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corp.banrisul.com.br\deptos\RelacoesInvestidores-GRI\RI\Divulgação\2024\4T24\Séries Históricas\"/>
    </mc:Choice>
  </mc:AlternateContent>
  <xr:revisionPtr revIDLastSave="0" documentId="13_ncr:1_{6B940520-4746-4DCD-A663-DB79AA82FD35}" xr6:coauthVersionLast="47" xr6:coauthVersionMax="47" xr10:uidLastSave="{00000000-0000-0000-0000-000000000000}"/>
  <bookViews>
    <workbookView xWindow="-120" yWindow="-120" windowWidth="29040" windowHeight="15840" tabRatio="825" xr2:uid="{00000000-000D-0000-FFFF-FFFF00000000}"/>
  </bookViews>
  <sheets>
    <sheet name="Index" sheetId="11" r:id="rId1"/>
    <sheet name="BS - ASSETS (Reclassified)" sheetId="9" r:id="rId2"/>
    <sheet name="BS - ASSETS (Previous)" sheetId="4" r:id="rId3"/>
    <sheet name="BS - LIABILITIES (Reclassified)" sheetId="10" r:id="rId4"/>
    <sheet name="BS - LIABILITIES (Previous)" sheetId="2" r:id="rId5"/>
    <sheet name="INCOME (Reclassified)" sheetId="12" r:id="rId6"/>
    <sheet name="INCOME (Previous)" sheetId="3" r:id="rId7"/>
    <sheet name="Cash and Cash Equivalents" sheetId="35" r:id="rId8"/>
    <sheet name="Funding" sheetId="17" r:id="rId9"/>
    <sheet name="Securities" sheetId="14" r:id="rId10"/>
    <sheet name="Deferred Taxes" sheetId="15" r:id="rId11"/>
    <sheet name="Deferred Taxes Liabilities" sheetId="16" r:id="rId12"/>
    <sheet name="Loan Breakdown" sheetId="31" r:id="rId13"/>
    <sheet name="Payroll Loans" sheetId="32" r:id="rId14"/>
    <sheet name="Loans Breakdown by type risk" sheetId="25" r:id="rId15"/>
    <sheet name="Breakdown Maturity and Risk" sheetId="26" r:id="rId16"/>
    <sheet name="Loans by Business Sector" sheetId="27" r:id="rId17"/>
    <sheet name="Changes in Allowances" sheetId="28" r:id="rId18"/>
    <sheet name="Allowances Breakdown" sheetId="29" r:id="rId19"/>
    <sheet name="Recovery and Reneg Credits" sheetId="45" r:id="rId20"/>
    <sheet name="Fee Income" sheetId="22" r:id="rId21"/>
    <sheet name="Other Operational Income" sheetId="23" r:id="rId22"/>
    <sheet name="Personnel Expenses" sheetId="19" r:id="rId23"/>
    <sheet name="Other Adm Expenses" sheetId="21" r:id="rId24"/>
    <sheet name="Other Operational Expenses" sheetId="24" r:id="rId25"/>
    <sheet name="Other Liabilities" sheetId="38" r:id="rId26"/>
    <sheet name="Analytical Margin until 1Q2020" sheetId="37" r:id="rId27"/>
    <sheet name="New Analytical Margin" sheetId="44" r:id="rId28"/>
    <sheet name="Variations in Interest Inc Exp" sheetId="43" r:id="rId29"/>
    <sheet name="Financial and Economic Indexes" sheetId="18" r:id="rId30"/>
    <sheet name="Structural Indicators" sheetId="33" r:id="rId31"/>
    <sheet name="Shares - Indicators" sheetId="7" r:id="rId32"/>
    <sheet name="Market Share" sheetId="34" r:id="rId33"/>
    <sheet name="GERENCIAMENTO DE RISCOS" sheetId="8" state="hidden" r:id="rId34"/>
  </sheets>
  <definedNames>
    <definedName name="Balanço_Patrimonial___ATIVO__atual">Index!$A$2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L32" i="12" l="1"/>
  <c r="AN31" i="12"/>
  <c r="AL31" i="12"/>
  <c r="AJ31" i="12"/>
  <c r="AG31" i="12"/>
  <c r="AD31" i="12"/>
  <c r="AF31" i="12" s="1"/>
  <c r="AB31" i="12"/>
  <c r="AN30" i="12"/>
  <c r="AL30" i="12"/>
  <c r="AJ30" i="12"/>
  <c r="AG30" i="12"/>
  <c r="AD30" i="12"/>
  <c r="AF30" i="12" s="1"/>
  <c r="AB30" i="12"/>
  <c r="AN29" i="12"/>
  <c r="AL29" i="12"/>
  <c r="AJ29" i="12"/>
  <c r="AG29" i="12"/>
  <c r="AD29" i="12"/>
  <c r="AF29" i="12" s="1"/>
  <c r="AB29" i="12"/>
  <c r="AN28" i="12"/>
  <c r="AL28" i="12"/>
  <c r="AJ28" i="12"/>
  <c r="AG28" i="12"/>
  <c r="AD28" i="12"/>
  <c r="AF28" i="12" s="1"/>
  <c r="AB28" i="12"/>
  <c r="AN27" i="12"/>
  <c r="AL27" i="12"/>
  <c r="AJ27" i="12"/>
  <c r="AG27" i="12"/>
  <c r="AF27" i="12"/>
  <c r="AD27" i="12"/>
  <c r="AB27" i="12"/>
  <c r="AN26" i="12"/>
  <c r="AL26" i="12"/>
  <c r="AJ26" i="12"/>
  <c r="AG26" i="12"/>
  <c r="AF26" i="12"/>
  <c r="AD26" i="12"/>
  <c r="AB26" i="12"/>
  <c r="AN25" i="12"/>
  <c r="AL25" i="12"/>
  <c r="AJ25" i="12"/>
  <c r="AG25" i="12"/>
  <c r="AD25" i="12"/>
  <c r="AF25" i="12" s="1"/>
  <c r="AB25" i="12"/>
  <c r="AN24" i="12"/>
  <c r="AL24" i="12"/>
  <c r="AJ24" i="12"/>
  <c r="AG24" i="12"/>
  <c r="AF24" i="12" s="1"/>
  <c r="AD24" i="12"/>
  <c r="AB24" i="12"/>
  <c r="AN23" i="12"/>
  <c r="AL23" i="12"/>
  <c r="AJ23" i="12"/>
  <c r="AG23" i="12"/>
  <c r="AF23" i="12" s="1"/>
  <c r="AD23" i="12"/>
  <c r="AB23" i="12"/>
  <c r="AN22" i="12"/>
  <c r="AL22" i="12"/>
  <c r="AJ22" i="12"/>
  <c r="AG22" i="12"/>
  <c r="AD22" i="12"/>
  <c r="AF22" i="12" s="1"/>
  <c r="AB22" i="12"/>
  <c r="AN21" i="12"/>
  <c r="AL21" i="12"/>
  <c r="AJ21" i="12"/>
  <c r="AG21" i="12"/>
  <c r="AD21" i="12"/>
  <c r="AF21" i="12" s="1"/>
  <c r="AB21" i="12"/>
  <c r="AN20" i="12"/>
  <c r="AL20" i="12"/>
  <c r="AJ20" i="12"/>
  <c r="AG20" i="12"/>
  <c r="AF20" i="12"/>
  <c r="AD20" i="12"/>
  <c r="AB20" i="12"/>
  <c r="AN19" i="12"/>
  <c r="AL19" i="12"/>
  <c r="AJ19" i="12"/>
  <c r="AG19" i="12"/>
  <c r="AD19" i="12"/>
  <c r="AF19" i="12" s="1"/>
  <c r="AB19" i="12"/>
  <c r="AN18" i="12"/>
  <c r="AL18" i="12"/>
  <c r="AJ18" i="12"/>
  <c r="AG18" i="12"/>
  <c r="AD18" i="12"/>
  <c r="AF18" i="12" s="1"/>
  <c r="AB18" i="12"/>
  <c r="AN17" i="12"/>
  <c r="AL17" i="12"/>
  <c r="AJ17" i="12"/>
  <c r="AG17" i="12"/>
  <c r="AF17" i="12"/>
  <c r="AD17" i="12"/>
  <c r="AB17" i="12"/>
  <c r="AN16" i="12"/>
  <c r="AL16" i="12"/>
  <c r="AJ16" i="12"/>
  <c r="AG16" i="12"/>
  <c r="AD16" i="12"/>
  <c r="AF16" i="12" s="1"/>
  <c r="AB16" i="12"/>
  <c r="AN15" i="12"/>
  <c r="AL15" i="12"/>
  <c r="AJ15" i="12"/>
  <c r="AG15" i="12"/>
  <c r="AD15" i="12"/>
  <c r="AF15" i="12" s="1"/>
  <c r="AB15" i="12"/>
  <c r="AN14" i="12"/>
  <c r="AL14" i="12"/>
  <c r="AJ14" i="12"/>
  <c r="AG14" i="12"/>
  <c r="AF14" i="12" s="1"/>
  <c r="AD14" i="12"/>
  <c r="AB14" i="12"/>
  <c r="AN13" i="12"/>
  <c r="AL13" i="12"/>
  <c r="AJ13" i="12"/>
  <c r="AG13" i="12"/>
  <c r="AD13" i="12"/>
  <c r="AF13" i="12" s="1"/>
  <c r="AB13" i="12"/>
  <c r="AN12" i="12"/>
  <c r="AL12" i="12"/>
  <c r="AJ12" i="12"/>
  <c r="AG12" i="12"/>
  <c r="AD12" i="12"/>
  <c r="AF12" i="12" s="1"/>
  <c r="AB12" i="12"/>
  <c r="AN11" i="12"/>
  <c r="AL11" i="12"/>
  <c r="AJ11" i="12"/>
  <c r="AG11" i="12"/>
  <c r="AD11" i="12"/>
  <c r="AF11" i="12" s="1"/>
  <c r="AB11" i="12"/>
  <c r="AN10" i="12"/>
  <c r="AL10" i="12"/>
  <c r="AJ10" i="12"/>
  <c r="AG10" i="12"/>
  <c r="AD10" i="12"/>
  <c r="AF10" i="12" s="1"/>
  <c r="AB10" i="12"/>
  <c r="AN9" i="12"/>
  <c r="AL9" i="12"/>
  <c r="AJ9" i="12"/>
  <c r="AG9" i="12"/>
  <c r="AD9" i="12"/>
  <c r="AF9" i="12" s="1"/>
  <c r="AB9" i="12"/>
  <c r="AN8" i="12"/>
  <c r="AL8" i="12"/>
  <c r="AJ8" i="12"/>
  <c r="AG8" i="12"/>
  <c r="AD8" i="12"/>
  <c r="AF8" i="12" s="1"/>
  <c r="AB8" i="12"/>
  <c r="AN7" i="12"/>
  <c r="AL7" i="12"/>
  <c r="AJ7" i="12"/>
  <c r="AG7" i="12"/>
  <c r="AF7" i="12"/>
  <c r="AD7" i="12"/>
  <c r="AB7" i="12"/>
  <c r="AN6" i="12"/>
  <c r="AL6" i="12"/>
  <c r="AJ6" i="12"/>
  <c r="AG6" i="12"/>
  <c r="AF6" i="12"/>
  <c r="AD6" i="12"/>
  <c r="AB6" i="12"/>
  <c r="AN5" i="12"/>
  <c r="AL5" i="12"/>
  <c r="AJ5" i="12"/>
  <c r="AG5" i="12"/>
  <c r="AD5" i="12"/>
  <c r="AF5" i="12" s="1"/>
  <c r="AB5" i="12"/>
  <c r="AN4" i="12"/>
  <c r="AL4" i="12"/>
  <c r="AJ4" i="12"/>
  <c r="AG4" i="12"/>
  <c r="AF4" i="12" s="1"/>
  <c r="AD4" i="12"/>
  <c r="AB4" i="12"/>
  <c r="AN3" i="12"/>
  <c r="AL3" i="12"/>
  <c r="AJ3" i="12"/>
  <c r="AG3" i="12"/>
  <c r="AF3" i="12" s="1"/>
  <c r="AD3" i="12"/>
  <c r="AB3" i="12"/>
  <c r="AI5" i="45" l="1"/>
  <c r="AG5" i="45"/>
  <c r="AE5" i="45"/>
  <c r="AB5" i="45"/>
  <c r="Z5" i="45"/>
  <c r="X5" i="45"/>
  <c r="U5" i="45"/>
  <c r="S5" i="45"/>
  <c r="Q5" i="45"/>
  <c r="N5" i="45"/>
  <c r="L5" i="45"/>
  <c r="J5" i="45"/>
  <c r="G5" i="45"/>
  <c r="E5" i="45"/>
  <c r="C5" i="45"/>
  <c r="AI4" i="45"/>
  <c r="AG4" i="45"/>
  <c r="AE4" i="45"/>
  <c r="AB4" i="45"/>
  <c r="Z4" i="45"/>
  <c r="X4" i="45"/>
  <c r="U4" i="45"/>
  <c r="S4" i="45"/>
  <c r="Q4" i="45"/>
  <c r="N4" i="45"/>
  <c r="L4" i="45"/>
  <c r="J4" i="45"/>
  <c r="G4" i="45"/>
  <c r="E4" i="45"/>
  <c r="C4" i="45"/>
  <c r="AF14" i="22"/>
  <c r="O14" i="22"/>
  <c r="N14" i="22"/>
  <c r="M14" i="22"/>
  <c r="AE13" i="22"/>
  <c r="AD13" i="22"/>
  <c r="AB13" i="22"/>
  <c r="Z13" i="22"/>
  <c r="V13" i="22"/>
  <c r="W13" i="22" s="1"/>
  <c r="T13" i="22"/>
  <c r="R13" i="22"/>
  <c r="AE12" i="22"/>
  <c r="AD12" i="22"/>
  <c r="AB12" i="22"/>
  <c r="Z12" i="22"/>
  <c r="V12" i="22"/>
  <c r="W12" i="22" s="1"/>
  <c r="T12" i="22"/>
  <c r="R12" i="22"/>
  <c r="AE11" i="22"/>
  <c r="AD11" i="22"/>
  <c r="AB11" i="22"/>
  <c r="Z11" i="22"/>
  <c r="X11" i="22"/>
  <c r="U11" i="22"/>
  <c r="U14" i="22" s="1"/>
  <c r="S11" i="22"/>
  <c r="S14" i="22" s="1"/>
  <c r="Q11" i="22"/>
  <c r="Q14" i="22" s="1"/>
  <c r="P11" i="22"/>
  <c r="P14" i="22" s="1"/>
  <c r="O11" i="22"/>
  <c r="N11" i="22"/>
  <c r="M11" i="22"/>
  <c r="L11" i="22"/>
  <c r="K11" i="22"/>
  <c r="J11" i="22"/>
  <c r="I11" i="22"/>
  <c r="H11" i="22"/>
  <c r="G11" i="22"/>
  <c r="F11" i="22"/>
  <c r="E11" i="22"/>
  <c r="D11" i="22"/>
  <c r="C11" i="22"/>
  <c r="B11" i="22"/>
  <c r="AE10" i="22"/>
  <c r="AD10" i="22"/>
  <c r="AB10" i="22"/>
  <c r="Z10" i="22"/>
  <c r="V10" i="22"/>
  <c r="W10" i="22" s="1"/>
  <c r="T10" i="22"/>
  <c r="R10" i="22"/>
  <c r="AE9" i="22"/>
  <c r="AD9" i="22"/>
  <c r="AB9" i="22"/>
  <c r="Z9" i="22"/>
  <c r="V9" i="22"/>
  <c r="W9" i="22" s="1"/>
  <c r="T9" i="22"/>
  <c r="R9" i="22"/>
  <c r="AC8" i="22"/>
  <c r="AC14" i="22" s="1"/>
  <c r="AA8" i="22"/>
  <c r="AE8" i="22" s="1"/>
  <c r="Y8" i="22"/>
  <c r="Z8" i="22" s="1"/>
  <c r="X8" i="22"/>
  <c r="X14" i="22" s="1"/>
  <c r="V8" i="22"/>
  <c r="W8" i="22" s="1"/>
  <c r="U8" i="22"/>
  <c r="T8" i="22" s="1"/>
  <c r="S8" i="22"/>
  <c r="R8" i="22" s="1"/>
  <c r="Q8" i="22"/>
  <c r="P8" i="22"/>
  <c r="O8" i="22"/>
  <c r="N8" i="22"/>
  <c r="M8" i="22"/>
  <c r="L8" i="22"/>
  <c r="L14" i="22" s="1"/>
  <c r="K8" i="22"/>
  <c r="K14" i="22" s="1"/>
  <c r="J8" i="22"/>
  <c r="J14" i="22" s="1"/>
  <c r="I8" i="22"/>
  <c r="I14" i="22" s="1"/>
  <c r="H8" i="22"/>
  <c r="H14" i="22" s="1"/>
  <c r="G8" i="22"/>
  <c r="G14" i="22" s="1"/>
  <c r="F8" i="22"/>
  <c r="F14" i="22" s="1"/>
  <c r="E8" i="22"/>
  <c r="E14" i="22" s="1"/>
  <c r="D8" i="22"/>
  <c r="D14" i="22" s="1"/>
  <c r="C8" i="22"/>
  <c r="C14" i="22" s="1"/>
  <c r="B8" i="22"/>
  <c r="B14" i="22" s="1"/>
  <c r="AE7" i="22"/>
  <c r="AD7" i="22"/>
  <c r="AB7" i="22"/>
  <c r="Z7" i="22"/>
  <c r="T7" i="22"/>
  <c r="W7" i="22" s="1"/>
  <c r="AE6" i="22"/>
  <c r="AD6" i="22"/>
  <c r="AB6" i="22"/>
  <c r="Z6" i="22"/>
  <c r="V6" i="22"/>
  <c r="W6" i="22" s="1"/>
  <c r="T6" i="22"/>
  <c r="R6" i="22"/>
  <c r="AE5" i="22"/>
  <c r="AD5" i="22"/>
  <c r="AB5" i="22"/>
  <c r="Z5" i="22"/>
  <c r="V5" i="22"/>
  <c r="T5" i="22"/>
  <c r="R5" i="22"/>
  <c r="AE4" i="22"/>
  <c r="AE14" i="22" s="1"/>
  <c r="AD4" i="22"/>
  <c r="AB4" i="22"/>
  <c r="Z4" i="22"/>
  <c r="V4" i="22"/>
  <c r="W4" i="22" s="1"/>
  <c r="T4" i="22"/>
  <c r="R4" i="22"/>
  <c r="AU26" i="23"/>
  <c r="AR26" i="23"/>
  <c r="AP26" i="23"/>
  <c r="AN26" i="23"/>
  <c r="AM26" i="23"/>
  <c r="AJ26" i="23"/>
  <c r="AH26" i="23"/>
  <c r="AF26" i="23"/>
  <c r="AE26" i="23"/>
  <c r="AD26" i="23"/>
  <c r="AC26" i="23"/>
  <c r="AB26" i="23"/>
  <c r="AA26" i="23"/>
  <c r="Z26" i="23"/>
  <c r="Y26" i="23"/>
  <c r="X26" i="23"/>
  <c r="W26" i="23"/>
  <c r="V26" i="23"/>
  <c r="U26" i="23"/>
  <c r="T26" i="23"/>
  <c r="S26" i="23"/>
  <c r="R26" i="23"/>
  <c r="Q26" i="23"/>
  <c r="AT25" i="23"/>
  <c r="AS25" i="23"/>
  <c r="AQ25" i="23"/>
  <c r="AO25" i="23"/>
  <c r="AK25" i="23"/>
  <c r="AI25" i="23"/>
  <c r="AG25" i="23"/>
  <c r="AT24" i="23"/>
  <c r="AS24" i="23"/>
  <c r="AQ24" i="23"/>
  <c r="AO24" i="23"/>
  <c r="AK24" i="23"/>
  <c r="AI24" i="23"/>
  <c r="AT23" i="23"/>
  <c r="AS23" i="23"/>
  <c r="AQ23" i="23"/>
  <c r="AO23" i="23"/>
  <c r="AK23" i="23"/>
  <c r="AI23" i="23"/>
  <c r="AG23" i="23"/>
  <c r="AT22" i="23"/>
  <c r="AS22" i="23"/>
  <c r="AQ22" i="23"/>
  <c r="AO22" i="23"/>
  <c r="AK22" i="23"/>
  <c r="AI22" i="23"/>
  <c r="AL22" i="23" s="1"/>
  <c r="AG22" i="23"/>
  <c r="AT21" i="23"/>
  <c r="AS21" i="23"/>
  <c r="AQ21" i="23"/>
  <c r="AO21" i="23"/>
  <c r="AK21" i="23"/>
  <c r="AI21" i="23"/>
  <c r="AG21" i="23"/>
  <c r="AT20" i="23"/>
  <c r="AS20" i="23"/>
  <c r="AQ20" i="23"/>
  <c r="AO20" i="23"/>
  <c r="AK20" i="23"/>
  <c r="AI20" i="23"/>
  <c r="AG20" i="23"/>
  <c r="AT19" i="23"/>
  <c r="AS19" i="23"/>
  <c r="AQ19" i="23"/>
  <c r="AO19" i="23"/>
  <c r="AK19" i="23"/>
  <c r="AI19" i="23"/>
  <c r="AT18" i="23"/>
  <c r="AS18" i="23"/>
  <c r="AQ18" i="23"/>
  <c r="AO18" i="23"/>
  <c r="AK18" i="23"/>
  <c r="AI18" i="23"/>
  <c r="AG18" i="23"/>
  <c r="AT17" i="23"/>
  <c r="AS17" i="23"/>
  <c r="AQ17" i="23"/>
  <c r="AO17" i="23"/>
  <c r="AK17" i="23"/>
  <c r="AI17" i="23"/>
  <c r="AG17" i="23"/>
  <c r="AT16" i="23"/>
  <c r="AS16" i="23"/>
  <c r="AQ16" i="23"/>
  <c r="AO16" i="23"/>
  <c r="AK16" i="23"/>
  <c r="AI16" i="23"/>
  <c r="AG16" i="23"/>
  <c r="AT15" i="23"/>
  <c r="AS15" i="23"/>
  <c r="AQ15" i="23"/>
  <c r="AO15" i="23"/>
  <c r="AK15" i="23"/>
  <c r="AI15" i="23"/>
  <c r="AG15" i="23"/>
  <c r="AT14" i="23"/>
  <c r="AS14" i="23"/>
  <c r="AQ14" i="23"/>
  <c r="AO14" i="23"/>
  <c r="AK14" i="23"/>
  <c r="AI14" i="23"/>
  <c r="AG14" i="23"/>
  <c r="AT13" i="23"/>
  <c r="AS13" i="23"/>
  <c r="AQ13" i="23"/>
  <c r="AO13" i="23"/>
  <c r="AK13" i="23"/>
  <c r="AI13" i="23"/>
  <c r="AG13" i="23"/>
  <c r="AT12" i="23"/>
  <c r="AS12" i="23"/>
  <c r="AQ12" i="23"/>
  <c r="AO12" i="23"/>
  <c r="AK12" i="23"/>
  <c r="AI12" i="23"/>
  <c r="AG12" i="23"/>
  <c r="AT10" i="23"/>
  <c r="AS10" i="23"/>
  <c r="AQ10" i="23"/>
  <c r="AO10" i="23"/>
  <c r="AK10" i="23"/>
  <c r="AI10" i="23"/>
  <c r="AG10" i="23"/>
  <c r="AT9" i="23"/>
  <c r="AS9" i="23"/>
  <c r="AQ9" i="23"/>
  <c r="AO9" i="23"/>
  <c r="AK9" i="23"/>
  <c r="AI9" i="23"/>
  <c r="AG9" i="23"/>
  <c r="AT8" i="23"/>
  <c r="AS8" i="23"/>
  <c r="AQ8" i="23"/>
  <c r="AO8" i="23"/>
  <c r="AK8" i="23"/>
  <c r="AI8" i="23"/>
  <c r="AG8" i="23"/>
  <c r="AT7" i="23"/>
  <c r="AS7" i="23"/>
  <c r="AQ7" i="23"/>
  <c r="AO7" i="23"/>
  <c r="AK7" i="23"/>
  <c r="AI7" i="23"/>
  <c r="AG7" i="23"/>
  <c r="AT6" i="23"/>
  <c r="AS6" i="23"/>
  <c r="AQ6" i="23"/>
  <c r="AO6" i="23"/>
  <c r="AK6" i="23"/>
  <c r="AI6" i="23"/>
  <c r="AG6" i="23"/>
  <c r="AT5" i="23"/>
  <c r="AS5" i="23"/>
  <c r="AQ5" i="23"/>
  <c r="AO5" i="23"/>
  <c r="AK5" i="23"/>
  <c r="AI5" i="23"/>
  <c r="AG5" i="23"/>
  <c r="AT4" i="23"/>
  <c r="AS4" i="23"/>
  <c r="AQ4" i="23"/>
  <c r="AO4" i="23"/>
  <c r="AK4" i="23"/>
  <c r="AL4" i="23" s="1"/>
  <c r="AI4" i="23"/>
  <c r="AG4" i="23"/>
  <c r="V14" i="22" l="1"/>
  <c r="Z14" i="22"/>
  <c r="V11" i="22"/>
  <c r="R11" i="22"/>
  <c r="R14" i="22" s="1"/>
  <c r="AD8" i="22"/>
  <c r="AD14" i="22" s="1"/>
  <c r="Y14" i="22"/>
  <c r="AA14" i="22"/>
  <c r="W5" i="22"/>
  <c r="AB8" i="22"/>
  <c r="AB14" i="22" s="1"/>
  <c r="T11" i="22"/>
  <c r="T14" i="22" s="1"/>
  <c r="AL8" i="23"/>
  <c r="AL15" i="23"/>
  <c r="AL9" i="23"/>
  <c r="AL19" i="23"/>
  <c r="AQ26" i="23"/>
  <c r="AL7" i="23"/>
  <c r="AL5" i="23"/>
  <c r="AL16" i="23"/>
  <c r="AO26" i="23"/>
  <c r="AL14" i="23"/>
  <c r="AL17" i="23"/>
  <c r="AL25" i="23"/>
  <c r="AL24" i="23"/>
  <c r="AS26" i="23"/>
  <c r="AL12" i="23"/>
  <c r="AG26" i="23"/>
  <c r="AI26" i="23"/>
  <c r="AL13" i="23"/>
  <c r="AL10" i="23"/>
  <c r="AT26" i="23"/>
  <c r="AL6" i="23"/>
  <c r="AL21" i="23"/>
  <c r="AK26" i="23"/>
  <c r="AL20" i="23"/>
  <c r="AL18" i="23"/>
  <c r="AL23" i="23"/>
  <c r="W14" i="22" l="1"/>
  <c r="W11" i="22"/>
  <c r="AL26" i="23"/>
  <c r="BF19" i="7" l="1"/>
  <c r="BF15" i="7"/>
  <c r="BF11" i="7"/>
  <c r="BF7" i="7"/>
  <c r="AT20" i="24"/>
  <c r="AS20" i="24"/>
  <c r="AT19" i="24"/>
  <c r="AS19" i="24"/>
  <c r="AT18" i="24"/>
  <c r="AS18" i="24"/>
  <c r="AT17" i="24"/>
  <c r="AS17" i="24"/>
  <c r="AT16" i="24"/>
  <c r="AS16" i="24"/>
  <c r="AT15" i="24"/>
  <c r="AS15" i="24"/>
  <c r="AT14" i="24"/>
  <c r="AS14" i="24"/>
  <c r="AT13" i="24"/>
  <c r="AS13" i="24"/>
  <c r="AT12" i="24"/>
  <c r="AS12" i="24"/>
  <c r="AT11" i="24"/>
  <c r="AS11" i="24"/>
  <c r="AT10" i="24"/>
  <c r="AS10" i="24"/>
  <c r="AT9" i="24"/>
  <c r="AS9" i="24"/>
  <c r="AT8" i="24"/>
  <c r="AS8" i="24"/>
  <c r="AT7" i="24"/>
  <c r="AS7" i="24"/>
  <c r="AT6" i="24"/>
  <c r="AS6" i="24"/>
  <c r="AT5" i="24"/>
  <c r="AS5" i="24"/>
  <c r="AT4" i="24"/>
  <c r="AS4" i="24"/>
  <c r="AT17" i="21"/>
  <c r="AS17" i="21"/>
  <c r="AT16" i="21"/>
  <c r="AS16" i="21"/>
  <c r="AT15" i="21"/>
  <c r="AS15" i="21"/>
  <c r="AT14" i="21"/>
  <c r="AS14" i="21"/>
  <c r="AT13" i="21"/>
  <c r="AS13" i="21"/>
  <c r="AT12" i="21"/>
  <c r="AS12" i="21"/>
  <c r="AT11" i="21"/>
  <c r="AS11" i="21"/>
  <c r="AT10" i="21"/>
  <c r="AS10" i="21"/>
  <c r="AT9" i="21"/>
  <c r="AS9" i="21"/>
  <c r="AT8" i="21"/>
  <c r="AS8" i="21"/>
  <c r="AT7" i="21"/>
  <c r="AS7" i="21"/>
  <c r="AT6" i="21"/>
  <c r="AS6" i="21"/>
  <c r="AT5" i="21"/>
  <c r="AS5" i="21"/>
  <c r="AT4" i="21"/>
  <c r="AS4" i="21"/>
  <c r="AT7" i="19"/>
  <c r="AS7" i="19"/>
  <c r="AT6" i="19"/>
  <c r="AS6" i="19"/>
  <c r="AT5" i="19"/>
  <c r="AS5" i="19"/>
  <c r="AT4" i="19"/>
  <c r="AS4" i="19"/>
  <c r="AT3" i="19"/>
  <c r="AS3" i="19"/>
  <c r="BE19" i="7"/>
  <c r="BE15" i="7"/>
  <c r="BE11" i="7"/>
  <c r="BE7" i="7"/>
  <c r="AQ20" i="24"/>
  <c r="AQ19" i="24"/>
  <c r="AQ18" i="24"/>
  <c r="AQ17" i="24"/>
  <c r="AQ16" i="24"/>
  <c r="AQ15" i="24"/>
  <c r="AQ14" i="24"/>
  <c r="AQ13" i="24"/>
  <c r="AQ12" i="24"/>
  <c r="AQ11" i="24"/>
  <c r="AQ10" i="24"/>
  <c r="AQ9" i="24"/>
  <c r="AQ8" i="24"/>
  <c r="AQ7" i="24"/>
  <c r="AQ6" i="24"/>
  <c r="AQ5" i="24"/>
  <c r="AQ4" i="24"/>
  <c r="AQ17" i="21"/>
  <c r="AQ16" i="21"/>
  <c r="AQ15" i="21"/>
  <c r="AQ14" i="21"/>
  <c r="AQ13" i="21"/>
  <c r="AQ12" i="21"/>
  <c r="AQ11" i="21"/>
  <c r="AQ10" i="21"/>
  <c r="AQ9" i="21"/>
  <c r="AQ8" i="21"/>
  <c r="AQ7" i="21"/>
  <c r="AQ6" i="21"/>
  <c r="AQ5" i="21"/>
  <c r="AQ4" i="21"/>
  <c r="AQ7" i="19"/>
  <c r="AQ6" i="19"/>
  <c r="AQ5" i="19"/>
  <c r="AQ4" i="19"/>
  <c r="AQ3" i="19"/>
  <c r="BD19" i="7"/>
  <c r="BD15" i="7"/>
  <c r="BD11" i="7"/>
  <c r="BD7" i="7"/>
  <c r="AO20" i="24"/>
  <c r="AO19" i="24"/>
  <c r="AO18" i="24"/>
  <c r="AO17" i="24"/>
  <c r="AO16" i="24"/>
  <c r="AO15" i="24"/>
  <c r="AO14" i="24"/>
  <c r="AO13" i="24"/>
  <c r="AO12" i="24"/>
  <c r="AO11" i="24"/>
  <c r="AO10" i="24"/>
  <c r="AO9" i="24"/>
  <c r="AO8" i="24"/>
  <c r="AO7" i="24"/>
  <c r="AO6" i="24"/>
  <c r="AO5" i="24"/>
  <c r="AO4" i="24"/>
  <c r="AO17" i="21"/>
  <c r="AO16" i="21"/>
  <c r="AO15" i="21"/>
  <c r="AO14" i="21"/>
  <c r="AO13" i="21"/>
  <c r="AO12" i="21"/>
  <c r="AO11" i="21"/>
  <c r="AO10" i="21"/>
  <c r="AO9" i="21"/>
  <c r="AO8" i="21"/>
  <c r="AO7" i="21"/>
  <c r="AO6" i="21"/>
  <c r="AO5" i="21"/>
  <c r="AO4" i="21"/>
  <c r="AO7" i="19"/>
  <c r="AO6" i="19"/>
  <c r="AO5" i="19"/>
  <c r="AO4" i="19"/>
  <c r="AO3" i="19"/>
  <c r="BC19" i="7" l="1"/>
  <c r="BC15" i="7"/>
  <c r="BC11" i="7"/>
  <c r="BC7" i="7"/>
  <c r="AD6" i="14"/>
  <c r="AD11" i="35"/>
  <c r="BB19" i="7" l="1"/>
  <c r="BB15" i="7"/>
  <c r="BB11" i="7"/>
  <c r="BB7" i="7"/>
  <c r="AK20" i="24"/>
  <c r="AL20" i="24" s="1"/>
  <c r="AK19" i="24"/>
  <c r="AL19" i="24" s="1"/>
  <c r="AK18" i="24"/>
  <c r="AL18" i="24" s="1"/>
  <c r="AK17" i="24"/>
  <c r="AL17" i="24" s="1"/>
  <c r="AK16" i="24"/>
  <c r="AL16" i="24" s="1"/>
  <c r="AK15" i="24"/>
  <c r="AL15" i="24" s="1"/>
  <c r="AK14" i="24"/>
  <c r="AL14" i="24" s="1"/>
  <c r="AK13" i="24"/>
  <c r="AL13" i="24" s="1"/>
  <c r="AK12" i="24"/>
  <c r="AL12" i="24" s="1"/>
  <c r="AK11" i="24"/>
  <c r="AL11" i="24" s="1"/>
  <c r="AK10" i="24"/>
  <c r="AL10" i="24" s="1"/>
  <c r="AK9" i="24"/>
  <c r="AL9" i="24" s="1"/>
  <c r="AK8" i="24"/>
  <c r="AL8" i="24" s="1"/>
  <c r="AK7" i="24"/>
  <c r="AL7" i="24" s="1"/>
  <c r="AK6" i="24"/>
  <c r="AL6" i="24" s="1"/>
  <c r="AK5" i="24"/>
  <c r="AK4" i="24"/>
  <c r="AK17" i="21"/>
  <c r="AL17" i="21" s="1"/>
  <c r="AK16" i="21"/>
  <c r="AL16" i="21" s="1"/>
  <c r="AK15" i="21"/>
  <c r="AL15" i="21" s="1"/>
  <c r="AK14" i="21"/>
  <c r="AL14" i="21" s="1"/>
  <c r="AK13" i="21"/>
  <c r="AL13" i="21" s="1"/>
  <c r="AK12" i="21"/>
  <c r="AL12" i="21" s="1"/>
  <c r="AK11" i="21"/>
  <c r="AL11" i="21" s="1"/>
  <c r="AK10" i="21"/>
  <c r="AL10" i="21" s="1"/>
  <c r="AK9" i="21"/>
  <c r="AL9" i="21" s="1"/>
  <c r="AK8" i="21"/>
  <c r="AL8" i="21" s="1"/>
  <c r="AK7" i="21"/>
  <c r="AL7" i="21" s="1"/>
  <c r="AK6" i="21"/>
  <c r="AL6" i="21" s="1"/>
  <c r="AK5" i="21"/>
  <c r="AL5" i="21" s="1"/>
  <c r="AK4" i="21"/>
  <c r="AL4" i="21" s="1"/>
  <c r="AK3" i="19"/>
  <c r="AL3" i="19" s="1"/>
  <c r="AK7" i="19"/>
  <c r="AL7" i="19" s="1"/>
  <c r="AK6" i="19"/>
  <c r="AK5" i="19"/>
  <c r="AK4" i="19"/>
  <c r="BA19" i="7"/>
  <c r="BA15" i="7"/>
  <c r="BA11" i="7"/>
  <c r="BA7" i="7"/>
  <c r="AI20" i="24"/>
  <c r="AI19" i="24"/>
  <c r="AI18" i="24"/>
  <c r="AI17" i="24"/>
  <c r="AI16" i="24"/>
  <c r="AI15" i="24"/>
  <c r="AI14" i="24"/>
  <c r="AI13" i="24"/>
  <c r="AI12" i="24"/>
  <c r="AI11" i="24"/>
  <c r="AI10" i="24"/>
  <c r="AI9" i="24"/>
  <c r="AI8" i="24"/>
  <c r="AI7" i="24"/>
  <c r="AI6" i="24"/>
  <c r="AI5" i="24"/>
  <c r="AI4" i="24"/>
  <c r="AI17" i="21"/>
  <c r="AI16" i="21"/>
  <c r="AI15" i="21"/>
  <c r="AI14" i="21"/>
  <c r="AI13" i="21"/>
  <c r="AI12" i="21"/>
  <c r="AI11" i="21"/>
  <c r="AI10" i="21"/>
  <c r="AI9" i="21"/>
  <c r="AI8" i="21"/>
  <c r="AI7" i="21"/>
  <c r="AI6" i="21"/>
  <c r="AI5" i="21"/>
  <c r="AI4" i="21"/>
  <c r="AI7" i="19"/>
  <c r="AI6" i="19"/>
  <c r="AI5" i="19"/>
  <c r="AI4" i="19"/>
  <c r="AI3" i="19"/>
  <c r="AL4" i="24" l="1"/>
  <c r="AL5" i="24"/>
  <c r="AL4" i="19"/>
  <c r="AL5" i="19"/>
  <c r="AL6" i="19"/>
  <c r="AZ19" i="7"/>
  <c r="AZ15" i="7"/>
  <c r="AZ11" i="7"/>
  <c r="AZ7" i="7"/>
  <c r="AG20" i="24"/>
  <c r="AG19" i="24"/>
  <c r="AG15" i="24"/>
  <c r="AG14" i="24"/>
  <c r="AG13" i="24"/>
  <c r="AG12" i="24"/>
  <c r="AG11" i="24"/>
  <c r="AG10" i="24"/>
  <c r="AG9" i="24"/>
  <c r="AG8" i="24"/>
  <c r="AG6" i="24"/>
  <c r="AG5" i="24"/>
  <c r="AG4" i="24"/>
  <c r="AG17" i="21"/>
  <c r="AG16" i="21"/>
  <c r="AG15" i="21"/>
  <c r="AG14" i="21"/>
  <c r="AG13" i="21"/>
  <c r="AG12" i="21"/>
  <c r="AG11" i="21"/>
  <c r="AG10" i="21"/>
  <c r="AG9" i="21"/>
  <c r="AG8" i="21"/>
  <c r="AG7" i="21"/>
  <c r="AG6" i="21"/>
  <c r="AG5" i="21"/>
  <c r="AG4" i="21"/>
  <c r="AG7" i="19" l="1"/>
  <c r="AG6" i="19"/>
  <c r="AG5" i="19"/>
  <c r="AG4" i="19"/>
  <c r="AG3" i="19"/>
  <c r="AY7" i="7" l="1"/>
  <c r="AY15" i="7"/>
  <c r="AY11" i="7"/>
  <c r="AY19" i="7"/>
  <c r="AX19" i="7" l="1"/>
  <c r="AX15" i="7"/>
  <c r="AX11" i="7"/>
  <c r="AX7" i="7"/>
  <c r="AW19" i="7" l="1"/>
  <c r="AV19" i="7"/>
  <c r="AU19" i="7"/>
  <c r="AT19" i="7"/>
  <c r="AS19" i="7"/>
  <c r="AR19" i="7"/>
  <c r="AQ19" i="7"/>
  <c r="AP19" i="7"/>
  <c r="AO19" i="7"/>
  <c r="AN19" i="7"/>
  <c r="AM19" i="7"/>
  <c r="AL19" i="7"/>
  <c r="AK19" i="7"/>
  <c r="AJ19" i="7"/>
  <c r="AI19" i="7"/>
  <c r="AH19" i="7"/>
  <c r="AG19" i="7"/>
  <c r="AF19" i="7"/>
  <c r="AE19" i="7"/>
  <c r="AD19" i="7"/>
  <c r="AC19" i="7"/>
  <c r="AB19" i="7"/>
  <c r="AA19" i="7"/>
  <c r="Z19" i="7"/>
  <c r="Y19" i="7"/>
  <c r="X19" i="7"/>
  <c r="AW15" i="7"/>
  <c r="AV15" i="7"/>
  <c r="AU15" i="7"/>
  <c r="AT15" i="7"/>
  <c r="AS15" i="7"/>
  <c r="AR15" i="7"/>
  <c r="AQ15" i="7"/>
  <c r="AP15" i="7"/>
  <c r="AO15" i="7"/>
  <c r="AN15" i="7"/>
  <c r="AM15" i="7"/>
  <c r="AL15" i="7"/>
  <c r="AK15" i="7"/>
  <c r="AJ15" i="7"/>
  <c r="AI15" i="7"/>
  <c r="AH15" i="7"/>
  <c r="AG15" i="7"/>
  <c r="AF15" i="7"/>
  <c r="AE15" i="7"/>
  <c r="AD15" i="7"/>
  <c r="AC15" i="7"/>
  <c r="AB15" i="7"/>
  <c r="AA15" i="7"/>
  <c r="Z15" i="7"/>
  <c r="Y15" i="7"/>
  <c r="X15" i="7"/>
  <c r="AW11" i="7"/>
  <c r="AV11" i="7"/>
  <c r="AU11" i="7"/>
  <c r="AT11" i="7"/>
  <c r="AS11" i="7"/>
  <c r="AR11" i="7"/>
  <c r="AQ11" i="7"/>
  <c r="AP11" i="7"/>
  <c r="AO11" i="7"/>
  <c r="AN11" i="7"/>
  <c r="AM11" i="7"/>
  <c r="AL11" i="7"/>
  <c r="AK11" i="7"/>
  <c r="AJ11" i="7"/>
  <c r="AI11" i="7"/>
  <c r="AH11" i="7"/>
  <c r="AG11" i="7"/>
  <c r="AF11" i="7"/>
  <c r="AE11" i="7"/>
  <c r="AD11" i="7"/>
  <c r="AC11" i="7"/>
  <c r="AB11" i="7"/>
  <c r="AA11" i="7"/>
  <c r="Z11" i="7"/>
  <c r="Y11" i="7"/>
  <c r="X11" i="7"/>
  <c r="AW7" i="7"/>
  <c r="AV7" i="7"/>
  <c r="AU7" i="7"/>
  <c r="AT7" i="7"/>
  <c r="AS7" i="7"/>
  <c r="AR7" i="7"/>
  <c r="AQ7" i="7"/>
  <c r="AP7" i="7"/>
  <c r="AO7" i="7"/>
  <c r="AN7" i="7"/>
  <c r="AM7" i="7"/>
  <c r="AL7" i="7"/>
  <c r="AK7" i="7"/>
  <c r="AJ7" i="7"/>
  <c r="AI7" i="7"/>
  <c r="AH7" i="7"/>
  <c r="AG7" i="7"/>
  <c r="AF7" i="7"/>
  <c r="AE7" i="7"/>
  <c r="AD7" i="7"/>
  <c r="AC7" i="7"/>
  <c r="AB7" i="7"/>
  <c r="AA7" i="7"/>
  <c r="Z7" i="7"/>
  <c r="Y7" i="7"/>
  <c r="X7" i="7"/>
  <c r="W17" i="38"/>
  <c r="V17" i="38"/>
  <c r="U17" i="38"/>
  <c r="T17" i="38"/>
  <c r="S17" i="38"/>
  <c r="R17" i="38"/>
  <c r="Q17" i="38"/>
  <c r="P17" i="38"/>
  <c r="O17" i="38"/>
  <c r="N17" i="38"/>
  <c r="M17" i="38"/>
  <c r="L17" i="38"/>
  <c r="K17" i="38"/>
  <c r="J17" i="38"/>
  <c r="I17" i="38"/>
  <c r="H17" i="38"/>
  <c r="G17" i="38"/>
  <c r="F17" i="38"/>
  <c r="E17" i="38"/>
  <c r="D17" i="38"/>
  <c r="C17" i="38"/>
  <c r="B17" i="38"/>
  <c r="L12" i="38"/>
  <c r="K12" i="38"/>
  <c r="J12" i="38"/>
  <c r="I12" i="38"/>
  <c r="H12" i="38"/>
  <c r="G12" i="38"/>
  <c r="F12" i="38"/>
  <c r="E12" i="38"/>
  <c r="D12" i="38"/>
  <c r="C12" i="38"/>
  <c r="B12" i="38"/>
  <c r="EN43" i="3"/>
  <c r="EM43" i="3"/>
  <c r="EK43" i="3"/>
  <c r="EI43" i="3"/>
  <c r="EF43" i="3"/>
  <c r="EE43" i="3"/>
  <c r="EN42" i="3"/>
  <c r="EM42" i="3"/>
  <c r="EK42" i="3"/>
  <c r="EI42" i="3"/>
  <c r="EN41" i="3"/>
  <c r="EM41" i="3"/>
  <c r="EK41" i="3"/>
  <c r="EI41" i="3"/>
  <c r="EN40" i="3"/>
  <c r="EM40" i="3"/>
  <c r="EK40" i="3"/>
  <c r="EI40" i="3"/>
  <c r="EN39" i="3"/>
  <c r="EM39" i="3"/>
  <c r="EK39" i="3"/>
  <c r="EI39" i="3"/>
  <c r="EF39" i="3"/>
  <c r="EE39" i="3"/>
  <c r="EN38" i="3"/>
  <c r="EM38" i="3"/>
  <c r="EK38" i="3"/>
  <c r="EI38" i="3"/>
  <c r="EF38" i="3"/>
  <c r="EE38" i="3"/>
  <c r="EN37" i="3"/>
  <c r="EM37" i="3"/>
  <c r="EK37" i="3"/>
  <c r="EI37" i="3"/>
  <c r="EN36" i="3"/>
  <c r="EM36" i="3"/>
  <c r="EK36" i="3"/>
  <c r="EI36" i="3"/>
  <c r="EF36" i="3"/>
  <c r="EE36" i="3"/>
  <c r="EN35" i="3"/>
  <c r="EM35" i="3"/>
  <c r="EK35" i="3"/>
  <c r="EI35" i="3"/>
  <c r="EF35" i="3"/>
  <c r="EE35" i="3"/>
  <c r="EN34" i="3"/>
  <c r="EM34" i="3"/>
  <c r="EK34" i="3"/>
  <c r="EI34" i="3"/>
  <c r="EF34" i="3"/>
  <c r="EE34" i="3"/>
  <c r="EN33" i="3"/>
  <c r="EM33" i="3"/>
  <c r="EK33" i="3"/>
  <c r="EI33" i="3"/>
  <c r="EF33" i="3"/>
  <c r="EE33" i="3"/>
  <c r="EN32" i="3"/>
  <c r="EM32" i="3"/>
  <c r="EK32" i="3"/>
  <c r="EI32" i="3"/>
  <c r="EN31" i="3"/>
  <c r="EM31" i="3"/>
  <c r="EK31" i="3"/>
  <c r="EI31" i="3"/>
  <c r="EN30" i="3"/>
  <c r="EM30" i="3"/>
  <c r="EK30" i="3"/>
  <c r="EI30" i="3"/>
  <c r="EN29" i="3"/>
  <c r="EM29" i="3"/>
  <c r="EK29" i="3"/>
  <c r="EI29" i="3"/>
  <c r="EF29" i="3"/>
  <c r="EE29" i="3"/>
  <c r="EN28" i="3"/>
  <c r="EM28" i="3"/>
  <c r="EK28" i="3"/>
  <c r="EI28" i="3"/>
  <c r="EN27" i="3"/>
  <c r="EM27" i="3"/>
  <c r="EK27" i="3"/>
  <c r="EI27" i="3"/>
  <c r="EF27" i="3"/>
  <c r="EE27" i="3"/>
  <c r="EN26" i="3"/>
  <c r="EM26" i="3"/>
  <c r="EK26" i="3"/>
  <c r="EI26" i="3"/>
  <c r="EF26" i="3"/>
  <c r="EE26" i="3"/>
  <c r="EN25" i="3"/>
  <c r="EM25" i="3"/>
  <c r="EK25" i="3"/>
  <c r="EI25" i="3"/>
  <c r="EF25" i="3"/>
  <c r="EE25" i="3"/>
  <c r="EN24" i="3"/>
  <c r="EM24" i="3"/>
  <c r="EK24" i="3"/>
  <c r="EI24" i="3"/>
  <c r="EF24" i="3"/>
  <c r="EE24" i="3"/>
  <c r="EN23" i="3"/>
  <c r="EM23" i="3"/>
  <c r="EK23" i="3"/>
  <c r="EI23" i="3"/>
  <c r="EF23" i="3"/>
  <c r="EE23" i="3"/>
  <c r="EN22" i="3"/>
  <c r="EM22" i="3"/>
  <c r="EK22" i="3"/>
  <c r="EI22" i="3"/>
  <c r="EF22" i="3"/>
  <c r="EE22" i="3"/>
  <c r="EN21" i="3"/>
  <c r="EM21" i="3"/>
  <c r="EK21" i="3"/>
  <c r="EI21" i="3"/>
  <c r="EF21" i="3"/>
  <c r="EE21" i="3"/>
  <c r="EC21" i="3"/>
  <c r="EA21" i="3"/>
  <c r="EN20" i="3"/>
  <c r="EM20" i="3"/>
  <c r="EK20" i="3"/>
  <c r="EI20" i="3"/>
  <c r="EF20" i="3"/>
  <c r="EE20" i="3"/>
  <c r="EC20" i="3"/>
  <c r="EA20" i="3"/>
  <c r="EN19" i="3"/>
  <c r="EM19" i="3"/>
  <c r="EK19" i="3"/>
  <c r="EI19" i="3"/>
  <c r="EF19" i="3"/>
  <c r="EE19" i="3"/>
  <c r="EN18" i="3"/>
  <c r="EM18" i="3"/>
  <c r="EK18" i="3"/>
  <c r="EI18" i="3"/>
  <c r="EF18" i="3"/>
  <c r="EE18" i="3"/>
  <c r="EN17" i="3"/>
  <c r="EM17" i="3"/>
  <c r="EK17" i="3"/>
  <c r="EI17" i="3"/>
  <c r="EN16" i="3"/>
  <c r="EM16" i="3"/>
  <c r="EK16" i="3"/>
  <c r="EI16" i="3"/>
  <c r="EF16" i="3"/>
  <c r="EE16" i="3"/>
  <c r="EN15" i="3"/>
  <c r="EM15" i="3"/>
  <c r="EK15" i="3"/>
  <c r="EI15" i="3"/>
  <c r="EN14" i="3"/>
  <c r="EM14" i="3"/>
  <c r="EK14" i="3"/>
  <c r="EI14" i="3"/>
  <c r="EN13" i="3"/>
  <c r="EM13" i="3"/>
  <c r="EK13" i="3"/>
  <c r="EI13" i="3"/>
  <c r="EF13" i="3"/>
  <c r="EE13" i="3"/>
  <c r="EN12" i="3"/>
  <c r="EM12" i="3"/>
  <c r="EK12" i="3"/>
  <c r="EI12" i="3"/>
  <c r="EF12" i="3"/>
  <c r="EE12" i="3"/>
  <c r="EN11" i="3"/>
  <c r="EM11" i="3"/>
  <c r="EK11" i="3"/>
  <c r="EI11" i="3"/>
  <c r="EF11" i="3"/>
  <c r="EE11" i="3"/>
  <c r="EN10" i="3"/>
  <c r="EM10" i="3"/>
  <c r="EK10" i="3"/>
  <c r="EI10" i="3"/>
  <c r="EF10" i="3"/>
  <c r="EE10" i="3"/>
  <c r="EN9" i="3"/>
  <c r="EM9" i="3"/>
  <c r="EK9" i="3"/>
  <c r="EI9" i="3"/>
  <c r="EF9" i="3"/>
  <c r="EE9" i="3"/>
  <c r="EN8" i="3"/>
  <c r="EM8" i="3"/>
  <c r="EK8" i="3"/>
  <c r="EI8" i="3"/>
  <c r="EF8" i="3"/>
  <c r="EE8" i="3"/>
  <c r="EN7" i="3"/>
  <c r="EM7" i="3"/>
  <c r="EK7" i="3"/>
  <c r="EI7" i="3"/>
  <c r="EF7" i="3"/>
  <c r="EE7" i="3"/>
  <c r="EN6" i="3"/>
  <c r="EM6" i="3"/>
  <c r="EK6" i="3"/>
  <c r="EI6" i="3"/>
  <c r="EF6" i="3"/>
  <c r="EE6" i="3"/>
  <c r="EN5" i="3"/>
  <c r="EM5" i="3"/>
  <c r="EK5" i="3"/>
  <c r="EI5" i="3"/>
  <c r="EF5" i="3"/>
  <c r="EE5" i="3"/>
  <c r="EN4" i="3"/>
  <c r="EM4" i="3"/>
  <c r="EK4" i="3"/>
  <c r="EI4" i="3"/>
  <c r="EF4" i="3"/>
  <c r="EE4" i="3"/>
  <c r="EN3" i="3"/>
  <c r="EM3" i="3"/>
  <c r="EK3" i="3"/>
  <c r="EI3" i="3"/>
  <c r="EF3" i="3"/>
  <c r="EE3" i="3"/>
  <c r="AW74" i="2"/>
  <c r="AW67" i="2"/>
  <c r="AW65" i="2"/>
  <c r="AW56" i="2"/>
  <c r="AW53" i="2"/>
  <c r="AW51" i="2"/>
  <c r="AW49" i="2"/>
  <c r="AW46" i="2"/>
  <c r="AW36" i="2"/>
  <c r="AW34" i="2"/>
  <c r="AW32" i="2"/>
  <c r="AW22" i="2"/>
  <c r="AW19" i="2"/>
  <c r="AW15" i="2"/>
  <c r="AW13" i="2"/>
  <c r="AW10" i="2"/>
  <c r="AW4" i="2"/>
  <c r="AW3" i="2" s="1"/>
  <c r="AW3" i="4"/>
  <c r="AW45" i="2" l="1"/>
  <c r="AW86" i="2" s="1"/>
</calcChain>
</file>

<file path=xl/sharedStrings.xml><?xml version="1.0" encoding="utf-8"?>
<sst xmlns="http://schemas.openxmlformats.org/spreadsheetml/2006/main" count="6645" uniqueCount="1234">
  <si>
    <t>Legal</t>
  </si>
  <si>
    <t>Reservas para Expansão</t>
  </si>
  <si>
    <t>3.01</t>
  </si>
  <si>
    <t>3.01.01</t>
  </si>
  <si>
    <t>3.01.02</t>
  </si>
  <si>
    <t>3.01.03</t>
  </si>
  <si>
    <t>3.01.04</t>
  </si>
  <si>
    <t>3.01.05</t>
  </si>
  <si>
    <t>3.01.06</t>
  </si>
  <si>
    <t>3.02</t>
  </si>
  <si>
    <t>3.02.01</t>
  </si>
  <si>
    <t>3.02.02</t>
  </si>
  <si>
    <t>3.02.03</t>
  </si>
  <si>
    <t>3.02.04</t>
  </si>
  <si>
    <t>3.02.05</t>
  </si>
  <si>
    <t>3.03</t>
  </si>
  <si>
    <t>3.04</t>
  </si>
  <si>
    <t>3.04.01</t>
  </si>
  <si>
    <t>3.04.02</t>
  </si>
  <si>
    <t>3.04.03</t>
  </si>
  <si>
    <t>3.04.04</t>
  </si>
  <si>
    <t>3.04.05</t>
  </si>
  <si>
    <t>3.04.06</t>
  </si>
  <si>
    <t>3.04.07</t>
  </si>
  <si>
    <t>3.05</t>
  </si>
  <si>
    <t>3.06</t>
  </si>
  <si>
    <t>3.06.01</t>
  </si>
  <si>
    <t>3.06.02</t>
  </si>
  <si>
    <t>3.07</t>
  </si>
  <si>
    <t>3.08</t>
  </si>
  <si>
    <t>3.09</t>
  </si>
  <si>
    <t>3.12</t>
  </si>
  <si>
    <t>3.13</t>
  </si>
  <si>
    <t>3T07</t>
  </si>
  <si>
    <t>3T06</t>
  </si>
  <si>
    <t>2T07</t>
  </si>
  <si>
    <t>2T06</t>
  </si>
  <si>
    <t>1T07</t>
  </si>
  <si>
    <t>1T06</t>
  </si>
  <si>
    <t>3T05</t>
  </si>
  <si>
    <t>2T05</t>
  </si>
  <si>
    <t>1T05</t>
  </si>
  <si>
    <t>1T04</t>
  </si>
  <si>
    <t>3T04</t>
  </si>
  <si>
    <t>3T03</t>
  </si>
  <si>
    <t>2T04</t>
  </si>
  <si>
    <t>2T03</t>
  </si>
  <si>
    <t>4T06</t>
  </si>
  <si>
    <t>4T05</t>
  </si>
  <si>
    <t>4T04</t>
  </si>
  <si>
    <t>4T03</t>
  </si>
  <si>
    <t>1T03</t>
  </si>
  <si>
    <t>4T07</t>
  </si>
  <si>
    <t>1T08</t>
  </si>
  <si>
    <t>2T08</t>
  </si>
  <si>
    <t>3T08</t>
  </si>
  <si>
    <t>4T08</t>
  </si>
  <si>
    <t>1T09</t>
  </si>
  <si>
    <t>2T09</t>
  </si>
  <si>
    <t>3T09</t>
  </si>
  <si>
    <t>4T09</t>
  </si>
  <si>
    <t>1T10</t>
  </si>
  <si>
    <t>2T10</t>
  </si>
  <si>
    <t>4T10</t>
  </si>
  <si>
    <t>1T11</t>
  </si>
  <si>
    <t>3T10</t>
  </si>
  <si>
    <t>2T11</t>
  </si>
  <si>
    <t>3T11</t>
  </si>
  <si>
    <t>4T11</t>
  </si>
  <si>
    <t>1T12</t>
  </si>
  <si>
    <t>2T12</t>
  </si>
  <si>
    <t>Mar/02</t>
  </si>
  <si>
    <t>Dez/02</t>
  </si>
  <si>
    <t>Set/02</t>
  </si>
  <si>
    <t>Jun/02</t>
  </si>
  <si>
    <t>Banco do Brasil</t>
  </si>
  <si>
    <t>1T02</t>
  </si>
  <si>
    <t>2T02</t>
  </si>
  <si>
    <t>3T02</t>
  </si>
  <si>
    <t>4T02</t>
  </si>
  <si>
    <t>Mar/03</t>
  </si>
  <si>
    <t>Jun/03</t>
  </si>
  <si>
    <t>Set/03</t>
  </si>
  <si>
    <t>Dez/03</t>
  </si>
  <si>
    <t>Mar/04</t>
  </si>
  <si>
    <t>Jun/04</t>
  </si>
  <si>
    <t>Set/04</t>
  </si>
  <si>
    <t>Dez/04</t>
  </si>
  <si>
    <t>Mar/05</t>
  </si>
  <si>
    <t>Jun/05</t>
  </si>
  <si>
    <t>Set/05</t>
  </si>
  <si>
    <t>Dez/05</t>
  </si>
  <si>
    <t>Mar/06</t>
  </si>
  <si>
    <t>Jun/06</t>
  </si>
  <si>
    <t>Set/06</t>
  </si>
  <si>
    <t>Dez/06</t>
  </si>
  <si>
    <t>Mar/07</t>
  </si>
  <si>
    <t>Jun/07</t>
  </si>
  <si>
    <t>Set/07</t>
  </si>
  <si>
    <t>Dez/07</t>
  </si>
  <si>
    <t>Mar/08</t>
  </si>
  <si>
    <t>Jun/08</t>
  </si>
  <si>
    <t>Set/08</t>
  </si>
  <si>
    <t>Dez/08</t>
  </si>
  <si>
    <t>Mar/09</t>
  </si>
  <si>
    <t>Jun/09</t>
  </si>
  <si>
    <t>Set/09</t>
  </si>
  <si>
    <t>Dez/09</t>
  </si>
  <si>
    <t>Mar/10</t>
  </si>
  <si>
    <t>Jun/10</t>
  </si>
  <si>
    <t>Set/10</t>
  </si>
  <si>
    <t>Dez/10</t>
  </si>
  <si>
    <t>Mar/11</t>
  </si>
  <si>
    <t>Jun/11</t>
  </si>
  <si>
    <t>Set/11</t>
  </si>
  <si>
    <t>Dez/11</t>
  </si>
  <si>
    <t>Mar/12</t>
  </si>
  <si>
    <t>Jun/12</t>
  </si>
  <si>
    <t>* Valores até 2006 referentes apenas ao Banrisul. A partir de 2007, referentes ao Banrisul Consolidado.</t>
  </si>
  <si>
    <t>Set/12</t>
  </si>
  <si>
    <t>3T12</t>
  </si>
  <si>
    <t>RELATÓRIO DE GERENCIAMENTO DE RISCOS (Em R$ Milhões)</t>
  </si>
  <si>
    <t>VALOR TOTAL DAS EXPOSIÇÕES E VALOR DA EXPOSIÇÃO MÉDIA</t>
  </si>
  <si>
    <t>CONGLOMERADO FINANCEIRO</t>
  </si>
  <si>
    <t>Total da Exposições</t>
  </si>
  <si>
    <t>Média do Trimestre</t>
  </si>
  <si>
    <t>PERCENTUAL DAS EXPOSIÇÕES DOS DEZ MAIORES CLIENTES (%)</t>
  </si>
  <si>
    <t>Percentual das exposições dos dez maiores Clientes (%)</t>
  </si>
  <si>
    <t>MONTANTE DE OPERAÇÕES EM ATRASO</t>
  </si>
  <si>
    <t>Atraso até 60 dias</t>
  </si>
  <si>
    <t>Atraso entre 91 e 180 dias</t>
  </si>
  <si>
    <t>Atraso entre 61 e 90 dias</t>
  </si>
  <si>
    <t>Atraso acime de 180 dias</t>
  </si>
  <si>
    <t>Total</t>
  </si>
  <si>
    <t>FLUXO DAS OPERAÇÕES BAIXADAS A PREJUÍZO</t>
  </si>
  <si>
    <t>Perdas</t>
  </si>
  <si>
    <t>Recuperação</t>
  </si>
  <si>
    <t>Perda Líquida</t>
  </si>
  <si>
    <t>COMPOSIÇÃO DA PROVISÃO PARA OPERAÇÕES DE CRÉDITO DE LIQUIDAÇÃO DUVIDOSA</t>
  </si>
  <si>
    <t>Provisão para créditos de liquidação duvidosa</t>
  </si>
  <si>
    <t>EXPOSIÇÃO POR FATOR DE PONDERAÇÃO DE RISCOS</t>
  </si>
  <si>
    <t>Total das Exposições</t>
  </si>
  <si>
    <t>FPR de 20%</t>
  </si>
  <si>
    <t>FPR de 35%</t>
  </si>
  <si>
    <t>FPR de 50%</t>
  </si>
  <si>
    <t>FPR de 75%</t>
  </si>
  <si>
    <t>FPR de 100%</t>
  </si>
  <si>
    <t>FPR de 150%</t>
  </si>
  <si>
    <t>PARCELA DE RISCO DE CRÉDITO SEGMENTADA POR FATOR DE PONDERAÇÃO DE RISCOS</t>
  </si>
  <si>
    <t>Fator de Ponderação de Risco 20%</t>
  </si>
  <si>
    <t>Fator de Ponderação de Risco 35%</t>
  </si>
  <si>
    <t>Fator de Ponderação de Risco 50%</t>
  </si>
  <si>
    <t>Fator de Ponderação de Risco 75%</t>
  </si>
  <si>
    <t>Fator de Ponderação de Risco 100%</t>
  </si>
  <si>
    <t>Total PEPR</t>
  </si>
  <si>
    <t>Fator de Ponderação de Risco 150%</t>
  </si>
  <si>
    <t>Fator de Ponderação de Risco 300%</t>
  </si>
  <si>
    <t>CONSOLIDADO ECONÔMICO-FINANCEIRO</t>
  </si>
  <si>
    <t>EXPOSIÇÃO GLOBAL BRUTA A RISCO DE CRÉDITO DA CONTRAPARTE</t>
  </si>
  <si>
    <t>Risco de Crédito da Contraparte</t>
  </si>
  <si>
    <t>EXPOSIÇÃO GLOBAL LÍQUIDA A RISCO DE CRÉDITO DA CONTRAPARTE</t>
  </si>
  <si>
    <t>EXPOSIÇÕES DECORRENTES DA AQUISIÇÃO DE TÍTULOS E VALORES MOBILIÁRIOS ORIUNDOS DO PROCESSO DE SECURITIZAÇÃO</t>
  </si>
  <si>
    <t>Exposições em Certificados de Recebíveis Imobiliários</t>
  </si>
  <si>
    <t>Prefixado 10%</t>
  </si>
  <si>
    <t>Prefixado 20%</t>
  </si>
  <si>
    <t>Prefixado 50%</t>
  </si>
  <si>
    <t>Cupom Cambial 10%</t>
  </si>
  <si>
    <t xml:space="preserve">Cupom Cambial 20% </t>
  </si>
  <si>
    <t>Cupom Cambial 50%</t>
  </si>
  <si>
    <t>Cupom de índice de preços 10%</t>
  </si>
  <si>
    <t>Cupom de índice de preços 20%</t>
  </si>
  <si>
    <t xml:space="preserve">Cupom de índice de preços 50% </t>
  </si>
  <si>
    <t>Cupom de Taxa de juros 10%</t>
  </si>
  <si>
    <t>Cupom de Taxa de juros 20%</t>
  </si>
  <si>
    <t xml:space="preserve">Cupom de Taxa de juros 50% </t>
  </si>
  <si>
    <t>Renda Variável 10%</t>
  </si>
  <si>
    <t>Renda Variável 20%</t>
  </si>
  <si>
    <t>Renda Variável 50%</t>
  </si>
  <si>
    <t>Total 10%</t>
  </si>
  <si>
    <t>Total 20%</t>
  </si>
  <si>
    <t>Total 50%</t>
  </si>
  <si>
    <t>DETALHAMENTO DO PATRIMÔNIO DE REFERÊNCIA</t>
  </si>
  <si>
    <t>PATRIMÔNIO DE REFERÊNCIA</t>
  </si>
  <si>
    <t>PATRIMÔNIO DE REFERÊNCIA NÍVEL I</t>
  </si>
  <si>
    <t>Patrimônio Líquido</t>
  </si>
  <si>
    <t>Contas de Resultado Credoras</t>
  </si>
  <si>
    <t>Contas de Resultado Devedoras</t>
  </si>
  <si>
    <t>Ativo Permanente Diferido</t>
  </si>
  <si>
    <t>Ajuste ao Valor de Mercado - TVM e Instrumentos Financeiros e Derivativos</t>
  </si>
  <si>
    <t>Dividendos e bonificações a distribuir</t>
  </si>
  <si>
    <t xml:space="preserve">*A Resolução do CMN, nº 3.674 de 30 de dezembro de 2008, permitiu o acréscimo integral da provisão adicional ao  nível I do Patrimônio de Referência.  A Resolução do CMN n.º 3.825 de 16 de dezembro de 2009, revogou seus efeitos a partir de 1º de abril de 2010. </t>
  </si>
  <si>
    <t>Adicional de Provisão ao Mínimo Estabelecido pela Resolução n.º 2.682/99*</t>
  </si>
  <si>
    <t>PATRIMÔNIO DE REFERÊNCIA NÍVEL II</t>
  </si>
  <si>
    <t>Instrumentos de Dívida Subordinada</t>
  </si>
  <si>
    <t>DEDUÇÕES DO PR</t>
  </si>
  <si>
    <t>Ações emitidas por Instituições Financeiras e Demais Instituições Autorizadas a Funcionar pelo Bacen</t>
  </si>
  <si>
    <t xml:space="preserve">Ajuste ao Valor de Mercado - TVM e Instrumentos Financeiros e Derivativos </t>
  </si>
  <si>
    <t>DETALHAMENTO DO PATRIMÔNIO DE REFERÊNCIA EXIGIDO</t>
  </si>
  <si>
    <t>RISCO DE CRÉDITO</t>
  </si>
  <si>
    <t>Operações de Crédito - Varejo</t>
  </si>
  <si>
    <t>Compromissos Varejo</t>
  </si>
  <si>
    <t>Operações de Crédito - não Varejo</t>
  </si>
  <si>
    <t>Compromissos - não Varejo</t>
  </si>
  <si>
    <t>Garantias Prestadas</t>
  </si>
  <si>
    <t>Adiantamentos</t>
  </si>
  <si>
    <t>Credito Tributário</t>
  </si>
  <si>
    <t>Outros Ativos</t>
  </si>
  <si>
    <t>RISCO DE MERCADO</t>
  </si>
  <si>
    <t>Risco de Câmbio</t>
  </si>
  <si>
    <t>Risco de Juros - somatório</t>
  </si>
  <si>
    <t>Pré-fixadas em Real - Pjur 1</t>
  </si>
  <si>
    <t>Cupons de Moedas Estrangeiras - Pjur 2</t>
  </si>
  <si>
    <t>Cupons dos Índices de Preços - Pjur 3</t>
  </si>
  <si>
    <t>Cupons de Taxas de juros - Pjur 4</t>
  </si>
  <si>
    <t>Risco de Commodities</t>
  </si>
  <si>
    <t>Risco de Ações</t>
  </si>
  <si>
    <t>RISCO OPERACIONAL</t>
  </si>
  <si>
    <t>PATRIMÔNIO DE REFERÊNCIA EXIGIDO</t>
  </si>
  <si>
    <t>PATRIMÔNIO DE REFERÊNCIA EXIGIDO - PRE : RISCO DE CRÉDITO + RISCO DE MERCADO + RISCO OPERACIONAL</t>
  </si>
  <si>
    <r>
      <t xml:space="preserve">RBAN - CARTEIRA </t>
    </r>
    <r>
      <rPr>
        <b/>
        <i/>
        <sz val="11"/>
        <color indexed="8"/>
        <rFont val="Calibri"/>
        <family val="2"/>
      </rPr>
      <t>BANKING</t>
    </r>
  </si>
  <si>
    <t>MARGEM = PR - PRE - RBAN</t>
  </si>
  <si>
    <t>ÍNDICE DE BASILEIA (%)</t>
  </si>
  <si>
    <t>EVOLUÇÃO DO PR E PRE</t>
  </si>
  <si>
    <t>CONGLOMERADO FINANCEIRO (%)</t>
  </si>
  <si>
    <t>CONSOLIDADO ECONÔMICO-FINANCEIRO (%)</t>
  </si>
  <si>
    <t>FPR de 300%</t>
  </si>
  <si>
    <t>EXPOSIÇÃO AO RISCO DE CRÉDITO POR REGIÕES GEOGRÁFICAS E PAÍSES</t>
  </si>
  <si>
    <t>Centro Oeste</t>
  </si>
  <si>
    <t>Nordeste</t>
  </si>
  <si>
    <t>Norte</t>
  </si>
  <si>
    <t>Sudeste</t>
  </si>
  <si>
    <t>Sul</t>
  </si>
  <si>
    <t>EXPOSIÇÃO AO RISCO DE CRÉDITO POR SETOR DE ATIVIDADE</t>
  </si>
  <si>
    <t>Privado</t>
  </si>
  <si>
    <t>Publico</t>
  </si>
  <si>
    <t>Pessoa Física</t>
  </si>
  <si>
    <t>Pessoa Juridica</t>
  </si>
  <si>
    <t>VALOR NOCIONAL DO RISCO DE CRÉDITO DA CONTRAPARTE</t>
  </si>
  <si>
    <t>Com Câmara como contraparte central</t>
  </si>
  <si>
    <t>CONGLOMERADO ECONÔMICO-FINANCEIRO</t>
  </si>
  <si>
    <t>Sem Câmara como contraparte central com garantia</t>
  </si>
  <si>
    <t>Sem Câmara como contraparte central sem garantia</t>
  </si>
  <si>
    <t>VALORES POSITIVOS RELATIVOS A ACORDOS PARA COMPENSAÇÃO E LIQUIDAÇÃO DE OBRIGAÇÕES</t>
  </si>
  <si>
    <t>Valores Positivos</t>
  </si>
  <si>
    <t>Valor das Garantias</t>
  </si>
  <si>
    <t>VALOR DAS GARANTIAS DE OPERAÇÕES SUJEITAS AO RISCO DE CRÉDITO DA CONTRAPARTE</t>
  </si>
  <si>
    <t>Exposições em Fundos de Investimento em Direito Creditórios</t>
  </si>
  <si>
    <t>TESTE DE SENSIBILIDADE</t>
  </si>
  <si>
    <t>Taxa de Juros</t>
  </si>
  <si>
    <t>Cenário 1</t>
  </si>
  <si>
    <t>Cenário 2</t>
  </si>
  <si>
    <t>Moedas</t>
  </si>
  <si>
    <t>Cenário 3</t>
  </si>
  <si>
    <t>Ações</t>
  </si>
  <si>
    <r>
      <t xml:space="preserve">VAR DAS EXPOSIÇÕES A RISCO DE MERCADO - CARTEIRA </t>
    </r>
    <r>
      <rPr>
        <b/>
        <i/>
        <sz val="11"/>
        <color indexed="8"/>
        <rFont val="Calibri"/>
        <family val="2"/>
      </rPr>
      <t>TRADING</t>
    </r>
  </si>
  <si>
    <t>Taxas de Juros Prefixadas</t>
  </si>
  <si>
    <t>Taxas de Juros Prefixadas Estressadas</t>
  </si>
  <si>
    <t>Cupom Cambial</t>
  </si>
  <si>
    <t>Cupom de Índice de preços</t>
  </si>
  <si>
    <t>Cupom de Taxas de Juros - TR</t>
  </si>
  <si>
    <r>
      <t xml:space="preserve">VAR DAS EXPOSIÇÕES A RISCO DE MERCADO - CARTEIRA </t>
    </r>
    <r>
      <rPr>
        <b/>
        <i/>
        <sz val="11"/>
        <color indexed="8"/>
        <rFont val="Calibri"/>
        <family val="2"/>
      </rPr>
      <t>BANKING</t>
    </r>
  </si>
  <si>
    <t>EVOLUÇÃO RBAN</t>
  </si>
  <si>
    <t>Rban</t>
  </si>
  <si>
    <t>VAR DAS EXPOSIÇÕES A RISCO DE MERCADO - CARTEIRA TRADING E BANKING</t>
  </si>
  <si>
    <t>CARTEIRA DE DERIVATIVOS</t>
  </si>
  <si>
    <t>MERCADO BALCÃO</t>
  </si>
  <si>
    <t>Comprado</t>
  </si>
  <si>
    <t>Vendido</t>
  </si>
  <si>
    <t>BRASIL</t>
  </si>
  <si>
    <t>Taxa de Câmbio</t>
  </si>
  <si>
    <t>INSTRUMENTOS DE DÍVIDA SUBORDINADA</t>
  </si>
  <si>
    <t>Nível II</t>
  </si>
  <si>
    <t>Emissão</t>
  </si>
  <si>
    <t>Vencimento</t>
  </si>
  <si>
    <t>7,375% + variação cambial (US$)</t>
  </si>
  <si>
    <t>Remuneração</t>
  </si>
  <si>
    <t>Principal</t>
  </si>
  <si>
    <t>Valor</t>
  </si>
  <si>
    <t>CENÁRIOS DE ESTRESSE**</t>
  </si>
  <si>
    <t>**Junho/12 - Última informação disponível.</t>
  </si>
  <si>
    <t>Dez/12</t>
  </si>
  <si>
    <t>Mar/13</t>
  </si>
  <si>
    <t>Jun/13</t>
  </si>
  <si>
    <t>2012</t>
  </si>
  <si>
    <t>9M12</t>
  </si>
  <si>
    <t>2011</t>
  </si>
  <si>
    <t>9M11</t>
  </si>
  <si>
    <t>2010</t>
  </si>
  <si>
    <t>9M10</t>
  </si>
  <si>
    <t>2009</t>
  </si>
  <si>
    <t>9M09</t>
  </si>
  <si>
    <t>2008</t>
  </si>
  <si>
    <t>9M08</t>
  </si>
  <si>
    <t>2007</t>
  </si>
  <si>
    <t>9M07</t>
  </si>
  <si>
    <t>2006</t>
  </si>
  <si>
    <t>9M06</t>
  </si>
  <si>
    <t>2005</t>
  </si>
  <si>
    <t>9M05</t>
  </si>
  <si>
    <t>2004</t>
  </si>
  <si>
    <t>9M04</t>
  </si>
  <si>
    <t>2003</t>
  </si>
  <si>
    <t>9M03</t>
  </si>
  <si>
    <t>2002</t>
  </si>
  <si>
    <t>9M02</t>
  </si>
  <si>
    <t>Set/13</t>
  </si>
  <si>
    <t>9M13</t>
  </si>
  <si>
    <t>Dez/13</t>
  </si>
  <si>
    <t>2013</t>
  </si>
  <si>
    <t>Mar/14</t>
  </si>
  <si>
    <t>Jun/14</t>
  </si>
  <si>
    <t>Set/14</t>
  </si>
  <si>
    <t>9M14</t>
  </si>
  <si>
    <t>-</t>
  </si>
  <si>
    <t>Dez/14</t>
  </si>
  <si>
    <t>2014</t>
  </si>
  <si>
    <t>Mar/15</t>
  </si>
  <si>
    <t>Jun/15</t>
  </si>
  <si>
    <t xml:space="preserve"> - </t>
  </si>
  <si>
    <t xml:space="preserve">                 </t>
  </si>
  <si>
    <t xml:space="preserve">   </t>
  </si>
  <si>
    <t>Set/15</t>
  </si>
  <si>
    <t>9M15</t>
  </si>
  <si>
    <t>Dez/15</t>
  </si>
  <si>
    <t xml:space="preserve">                   -   </t>
  </si>
  <si>
    <t>Mar/16</t>
  </si>
  <si>
    <t>Jun/16</t>
  </si>
  <si>
    <t>Set/16</t>
  </si>
  <si>
    <t>9M16</t>
  </si>
  <si>
    <t>Dez/16</t>
  </si>
  <si>
    <t>2016</t>
  </si>
  <si>
    <t>2015</t>
  </si>
  <si>
    <t>Mar/17</t>
  </si>
  <si>
    <t>Jun/17</t>
  </si>
  <si>
    <t>Set/17</t>
  </si>
  <si>
    <t>9M17</t>
  </si>
  <si>
    <t>Dez/17</t>
  </si>
  <si>
    <t>Mar/18</t>
  </si>
  <si>
    <t>Jun/18</t>
  </si>
  <si>
    <t>Set/18</t>
  </si>
  <si>
    <t>9M18</t>
  </si>
  <si>
    <t xml:space="preserve"> </t>
  </si>
  <si>
    <t>Dez/18</t>
  </si>
  <si>
    <t>2018</t>
  </si>
  <si>
    <t>Mar/19</t>
  </si>
  <si>
    <t>Jun/19</t>
  </si>
  <si>
    <t>Set/19</t>
  </si>
  <si>
    <t>9M19</t>
  </si>
  <si>
    <t>Dez/19</t>
  </si>
  <si>
    <t>2019</t>
  </si>
  <si>
    <t>Mar/20</t>
  </si>
  <si>
    <t>Jun/20</t>
  </si>
  <si>
    <t>Set/20</t>
  </si>
  <si>
    <t>Dez/20</t>
  </si>
  <si>
    <t>2020</t>
  </si>
  <si>
    <t>Mar/21</t>
  </si>
  <si>
    <t>Jun/21</t>
  </si>
  <si>
    <t>Set/21</t>
  </si>
  <si>
    <t>Dez/21</t>
  </si>
  <si>
    <t>2021</t>
  </si>
  <si>
    <t>Mar/22</t>
  </si>
  <si>
    <t xml:space="preserve">                          - </t>
  </si>
  <si>
    <t xml:space="preserve">                      - </t>
  </si>
  <si>
    <t xml:space="preserve">- </t>
  </si>
  <si>
    <t xml:space="preserve">Total </t>
  </si>
  <si>
    <t>AA</t>
  </si>
  <si>
    <t>A</t>
  </si>
  <si>
    <t>B</t>
  </si>
  <si>
    <t>C</t>
  </si>
  <si>
    <t>D</t>
  </si>
  <si>
    <t>E</t>
  </si>
  <si>
    <t>F</t>
  </si>
  <si>
    <t>G</t>
  </si>
  <si>
    <t>H</t>
  </si>
  <si>
    <t>Subtotal</t>
  </si>
  <si>
    <t>Rural</t>
  </si>
  <si>
    <t>Market Share</t>
  </si>
  <si>
    <t>Jun/22</t>
  </si>
  <si>
    <t>2017</t>
  </si>
  <si>
    <t>Index</t>
  </si>
  <si>
    <t>BALANCE SHEET - ASSETS (In R$ Thousand)</t>
  </si>
  <si>
    <t>Cash</t>
  </si>
  <si>
    <t>Financial Instruments</t>
  </si>
  <si>
    <t>Interbank Lending Market Investments</t>
  </si>
  <si>
    <t>Compulsory Deposits of Central Bank of Brazil</t>
  </si>
  <si>
    <t>Securities</t>
  </si>
  <si>
    <t>Derivative Financial Instruments</t>
  </si>
  <si>
    <t>(Provisions for Expected Losses Associated with Credit Risk)</t>
  </si>
  <si>
    <t xml:space="preserve">   (Loans)</t>
  </si>
  <si>
    <t>Tax Assets</t>
  </si>
  <si>
    <t>Current</t>
  </si>
  <si>
    <t>Deferred</t>
  </si>
  <si>
    <t>Other Assets</t>
  </si>
  <si>
    <t>Investments</t>
  </si>
  <si>
    <t>Investments in Associates and Subsidiaries</t>
  </si>
  <si>
    <t>Other Investments</t>
  </si>
  <si>
    <t>Property and Equipment</t>
  </si>
  <si>
    <t>(Accumulated Depreciation)</t>
  </si>
  <si>
    <t>Intangible Assets</t>
  </si>
  <si>
    <t>(Accumulated Amortization)</t>
  </si>
  <si>
    <t>TOTAL ASSETS</t>
  </si>
  <si>
    <t>CURRENT</t>
  </si>
  <si>
    <t>CASH</t>
  </si>
  <si>
    <t>INTERBANK INVESTMENTS</t>
  </si>
  <si>
    <t>Money Market Investments</t>
  </si>
  <si>
    <t>Interbank Deposits</t>
  </si>
  <si>
    <t>SECURITIES AND DERIVATIVES</t>
  </si>
  <si>
    <t>Own Portfolio</t>
  </si>
  <si>
    <t>Linked to Repurchase Commitments</t>
  </si>
  <si>
    <t>Derivatives</t>
  </si>
  <si>
    <t>Linked to Central Bank of Brazil</t>
  </si>
  <si>
    <t>Linked to Guarantees</t>
  </si>
  <si>
    <t>Privatization Certificates</t>
  </si>
  <si>
    <t>INTERBANK ACCOUNTS</t>
  </si>
  <si>
    <t>Payments and Receipts Pending Settlement</t>
  </si>
  <si>
    <t>Restricted Deposits</t>
  </si>
  <si>
    <t>Central Bank of Brazil</t>
  </si>
  <si>
    <t>National Housing System</t>
  </si>
  <si>
    <t>National Treasury - Rural Credit Resource</t>
  </si>
  <si>
    <t>Agreements</t>
  </si>
  <si>
    <t>Correspondents</t>
  </si>
  <si>
    <t>INTERBRANCH ACCOUNTS</t>
  </si>
  <si>
    <t>Third-party Funds in Transit</t>
  </si>
  <si>
    <t>Internal Transfers of Funds</t>
  </si>
  <si>
    <t>LENDING OPERATIONS</t>
  </si>
  <si>
    <t>Lending Operations</t>
  </si>
  <si>
    <t>Public Sector</t>
  </si>
  <si>
    <t>Private Sector</t>
  </si>
  <si>
    <t>Loans Linked to Assignment</t>
  </si>
  <si>
    <t>Allowance for Loan Losses</t>
  </si>
  <si>
    <t>LEASE OPERATIONS</t>
  </si>
  <si>
    <t>Lease Operations</t>
  </si>
  <si>
    <t>Allowance for Doubtful Lease Receivables</t>
  </si>
  <si>
    <t>Leases Receivable</t>
  </si>
  <si>
    <t>Unearned Lease Income</t>
  </si>
  <si>
    <t>OTHER RECEIVABLES</t>
  </si>
  <si>
    <t>Endorsements and Sureties Paid</t>
  </si>
  <si>
    <t>Foreign Exchange Portfolio</t>
  </si>
  <si>
    <t>Income Receivable</t>
  </si>
  <si>
    <t>Trading Accounts</t>
  </si>
  <si>
    <t>Specific Credits</t>
  </si>
  <si>
    <t>Other</t>
  </si>
  <si>
    <t>Allowance for Losses on Other Receivables</t>
  </si>
  <si>
    <t>OTHER ASSETS</t>
  </si>
  <si>
    <t>Prepaid Expenses</t>
  </si>
  <si>
    <t>Temporary Investments</t>
  </si>
  <si>
    <t>Allowance for Losses</t>
  </si>
  <si>
    <t>Allowance for Devaluation</t>
  </si>
  <si>
    <t>LONG-TERM ASSETS</t>
  </si>
  <si>
    <t>PERMANENT ASSETS</t>
  </si>
  <si>
    <t>INVESTMENTS</t>
  </si>
  <si>
    <t>Investments in Domestic Subsidiaries</t>
  </si>
  <si>
    <t>Investments in Subsidiaries</t>
  </si>
  <si>
    <t>PROPERTY AND EQUIPMENT IN USE</t>
  </si>
  <si>
    <t>Real Estate</t>
  </si>
  <si>
    <t>Accumulated Depreciation</t>
  </si>
  <si>
    <t>LEASED PROPERTY</t>
  </si>
  <si>
    <t>Leased Assets</t>
  </si>
  <si>
    <t>INTANGIBLE</t>
  </si>
  <si>
    <t>Accumulated Amortization</t>
  </si>
  <si>
    <t>DEFERRED CHARGES</t>
  </si>
  <si>
    <t>Organization and Expansion Costs</t>
  </si>
  <si>
    <t>BS - Assets (Previous)</t>
  </si>
  <si>
    <t>BALANCE SHEET - LIABILITIES AND EQUITY (In R$ Thousand)</t>
  </si>
  <si>
    <t>Deposits</t>
  </si>
  <si>
    <t>Repurchase Agreements</t>
  </si>
  <si>
    <t>Funds from Acceptance and Issuance of Securities</t>
  </si>
  <si>
    <t>Borrowings</t>
  </si>
  <si>
    <t>Onlendings</t>
  </si>
  <si>
    <t>Other Financial Liabilities</t>
  </si>
  <si>
    <t>Tax Liabilities</t>
  </si>
  <si>
    <t>Other Liabilities</t>
  </si>
  <si>
    <t>TOTAL LIABILITIES</t>
  </si>
  <si>
    <t>EQUITY</t>
  </si>
  <si>
    <t>Capital</t>
  </si>
  <si>
    <t>Capital Reserves</t>
  </si>
  <si>
    <t>Profit Reserves</t>
  </si>
  <si>
    <t>Income</t>
  </si>
  <si>
    <t>Accummulated Profits</t>
  </si>
  <si>
    <t xml:space="preserve">Non-controlling Interest </t>
  </si>
  <si>
    <t>TOTAL LIABILITIES AND EQUITY</t>
  </si>
  <si>
    <t>DEPOSITS</t>
  </si>
  <si>
    <t>Demand Deposits</t>
  </si>
  <si>
    <t>Saving Deposits</t>
  </si>
  <si>
    <t>Time Deposits</t>
  </si>
  <si>
    <t>Other Deposits</t>
  </si>
  <si>
    <t>MONEY MARKET FUNDING</t>
  </si>
  <si>
    <t>Third Parties</t>
  </si>
  <si>
    <t>FUND FROM ACCEPTANCE AND ISSUANCE OF SECURITIES</t>
  </si>
  <si>
    <t>Mortgage Notes and similars</t>
  </si>
  <si>
    <t>Receipt and Payment Pending Settlement</t>
  </si>
  <si>
    <t>Interbank onlendings</t>
  </si>
  <si>
    <t>INTERBRANCH ACCOUNT</t>
  </si>
  <si>
    <t>BORROWINGS</t>
  </si>
  <si>
    <t>Domestic Borrowings - Other Institutions</t>
  </si>
  <si>
    <t>Foreign Borrowings</t>
  </si>
  <si>
    <t>DOMESTIC ONLENDINGS - OFFICIAL INSTITUTIONS</t>
  </si>
  <si>
    <t>National Treasury</t>
  </si>
  <si>
    <t>National Economic and Social Development Bank (BNDES)</t>
  </si>
  <si>
    <t>Federal Savings and Loan Bank (CEF)</t>
  </si>
  <si>
    <t>National Equipment Financing Authority (FINAME)</t>
  </si>
  <si>
    <t>Other Institutions</t>
  </si>
  <si>
    <t>FOREING ONLENDINGS</t>
  </si>
  <si>
    <t>Foreign onlending</t>
  </si>
  <si>
    <t>DERIVATIVES</t>
  </si>
  <si>
    <t>OTHER PAYABLES</t>
  </si>
  <si>
    <t>Collected Taxes and Other</t>
  </si>
  <si>
    <t>Foreign Exchanges Portfolio</t>
  </si>
  <si>
    <t>Social and Statutory</t>
  </si>
  <si>
    <t>Tax and Social Security</t>
  </si>
  <si>
    <t>Trading Account and Intermediation</t>
  </si>
  <si>
    <t>Financial and Development Funds</t>
  </si>
  <si>
    <t>Subordinated Debts</t>
  </si>
  <si>
    <t>LONG-TERM LIABILITIES</t>
  </si>
  <si>
    <t>Funds from Bills of Real State Loans, Mortgage Notes
and Similiars</t>
  </si>
  <si>
    <t>Interbank Onlending</t>
  </si>
  <si>
    <t>Borrowings - Other Institutions</t>
  </si>
  <si>
    <t>DEFERRED INCOME</t>
  </si>
  <si>
    <t>Deferred Income</t>
  </si>
  <si>
    <t>SHAREHOLDERS’ EQUITY</t>
  </si>
  <si>
    <t>Statutory</t>
  </si>
  <si>
    <t>Other Profit Reserves</t>
  </si>
  <si>
    <t>Adjustment to Fair Value - Securities and Derivatives</t>
  </si>
  <si>
    <t>Assets Valuation Adjustment</t>
  </si>
  <si>
    <t>Accrued Profits</t>
  </si>
  <si>
    <t>Non-Conctrolling Iinterest</t>
  </si>
  <si>
    <t>TOTAL LIABILITIES AND SHAREHOLDERS’ EQUITY</t>
  </si>
  <si>
    <t>INCOME STATEMENT (In R$ Thousand)</t>
  </si>
  <si>
    <t xml:space="preserve">Derivative Financial Instruments </t>
  </si>
  <si>
    <t>Foreign Exchange</t>
  </si>
  <si>
    <t>Compulsory Investments</t>
  </si>
  <si>
    <t>Borrowings, Assignments and Onlendings</t>
  </si>
  <si>
    <t>Provisions for Expected Losses Associated with Credit Risk</t>
  </si>
  <si>
    <t>Result of Participation in Associates and Subsidiaries</t>
  </si>
  <si>
    <t>Other Income</t>
  </si>
  <si>
    <t>Other Operating Expenses</t>
  </si>
  <si>
    <t>Other Administrative Expenses</t>
  </si>
  <si>
    <t>Tax Expenses</t>
  </si>
  <si>
    <t>EMPLOYEE PROFIT SHARING</t>
  </si>
  <si>
    <t>NET INCOME</t>
  </si>
  <si>
    <t>INCOME FROM FINANCIAL OPERATIONS</t>
  </si>
  <si>
    <t>Loan Operations</t>
  </si>
  <si>
    <t>Sales or Financial Assets Transfer Operations</t>
  </si>
  <si>
    <t>EXPENSES OF FINANCIAL OPERATIONS</t>
  </si>
  <si>
    <t>Funding Operations</t>
  </si>
  <si>
    <t>Operations of Sale or Transfer of Financial Assets</t>
  </si>
  <si>
    <t>GROSS INCOME FROM FINANCIAL OPERATIONS</t>
  </si>
  <si>
    <t>OTHER OPERATING INCOME/EXPENSES</t>
  </si>
  <si>
    <t>Income from Services Rendered</t>
  </si>
  <si>
    <t>Bank Fees Income</t>
  </si>
  <si>
    <t>Personnel Expenses</t>
  </si>
  <si>
    <t>Other Administratives Expenses</t>
  </si>
  <si>
    <t>Equity in Subsidiaries</t>
  </si>
  <si>
    <t>Other Operating Income</t>
  </si>
  <si>
    <t>Equity Income</t>
  </si>
  <si>
    <t>OPERATING INCOME</t>
  </si>
  <si>
    <t>NON OPERATING INCOME</t>
  </si>
  <si>
    <t>Expenses</t>
  </si>
  <si>
    <t>INCOME BEFORE TAXES ON INCOME AND EMPLOYEE PROFIT SHARING</t>
  </si>
  <si>
    <t>INCOME TAX AND SOCIAL CONTRIBUTION</t>
  </si>
  <si>
    <t>PROVISION FOR INCOME TAX AND SOCIAL CONTRIBUTION</t>
  </si>
  <si>
    <t>MINORITY INTEREST</t>
  </si>
  <si>
    <t>DEFERRED INCOME TAX</t>
  </si>
  <si>
    <t xml:space="preserve">STATUTORY PARTICIPATIONS/CONTRIBUTIONS </t>
  </si>
  <si>
    <t>Participations</t>
  </si>
  <si>
    <t>* Values until 2006 based only on Banrisul. From 2007, referring to Banrisul Consolidated.</t>
  </si>
  <si>
    <r>
      <t xml:space="preserve">ROAA (pa) </t>
    </r>
    <r>
      <rPr>
        <vertAlign val="superscript"/>
        <sz val="11"/>
        <color indexed="8"/>
        <rFont val="Calibri"/>
        <family val="2"/>
      </rPr>
      <t>(1)</t>
    </r>
  </si>
  <si>
    <r>
      <t xml:space="preserve">ROAE (pa) </t>
    </r>
    <r>
      <rPr>
        <vertAlign val="superscript"/>
        <sz val="11"/>
        <color indexed="8"/>
        <rFont val="Calibri"/>
        <family val="2"/>
      </rPr>
      <t>(2)</t>
    </r>
  </si>
  <si>
    <r>
      <t xml:space="preserve">Efficiency Ratio </t>
    </r>
    <r>
      <rPr>
        <vertAlign val="superscript"/>
        <sz val="11"/>
        <color indexed="8"/>
        <rFont val="Calibri"/>
        <family val="2"/>
      </rPr>
      <t>(3)</t>
    </r>
  </si>
  <si>
    <t>Consolidated Basel Ratio</t>
  </si>
  <si>
    <t>(1) Net income / avarage total assets.</t>
  </si>
  <si>
    <t>(2) Net income / avarage shareholders' equity.</t>
  </si>
  <si>
    <t>(3) Efficiency Ratio - 12-month accumulation. Personnel expenses + other administrative expenses /Net financial margin + revenue from services rendered + (other operating income - other operating expenses)</t>
  </si>
  <si>
    <t>SHARES - INDICATORS</t>
  </si>
  <si>
    <t>INDICATORS</t>
  </si>
  <si>
    <r>
      <t xml:space="preserve">Net Income per Share </t>
    </r>
    <r>
      <rPr>
        <sz val="8"/>
        <color indexed="8"/>
        <rFont val="Calibri"/>
        <family val="2"/>
      </rPr>
      <t>(R$)</t>
    </r>
  </si>
  <si>
    <r>
      <t xml:space="preserve">BVPS </t>
    </r>
    <r>
      <rPr>
        <sz val="8"/>
        <color indexed="8"/>
        <rFont val="Calibri"/>
        <family val="2"/>
      </rPr>
      <t>(R$)</t>
    </r>
  </si>
  <si>
    <r>
      <t xml:space="preserve">Dividends/Interest on Own Capital </t>
    </r>
    <r>
      <rPr>
        <sz val="8"/>
        <color indexed="8"/>
        <rFont val="Calibri"/>
        <family val="2"/>
      </rPr>
      <t>(R$ Million)</t>
    </r>
    <r>
      <rPr>
        <sz val="11"/>
        <color theme="1"/>
        <rFont val="Calibri"/>
        <family val="2"/>
        <scheme val="minor"/>
      </rPr>
      <t xml:space="preserve"> </t>
    </r>
    <r>
      <rPr>
        <vertAlign val="superscript"/>
        <sz val="11"/>
        <color indexed="8"/>
        <rFont val="Calibri"/>
        <family val="2"/>
      </rPr>
      <t>(1)</t>
    </r>
  </si>
  <si>
    <r>
      <t xml:space="preserve">Dividends/Interest on Own Capital per Share </t>
    </r>
    <r>
      <rPr>
        <sz val="8"/>
        <color indexed="8"/>
        <rFont val="Calibri"/>
        <family val="2"/>
      </rPr>
      <t>(R$)</t>
    </r>
  </si>
  <si>
    <t>ON Share</t>
  </si>
  <si>
    <t>Number of ON Shares</t>
  </si>
  <si>
    <r>
      <t xml:space="preserve">Share Price </t>
    </r>
    <r>
      <rPr>
        <sz val="8"/>
        <color indexed="8"/>
        <rFont val="Calibri"/>
        <family val="2"/>
      </rPr>
      <t>(R$)</t>
    </r>
  </si>
  <si>
    <r>
      <t xml:space="preserve">ON Market Capitalization </t>
    </r>
    <r>
      <rPr>
        <sz val="8"/>
        <color indexed="8"/>
        <rFont val="Calibri"/>
        <family val="2"/>
      </rPr>
      <t>(R$)</t>
    </r>
  </si>
  <si>
    <t>PNA Share</t>
  </si>
  <si>
    <t>Number of PNA Shares</t>
  </si>
  <si>
    <r>
      <t xml:space="preserve">PNA Market Capitalization </t>
    </r>
    <r>
      <rPr>
        <sz val="8"/>
        <color indexed="8"/>
        <rFont val="Calibri"/>
        <family val="2"/>
      </rPr>
      <t>(R$)</t>
    </r>
  </si>
  <si>
    <t>PNB Share</t>
  </si>
  <si>
    <t>Number of PNB Shares</t>
  </si>
  <si>
    <r>
      <t xml:space="preserve">PNB Market Capitalization </t>
    </r>
    <r>
      <rPr>
        <sz val="8"/>
        <color indexed="8"/>
        <rFont val="Calibri"/>
        <family val="2"/>
      </rPr>
      <t>(R$)</t>
    </r>
  </si>
  <si>
    <t>(1) Interest on own capital and dividends paid and/or distributed (before witholding).</t>
  </si>
  <si>
    <t>SECURITIES (In R$ Thousand)</t>
  </si>
  <si>
    <t>Trading Securities</t>
  </si>
  <si>
    <t xml:space="preserve">Available-for-sale Securities </t>
  </si>
  <si>
    <t>Held-to-Maturity Securities</t>
  </si>
  <si>
    <t>Provision for Labor Risks</t>
  </si>
  <si>
    <t>Provision for Tax Risks</t>
  </si>
  <si>
    <t>Provision for Civil Risks</t>
  </si>
  <si>
    <t>Fair Value Adjustments</t>
  </si>
  <si>
    <t>Post Employment Benefits</t>
  </si>
  <si>
    <t>Other Temporary Provisions</t>
  </si>
  <si>
    <t>Tax Loss</t>
  </si>
  <si>
    <t xml:space="preserve">Total Tax Assets </t>
  </si>
  <si>
    <t>Unregistered Credits</t>
  </si>
  <si>
    <t>Total Deferred Tax Assets Recorded</t>
  </si>
  <si>
    <t>Deferred Tax Liabilities</t>
  </si>
  <si>
    <t>Deferred Tax Assets Net of Deferred Tax Liabilities</t>
  </si>
  <si>
    <t>Deferred Taxes (Banrisul Consolidated, in R$ Thousand)</t>
  </si>
  <si>
    <t>Constitution</t>
  </si>
  <si>
    <t>Realization</t>
  </si>
  <si>
    <t>Deferred Tax Liabilities (Banrisul Consolidated, in R$ Thousandl)</t>
  </si>
  <si>
    <t>Excess Depreciation</t>
  </si>
  <si>
    <t>Own Securities Available for Sale</t>
  </si>
  <si>
    <t xml:space="preserve">Adjustment of MTM Subordinated Debt – Hedge Accouting </t>
  </si>
  <si>
    <t>Renegotiated Operations Law No. 12,715/12</t>
  </si>
  <si>
    <t>Actuarial Surplus</t>
  </si>
  <si>
    <t>Other Temporary Debts</t>
  </si>
  <si>
    <t>Funding (Banrisul Consolidated, in R$ Thousand)</t>
  </si>
  <si>
    <t xml:space="preserve">Demand Deposits </t>
  </si>
  <si>
    <t xml:space="preserve">Savings Deposits </t>
  </si>
  <si>
    <t xml:space="preserve">Time Deposits </t>
  </si>
  <si>
    <t>Repurchase Agreements (Repos)</t>
  </si>
  <si>
    <t xml:space="preserve">Own Portfolio </t>
  </si>
  <si>
    <t>Funds from Real Estate, Mortgage, Credit and Similar Bonds</t>
  </si>
  <si>
    <t>Without Maturity</t>
  </si>
  <si>
    <t>Up to 3 Months</t>
  </si>
  <si>
    <t>3 to 12 
Months</t>
  </si>
  <si>
    <t>Over 12 Months</t>
  </si>
  <si>
    <t>Personnel Expenses (Banrisul Consolidated, in R$ Thousand)</t>
  </si>
  <si>
    <t>2Q2022</t>
  </si>
  <si>
    <t>1H2022</t>
  </si>
  <si>
    <t>Salary</t>
  </si>
  <si>
    <t xml:space="preserve">Benefits </t>
  </si>
  <si>
    <t>Social charges</t>
  </si>
  <si>
    <t>Trainings</t>
  </si>
  <si>
    <t>Other Administrative Expenses (Banrisul Consolidated, in R$ Thousand)</t>
  </si>
  <si>
    <t>Communications</t>
  </si>
  <si>
    <t>Data processing</t>
  </si>
  <si>
    <t>Surveillance, Security and Transportation of Values</t>
  </si>
  <si>
    <t>Amortization and Depreciation</t>
  </si>
  <si>
    <t>Rentals and Condominiums</t>
  </si>
  <si>
    <t>Supplies</t>
  </si>
  <si>
    <t xml:space="preserve">Third Party Services </t>
  </si>
  <si>
    <t>Specialized Technical Services</t>
  </si>
  <si>
    <t xml:space="preserve">Promotions and Advertising </t>
  </si>
  <si>
    <t>Maintenance</t>
  </si>
  <si>
    <t>Water, Energy and Gas</t>
  </si>
  <si>
    <t>Financial System Services</t>
  </si>
  <si>
    <t>Others</t>
  </si>
  <si>
    <t>Income from Services Rendered and Bank Fees (Banrisul Consolidated, in R$ Thousand)</t>
  </si>
  <si>
    <t>Assets Management Fees</t>
  </si>
  <si>
    <t>Income from Bill Colection and Custody Services</t>
  </si>
  <si>
    <t>Income from Management of Sales Poll Groups</t>
  </si>
  <si>
    <t>Income from Operations Brokerage</t>
  </si>
  <si>
    <t>Collection Services</t>
  </si>
  <si>
    <t>Insurance Commissions</t>
  </si>
  <si>
    <t>Bank Fees for Checking Accounts</t>
  </si>
  <si>
    <t>Credit Card</t>
  </si>
  <si>
    <t>Recovery of Charges and Expenses</t>
  </si>
  <si>
    <t xml:space="preserve">Reversal of Operating Provisions </t>
  </si>
  <si>
    <t>Credit Receivables Securities</t>
  </si>
  <si>
    <t>Update on Judicial Deposits</t>
  </si>
  <si>
    <t>Other Revenues From Cards</t>
  </si>
  <si>
    <t>Reversal of Provisions for Outgoing Payments</t>
  </si>
  <si>
    <t>Receivables Advance Acquisition Revenue</t>
  </si>
  <si>
    <t>Portability Income from Credit Operations</t>
  </si>
  <si>
    <t>Income from POS Rentals</t>
  </si>
  <si>
    <t>Discounts Granted on Debt Restructurings</t>
  </si>
  <si>
    <t>Expenses on Collection of Federal Taxes</t>
  </si>
  <si>
    <t>Expenses on Cards</t>
  </si>
  <si>
    <t>Credit Operations Portability Expenses</t>
  </si>
  <si>
    <t>Fees from INSS Covenant</t>
  </si>
  <si>
    <t>Banrisul Advantage Membership Program Bonus</t>
  </si>
  <si>
    <t>Costs with Payroll Loan Agreements</t>
  </si>
  <si>
    <t>Inflation Adjustment on Financing Release</t>
  </si>
  <si>
    <t>Commercial</t>
  </si>
  <si>
    <t xml:space="preserve">   Individuals*</t>
  </si>
  <si>
    <t xml:space="preserve">   Companies</t>
  </si>
  <si>
    <t>Long-Term Financing</t>
  </si>
  <si>
    <t>Leasing</t>
  </si>
  <si>
    <t>*includes Credits Linked to Acquired Operations Assignment.</t>
  </si>
  <si>
    <t>Branch Network</t>
  </si>
  <si>
    <t>Banking Correspondents</t>
  </si>
  <si>
    <t>Payroll-deductible Loans (Acquired)</t>
  </si>
  <si>
    <t>Loans and Discounted Titles</t>
  </si>
  <si>
    <t>Financing</t>
  </si>
  <si>
    <t>Rural and Agro-Industrial Financing</t>
  </si>
  <si>
    <t>Real Estate Loans</t>
  </si>
  <si>
    <t xml:space="preserve">Loans Assigned with Recourse </t>
  </si>
  <si>
    <t>Infrastructure and Development Financing</t>
  </si>
  <si>
    <t>Subtotal Loans</t>
  </si>
  <si>
    <t xml:space="preserve">Advances on Foreign Exchange Contracts </t>
  </si>
  <si>
    <t xml:space="preserve">Other Receivables </t>
  </si>
  <si>
    <t>Acquired Portfolio with Recourse (Note 10)</t>
  </si>
  <si>
    <t>Total Credit Portfolio</t>
  </si>
  <si>
    <t xml:space="preserve">Recourse and Guarantees Granted </t>
  </si>
  <si>
    <t xml:space="preserve">Credit Portfolio in Ordinary Course </t>
  </si>
  <si>
    <t>Falling Due</t>
  </si>
  <si>
    <t>01 to 30 days</t>
  </si>
  <si>
    <t>31 to 60 days</t>
  </si>
  <si>
    <t>61 to 90 days</t>
  </si>
  <si>
    <t>91 to 180 days</t>
  </si>
  <si>
    <t>181 to 360 days</t>
  </si>
  <si>
    <t>Over 360 days</t>
  </si>
  <si>
    <t>Past Due</t>
  </si>
  <si>
    <t>Up to 14 days</t>
  </si>
  <si>
    <t xml:space="preserve">Non-Performing Contracts </t>
  </si>
  <si>
    <t xml:space="preserve">91 to 180 days </t>
  </si>
  <si>
    <t>01 to 14 days</t>
  </si>
  <si>
    <t>15 to 30 days</t>
  </si>
  <si>
    <t xml:space="preserve">61 to 90 days </t>
  </si>
  <si>
    <t>Government - Direct and Indirect Administration</t>
  </si>
  <si>
    <t xml:space="preserve">   Farming and Livestock  </t>
  </si>
  <si>
    <t xml:space="preserve">   Food, Beverages and Tobacco</t>
  </si>
  <si>
    <t xml:space="preserve">   Automotive</t>
  </si>
  <si>
    <t xml:space="preserve">   Pulp and Paper, Wood and Furniture</t>
  </si>
  <si>
    <t xml:space="preserve">   Food Wholesale Trade</t>
  </si>
  <si>
    <t xml:space="preserve">   Wholesale Trade (except food) </t>
  </si>
  <si>
    <t xml:space="preserve">   Retail Trade - Other</t>
  </si>
  <si>
    <t xml:space="preserve">   Construction and Real Estate</t>
  </si>
  <si>
    <t xml:space="preserve">   Education, Health and other Social Services</t>
  </si>
  <si>
    <t xml:space="preserve">   Electronics and technology</t>
  </si>
  <si>
    <t xml:space="preserve">   Financial and Insurance</t>
  </si>
  <si>
    <t xml:space="preserve">   Machinery and equipment</t>
  </si>
  <si>
    <t xml:space="preserve">   Metallurgy</t>
  </si>
  <si>
    <t xml:space="preserve">   Infrastructure Works</t>
  </si>
  <si>
    <t xml:space="preserve">   Oil and Gas</t>
  </si>
  <si>
    <t xml:space="preserve">   Chemical and Petrochemical</t>
  </si>
  <si>
    <t xml:space="preserve">   Private Services</t>
  </si>
  <si>
    <t xml:space="preserve">  Textile, Clothing and Leather</t>
  </si>
  <si>
    <t xml:space="preserve">   Transportation</t>
  </si>
  <si>
    <t xml:space="preserve">   Others</t>
  </si>
  <si>
    <r>
      <t xml:space="preserve">   </t>
    </r>
    <r>
      <rPr>
        <sz val="11"/>
        <color indexed="8"/>
        <rFont val="Calibri"/>
        <family val="2"/>
      </rPr>
      <t>Individuals</t>
    </r>
  </si>
  <si>
    <t>Total Loans</t>
  </si>
  <si>
    <t>Allowance for Loan Losses, Doubtful Lease Receivables and Other Receivables with Lending Characteristics</t>
  </si>
  <si>
    <t xml:space="preserve">Opening Balance </t>
  </si>
  <si>
    <t>Allowance Recorded in the Period</t>
  </si>
  <si>
    <t xml:space="preserve">Write-Offs  </t>
  </si>
  <si>
    <t xml:space="preserve">Closing Balance </t>
  </si>
  <si>
    <t xml:space="preserve">Allowance for Losses on Other Receivables with Lending Characteristics </t>
  </si>
  <si>
    <t>1Q2022</t>
  </si>
  <si>
    <t>4Q2021</t>
  </si>
  <si>
    <t>3Q2021</t>
  </si>
  <si>
    <t>2Q2021</t>
  </si>
  <si>
    <t>1Q2021</t>
  </si>
  <si>
    <t>4Q2020</t>
  </si>
  <si>
    <t>3Q2020</t>
  </si>
  <si>
    <t>2Q2020</t>
  </si>
  <si>
    <t>1Q2020</t>
  </si>
  <si>
    <t>4Q2019</t>
  </si>
  <si>
    <t>3Q2019</t>
  </si>
  <si>
    <t>2Q2019</t>
  </si>
  <si>
    <t>1Q2019</t>
  </si>
  <si>
    <t>4Q2018</t>
  </si>
  <si>
    <t>3Q2018</t>
  </si>
  <si>
    <t>2Q2018</t>
  </si>
  <si>
    <t>1Q2018</t>
  </si>
  <si>
    <t>4Q2017</t>
  </si>
  <si>
    <t>3Q2017</t>
  </si>
  <si>
    <t>2Q2017</t>
  </si>
  <si>
    <t>1Q2017</t>
  </si>
  <si>
    <t>Breakdown of Loan Transactions  (Banrisul Consolidated, in R$ Thousand)</t>
  </si>
  <si>
    <t>Breakdown of Payroll-Deductible Loans  (Banrisul Consolidated, in R$ Thousand)</t>
  </si>
  <si>
    <t>Loans Breakdown by Type and Risk Level (Banrisul Consolidated,in R$ Thousand)</t>
  </si>
  <si>
    <t>Customer Breakdown per Maturity and Risk Levels (Banrisul Consolidated, in R$ Thousand)</t>
  </si>
  <si>
    <t>Credit Portfolio Breakdown by Business Sector (Banrisul Consolidated, in R$ Thousand)</t>
  </si>
  <si>
    <t>Changes in Allowances (Banrisul Consolidated, in R$ Thousand)</t>
  </si>
  <si>
    <t>Breakdown of Allowances for Loan Losses, Doubtful Lease Receivables and Other Receivables with Lending Characteristics per Risk Level (Banrisul Consolidado, em R$ Mil)</t>
  </si>
  <si>
    <t>Financial and Economic Indexes</t>
  </si>
  <si>
    <t>Financial and Economic Indexes (%)</t>
  </si>
  <si>
    <t>Employees</t>
  </si>
  <si>
    <t>Effective Selic Rate</t>
  </si>
  <si>
    <t>Exchange Rate Variation (%)</t>
  </si>
  <si>
    <t>IGP-M (General Market Price Index)</t>
  </si>
  <si>
    <t>IPCA (Extended Consumer Price Index)</t>
  </si>
  <si>
    <t>4Q19</t>
  </si>
  <si>
    <t>3Q19</t>
  </si>
  <si>
    <t>2Q19</t>
  </si>
  <si>
    <t>1Q19</t>
  </si>
  <si>
    <t>4Q18</t>
  </si>
  <si>
    <t>3Q18</t>
  </si>
  <si>
    <t>2Q18</t>
  </si>
  <si>
    <t>1Q18</t>
  </si>
  <si>
    <t>4Q17</t>
  </si>
  <si>
    <t>3Q17</t>
  </si>
  <si>
    <t>2Q17</t>
  </si>
  <si>
    <t>1Q17</t>
  </si>
  <si>
    <t>4Q16</t>
  </si>
  <si>
    <t>3Q16</t>
  </si>
  <si>
    <t>2Q16</t>
  </si>
  <si>
    <t>1Q16</t>
  </si>
  <si>
    <t>3Q15</t>
  </si>
  <si>
    <t>2Q15</t>
  </si>
  <si>
    <t>1Q15</t>
  </si>
  <si>
    <t>4Q14</t>
  </si>
  <si>
    <t>3Q14</t>
  </si>
  <si>
    <t>2Q14</t>
  </si>
  <si>
    <t>1Q14</t>
  </si>
  <si>
    <t>4Q13</t>
  </si>
  <si>
    <t>3Q13</t>
  </si>
  <si>
    <t>2Q13</t>
  </si>
  <si>
    <t>1Q13</t>
  </si>
  <si>
    <t>4Q12</t>
  </si>
  <si>
    <t>3Q12</t>
  </si>
  <si>
    <t>2Q12</t>
  </si>
  <si>
    <t>1Q12</t>
  </si>
  <si>
    <t>4Q11</t>
  </si>
  <si>
    <t>3Q11</t>
  </si>
  <si>
    <t>2Q11</t>
  </si>
  <si>
    <t>1Q11</t>
  </si>
  <si>
    <t>4Q10</t>
  </si>
  <si>
    <t>3Q10</t>
  </si>
  <si>
    <t>2Q10</t>
  </si>
  <si>
    <t>1Q10</t>
  </si>
  <si>
    <t>4Q15</t>
  </si>
  <si>
    <t xml:space="preserve">Provisioning Index </t>
  </si>
  <si>
    <t>Structural Indicators</t>
  </si>
  <si>
    <t>Branches</t>
  </si>
  <si>
    <t>Service Stations</t>
  </si>
  <si>
    <t>Electronic Service Stations</t>
  </si>
  <si>
    <t>Brazil</t>
  </si>
  <si>
    <t>Rio Grande do Sul State</t>
  </si>
  <si>
    <t xml:space="preserve">Demand Deposits  </t>
  </si>
  <si>
    <t>Savings Deposits</t>
  </si>
  <si>
    <t>Loan Transactions</t>
  </si>
  <si>
    <t xml:space="preserve">Number of Branches </t>
  </si>
  <si>
    <t>BS - Liabilities (Previous)</t>
  </si>
  <si>
    <t>Income (Previous)</t>
  </si>
  <si>
    <t>Funding</t>
  </si>
  <si>
    <t>Deferred Taxes</t>
  </si>
  <si>
    <t>Loan Breakdown</t>
  </si>
  <si>
    <t>Payroll Loans</t>
  </si>
  <si>
    <t>Loan Breakdown by Type and Risk</t>
  </si>
  <si>
    <t>Breakdown by Maturity and Risk</t>
  </si>
  <si>
    <t>Loans by Business Sector</t>
  </si>
  <si>
    <t>Changes in Allowances</t>
  </si>
  <si>
    <t>Allowances Breakdown</t>
  </si>
  <si>
    <t>Fee Income</t>
  </si>
  <si>
    <t>Other Adm Expenses</t>
  </si>
  <si>
    <t>Shares - Indicators</t>
  </si>
  <si>
    <t>Financial Statements under BR GAAP</t>
  </si>
  <si>
    <t>2H19</t>
  </si>
  <si>
    <t>1H19</t>
  </si>
  <si>
    <t>2H18</t>
  </si>
  <si>
    <t>1H18</t>
  </si>
  <si>
    <t>2H17</t>
  </si>
  <si>
    <t>1H17</t>
  </si>
  <si>
    <t>2H16</t>
  </si>
  <si>
    <t>1H16</t>
  </si>
  <si>
    <t>2H15</t>
  </si>
  <si>
    <t>1H15</t>
  </si>
  <si>
    <t>2H14</t>
  </si>
  <si>
    <t>1H14</t>
  </si>
  <si>
    <t>2H13</t>
  </si>
  <si>
    <t>1H13</t>
  </si>
  <si>
    <t>2H12</t>
  </si>
  <si>
    <t>1H12</t>
  </si>
  <si>
    <t>2H11</t>
  </si>
  <si>
    <t>1H11</t>
  </si>
  <si>
    <t>2H10</t>
  </si>
  <si>
    <t>1H10</t>
  </si>
  <si>
    <t>2H09</t>
  </si>
  <si>
    <t>4Q09</t>
  </si>
  <si>
    <t>3Q09</t>
  </si>
  <si>
    <t>1H09</t>
  </si>
  <si>
    <t>2Q09</t>
  </si>
  <si>
    <t>1Q09</t>
  </si>
  <si>
    <t>2H08</t>
  </si>
  <si>
    <t>4Q08</t>
  </si>
  <si>
    <t>3Q08</t>
  </si>
  <si>
    <t>1H08</t>
  </si>
  <si>
    <t>2Q08</t>
  </si>
  <si>
    <t>1Q08</t>
  </si>
  <si>
    <t>2H07</t>
  </si>
  <si>
    <t>4Q07</t>
  </si>
  <si>
    <t>3Q07</t>
  </si>
  <si>
    <t>1H07</t>
  </si>
  <si>
    <t>2Q07</t>
  </si>
  <si>
    <t>1Q07</t>
  </si>
  <si>
    <t>4Q06</t>
  </si>
  <si>
    <t>3Q06</t>
  </si>
  <si>
    <t>1H06</t>
  </si>
  <si>
    <t>2Q06</t>
  </si>
  <si>
    <t>1Q06</t>
  </si>
  <si>
    <t>2H05</t>
  </si>
  <si>
    <t>4Q05</t>
  </si>
  <si>
    <t>3Q05</t>
  </si>
  <si>
    <t>1H05</t>
  </si>
  <si>
    <t>2Q05</t>
  </si>
  <si>
    <t>1Q05</t>
  </si>
  <si>
    <t>2H04</t>
  </si>
  <si>
    <t>4Q04</t>
  </si>
  <si>
    <t>3Q04</t>
  </si>
  <si>
    <t>1H04</t>
  </si>
  <si>
    <t>2Q04</t>
  </si>
  <si>
    <t>1Q04</t>
  </si>
  <si>
    <t>2H03</t>
  </si>
  <si>
    <t>4Q03</t>
  </si>
  <si>
    <t>3Q03</t>
  </si>
  <si>
    <t>1H03</t>
  </si>
  <si>
    <t>2Q03</t>
  </si>
  <si>
    <t>1Q03</t>
  </si>
  <si>
    <t>2H02</t>
  </si>
  <si>
    <t>4Q02</t>
  </si>
  <si>
    <t>3Q02</t>
  </si>
  <si>
    <t>1H02</t>
  </si>
  <si>
    <t>2Q02</t>
  </si>
  <si>
    <t>1Q02</t>
  </si>
  <si>
    <t>Balance as of 31/12/2018</t>
  </si>
  <si>
    <t>Set/22</t>
  </si>
  <si>
    <t>Cash and Cash Equivalents</t>
  </si>
  <si>
    <t xml:space="preserve">Cash </t>
  </si>
  <si>
    <t>In Local Currency</t>
  </si>
  <si>
    <t>In Foreign Currency</t>
  </si>
  <si>
    <t>Interbank Investments¹</t>
  </si>
  <si>
    <t>(1) Comprised of the agreements described in note 05, with original maturity of 90 days or less and that present an insignificant risk of a change in their fair values.</t>
  </si>
  <si>
    <t>Reverse Repurchase Agreements</t>
  </si>
  <si>
    <t>Investments in Interbank Deposits</t>
  </si>
  <si>
    <t>Investment Funds Quotas</t>
  </si>
  <si>
    <t>Cash and Cash Equivalent</t>
  </si>
  <si>
    <t>3Q2022</t>
  </si>
  <si>
    <t>9M2017</t>
  </si>
  <si>
    <t>9M2018</t>
  </si>
  <si>
    <t>9M2019</t>
  </si>
  <si>
    <t>9M2020</t>
  </si>
  <si>
    <t>9M2021</t>
  </si>
  <si>
    <t>9M2022</t>
  </si>
  <si>
    <t>Balance as of 12/31/2016</t>
  </si>
  <si>
    <t>Balance as of 03/31/2017</t>
  </si>
  <si>
    <t>1H2017</t>
  </si>
  <si>
    <t>Balance as of 06/30/2017</t>
  </si>
  <si>
    <t>Saldo Final 09/30/2017</t>
  </si>
  <si>
    <t>Balance as of 12/31/2017</t>
  </si>
  <si>
    <t>Balance as of 03/31/2018</t>
  </si>
  <si>
    <t>1H2018</t>
  </si>
  <si>
    <t>Balance as of 06/30/2018</t>
  </si>
  <si>
    <t>Balance as of 09/30/2018</t>
  </si>
  <si>
    <t>Balance as of 12/31/2018</t>
  </si>
  <si>
    <t>Balance as of  03/31/2019</t>
  </si>
  <si>
    <t>1H2019</t>
  </si>
  <si>
    <t>Balance as of 06/30/2019</t>
  </si>
  <si>
    <t>Balance as of 09/30/2019</t>
  </si>
  <si>
    <t>Balance as of 12/31/2019</t>
  </si>
  <si>
    <t>Balance as of  03/31/2020</t>
  </si>
  <si>
    <t>Balance as of 06/30/2020</t>
  </si>
  <si>
    <t>1H2020</t>
  </si>
  <si>
    <t>Balance as of 09/30/2020</t>
  </si>
  <si>
    <t>Balance as of 12/31/2020</t>
  </si>
  <si>
    <t>Balance as of 03/31/2021</t>
  </si>
  <si>
    <t>Balance as of 06/30/2021</t>
  </si>
  <si>
    <t>Balance as of 09/30/2021</t>
  </si>
  <si>
    <t>Balance as of 12/31/2021</t>
  </si>
  <si>
    <t>1H2021</t>
  </si>
  <si>
    <t>Balance as of 03/31/2022</t>
  </si>
  <si>
    <t>Balance as of 06/30/2022</t>
  </si>
  <si>
    <t>Balance as of 09/30/2022</t>
  </si>
  <si>
    <t>Spread</t>
  </si>
  <si>
    <t>Analytical Financial Margin - R$ Million and %</t>
  </si>
  <si>
    <t>Interest-Earning Assets</t>
  </si>
  <si>
    <t>Loan Transactions (1)</t>
  </si>
  <si>
    <t>Marketable Securities and Derivative Financial Instruments</t>
  </si>
  <si>
    <t>Other Interest-Earning Assets</t>
  </si>
  <si>
    <t>Compulsory Deposits</t>
  </si>
  <si>
    <t>Non-Interest-Earning Assets</t>
  </si>
  <si>
    <t>Total Assets</t>
  </si>
  <si>
    <t>Onerous Liabilities</t>
  </si>
  <si>
    <t xml:space="preserve">Open Market Funding </t>
  </si>
  <si>
    <t>Marketable Securities (2)</t>
  </si>
  <si>
    <t>Proceeds from Bank Notes (3)</t>
  </si>
  <si>
    <t>Subordinated Debt (4)</t>
  </si>
  <si>
    <t>Obligations arising from Domestic Loans and Transfers</t>
  </si>
  <si>
    <t xml:space="preserve">Obligations arising from International Loans and Transfers </t>
  </si>
  <si>
    <t>Non-Interest Bearing Liabilities</t>
  </si>
  <si>
    <t>Shareholders’ Equity</t>
  </si>
  <si>
    <t>Liabilities and Shareholders’ Equity</t>
  </si>
  <si>
    <t>Financial Margin</t>
  </si>
  <si>
    <t>Annualized Financial Margin</t>
  </si>
  <si>
    <t>Average
Balance</t>
  </si>
  <si>
    <t>Income/
Expense</t>
  </si>
  <si>
    <t>Average
Rate</t>
  </si>
  <si>
    <t xml:space="preserve">1Q2021 </t>
  </si>
  <si>
    <t xml:space="preserve">2Q2021 </t>
  </si>
  <si>
    <t xml:space="preserve">3Q2021 </t>
  </si>
  <si>
    <t xml:space="preserve">4Q2021 </t>
  </si>
  <si>
    <t xml:space="preserve">1Q2022 </t>
  </si>
  <si>
    <t xml:space="preserve">2Q2022 </t>
  </si>
  <si>
    <t xml:space="preserve">3Q2022 </t>
  </si>
  <si>
    <t xml:space="preserve">Obrigações Fiscais </t>
  </si>
  <si>
    <t xml:space="preserve">  Correntes</t>
  </si>
  <si>
    <t xml:space="preserve">  Diferidas</t>
  </si>
  <si>
    <t>Collection of taxes and mandatory contributions</t>
  </si>
  <si>
    <t>Social and Statutory Obligations</t>
  </si>
  <si>
    <t>Provision of Personnel</t>
  </si>
  <si>
    <t>Obligations for Official Covenants and Payment Services</t>
  </si>
  <si>
    <t>Various Creditors in the Country</t>
  </si>
  <si>
    <t>Actuarial Liabilities - Post-Employment Benefit (1)</t>
  </si>
  <si>
    <t>Provisions for Outgoing Payments</t>
  </si>
  <si>
    <t>Anticipated Income</t>
  </si>
  <si>
    <t>(1) Refers mostly to the sponsor's obligations regarding deficits found in defined benefit plans offered to employees and former employees of Banrisul and group companies (Note 27 (e)).</t>
  </si>
  <si>
    <r>
      <t>Cover Rate</t>
    </r>
    <r>
      <rPr>
        <vertAlign val="superscript"/>
        <sz val="11"/>
        <color indexed="8"/>
        <rFont val="Calibri"/>
        <family val="2"/>
      </rPr>
      <t>(5)</t>
    </r>
  </si>
  <si>
    <t>Default Rate &gt; 90 days(4)</t>
  </si>
  <si>
    <t>(4)  Default &gt; 90 days / total loans.</t>
  </si>
  <si>
    <t>(5) Allowance for loan losses / default &gt; 90 days.</t>
  </si>
  <si>
    <t>1Q2013</t>
  </si>
  <si>
    <t>2Q2013</t>
  </si>
  <si>
    <t>3Q2013</t>
  </si>
  <si>
    <t>4Q2013</t>
  </si>
  <si>
    <t>1Q2014</t>
  </si>
  <si>
    <t>2Q2014</t>
  </si>
  <si>
    <t>3Q2014</t>
  </si>
  <si>
    <t>4Q2014</t>
  </si>
  <si>
    <t>1Q2015</t>
  </si>
  <si>
    <t>2Q2015</t>
  </si>
  <si>
    <t>3Q2015</t>
  </si>
  <si>
    <t>4Q2015</t>
  </si>
  <si>
    <t>1Q2016</t>
  </si>
  <si>
    <t>2Q2016</t>
  </si>
  <si>
    <t>3Q2016</t>
  </si>
  <si>
    <t>4Q2016</t>
  </si>
  <si>
    <t>9M2017/9M2016</t>
  </si>
  <si>
    <t>2017/2016</t>
  </si>
  <si>
    <t>9M2018/9M2017</t>
  </si>
  <si>
    <t>2018/2017</t>
  </si>
  <si>
    <t>9M2019/9M2018</t>
  </si>
  <si>
    <t>2019/2018</t>
  </si>
  <si>
    <t>9M2020/9M2019</t>
  </si>
  <si>
    <t>2020/2019</t>
  </si>
  <si>
    <t>9M2021/9M2020</t>
  </si>
  <si>
    <t>2021/2020</t>
  </si>
  <si>
    <t>9M2022/9M2021</t>
  </si>
  <si>
    <t>Total (a)</t>
  </si>
  <si>
    <t>Total (b)</t>
  </si>
  <si>
    <t>Variations in Interest Income and Expenses: Volume and Rates - R$ Million</t>
  </si>
  <si>
    <t>Loan Transactions, Leasing, and Other Credits</t>
  </si>
  <si>
    <t xml:space="preserve">Securities </t>
  </si>
  <si>
    <t>Proceeds from Bank Notes</t>
  </si>
  <si>
    <t xml:space="preserve">Subordinated Debt </t>
  </si>
  <si>
    <t>Obligations arising from International Loans and Transfers</t>
  </si>
  <si>
    <t>Financial Margin  (a + b)</t>
  </si>
  <si>
    <t>Reseller Commitments</t>
  </si>
  <si>
    <t>Securities and Derivative Financial Instruments</t>
  </si>
  <si>
    <t>Obligations arising from Loans and Transfers</t>
  </si>
  <si>
    <t>Increase / Decrease due to the Variation in</t>
  </si>
  <si>
    <t>Average Volume</t>
  </si>
  <si>
    <t>Interest
Rate</t>
  </si>
  <si>
    <t>Net Variation</t>
  </si>
  <si>
    <t>1Q2017/1Q2016</t>
  </si>
  <si>
    <t>1H2017/1H2016</t>
  </si>
  <si>
    <t>1Q2018/1Q2017</t>
  </si>
  <si>
    <t>1H2018/1H2017</t>
  </si>
  <si>
    <t>1Q2019/1Q2018</t>
  </si>
  <si>
    <t>1H2019/1H2018</t>
  </si>
  <si>
    <t>1Q2020/1Q2019</t>
  </si>
  <si>
    <t>1H2020/1H2019</t>
  </si>
  <si>
    <t>1Q2021/1Q2020</t>
  </si>
  <si>
    <t>1H2021/1H2020</t>
  </si>
  <si>
    <t>1Q2022/1Q2021</t>
  </si>
  <si>
    <t>1H2022/1H2021</t>
  </si>
  <si>
    <t>Analytical Financial Margin</t>
  </si>
  <si>
    <t>Variations in Interest Income and Expenses</t>
  </si>
  <si>
    <t>Source: Bacen Ranking, except BNDES</t>
  </si>
  <si>
    <t>Dez/22</t>
  </si>
  <si>
    <t>Subordinated Debt</t>
  </si>
  <si>
    <t>2022</t>
  </si>
  <si>
    <t>Loans and Leases</t>
  </si>
  <si>
    <t>Other Financial Assets</t>
  </si>
  <si>
    <t xml:space="preserve">Other Operational Income  </t>
  </si>
  <si>
    <t xml:space="preserve">Other Operational Expenses </t>
  </si>
  <si>
    <t>Civil, Tax and Labor Provision</t>
  </si>
  <si>
    <t>Subordinated Debt – Level II</t>
  </si>
  <si>
    <t xml:space="preserve">     Goodwill/Discount and Charges to be Incorporated </t>
  </si>
  <si>
    <t xml:space="preserve">     MTM Subordinated Debt (Note 08)</t>
  </si>
  <si>
    <t xml:space="preserve">     Subordinated Financial Bills - LFS</t>
  </si>
  <si>
    <t xml:space="preserve">(1) Classified as without maturity since there is no contractual maturity date.
(2) Consider the contractual maturities of each contract. 
Time deposits are made up of individuals and companies, with floating or fixed rates equivalent to 99.14% and 0.86% of the total portfolio, respectively. The average funding rate for floating-rate deposits corresponds to 82.11% (12/31/2021 – 81.39%) of CDI, and for fixed-rate deposits, to 8.66% (12/31/2021 – 3.69%) p.a. Of total time deposits, 69.10 % (12/31/2020 – 64.16%) have condition previously agreed of early redemption option, although expense recognition continues to be based on the contractual rate due through maturity, excluding discounts or reductions applicable in the case of early redemption. The maturity dates presented above do not consider the possibility of early redemption. 
(3) Funding through securities sold under repurchase agreements - own portfolio is conducted with financial institutions and has an average funding rate of 100% of CDI.
(4) In 2012, Banrisul issued two tranches of Subordinated Debt in the amount of US$500 million  and US$275 million, for a period of 10 years, with maturity on 02 February 2022. In 2015, the partial repurchase of the Subordinated Debt in the amount of US$251.81 million took place. After the repurchase, the debt balance denominated in US$ remained, with a notional of 523.185 million. This debt was settled in February 2022.
On January 28, 2021, Banrisul carried out a new issue of subordinated debt (Tier II) in the amount of US$300 million (three hundred million dollars) with annual interest of 5.375%, for a period of 10 years, with a repurchase option in 5 years, according to conditions previously agreed by the Offering Memorandum of this issue.
(5) On September 16, 2022, Banrisul issued Subordinated Financial Bills - LFS, in the amount of R$300,000 (three hundred million reais) with remuneration of CDI + 3.5% p.a., for a period of 10 years, with an option of repurchase by Banrisul from the 5th year, counted from the issuance date. Subordinated Financial Bills are authorized to compose Tier II Capital of Banrisul's Reference Equity, pursuant to BCB Resolution No. 122, of August 2, 2021.
</t>
  </si>
  <si>
    <t>Balance as of 12/31/2022</t>
  </si>
  <si>
    <t>4Q2022</t>
  </si>
  <si>
    <t xml:space="preserve">2022 </t>
  </si>
  <si>
    <t>2022/2021</t>
  </si>
  <si>
    <r>
      <t>(25,5)</t>
    </r>
    <r>
      <rPr>
        <b/>
        <sz val="11"/>
        <color rgb="FF000050"/>
        <rFont val="Calibri"/>
        <family val="2"/>
      </rPr>
      <t xml:space="preserve"> </t>
    </r>
  </si>
  <si>
    <t>Mar/23</t>
  </si>
  <si>
    <t>Financial Liabilities</t>
  </si>
  <si>
    <t>Derivatives Financial Instruments</t>
  </si>
  <si>
    <t>Provisions for Civil, Tax and Labor</t>
  </si>
  <si>
    <t xml:space="preserve">Other Comprehensive Income </t>
  </si>
  <si>
    <t>Credit, Leasing and Other Credits</t>
  </si>
  <si>
    <t>Net Income from Financial Intermediation</t>
  </si>
  <si>
    <t xml:space="preserve">Other Operating Income (Expenses) </t>
  </si>
  <si>
    <t>Net Operating Income</t>
  </si>
  <si>
    <t>1Q2023</t>
  </si>
  <si>
    <t>03/31/2017</t>
  </si>
  <si>
    <t>06/30/2017</t>
  </si>
  <si>
    <t>09/30/2017</t>
  </si>
  <si>
    <t>12/31/2017</t>
  </si>
  <si>
    <t>03/31/2018</t>
  </si>
  <si>
    <t>06/30/2018</t>
  </si>
  <si>
    <t>09/30/2018</t>
  </si>
  <si>
    <t>12/31/2018</t>
  </si>
  <si>
    <t>03/31/2019</t>
  </si>
  <si>
    <t>06/30/2019</t>
  </si>
  <si>
    <t>09/30/2019</t>
  </si>
  <si>
    <t>12/31/2019</t>
  </si>
  <si>
    <t>03/31/2020</t>
  </si>
  <si>
    <t>06/30/2020</t>
  </si>
  <si>
    <t>09/30/2020</t>
  </si>
  <si>
    <t>12/31/2020</t>
  </si>
  <si>
    <t>03/31/2021</t>
  </si>
  <si>
    <t>06/31/2021</t>
  </si>
  <si>
    <t>09/30/2021</t>
  </si>
  <si>
    <t>12/31/2021</t>
  </si>
  <si>
    <t>03/31/2022</t>
  </si>
  <si>
    <t>06/30/2022</t>
  </si>
  <si>
    <t>09/30/2022</t>
  </si>
  <si>
    <t>12/31/2022</t>
  </si>
  <si>
    <t>Balance as of 03/31/2023</t>
  </si>
  <si>
    <t>03/31/2023</t>
  </si>
  <si>
    <t>06/30/2021</t>
  </si>
  <si>
    <t>Fee Losses Not Received</t>
  </si>
  <si>
    <t>1Q2023/1Q2022</t>
  </si>
  <si>
    <t>Shares in Treasury</t>
  </si>
  <si>
    <t>BS - Assets (Reclassified)</t>
  </si>
  <si>
    <t>BS - Liabilities (Reclassified)</t>
  </si>
  <si>
    <t>Income (Reclassified)</t>
  </si>
  <si>
    <t>Other Operational Expenses (Banrisul Consolidated, in R$ Thousand)</t>
  </si>
  <si>
    <t>Expenses with Provisions for Guarantees Provided by Banrisul¹</t>
  </si>
  <si>
    <t>Expenses with Banrisul Pagamentos Cards</t>
  </si>
  <si>
    <t>Update of Actuarial Expenses</t>
  </si>
  <si>
    <t>¹  -As of fiscal year 2022, the line "Expenses with Provisions for Guarantees Provided by Banrisul" are added to the line "Others".</t>
  </si>
  <si>
    <t>2 - The line "Migration Incentive - FBSS Plan", it will not be possible to exclude it due to the relevance of the value in the period in which the migration took place.</t>
  </si>
  <si>
    <t>³ The line "Civil, Tax and Labor Provisions" was excluded from this table as it no longer forms part of this group.</t>
  </si>
  <si>
    <t>Migration Incentive - FBSS Plan²</t>
  </si>
  <si>
    <t xml:space="preserve">4Q2022 </t>
  </si>
  <si>
    <t>Other Operational Income (Banrisul Consolidated, in R$ Thousand)</t>
  </si>
  <si>
    <t>Other Operational Income</t>
  </si>
  <si>
    <t>Other Operational Expenses</t>
  </si>
  <si>
    <t>Write-Offs of Investments Abroad¹</t>
  </si>
  <si>
    <t>Update of Taxes to be Compensated¹</t>
  </si>
  <si>
    <t>Salary Variation Compensation Fund Revenue - FCVS¹</t>
  </si>
  <si>
    <t>Reserve Fund - Judicial Deposit - Law No. 12,069/04¹</t>
  </si>
  <si>
    <t>Commission and Fee on Insurance and Savings Bonds¹</t>
  </si>
  <si>
    <t>Summer Plan Tax Credit¹</t>
  </si>
  <si>
    <t>Icatu Contractual Agreement Revenue¹</t>
  </si>
  <si>
    <t>Fundação Banrisul - Actuarial Result Migration¹</t>
  </si>
  <si>
    <t>Interbank Fees</t>
  </si>
  <si>
    <t>¹ In the table above, the lines were not excluded because they presented significant values in certain periods.</t>
  </si>
  <si>
    <t>2 - The line "Civil, Tax and Labor Reversion" was excluded from this table as it no longer forms part of this group. A specific group was created in the DRE for "Civil, Tax and Labor Provisions".</t>
  </si>
  <si>
    <t>Jun/23</t>
  </si>
  <si>
    <t>2Q2023</t>
  </si>
  <si>
    <t>1H2023</t>
  </si>
  <si>
    <t>06/30/2023</t>
  </si>
  <si>
    <t>Balance as of 06/30/2023</t>
  </si>
  <si>
    <t>Adjustments to Market Value - Securities for Trading</t>
  </si>
  <si>
    <t>1H2023/1H2022</t>
  </si>
  <si>
    <t>Set/23</t>
  </si>
  <si>
    <t>9M2023</t>
  </si>
  <si>
    <t>3Q2023</t>
  </si>
  <si>
    <t>09/30/2023</t>
  </si>
  <si>
    <t>Sep/23</t>
  </si>
  <si>
    <t>Balance as of 09/30/2023</t>
  </si>
  <si>
    <t>CIP Demutualization¹</t>
  </si>
  <si>
    <t>Update of Actuarual Assets¹</t>
  </si>
  <si>
    <t>Employer Social Security Contribution Recovery</t>
  </si>
  <si>
    <t xml:space="preserve">Expenses with Theft </t>
  </si>
  <si>
    <t>Payroll Processing Services</t>
  </si>
  <si>
    <t>9M2023/9M2022</t>
  </si>
  <si>
    <t>Aug/23¹</t>
  </si>
  <si>
    <t>¹ Last available information</t>
  </si>
  <si>
    <t>Dez/23</t>
  </si>
  <si>
    <t>2023</t>
  </si>
  <si>
    <t>4Q2023</t>
  </si>
  <si>
    <t>2H2023</t>
  </si>
  <si>
    <t>12/31/2023</t>
  </si>
  <si>
    <t>2023/2022</t>
  </si>
  <si>
    <t>Mar/24</t>
  </si>
  <si>
    <t>1Q24</t>
  </si>
  <si>
    <t>03/31/2024</t>
  </si>
  <si>
    <t>Dec/23</t>
  </si>
  <si>
    <t>Balance as of 12/31/2023</t>
  </si>
  <si>
    <t>Balance as of 03/31/2024</t>
  </si>
  <si>
    <t>1Q2024</t>
  </si>
  <si>
    <t>Jun/24</t>
  </si>
  <si>
    <t>2Q2024</t>
  </si>
  <si>
    <t>1H2024</t>
  </si>
  <si>
    <t>06/30/2024</t>
  </si>
  <si>
    <t>Judicial and Administrative</t>
  </si>
  <si>
    <t>1 to 3 Years</t>
  </si>
  <si>
    <t>Over 5 Years</t>
  </si>
  <si>
    <t>3 to 5 Years</t>
  </si>
  <si>
    <t>1H24</t>
  </si>
  <si>
    <t>Balance as of 06/30/2024</t>
  </si>
  <si>
    <t>2Q24</t>
  </si>
  <si>
    <t>Judicial and Administrative Deposits</t>
  </si>
  <si>
    <t>1Q24/1Q23</t>
  </si>
  <si>
    <t>1H24/1H23</t>
  </si>
  <si>
    <t>(1) As of June 2024, judicial and administrative deposits, which were part of the "Other Financial Liabilities" account, were reclassified to the "Deposits" account, in compliance with BCB Normative Instruction No. 459/2. Therefore, we have reclassified the amounts of these lines since March 2023. More information in the Funding Note of this file.</t>
  </si>
  <si>
    <t>(1) As of June 2024, judicial and administrative deposits, which were part of the "Borrowings, Assignments and Onlendings" account, were reclassified to the "Repurchase Agreements" account, in compliance with BCB Normative Instruction No. 459/2. Therefore, we have reclassified the amounts of these lines since March 2023.</t>
  </si>
  <si>
    <t xml:space="preserve">   (Other Financial Assets)</t>
  </si>
  <si>
    <t>Income from Financial Intermediation</t>
  </si>
  <si>
    <t>Expenses from Financial Intermediation</t>
  </si>
  <si>
    <t>Market Funding Operations</t>
  </si>
  <si>
    <t>Income from Services</t>
  </si>
  <si>
    <t>Income Before Income Tax and Profit Sharing</t>
  </si>
  <si>
    <t>Income Tax and Social Contribution</t>
  </si>
  <si>
    <t>Employee Profit Sharing</t>
  </si>
  <si>
    <t>Net Income</t>
  </si>
  <si>
    <t>Set/24</t>
  </si>
  <si>
    <t>9M2024</t>
  </si>
  <si>
    <t>09/30/2024</t>
  </si>
  <si>
    <t>9M24</t>
  </si>
  <si>
    <t>Balance as of 09/30/2024</t>
  </si>
  <si>
    <t>Sep/24</t>
  </si>
  <si>
    <t>3Q24</t>
  </si>
  <si>
    <t>Banrisul Pagamentos Service Revenues</t>
  </si>
  <si>
    <t>3Q2024</t>
  </si>
  <si>
    <t>9M24/9M23</t>
  </si>
  <si>
    <t>Dez/24</t>
  </si>
  <si>
    <t>2024</t>
  </si>
  <si>
    <t>12/31/2024</t>
  </si>
  <si>
    <t>Balance as of 12/31/2024</t>
  </si>
  <si>
    <t>Dec/24</t>
  </si>
  <si>
    <t>4Q24</t>
  </si>
  <si>
    <t>2H24</t>
  </si>
  <si>
    <t>4Q2024</t>
  </si>
  <si>
    <t>2H2024</t>
  </si>
  <si>
    <t>2024/2023</t>
  </si>
  <si>
    <t>2S2023</t>
  </si>
  <si>
    <t>1S2020</t>
  </si>
  <si>
    <t>1S2021</t>
  </si>
  <si>
    <t>1S2022</t>
  </si>
  <si>
    <t>1S2023</t>
  </si>
  <si>
    <t>1S2024</t>
  </si>
  <si>
    <t>Recovery of Credits</t>
  </si>
  <si>
    <t>Renegotiation of Credits</t>
  </si>
  <si>
    <t>Recovery and Renegotiation of Credits (Banrisul Consolidated, in R$ Thousand)</t>
  </si>
  <si>
    <t>3Q024</t>
  </si>
  <si>
    <t>Recovery and Renegotiation of Credits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</si>
</sst>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164" formatCode="_(* #,##0.00_);_(* \(#,##0.00\);_(* &quot;-&quot;??_);_(@_)"/>
    <numFmt numFmtId="165" formatCode="_(&quot;R$ &quot;* #,##0.00_);_(&quot;R$ &quot;* \(#,##0.00\);_(&quot;R$ &quot;* &quot;-&quot;??_);_(@_)"/>
    <numFmt numFmtId="166" formatCode="_(* #,##0_);_(* \(#,##0\);_(* &quot;-&quot;??_);_(@_)"/>
    <numFmt numFmtId="167" formatCode="0.0%"/>
    <numFmt numFmtId="168" formatCode="General_)"/>
    <numFmt numFmtId="169" formatCode="\$#,##0.00_);\(\$#,##0.00\)"/>
    <numFmt numFmtId="170" formatCode="&quot;Cr$&quot;#,##0_);[Red]\(&quot;Cr$&quot;#,##0\)"/>
    <numFmt numFmtId="171" formatCode="&quot;Cr$&quot;#,##0.00_);[Red]\(&quot;Cr$&quot;#,##0.00\)"/>
    <numFmt numFmtId="172" formatCode="\$#,##0_);\(\$#,##0\)"/>
    <numFmt numFmtId="173" formatCode="mmmm\ d\,\ yyyy"/>
    <numFmt numFmtId="174" formatCode="#,#00"/>
    <numFmt numFmtId="175" formatCode="%#,#00"/>
    <numFmt numFmtId="176" formatCode="#.##000"/>
    <numFmt numFmtId="177" formatCode="#\ ###\ ###\ ##0\ "/>
    <numFmt numFmtId="178" formatCode="#,"/>
    <numFmt numFmtId="179" formatCode="_(* #,##0.0_);_(* \(#,##0.0\);_(* &quot;-&quot;??_);_(@_)"/>
    <numFmt numFmtId="180" formatCode="#,##0.0_);\(#,##0.0\)"/>
    <numFmt numFmtId="181" formatCode="0_);\(0\)"/>
    <numFmt numFmtId="182" formatCode="_(* #,##0.00_);_(* \(#,##0.00\);_(* \-??_);_(@_)"/>
    <numFmt numFmtId="183" formatCode="_(* #,##0_);_(* \(#,##0\);_(* \-??_);_(@_)"/>
    <numFmt numFmtId="184" formatCode="_(* #,##0.0_);_(* \(#,##0.0\);_(* \-??_);_(@_)"/>
    <numFmt numFmtId="185" formatCode="mmm\-yy;@"/>
  </numFmts>
  <fonts count="89">
    <font>
      <sz val="11"/>
      <color theme="1"/>
      <name val="Calibri"/>
      <family val="2"/>
      <scheme val="minor"/>
    </font>
    <font>
      <sz val="11"/>
      <color indexed="8"/>
      <name val="Calibri"/>
      <family val="2"/>
    </font>
    <font>
      <sz val="10"/>
      <color indexed="8"/>
      <name val="Calibri"/>
      <family val="2"/>
    </font>
    <font>
      <sz val="11"/>
      <color indexed="8"/>
      <name val="Calibri"/>
      <family val="2"/>
    </font>
    <font>
      <b/>
      <sz val="11"/>
      <color indexed="9"/>
      <name val="Calibri"/>
      <family val="2"/>
    </font>
    <font>
      <b/>
      <sz val="11"/>
      <color indexed="8"/>
      <name val="Calibri"/>
      <family val="2"/>
    </font>
    <font>
      <sz val="10"/>
      <color indexed="8"/>
      <name val="Times New Roman"/>
      <family val="1"/>
    </font>
    <font>
      <sz val="8"/>
      <name val="Calibri"/>
      <family val="2"/>
    </font>
    <font>
      <sz val="11"/>
      <color indexed="62"/>
      <name val="Calibri"/>
      <family val="2"/>
    </font>
    <font>
      <b/>
      <sz val="11"/>
      <color indexed="62"/>
      <name val="Calibri"/>
      <family val="2"/>
    </font>
    <font>
      <sz val="10"/>
      <name val="Arial"/>
      <family val="2"/>
    </font>
    <font>
      <sz val="10"/>
      <name val="Arial"/>
      <family val="2"/>
    </font>
    <font>
      <sz val="11"/>
      <color indexed="9"/>
      <name val="Calibri"/>
      <family val="2"/>
    </font>
    <font>
      <sz val="8"/>
      <name val="SwitzerlandLight"/>
    </font>
    <font>
      <sz val="7"/>
      <name val="Times New Roman"/>
      <family val="1"/>
    </font>
    <font>
      <sz val="11"/>
      <color indexed="17"/>
      <name val="Calibri"/>
      <family val="2"/>
    </font>
    <font>
      <b/>
      <sz val="11"/>
      <color indexed="52"/>
      <name val="Calibri"/>
      <family val="2"/>
    </font>
    <font>
      <sz val="11"/>
      <color indexed="52"/>
      <name val="Calibri"/>
      <family val="2"/>
    </font>
    <font>
      <sz val="10"/>
      <name val="MS Sans Serif"/>
      <family val="2"/>
    </font>
    <font>
      <sz val="1"/>
      <color indexed="8"/>
      <name val="Courier"/>
      <family val="3"/>
    </font>
    <font>
      <b/>
      <sz val="18"/>
      <name val="Arial"/>
      <family val="2"/>
    </font>
    <font>
      <b/>
      <sz val="12"/>
      <name val="Arial"/>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4"/>
      <name val="Times New Roman"/>
      <family val="1"/>
    </font>
    <font>
      <b/>
      <sz val="15"/>
      <color indexed="56"/>
      <name val="Calibri"/>
      <family val="2"/>
    </font>
    <font>
      <b/>
      <sz val="18"/>
      <color indexed="56"/>
      <name val="Cambria"/>
      <family val="2"/>
    </font>
    <font>
      <b/>
      <sz val="13"/>
      <color indexed="56"/>
      <name val="Calibri"/>
      <family val="2"/>
    </font>
    <font>
      <b/>
      <sz val="11"/>
      <color indexed="56"/>
      <name val="Calibri"/>
      <family val="2"/>
    </font>
    <font>
      <b/>
      <sz val="1"/>
      <color indexed="8"/>
      <name val="Courier"/>
      <family val="3"/>
    </font>
    <font>
      <sz val="11"/>
      <name val="Calibri"/>
      <family val="2"/>
    </font>
    <font>
      <vertAlign val="superscript"/>
      <sz val="11"/>
      <color indexed="8"/>
      <name val="Calibri"/>
      <family val="2"/>
    </font>
    <font>
      <sz val="8"/>
      <color indexed="8"/>
      <name val="Calibri"/>
      <family val="2"/>
    </font>
    <font>
      <sz val="8"/>
      <color indexed="8"/>
      <name val="Calibri"/>
      <family val="2"/>
    </font>
    <font>
      <b/>
      <i/>
      <sz val="11"/>
      <color indexed="8"/>
      <name val="Calibri"/>
      <family val="2"/>
    </font>
    <font>
      <sz val="8"/>
      <name val="Calibri"/>
      <family val="2"/>
    </font>
    <font>
      <b/>
      <sz val="11"/>
      <name val="Calibri"/>
      <family val="2"/>
    </font>
    <font>
      <u/>
      <sz val="12.1"/>
      <color indexed="12"/>
      <name val="Calibri"/>
      <family val="2"/>
    </font>
    <font>
      <sz val="11"/>
      <color theme="1"/>
      <name val="Calibri"/>
      <family val="2"/>
      <scheme val="minor"/>
    </font>
    <font>
      <sz val="11"/>
      <color theme="0"/>
      <name val="Calibri"/>
      <family val="2"/>
      <scheme val="minor"/>
    </font>
    <font>
      <sz val="11"/>
      <color rgb="FF00610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sz val="11"/>
      <color rgb="FF3F3F76"/>
      <name val="Calibri"/>
      <family val="2"/>
      <scheme val="minor"/>
    </font>
    <font>
      <u/>
      <sz val="12.1"/>
      <color theme="10"/>
      <name val="Calibri"/>
      <family val="2"/>
    </font>
    <font>
      <b/>
      <sz val="11"/>
      <color rgb="FF3F3F3F"/>
      <name val="Calibri"/>
      <family val="2"/>
      <scheme val="minor"/>
    </font>
    <font>
      <sz val="11"/>
      <color rgb="FFFF0000"/>
      <name val="Calibri"/>
      <family val="2"/>
      <scheme val="minor"/>
    </font>
    <font>
      <i/>
      <sz val="11"/>
      <color rgb="FF7F7F7F"/>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b/>
      <sz val="11"/>
      <color theme="1"/>
      <name val="Calibri"/>
      <family val="2"/>
      <scheme val="minor"/>
    </font>
    <font>
      <b/>
      <sz val="11"/>
      <color theme="3" tint="0.39997558519241921"/>
      <name val="Calibri"/>
      <family val="2"/>
    </font>
    <font>
      <sz val="11"/>
      <color theme="3" tint="0.39997558519241921"/>
      <name val="Calibri"/>
      <family val="2"/>
      <scheme val="minor"/>
    </font>
    <font>
      <sz val="10"/>
      <color theme="3" tint="0.39997558519241921"/>
      <name val="Times New Roman"/>
      <family val="1"/>
    </font>
    <font>
      <sz val="8"/>
      <color rgb="FF000000"/>
      <name val="Arial"/>
      <family val="2"/>
    </font>
    <font>
      <sz val="11"/>
      <color rgb="FFFF0000"/>
      <name val="Calibri"/>
      <family val="2"/>
    </font>
    <font>
      <b/>
      <sz val="8"/>
      <color rgb="FF000000"/>
      <name val="Arial"/>
      <family val="2"/>
    </font>
    <font>
      <b/>
      <sz val="11"/>
      <color rgb="FF333399"/>
      <name val="Calibri"/>
      <family val="2"/>
    </font>
    <font>
      <sz val="11"/>
      <color rgb="FF333399"/>
      <name val="Calibri"/>
      <family val="2"/>
    </font>
    <font>
      <b/>
      <sz val="11"/>
      <color rgb="FFFF0000"/>
      <name val="Calibri"/>
      <family val="2"/>
    </font>
    <font>
      <b/>
      <sz val="11"/>
      <color theme="0"/>
      <name val="Calibri"/>
      <family val="2"/>
    </font>
    <font>
      <i/>
      <sz val="11"/>
      <color theme="1"/>
      <name val="Calibri"/>
      <family val="2"/>
      <scheme val="minor"/>
    </font>
    <font>
      <b/>
      <sz val="11"/>
      <color theme="3" tint="0.39997558519241921"/>
      <name val="Calibri"/>
      <family val="2"/>
      <scheme val="minor"/>
    </font>
    <font>
      <sz val="11"/>
      <color rgb="FF333399"/>
      <name val="Calibri"/>
      <family val="2"/>
      <scheme val="minor"/>
    </font>
    <font>
      <b/>
      <sz val="11"/>
      <color rgb="FFFF0000"/>
      <name val="Calibri"/>
      <family val="2"/>
      <scheme val="minor"/>
    </font>
    <font>
      <sz val="11"/>
      <color theme="3" tint="0.39997558519241921"/>
      <name val="Calibri"/>
      <family val="2"/>
    </font>
    <font>
      <sz val="7.5"/>
      <color theme="1"/>
      <name val="Verdana"/>
      <family val="2"/>
    </font>
    <font>
      <b/>
      <sz val="8"/>
      <color theme="1"/>
      <name val="Verdana"/>
      <family val="2"/>
    </font>
    <font>
      <b/>
      <sz val="11"/>
      <name val="Calibri"/>
      <family val="2"/>
      <scheme val="minor"/>
    </font>
    <font>
      <sz val="11"/>
      <name val="Calibri"/>
      <family val="2"/>
      <scheme val="minor"/>
    </font>
    <font>
      <b/>
      <sz val="11"/>
      <color rgb="FF000000"/>
      <name val="Calibri"/>
      <family val="2"/>
      <scheme val="minor"/>
    </font>
    <font>
      <sz val="11"/>
      <color rgb="FF000000"/>
      <name val="Calibri"/>
      <family val="2"/>
      <scheme val="minor"/>
    </font>
    <font>
      <b/>
      <sz val="12"/>
      <color rgb="FF000050"/>
      <name val="Calibri"/>
      <family val="2"/>
      <scheme val="minor"/>
    </font>
    <font>
      <b/>
      <sz val="18"/>
      <color rgb="FF000050"/>
      <name val="Calibri"/>
      <family val="2"/>
      <scheme val="minor"/>
    </font>
    <font>
      <sz val="9"/>
      <color theme="1"/>
      <name val="Calibri"/>
      <family val="2"/>
      <scheme val="minor"/>
    </font>
    <font>
      <sz val="8"/>
      <color theme="1"/>
      <name val="Calibri"/>
      <family val="2"/>
      <scheme val="minor"/>
    </font>
    <font>
      <sz val="11"/>
      <color rgb="FF000050"/>
      <name val="Calibri"/>
      <family val="2"/>
    </font>
    <font>
      <b/>
      <sz val="11"/>
      <color rgb="FF000050"/>
      <name val="Calibri"/>
      <family val="2"/>
    </font>
    <font>
      <sz val="11"/>
      <color rgb="FF000050"/>
      <name val="Calibri"/>
      <family val="2"/>
      <scheme val="minor"/>
    </font>
    <font>
      <sz val="8"/>
      <color rgb="FF000050"/>
      <name val="Source Sans Pro"/>
      <family val="2"/>
    </font>
    <font>
      <sz val="8"/>
      <name val="Arial"/>
      <family val="2"/>
    </font>
    <font>
      <sz val="7"/>
      <name val="Source Sans Pro"/>
      <family val="2"/>
    </font>
    <font>
      <sz val="8"/>
      <name val="Calibri"/>
      <family val="2"/>
      <scheme val="minor"/>
    </font>
  </fonts>
  <fills count="5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30"/>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FFCC"/>
      </patternFill>
    </fill>
    <fill>
      <patternFill patternType="solid">
        <fgColor rgb="FFFFFFFF"/>
        <bgColor indexed="64"/>
      </patternFill>
    </fill>
    <fill>
      <patternFill patternType="solid">
        <fgColor rgb="FF0066CC"/>
        <bgColor indexed="64"/>
      </patternFill>
    </fill>
    <fill>
      <patternFill patternType="solid">
        <fgColor theme="0"/>
        <bgColor indexed="64"/>
      </patternFill>
    </fill>
    <fill>
      <patternFill patternType="solid">
        <fgColor rgb="FF000050"/>
        <bgColor indexed="64"/>
      </patternFill>
    </fill>
    <fill>
      <patternFill patternType="solid">
        <fgColor rgb="FF000050"/>
        <bgColor indexed="32"/>
      </patternFill>
    </fill>
  </fills>
  <borders count="3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style="thin">
        <color indexed="8"/>
      </left>
      <right/>
      <top style="thin">
        <color indexed="8"/>
      </top>
      <bottom/>
      <diagonal/>
    </border>
    <border>
      <left style="thin">
        <color indexed="8"/>
      </left>
      <right/>
      <top/>
      <bottom/>
      <diagonal/>
    </border>
    <border>
      <left/>
      <right style="thin">
        <color indexed="8"/>
      </right>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8"/>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8"/>
      </left>
      <right style="thin">
        <color indexed="8"/>
      </right>
      <top style="thin">
        <color indexed="8"/>
      </top>
      <bottom/>
      <diagonal/>
    </border>
    <border>
      <left/>
      <right style="thin">
        <color indexed="8"/>
      </right>
      <top style="thin">
        <color indexed="8"/>
      </top>
      <bottom/>
      <diagonal/>
    </border>
    <border>
      <left/>
      <right style="thin">
        <color indexed="8"/>
      </right>
      <top style="thin">
        <color indexed="8"/>
      </top>
      <bottom style="thin">
        <color indexed="8"/>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s>
  <cellStyleXfs count="2262">
    <xf numFmtId="0" fontId="0" fillId="0" borderId="0"/>
    <xf numFmtId="0" fontId="41" fillId="25"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41" fillId="26"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41" fillId="27"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41" fillId="28"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41" fillId="29"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41" fillId="30"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41" fillId="31"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41" fillId="32"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41" fillId="33"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41" fillId="3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41" fillId="35"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41" fillId="36"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42" fillId="37"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42" fillId="38"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42" fillId="39"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42" fillId="40"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42" fillId="41"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42" fillId="42"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168" fontId="13" fillId="0" borderId="0">
      <alignment vertical="top"/>
    </xf>
    <xf numFmtId="168" fontId="14" fillId="0" borderId="0">
      <alignment horizontal="right"/>
    </xf>
    <xf numFmtId="168" fontId="14" fillId="0" borderId="0">
      <alignment horizontal="right"/>
    </xf>
    <xf numFmtId="168" fontId="14" fillId="0" borderId="0">
      <alignment horizontal="right"/>
    </xf>
    <xf numFmtId="168" fontId="14" fillId="0" borderId="0">
      <alignment horizontal="right"/>
    </xf>
    <xf numFmtId="168" fontId="14" fillId="0" borderId="0">
      <alignment horizontal="right"/>
    </xf>
    <xf numFmtId="168" fontId="14" fillId="0" borderId="0">
      <alignment horizontal="right"/>
    </xf>
    <xf numFmtId="168" fontId="14" fillId="0" borderId="0">
      <alignment horizontal="right"/>
    </xf>
    <xf numFmtId="0" fontId="43" fillId="43"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44" fillId="44" borderId="30" applyNumberFormat="0" applyAlignment="0" applyProtection="0"/>
    <xf numFmtId="0" fontId="16" fillId="16" borderId="1" applyNumberFormat="0" applyAlignment="0" applyProtection="0"/>
    <xf numFmtId="0" fontId="16" fillId="16" borderId="1" applyNumberFormat="0" applyAlignment="0" applyProtection="0"/>
    <xf numFmtId="0" fontId="16" fillId="16" borderId="1" applyNumberFormat="0" applyAlignment="0" applyProtection="0"/>
    <xf numFmtId="0" fontId="16" fillId="16" borderId="1" applyNumberFormat="0" applyAlignment="0" applyProtection="0"/>
    <xf numFmtId="0" fontId="16" fillId="16" borderId="1" applyNumberFormat="0" applyAlignment="0" applyProtection="0"/>
    <xf numFmtId="0" fontId="16" fillId="16" borderId="1" applyNumberFormat="0" applyAlignment="0" applyProtection="0"/>
    <xf numFmtId="0" fontId="16" fillId="16" borderId="1" applyNumberFormat="0" applyAlignment="0" applyProtection="0"/>
    <xf numFmtId="0" fontId="16" fillId="16" borderId="1" applyNumberFormat="0" applyAlignment="0" applyProtection="0"/>
    <xf numFmtId="0" fontId="16" fillId="16" borderId="1" applyNumberFormat="0" applyAlignment="0" applyProtection="0"/>
    <xf numFmtId="0" fontId="16" fillId="16" borderId="1" applyNumberFormat="0" applyAlignment="0" applyProtection="0"/>
    <xf numFmtId="0" fontId="16" fillId="16" borderId="1" applyNumberFormat="0" applyAlignment="0" applyProtection="0"/>
    <xf numFmtId="0" fontId="16" fillId="16" borderId="1" applyNumberFormat="0" applyAlignment="0" applyProtection="0"/>
    <xf numFmtId="0" fontId="16" fillId="16" borderId="1" applyNumberFormat="0" applyAlignment="0" applyProtection="0"/>
    <xf numFmtId="0" fontId="16" fillId="16" borderId="1" applyNumberFormat="0" applyAlignment="0" applyProtection="0"/>
    <xf numFmtId="0" fontId="16" fillId="16" borderId="1" applyNumberFormat="0" applyAlignment="0" applyProtection="0"/>
    <xf numFmtId="0" fontId="16" fillId="16" borderId="1" applyNumberFormat="0" applyAlignment="0" applyProtection="0"/>
    <xf numFmtId="0" fontId="16" fillId="16" borderId="1" applyNumberFormat="0" applyAlignment="0" applyProtection="0"/>
    <xf numFmtId="0" fontId="16" fillId="16" borderId="1" applyNumberFormat="0" applyAlignment="0" applyProtection="0"/>
    <xf numFmtId="0" fontId="16" fillId="16" borderId="1" applyNumberFormat="0" applyAlignment="0" applyProtection="0"/>
    <xf numFmtId="0" fontId="16" fillId="16" borderId="1" applyNumberFormat="0" applyAlignment="0" applyProtection="0"/>
    <xf numFmtId="0" fontId="16" fillId="16" borderId="1" applyNumberFormat="0" applyAlignment="0" applyProtection="0"/>
    <xf numFmtId="0" fontId="16" fillId="16" borderId="1" applyNumberFormat="0" applyAlignment="0" applyProtection="0"/>
    <xf numFmtId="0" fontId="16" fillId="16" borderId="1" applyNumberFormat="0" applyAlignment="0" applyProtection="0"/>
    <xf numFmtId="0" fontId="16" fillId="16" borderId="1" applyNumberFormat="0" applyAlignment="0" applyProtection="0"/>
    <xf numFmtId="0" fontId="16" fillId="16" borderId="1" applyNumberFormat="0" applyAlignment="0" applyProtection="0"/>
    <xf numFmtId="0" fontId="16" fillId="16" borderId="1" applyNumberFormat="0" applyAlignment="0" applyProtection="0"/>
    <xf numFmtId="0" fontId="16" fillId="16" borderId="1" applyNumberFormat="0" applyAlignment="0" applyProtection="0"/>
    <xf numFmtId="0" fontId="16" fillId="16" borderId="1" applyNumberFormat="0" applyAlignment="0" applyProtection="0"/>
    <xf numFmtId="0" fontId="16" fillId="16" borderId="1" applyNumberFormat="0" applyAlignment="0" applyProtection="0"/>
    <xf numFmtId="0" fontId="16" fillId="16" borderId="1" applyNumberFormat="0" applyAlignment="0" applyProtection="0"/>
    <xf numFmtId="0" fontId="16" fillId="16" borderId="1" applyNumberFormat="0" applyAlignment="0" applyProtection="0"/>
    <xf numFmtId="0" fontId="16" fillId="16" borderId="1" applyNumberFormat="0" applyAlignment="0" applyProtection="0"/>
    <xf numFmtId="0" fontId="16" fillId="16" borderId="1" applyNumberFormat="0" applyAlignment="0" applyProtection="0"/>
    <xf numFmtId="0" fontId="16" fillId="16" borderId="1" applyNumberFormat="0" applyAlignment="0" applyProtection="0"/>
    <xf numFmtId="0" fontId="16" fillId="16" borderId="1" applyNumberFormat="0" applyAlignment="0" applyProtection="0"/>
    <xf numFmtId="0" fontId="16" fillId="16" borderId="1" applyNumberFormat="0" applyAlignment="0" applyProtection="0"/>
    <xf numFmtId="0" fontId="16" fillId="16" borderId="1" applyNumberFormat="0" applyAlignment="0" applyProtection="0"/>
    <xf numFmtId="0" fontId="16" fillId="16" borderId="1" applyNumberFormat="0" applyAlignment="0" applyProtection="0"/>
    <xf numFmtId="0" fontId="16" fillId="16" borderId="1" applyNumberFormat="0" applyAlignment="0" applyProtection="0"/>
    <xf numFmtId="0" fontId="16" fillId="16" borderId="1" applyNumberFormat="0" applyAlignment="0" applyProtection="0"/>
    <xf numFmtId="0" fontId="16" fillId="16" borderId="1" applyNumberFormat="0" applyAlignment="0" applyProtection="0"/>
    <xf numFmtId="0" fontId="16" fillId="16" borderId="1" applyNumberFormat="0" applyAlignment="0" applyProtection="0"/>
    <xf numFmtId="0" fontId="16" fillId="16" borderId="1" applyNumberFormat="0" applyAlignment="0" applyProtection="0"/>
    <xf numFmtId="0" fontId="16" fillId="16" borderId="1" applyNumberFormat="0" applyAlignment="0" applyProtection="0"/>
    <xf numFmtId="0" fontId="16" fillId="16" borderId="1" applyNumberFormat="0" applyAlignment="0" applyProtection="0"/>
    <xf numFmtId="0" fontId="16" fillId="16" borderId="1" applyNumberFormat="0" applyAlignment="0" applyProtection="0"/>
    <xf numFmtId="0" fontId="16" fillId="16" borderId="1" applyNumberFormat="0" applyAlignment="0" applyProtection="0"/>
    <xf numFmtId="0" fontId="16" fillId="16" borderId="1" applyNumberFormat="0" applyAlignment="0" applyProtection="0"/>
    <xf numFmtId="0" fontId="16" fillId="16" borderId="1" applyNumberFormat="0" applyAlignment="0" applyProtection="0"/>
    <xf numFmtId="0" fontId="45" fillId="45" borderId="31" applyNumberFormat="0" applyAlignment="0" applyProtection="0"/>
    <xf numFmtId="0" fontId="4" fillId="17" borderId="2" applyNumberFormat="0" applyAlignment="0" applyProtection="0"/>
    <xf numFmtId="0" fontId="4" fillId="17" borderId="2" applyNumberFormat="0" applyAlignment="0" applyProtection="0"/>
    <xf numFmtId="0" fontId="4" fillId="17" borderId="2" applyNumberFormat="0" applyAlignment="0" applyProtection="0"/>
    <xf numFmtId="0" fontId="4" fillId="17" borderId="2" applyNumberFormat="0" applyAlignment="0" applyProtection="0"/>
    <xf numFmtId="0" fontId="4" fillId="17" borderId="2" applyNumberFormat="0" applyAlignment="0" applyProtection="0"/>
    <xf numFmtId="0" fontId="4" fillId="17" borderId="2" applyNumberFormat="0" applyAlignment="0" applyProtection="0"/>
    <xf numFmtId="0" fontId="4" fillId="17" borderId="2" applyNumberFormat="0" applyAlignment="0" applyProtection="0"/>
    <xf numFmtId="0" fontId="4" fillId="17" borderId="2" applyNumberFormat="0" applyAlignment="0" applyProtection="0"/>
    <xf numFmtId="0" fontId="4" fillId="17" borderId="2" applyNumberFormat="0" applyAlignment="0" applyProtection="0"/>
    <xf numFmtId="0" fontId="4" fillId="17" borderId="2" applyNumberFormat="0" applyAlignment="0" applyProtection="0"/>
    <xf numFmtId="0" fontId="4" fillId="17" borderId="2" applyNumberFormat="0" applyAlignment="0" applyProtection="0"/>
    <xf numFmtId="0" fontId="4" fillId="17" borderId="2" applyNumberFormat="0" applyAlignment="0" applyProtection="0"/>
    <xf numFmtId="0" fontId="4" fillId="17" borderId="2" applyNumberFormat="0" applyAlignment="0" applyProtection="0"/>
    <xf numFmtId="0" fontId="4" fillId="17" borderId="2" applyNumberFormat="0" applyAlignment="0" applyProtection="0"/>
    <xf numFmtId="0" fontId="4" fillId="17" borderId="2" applyNumberFormat="0" applyAlignment="0" applyProtection="0"/>
    <xf numFmtId="0" fontId="4" fillId="17" borderId="2" applyNumberFormat="0" applyAlignment="0" applyProtection="0"/>
    <xf numFmtId="0" fontId="4" fillId="17" borderId="2" applyNumberFormat="0" applyAlignment="0" applyProtection="0"/>
    <xf numFmtId="0" fontId="4" fillId="17" borderId="2" applyNumberFormat="0" applyAlignment="0" applyProtection="0"/>
    <xf numFmtId="0" fontId="4" fillId="17" borderId="2" applyNumberFormat="0" applyAlignment="0" applyProtection="0"/>
    <xf numFmtId="0" fontId="4" fillId="17" borderId="2" applyNumberFormat="0" applyAlignment="0" applyProtection="0"/>
    <xf numFmtId="0" fontId="4" fillId="17" borderId="2" applyNumberFormat="0" applyAlignment="0" applyProtection="0"/>
    <xf numFmtId="0" fontId="4" fillId="17" borderId="2" applyNumberFormat="0" applyAlignment="0" applyProtection="0"/>
    <xf numFmtId="0" fontId="4" fillId="17" borderId="2" applyNumberFormat="0" applyAlignment="0" applyProtection="0"/>
    <xf numFmtId="0" fontId="4" fillId="17" borderId="2" applyNumberFormat="0" applyAlignment="0" applyProtection="0"/>
    <xf numFmtId="0" fontId="4" fillId="17" borderId="2" applyNumberFormat="0" applyAlignment="0" applyProtection="0"/>
    <xf numFmtId="0" fontId="4" fillId="17" borderId="2" applyNumberFormat="0" applyAlignment="0" applyProtection="0"/>
    <xf numFmtId="0" fontId="4" fillId="17" borderId="2" applyNumberFormat="0" applyAlignment="0" applyProtection="0"/>
    <xf numFmtId="0" fontId="4" fillId="17" borderId="2" applyNumberFormat="0" applyAlignment="0" applyProtection="0"/>
    <xf numFmtId="0" fontId="4" fillId="17" borderId="2" applyNumberFormat="0" applyAlignment="0" applyProtection="0"/>
    <xf numFmtId="0" fontId="4" fillId="17" borderId="2" applyNumberFormat="0" applyAlignment="0" applyProtection="0"/>
    <xf numFmtId="0" fontId="4" fillId="17" borderId="2" applyNumberFormat="0" applyAlignment="0" applyProtection="0"/>
    <xf numFmtId="0" fontId="4" fillId="17" borderId="2" applyNumberFormat="0" applyAlignment="0" applyProtection="0"/>
    <xf numFmtId="0" fontId="4" fillId="17" borderId="2" applyNumberFormat="0" applyAlignment="0" applyProtection="0"/>
    <xf numFmtId="0" fontId="4" fillId="17" borderId="2" applyNumberFormat="0" applyAlignment="0" applyProtection="0"/>
    <xf numFmtId="0" fontId="4" fillId="17" borderId="2" applyNumberFormat="0" applyAlignment="0" applyProtection="0"/>
    <xf numFmtId="0" fontId="4" fillId="17" borderId="2" applyNumberFormat="0" applyAlignment="0" applyProtection="0"/>
    <xf numFmtId="0" fontId="4" fillId="17" borderId="2" applyNumberFormat="0" applyAlignment="0" applyProtection="0"/>
    <xf numFmtId="0" fontId="4" fillId="17" borderId="2" applyNumberFormat="0" applyAlignment="0" applyProtection="0"/>
    <xf numFmtId="0" fontId="4" fillId="17" borderId="2" applyNumberFormat="0" applyAlignment="0" applyProtection="0"/>
    <xf numFmtId="0" fontId="4" fillId="17" borderId="2" applyNumberFormat="0" applyAlignment="0" applyProtection="0"/>
    <xf numFmtId="0" fontId="4" fillId="17" borderId="2" applyNumberFormat="0" applyAlignment="0" applyProtection="0"/>
    <xf numFmtId="0" fontId="4" fillId="17" borderId="2" applyNumberFormat="0" applyAlignment="0" applyProtection="0"/>
    <xf numFmtId="0" fontId="4" fillId="17" borderId="2" applyNumberFormat="0" applyAlignment="0" applyProtection="0"/>
    <xf numFmtId="0" fontId="4" fillId="17" borderId="2" applyNumberFormat="0" applyAlignment="0" applyProtection="0"/>
    <xf numFmtId="0" fontId="4" fillId="17" borderId="2" applyNumberFormat="0" applyAlignment="0" applyProtection="0"/>
    <xf numFmtId="0" fontId="4" fillId="17" borderId="2" applyNumberFormat="0" applyAlignment="0" applyProtection="0"/>
    <xf numFmtId="0" fontId="4" fillId="17" borderId="2" applyNumberFormat="0" applyAlignment="0" applyProtection="0"/>
    <xf numFmtId="0" fontId="4" fillId="17" borderId="2" applyNumberFormat="0" applyAlignment="0" applyProtection="0"/>
    <xf numFmtId="0" fontId="4" fillId="17" borderId="2" applyNumberFormat="0" applyAlignment="0" applyProtection="0"/>
    <xf numFmtId="0" fontId="46" fillId="0" borderId="32"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39" fontId="10" fillId="0" borderId="0" applyFill="0" applyBorder="0" applyAlignment="0" applyProtection="0"/>
    <xf numFmtId="38" fontId="18" fillId="0" borderId="0" applyFont="0" applyFill="0" applyBorder="0" applyAlignment="0" applyProtection="0"/>
    <xf numFmtId="39" fontId="10" fillId="0" borderId="0" applyFill="0" applyBorder="0" applyAlignment="0" applyProtection="0"/>
    <xf numFmtId="40" fontId="18" fillId="0" borderId="0" applyFont="0" applyFill="0" applyBorder="0" applyAlignment="0" applyProtection="0"/>
    <xf numFmtId="37" fontId="10" fillId="0" borderId="0" applyFill="0" applyBorder="0" applyAlignment="0" applyProtection="0"/>
    <xf numFmtId="37" fontId="10" fillId="0" borderId="0" applyFill="0" applyBorder="0" applyAlignment="0" applyProtection="0"/>
    <xf numFmtId="169" fontId="10" fillId="0" borderId="0" applyFill="0" applyBorder="0" applyAlignment="0" applyProtection="0"/>
    <xf numFmtId="170" fontId="18" fillId="0" borderId="0" applyFont="0" applyFill="0" applyBorder="0" applyAlignment="0" applyProtection="0"/>
    <xf numFmtId="169" fontId="10" fillId="0" borderId="0" applyFill="0" applyBorder="0" applyAlignment="0" applyProtection="0"/>
    <xf numFmtId="171" fontId="18" fillId="0" borderId="0" applyFont="0" applyFill="0" applyBorder="0" applyAlignment="0" applyProtection="0"/>
    <xf numFmtId="172" fontId="10" fillId="0" borderId="0" applyFill="0" applyBorder="0" applyAlignment="0" applyProtection="0"/>
    <xf numFmtId="172" fontId="10" fillId="0" borderId="0" applyFill="0" applyBorder="0" applyAlignment="0" applyProtection="0"/>
    <xf numFmtId="0" fontId="19" fillId="0" borderId="0">
      <protection locked="0"/>
    </xf>
    <xf numFmtId="0" fontId="19" fillId="0" borderId="0">
      <protection locked="0"/>
    </xf>
    <xf numFmtId="0" fontId="19" fillId="0" borderId="0">
      <protection locked="0"/>
    </xf>
    <xf numFmtId="0" fontId="19" fillId="0" borderId="0">
      <protection locked="0"/>
    </xf>
    <xf numFmtId="0" fontId="19" fillId="0" borderId="0">
      <protection locked="0"/>
    </xf>
    <xf numFmtId="0" fontId="19" fillId="0" borderId="0">
      <protection locked="0"/>
    </xf>
    <xf numFmtId="0" fontId="19" fillId="0" borderId="0">
      <protection locked="0"/>
    </xf>
    <xf numFmtId="173" fontId="10" fillId="0" borderId="0" applyFill="0" applyBorder="0" applyAlignment="0" applyProtection="0"/>
    <xf numFmtId="173" fontId="10" fillId="0" borderId="0" applyFill="0" applyBorder="0" applyAlignment="0" applyProtection="0"/>
    <xf numFmtId="0" fontId="42" fillId="46"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42" fillId="47"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42" fillId="48"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42" fillId="49"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42" fillId="50"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42" fillId="5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47" fillId="52" borderId="30" applyNumberFormat="0" applyAlignment="0" applyProtection="0"/>
    <xf numFmtId="0" fontId="8" fillId="7" borderId="1" applyNumberFormat="0" applyAlignment="0" applyProtection="0"/>
    <xf numFmtId="0" fontId="8" fillId="7" borderId="1" applyNumberFormat="0" applyAlignment="0" applyProtection="0"/>
    <xf numFmtId="0" fontId="8" fillId="7" borderId="1" applyNumberFormat="0" applyAlignment="0" applyProtection="0"/>
    <xf numFmtId="0" fontId="8" fillId="7" borderId="1" applyNumberFormat="0" applyAlignment="0" applyProtection="0"/>
    <xf numFmtId="0" fontId="8" fillId="7" borderId="1" applyNumberFormat="0" applyAlignment="0" applyProtection="0"/>
    <xf numFmtId="0" fontId="8" fillId="7" borderId="1" applyNumberFormat="0" applyAlignment="0" applyProtection="0"/>
    <xf numFmtId="0" fontId="8" fillId="7" borderId="1" applyNumberFormat="0" applyAlignment="0" applyProtection="0"/>
    <xf numFmtId="0" fontId="8" fillId="7" borderId="1" applyNumberFormat="0" applyAlignment="0" applyProtection="0"/>
    <xf numFmtId="0" fontId="8" fillId="7" borderId="1" applyNumberFormat="0" applyAlignment="0" applyProtection="0"/>
    <xf numFmtId="0" fontId="8" fillId="7" borderId="1" applyNumberFormat="0" applyAlignment="0" applyProtection="0"/>
    <xf numFmtId="0" fontId="8" fillId="7" borderId="1" applyNumberFormat="0" applyAlignment="0" applyProtection="0"/>
    <xf numFmtId="0" fontId="8" fillId="7" borderId="1" applyNumberFormat="0" applyAlignment="0" applyProtection="0"/>
    <xf numFmtId="0" fontId="8" fillId="7" borderId="1" applyNumberFormat="0" applyAlignment="0" applyProtection="0"/>
    <xf numFmtId="0" fontId="8" fillId="7" borderId="1" applyNumberFormat="0" applyAlignment="0" applyProtection="0"/>
    <xf numFmtId="0" fontId="8" fillId="7" borderId="1" applyNumberFormat="0" applyAlignment="0" applyProtection="0"/>
    <xf numFmtId="0" fontId="8" fillId="7" borderId="1" applyNumberFormat="0" applyAlignment="0" applyProtection="0"/>
    <xf numFmtId="0" fontId="8" fillId="7" borderId="1" applyNumberFormat="0" applyAlignment="0" applyProtection="0"/>
    <xf numFmtId="0" fontId="8" fillId="7" borderId="1" applyNumberFormat="0" applyAlignment="0" applyProtection="0"/>
    <xf numFmtId="0" fontId="8" fillId="7" borderId="1" applyNumberFormat="0" applyAlignment="0" applyProtection="0"/>
    <xf numFmtId="0" fontId="8" fillId="7" borderId="1" applyNumberFormat="0" applyAlignment="0" applyProtection="0"/>
    <xf numFmtId="0" fontId="8" fillId="7" borderId="1" applyNumberFormat="0" applyAlignment="0" applyProtection="0"/>
    <xf numFmtId="0" fontId="8" fillId="7" borderId="1" applyNumberFormat="0" applyAlignment="0" applyProtection="0"/>
    <xf numFmtId="0" fontId="8" fillId="7" borderId="1" applyNumberFormat="0" applyAlignment="0" applyProtection="0"/>
    <xf numFmtId="0" fontId="8" fillId="7" borderId="1" applyNumberFormat="0" applyAlignment="0" applyProtection="0"/>
    <xf numFmtId="0" fontId="8" fillId="7" borderId="1" applyNumberFormat="0" applyAlignment="0" applyProtection="0"/>
    <xf numFmtId="0" fontId="8" fillId="7" borderId="1" applyNumberFormat="0" applyAlignment="0" applyProtection="0"/>
    <xf numFmtId="0" fontId="8" fillId="7" borderId="1" applyNumberFormat="0" applyAlignment="0" applyProtection="0"/>
    <xf numFmtId="0" fontId="8" fillId="7" borderId="1" applyNumberFormat="0" applyAlignment="0" applyProtection="0"/>
    <xf numFmtId="0" fontId="8" fillId="7" borderId="1" applyNumberFormat="0" applyAlignment="0" applyProtection="0"/>
    <xf numFmtId="0" fontId="8" fillId="7" borderId="1" applyNumberFormat="0" applyAlignment="0" applyProtection="0"/>
    <xf numFmtId="0" fontId="8" fillId="7" borderId="1" applyNumberFormat="0" applyAlignment="0" applyProtection="0"/>
    <xf numFmtId="0" fontId="8" fillId="7" borderId="1" applyNumberFormat="0" applyAlignment="0" applyProtection="0"/>
    <xf numFmtId="0" fontId="8" fillId="7" borderId="1" applyNumberFormat="0" applyAlignment="0" applyProtection="0"/>
    <xf numFmtId="0" fontId="8" fillId="7" borderId="1" applyNumberFormat="0" applyAlignment="0" applyProtection="0"/>
    <xf numFmtId="0" fontId="8" fillId="7" borderId="1" applyNumberFormat="0" applyAlignment="0" applyProtection="0"/>
    <xf numFmtId="0" fontId="8" fillId="7" borderId="1" applyNumberFormat="0" applyAlignment="0" applyProtection="0"/>
    <xf numFmtId="0" fontId="8" fillId="7" borderId="1" applyNumberFormat="0" applyAlignment="0" applyProtection="0"/>
    <xf numFmtId="0" fontId="8" fillId="7" borderId="1" applyNumberFormat="0" applyAlignment="0" applyProtection="0"/>
    <xf numFmtId="0" fontId="8" fillId="7" borderId="1" applyNumberFormat="0" applyAlignment="0" applyProtection="0"/>
    <xf numFmtId="0" fontId="8" fillId="7" borderId="1" applyNumberFormat="0" applyAlignment="0" applyProtection="0"/>
    <xf numFmtId="0" fontId="8" fillId="7" borderId="1" applyNumberFormat="0" applyAlignment="0" applyProtection="0"/>
    <xf numFmtId="0" fontId="8" fillId="7" borderId="1" applyNumberFormat="0" applyAlignment="0" applyProtection="0"/>
    <xf numFmtId="0" fontId="8" fillId="7" borderId="1" applyNumberFormat="0" applyAlignment="0" applyProtection="0"/>
    <xf numFmtId="0" fontId="8" fillId="7" borderId="1" applyNumberFormat="0" applyAlignment="0" applyProtection="0"/>
    <xf numFmtId="0" fontId="8" fillId="7" borderId="1" applyNumberFormat="0" applyAlignment="0" applyProtection="0"/>
    <xf numFmtId="0" fontId="8" fillId="7" borderId="1" applyNumberFormat="0" applyAlignment="0" applyProtection="0"/>
    <xf numFmtId="0" fontId="8" fillId="7" borderId="1" applyNumberFormat="0" applyAlignment="0" applyProtection="0"/>
    <xf numFmtId="0" fontId="8" fillId="7" borderId="1" applyNumberFormat="0" applyAlignment="0" applyProtection="0"/>
    <xf numFmtId="0" fontId="8" fillId="7" borderId="1" applyNumberFormat="0" applyAlignment="0" applyProtection="0"/>
    <xf numFmtId="2" fontId="10" fillId="0" borderId="0" applyFill="0" applyBorder="0" applyAlignment="0" applyProtection="0"/>
    <xf numFmtId="2" fontId="10" fillId="0" borderId="0" applyFill="0" applyBorder="0" applyAlignment="0" applyProtection="0"/>
    <xf numFmtId="174" fontId="19" fillId="0" borderId="0">
      <protection locked="0"/>
    </xf>
    <xf numFmtId="174" fontId="19" fillId="0" borderId="0">
      <protection locked="0"/>
    </xf>
    <xf numFmtId="174" fontId="19" fillId="0" borderId="0">
      <protection locked="0"/>
    </xf>
    <xf numFmtId="174" fontId="19" fillId="0" borderId="0">
      <protection locked="0"/>
    </xf>
    <xf numFmtId="174" fontId="19" fillId="0" borderId="0">
      <protection locked="0"/>
    </xf>
    <xf numFmtId="174" fontId="19" fillId="0" borderId="0">
      <protection locked="0"/>
    </xf>
    <xf numFmtId="174" fontId="19" fillId="0" borderId="0">
      <protection locked="0"/>
    </xf>
    <xf numFmtId="0" fontId="20" fillId="0" borderId="0" applyNumberFormat="0" applyFill="0" applyBorder="0" applyAlignment="0" applyProtection="0"/>
    <xf numFmtId="0" fontId="21" fillId="0" borderId="0" applyNumberFormat="0" applyFill="0" applyBorder="0" applyAlignment="0" applyProtection="0"/>
    <xf numFmtId="0" fontId="48" fillId="0" borderId="0" applyNumberFormat="0" applyFill="0" applyBorder="0" applyAlignment="0" applyProtection="0">
      <alignment vertical="top"/>
      <protection locked="0"/>
    </xf>
    <xf numFmtId="0" fontId="22" fillId="3" borderId="0" applyNumberFormat="0" applyBorder="0" applyAlignment="0" applyProtection="0"/>
    <xf numFmtId="0" fontId="22" fillId="3" borderId="0" applyNumberFormat="0" applyBorder="0" applyAlignment="0" applyProtection="0"/>
    <xf numFmtId="0" fontId="22" fillId="3" borderId="0" applyNumberFormat="0" applyBorder="0" applyAlignment="0" applyProtection="0"/>
    <xf numFmtId="0" fontId="22" fillId="3" borderId="0" applyNumberFormat="0" applyBorder="0" applyAlignment="0" applyProtection="0"/>
    <xf numFmtId="0" fontId="22" fillId="3" borderId="0" applyNumberFormat="0" applyBorder="0" applyAlignment="0" applyProtection="0"/>
    <xf numFmtId="0" fontId="22" fillId="3" borderId="0" applyNumberFormat="0" applyBorder="0" applyAlignment="0" applyProtection="0"/>
    <xf numFmtId="0" fontId="22" fillId="3" borderId="0" applyNumberFormat="0" applyBorder="0" applyAlignment="0" applyProtection="0"/>
    <xf numFmtId="0" fontId="22" fillId="3" borderId="0" applyNumberFormat="0" applyBorder="0" applyAlignment="0" applyProtection="0"/>
    <xf numFmtId="0" fontId="22" fillId="3" borderId="0" applyNumberFormat="0" applyBorder="0" applyAlignment="0" applyProtection="0"/>
    <xf numFmtId="0" fontId="22" fillId="3" borderId="0" applyNumberFormat="0" applyBorder="0" applyAlignment="0" applyProtection="0"/>
    <xf numFmtId="0" fontId="22" fillId="3" borderId="0" applyNumberFormat="0" applyBorder="0" applyAlignment="0" applyProtection="0"/>
    <xf numFmtId="0" fontId="22" fillId="3" borderId="0" applyNumberFormat="0" applyBorder="0" applyAlignment="0" applyProtection="0"/>
    <xf numFmtId="0" fontId="22" fillId="3" borderId="0" applyNumberFormat="0" applyBorder="0" applyAlignment="0" applyProtection="0"/>
    <xf numFmtId="0" fontId="22" fillId="3" borderId="0" applyNumberFormat="0" applyBorder="0" applyAlignment="0" applyProtection="0"/>
    <xf numFmtId="0" fontId="22" fillId="3" borderId="0" applyNumberFormat="0" applyBorder="0" applyAlignment="0" applyProtection="0"/>
    <xf numFmtId="0" fontId="22" fillId="3" borderId="0" applyNumberFormat="0" applyBorder="0" applyAlignment="0" applyProtection="0"/>
    <xf numFmtId="0" fontId="22" fillId="3" borderId="0" applyNumberFormat="0" applyBorder="0" applyAlignment="0" applyProtection="0"/>
    <xf numFmtId="0" fontId="22" fillId="3" borderId="0" applyNumberFormat="0" applyBorder="0" applyAlignment="0" applyProtection="0"/>
    <xf numFmtId="0" fontId="22" fillId="3" borderId="0" applyNumberFormat="0" applyBorder="0" applyAlignment="0" applyProtection="0"/>
    <xf numFmtId="0" fontId="22" fillId="3" borderId="0" applyNumberFormat="0" applyBorder="0" applyAlignment="0" applyProtection="0"/>
    <xf numFmtId="0" fontId="22" fillId="3" borderId="0" applyNumberFormat="0" applyBorder="0" applyAlignment="0" applyProtection="0"/>
    <xf numFmtId="0" fontId="22" fillId="3" borderId="0" applyNumberFormat="0" applyBorder="0" applyAlignment="0" applyProtection="0"/>
    <xf numFmtId="0" fontId="22" fillId="3" borderId="0" applyNumberFormat="0" applyBorder="0" applyAlignment="0" applyProtection="0"/>
    <xf numFmtId="0" fontId="22" fillId="3" borderId="0" applyNumberFormat="0" applyBorder="0" applyAlignment="0" applyProtection="0"/>
    <xf numFmtId="0" fontId="22" fillId="3" borderId="0" applyNumberFormat="0" applyBorder="0" applyAlignment="0" applyProtection="0"/>
    <xf numFmtId="0" fontId="22" fillId="3" borderId="0" applyNumberFormat="0" applyBorder="0" applyAlignment="0" applyProtection="0"/>
    <xf numFmtId="0" fontId="22" fillId="3" borderId="0" applyNumberFormat="0" applyBorder="0" applyAlignment="0" applyProtection="0"/>
    <xf numFmtId="0" fontId="22" fillId="3" borderId="0" applyNumberFormat="0" applyBorder="0" applyAlignment="0" applyProtection="0"/>
    <xf numFmtId="0" fontId="22" fillId="3" borderId="0" applyNumberFormat="0" applyBorder="0" applyAlignment="0" applyProtection="0"/>
    <xf numFmtId="0" fontId="22" fillId="3" borderId="0" applyNumberFormat="0" applyBorder="0" applyAlignment="0" applyProtection="0"/>
    <xf numFmtId="0" fontId="22" fillId="3" borderId="0" applyNumberFormat="0" applyBorder="0" applyAlignment="0" applyProtection="0"/>
    <xf numFmtId="0" fontId="22" fillId="3" borderId="0" applyNumberFormat="0" applyBorder="0" applyAlignment="0" applyProtection="0"/>
    <xf numFmtId="0" fontId="22" fillId="3" borderId="0" applyNumberFormat="0" applyBorder="0" applyAlignment="0" applyProtection="0"/>
    <xf numFmtId="0" fontId="22" fillId="3" borderId="0" applyNumberFormat="0" applyBorder="0" applyAlignment="0" applyProtection="0"/>
    <xf numFmtId="0" fontId="22" fillId="3" borderId="0" applyNumberFormat="0" applyBorder="0" applyAlignment="0" applyProtection="0"/>
    <xf numFmtId="0" fontId="22" fillId="3" borderId="0" applyNumberFormat="0" applyBorder="0" applyAlignment="0" applyProtection="0"/>
    <xf numFmtId="0" fontId="22" fillId="3" borderId="0" applyNumberFormat="0" applyBorder="0" applyAlignment="0" applyProtection="0"/>
    <xf numFmtId="0" fontId="22" fillId="3" borderId="0" applyNumberFormat="0" applyBorder="0" applyAlignment="0" applyProtection="0"/>
    <xf numFmtId="0" fontId="22" fillId="3" borderId="0" applyNumberFormat="0" applyBorder="0" applyAlignment="0" applyProtection="0"/>
    <xf numFmtId="0" fontId="22" fillId="3" borderId="0" applyNumberFormat="0" applyBorder="0" applyAlignment="0" applyProtection="0"/>
    <xf numFmtId="0" fontId="22" fillId="3" borderId="0" applyNumberFormat="0" applyBorder="0" applyAlignment="0" applyProtection="0"/>
    <xf numFmtId="0" fontId="22" fillId="3" borderId="0" applyNumberFormat="0" applyBorder="0" applyAlignment="0" applyProtection="0"/>
    <xf numFmtId="0" fontId="22" fillId="3" borderId="0" applyNumberFormat="0" applyBorder="0" applyAlignment="0" applyProtection="0"/>
    <xf numFmtId="0" fontId="22" fillId="3" borderId="0" applyNumberFormat="0" applyBorder="0" applyAlignment="0" applyProtection="0"/>
    <xf numFmtId="0" fontId="22" fillId="3" borderId="0" applyNumberFormat="0" applyBorder="0" applyAlignment="0" applyProtection="0"/>
    <xf numFmtId="0" fontId="22" fillId="3" borderId="0" applyNumberFormat="0" applyBorder="0" applyAlignment="0" applyProtection="0"/>
    <xf numFmtId="0" fontId="22" fillId="3" borderId="0" applyNumberFormat="0" applyBorder="0" applyAlignment="0" applyProtection="0"/>
    <xf numFmtId="0" fontId="22" fillId="3" borderId="0" applyNumberFormat="0" applyBorder="0" applyAlignment="0" applyProtection="0"/>
    <xf numFmtId="0" fontId="22" fillId="3" borderId="0" applyNumberFormat="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41" fillId="0" borderId="0" applyFont="0" applyFill="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1" fillId="0" borderId="0"/>
    <xf numFmtId="0" fontId="10" fillId="0" borderId="0"/>
    <xf numFmtId="0" fontId="10" fillId="0" borderId="0"/>
    <xf numFmtId="0" fontId="41" fillId="0" borderId="0"/>
    <xf numFmtId="0" fontId="10" fillId="0" borderId="0"/>
    <xf numFmtId="0" fontId="41" fillId="0" borderId="0"/>
    <xf numFmtId="0" fontId="41" fillId="0" borderId="0"/>
    <xf numFmtId="0" fontId="4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1" fillId="0" borderId="0"/>
    <xf numFmtId="0" fontId="10" fillId="0" borderId="0"/>
    <xf numFmtId="0" fontId="10" fillId="0" borderId="0"/>
    <xf numFmtId="0" fontId="3" fillId="53" borderId="33" applyNumberFormat="0" applyFont="0" applyAlignment="0" applyProtection="0"/>
    <xf numFmtId="0" fontId="18" fillId="23" borderId="4" applyNumberFormat="0" applyFont="0" applyAlignment="0" applyProtection="0"/>
    <xf numFmtId="0" fontId="18" fillId="23" borderId="4" applyNumberFormat="0" applyFont="0" applyAlignment="0" applyProtection="0"/>
    <xf numFmtId="0" fontId="18" fillId="23" borderId="4" applyNumberFormat="0" applyFont="0" applyAlignment="0" applyProtection="0"/>
    <xf numFmtId="0" fontId="18" fillId="23" borderId="4" applyNumberFormat="0" applyFont="0" applyAlignment="0" applyProtection="0"/>
    <xf numFmtId="0" fontId="18" fillId="23" borderId="4" applyNumberFormat="0" applyFont="0" applyAlignment="0" applyProtection="0"/>
    <xf numFmtId="0" fontId="18" fillId="23" borderId="4" applyNumberFormat="0" applyFont="0" applyAlignment="0" applyProtection="0"/>
    <xf numFmtId="0" fontId="18" fillId="23" borderId="4" applyNumberFormat="0" applyFont="0" applyAlignment="0" applyProtection="0"/>
    <xf numFmtId="0" fontId="18" fillId="23" borderId="4" applyNumberFormat="0" applyFont="0" applyAlignment="0" applyProtection="0"/>
    <xf numFmtId="0" fontId="18" fillId="23" borderId="4" applyNumberFormat="0" applyFont="0" applyAlignment="0" applyProtection="0"/>
    <xf numFmtId="0" fontId="18" fillId="23" borderId="4" applyNumberFormat="0" applyFont="0" applyAlignment="0" applyProtection="0"/>
    <xf numFmtId="0" fontId="18" fillId="23" borderId="4" applyNumberFormat="0" applyFont="0" applyAlignment="0" applyProtection="0"/>
    <xf numFmtId="0" fontId="18" fillId="23" borderId="4" applyNumberFormat="0" applyFont="0" applyAlignment="0" applyProtection="0"/>
    <xf numFmtId="0" fontId="18" fillId="23" borderId="4" applyNumberFormat="0" applyFont="0" applyAlignment="0" applyProtection="0"/>
    <xf numFmtId="0" fontId="18" fillId="23" borderId="4" applyNumberFormat="0" applyFont="0" applyAlignment="0" applyProtection="0"/>
    <xf numFmtId="0" fontId="18" fillId="23" borderId="4" applyNumberFormat="0" applyFont="0" applyAlignment="0" applyProtection="0"/>
    <xf numFmtId="0" fontId="18" fillId="23" borderId="4" applyNumberFormat="0" applyFont="0" applyAlignment="0" applyProtection="0"/>
    <xf numFmtId="0" fontId="18" fillId="23" borderId="4" applyNumberFormat="0" applyFont="0" applyAlignment="0" applyProtection="0"/>
    <xf numFmtId="0" fontId="18" fillId="23" borderId="4" applyNumberFormat="0" applyFont="0" applyAlignment="0" applyProtection="0"/>
    <xf numFmtId="0" fontId="18" fillId="23" borderId="4" applyNumberFormat="0" applyFont="0" applyAlignment="0" applyProtection="0"/>
    <xf numFmtId="0" fontId="18" fillId="23" borderId="4" applyNumberFormat="0" applyFont="0" applyAlignment="0" applyProtection="0"/>
    <xf numFmtId="0" fontId="18" fillId="23" borderId="4" applyNumberFormat="0" applyFont="0" applyAlignment="0" applyProtection="0"/>
    <xf numFmtId="0" fontId="18" fillId="23" borderId="4" applyNumberFormat="0" applyFont="0" applyAlignment="0" applyProtection="0"/>
    <xf numFmtId="0" fontId="18" fillId="23" borderId="4" applyNumberFormat="0" applyFont="0" applyAlignment="0" applyProtection="0"/>
    <xf numFmtId="0" fontId="18" fillId="23" borderId="4" applyNumberFormat="0" applyFont="0" applyAlignment="0" applyProtection="0"/>
    <xf numFmtId="0" fontId="18" fillId="23" borderId="4" applyNumberFormat="0" applyFont="0" applyAlignment="0" applyProtection="0"/>
    <xf numFmtId="0" fontId="18" fillId="23" borderId="4" applyNumberFormat="0" applyFont="0" applyAlignment="0" applyProtection="0"/>
    <xf numFmtId="0" fontId="18" fillId="23" borderId="4" applyNumberFormat="0" applyFont="0" applyAlignment="0" applyProtection="0"/>
    <xf numFmtId="0" fontId="18" fillId="23" borderId="4" applyNumberFormat="0" applyFont="0" applyAlignment="0" applyProtection="0"/>
    <xf numFmtId="0" fontId="18" fillId="23" borderId="4" applyNumberFormat="0" applyFont="0" applyAlignment="0" applyProtection="0"/>
    <xf numFmtId="0" fontId="18" fillId="23" borderId="4" applyNumberFormat="0" applyFont="0" applyAlignment="0" applyProtection="0"/>
    <xf numFmtId="0" fontId="18" fillId="23" borderId="4" applyNumberFormat="0" applyFont="0" applyAlignment="0" applyProtection="0"/>
    <xf numFmtId="0" fontId="18" fillId="23" borderId="4" applyNumberFormat="0" applyFont="0" applyAlignment="0" applyProtection="0"/>
    <xf numFmtId="0" fontId="18" fillId="23" borderId="4" applyNumberFormat="0" applyFont="0" applyAlignment="0" applyProtection="0"/>
    <xf numFmtId="0" fontId="18" fillId="23" borderId="4" applyNumberFormat="0" applyFont="0" applyAlignment="0" applyProtection="0"/>
    <xf numFmtId="0" fontId="18" fillId="23" borderId="4" applyNumberFormat="0" applyFont="0" applyAlignment="0" applyProtection="0"/>
    <xf numFmtId="0" fontId="18" fillId="23" borderId="4" applyNumberFormat="0" applyFont="0" applyAlignment="0" applyProtection="0"/>
    <xf numFmtId="0" fontId="18" fillId="23" borderId="4" applyNumberFormat="0" applyFont="0" applyAlignment="0" applyProtection="0"/>
    <xf numFmtId="0" fontId="18" fillId="23" borderId="4" applyNumberFormat="0" applyFont="0" applyAlignment="0" applyProtection="0"/>
    <xf numFmtId="0" fontId="18" fillId="23" borderId="4" applyNumberFormat="0" applyFont="0" applyAlignment="0" applyProtection="0"/>
    <xf numFmtId="0" fontId="18" fillId="23" borderId="4" applyNumberFormat="0" applyFont="0" applyAlignment="0" applyProtection="0"/>
    <xf numFmtId="0" fontId="18" fillId="23" borderId="4" applyNumberFormat="0" applyFont="0" applyAlignment="0" applyProtection="0"/>
    <xf numFmtId="0" fontId="18" fillId="23" borderId="4" applyNumberFormat="0" applyFont="0" applyAlignment="0" applyProtection="0"/>
    <xf numFmtId="0" fontId="18" fillId="23" borderId="4" applyNumberFormat="0" applyFont="0" applyAlignment="0" applyProtection="0"/>
    <xf numFmtId="0" fontId="18" fillId="23" borderId="4" applyNumberFormat="0" applyFont="0" applyAlignment="0" applyProtection="0"/>
    <xf numFmtId="0" fontId="18" fillId="23" borderId="4" applyNumberFormat="0" applyFont="0" applyAlignment="0" applyProtection="0"/>
    <xf numFmtId="0" fontId="18" fillId="23" borderId="4" applyNumberFormat="0" applyFont="0" applyAlignment="0" applyProtection="0"/>
    <xf numFmtId="0" fontId="18" fillId="23" borderId="4" applyNumberFormat="0" applyFont="0" applyAlignment="0" applyProtection="0"/>
    <xf numFmtId="0" fontId="18" fillId="23" borderId="4" applyNumberFormat="0" applyFont="0" applyAlignment="0" applyProtection="0"/>
    <xf numFmtId="0" fontId="18" fillId="23" borderId="4" applyNumberFormat="0" applyFont="0" applyAlignment="0" applyProtection="0"/>
    <xf numFmtId="10" fontId="10" fillId="0" borderId="0" applyFill="0" applyBorder="0" applyAlignment="0" applyProtection="0"/>
    <xf numFmtId="10" fontId="10" fillId="0" borderId="0" applyFill="0" applyBorder="0" applyAlignment="0" applyProtection="0"/>
    <xf numFmtId="175" fontId="19" fillId="0" borderId="0">
      <protection locked="0"/>
    </xf>
    <xf numFmtId="175" fontId="19" fillId="0" borderId="0">
      <protection locked="0"/>
    </xf>
    <xf numFmtId="175" fontId="19" fillId="0" borderId="0">
      <protection locked="0"/>
    </xf>
    <xf numFmtId="175" fontId="19" fillId="0" borderId="0">
      <protection locked="0"/>
    </xf>
    <xf numFmtId="175" fontId="19" fillId="0" borderId="0">
      <protection locked="0"/>
    </xf>
    <xf numFmtId="175" fontId="19" fillId="0" borderId="0">
      <protection locked="0"/>
    </xf>
    <xf numFmtId="175" fontId="19" fillId="0" borderId="0">
      <protection locked="0"/>
    </xf>
    <xf numFmtId="176" fontId="19" fillId="0" borderId="0">
      <protection locked="0"/>
    </xf>
    <xf numFmtId="176" fontId="19" fillId="0" borderId="0">
      <protection locked="0"/>
    </xf>
    <xf numFmtId="176" fontId="19" fillId="0" borderId="0">
      <protection locked="0"/>
    </xf>
    <xf numFmtId="176" fontId="19" fillId="0" borderId="0">
      <protection locked="0"/>
    </xf>
    <xf numFmtId="176" fontId="19" fillId="0" borderId="0">
      <protection locked="0"/>
    </xf>
    <xf numFmtId="176" fontId="19" fillId="0" borderId="0">
      <protection locked="0"/>
    </xf>
    <xf numFmtId="176" fontId="19" fillId="0" borderId="0">
      <protection locked="0"/>
    </xf>
    <xf numFmtId="9" fontId="41"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7" fontId="14" fillId="0" borderId="0"/>
    <xf numFmtId="177" fontId="14" fillId="0" borderId="0"/>
    <xf numFmtId="177" fontId="14" fillId="0" borderId="0"/>
    <xf numFmtId="177" fontId="14" fillId="0" borderId="0"/>
    <xf numFmtId="177" fontId="14" fillId="0" borderId="0"/>
    <xf numFmtId="177" fontId="14" fillId="0" borderId="0"/>
    <xf numFmtId="177" fontId="14" fillId="0" borderId="0"/>
    <xf numFmtId="0" fontId="49" fillId="44" borderId="34" applyNumberFormat="0" applyAlignment="0" applyProtection="0"/>
    <xf numFmtId="0" fontId="24" fillId="16" borderId="5" applyNumberFormat="0" applyAlignment="0" applyProtection="0"/>
    <xf numFmtId="0" fontId="24" fillId="16" borderId="5" applyNumberFormat="0" applyAlignment="0" applyProtection="0"/>
    <xf numFmtId="0" fontId="24" fillId="16" borderId="5" applyNumberFormat="0" applyAlignment="0" applyProtection="0"/>
    <xf numFmtId="0" fontId="24" fillId="16" borderId="5" applyNumberFormat="0" applyAlignment="0" applyProtection="0"/>
    <xf numFmtId="0" fontId="24" fillId="16" borderId="5" applyNumberFormat="0" applyAlignment="0" applyProtection="0"/>
    <xf numFmtId="0" fontId="24" fillId="16" borderId="5" applyNumberFormat="0" applyAlignment="0" applyProtection="0"/>
    <xf numFmtId="0" fontId="24" fillId="16" borderId="5" applyNumberFormat="0" applyAlignment="0" applyProtection="0"/>
    <xf numFmtId="0" fontId="24" fillId="16" borderId="5" applyNumberFormat="0" applyAlignment="0" applyProtection="0"/>
    <xf numFmtId="0" fontId="24" fillId="16" borderId="5" applyNumberFormat="0" applyAlignment="0" applyProtection="0"/>
    <xf numFmtId="0" fontId="24" fillId="16" borderId="5" applyNumberFormat="0" applyAlignment="0" applyProtection="0"/>
    <xf numFmtId="0" fontId="24" fillId="16" borderId="5" applyNumberFormat="0" applyAlignment="0" applyProtection="0"/>
    <xf numFmtId="0" fontId="24" fillId="16" borderId="5" applyNumberFormat="0" applyAlignment="0" applyProtection="0"/>
    <xf numFmtId="0" fontId="24" fillId="16" borderId="5" applyNumberFormat="0" applyAlignment="0" applyProtection="0"/>
    <xf numFmtId="0" fontId="24" fillId="16" borderId="5" applyNumberFormat="0" applyAlignment="0" applyProtection="0"/>
    <xf numFmtId="0" fontId="24" fillId="16" borderId="5" applyNumberFormat="0" applyAlignment="0" applyProtection="0"/>
    <xf numFmtId="0" fontId="24" fillId="16" borderId="5" applyNumberFormat="0" applyAlignment="0" applyProtection="0"/>
    <xf numFmtId="0" fontId="24" fillId="16" borderId="5" applyNumberFormat="0" applyAlignment="0" applyProtection="0"/>
    <xf numFmtId="0" fontId="24" fillId="16" borderId="5" applyNumberFormat="0" applyAlignment="0" applyProtection="0"/>
    <xf numFmtId="0" fontId="24" fillId="16" borderId="5" applyNumberFormat="0" applyAlignment="0" applyProtection="0"/>
    <xf numFmtId="0" fontId="24" fillId="16" borderId="5" applyNumberFormat="0" applyAlignment="0" applyProtection="0"/>
    <xf numFmtId="0" fontId="24" fillId="16" borderId="5" applyNumberFormat="0" applyAlignment="0" applyProtection="0"/>
    <xf numFmtId="0" fontId="24" fillId="16" borderId="5" applyNumberFormat="0" applyAlignment="0" applyProtection="0"/>
    <xf numFmtId="0" fontId="24" fillId="16" borderId="5" applyNumberFormat="0" applyAlignment="0" applyProtection="0"/>
    <xf numFmtId="0" fontId="24" fillId="16" borderId="5" applyNumberFormat="0" applyAlignment="0" applyProtection="0"/>
    <xf numFmtId="0" fontId="24" fillId="16" borderId="5" applyNumberFormat="0" applyAlignment="0" applyProtection="0"/>
    <xf numFmtId="0" fontId="24" fillId="16" borderId="5" applyNumberFormat="0" applyAlignment="0" applyProtection="0"/>
    <xf numFmtId="0" fontId="24" fillId="16" borderId="5" applyNumberFormat="0" applyAlignment="0" applyProtection="0"/>
    <xf numFmtId="0" fontId="24" fillId="16" borderId="5" applyNumberFormat="0" applyAlignment="0" applyProtection="0"/>
    <xf numFmtId="0" fontId="24" fillId="16" borderId="5" applyNumberFormat="0" applyAlignment="0" applyProtection="0"/>
    <xf numFmtId="0" fontId="24" fillId="16" borderId="5" applyNumberFormat="0" applyAlignment="0" applyProtection="0"/>
    <xf numFmtId="0" fontId="24" fillId="16" borderId="5" applyNumberFormat="0" applyAlignment="0" applyProtection="0"/>
    <xf numFmtId="0" fontId="24" fillId="16" borderId="5" applyNumberFormat="0" applyAlignment="0" applyProtection="0"/>
    <xf numFmtId="0" fontId="24" fillId="16" borderId="5" applyNumberFormat="0" applyAlignment="0" applyProtection="0"/>
    <xf numFmtId="0" fontId="24" fillId="16" borderId="5" applyNumberFormat="0" applyAlignment="0" applyProtection="0"/>
    <xf numFmtId="0" fontId="24" fillId="16" borderId="5" applyNumberFormat="0" applyAlignment="0" applyProtection="0"/>
    <xf numFmtId="0" fontId="24" fillId="16" borderId="5" applyNumberFormat="0" applyAlignment="0" applyProtection="0"/>
    <xf numFmtId="0" fontId="24" fillId="16" borderId="5" applyNumberFormat="0" applyAlignment="0" applyProtection="0"/>
    <xf numFmtId="0" fontId="24" fillId="16" borderId="5" applyNumberFormat="0" applyAlignment="0" applyProtection="0"/>
    <xf numFmtId="0" fontId="24" fillId="16" borderId="5" applyNumberFormat="0" applyAlignment="0" applyProtection="0"/>
    <xf numFmtId="0" fontId="24" fillId="16" borderId="5" applyNumberFormat="0" applyAlignment="0" applyProtection="0"/>
    <xf numFmtId="0" fontId="24" fillId="16" borderId="5" applyNumberFormat="0" applyAlignment="0" applyProtection="0"/>
    <xf numFmtId="0" fontId="24" fillId="16" borderId="5" applyNumberFormat="0" applyAlignment="0" applyProtection="0"/>
    <xf numFmtId="0" fontId="24" fillId="16" borderId="5" applyNumberFormat="0" applyAlignment="0" applyProtection="0"/>
    <xf numFmtId="0" fontId="24" fillId="16" borderId="5" applyNumberFormat="0" applyAlignment="0" applyProtection="0"/>
    <xf numFmtId="0" fontId="24" fillId="16" borderId="5" applyNumberFormat="0" applyAlignment="0" applyProtection="0"/>
    <xf numFmtId="0" fontId="24" fillId="16" borderId="5" applyNumberFormat="0" applyAlignment="0" applyProtection="0"/>
    <xf numFmtId="0" fontId="24" fillId="16" borderId="5" applyNumberFormat="0" applyAlignment="0" applyProtection="0"/>
    <xf numFmtId="0" fontId="24" fillId="16" borderId="5" applyNumberFormat="0" applyAlignment="0" applyProtection="0"/>
    <xf numFmtId="0" fontId="24" fillId="16" borderId="5" applyNumberFormat="0" applyAlignment="0" applyProtection="0"/>
    <xf numFmtId="38" fontId="18" fillId="0" borderId="0" applyFont="0" applyFill="0" applyBorder="0" applyAlignment="0" applyProtection="0"/>
    <xf numFmtId="38" fontId="18" fillId="0" borderId="0" applyFont="0" applyFill="0" applyBorder="0" applyAlignment="0" applyProtection="0"/>
    <xf numFmtId="38" fontId="18" fillId="0" borderId="0" applyFont="0" applyFill="0" applyBorder="0" applyAlignment="0" applyProtection="0"/>
    <xf numFmtId="38" fontId="18" fillId="0" borderId="0" applyFont="0" applyFill="0" applyBorder="0" applyAlignment="0" applyProtection="0"/>
    <xf numFmtId="38" fontId="18" fillId="0" borderId="0" applyFont="0" applyFill="0" applyBorder="0" applyAlignment="0" applyProtection="0"/>
    <xf numFmtId="38" fontId="18" fillId="0" borderId="0" applyFont="0" applyFill="0" applyBorder="0" applyAlignment="0" applyProtection="0"/>
    <xf numFmtId="38" fontId="18"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0" fontId="50"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51"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68" fontId="27" fillId="0" borderId="6"/>
    <xf numFmtId="0" fontId="52" fillId="0" borderId="0" applyNumberFormat="0" applyFill="0" applyBorder="0" applyAlignment="0" applyProtection="0"/>
    <xf numFmtId="0" fontId="53" fillId="0" borderId="35" applyNumberFormat="0" applyFill="0" applyAlignment="0" applyProtection="0"/>
    <xf numFmtId="0" fontId="28" fillId="0" borderId="7" applyNumberFormat="0" applyFill="0" applyAlignment="0" applyProtection="0"/>
    <xf numFmtId="0" fontId="28" fillId="0" borderId="7" applyNumberFormat="0" applyFill="0" applyAlignment="0" applyProtection="0"/>
    <xf numFmtId="0" fontId="28" fillId="0" borderId="7" applyNumberFormat="0" applyFill="0" applyAlignment="0" applyProtection="0"/>
    <xf numFmtId="0" fontId="28" fillId="0" borderId="7" applyNumberFormat="0" applyFill="0" applyAlignment="0" applyProtection="0"/>
    <xf numFmtId="0" fontId="28" fillId="0" borderId="7" applyNumberFormat="0" applyFill="0" applyAlignment="0" applyProtection="0"/>
    <xf numFmtId="0" fontId="28" fillId="0" borderId="7" applyNumberFormat="0" applyFill="0" applyAlignment="0" applyProtection="0"/>
    <xf numFmtId="0" fontId="28" fillId="0" borderId="7" applyNumberFormat="0" applyFill="0" applyAlignment="0" applyProtection="0"/>
    <xf numFmtId="0" fontId="28" fillId="0" borderId="7" applyNumberFormat="0" applyFill="0" applyAlignment="0" applyProtection="0"/>
    <xf numFmtId="0" fontId="28" fillId="0" borderId="7" applyNumberFormat="0" applyFill="0" applyAlignment="0" applyProtection="0"/>
    <xf numFmtId="0" fontId="28" fillId="0" borderId="7" applyNumberFormat="0" applyFill="0" applyAlignment="0" applyProtection="0"/>
    <xf numFmtId="0" fontId="28" fillId="0" borderId="7" applyNumberFormat="0" applyFill="0" applyAlignment="0" applyProtection="0"/>
    <xf numFmtId="0" fontId="28" fillId="0" borderId="7" applyNumberFormat="0" applyFill="0" applyAlignment="0" applyProtection="0"/>
    <xf numFmtId="0" fontId="28" fillId="0" borderId="7" applyNumberFormat="0" applyFill="0" applyAlignment="0" applyProtection="0"/>
    <xf numFmtId="0" fontId="28" fillId="0" borderId="7" applyNumberFormat="0" applyFill="0" applyAlignment="0" applyProtection="0"/>
    <xf numFmtId="0" fontId="28" fillId="0" borderId="7" applyNumberFormat="0" applyFill="0" applyAlignment="0" applyProtection="0"/>
    <xf numFmtId="0" fontId="28" fillId="0" borderId="7" applyNumberFormat="0" applyFill="0" applyAlignment="0" applyProtection="0"/>
    <xf numFmtId="0" fontId="28" fillId="0" borderId="7" applyNumberFormat="0" applyFill="0" applyAlignment="0" applyProtection="0"/>
    <xf numFmtId="0" fontId="28" fillId="0" borderId="7" applyNumberFormat="0" applyFill="0" applyAlignment="0" applyProtection="0"/>
    <xf numFmtId="0" fontId="28" fillId="0" borderId="7" applyNumberFormat="0" applyFill="0" applyAlignment="0" applyProtection="0"/>
    <xf numFmtId="0" fontId="28" fillId="0" borderId="7" applyNumberFormat="0" applyFill="0" applyAlignment="0" applyProtection="0"/>
    <xf numFmtId="0" fontId="28" fillId="0" borderId="7" applyNumberFormat="0" applyFill="0" applyAlignment="0" applyProtection="0"/>
    <xf numFmtId="0" fontId="28" fillId="0" borderId="7" applyNumberFormat="0" applyFill="0" applyAlignment="0" applyProtection="0"/>
    <xf numFmtId="0" fontId="28" fillId="0" borderId="7" applyNumberFormat="0" applyFill="0" applyAlignment="0" applyProtection="0"/>
    <xf numFmtId="0" fontId="28" fillId="0" borderId="7" applyNumberFormat="0" applyFill="0" applyAlignment="0" applyProtection="0"/>
    <xf numFmtId="0" fontId="28" fillId="0" borderId="7" applyNumberFormat="0" applyFill="0" applyAlignment="0" applyProtection="0"/>
    <xf numFmtId="0" fontId="28" fillId="0" borderId="7" applyNumberFormat="0" applyFill="0" applyAlignment="0" applyProtection="0"/>
    <xf numFmtId="0" fontId="28" fillId="0" borderId="7" applyNumberFormat="0" applyFill="0" applyAlignment="0" applyProtection="0"/>
    <xf numFmtId="0" fontId="28" fillId="0" borderId="7" applyNumberFormat="0" applyFill="0" applyAlignment="0" applyProtection="0"/>
    <xf numFmtId="0" fontId="28" fillId="0" borderId="7" applyNumberFormat="0" applyFill="0" applyAlignment="0" applyProtection="0"/>
    <xf numFmtId="0" fontId="28" fillId="0" borderId="7" applyNumberFormat="0" applyFill="0" applyAlignment="0" applyProtection="0"/>
    <xf numFmtId="0" fontId="28" fillId="0" borderId="7" applyNumberFormat="0" applyFill="0" applyAlignment="0" applyProtection="0"/>
    <xf numFmtId="0" fontId="28" fillId="0" borderId="7" applyNumberFormat="0" applyFill="0" applyAlignment="0" applyProtection="0"/>
    <xf numFmtId="0" fontId="28" fillId="0" borderId="7" applyNumberFormat="0" applyFill="0" applyAlignment="0" applyProtection="0"/>
    <xf numFmtId="0" fontId="28" fillId="0" borderId="7" applyNumberFormat="0" applyFill="0" applyAlignment="0" applyProtection="0"/>
    <xf numFmtId="0" fontId="28" fillId="0" borderId="7" applyNumberFormat="0" applyFill="0" applyAlignment="0" applyProtection="0"/>
    <xf numFmtId="0" fontId="28" fillId="0" borderId="7" applyNumberFormat="0" applyFill="0" applyAlignment="0" applyProtection="0"/>
    <xf numFmtId="0" fontId="28" fillId="0" borderId="7" applyNumberFormat="0" applyFill="0" applyAlignment="0" applyProtection="0"/>
    <xf numFmtId="0" fontId="28" fillId="0" borderId="7" applyNumberFormat="0" applyFill="0" applyAlignment="0" applyProtection="0"/>
    <xf numFmtId="0" fontId="28" fillId="0" borderId="7" applyNumberFormat="0" applyFill="0" applyAlignment="0" applyProtection="0"/>
    <xf numFmtId="0" fontId="28" fillId="0" borderId="7" applyNumberFormat="0" applyFill="0" applyAlignment="0" applyProtection="0"/>
    <xf numFmtId="0" fontId="28" fillId="0" borderId="7" applyNumberFormat="0" applyFill="0" applyAlignment="0" applyProtection="0"/>
    <xf numFmtId="0" fontId="28" fillId="0" borderId="7" applyNumberFormat="0" applyFill="0" applyAlignment="0" applyProtection="0"/>
    <xf numFmtId="0" fontId="28" fillId="0" borderId="7" applyNumberFormat="0" applyFill="0" applyAlignment="0" applyProtection="0"/>
    <xf numFmtId="0" fontId="28" fillId="0" borderId="7" applyNumberFormat="0" applyFill="0" applyAlignment="0" applyProtection="0"/>
    <xf numFmtId="0" fontId="28" fillId="0" borderId="7" applyNumberFormat="0" applyFill="0" applyAlignment="0" applyProtection="0"/>
    <xf numFmtId="0" fontId="28" fillId="0" borderId="7" applyNumberFormat="0" applyFill="0" applyAlignment="0" applyProtection="0"/>
    <xf numFmtId="0" fontId="28" fillId="0" borderId="7" applyNumberFormat="0" applyFill="0" applyAlignment="0" applyProtection="0"/>
    <xf numFmtId="0" fontId="28" fillId="0" borderId="7" applyNumberFormat="0" applyFill="0" applyAlignment="0" applyProtection="0"/>
    <xf numFmtId="0" fontId="28" fillId="0" borderId="7"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168" fontId="27" fillId="0" borderId="6"/>
    <xf numFmtId="0" fontId="54" fillId="0" borderId="36" applyNumberFormat="0" applyFill="0" applyAlignment="0" applyProtection="0"/>
    <xf numFmtId="0" fontId="30" fillId="0" borderId="8" applyNumberFormat="0" applyFill="0" applyAlignment="0" applyProtection="0"/>
    <xf numFmtId="0" fontId="30" fillId="0" borderId="8" applyNumberFormat="0" applyFill="0" applyAlignment="0" applyProtection="0"/>
    <xf numFmtId="0" fontId="30" fillId="0" borderId="8" applyNumberFormat="0" applyFill="0" applyAlignment="0" applyProtection="0"/>
    <xf numFmtId="0" fontId="30" fillId="0" borderId="8" applyNumberFormat="0" applyFill="0" applyAlignment="0" applyProtection="0"/>
    <xf numFmtId="0" fontId="30" fillId="0" borderId="8" applyNumberFormat="0" applyFill="0" applyAlignment="0" applyProtection="0"/>
    <xf numFmtId="0" fontId="30" fillId="0" borderId="8" applyNumberFormat="0" applyFill="0" applyAlignment="0" applyProtection="0"/>
    <xf numFmtId="0" fontId="30" fillId="0" borderId="8" applyNumberFormat="0" applyFill="0" applyAlignment="0" applyProtection="0"/>
    <xf numFmtId="0" fontId="30" fillId="0" borderId="8" applyNumberFormat="0" applyFill="0" applyAlignment="0" applyProtection="0"/>
    <xf numFmtId="0" fontId="30" fillId="0" borderId="8" applyNumberFormat="0" applyFill="0" applyAlignment="0" applyProtection="0"/>
    <xf numFmtId="0" fontId="30" fillId="0" borderId="8" applyNumberFormat="0" applyFill="0" applyAlignment="0" applyProtection="0"/>
    <xf numFmtId="0" fontId="30" fillId="0" borderId="8" applyNumberFormat="0" applyFill="0" applyAlignment="0" applyProtection="0"/>
    <xf numFmtId="0" fontId="30" fillId="0" borderId="8" applyNumberFormat="0" applyFill="0" applyAlignment="0" applyProtection="0"/>
    <xf numFmtId="0" fontId="30" fillId="0" borderId="8" applyNumberFormat="0" applyFill="0" applyAlignment="0" applyProtection="0"/>
    <xf numFmtId="0" fontId="30" fillId="0" borderId="8" applyNumberFormat="0" applyFill="0" applyAlignment="0" applyProtection="0"/>
    <xf numFmtId="0" fontId="30" fillId="0" borderId="8" applyNumberFormat="0" applyFill="0" applyAlignment="0" applyProtection="0"/>
    <xf numFmtId="0" fontId="30" fillId="0" borderId="8" applyNumberFormat="0" applyFill="0" applyAlignment="0" applyProtection="0"/>
    <xf numFmtId="0" fontId="30" fillId="0" borderId="8" applyNumberFormat="0" applyFill="0" applyAlignment="0" applyProtection="0"/>
    <xf numFmtId="0" fontId="30" fillId="0" borderId="8" applyNumberFormat="0" applyFill="0" applyAlignment="0" applyProtection="0"/>
    <xf numFmtId="0" fontId="30" fillId="0" borderId="8" applyNumberFormat="0" applyFill="0" applyAlignment="0" applyProtection="0"/>
    <xf numFmtId="0" fontId="30" fillId="0" borderId="8" applyNumberFormat="0" applyFill="0" applyAlignment="0" applyProtection="0"/>
    <xf numFmtId="0" fontId="30" fillId="0" borderId="8" applyNumberFormat="0" applyFill="0" applyAlignment="0" applyProtection="0"/>
    <xf numFmtId="0" fontId="30" fillId="0" borderId="8" applyNumberFormat="0" applyFill="0" applyAlignment="0" applyProtection="0"/>
    <xf numFmtId="0" fontId="30" fillId="0" borderId="8" applyNumberFormat="0" applyFill="0" applyAlignment="0" applyProtection="0"/>
    <xf numFmtId="0" fontId="30" fillId="0" borderId="8" applyNumberFormat="0" applyFill="0" applyAlignment="0" applyProtection="0"/>
    <xf numFmtId="0" fontId="30" fillId="0" borderId="8" applyNumberFormat="0" applyFill="0" applyAlignment="0" applyProtection="0"/>
    <xf numFmtId="0" fontId="30" fillId="0" borderId="8" applyNumberFormat="0" applyFill="0" applyAlignment="0" applyProtection="0"/>
    <xf numFmtId="0" fontId="30" fillId="0" borderId="8" applyNumberFormat="0" applyFill="0" applyAlignment="0" applyProtection="0"/>
    <xf numFmtId="0" fontId="30" fillId="0" borderId="8" applyNumberFormat="0" applyFill="0" applyAlignment="0" applyProtection="0"/>
    <xf numFmtId="0" fontId="30" fillId="0" borderId="8" applyNumberFormat="0" applyFill="0" applyAlignment="0" applyProtection="0"/>
    <xf numFmtId="0" fontId="30" fillId="0" borderId="8" applyNumberFormat="0" applyFill="0" applyAlignment="0" applyProtection="0"/>
    <xf numFmtId="0" fontId="30" fillId="0" borderId="8" applyNumberFormat="0" applyFill="0" applyAlignment="0" applyProtection="0"/>
    <xf numFmtId="0" fontId="30" fillId="0" borderId="8" applyNumberFormat="0" applyFill="0" applyAlignment="0" applyProtection="0"/>
    <xf numFmtId="0" fontId="30" fillId="0" borderId="8" applyNumberFormat="0" applyFill="0" applyAlignment="0" applyProtection="0"/>
    <xf numFmtId="0" fontId="30" fillId="0" borderId="8" applyNumberFormat="0" applyFill="0" applyAlignment="0" applyProtection="0"/>
    <xf numFmtId="0" fontId="30" fillId="0" borderId="8" applyNumberFormat="0" applyFill="0" applyAlignment="0" applyProtection="0"/>
    <xf numFmtId="0" fontId="30" fillId="0" borderId="8" applyNumberFormat="0" applyFill="0" applyAlignment="0" applyProtection="0"/>
    <xf numFmtId="0" fontId="30" fillId="0" borderId="8" applyNumberFormat="0" applyFill="0" applyAlignment="0" applyProtection="0"/>
    <xf numFmtId="0" fontId="30" fillId="0" borderId="8" applyNumberFormat="0" applyFill="0" applyAlignment="0" applyProtection="0"/>
    <xf numFmtId="0" fontId="30" fillId="0" borderId="8" applyNumberFormat="0" applyFill="0" applyAlignment="0" applyProtection="0"/>
    <xf numFmtId="0" fontId="30" fillId="0" borderId="8" applyNumberFormat="0" applyFill="0" applyAlignment="0" applyProtection="0"/>
    <xf numFmtId="0" fontId="30" fillId="0" borderId="8" applyNumberFormat="0" applyFill="0" applyAlignment="0" applyProtection="0"/>
    <xf numFmtId="0" fontId="30" fillId="0" borderId="8" applyNumberFormat="0" applyFill="0" applyAlignment="0" applyProtection="0"/>
    <xf numFmtId="0" fontId="30" fillId="0" borderId="8" applyNumberFormat="0" applyFill="0" applyAlignment="0" applyProtection="0"/>
    <xf numFmtId="0" fontId="30" fillId="0" borderId="8" applyNumberFormat="0" applyFill="0" applyAlignment="0" applyProtection="0"/>
    <xf numFmtId="0" fontId="30" fillId="0" borderId="8" applyNumberFormat="0" applyFill="0" applyAlignment="0" applyProtection="0"/>
    <xf numFmtId="0" fontId="30" fillId="0" borderId="8" applyNumberFormat="0" applyFill="0" applyAlignment="0" applyProtection="0"/>
    <xf numFmtId="0" fontId="30" fillId="0" borderId="8" applyNumberFormat="0" applyFill="0" applyAlignment="0" applyProtection="0"/>
    <xf numFmtId="0" fontId="30" fillId="0" borderId="8" applyNumberFormat="0" applyFill="0" applyAlignment="0" applyProtection="0"/>
    <xf numFmtId="0" fontId="30" fillId="0" borderId="8" applyNumberFormat="0" applyFill="0" applyAlignment="0" applyProtection="0"/>
    <xf numFmtId="168" fontId="27" fillId="0" borderId="6"/>
    <xf numFmtId="0" fontId="55" fillId="0" borderId="37"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168" fontId="27" fillId="0" borderId="6"/>
    <xf numFmtId="0" fontId="55"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168" fontId="27" fillId="0" borderId="6"/>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168" fontId="27" fillId="0" borderId="6"/>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168" fontId="27" fillId="0" borderId="6"/>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178" fontId="32" fillId="0" borderId="0">
      <protection locked="0"/>
    </xf>
    <xf numFmtId="178" fontId="32" fillId="0" borderId="0">
      <protection locked="0"/>
    </xf>
    <xf numFmtId="178" fontId="32" fillId="0" borderId="0">
      <protection locked="0"/>
    </xf>
    <xf numFmtId="178" fontId="32" fillId="0" borderId="0">
      <protection locked="0"/>
    </xf>
    <xf numFmtId="178" fontId="32" fillId="0" borderId="0">
      <protection locked="0"/>
    </xf>
    <xf numFmtId="178" fontId="32" fillId="0" borderId="0">
      <protection locked="0"/>
    </xf>
    <xf numFmtId="178" fontId="32" fillId="0" borderId="0">
      <protection locked="0"/>
    </xf>
    <xf numFmtId="178" fontId="32" fillId="0" borderId="0">
      <protection locked="0"/>
    </xf>
    <xf numFmtId="178" fontId="32" fillId="0" borderId="0">
      <protection locked="0"/>
    </xf>
    <xf numFmtId="178" fontId="32" fillId="0" borderId="0">
      <protection locked="0"/>
    </xf>
    <xf numFmtId="178" fontId="32" fillId="0" borderId="0">
      <protection locked="0"/>
    </xf>
    <xf numFmtId="178" fontId="32" fillId="0" borderId="0">
      <protection locked="0"/>
    </xf>
    <xf numFmtId="178" fontId="32" fillId="0" borderId="0">
      <protection locked="0"/>
    </xf>
    <xf numFmtId="178" fontId="32" fillId="0" borderId="0">
      <protection locked="0"/>
    </xf>
    <xf numFmtId="0" fontId="56" fillId="0" borderId="38" applyNumberFormat="0" applyFill="0" applyAlignment="0" applyProtection="0"/>
    <xf numFmtId="0" fontId="5" fillId="0" borderId="10" applyNumberFormat="0" applyFill="0" applyAlignment="0" applyProtection="0"/>
    <xf numFmtId="0" fontId="5" fillId="0" borderId="10" applyNumberFormat="0" applyFill="0" applyAlignment="0" applyProtection="0"/>
    <xf numFmtId="0" fontId="5" fillId="0" borderId="10" applyNumberFormat="0" applyFill="0" applyAlignment="0" applyProtection="0"/>
    <xf numFmtId="0" fontId="5" fillId="0" borderId="10" applyNumberFormat="0" applyFill="0" applyAlignment="0" applyProtection="0"/>
    <xf numFmtId="0" fontId="5" fillId="0" borderId="10" applyNumberFormat="0" applyFill="0" applyAlignment="0" applyProtection="0"/>
    <xf numFmtId="0" fontId="5" fillId="0" borderId="10" applyNumberFormat="0" applyFill="0" applyAlignment="0" applyProtection="0"/>
    <xf numFmtId="0" fontId="5" fillId="0" borderId="10" applyNumberFormat="0" applyFill="0" applyAlignment="0" applyProtection="0"/>
    <xf numFmtId="0" fontId="5" fillId="0" borderId="10" applyNumberFormat="0" applyFill="0" applyAlignment="0" applyProtection="0"/>
    <xf numFmtId="0" fontId="5" fillId="0" borderId="10" applyNumberFormat="0" applyFill="0" applyAlignment="0" applyProtection="0"/>
    <xf numFmtId="0" fontId="5" fillId="0" borderId="10" applyNumberFormat="0" applyFill="0" applyAlignment="0" applyProtection="0"/>
    <xf numFmtId="0" fontId="5" fillId="0" borderId="10" applyNumberFormat="0" applyFill="0" applyAlignment="0" applyProtection="0"/>
    <xf numFmtId="0" fontId="5" fillId="0" borderId="10" applyNumberFormat="0" applyFill="0" applyAlignment="0" applyProtection="0"/>
    <xf numFmtId="0" fontId="5" fillId="0" borderId="10" applyNumberFormat="0" applyFill="0" applyAlignment="0" applyProtection="0"/>
    <xf numFmtId="0" fontId="5" fillId="0" borderId="10" applyNumberFormat="0" applyFill="0" applyAlignment="0" applyProtection="0"/>
    <xf numFmtId="0" fontId="5" fillId="0" borderId="10" applyNumberFormat="0" applyFill="0" applyAlignment="0" applyProtection="0"/>
    <xf numFmtId="0" fontId="5" fillId="0" borderId="10" applyNumberFormat="0" applyFill="0" applyAlignment="0" applyProtection="0"/>
    <xf numFmtId="0" fontId="5" fillId="0" borderId="10" applyNumberFormat="0" applyFill="0" applyAlignment="0" applyProtection="0"/>
    <xf numFmtId="0" fontId="5" fillId="0" borderId="10" applyNumberFormat="0" applyFill="0" applyAlignment="0" applyProtection="0"/>
    <xf numFmtId="0" fontId="5" fillId="0" borderId="10" applyNumberFormat="0" applyFill="0" applyAlignment="0" applyProtection="0"/>
    <xf numFmtId="0" fontId="5" fillId="0" borderId="10" applyNumberFormat="0" applyFill="0" applyAlignment="0" applyProtection="0"/>
    <xf numFmtId="0" fontId="5" fillId="0" borderId="10" applyNumberFormat="0" applyFill="0" applyAlignment="0" applyProtection="0"/>
    <xf numFmtId="0" fontId="5" fillId="0" borderId="10" applyNumberFormat="0" applyFill="0" applyAlignment="0" applyProtection="0"/>
    <xf numFmtId="0" fontId="5" fillId="0" borderId="10" applyNumberFormat="0" applyFill="0" applyAlignment="0" applyProtection="0"/>
    <xf numFmtId="0" fontId="5" fillId="0" borderId="10" applyNumberFormat="0" applyFill="0" applyAlignment="0" applyProtection="0"/>
    <xf numFmtId="0" fontId="5" fillId="0" borderId="10" applyNumberFormat="0" applyFill="0" applyAlignment="0" applyProtection="0"/>
    <xf numFmtId="0" fontId="5" fillId="0" borderId="10" applyNumberFormat="0" applyFill="0" applyAlignment="0" applyProtection="0"/>
    <xf numFmtId="0" fontId="5" fillId="0" borderId="10" applyNumberFormat="0" applyFill="0" applyAlignment="0" applyProtection="0"/>
    <xf numFmtId="0" fontId="5" fillId="0" borderId="10" applyNumberFormat="0" applyFill="0" applyAlignment="0" applyProtection="0"/>
    <xf numFmtId="0" fontId="5" fillId="0" borderId="10" applyNumberFormat="0" applyFill="0" applyAlignment="0" applyProtection="0"/>
    <xf numFmtId="0" fontId="5" fillId="0" borderId="10" applyNumberFormat="0" applyFill="0" applyAlignment="0" applyProtection="0"/>
    <xf numFmtId="0" fontId="5" fillId="0" borderId="10" applyNumberFormat="0" applyFill="0" applyAlignment="0" applyProtection="0"/>
    <xf numFmtId="0" fontId="5" fillId="0" borderId="10" applyNumberFormat="0" applyFill="0" applyAlignment="0" applyProtection="0"/>
    <xf numFmtId="0" fontId="5" fillId="0" borderId="10" applyNumberFormat="0" applyFill="0" applyAlignment="0" applyProtection="0"/>
    <xf numFmtId="0" fontId="5" fillId="0" borderId="10" applyNumberFormat="0" applyFill="0" applyAlignment="0" applyProtection="0"/>
    <xf numFmtId="0" fontId="5" fillId="0" borderId="10" applyNumberFormat="0" applyFill="0" applyAlignment="0" applyProtection="0"/>
    <xf numFmtId="0" fontId="5" fillId="0" borderId="10" applyNumberFormat="0" applyFill="0" applyAlignment="0" applyProtection="0"/>
    <xf numFmtId="0" fontId="5" fillId="0" borderId="10" applyNumberFormat="0" applyFill="0" applyAlignment="0" applyProtection="0"/>
    <xf numFmtId="0" fontId="5" fillId="0" borderId="10" applyNumberFormat="0" applyFill="0" applyAlignment="0" applyProtection="0"/>
    <xf numFmtId="0" fontId="5" fillId="0" borderId="10" applyNumberFormat="0" applyFill="0" applyAlignment="0" applyProtection="0"/>
    <xf numFmtId="0" fontId="5" fillId="0" borderId="10" applyNumberFormat="0" applyFill="0" applyAlignment="0" applyProtection="0"/>
    <xf numFmtId="0" fontId="5" fillId="0" borderId="10" applyNumberFormat="0" applyFill="0" applyAlignment="0" applyProtection="0"/>
    <xf numFmtId="0" fontId="5" fillId="0" borderId="10" applyNumberFormat="0" applyFill="0" applyAlignment="0" applyProtection="0"/>
    <xf numFmtId="0" fontId="5" fillId="0" borderId="10" applyNumberFormat="0" applyFill="0" applyAlignment="0" applyProtection="0"/>
    <xf numFmtId="0" fontId="5" fillId="0" borderId="10" applyNumberFormat="0" applyFill="0" applyAlignment="0" applyProtection="0"/>
    <xf numFmtId="0" fontId="5" fillId="0" borderId="10" applyNumberFormat="0" applyFill="0" applyAlignment="0" applyProtection="0"/>
    <xf numFmtId="0" fontId="5" fillId="0" borderId="10" applyNumberFormat="0" applyFill="0" applyAlignment="0" applyProtection="0"/>
    <xf numFmtId="0" fontId="5" fillId="0" borderId="10" applyNumberFormat="0" applyFill="0" applyAlignment="0" applyProtection="0"/>
    <xf numFmtId="0" fontId="5" fillId="0" borderId="10" applyNumberFormat="0" applyFill="0" applyAlignment="0" applyProtection="0"/>
    <xf numFmtId="0" fontId="5" fillId="0" borderId="10" applyNumberFormat="0" applyFill="0" applyAlignment="0" applyProtection="0"/>
    <xf numFmtId="164" fontId="41" fillId="0" borderId="0" applyFont="0" applyFill="0" applyBorder="0" applyAlignment="0" applyProtection="0"/>
  </cellStyleXfs>
  <cellXfs count="391">
    <xf numFmtId="0" fontId="0" fillId="0" borderId="0" xfId="0"/>
    <xf numFmtId="0" fontId="5" fillId="0" borderId="0" xfId="0" applyFont="1"/>
    <xf numFmtId="0" fontId="6" fillId="0" borderId="0" xfId="0" applyFont="1"/>
    <xf numFmtId="0" fontId="5" fillId="0" borderId="0" xfId="0" applyFont="1" applyFill="1"/>
    <xf numFmtId="0" fontId="0" fillId="0" borderId="0" xfId="0" applyFont="1" applyFill="1"/>
    <xf numFmtId="0" fontId="50" fillId="0" borderId="0" xfId="0" applyFont="1"/>
    <xf numFmtId="37" fontId="57" fillId="0" borderId="0" xfId="0" applyNumberFormat="1" applyFont="1"/>
    <xf numFmtId="37" fontId="58" fillId="0" borderId="0" xfId="0" applyNumberFormat="1" applyFont="1"/>
    <xf numFmtId="0" fontId="58" fillId="0" borderId="0" xfId="0" applyFont="1"/>
    <xf numFmtId="0" fontId="58" fillId="0" borderId="0" xfId="0" applyFont="1" applyFill="1"/>
    <xf numFmtId="0" fontId="59" fillId="0" borderId="0" xfId="0" applyFont="1"/>
    <xf numFmtId="0" fontId="2" fillId="0" borderId="0" xfId="0" applyFont="1" applyFill="1"/>
    <xf numFmtId="37" fontId="50" fillId="0" borderId="0" xfId="0" applyNumberFormat="1" applyFont="1"/>
    <xf numFmtId="0" fontId="8" fillId="0" borderId="0" xfId="0" applyFont="1"/>
    <xf numFmtId="0" fontId="8" fillId="0" borderId="0" xfId="0" applyFont="1" applyFill="1"/>
    <xf numFmtId="14" fontId="9" fillId="0" borderId="0" xfId="0" applyNumberFormat="1" applyFont="1"/>
    <xf numFmtId="37" fontId="58" fillId="0" borderId="0" xfId="0" applyNumberFormat="1" applyFont="1" applyFill="1"/>
    <xf numFmtId="37" fontId="57" fillId="0" borderId="0" xfId="0" applyNumberFormat="1" applyFont="1" applyFill="1"/>
    <xf numFmtId="3" fontId="60" fillId="54" borderId="0" xfId="0" applyNumberFormat="1" applyFont="1" applyFill="1" applyAlignment="1">
      <alignment horizontal="right"/>
    </xf>
    <xf numFmtId="0" fontId="61" fillId="0" borderId="0" xfId="0" applyFont="1" applyAlignment="1">
      <alignment wrapText="1"/>
    </xf>
    <xf numFmtId="0" fontId="56" fillId="0" borderId="0" xfId="0" applyFont="1" applyAlignment="1">
      <alignment horizontal="right"/>
    </xf>
    <xf numFmtId="3" fontId="62" fillId="54" borderId="0" xfId="0" applyNumberFormat="1" applyFont="1" applyFill="1" applyAlignment="1">
      <alignment horizontal="right"/>
    </xf>
    <xf numFmtId="3" fontId="56" fillId="0" borderId="0" xfId="0" applyNumberFormat="1" applyFont="1" applyAlignment="1">
      <alignment horizontal="right"/>
    </xf>
    <xf numFmtId="0" fontId="2" fillId="0" borderId="0" xfId="0" applyFont="1" applyFill="1" applyAlignment="1">
      <alignment vertical="center" wrapText="1"/>
    </xf>
    <xf numFmtId="0" fontId="33" fillId="0" borderId="0" xfId="0" applyFont="1" applyAlignment="1">
      <alignment wrapText="1"/>
    </xf>
    <xf numFmtId="0" fontId="62" fillId="0" borderId="0" xfId="0" applyFont="1" applyAlignment="1">
      <alignment vertical="top" wrapText="1"/>
    </xf>
    <xf numFmtId="0" fontId="5" fillId="0" borderId="0" xfId="0" applyFont="1" applyAlignment="1">
      <alignment wrapText="1"/>
    </xf>
    <xf numFmtId="37" fontId="58" fillId="0" borderId="0" xfId="0" applyNumberFormat="1" applyFont="1" applyFill="1" applyAlignment="1"/>
    <xf numFmtId="0" fontId="56" fillId="0" borderId="0" xfId="0" applyFont="1" applyFill="1" applyAlignment="1">
      <alignment horizontal="left" indent="1"/>
    </xf>
    <xf numFmtId="0" fontId="56" fillId="0" borderId="0" xfId="0" applyFont="1" applyFill="1"/>
    <xf numFmtId="0" fontId="56" fillId="0" borderId="0" xfId="0" applyFont="1" applyFill="1" applyAlignment="1">
      <alignment horizontal="left" wrapText="1" indent="1"/>
    </xf>
    <xf numFmtId="0" fontId="56" fillId="0" borderId="0" xfId="0" applyFont="1" applyFill="1" applyAlignment="1">
      <alignment wrapText="1"/>
    </xf>
    <xf numFmtId="37" fontId="9" fillId="0" borderId="0" xfId="0" applyNumberFormat="1" applyFont="1" applyFill="1"/>
    <xf numFmtId="166" fontId="63" fillId="0" borderId="0" xfId="2261" applyNumberFormat="1" applyFont="1" applyFill="1" applyAlignment="1"/>
    <xf numFmtId="0" fontId="1" fillId="0" borderId="0" xfId="0" applyFont="1" applyFill="1"/>
    <xf numFmtId="0" fontId="1" fillId="0" borderId="0" xfId="0" applyFont="1" applyFill="1" applyAlignment="1">
      <alignment horizontal="left" indent="2"/>
    </xf>
    <xf numFmtId="166" fontId="64" fillId="0" borderId="0" xfId="2261" applyNumberFormat="1" applyFont="1" applyFill="1" applyAlignment="1"/>
    <xf numFmtId="0" fontId="0" fillId="0" borderId="0" xfId="0" applyFont="1" applyFill="1" applyAlignment="1"/>
    <xf numFmtId="0" fontId="0" fillId="0" borderId="0" xfId="0" applyFont="1"/>
    <xf numFmtId="0" fontId="61" fillId="0" borderId="0" xfId="0" applyFont="1" applyFill="1"/>
    <xf numFmtId="0" fontId="1" fillId="0" borderId="0" xfId="0" applyFont="1" applyFill="1" applyAlignment="1">
      <alignment horizontal="left" indent="3"/>
    </xf>
    <xf numFmtId="0" fontId="1" fillId="0" borderId="0" xfId="0" applyFont="1" applyFill="1" applyAlignment="1">
      <alignment horizontal="left" wrapText="1" indent="3"/>
    </xf>
    <xf numFmtId="166" fontId="0" fillId="0" borderId="0" xfId="0" applyNumberFormat="1" applyFont="1"/>
    <xf numFmtId="37" fontId="63" fillId="0" borderId="0" xfId="0" applyNumberFormat="1" applyFont="1" applyAlignment="1">
      <alignment horizontal="right"/>
    </xf>
    <xf numFmtId="37" fontId="63" fillId="0" borderId="0" xfId="0" applyNumberFormat="1" applyFont="1" applyFill="1" applyAlignment="1">
      <alignment horizontal="right"/>
    </xf>
    <xf numFmtId="37" fontId="63" fillId="0" borderId="0" xfId="0" applyNumberFormat="1" applyFont="1"/>
    <xf numFmtId="0" fontId="0" fillId="0" borderId="0" xfId="0" applyFont="1" applyAlignment="1">
      <alignment horizontal="left" indent="1"/>
    </xf>
    <xf numFmtId="3" fontId="64" fillId="0" borderId="0" xfId="2261" applyNumberFormat="1" applyFont="1" applyFill="1" applyAlignment="1"/>
    <xf numFmtId="0" fontId="65" fillId="0" borderId="0" xfId="0" applyFont="1" applyFill="1"/>
    <xf numFmtId="0" fontId="0" fillId="0" borderId="0" xfId="0" applyAlignment="1">
      <alignment horizontal="left" indent="1"/>
    </xf>
    <xf numFmtId="0" fontId="0" fillId="55" borderId="0" xfId="0" applyFont="1" applyFill="1" applyAlignment="1">
      <alignment horizontal="center" vertical="center"/>
    </xf>
    <xf numFmtId="49" fontId="66" fillId="24" borderId="0" xfId="0" applyNumberFormat="1" applyFont="1" applyFill="1" applyAlignment="1">
      <alignment horizontal="center" vertical="center"/>
    </xf>
    <xf numFmtId="0" fontId="66" fillId="0" borderId="0" xfId="0" applyFont="1" applyAlignment="1">
      <alignment horizontal="center" vertical="center"/>
    </xf>
    <xf numFmtId="49" fontId="66" fillId="55" borderId="0" xfId="0" applyNumberFormat="1" applyFont="1" applyFill="1" applyAlignment="1">
      <alignment horizontal="left" vertical="center"/>
    </xf>
    <xf numFmtId="0" fontId="66" fillId="0" borderId="0" xfId="0" applyFont="1" applyAlignment="1">
      <alignment horizontal="right" vertical="center"/>
    </xf>
    <xf numFmtId="0" fontId="0" fillId="0" borderId="0" xfId="0" applyAlignment="1">
      <alignment horizontal="left"/>
    </xf>
    <xf numFmtId="0" fontId="7" fillId="0" borderId="0" xfId="0" applyFont="1" applyAlignment="1">
      <alignment wrapText="1"/>
    </xf>
    <xf numFmtId="167" fontId="64" fillId="0" borderId="0" xfId="1719" applyNumberFormat="1" applyFont="1" applyFill="1" applyAlignment="1"/>
    <xf numFmtId="0" fontId="7" fillId="0" borderId="0" xfId="0" applyFont="1" applyAlignment="1">
      <alignment vertical="top" wrapText="1"/>
    </xf>
    <xf numFmtId="0" fontId="0" fillId="0" borderId="0" xfId="0" applyFill="1" applyAlignment="1">
      <alignment horizontal="left"/>
    </xf>
    <xf numFmtId="10" fontId="64" fillId="0" borderId="0" xfId="1719" applyNumberFormat="1" applyFont="1" applyFill="1" applyAlignment="1"/>
    <xf numFmtId="0" fontId="0" fillId="0" borderId="0" xfId="0" applyFill="1" applyAlignment="1">
      <alignment horizontal="left" indent="1"/>
    </xf>
    <xf numFmtId="179" fontId="64" fillId="0" borderId="0" xfId="2261" applyNumberFormat="1" applyFont="1" applyFill="1" applyAlignment="1"/>
    <xf numFmtId="164" fontId="64" fillId="0" borderId="0" xfId="2261" applyNumberFormat="1" applyFont="1" applyFill="1" applyAlignment="1"/>
    <xf numFmtId="0" fontId="56" fillId="0" borderId="0" xfId="0" applyFont="1"/>
    <xf numFmtId="0" fontId="56" fillId="0" borderId="0" xfId="0" applyFont="1" applyAlignment="1">
      <alignment horizontal="left" indent="1"/>
    </xf>
    <xf numFmtId="0" fontId="0" fillId="0" borderId="0" xfId="0" applyAlignment="1">
      <alignment horizontal="left" indent="2"/>
    </xf>
    <xf numFmtId="0" fontId="67" fillId="0" borderId="0" xfId="0" applyFont="1" applyAlignment="1">
      <alignment horizontal="left" indent="2"/>
    </xf>
    <xf numFmtId="37" fontId="68" fillId="0" borderId="0" xfId="0" applyNumberFormat="1" applyFont="1"/>
    <xf numFmtId="0" fontId="56" fillId="0" borderId="0" xfId="0" applyFont="1" applyAlignment="1">
      <alignment horizontal="left"/>
    </xf>
    <xf numFmtId="37" fontId="68" fillId="0" borderId="0" xfId="0" applyNumberFormat="1" applyFont="1" applyFill="1"/>
    <xf numFmtId="0" fontId="1" fillId="0" borderId="0" xfId="0" applyFont="1"/>
    <xf numFmtId="37" fontId="64" fillId="0" borderId="0" xfId="0" applyNumberFormat="1" applyFont="1" applyAlignment="1">
      <alignment horizontal="right"/>
    </xf>
    <xf numFmtId="37" fontId="69" fillId="0" borderId="0" xfId="0" applyNumberFormat="1" applyFont="1" applyFill="1" applyAlignment="1">
      <alignment horizontal="right"/>
    </xf>
    <xf numFmtId="37" fontId="64" fillId="0" borderId="0" xfId="0" applyNumberFormat="1" applyFont="1" applyFill="1" applyAlignment="1">
      <alignment horizontal="right"/>
    </xf>
    <xf numFmtId="37" fontId="64" fillId="0" borderId="0" xfId="0" applyNumberFormat="1" applyFont="1" applyFill="1"/>
    <xf numFmtId="0" fontId="1" fillId="0" borderId="0" xfId="0" applyFont="1" applyAlignment="1">
      <alignment horizontal="left" indent="1"/>
    </xf>
    <xf numFmtId="180" fontId="64" fillId="0" borderId="0" xfId="0" applyNumberFormat="1" applyFont="1" applyAlignment="1">
      <alignment horizontal="right"/>
    </xf>
    <xf numFmtId="180" fontId="64" fillId="0" borderId="0" xfId="2261" applyNumberFormat="1" applyFont="1" applyFill="1" applyAlignment="1"/>
    <xf numFmtId="0" fontId="70" fillId="0" borderId="0" xfId="0" applyFont="1"/>
    <xf numFmtId="179" fontId="64" fillId="0" borderId="0" xfId="0" applyNumberFormat="1" applyFont="1" applyAlignment="1">
      <alignment horizontal="right"/>
    </xf>
    <xf numFmtId="0" fontId="56" fillId="0" borderId="0" xfId="0" applyFont="1" applyAlignment="1">
      <alignment horizontal="left" wrapText="1"/>
    </xf>
    <xf numFmtId="37" fontId="69" fillId="0" borderId="0" xfId="0" applyNumberFormat="1" applyFont="1" applyFill="1" applyBorder="1" applyAlignment="1">
      <alignment horizontal="right"/>
    </xf>
    <xf numFmtId="0" fontId="5" fillId="0" borderId="0" xfId="0" applyFont="1" applyAlignment="1">
      <alignment horizontal="left" indent="1"/>
    </xf>
    <xf numFmtId="0" fontId="56" fillId="0" borderId="0" xfId="0" applyFont="1" applyFill="1" applyAlignment="1">
      <alignment horizontal="left" wrapText="1"/>
    </xf>
    <xf numFmtId="0" fontId="5" fillId="0" borderId="0" xfId="0" applyFont="1" applyFill="1" applyAlignment="1">
      <alignment horizontal="left" indent="1"/>
    </xf>
    <xf numFmtId="0" fontId="1" fillId="0" borderId="0" xfId="0" applyFont="1" applyAlignment="1">
      <alignment horizontal="left" wrapText="1" indent="1"/>
    </xf>
    <xf numFmtId="0" fontId="1" fillId="0" borderId="0" xfId="0" applyFont="1" applyFill="1" applyAlignment="1">
      <alignment horizontal="left" indent="1"/>
    </xf>
    <xf numFmtId="37" fontId="71" fillId="0" borderId="0" xfId="0" applyNumberFormat="1" applyFont="1"/>
    <xf numFmtId="0" fontId="33" fillId="0" borderId="0" xfId="0" applyFont="1"/>
    <xf numFmtId="3" fontId="33" fillId="0" borderId="0" xfId="0" applyNumberFormat="1" applyFont="1" applyAlignment="1">
      <alignment horizontal="right"/>
    </xf>
    <xf numFmtId="3" fontId="1" fillId="0" borderId="0" xfId="0" applyNumberFormat="1" applyFont="1" applyAlignment="1">
      <alignment horizontal="right"/>
    </xf>
    <xf numFmtId="3" fontId="0" fillId="0" borderId="0" xfId="0" applyNumberFormat="1" applyFont="1" applyAlignment="1">
      <alignment horizontal="right"/>
    </xf>
    <xf numFmtId="0" fontId="5" fillId="0" borderId="0" xfId="0" applyFont="1" applyFill="1" applyAlignment="1">
      <alignment horizontal="left"/>
    </xf>
    <xf numFmtId="179" fontId="63" fillId="0" borderId="0" xfId="2261" applyNumberFormat="1" applyFont="1" applyFill="1" applyAlignment="1"/>
    <xf numFmtId="0" fontId="56" fillId="0" borderId="0" xfId="0" applyFont="1" applyAlignment="1">
      <alignment wrapText="1"/>
    </xf>
    <xf numFmtId="0" fontId="0" fillId="0" borderId="0" xfId="0" applyAlignment="1">
      <alignment horizontal="left" wrapText="1" indent="1"/>
    </xf>
    <xf numFmtId="0" fontId="72" fillId="0" borderId="0" xfId="0" applyFont="1" applyFill="1" applyBorder="1" applyAlignment="1">
      <alignment vertical="top" wrapText="1"/>
    </xf>
    <xf numFmtId="0" fontId="0" fillId="0" borderId="0" xfId="0" applyAlignment="1">
      <alignment horizontal="left" wrapText="1" indent="2"/>
    </xf>
    <xf numFmtId="0" fontId="56" fillId="0" borderId="0" xfId="0" applyFont="1" applyAlignment="1">
      <alignment horizontal="left" wrapText="1" indent="1"/>
    </xf>
    <xf numFmtId="2" fontId="63" fillId="0" borderId="0" xfId="1719" applyNumberFormat="1" applyFont="1" applyFill="1" applyAlignment="1"/>
    <xf numFmtId="0" fontId="0" fillId="0" borderId="0" xfId="0" applyFont="1" applyAlignment="1">
      <alignment horizontal="left" wrapText="1" indent="1"/>
    </xf>
    <xf numFmtId="164" fontId="63" fillId="0" borderId="0" xfId="2261" applyNumberFormat="1" applyFont="1" applyFill="1" applyAlignment="1"/>
    <xf numFmtId="0" fontId="73" fillId="0" borderId="0" xfId="0" applyFont="1" applyFill="1" applyBorder="1" applyAlignment="1">
      <alignment vertical="top" wrapText="1"/>
    </xf>
    <xf numFmtId="0" fontId="5" fillId="0" borderId="0" xfId="0" applyFont="1" applyAlignment="1">
      <alignment horizontal="left"/>
    </xf>
    <xf numFmtId="0" fontId="5" fillId="0" borderId="0" xfId="0" applyFont="1" applyAlignment="1">
      <alignment horizontal="left" wrapText="1"/>
    </xf>
    <xf numFmtId="0" fontId="1" fillId="0" borderId="0" xfId="0" applyFont="1" applyAlignment="1">
      <alignment horizontal="left" indent="2"/>
    </xf>
    <xf numFmtId="0" fontId="56" fillId="0" borderId="0" xfId="0" applyFont="1" applyAlignment="1"/>
    <xf numFmtId="0" fontId="70" fillId="0" borderId="0" xfId="0" applyFont="1" applyAlignment="1"/>
    <xf numFmtId="0" fontId="56" fillId="0" borderId="0" xfId="0" applyFont="1" applyFill="1" applyAlignment="1"/>
    <xf numFmtId="0" fontId="0" fillId="0" borderId="0" xfId="0" applyFont="1" applyAlignment="1"/>
    <xf numFmtId="0" fontId="50" fillId="0" borderId="0" xfId="0" applyFont="1" applyAlignment="1"/>
    <xf numFmtId="0" fontId="0" fillId="0" borderId="0" xfId="0" applyFont="1" applyAlignment="1">
      <alignment horizontal="left"/>
    </xf>
    <xf numFmtId="181" fontId="64" fillId="0" borderId="0" xfId="2261" applyNumberFormat="1" applyFont="1" applyFill="1" applyAlignment="1"/>
    <xf numFmtId="0" fontId="0" fillId="0" borderId="0" xfId="0" applyFont="1" applyAlignment="1">
      <alignment wrapText="1"/>
    </xf>
    <xf numFmtId="0" fontId="50" fillId="0" borderId="0" xfId="0" applyFont="1" applyAlignment="1">
      <alignment wrapText="1"/>
    </xf>
    <xf numFmtId="181" fontId="64" fillId="0" borderId="0" xfId="2261" applyNumberFormat="1" applyFont="1" applyFill="1" applyAlignment="1">
      <alignment wrapText="1"/>
    </xf>
    <xf numFmtId="0" fontId="0" fillId="0" borderId="0" xfId="0" applyFont="1" applyFill="1" applyAlignment="1">
      <alignment wrapText="1"/>
    </xf>
    <xf numFmtId="3" fontId="0" fillId="0" borderId="0" xfId="0" applyNumberFormat="1" applyFont="1" applyAlignment="1">
      <alignment horizontal="right" wrapText="1"/>
    </xf>
    <xf numFmtId="180" fontId="64" fillId="0" borderId="0" xfId="2261" applyNumberFormat="1" applyFont="1" applyFill="1" applyAlignment="1">
      <alignment wrapText="1"/>
    </xf>
    <xf numFmtId="0" fontId="74" fillId="0" borderId="0" xfId="0" applyFont="1" applyFill="1" applyAlignment="1">
      <alignment horizontal="left" indent="1"/>
    </xf>
    <xf numFmtId="0" fontId="33" fillId="0" borderId="0" xfId="0" applyFont="1" applyFill="1" applyAlignment="1">
      <alignment horizontal="left" indent="2"/>
    </xf>
    <xf numFmtId="0" fontId="50" fillId="0" borderId="0" xfId="0" applyFont="1" applyFill="1"/>
    <xf numFmtId="0" fontId="0" fillId="0" borderId="0" xfId="0" applyFont="1" applyFill="1" applyAlignment="1">
      <alignment horizontal="center" vertical="center"/>
    </xf>
    <xf numFmtId="164" fontId="63" fillId="0" borderId="0" xfId="2261" applyFont="1" applyFill="1" applyAlignment="1"/>
    <xf numFmtId="166" fontId="61" fillId="0" borderId="0" xfId="0" applyNumberFormat="1" applyFont="1" applyAlignment="1">
      <alignment wrapText="1"/>
    </xf>
    <xf numFmtId="166" fontId="33" fillId="0" borderId="0" xfId="0" applyNumberFormat="1" applyFont="1" applyAlignment="1">
      <alignment wrapText="1"/>
    </xf>
    <xf numFmtId="164" fontId="0" fillId="0" borderId="0" xfId="0" applyNumberFormat="1" applyFont="1"/>
    <xf numFmtId="0" fontId="75" fillId="0" borderId="0" xfId="0" applyFont="1" applyFill="1" applyAlignment="1">
      <alignment vertical="center" wrapText="1"/>
    </xf>
    <xf numFmtId="0" fontId="75" fillId="0" borderId="0" xfId="0" applyFont="1" applyFill="1" applyAlignment="1">
      <alignment horizontal="left" vertical="center" wrapText="1" indent="1"/>
    </xf>
    <xf numFmtId="0" fontId="74" fillId="0" borderId="0" xfId="0" applyFont="1" applyFill="1" applyAlignment="1">
      <alignment vertical="center" wrapText="1"/>
    </xf>
    <xf numFmtId="0" fontId="33" fillId="0" borderId="0" xfId="0" applyFont="1" applyFill="1" applyAlignment="1">
      <alignment horizontal="left" vertical="center" wrapText="1" indent="1"/>
    </xf>
    <xf numFmtId="0" fontId="33" fillId="0" borderId="0" xfId="0" applyFont="1" applyFill="1" applyAlignment="1">
      <alignment vertical="center" wrapText="1"/>
    </xf>
    <xf numFmtId="0" fontId="76" fillId="0" borderId="0" xfId="0" applyFont="1" applyAlignment="1">
      <alignment horizontal="left" vertical="center" wrapText="1"/>
    </xf>
    <xf numFmtId="0" fontId="77" fillId="0" borderId="0" xfId="0" applyFont="1" applyAlignment="1">
      <alignment horizontal="left" vertical="center" wrapText="1"/>
    </xf>
    <xf numFmtId="166" fontId="48" fillId="0" borderId="0" xfId="1491" applyNumberFormat="1" applyFill="1" applyAlignment="1" applyProtection="1">
      <alignment horizontal="center" vertical="center"/>
    </xf>
    <xf numFmtId="0" fontId="33" fillId="0" borderId="0" xfId="0" applyFont="1" applyFill="1" applyAlignment="1">
      <alignment horizontal="left" vertical="center" wrapText="1"/>
    </xf>
    <xf numFmtId="0" fontId="75" fillId="0" borderId="0" xfId="0" applyFont="1" applyFill="1" applyAlignment="1">
      <alignment horizontal="left" vertical="center" wrapText="1"/>
    </xf>
    <xf numFmtId="49" fontId="78" fillId="56" borderId="0" xfId="0" applyNumberFormat="1" applyFont="1" applyFill="1" applyAlignment="1">
      <alignment vertical="center"/>
    </xf>
    <xf numFmtId="49" fontId="79" fillId="56" borderId="0" xfId="0" applyNumberFormat="1" applyFont="1" applyFill="1" applyAlignment="1">
      <alignment vertical="center"/>
    </xf>
    <xf numFmtId="49" fontId="4" fillId="57" borderId="0" xfId="0" applyNumberFormat="1" applyFont="1" applyFill="1" applyAlignment="1">
      <alignment vertical="center"/>
    </xf>
    <xf numFmtId="49" fontId="4" fillId="57" borderId="0" xfId="0" applyNumberFormat="1" applyFont="1" applyFill="1" applyAlignment="1">
      <alignment horizontal="center" vertical="center"/>
    </xf>
    <xf numFmtId="49" fontId="66" fillId="57" borderId="0" xfId="0" applyNumberFormat="1" applyFont="1" applyFill="1" applyAlignment="1">
      <alignment horizontal="center" vertical="center"/>
    </xf>
    <xf numFmtId="0" fontId="5" fillId="57" borderId="0" xfId="0" applyFont="1" applyFill="1" applyAlignment="1">
      <alignment vertical="center"/>
    </xf>
    <xf numFmtId="49" fontId="66" fillId="57" borderId="0" xfId="0" applyNumberFormat="1" applyFont="1" applyFill="1" applyAlignment="1">
      <alignment horizontal="left" vertical="center"/>
    </xf>
    <xf numFmtId="166" fontId="48" fillId="0" borderId="0" xfId="1491" applyNumberFormat="1" applyFill="1" applyAlignment="1" applyProtection="1">
      <alignment horizontal="right" vertical="center"/>
    </xf>
    <xf numFmtId="0" fontId="77" fillId="0" borderId="0" xfId="0" applyFont="1" applyAlignment="1">
      <alignment horizontal="left" vertical="center" wrapText="1" indent="1"/>
    </xf>
    <xf numFmtId="49" fontId="66" fillId="57" borderId="0" xfId="0" applyNumberFormat="1" applyFont="1" applyFill="1" applyAlignment="1">
      <alignment horizontal="left" vertical="center" wrapText="1"/>
    </xf>
    <xf numFmtId="49" fontId="48" fillId="56" borderId="0" xfId="1491" applyNumberFormat="1" applyFill="1" applyAlignment="1" applyProtection="1">
      <alignment vertical="center"/>
    </xf>
    <xf numFmtId="49" fontId="66" fillId="57" borderId="0" xfId="0" applyNumberFormat="1" applyFont="1" applyFill="1" applyAlignment="1">
      <alignment horizontal="left" vertical="center"/>
    </xf>
    <xf numFmtId="49" fontId="4" fillId="57" borderId="0" xfId="0" applyNumberFormat="1" applyFont="1" applyFill="1" applyAlignment="1">
      <alignment horizontal="center" vertical="center"/>
    </xf>
    <xf numFmtId="0" fontId="7" fillId="0" borderId="0" xfId="0" applyFont="1" applyAlignment="1">
      <alignment horizontal="left" vertical="top" wrapText="1"/>
    </xf>
    <xf numFmtId="49" fontId="66" fillId="57" borderId="0" xfId="0" applyNumberFormat="1" applyFont="1" applyFill="1" applyAlignment="1">
      <alignment horizontal="left" vertical="center"/>
    </xf>
    <xf numFmtId="0" fontId="0" fillId="0" borderId="0" xfId="0" applyFill="1" applyAlignment="1">
      <alignment horizontal="left" indent="2"/>
    </xf>
    <xf numFmtId="0" fontId="39" fillId="0" borderId="0" xfId="0" applyFont="1" applyFill="1" applyAlignment="1">
      <alignment horizontal="left" vertical="center" wrapText="1"/>
    </xf>
    <xf numFmtId="0" fontId="33" fillId="0" borderId="0" xfId="0" applyFont="1" applyFill="1" applyAlignment="1">
      <alignment horizontal="left" indent="3"/>
    </xf>
    <xf numFmtId="0" fontId="33" fillId="0" borderId="0" xfId="0" applyFont="1" applyFill="1" applyAlignment="1">
      <alignment horizontal="left" wrapText="1" indent="3"/>
    </xf>
    <xf numFmtId="166" fontId="0" fillId="0" borderId="0" xfId="0" applyNumberFormat="1"/>
    <xf numFmtId="49" fontId="66" fillId="57" borderId="11" xfId="0" applyNumberFormat="1" applyFont="1" applyFill="1" applyBorder="1" applyAlignment="1">
      <alignment horizontal="center" vertical="center" wrapText="1"/>
    </xf>
    <xf numFmtId="49" fontId="4" fillId="57" borderId="0" xfId="0" applyNumberFormat="1" applyFont="1" applyFill="1" applyAlignment="1">
      <alignment horizontal="center" vertical="center"/>
    </xf>
    <xf numFmtId="183" fontId="8" fillId="0" borderId="0" xfId="2261" applyNumberFormat="1" applyFont="1" applyFill="1" applyBorder="1" applyAlignment="1" applyProtection="1"/>
    <xf numFmtId="183" fontId="9" fillId="0" borderId="0" xfId="2261" applyNumberFormat="1" applyFont="1" applyFill="1" applyBorder="1" applyAlignment="1" applyProtection="1"/>
    <xf numFmtId="0" fontId="45" fillId="57" borderId="0" xfId="0" applyFont="1" applyFill="1" applyAlignment="1">
      <alignment horizontal="center"/>
    </xf>
    <xf numFmtId="37" fontId="9" fillId="0" borderId="0" xfId="1865" applyNumberFormat="1" applyFont="1" applyFill="1"/>
    <xf numFmtId="183" fontId="9" fillId="0" borderId="0" xfId="2261" applyNumberFormat="1" applyFont="1" applyFill="1" applyBorder="1" applyAlignment="1" applyProtection="1">
      <alignment wrapText="1"/>
    </xf>
    <xf numFmtId="183" fontId="8" fillId="0" borderId="0" xfId="2261" applyNumberFormat="1" applyFont="1" applyFill="1" applyBorder="1" applyAlignment="1" applyProtection="1">
      <alignment horizontal="right"/>
    </xf>
    <xf numFmtId="183" fontId="8" fillId="0" borderId="0" xfId="2261" applyNumberFormat="1" applyFont="1" applyFill="1" applyBorder="1" applyAlignment="1" applyProtection="1">
      <alignment horizontal="center"/>
    </xf>
    <xf numFmtId="0" fontId="1" fillId="0" borderId="0" xfId="1865" applyFont="1" applyFill="1"/>
    <xf numFmtId="3" fontId="1" fillId="0" borderId="0" xfId="1865" applyNumberFormat="1" applyFont="1" applyFill="1"/>
    <xf numFmtId="0" fontId="5" fillId="0" borderId="0" xfId="1865" applyFont="1" applyFill="1"/>
    <xf numFmtId="183" fontId="40" fillId="0" borderId="0" xfId="1491" applyNumberFormat="1" applyFont="1" applyFill="1" applyBorder="1" applyAlignment="1" applyProtection="1">
      <alignment horizontal="right" vertical="center"/>
    </xf>
    <xf numFmtId="0" fontId="1" fillId="0" borderId="0" xfId="1865" applyFont="1"/>
    <xf numFmtId="183" fontId="48" fillId="0" borderId="0" xfId="1491" applyNumberFormat="1" applyFill="1" applyBorder="1" applyAlignment="1" applyProtection="1">
      <alignment horizontal="center" vertical="center"/>
    </xf>
    <xf numFmtId="0" fontId="5" fillId="0" borderId="0" xfId="1865" applyFont="1" applyAlignment="1">
      <alignment horizontal="left" vertical="center" wrapText="1"/>
    </xf>
    <xf numFmtId="0" fontId="5" fillId="0" borderId="0" xfId="1865" applyFont="1"/>
    <xf numFmtId="0" fontId="1" fillId="0" borderId="0" xfId="1865" applyFont="1" applyAlignment="1">
      <alignment horizontal="left" vertical="center" wrapText="1"/>
    </xf>
    <xf numFmtId="0" fontId="1" fillId="0" borderId="0" xfId="1865" applyFont="1" applyAlignment="1">
      <alignment wrapText="1"/>
    </xf>
    <xf numFmtId="0" fontId="35" fillId="0" borderId="0" xfId="1865" applyFont="1" applyAlignment="1">
      <alignment wrapText="1"/>
    </xf>
    <xf numFmtId="0" fontId="48" fillId="0" borderId="0" xfId="1491" applyAlignment="1" applyProtection="1"/>
    <xf numFmtId="49" fontId="4" fillId="58" borderId="16" xfId="1865" applyNumberFormat="1" applyFont="1" applyFill="1" applyBorder="1" applyAlignment="1">
      <alignment horizontal="center" vertical="center" wrapText="1"/>
    </xf>
    <xf numFmtId="49" fontId="4" fillId="58" borderId="17" xfId="1865" applyNumberFormat="1" applyFont="1" applyFill="1" applyBorder="1" applyAlignment="1">
      <alignment horizontal="center" vertical="center" wrapText="1"/>
    </xf>
    <xf numFmtId="49" fontId="4" fillId="58" borderId="0" xfId="1865" applyNumberFormat="1" applyFont="1" applyFill="1" applyAlignment="1">
      <alignment horizontal="center" vertical="center" wrapText="1"/>
    </xf>
    <xf numFmtId="49" fontId="4" fillId="58" borderId="15" xfId="1865" applyNumberFormat="1" applyFont="1" applyFill="1" applyBorder="1" applyAlignment="1">
      <alignment horizontal="center" vertical="center" wrapText="1"/>
    </xf>
    <xf numFmtId="49" fontId="4" fillId="58" borderId="28" xfId="1865" applyNumberFormat="1" applyFont="1" applyFill="1" applyBorder="1" applyAlignment="1">
      <alignment horizontal="center" vertical="center" wrapText="1"/>
    </xf>
    <xf numFmtId="49" fontId="4" fillId="58" borderId="0" xfId="1865" applyNumberFormat="1" applyFont="1" applyFill="1" applyAlignment="1">
      <alignment horizontal="center" vertical="center"/>
    </xf>
    <xf numFmtId="14" fontId="4" fillId="58" borderId="0" xfId="1865" applyNumberFormat="1" applyFont="1" applyFill="1" applyAlignment="1">
      <alignment horizontal="center"/>
    </xf>
    <xf numFmtId="49" fontId="4" fillId="58" borderId="6" xfId="1865" applyNumberFormat="1" applyFont="1" applyFill="1" applyBorder="1" applyAlignment="1">
      <alignment horizontal="center" vertical="center"/>
    </xf>
    <xf numFmtId="49" fontId="4" fillId="58" borderId="11" xfId="1865" applyNumberFormat="1" applyFont="1" applyFill="1" applyBorder="1" applyAlignment="1">
      <alignment horizontal="center" vertical="center"/>
    </xf>
    <xf numFmtId="49" fontId="4" fillId="58" borderId="13" xfId="1865" applyNumberFormat="1" applyFont="1" applyFill="1" applyBorder="1" applyAlignment="1">
      <alignment horizontal="center" vertical="center"/>
    </xf>
    <xf numFmtId="14" fontId="4" fillId="58" borderId="12" xfId="1865" applyNumberFormat="1" applyFont="1" applyFill="1" applyBorder="1" applyAlignment="1">
      <alignment horizontal="center" vertical="center"/>
    </xf>
    <xf numFmtId="14" fontId="4" fillId="58" borderId="0" xfId="1865" applyNumberFormat="1" applyFont="1" applyFill="1" applyBorder="1" applyAlignment="1">
      <alignment horizontal="center" vertical="center"/>
    </xf>
    <xf numFmtId="14" fontId="4" fillId="58" borderId="14" xfId="1865" applyNumberFormat="1" applyFont="1" applyFill="1" applyBorder="1" applyAlignment="1">
      <alignment horizontal="center" vertical="center"/>
    </xf>
    <xf numFmtId="14" fontId="4" fillId="58" borderId="0" xfId="1865" applyNumberFormat="1" applyFont="1" applyFill="1" applyAlignment="1">
      <alignment horizontal="center" vertical="center"/>
    </xf>
    <xf numFmtId="183" fontId="1" fillId="0" borderId="0" xfId="1865" applyNumberFormat="1" applyFont="1"/>
    <xf numFmtId="10" fontId="48" fillId="0" borderId="0" xfId="1491" applyNumberFormat="1" applyFill="1" applyBorder="1" applyAlignment="1" applyProtection="1">
      <alignment horizontal="center" vertical="center"/>
    </xf>
    <xf numFmtId="0" fontId="48" fillId="0" borderId="0" xfId="1491" applyNumberFormat="1" applyFill="1" applyBorder="1" applyAlignment="1" applyProtection="1">
      <alignment horizontal="center" vertical="center"/>
    </xf>
    <xf numFmtId="180" fontId="9" fillId="0" borderId="15" xfId="2261" applyNumberFormat="1" applyFont="1" applyFill="1" applyBorder="1" applyAlignment="1" applyProtection="1">
      <alignment horizontal="right"/>
    </xf>
    <xf numFmtId="180" fontId="9" fillId="0" borderId="24" xfId="2261" applyNumberFormat="1" applyFont="1" applyFill="1" applyBorder="1" applyAlignment="1" applyProtection="1">
      <alignment horizontal="right"/>
    </xf>
    <xf numFmtId="10" fontId="9" fillId="0" borderId="28" xfId="2261" applyNumberFormat="1" applyFont="1" applyFill="1" applyBorder="1" applyAlignment="1" applyProtection="1">
      <alignment horizontal="right"/>
    </xf>
    <xf numFmtId="10" fontId="9" fillId="0" borderId="24" xfId="2261" applyNumberFormat="1" applyFont="1" applyFill="1" applyBorder="1" applyAlignment="1" applyProtection="1">
      <alignment horizontal="right"/>
    </xf>
    <xf numFmtId="180" fontId="9" fillId="0" borderId="6" xfId="2261" applyNumberFormat="1" applyFont="1" applyFill="1" applyBorder="1" applyAlignment="1" applyProtection="1">
      <alignment horizontal="right"/>
    </xf>
    <xf numFmtId="180" fontId="9" fillId="0" borderId="11" xfId="2261" applyNumberFormat="1" applyFont="1" applyFill="1" applyBorder="1" applyAlignment="1" applyProtection="1">
      <alignment horizontal="right"/>
    </xf>
    <xf numFmtId="10" fontId="9" fillId="0" borderId="13" xfId="2261" applyNumberFormat="1" applyFont="1" applyFill="1" applyBorder="1" applyAlignment="1" applyProtection="1">
      <alignment horizontal="right"/>
    </xf>
    <xf numFmtId="0" fontId="1" fillId="0" borderId="0" xfId="1865" applyFont="1" applyFill="1" applyAlignment="1">
      <alignment horizontal="left" vertical="center" wrapText="1"/>
    </xf>
    <xf numFmtId="0" fontId="5" fillId="0" borderId="19" xfId="1865" applyFont="1" applyBorder="1"/>
    <xf numFmtId="0" fontId="37" fillId="0" borderId="0" xfId="1865" applyFont="1"/>
    <xf numFmtId="10" fontId="1" fillId="0" borderId="0" xfId="1865" applyNumberFormat="1" applyFont="1"/>
    <xf numFmtId="0" fontId="1" fillId="0" borderId="0" xfId="1865" applyNumberFormat="1" applyFont="1"/>
    <xf numFmtId="185" fontId="4" fillId="58" borderId="0" xfId="1865" applyNumberFormat="1" applyFont="1" applyFill="1" applyAlignment="1">
      <alignment horizontal="center" vertical="center"/>
    </xf>
    <xf numFmtId="0" fontId="35" fillId="0" borderId="0" xfId="1865" applyFont="1" applyAlignment="1">
      <alignment vertical="center" wrapText="1"/>
    </xf>
    <xf numFmtId="183" fontId="41" fillId="0" borderId="0" xfId="2261" applyNumberFormat="1"/>
    <xf numFmtId="0" fontId="33" fillId="0" borderId="0" xfId="1865" applyFont="1" applyFill="1" applyAlignment="1">
      <alignment horizontal="left" vertical="center" wrapText="1"/>
    </xf>
    <xf numFmtId="167" fontId="8" fillId="0" borderId="0" xfId="1719" applyNumberFormat="1" applyFont="1" applyFill="1" applyBorder="1" applyAlignment="1" applyProtection="1"/>
    <xf numFmtId="10" fontId="8" fillId="0" borderId="0" xfId="1719" applyNumberFormat="1" applyFont="1" applyFill="1" applyBorder="1" applyAlignment="1" applyProtection="1"/>
    <xf numFmtId="37" fontId="9" fillId="0" borderId="0" xfId="1865" applyNumberFormat="1" applyFont="1" applyAlignment="1">
      <alignment horizontal="right"/>
    </xf>
    <xf numFmtId="0" fontId="4" fillId="58" borderId="0" xfId="1865" applyNumberFormat="1" applyFont="1" applyFill="1" applyAlignment="1">
      <alignment horizontal="center" vertical="center"/>
    </xf>
    <xf numFmtId="0" fontId="1" fillId="0" borderId="17" xfId="1865" applyFont="1" applyBorder="1"/>
    <xf numFmtId="0" fontId="5" fillId="0" borderId="17" xfId="1865" applyFont="1" applyBorder="1"/>
    <xf numFmtId="49" fontId="4" fillId="58" borderId="15" xfId="1865" applyNumberFormat="1" applyFont="1" applyFill="1" applyBorder="1" applyAlignment="1">
      <alignment horizontal="center" vertical="center" wrapText="1"/>
    </xf>
    <xf numFmtId="49" fontId="4" fillId="58" borderId="0" xfId="1865" applyNumberFormat="1" applyFont="1" applyFill="1" applyAlignment="1">
      <alignment horizontal="left" vertical="center"/>
    </xf>
    <xf numFmtId="49" fontId="4" fillId="58" borderId="24" xfId="1865" applyNumberFormat="1" applyFont="1" applyFill="1" applyBorder="1" applyAlignment="1">
      <alignment horizontal="center" vertical="center" wrapText="1"/>
    </xf>
    <xf numFmtId="10" fontId="4" fillId="58" borderId="28" xfId="1865" applyNumberFormat="1" applyFont="1" applyFill="1" applyBorder="1" applyAlignment="1">
      <alignment horizontal="center" vertical="center" wrapText="1"/>
    </xf>
    <xf numFmtId="49" fontId="4" fillId="58" borderId="15" xfId="1865" applyNumberFormat="1" applyFont="1" applyFill="1" applyBorder="1" applyAlignment="1">
      <alignment horizontal="center" vertical="center" wrapText="1"/>
    </xf>
    <xf numFmtId="17" fontId="45" fillId="57" borderId="0" xfId="0" applyNumberFormat="1" applyFont="1" applyFill="1" applyAlignment="1">
      <alignment horizontal="center"/>
    </xf>
    <xf numFmtId="0" fontId="56" fillId="0" borderId="0" xfId="0" applyFont="1" applyFill="1" applyBorder="1"/>
    <xf numFmtId="0" fontId="0" fillId="0" borderId="0" xfId="0" applyFont="1" applyFill="1" applyBorder="1"/>
    <xf numFmtId="0" fontId="81" fillId="0" borderId="0" xfId="0" applyFont="1" applyAlignment="1">
      <alignment wrapText="1"/>
    </xf>
    <xf numFmtId="0" fontId="80" fillId="0" borderId="0" xfId="0" applyFont="1"/>
    <xf numFmtId="1" fontId="4" fillId="58" borderId="0" xfId="1865" applyNumberFormat="1" applyFont="1" applyFill="1" applyAlignment="1">
      <alignment horizontal="center" vertical="center"/>
    </xf>
    <xf numFmtId="183" fontId="82" fillId="0" borderId="0" xfId="2261" applyNumberFormat="1" applyFont="1" applyFill="1" applyBorder="1" applyAlignment="1" applyProtection="1"/>
    <xf numFmtId="183" fontId="82" fillId="0" borderId="0" xfId="2261" applyNumberFormat="1" applyFont="1" applyFill="1" applyBorder="1" applyAlignment="1" applyProtection="1">
      <alignment horizontal="right"/>
    </xf>
    <xf numFmtId="183" fontId="83" fillId="0" borderId="0" xfId="2261" applyNumberFormat="1" applyFont="1" applyFill="1" applyBorder="1" applyAlignment="1" applyProtection="1"/>
    <xf numFmtId="183" fontId="83" fillId="0" borderId="0" xfId="2261" applyNumberFormat="1" applyFont="1" applyFill="1" applyBorder="1" applyAlignment="1" applyProtection="1">
      <alignment horizontal="right"/>
    </xf>
    <xf numFmtId="183" fontId="83" fillId="0" borderId="16" xfId="2261" applyNumberFormat="1" applyFont="1" applyFill="1" applyBorder="1" applyAlignment="1" applyProtection="1"/>
    <xf numFmtId="183" fontId="83" fillId="0" borderId="17" xfId="2261" applyNumberFormat="1" applyFont="1" applyFill="1" applyBorder="1" applyAlignment="1" applyProtection="1"/>
    <xf numFmtId="0" fontId="83" fillId="0" borderId="16" xfId="1865" applyFont="1" applyBorder="1" applyAlignment="1">
      <alignment horizontal="left" vertical="center" wrapText="1"/>
    </xf>
    <xf numFmtId="0" fontId="83" fillId="0" borderId="0" xfId="1865" applyFont="1" applyBorder="1" applyAlignment="1">
      <alignment horizontal="left" vertical="center" wrapText="1"/>
    </xf>
    <xf numFmtId="0" fontId="84" fillId="0" borderId="6" xfId="0" applyFont="1" applyBorder="1"/>
    <xf numFmtId="0" fontId="84" fillId="0" borderId="11" xfId="0" applyFont="1" applyBorder="1"/>
    <xf numFmtId="0" fontId="84" fillId="0" borderId="13" xfId="0" applyFont="1" applyBorder="1"/>
    <xf numFmtId="183" fontId="82" fillId="0" borderId="16" xfId="2261" applyNumberFormat="1" applyFont="1" applyFill="1" applyBorder="1" applyAlignment="1" applyProtection="1"/>
    <xf numFmtId="183" fontId="82" fillId="0" borderId="17" xfId="2261" applyNumberFormat="1" applyFont="1" applyFill="1" applyBorder="1" applyAlignment="1" applyProtection="1"/>
    <xf numFmtId="183" fontId="82" fillId="0" borderId="12" xfId="2261" applyNumberFormat="1" applyFont="1" applyFill="1" applyBorder="1" applyAlignment="1" applyProtection="1"/>
    <xf numFmtId="183" fontId="82" fillId="0" borderId="14" xfId="2261" applyNumberFormat="1" applyFont="1" applyFill="1" applyBorder="1" applyAlignment="1" applyProtection="1"/>
    <xf numFmtId="183" fontId="82" fillId="0" borderId="16" xfId="2261" applyNumberFormat="1" applyFont="1" applyFill="1" applyBorder="1" applyAlignment="1" applyProtection="1">
      <alignment horizontal="right"/>
    </xf>
    <xf numFmtId="183" fontId="82" fillId="0" borderId="12" xfId="2261" applyNumberFormat="1" applyFont="1" applyFill="1" applyBorder="1" applyAlignment="1" applyProtection="1">
      <alignment horizontal="right"/>
    </xf>
    <xf numFmtId="183" fontId="83" fillId="0" borderId="12" xfId="2261" applyNumberFormat="1" applyFont="1" applyFill="1" applyBorder="1" applyAlignment="1" applyProtection="1"/>
    <xf numFmtId="183" fontId="83" fillId="0" borderId="14" xfId="2261" applyNumberFormat="1" applyFont="1" applyFill="1" applyBorder="1" applyAlignment="1" applyProtection="1"/>
    <xf numFmtId="0" fontId="83" fillId="0" borderId="16" xfId="1865" applyFont="1" applyBorder="1"/>
    <xf numFmtId="0" fontId="83" fillId="0" borderId="0" xfId="1865" applyFont="1" applyBorder="1"/>
    <xf numFmtId="183" fontId="83" fillId="0" borderId="18" xfId="2261" applyNumberFormat="1" applyFont="1" applyFill="1" applyBorder="1" applyAlignment="1" applyProtection="1"/>
    <xf numFmtId="183" fontId="83" fillId="0" borderId="19" xfId="2261" applyNumberFormat="1" applyFont="1" applyFill="1" applyBorder="1" applyAlignment="1" applyProtection="1"/>
    <xf numFmtId="183" fontId="83" fillId="0" borderId="20" xfId="2261" applyNumberFormat="1" applyFont="1" applyFill="1" applyBorder="1" applyAlignment="1" applyProtection="1"/>
    <xf numFmtId="183" fontId="83" fillId="0" borderId="18" xfId="2261" applyNumberFormat="1" applyFont="1" applyFill="1" applyBorder="1" applyAlignment="1" applyProtection="1">
      <alignment horizontal="right"/>
    </xf>
    <xf numFmtId="183" fontId="83" fillId="0" borderId="21" xfId="2261" applyNumberFormat="1" applyFont="1" applyFill="1" applyBorder="1" applyAlignment="1" applyProtection="1"/>
    <xf numFmtId="183" fontId="83" fillId="0" borderId="22" xfId="2261" applyNumberFormat="1" applyFont="1" applyFill="1" applyBorder="1" applyAlignment="1" applyProtection="1"/>
    <xf numFmtId="0" fontId="84" fillId="0" borderId="0" xfId="0" applyFont="1"/>
    <xf numFmtId="0" fontId="82" fillId="0" borderId="0" xfId="1865" applyFont="1" applyBorder="1"/>
    <xf numFmtId="0" fontId="82" fillId="0" borderId="14" xfId="1865" applyFont="1" applyBorder="1"/>
    <xf numFmtId="183" fontId="83" fillId="0" borderId="23" xfId="2261" applyNumberFormat="1" applyFont="1" applyFill="1" applyBorder="1" applyAlignment="1" applyProtection="1"/>
    <xf numFmtId="183" fontId="82" fillId="0" borderId="15" xfId="2261" applyNumberFormat="1" applyFont="1" applyFill="1" applyBorder="1" applyAlignment="1" applyProtection="1"/>
    <xf numFmtId="183" fontId="82" fillId="0" borderId="24" xfId="2261" applyNumberFormat="1" applyFont="1" applyFill="1" applyBorder="1" applyAlignment="1" applyProtection="1"/>
    <xf numFmtId="183" fontId="82" fillId="0" borderId="6" xfId="2261" applyNumberFormat="1" applyFont="1" applyFill="1" applyBorder="1" applyAlignment="1" applyProtection="1"/>
    <xf numFmtId="183" fontId="82" fillId="0" borderId="11" xfId="2261" applyNumberFormat="1" applyFont="1" applyFill="1" applyBorder="1" applyAlignment="1" applyProtection="1"/>
    <xf numFmtId="183" fontId="82" fillId="0" borderId="13" xfId="2261" applyNumberFormat="1" applyFont="1" applyFill="1" applyBorder="1" applyAlignment="1" applyProtection="1"/>
    <xf numFmtId="184" fontId="83" fillId="0" borderId="0" xfId="2261" applyNumberFormat="1" applyFont="1" applyFill="1" applyBorder="1" applyAlignment="1" applyProtection="1"/>
    <xf numFmtId="184" fontId="82" fillId="0" borderId="0" xfId="2261" applyNumberFormat="1" applyFont="1" applyFill="1" applyBorder="1" applyAlignment="1" applyProtection="1"/>
    <xf numFmtId="184" fontId="82" fillId="0" borderId="12" xfId="2261" applyNumberFormat="1" applyFont="1" applyFill="1" applyBorder="1" applyAlignment="1" applyProtection="1"/>
    <xf numFmtId="184" fontId="82" fillId="0" borderId="14" xfId="2261" applyNumberFormat="1" applyFont="1" applyFill="1" applyBorder="1" applyAlignment="1" applyProtection="1"/>
    <xf numFmtId="184" fontId="83" fillId="0" borderId="12" xfId="2261" applyNumberFormat="1" applyFont="1" applyFill="1" applyBorder="1" applyAlignment="1" applyProtection="1"/>
    <xf numFmtId="184" fontId="83" fillId="0" borderId="14" xfId="2261" applyNumberFormat="1" applyFont="1" applyFill="1" applyBorder="1" applyAlignment="1" applyProtection="1"/>
    <xf numFmtId="184" fontId="83" fillId="0" borderId="21" xfId="2261" applyNumberFormat="1" applyFont="1" applyFill="1" applyBorder="1" applyAlignment="1" applyProtection="1"/>
    <xf numFmtId="184" fontId="83" fillId="0" borderId="22" xfId="2261" applyNumberFormat="1" applyFont="1" applyFill="1" applyBorder="1" applyAlignment="1" applyProtection="1"/>
    <xf numFmtId="184" fontId="83" fillId="0" borderId="23" xfId="2261" applyNumberFormat="1" applyFont="1" applyFill="1" applyBorder="1" applyAlignment="1" applyProtection="1"/>
    <xf numFmtId="0" fontId="85" fillId="0" borderId="0" xfId="1865" applyFont="1" applyAlignment="1">
      <alignment horizontal="right" vertical="center" wrapText="1"/>
    </xf>
    <xf numFmtId="0" fontId="83" fillId="0" borderId="0" xfId="1865" applyFont="1" applyAlignment="1">
      <alignment horizontal="left" vertical="center" wrapText="1"/>
    </xf>
    <xf numFmtId="166" fontId="83" fillId="0" borderId="0" xfId="2261" applyNumberFormat="1" applyFont="1" applyFill="1" applyAlignment="1"/>
    <xf numFmtId="166" fontId="82" fillId="0" borderId="0" xfId="2261" applyNumberFormat="1" applyFont="1" applyFill="1" applyAlignment="1"/>
    <xf numFmtId="180" fontId="83" fillId="0" borderId="15" xfId="2261" applyNumberFormat="1" applyFont="1" applyFill="1" applyBorder="1" applyAlignment="1" applyProtection="1">
      <alignment horizontal="right"/>
    </xf>
    <xf numFmtId="180" fontId="83" fillId="0" borderId="24" xfId="2261" applyNumberFormat="1" applyFont="1" applyFill="1" applyBorder="1" applyAlignment="1" applyProtection="1">
      <alignment horizontal="right"/>
    </xf>
    <xf numFmtId="10" fontId="83" fillId="0" borderId="28" xfId="2261" applyNumberFormat="1" applyFont="1" applyFill="1" applyBorder="1" applyAlignment="1" applyProtection="1">
      <alignment horizontal="right"/>
    </xf>
    <xf numFmtId="10" fontId="83" fillId="0" borderId="24" xfId="2261" applyNumberFormat="1" applyFont="1" applyFill="1" applyBorder="1" applyAlignment="1" applyProtection="1">
      <alignment horizontal="right"/>
    </xf>
    <xf numFmtId="180" fontId="83" fillId="0" borderId="6" xfId="2261" applyNumberFormat="1" applyFont="1" applyFill="1" applyBorder="1" applyAlignment="1" applyProtection="1">
      <alignment horizontal="right"/>
    </xf>
    <xf numFmtId="180" fontId="83" fillId="0" borderId="11" xfId="2261" applyNumberFormat="1" applyFont="1" applyFill="1" applyBorder="1" applyAlignment="1" applyProtection="1">
      <alignment horizontal="right"/>
    </xf>
    <xf numFmtId="10" fontId="83" fillId="0" borderId="13" xfId="2261" applyNumberFormat="1" applyFont="1" applyFill="1" applyBorder="1" applyAlignment="1" applyProtection="1">
      <alignment horizontal="right"/>
    </xf>
    <xf numFmtId="180" fontId="82" fillId="0" borderId="16" xfId="2261" applyNumberFormat="1" applyFont="1" applyFill="1" applyBorder="1" applyAlignment="1" applyProtection="1">
      <alignment horizontal="right"/>
    </xf>
    <xf numFmtId="180" fontId="82" fillId="0" borderId="0" xfId="2261" applyNumberFormat="1" applyFont="1" applyFill="1" applyBorder="1" applyAlignment="1" applyProtection="1">
      <alignment horizontal="right"/>
    </xf>
    <xf numFmtId="10" fontId="82" fillId="0" borderId="17" xfId="2261" applyNumberFormat="1" applyFont="1" applyFill="1" applyBorder="1" applyAlignment="1" applyProtection="1">
      <alignment horizontal="right"/>
    </xf>
    <xf numFmtId="10" fontId="82" fillId="0" borderId="0" xfId="2261" applyNumberFormat="1" applyFont="1" applyFill="1" applyBorder="1" applyAlignment="1" applyProtection="1">
      <alignment horizontal="right"/>
    </xf>
    <xf numFmtId="180" fontId="83" fillId="0" borderId="0" xfId="2261" applyNumberFormat="1" applyFont="1" applyFill="1" applyBorder="1" applyAlignment="1" applyProtection="1">
      <alignment horizontal="right"/>
    </xf>
    <xf numFmtId="180" fontId="82" fillId="0" borderId="12" xfId="2261" applyNumberFormat="1" applyFont="1" applyFill="1" applyBorder="1" applyAlignment="1" applyProtection="1">
      <alignment horizontal="right"/>
    </xf>
    <xf numFmtId="10" fontId="82" fillId="0" borderId="14" xfId="2261" applyNumberFormat="1" applyFont="1" applyFill="1" applyBorder="1" applyAlignment="1" applyProtection="1">
      <alignment horizontal="right"/>
    </xf>
    <xf numFmtId="10" fontId="82" fillId="0" borderId="0" xfId="1865" applyNumberFormat="1" applyFont="1" applyBorder="1" applyAlignment="1">
      <alignment horizontal="right"/>
    </xf>
    <xf numFmtId="10" fontId="82" fillId="0" borderId="0" xfId="2261" applyNumberFormat="1" applyFont="1" applyFill="1" applyBorder="1" applyAlignment="1" applyProtection="1">
      <alignment horizontal="right" wrapText="1"/>
    </xf>
    <xf numFmtId="180" fontId="83" fillId="0" borderId="16" xfId="2261" applyNumberFormat="1" applyFont="1" applyFill="1" applyBorder="1" applyAlignment="1" applyProtection="1">
      <alignment horizontal="right"/>
    </xf>
    <xf numFmtId="10" fontId="83" fillId="0" borderId="17" xfId="2261" applyNumberFormat="1" applyFont="1" applyFill="1" applyBorder="1" applyAlignment="1" applyProtection="1">
      <alignment horizontal="right"/>
    </xf>
    <xf numFmtId="10" fontId="83" fillId="0" borderId="0" xfId="2261" applyNumberFormat="1" applyFont="1" applyFill="1" applyBorder="1" applyAlignment="1" applyProtection="1">
      <alignment horizontal="right"/>
    </xf>
    <xf numFmtId="10" fontId="83" fillId="0" borderId="0" xfId="2261" applyNumberFormat="1" applyFont="1" applyFill="1" applyBorder="1" applyAlignment="1" applyProtection="1">
      <alignment horizontal="right" wrapText="1"/>
    </xf>
    <xf numFmtId="180" fontId="83" fillId="0" borderId="12" xfId="2261" applyNumberFormat="1" applyFont="1" applyFill="1" applyBorder="1" applyAlignment="1" applyProtection="1">
      <alignment horizontal="right"/>
    </xf>
    <xf numFmtId="10" fontId="83" fillId="0" borderId="14" xfId="2261" applyNumberFormat="1" applyFont="1" applyFill="1" applyBorder="1" applyAlignment="1" applyProtection="1">
      <alignment horizontal="right"/>
    </xf>
    <xf numFmtId="180" fontId="83" fillId="0" borderId="18" xfId="2261" applyNumberFormat="1" applyFont="1" applyFill="1" applyBorder="1" applyAlignment="1" applyProtection="1">
      <alignment horizontal="right"/>
    </xf>
    <xf numFmtId="180" fontId="83" fillId="0" borderId="19" xfId="2261" applyNumberFormat="1" applyFont="1" applyFill="1" applyBorder="1" applyAlignment="1" applyProtection="1">
      <alignment horizontal="right"/>
    </xf>
    <xf numFmtId="10" fontId="83" fillId="0" borderId="19" xfId="2261" applyNumberFormat="1" applyFont="1" applyFill="1" applyBorder="1" applyAlignment="1" applyProtection="1">
      <alignment horizontal="right"/>
    </xf>
    <xf numFmtId="180" fontId="83" fillId="0" borderId="21" xfId="2261" applyNumberFormat="1" applyFont="1" applyFill="1" applyBorder="1" applyAlignment="1" applyProtection="1">
      <alignment horizontal="right"/>
    </xf>
    <xf numFmtId="180" fontId="83" fillId="0" borderId="22" xfId="2261" applyNumberFormat="1" applyFont="1" applyFill="1" applyBorder="1" applyAlignment="1" applyProtection="1">
      <alignment horizontal="right"/>
    </xf>
    <xf numFmtId="10" fontId="83" fillId="0" borderId="23" xfId="2261" applyNumberFormat="1" applyFont="1" applyFill="1" applyBorder="1" applyAlignment="1" applyProtection="1">
      <alignment horizontal="right"/>
    </xf>
    <xf numFmtId="10" fontId="83" fillId="0" borderId="24" xfId="2261" applyNumberFormat="1" applyFont="1" applyFill="1" applyBorder="1" applyAlignment="1" applyProtection="1">
      <alignment horizontal="right" wrapText="1"/>
    </xf>
    <xf numFmtId="10" fontId="83" fillId="0" borderId="20" xfId="2261" applyNumberFormat="1" applyFont="1" applyFill="1" applyBorder="1" applyAlignment="1" applyProtection="1">
      <alignment horizontal="right"/>
    </xf>
    <xf numFmtId="10" fontId="83" fillId="0" borderId="19" xfId="2261" applyNumberFormat="1" applyFont="1" applyFill="1" applyBorder="1" applyAlignment="1" applyProtection="1">
      <alignment horizontal="right" wrapText="1"/>
    </xf>
    <xf numFmtId="0" fontId="83" fillId="0" borderId="16" xfId="1865" applyFont="1" applyBorder="1" applyAlignment="1">
      <alignment horizontal="right"/>
    </xf>
    <xf numFmtId="0" fontId="83" fillId="0" borderId="18" xfId="1865" applyFont="1" applyBorder="1" applyAlignment="1">
      <alignment horizontal="right"/>
    </xf>
    <xf numFmtId="180" fontId="82" fillId="0" borderId="17" xfId="2261" applyNumberFormat="1" applyFont="1" applyFill="1" applyBorder="1" applyAlignment="1" applyProtection="1">
      <alignment horizontal="right"/>
    </xf>
    <xf numFmtId="180" fontId="82" fillId="0" borderId="14" xfId="2261" applyNumberFormat="1" applyFont="1" applyFill="1" applyBorder="1" applyAlignment="1" applyProtection="1">
      <alignment horizontal="right"/>
    </xf>
    <xf numFmtId="180" fontId="82" fillId="0" borderId="0" xfId="1865" applyNumberFormat="1" applyFont="1" applyBorder="1" applyAlignment="1">
      <alignment horizontal="right"/>
    </xf>
    <xf numFmtId="180" fontId="83" fillId="0" borderId="17" xfId="2261" applyNumberFormat="1" applyFont="1" applyFill="1" applyBorder="1" applyAlignment="1" applyProtection="1">
      <alignment horizontal="right"/>
    </xf>
    <xf numFmtId="180" fontId="83" fillId="0" borderId="14" xfId="2261" applyNumberFormat="1" applyFont="1" applyFill="1" applyBorder="1" applyAlignment="1" applyProtection="1">
      <alignment horizontal="right"/>
    </xf>
    <xf numFmtId="180" fontId="83" fillId="0" borderId="17" xfId="2261" applyNumberFormat="1" applyFont="1" applyFill="1" applyBorder="1" applyAlignment="1" applyProtection="1">
      <alignment horizontal="right" wrapText="1"/>
    </xf>
    <xf numFmtId="180" fontId="82" fillId="0" borderId="17" xfId="2261" applyNumberFormat="1" applyFont="1" applyFill="1" applyBorder="1" applyAlignment="1" applyProtection="1">
      <alignment horizontal="right" wrapText="1"/>
    </xf>
    <xf numFmtId="180" fontId="82" fillId="0" borderId="0" xfId="2261" applyNumberFormat="1" applyFont="1" applyFill="1" applyBorder="1" applyAlignment="1" applyProtection="1">
      <alignment horizontal="right" wrapText="1"/>
    </xf>
    <xf numFmtId="164" fontId="82" fillId="0" borderId="0" xfId="2261" applyFont="1" applyFill="1" applyBorder="1" applyAlignment="1" applyProtection="1">
      <alignment horizontal="right" wrapText="1"/>
    </xf>
    <xf numFmtId="180" fontId="83" fillId="0" borderId="20" xfId="2261" applyNumberFormat="1" applyFont="1" applyFill="1" applyBorder="1" applyAlignment="1" applyProtection="1">
      <alignment horizontal="right"/>
    </xf>
    <xf numFmtId="180" fontId="83" fillId="0" borderId="19" xfId="2261" applyNumberFormat="1" applyFont="1" applyFill="1" applyBorder="1" applyAlignment="1" applyProtection="1">
      <alignment horizontal="right" wrapText="1"/>
    </xf>
    <xf numFmtId="180" fontId="83" fillId="0" borderId="23" xfId="2261" applyNumberFormat="1" applyFont="1" applyFill="1" applyBorder="1" applyAlignment="1" applyProtection="1">
      <alignment horizontal="right"/>
    </xf>
    <xf numFmtId="167" fontId="82" fillId="0" borderId="0" xfId="1719" applyNumberFormat="1" applyFont="1" applyFill="1" applyBorder="1" applyAlignment="1" applyProtection="1"/>
    <xf numFmtId="10" fontId="82" fillId="0" borderId="0" xfId="1719" applyNumberFormat="1" applyFont="1" applyFill="1" applyBorder="1" applyAlignment="1" applyProtection="1"/>
    <xf numFmtId="0" fontId="83" fillId="0" borderId="0" xfId="1865" applyFont="1"/>
    <xf numFmtId="182" fontId="82" fillId="0" borderId="0" xfId="2261" applyNumberFormat="1" applyFont="1" applyFill="1" applyBorder="1" applyAlignment="1" applyProtection="1"/>
    <xf numFmtId="37" fontId="83" fillId="0" borderId="0" xfId="1865" applyNumberFormat="1" applyFont="1" applyAlignment="1">
      <alignment horizontal="right"/>
    </xf>
    <xf numFmtId="182" fontId="82" fillId="0" borderId="0" xfId="1865" applyNumberFormat="1" applyFont="1" applyAlignment="1">
      <alignment horizontal="right"/>
    </xf>
    <xf numFmtId="49" fontId="4" fillId="58" borderId="15" xfId="1865" applyNumberFormat="1" applyFont="1" applyFill="1" applyBorder="1" applyAlignment="1">
      <alignment horizontal="center" vertical="center" wrapText="1"/>
    </xf>
    <xf numFmtId="180" fontId="82" fillId="0" borderId="6" xfId="2261" applyNumberFormat="1" applyFont="1" applyFill="1" applyBorder="1" applyAlignment="1" applyProtection="1">
      <alignment horizontal="right"/>
    </xf>
    <xf numFmtId="180" fontId="82" fillId="0" borderId="21" xfId="2261" applyNumberFormat="1" applyFont="1" applyFill="1" applyBorder="1" applyAlignment="1" applyProtection="1">
      <alignment horizontal="right"/>
    </xf>
    <xf numFmtId="49" fontId="4" fillId="58" borderId="15" xfId="1865" applyNumberFormat="1" applyFont="1" applyFill="1" applyBorder="1" applyAlignment="1">
      <alignment horizontal="center" vertical="center" wrapText="1"/>
    </xf>
    <xf numFmtId="49" fontId="4" fillId="58" borderId="15" xfId="1865" applyNumberFormat="1" applyFont="1" applyFill="1" applyBorder="1" applyAlignment="1">
      <alignment horizontal="center" vertical="center" wrapText="1"/>
    </xf>
    <xf numFmtId="10" fontId="83" fillId="0" borderId="13" xfId="1719" applyNumberFormat="1" applyFont="1" applyFill="1" applyBorder="1" applyAlignment="1" applyProtection="1">
      <alignment horizontal="right"/>
    </xf>
    <xf numFmtId="10" fontId="82" fillId="0" borderId="14" xfId="1719" applyNumberFormat="1" applyFont="1" applyFill="1" applyBorder="1" applyAlignment="1" applyProtection="1">
      <alignment horizontal="right"/>
    </xf>
    <xf numFmtId="10" fontId="83" fillId="0" borderId="23" xfId="1719" applyNumberFormat="1" applyFont="1" applyFill="1" applyBorder="1" applyAlignment="1" applyProtection="1">
      <alignment horizontal="right"/>
    </xf>
    <xf numFmtId="10" fontId="83" fillId="0" borderId="14" xfId="1719" applyNumberFormat="1" applyFont="1" applyFill="1" applyBorder="1" applyAlignment="1" applyProtection="1">
      <alignment horizontal="right"/>
    </xf>
    <xf numFmtId="10" fontId="83" fillId="0" borderId="11" xfId="2261" applyNumberFormat="1" applyFont="1" applyFill="1" applyBorder="1" applyAlignment="1" applyProtection="1">
      <alignment horizontal="right"/>
    </xf>
    <xf numFmtId="10" fontId="82" fillId="0" borderId="0" xfId="1865" applyNumberFormat="1" applyFont="1" applyFill="1" applyBorder="1" applyAlignment="1">
      <alignment horizontal="right"/>
    </xf>
    <xf numFmtId="0" fontId="1" fillId="0" borderId="0" xfId="1865" applyFont="1" applyFill="1" applyAlignment="1">
      <alignment horizontal="left"/>
    </xf>
    <xf numFmtId="10" fontId="83" fillId="0" borderId="22" xfId="2261" applyNumberFormat="1" applyFont="1" applyFill="1" applyBorder="1" applyAlignment="1" applyProtection="1">
      <alignment horizontal="right"/>
    </xf>
    <xf numFmtId="49" fontId="4" fillId="58" borderId="15" xfId="1865" applyNumberFormat="1" applyFont="1" applyFill="1" applyBorder="1" applyAlignment="1">
      <alignment horizontal="center" vertical="center" wrapText="1"/>
    </xf>
    <xf numFmtId="49" fontId="4" fillId="58" borderId="15" xfId="1865" applyNumberFormat="1" applyFont="1" applyFill="1" applyBorder="1" applyAlignment="1">
      <alignment horizontal="center" vertical="center" wrapText="1"/>
    </xf>
    <xf numFmtId="0" fontId="86" fillId="0" borderId="6" xfId="0" applyFont="1" applyBorder="1" applyAlignment="1">
      <alignment horizontal="right" vertical="center" wrapText="1"/>
    </xf>
    <xf numFmtId="0" fontId="86" fillId="0" borderId="11" xfId="0" applyFont="1" applyBorder="1" applyAlignment="1">
      <alignment horizontal="right" vertical="center" wrapText="1"/>
    </xf>
    <xf numFmtId="0" fontId="86" fillId="0" borderId="13" xfId="0" applyFont="1" applyBorder="1" applyAlignment="1">
      <alignment horizontal="right" vertical="center" wrapText="1"/>
    </xf>
    <xf numFmtId="49" fontId="4" fillId="58" borderId="15" xfId="1865" applyNumberFormat="1" applyFont="1" applyFill="1" applyBorder="1" applyAlignment="1">
      <alignment horizontal="center" vertical="center" wrapText="1"/>
    </xf>
    <xf numFmtId="3" fontId="1" fillId="0" borderId="0" xfId="1865" applyNumberFormat="1" applyFont="1"/>
    <xf numFmtId="0" fontId="5" fillId="0" borderId="12" xfId="1865" applyFont="1" applyBorder="1"/>
    <xf numFmtId="0" fontId="33" fillId="0" borderId="0" xfId="1865" applyFont="1" applyAlignment="1">
      <alignment wrapText="1"/>
    </xf>
    <xf numFmtId="0" fontId="25" fillId="0" borderId="0" xfId="1865" applyAlignment="1">
      <alignment wrapText="1"/>
    </xf>
    <xf numFmtId="0" fontId="25" fillId="0" borderId="0" xfId="1865"/>
    <xf numFmtId="49" fontId="4" fillId="58" borderId="15" xfId="1865" applyNumberFormat="1" applyFont="1" applyFill="1" applyBorder="1" applyAlignment="1">
      <alignment horizontal="center" vertical="center" wrapText="1"/>
    </xf>
    <xf numFmtId="183" fontId="82" fillId="0" borderId="21" xfId="2261" applyNumberFormat="1" applyFont="1" applyFill="1" applyBorder="1" applyAlignment="1" applyProtection="1"/>
    <xf numFmtId="183" fontId="82" fillId="0" borderId="22" xfId="2261" applyNumberFormat="1" applyFont="1" applyFill="1" applyBorder="1" applyAlignment="1" applyProtection="1"/>
    <xf numFmtId="183" fontId="82" fillId="0" borderId="23" xfId="2261" applyNumberFormat="1" applyFont="1" applyFill="1" applyBorder="1" applyAlignment="1" applyProtection="1"/>
    <xf numFmtId="0" fontId="0" fillId="0" borderId="14" xfId="0" applyBorder="1"/>
    <xf numFmtId="49" fontId="4" fillId="58" borderId="15" xfId="1865" applyNumberFormat="1" applyFont="1" applyFill="1" applyBorder="1" applyAlignment="1">
      <alignment horizontal="center" vertical="center" wrapText="1"/>
    </xf>
    <xf numFmtId="0" fontId="87" fillId="0" borderId="0" xfId="0" applyFont="1" applyAlignment="1">
      <alignment horizontal="justify" vertical="center"/>
    </xf>
    <xf numFmtId="49" fontId="4" fillId="58" borderId="15" xfId="1865" applyNumberFormat="1" applyFont="1" applyFill="1" applyBorder="1" applyAlignment="1">
      <alignment horizontal="center" vertical="center" wrapText="1"/>
    </xf>
    <xf numFmtId="49" fontId="4" fillId="58" borderId="15" xfId="1865" applyNumberFormat="1" applyFont="1" applyFill="1" applyBorder="1" applyAlignment="1">
      <alignment horizontal="center" vertical="center" wrapText="1"/>
    </xf>
    <xf numFmtId="183" fontId="5" fillId="0" borderId="0" xfId="1865" applyNumberFormat="1" applyFont="1"/>
    <xf numFmtId="49" fontId="4" fillId="58" borderId="15" xfId="1865" applyNumberFormat="1" applyFont="1" applyFill="1" applyBorder="1" applyAlignment="1">
      <alignment horizontal="center" vertical="center" wrapText="1"/>
    </xf>
    <xf numFmtId="49" fontId="4" fillId="58" borderId="0" xfId="1865" applyNumberFormat="1" applyFont="1" applyFill="1" applyAlignment="1">
      <alignment horizontal="center" vertical="center"/>
    </xf>
    <xf numFmtId="0" fontId="36" fillId="0" borderId="0" xfId="0" applyFont="1" applyFill="1" applyBorder="1" applyAlignment="1">
      <alignment horizontal="left" vertical="center" wrapText="1"/>
    </xf>
    <xf numFmtId="0" fontId="0" fillId="0" borderId="0" xfId="0" applyFont="1" applyAlignment="1">
      <alignment horizontal="left" wrapText="1"/>
    </xf>
    <xf numFmtId="0" fontId="35" fillId="0" borderId="0" xfId="0" applyFont="1" applyFill="1" applyBorder="1" applyAlignment="1">
      <alignment horizontal="left" wrapText="1"/>
    </xf>
    <xf numFmtId="0" fontId="7" fillId="0" borderId="0" xfId="0" applyFont="1" applyAlignment="1">
      <alignment horizontal="left" vertical="top" wrapText="1"/>
    </xf>
    <xf numFmtId="14" fontId="4" fillId="57" borderId="13" xfId="0" applyNumberFormat="1" applyFont="1" applyFill="1" applyBorder="1" applyAlignment="1">
      <alignment horizontal="center" vertical="center"/>
    </xf>
    <xf numFmtId="14" fontId="4" fillId="57" borderId="14" xfId="0" applyNumberFormat="1" applyFont="1" applyFill="1" applyBorder="1" applyAlignment="1">
      <alignment horizontal="center" vertical="center"/>
    </xf>
    <xf numFmtId="49" fontId="4" fillId="57" borderId="25" xfId="0" applyNumberFormat="1" applyFont="1" applyFill="1" applyBorder="1" applyAlignment="1">
      <alignment horizontal="center" vertical="center" wrapText="1"/>
    </xf>
    <xf numFmtId="49" fontId="4" fillId="57" borderId="26" xfId="0" applyNumberFormat="1" applyFont="1" applyFill="1" applyBorder="1" applyAlignment="1">
      <alignment horizontal="center" vertical="center" wrapText="1"/>
    </xf>
    <xf numFmtId="49" fontId="4" fillId="57" borderId="6" xfId="0" applyNumberFormat="1" applyFont="1" applyFill="1" applyBorder="1" applyAlignment="1">
      <alignment horizontal="center" vertical="center" wrapText="1"/>
    </xf>
    <xf numFmtId="49" fontId="4" fillId="57" borderId="12" xfId="0" applyNumberFormat="1" applyFont="1" applyFill="1" applyBorder="1" applyAlignment="1">
      <alignment horizontal="center" vertical="center" wrapText="1"/>
    </xf>
    <xf numFmtId="49" fontId="66" fillId="57" borderId="0" xfId="0" applyNumberFormat="1" applyFont="1" applyFill="1" applyAlignment="1">
      <alignment horizontal="left" vertical="center"/>
    </xf>
    <xf numFmtId="49" fontId="4" fillId="58" borderId="27" xfId="1865" applyNumberFormat="1" applyFont="1" applyFill="1" applyBorder="1" applyAlignment="1">
      <alignment horizontal="center" vertical="center" wrapText="1"/>
    </xf>
    <xf numFmtId="49" fontId="4" fillId="58" borderId="15" xfId="1865" applyNumberFormat="1" applyFont="1" applyFill="1" applyBorder="1" applyAlignment="1">
      <alignment horizontal="center" vertical="center" wrapText="1"/>
    </xf>
    <xf numFmtId="14" fontId="4" fillId="58" borderId="11" xfId="1865" applyNumberFormat="1" applyFont="1" applyFill="1" applyBorder="1" applyAlignment="1">
      <alignment horizontal="center" vertical="center"/>
    </xf>
    <xf numFmtId="14" fontId="4" fillId="58" borderId="0" xfId="1865" applyNumberFormat="1" applyFont="1" applyFill="1" applyBorder="1" applyAlignment="1">
      <alignment horizontal="center" vertical="center"/>
    </xf>
    <xf numFmtId="14" fontId="4" fillId="58" borderId="13" xfId="1865" applyNumberFormat="1" applyFont="1" applyFill="1" applyBorder="1" applyAlignment="1">
      <alignment horizontal="center" vertical="center"/>
    </xf>
    <xf numFmtId="14" fontId="4" fillId="58" borderId="14" xfId="1865" applyNumberFormat="1" applyFont="1" applyFill="1" applyBorder="1" applyAlignment="1">
      <alignment horizontal="center" vertical="center"/>
    </xf>
    <xf numFmtId="14" fontId="4" fillId="58" borderId="6" xfId="1865" applyNumberFormat="1" applyFont="1" applyFill="1" applyBorder="1" applyAlignment="1">
      <alignment horizontal="center" vertical="center"/>
    </xf>
    <xf numFmtId="14" fontId="4" fillId="58" borderId="12" xfId="1865" applyNumberFormat="1" applyFont="1" applyFill="1" applyBorder="1" applyAlignment="1">
      <alignment horizontal="center" vertical="center"/>
    </xf>
    <xf numFmtId="49" fontId="4" fillId="58" borderId="0" xfId="1865" applyNumberFormat="1" applyFont="1" applyFill="1" applyBorder="1" applyAlignment="1">
      <alignment horizontal="center" vertical="center"/>
    </xf>
    <xf numFmtId="49" fontId="66" fillId="57" borderId="0" xfId="0" applyNumberFormat="1" applyFont="1" applyFill="1" applyAlignment="1">
      <alignment horizontal="left" vertical="center" wrapText="1"/>
    </xf>
    <xf numFmtId="0" fontId="4" fillId="58" borderId="0" xfId="1865" applyNumberFormat="1" applyFont="1" applyFill="1" applyBorder="1" applyAlignment="1">
      <alignment horizontal="center" vertical="center"/>
    </xf>
    <xf numFmtId="49" fontId="4" fillId="58" borderId="0" xfId="1865" applyNumberFormat="1" applyFont="1" applyFill="1" applyBorder="1" applyAlignment="1">
      <alignment horizontal="left" vertical="center" wrapText="1"/>
    </xf>
    <xf numFmtId="49" fontId="4" fillId="58" borderId="0" xfId="1865" applyNumberFormat="1" applyFont="1" applyFill="1" applyAlignment="1">
      <alignment horizontal="center" vertical="center"/>
    </xf>
    <xf numFmtId="49" fontId="4" fillId="58" borderId="0" xfId="1865" applyNumberFormat="1" applyFont="1" applyFill="1" applyBorder="1" applyAlignment="1">
      <alignment horizontal="center" vertical="center" wrapText="1"/>
    </xf>
    <xf numFmtId="49" fontId="4" fillId="58" borderId="29" xfId="1865" applyNumberFormat="1" applyFont="1" applyFill="1" applyBorder="1" applyAlignment="1">
      <alignment horizontal="center" vertical="center" wrapText="1"/>
    </xf>
  </cellXfs>
  <cellStyles count="2262">
    <cellStyle name="20% - Ênfase1" xfId="1" builtinId="30" customBuiltin="1"/>
    <cellStyle name="20% - Ênfase1 10" xfId="2" xr:uid="{00000000-0005-0000-0000-000001000000}"/>
    <cellStyle name="20% - Ênfase1 11" xfId="3" xr:uid="{00000000-0005-0000-0000-000002000000}"/>
    <cellStyle name="20% - Ênfase1 12" xfId="4" xr:uid="{00000000-0005-0000-0000-000003000000}"/>
    <cellStyle name="20% - Ênfase1 13" xfId="5" xr:uid="{00000000-0005-0000-0000-000004000000}"/>
    <cellStyle name="20% - Ênfase1 14" xfId="6" xr:uid="{00000000-0005-0000-0000-000005000000}"/>
    <cellStyle name="20% - Ênfase1 2" xfId="7" xr:uid="{00000000-0005-0000-0000-000006000000}"/>
    <cellStyle name="20% - Ênfase1 2 10" xfId="8" xr:uid="{00000000-0005-0000-0000-000007000000}"/>
    <cellStyle name="20% - Ênfase1 2 2" xfId="9" xr:uid="{00000000-0005-0000-0000-000008000000}"/>
    <cellStyle name="20% - Ênfase1 2 3" xfId="10" xr:uid="{00000000-0005-0000-0000-000009000000}"/>
    <cellStyle name="20% - Ênfase1 2 4" xfId="11" xr:uid="{00000000-0005-0000-0000-00000A000000}"/>
    <cellStyle name="20% - Ênfase1 2 5" xfId="12" xr:uid="{00000000-0005-0000-0000-00000B000000}"/>
    <cellStyle name="20% - Ênfase1 2 6" xfId="13" xr:uid="{00000000-0005-0000-0000-00000C000000}"/>
    <cellStyle name="20% - Ênfase1 2 7" xfId="14" xr:uid="{00000000-0005-0000-0000-00000D000000}"/>
    <cellStyle name="20% - Ênfase1 2 8" xfId="15" xr:uid="{00000000-0005-0000-0000-00000E000000}"/>
    <cellStyle name="20% - Ênfase1 2 9" xfId="16" xr:uid="{00000000-0005-0000-0000-00000F000000}"/>
    <cellStyle name="20% - Ênfase1 3" xfId="17" xr:uid="{00000000-0005-0000-0000-000010000000}"/>
    <cellStyle name="20% - Ênfase1 3 10" xfId="18" xr:uid="{00000000-0005-0000-0000-000011000000}"/>
    <cellStyle name="20% - Ênfase1 3 2" xfId="19" xr:uid="{00000000-0005-0000-0000-000012000000}"/>
    <cellStyle name="20% - Ênfase1 3 3" xfId="20" xr:uid="{00000000-0005-0000-0000-000013000000}"/>
    <cellStyle name="20% - Ênfase1 3 4" xfId="21" xr:uid="{00000000-0005-0000-0000-000014000000}"/>
    <cellStyle name="20% - Ênfase1 3 5" xfId="22" xr:uid="{00000000-0005-0000-0000-000015000000}"/>
    <cellStyle name="20% - Ênfase1 3 6" xfId="23" xr:uid="{00000000-0005-0000-0000-000016000000}"/>
    <cellStyle name="20% - Ênfase1 3 7" xfId="24" xr:uid="{00000000-0005-0000-0000-000017000000}"/>
    <cellStyle name="20% - Ênfase1 3 8" xfId="25" xr:uid="{00000000-0005-0000-0000-000018000000}"/>
    <cellStyle name="20% - Ênfase1 3 9" xfId="26" xr:uid="{00000000-0005-0000-0000-000019000000}"/>
    <cellStyle name="20% - Ênfase1 4" xfId="27" xr:uid="{00000000-0005-0000-0000-00001A000000}"/>
    <cellStyle name="20% - Ênfase1 4 10" xfId="28" xr:uid="{00000000-0005-0000-0000-00001B000000}"/>
    <cellStyle name="20% - Ênfase1 4 2" xfId="29" xr:uid="{00000000-0005-0000-0000-00001C000000}"/>
    <cellStyle name="20% - Ênfase1 4 3" xfId="30" xr:uid="{00000000-0005-0000-0000-00001D000000}"/>
    <cellStyle name="20% - Ênfase1 4 4" xfId="31" xr:uid="{00000000-0005-0000-0000-00001E000000}"/>
    <cellStyle name="20% - Ênfase1 4 5" xfId="32" xr:uid="{00000000-0005-0000-0000-00001F000000}"/>
    <cellStyle name="20% - Ênfase1 4 6" xfId="33" xr:uid="{00000000-0005-0000-0000-000020000000}"/>
    <cellStyle name="20% - Ênfase1 4 7" xfId="34" xr:uid="{00000000-0005-0000-0000-000021000000}"/>
    <cellStyle name="20% - Ênfase1 4 8" xfId="35" xr:uid="{00000000-0005-0000-0000-000022000000}"/>
    <cellStyle name="20% - Ênfase1 4 9" xfId="36" xr:uid="{00000000-0005-0000-0000-000023000000}"/>
    <cellStyle name="20% - Ênfase1 5" xfId="37" xr:uid="{00000000-0005-0000-0000-000024000000}"/>
    <cellStyle name="20% - Ênfase1 5 10" xfId="38" xr:uid="{00000000-0005-0000-0000-000025000000}"/>
    <cellStyle name="20% - Ênfase1 5 2" xfId="39" xr:uid="{00000000-0005-0000-0000-000026000000}"/>
    <cellStyle name="20% - Ênfase1 5 3" xfId="40" xr:uid="{00000000-0005-0000-0000-000027000000}"/>
    <cellStyle name="20% - Ênfase1 5 4" xfId="41" xr:uid="{00000000-0005-0000-0000-000028000000}"/>
    <cellStyle name="20% - Ênfase1 5 5" xfId="42" xr:uid="{00000000-0005-0000-0000-000029000000}"/>
    <cellStyle name="20% - Ênfase1 5 6" xfId="43" xr:uid="{00000000-0005-0000-0000-00002A000000}"/>
    <cellStyle name="20% - Ênfase1 5 7" xfId="44" xr:uid="{00000000-0005-0000-0000-00002B000000}"/>
    <cellStyle name="20% - Ênfase1 5 8" xfId="45" xr:uid="{00000000-0005-0000-0000-00002C000000}"/>
    <cellStyle name="20% - Ênfase1 5 9" xfId="46" xr:uid="{00000000-0005-0000-0000-00002D000000}"/>
    <cellStyle name="20% - Ênfase1 6" xfId="47" xr:uid="{00000000-0005-0000-0000-00002E000000}"/>
    <cellStyle name="20% - Ênfase1 7" xfId="48" xr:uid="{00000000-0005-0000-0000-00002F000000}"/>
    <cellStyle name="20% - Ênfase1 8" xfId="49" xr:uid="{00000000-0005-0000-0000-000030000000}"/>
    <cellStyle name="20% - Ênfase1 9" xfId="50" xr:uid="{00000000-0005-0000-0000-000031000000}"/>
    <cellStyle name="20% - Ênfase2" xfId="51" builtinId="34" customBuiltin="1"/>
    <cellStyle name="20% - Ênfase2 10" xfId="52" xr:uid="{00000000-0005-0000-0000-000033000000}"/>
    <cellStyle name="20% - Ênfase2 11" xfId="53" xr:uid="{00000000-0005-0000-0000-000034000000}"/>
    <cellStyle name="20% - Ênfase2 12" xfId="54" xr:uid="{00000000-0005-0000-0000-000035000000}"/>
    <cellStyle name="20% - Ênfase2 13" xfId="55" xr:uid="{00000000-0005-0000-0000-000036000000}"/>
    <cellStyle name="20% - Ênfase2 14" xfId="56" xr:uid="{00000000-0005-0000-0000-000037000000}"/>
    <cellStyle name="20% - Ênfase2 2" xfId="57" xr:uid="{00000000-0005-0000-0000-000038000000}"/>
    <cellStyle name="20% - Ênfase2 2 10" xfId="58" xr:uid="{00000000-0005-0000-0000-000039000000}"/>
    <cellStyle name="20% - Ênfase2 2 2" xfId="59" xr:uid="{00000000-0005-0000-0000-00003A000000}"/>
    <cellStyle name="20% - Ênfase2 2 3" xfId="60" xr:uid="{00000000-0005-0000-0000-00003B000000}"/>
    <cellStyle name="20% - Ênfase2 2 4" xfId="61" xr:uid="{00000000-0005-0000-0000-00003C000000}"/>
    <cellStyle name="20% - Ênfase2 2 5" xfId="62" xr:uid="{00000000-0005-0000-0000-00003D000000}"/>
    <cellStyle name="20% - Ênfase2 2 6" xfId="63" xr:uid="{00000000-0005-0000-0000-00003E000000}"/>
    <cellStyle name="20% - Ênfase2 2 7" xfId="64" xr:uid="{00000000-0005-0000-0000-00003F000000}"/>
    <cellStyle name="20% - Ênfase2 2 8" xfId="65" xr:uid="{00000000-0005-0000-0000-000040000000}"/>
    <cellStyle name="20% - Ênfase2 2 9" xfId="66" xr:uid="{00000000-0005-0000-0000-000041000000}"/>
    <cellStyle name="20% - Ênfase2 3" xfId="67" xr:uid="{00000000-0005-0000-0000-000042000000}"/>
    <cellStyle name="20% - Ênfase2 3 10" xfId="68" xr:uid="{00000000-0005-0000-0000-000043000000}"/>
    <cellStyle name="20% - Ênfase2 3 2" xfId="69" xr:uid="{00000000-0005-0000-0000-000044000000}"/>
    <cellStyle name="20% - Ênfase2 3 3" xfId="70" xr:uid="{00000000-0005-0000-0000-000045000000}"/>
    <cellStyle name="20% - Ênfase2 3 4" xfId="71" xr:uid="{00000000-0005-0000-0000-000046000000}"/>
    <cellStyle name="20% - Ênfase2 3 5" xfId="72" xr:uid="{00000000-0005-0000-0000-000047000000}"/>
    <cellStyle name="20% - Ênfase2 3 6" xfId="73" xr:uid="{00000000-0005-0000-0000-000048000000}"/>
    <cellStyle name="20% - Ênfase2 3 7" xfId="74" xr:uid="{00000000-0005-0000-0000-000049000000}"/>
    <cellStyle name="20% - Ênfase2 3 8" xfId="75" xr:uid="{00000000-0005-0000-0000-00004A000000}"/>
    <cellStyle name="20% - Ênfase2 3 9" xfId="76" xr:uid="{00000000-0005-0000-0000-00004B000000}"/>
    <cellStyle name="20% - Ênfase2 4" xfId="77" xr:uid="{00000000-0005-0000-0000-00004C000000}"/>
    <cellStyle name="20% - Ênfase2 4 10" xfId="78" xr:uid="{00000000-0005-0000-0000-00004D000000}"/>
    <cellStyle name="20% - Ênfase2 4 2" xfId="79" xr:uid="{00000000-0005-0000-0000-00004E000000}"/>
    <cellStyle name="20% - Ênfase2 4 3" xfId="80" xr:uid="{00000000-0005-0000-0000-00004F000000}"/>
    <cellStyle name="20% - Ênfase2 4 4" xfId="81" xr:uid="{00000000-0005-0000-0000-000050000000}"/>
    <cellStyle name="20% - Ênfase2 4 5" xfId="82" xr:uid="{00000000-0005-0000-0000-000051000000}"/>
    <cellStyle name="20% - Ênfase2 4 6" xfId="83" xr:uid="{00000000-0005-0000-0000-000052000000}"/>
    <cellStyle name="20% - Ênfase2 4 7" xfId="84" xr:uid="{00000000-0005-0000-0000-000053000000}"/>
    <cellStyle name="20% - Ênfase2 4 8" xfId="85" xr:uid="{00000000-0005-0000-0000-000054000000}"/>
    <cellStyle name="20% - Ênfase2 4 9" xfId="86" xr:uid="{00000000-0005-0000-0000-000055000000}"/>
    <cellStyle name="20% - Ênfase2 5" xfId="87" xr:uid="{00000000-0005-0000-0000-000056000000}"/>
    <cellStyle name="20% - Ênfase2 5 10" xfId="88" xr:uid="{00000000-0005-0000-0000-000057000000}"/>
    <cellStyle name="20% - Ênfase2 5 2" xfId="89" xr:uid="{00000000-0005-0000-0000-000058000000}"/>
    <cellStyle name="20% - Ênfase2 5 3" xfId="90" xr:uid="{00000000-0005-0000-0000-000059000000}"/>
    <cellStyle name="20% - Ênfase2 5 4" xfId="91" xr:uid="{00000000-0005-0000-0000-00005A000000}"/>
    <cellStyle name="20% - Ênfase2 5 5" xfId="92" xr:uid="{00000000-0005-0000-0000-00005B000000}"/>
    <cellStyle name="20% - Ênfase2 5 6" xfId="93" xr:uid="{00000000-0005-0000-0000-00005C000000}"/>
    <cellStyle name="20% - Ênfase2 5 7" xfId="94" xr:uid="{00000000-0005-0000-0000-00005D000000}"/>
    <cellStyle name="20% - Ênfase2 5 8" xfId="95" xr:uid="{00000000-0005-0000-0000-00005E000000}"/>
    <cellStyle name="20% - Ênfase2 5 9" xfId="96" xr:uid="{00000000-0005-0000-0000-00005F000000}"/>
    <cellStyle name="20% - Ênfase2 6" xfId="97" xr:uid="{00000000-0005-0000-0000-000060000000}"/>
    <cellStyle name="20% - Ênfase2 7" xfId="98" xr:uid="{00000000-0005-0000-0000-000061000000}"/>
    <cellStyle name="20% - Ênfase2 8" xfId="99" xr:uid="{00000000-0005-0000-0000-000062000000}"/>
    <cellStyle name="20% - Ênfase2 9" xfId="100" xr:uid="{00000000-0005-0000-0000-000063000000}"/>
    <cellStyle name="20% - Ênfase3" xfId="101" builtinId="38" customBuiltin="1"/>
    <cellStyle name="20% - Ênfase3 10" xfId="102" xr:uid="{00000000-0005-0000-0000-000065000000}"/>
    <cellStyle name="20% - Ênfase3 11" xfId="103" xr:uid="{00000000-0005-0000-0000-000066000000}"/>
    <cellStyle name="20% - Ênfase3 12" xfId="104" xr:uid="{00000000-0005-0000-0000-000067000000}"/>
    <cellStyle name="20% - Ênfase3 13" xfId="105" xr:uid="{00000000-0005-0000-0000-000068000000}"/>
    <cellStyle name="20% - Ênfase3 14" xfId="106" xr:uid="{00000000-0005-0000-0000-000069000000}"/>
    <cellStyle name="20% - Ênfase3 2" xfId="107" xr:uid="{00000000-0005-0000-0000-00006A000000}"/>
    <cellStyle name="20% - Ênfase3 2 10" xfId="108" xr:uid="{00000000-0005-0000-0000-00006B000000}"/>
    <cellStyle name="20% - Ênfase3 2 2" xfId="109" xr:uid="{00000000-0005-0000-0000-00006C000000}"/>
    <cellStyle name="20% - Ênfase3 2 3" xfId="110" xr:uid="{00000000-0005-0000-0000-00006D000000}"/>
    <cellStyle name="20% - Ênfase3 2 4" xfId="111" xr:uid="{00000000-0005-0000-0000-00006E000000}"/>
    <cellStyle name="20% - Ênfase3 2 5" xfId="112" xr:uid="{00000000-0005-0000-0000-00006F000000}"/>
    <cellStyle name="20% - Ênfase3 2 6" xfId="113" xr:uid="{00000000-0005-0000-0000-000070000000}"/>
    <cellStyle name="20% - Ênfase3 2 7" xfId="114" xr:uid="{00000000-0005-0000-0000-000071000000}"/>
    <cellStyle name="20% - Ênfase3 2 8" xfId="115" xr:uid="{00000000-0005-0000-0000-000072000000}"/>
    <cellStyle name="20% - Ênfase3 2 9" xfId="116" xr:uid="{00000000-0005-0000-0000-000073000000}"/>
    <cellStyle name="20% - Ênfase3 3" xfId="117" xr:uid="{00000000-0005-0000-0000-000074000000}"/>
    <cellStyle name="20% - Ênfase3 3 10" xfId="118" xr:uid="{00000000-0005-0000-0000-000075000000}"/>
    <cellStyle name="20% - Ênfase3 3 2" xfId="119" xr:uid="{00000000-0005-0000-0000-000076000000}"/>
    <cellStyle name="20% - Ênfase3 3 3" xfId="120" xr:uid="{00000000-0005-0000-0000-000077000000}"/>
    <cellStyle name="20% - Ênfase3 3 4" xfId="121" xr:uid="{00000000-0005-0000-0000-000078000000}"/>
    <cellStyle name="20% - Ênfase3 3 5" xfId="122" xr:uid="{00000000-0005-0000-0000-000079000000}"/>
    <cellStyle name="20% - Ênfase3 3 6" xfId="123" xr:uid="{00000000-0005-0000-0000-00007A000000}"/>
    <cellStyle name="20% - Ênfase3 3 7" xfId="124" xr:uid="{00000000-0005-0000-0000-00007B000000}"/>
    <cellStyle name="20% - Ênfase3 3 8" xfId="125" xr:uid="{00000000-0005-0000-0000-00007C000000}"/>
    <cellStyle name="20% - Ênfase3 3 9" xfId="126" xr:uid="{00000000-0005-0000-0000-00007D000000}"/>
    <cellStyle name="20% - Ênfase3 4" xfId="127" xr:uid="{00000000-0005-0000-0000-00007E000000}"/>
    <cellStyle name="20% - Ênfase3 4 10" xfId="128" xr:uid="{00000000-0005-0000-0000-00007F000000}"/>
    <cellStyle name="20% - Ênfase3 4 2" xfId="129" xr:uid="{00000000-0005-0000-0000-000080000000}"/>
    <cellStyle name="20% - Ênfase3 4 3" xfId="130" xr:uid="{00000000-0005-0000-0000-000081000000}"/>
    <cellStyle name="20% - Ênfase3 4 4" xfId="131" xr:uid="{00000000-0005-0000-0000-000082000000}"/>
    <cellStyle name="20% - Ênfase3 4 5" xfId="132" xr:uid="{00000000-0005-0000-0000-000083000000}"/>
    <cellStyle name="20% - Ênfase3 4 6" xfId="133" xr:uid="{00000000-0005-0000-0000-000084000000}"/>
    <cellStyle name="20% - Ênfase3 4 7" xfId="134" xr:uid="{00000000-0005-0000-0000-000085000000}"/>
    <cellStyle name="20% - Ênfase3 4 8" xfId="135" xr:uid="{00000000-0005-0000-0000-000086000000}"/>
    <cellStyle name="20% - Ênfase3 4 9" xfId="136" xr:uid="{00000000-0005-0000-0000-000087000000}"/>
    <cellStyle name="20% - Ênfase3 5" xfId="137" xr:uid="{00000000-0005-0000-0000-000088000000}"/>
    <cellStyle name="20% - Ênfase3 5 10" xfId="138" xr:uid="{00000000-0005-0000-0000-000089000000}"/>
    <cellStyle name="20% - Ênfase3 5 2" xfId="139" xr:uid="{00000000-0005-0000-0000-00008A000000}"/>
    <cellStyle name="20% - Ênfase3 5 3" xfId="140" xr:uid="{00000000-0005-0000-0000-00008B000000}"/>
    <cellStyle name="20% - Ênfase3 5 4" xfId="141" xr:uid="{00000000-0005-0000-0000-00008C000000}"/>
    <cellStyle name="20% - Ênfase3 5 5" xfId="142" xr:uid="{00000000-0005-0000-0000-00008D000000}"/>
    <cellStyle name="20% - Ênfase3 5 6" xfId="143" xr:uid="{00000000-0005-0000-0000-00008E000000}"/>
    <cellStyle name="20% - Ênfase3 5 7" xfId="144" xr:uid="{00000000-0005-0000-0000-00008F000000}"/>
    <cellStyle name="20% - Ênfase3 5 8" xfId="145" xr:uid="{00000000-0005-0000-0000-000090000000}"/>
    <cellStyle name="20% - Ênfase3 5 9" xfId="146" xr:uid="{00000000-0005-0000-0000-000091000000}"/>
    <cellStyle name="20% - Ênfase3 6" xfId="147" xr:uid="{00000000-0005-0000-0000-000092000000}"/>
    <cellStyle name="20% - Ênfase3 7" xfId="148" xr:uid="{00000000-0005-0000-0000-000093000000}"/>
    <cellStyle name="20% - Ênfase3 8" xfId="149" xr:uid="{00000000-0005-0000-0000-000094000000}"/>
    <cellStyle name="20% - Ênfase3 9" xfId="150" xr:uid="{00000000-0005-0000-0000-000095000000}"/>
    <cellStyle name="20% - Ênfase4" xfId="151" builtinId="42" customBuiltin="1"/>
    <cellStyle name="20% - Ênfase4 10" xfId="152" xr:uid="{00000000-0005-0000-0000-000097000000}"/>
    <cellStyle name="20% - Ênfase4 11" xfId="153" xr:uid="{00000000-0005-0000-0000-000098000000}"/>
    <cellStyle name="20% - Ênfase4 12" xfId="154" xr:uid="{00000000-0005-0000-0000-000099000000}"/>
    <cellStyle name="20% - Ênfase4 13" xfId="155" xr:uid="{00000000-0005-0000-0000-00009A000000}"/>
    <cellStyle name="20% - Ênfase4 14" xfId="156" xr:uid="{00000000-0005-0000-0000-00009B000000}"/>
    <cellStyle name="20% - Ênfase4 2" xfId="157" xr:uid="{00000000-0005-0000-0000-00009C000000}"/>
    <cellStyle name="20% - Ênfase4 2 10" xfId="158" xr:uid="{00000000-0005-0000-0000-00009D000000}"/>
    <cellStyle name="20% - Ênfase4 2 2" xfId="159" xr:uid="{00000000-0005-0000-0000-00009E000000}"/>
    <cellStyle name="20% - Ênfase4 2 3" xfId="160" xr:uid="{00000000-0005-0000-0000-00009F000000}"/>
    <cellStyle name="20% - Ênfase4 2 4" xfId="161" xr:uid="{00000000-0005-0000-0000-0000A0000000}"/>
    <cellStyle name="20% - Ênfase4 2 5" xfId="162" xr:uid="{00000000-0005-0000-0000-0000A1000000}"/>
    <cellStyle name="20% - Ênfase4 2 6" xfId="163" xr:uid="{00000000-0005-0000-0000-0000A2000000}"/>
    <cellStyle name="20% - Ênfase4 2 7" xfId="164" xr:uid="{00000000-0005-0000-0000-0000A3000000}"/>
    <cellStyle name="20% - Ênfase4 2 8" xfId="165" xr:uid="{00000000-0005-0000-0000-0000A4000000}"/>
    <cellStyle name="20% - Ênfase4 2 9" xfId="166" xr:uid="{00000000-0005-0000-0000-0000A5000000}"/>
    <cellStyle name="20% - Ênfase4 3" xfId="167" xr:uid="{00000000-0005-0000-0000-0000A6000000}"/>
    <cellStyle name="20% - Ênfase4 3 10" xfId="168" xr:uid="{00000000-0005-0000-0000-0000A7000000}"/>
    <cellStyle name="20% - Ênfase4 3 2" xfId="169" xr:uid="{00000000-0005-0000-0000-0000A8000000}"/>
    <cellStyle name="20% - Ênfase4 3 3" xfId="170" xr:uid="{00000000-0005-0000-0000-0000A9000000}"/>
    <cellStyle name="20% - Ênfase4 3 4" xfId="171" xr:uid="{00000000-0005-0000-0000-0000AA000000}"/>
    <cellStyle name="20% - Ênfase4 3 5" xfId="172" xr:uid="{00000000-0005-0000-0000-0000AB000000}"/>
    <cellStyle name="20% - Ênfase4 3 6" xfId="173" xr:uid="{00000000-0005-0000-0000-0000AC000000}"/>
    <cellStyle name="20% - Ênfase4 3 7" xfId="174" xr:uid="{00000000-0005-0000-0000-0000AD000000}"/>
    <cellStyle name="20% - Ênfase4 3 8" xfId="175" xr:uid="{00000000-0005-0000-0000-0000AE000000}"/>
    <cellStyle name="20% - Ênfase4 3 9" xfId="176" xr:uid="{00000000-0005-0000-0000-0000AF000000}"/>
    <cellStyle name="20% - Ênfase4 4" xfId="177" xr:uid="{00000000-0005-0000-0000-0000B0000000}"/>
    <cellStyle name="20% - Ênfase4 4 10" xfId="178" xr:uid="{00000000-0005-0000-0000-0000B1000000}"/>
    <cellStyle name="20% - Ênfase4 4 2" xfId="179" xr:uid="{00000000-0005-0000-0000-0000B2000000}"/>
    <cellStyle name="20% - Ênfase4 4 3" xfId="180" xr:uid="{00000000-0005-0000-0000-0000B3000000}"/>
    <cellStyle name="20% - Ênfase4 4 4" xfId="181" xr:uid="{00000000-0005-0000-0000-0000B4000000}"/>
    <cellStyle name="20% - Ênfase4 4 5" xfId="182" xr:uid="{00000000-0005-0000-0000-0000B5000000}"/>
    <cellStyle name="20% - Ênfase4 4 6" xfId="183" xr:uid="{00000000-0005-0000-0000-0000B6000000}"/>
    <cellStyle name="20% - Ênfase4 4 7" xfId="184" xr:uid="{00000000-0005-0000-0000-0000B7000000}"/>
    <cellStyle name="20% - Ênfase4 4 8" xfId="185" xr:uid="{00000000-0005-0000-0000-0000B8000000}"/>
    <cellStyle name="20% - Ênfase4 4 9" xfId="186" xr:uid="{00000000-0005-0000-0000-0000B9000000}"/>
    <cellStyle name="20% - Ênfase4 5" xfId="187" xr:uid="{00000000-0005-0000-0000-0000BA000000}"/>
    <cellStyle name="20% - Ênfase4 5 10" xfId="188" xr:uid="{00000000-0005-0000-0000-0000BB000000}"/>
    <cellStyle name="20% - Ênfase4 5 2" xfId="189" xr:uid="{00000000-0005-0000-0000-0000BC000000}"/>
    <cellStyle name="20% - Ênfase4 5 3" xfId="190" xr:uid="{00000000-0005-0000-0000-0000BD000000}"/>
    <cellStyle name="20% - Ênfase4 5 4" xfId="191" xr:uid="{00000000-0005-0000-0000-0000BE000000}"/>
    <cellStyle name="20% - Ênfase4 5 5" xfId="192" xr:uid="{00000000-0005-0000-0000-0000BF000000}"/>
    <cellStyle name="20% - Ênfase4 5 6" xfId="193" xr:uid="{00000000-0005-0000-0000-0000C0000000}"/>
    <cellStyle name="20% - Ênfase4 5 7" xfId="194" xr:uid="{00000000-0005-0000-0000-0000C1000000}"/>
    <cellStyle name="20% - Ênfase4 5 8" xfId="195" xr:uid="{00000000-0005-0000-0000-0000C2000000}"/>
    <cellStyle name="20% - Ênfase4 5 9" xfId="196" xr:uid="{00000000-0005-0000-0000-0000C3000000}"/>
    <cellStyle name="20% - Ênfase4 6" xfId="197" xr:uid="{00000000-0005-0000-0000-0000C4000000}"/>
    <cellStyle name="20% - Ênfase4 7" xfId="198" xr:uid="{00000000-0005-0000-0000-0000C5000000}"/>
    <cellStyle name="20% - Ênfase4 8" xfId="199" xr:uid="{00000000-0005-0000-0000-0000C6000000}"/>
    <cellStyle name="20% - Ênfase4 9" xfId="200" xr:uid="{00000000-0005-0000-0000-0000C7000000}"/>
    <cellStyle name="20% - Ênfase5" xfId="201" builtinId="46" customBuiltin="1"/>
    <cellStyle name="20% - Ênfase5 10" xfId="202" xr:uid="{00000000-0005-0000-0000-0000C9000000}"/>
    <cellStyle name="20% - Ênfase5 11" xfId="203" xr:uid="{00000000-0005-0000-0000-0000CA000000}"/>
    <cellStyle name="20% - Ênfase5 12" xfId="204" xr:uid="{00000000-0005-0000-0000-0000CB000000}"/>
    <cellStyle name="20% - Ênfase5 13" xfId="205" xr:uid="{00000000-0005-0000-0000-0000CC000000}"/>
    <cellStyle name="20% - Ênfase5 14" xfId="206" xr:uid="{00000000-0005-0000-0000-0000CD000000}"/>
    <cellStyle name="20% - Ênfase5 2" xfId="207" xr:uid="{00000000-0005-0000-0000-0000CE000000}"/>
    <cellStyle name="20% - Ênfase5 2 10" xfId="208" xr:uid="{00000000-0005-0000-0000-0000CF000000}"/>
    <cellStyle name="20% - Ênfase5 2 2" xfId="209" xr:uid="{00000000-0005-0000-0000-0000D0000000}"/>
    <cellStyle name="20% - Ênfase5 2 3" xfId="210" xr:uid="{00000000-0005-0000-0000-0000D1000000}"/>
    <cellStyle name="20% - Ênfase5 2 4" xfId="211" xr:uid="{00000000-0005-0000-0000-0000D2000000}"/>
    <cellStyle name="20% - Ênfase5 2 5" xfId="212" xr:uid="{00000000-0005-0000-0000-0000D3000000}"/>
    <cellStyle name="20% - Ênfase5 2 6" xfId="213" xr:uid="{00000000-0005-0000-0000-0000D4000000}"/>
    <cellStyle name="20% - Ênfase5 2 7" xfId="214" xr:uid="{00000000-0005-0000-0000-0000D5000000}"/>
    <cellStyle name="20% - Ênfase5 2 8" xfId="215" xr:uid="{00000000-0005-0000-0000-0000D6000000}"/>
    <cellStyle name="20% - Ênfase5 2 9" xfId="216" xr:uid="{00000000-0005-0000-0000-0000D7000000}"/>
    <cellStyle name="20% - Ênfase5 3" xfId="217" xr:uid="{00000000-0005-0000-0000-0000D8000000}"/>
    <cellStyle name="20% - Ênfase5 3 10" xfId="218" xr:uid="{00000000-0005-0000-0000-0000D9000000}"/>
    <cellStyle name="20% - Ênfase5 3 2" xfId="219" xr:uid="{00000000-0005-0000-0000-0000DA000000}"/>
    <cellStyle name="20% - Ênfase5 3 3" xfId="220" xr:uid="{00000000-0005-0000-0000-0000DB000000}"/>
    <cellStyle name="20% - Ênfase5 3 4" xfId="221" xr:uid="{00000000-0005-0000-0000-0000DC000000}"/>
    <cellStyle name="20% - Ênfase5 3 5" xfId="222" xr:uid="{00000000-0005-0000-0000-0000DD000000}"/>
    <cellStyle name="20% - Ênfase5 3 6" xfId="223" xr:uid="{00000000-0005-0000-0000-0000DE000000}"/>
    <cellStyle name="20% - Ênfase5 3 7" xfId="224" xr:uid="{00000000-0005-0000-0000-0000DF000000}"/>
    <cellStyle name="20% - Ênfase5 3 8" xfId="225" xr:uid="{00000000-0005-0000-0000-0000E0000000}"/>
    <cellStyle name="20% - Ênfase5 3 9" xfId="226" xr:uid="{00000000-0005-0000-0000-0000E1000000}"/>
    <cellStyle name="20% - Ênfase5 4" xfId="227" xr:uid="{00000000-0005-0000-0000-0000E2000000}"/>
    <cellStyle name="20% - Ênfase5 4 10" xfId="228" xr:uid="{00000000-0005-0000-0000-0000E3000000}"/>
    <cellStyle name="20% - Ênfase5 4 2" xfId="229" xr:uid="{00000000-0005-0000-0000-0000E4000000}"/>
    <cellStyle name="20% - Ênfase5 4 3" xfId="230" xr:uid="{00000000-0005-0000-0000-0000E5000000}"/>
    <cellStyle name="20% - Ênfase5 4 4" xfId="231" xr:uid="{00000000-0005-0000-0000-0000E6000000}"/>
    <cellStyle name="20% - Ênfase5 4 5" xfId="232" xr:uid="{00000000-0005-0000-0000-0000E7000000}"/>
    <cellStyle name="20% - Ênfase5 4 6" xfId="233" xr:uid="{00000000-0005-0000-0000-0000E8000000}"/>
    <cellStyle name="20% - Ênfase5 4 7" xfId="234" xr:uid="{00000000-0005-0000-0000-0000E9000000}"/>
    <cellStyle name="20% - Ênfase5 4 8" xfId="235" xr:uid="{00000000-0005-0000-0000-0000EA000000}"/>
    <cellStyle name="20% - Ênfase5 4 9" xfId="236" xr:uid="{00000000-0005-0000-0000-0000EB000000}"/>
    <cellStyle name="20% - Ênfase5 5" xfId="237" xr:uid="{00000000-0005-0000-0000-0000EC000000}"/>
    <cellStyle name="20% - Ênfase5 5 10" xfId="238" xr:uid="{00000000-0005-0000-0000-0000ED000000}"/>
    <cellStyle name="20% - Ênfase5 5 2" xfId="239" xr:uid="{00000000-0005-0000-0000-0000EE000000}"/>
    <cellStyle name="20% - Ênfase5 5 3" xfId="240" xr:uid="{00000000-0005-0000-0000-0000EF000000}"/>
    <cellStyle name="20% - Ênfase5 5 4" xfId="241" xr:uid="{00000000-0005-0000-0000-0000F0000000}"/>
    <cellStyle name="20% - Ênfase5 5 5" xfId="242" xr:uid="{00000000-0005-0000-0000-0000F1000000}"/>
    <cellStyle name="20% - Ênfase5 5 6" xfId="243" xr:uid="{00000000-0005-0000-0000-0000F2000000}"/>
    <cellStyle name="20% - Ênfase5 5 7" xfId="244" xr:uid="{00000000-0005-0000-0000-0000F3000000}"/>
    <cellStyle name="20% - Ênfase5 5 8" xfId="245" xr:uid="{00000000-0005-0000-0000-0000F4000000}"/>
    <cellStyle name="20% - Ênfase5 5 9" xfId="246" xr:uid="{00000000-0005-0000-0000-0000F5000000}"/>
    <cellStyle name="20% - Ênfase5 6" xfId="247" xr:uid="{00000000-0005-0000-0000-0000F6000000}"/>
    <cellStyle name="20% - Ênfase5 7" xfId="248" xr:uid="{00000000-0005-0000-0000-0000F7000000}"/>
    <cellStyle name="20% - Ênfase5 8" xfId="249" xr:uid="{00000000-0005-0000-0000-0000F8000000}"/>
    <cellStyle name="20% - Ênfase5 9" xfId="250" xr:uid="{00000000-0005-0000-0000-0000F9000000}"/>
    <cellStyle name="20% - Ênfase6" xfId="251" builtinId="50" customBuiltin="1"/>
    <cellStyle name="20% - Ênfase6 10" xfId="252" xr:uid="{00000000-0005-0000-0000-0000FB000000}"/>
    <cellStyle name="20% - Ênfase6 11" xfId="253" xr:uid="{00000000-0005-0000-0000-0000FC000000}"/>
    <cellStyle name="20% - Ênfase6 12" xfId="254" xr:uid="{00000000-0005-0000-0000-0000FD000000}"/>
    <cellStyle name="20% - Ênfase6 13" xfId="255" xr:uid="{00000000-0005-0000-0000-0000FE000000}"/>
    <cellStyle name="20% - Ênfase6 14" xfId="256" xr:uid="{00000000-0005-0000-0000-0000FF000000}"/>
    <cellStyle name="20% - Ênfase6 2" xfId="257" xr:uid="{00000000-0005-0000-0000-000000010000}"/>
    <cellStyle name="20% - Ênfase6 2 10" xfId="258" xr:uid="{00000000-0005-0000-0000-000001010000}"/>
    <cellStyle name="20% - Ênfase6 2 2" xfId="259" xr:uid="{00000000-0005-0000-0000-000002010000}"/>
    <cellStyle name="20% - Ênfase6 2 3" xfId="260" xr:uid="{00000000-0005-0000-0000-000003010000}"/>
    <cellStyle name="20% - Ênfase6 2 4" xfId="261" xr:uid="{00000000-0005-0000-0000-000004010000}"/>
    <cellStyle name="20% - Ênfase6 2 5" xfId="262" xr:uid="{00000000-0005-0000-0000-000005010000}"/>
    <cellStyle name="20% - Ênfase6 2 6" xfId="263" xr:uid="{00000000-0005-0000-0000-000006010000}"/>
    <cellStyle name="20% - Ênfase6 2 7" xfId="264" xr:uid="{00000000-0005-0000-0000-000007010000}"/>
    <cellStyle name="20% - Ênfase6 2 8" xfId="265" xr:uid="{00000000-0005-0000-0000-000008010000}"/>
    <cellStyle name="20% - Ênfase6 2 9" xfId="266" xr:uid="{00000000-0005-0000-0000-000009010000}"/>
    <cellStyle name="20% - Ênfase6 3" xfId="267" xr:uid="{00000000-0005-0000-0000-00000A010000}"/>
    <cellStyle name="20% - Ênfase6 3 10" xfId="268" xr:uid="{00000000-0005-0000-0000-00000B010000}"/>
    <cellStyle name="20% - Ênfase6 3 2" xfId="269" xr:uid="{00000000-0005-0000-0000-00000C010000}"/>
    <cellStyle name="20% - Ênfase6 3 3" xfId="270" xr:uid="{00000000-0005-0000-0000-00000D010000}"/>
    <cellStyle name="20% - Ênfase6 3 4" xfId="271" xr:uid="{00000000-0005-0000-0000-00000E010000}"/>
    <cellStyle name="20% - Ênfase6 3 5" xfId="272" xr:uid="{00000000-0005-0000-0000-00000F010000}"/>
    <cellStyle name="20% - Ênfase6 3 6" xfId="273" xr:uid="{00000000-0005-0000-0000-000010010000}"/>
    <cellStyle name="20% - Ênfase6 3 7" xfId="274" xr:uid="{00000000-0005-0000-0000-000011010000}"/>
    <cellStyle name="20% - Ênfase6 3 8" xfId="275" xr:uid="{00000000-0005-0000-0000-000012010000}"/>
    <cellStyle name="20% - Ênfase6 3 9" xfId="276" xr:uid="{00000000-0005-0000-0000-000013010000}"/>
    <cellStyle name="20% - Ênfase6 4" xfId="277" xr:uid="{00000000-0005-0000-0000-000014010000}"/>
    <cellStyle name="20% - Ênfase6 4 10" xfId="278" xr:uid="{00000000-0005-0000-0000-000015010000}"/>
    <cellStyle name="20% - Ênfase6 4 2" xfId="279" xr:uid="{00000000-0005-0000-0000-000016010000}"/>
    <cellStyle name="20% - Ênfase6 4 3" xfId="280" xr:uid="{00000000-0005-0000-0000-000017010000}"/>
    <cellStyle name="20% - Ênfase6 4 4" xfId="281" xr:uid="{00000000-0005-0000-0000-000018010000}"/>
    <cellStyle name="20% - Ênfase6 4 5" xfId="282" xr:uid="{00000000-0005-0000-0000-000019010000}"/>
    <cellStyle name="20% - Ênfase6 4 6" xfId="283" xr:uid="{00000000-0005-0000-0000-00001A010000}"/>
    <cellStyle name="20% - Ênfase6 4 7" xfId="284" xr:uid="{00000000-0005-0000-0000-00001B010000}"/>
    <cellStyle name="20% - Ênfase6 4 8" xfId="285" xr:uid="{00000000-0005-0000-0000-00001C010000}"/>
    <cellStyle name="20% - Ênfase6 4 9" xfId="286" xr:uid="{00000000-0005-0000-0000-00001D010000}"/>
    <cellStyle name="20% - Ênfase6 5" xfId="287" xr:uid="{00000000-0005-0000-0000-00001E010000}"/>
    <cellStyle name="20% - Ênfase6 5 10" xfId="288" xr:uid="{00000000-0005-0000-0000-00001F010000}"/>
    <cellStyle name="20% - Ênfase6 5 2" xfId="289" xr:uid="{00000000-0005-0000-0000-000020010000}"/>
    <cellStyle name="20% - Ênfase6 5 3" xfId="290" xr:uid="{00000000-0005-0000-0000-000021010000}"/>
    <cellStyle name="20% - Ênfase6 5 4" xfId="291" xr:uid="{00000000-0005-0000-0000-000022010000}"/>
    <cellStyle name="20% - Ênfase6 5 5" xfId="292" xr:uid="{00000000-0005-0000-0000-000023010000}"/>
    <cellStyle name="20% - Ênfase6 5 6" xfId="293" xr:uid="{00000000-0005-0000-0000-000024010000}"/>
    <cellStyle name="20% - Ênfase6 5 7" xfId="294" xr:uid="{00000000-0005-0000-0000-000025010000}"/>
    <cellStyle name="20% - Ênfase6 5 8" xfId="295" xr:uid="{00000000-0005-0000-0000-000026010000}"/>
    <cellStyle name="20% - Ênfase6 5 9" xfId="296" xr:uid="{00000000-0005-0000-0000-000027010000}"/>
    <cellStyle name="20% - Ênfase6 6" xfId="297" xr:uid="{00000000-0005-0000-0000-000028010000}"/>
    <cellStyle name="20% - Ênfase6 7" xfId="298" xr:uid="{00000000-0005-0000-0000-000029010000}"/>
    <cellStyle name="20% - Ênfase6 8" xfId="299" xr:uid="{00000000-0005-0000-0000-00002A010000}"/>
    <cellStyle name="20% - Ênfase6 9" xfId="300" xr:uid="{00000000-0005-0000-0000-00002B010000}"/>
    <cellStyle name="40% - Ênfase1" xfId="301" builtinId="31" customBuiltin="1"/>
    <cellStyle name="40% - Ênfase1 10" xfId="302" xr:uid="{00000000-0005-0000-0000-00002D010000}"/>
    <cellStyle name="40% - Ênfase1 11" xfId="303" xr:uid="{00000000-0005-0000-0000-00002E010000}"/>
    <cellStyle name="40% - Ênfase1 12" xfId="304" xr:uid="{00000000-0005-0000-0000-00002F010000}"/>
    <cellStyle name="40% - Ênfase1 13" xfId="305" xr:uid="{00000000-0005-0000-0000-000030010000}"/>
    <cellStyle name="40% - Ênfase1 14" xfId="306" xr:uid="{00000000-0005-0000-0000-000031010000}"/>
    <cellStyle name="40% - Ênfase1 2" xfId="307" xr:uid="{00000000-0005-0000-0000-000032010000}"/>
    <cellStyle name="40% - Ênfase1 2 10" xfId="308" xr:uid="{00000000-0005-0000-0000-000033010000}"/>
    <cellStyle name="40% - Ênfase1 2 2" xfId="309" xr:uid="{00000000-0005-0000-0000-000034010000}"/>
    <cellStyle name="40% - Ênfase1 2 3" xfId="310" xr:uid="{00000000-0005-0000-0000-000035010000}"/>
    <cellStyle name="40% - Ênfase1 2 4" xfId="311" xr:uid="{00000000-0005-0000-0000-000036010000}"/>
    <cellStyle name="40% - Ênfase1 2 5" xfId="312" xr:uid="{00000000-0005-0000-0000-000037010000}"/>
    <cellStyle name="40% - Ênfase1 2 6" xfId="313" xr:uid="{00000000-0005-0000-0000-000038010000}"/>
    <cellStyle name="40% - Ênfase1 2 7" xfId="314" xr:uid="{00000000-0005-0000-0000-000039010000}"/>
    <cellStyle name="40% - Ênfase1 2 8" xfId="315" xr:uid="{00000000-0005-0000-0000-00003A010000}"/>
    <cellStyle name="40% - Ênfase1 2 9" xfId="316" xr:uid="{00000000-0005-0000-0000-00003B010000}"/>
    <cellStyle name="40% - Ênfase1 3" xfId="317" xr:uid="{00000000-0005-0000-0000-00003C010000}"/>
    <cellStyle name="40% - Ênfase1 3 10" xfId="318" xr:uid="{00000000-0005-0000-0000-00003D010000}"/>
    <cellStyle name="40% - Ênfase1 3 2" xfId="319" xr:uid="{00000000-0005-0000-0000-00003E010000}"/>
    <cellStyle name="40% - Ênfase1 3 3" xfId="320" xr:uid="{00000000-0005-0000-0000-00003F010000}"/>
    <cellStyle name="40% - Ênfase1 3 4" xfId="321" xr:uid="{00000000-0005-0000-0000-000040010000}"/>
    <cellStyle name="40% - Ênfase1 3 5" xfId="322" xr:uid="{00000000-0005-0000-0000-000041010000}"/>
    <cellStyle name="40% - Ênfase1 3 6" xfId="323" xr:uid="{00000000-0005-0000-0000-000042010000}"/>
    <cellStyle name="40% - Ênfase1 3 7" xfId="324" xr:uid="{00000000-0005-0000-0000-000043010000}"/>
    <cellStyle name="40% - Ênfase1 3 8" xfId="325" xr:uid="{00000000-0005-0000-0000-000044010000}"/>
    <cellStyle name="40% - Ênfase1 3 9" xfId="326" xr:uid="{00000000-0005-0000-0000-000045010000}"/>
    <cellStyle name="40% - Ênfase1 4" xfId="327" xr:uid="{00000000-0005-0000-0000-000046010000}"/>
    <cellStyle name="40% - Ênfase1 4 10" xfId="328" xr:uid="{00000000-0005-0000-0000-000047010000}"/>
    <cellStyle name="40% - Ênfase1 4 2" xfId="329" xr:uid="{00000000-0005-0000-0000-000048010000}"/>
    <cellStyle name="40% - Ênfase1 4 3" xfId="330" xr:uid="{00000000-0005-0000-0000-000049010000}"/>
    <cellStyle name="40% - Ênfase1 4 4" xfId="331" xr:uid="{00000000-0005-0000-0000-00004A010000}"/>
    <cellStyle name="40% - Ênfase1 4 5" xfId="332" xr:uid="{00000000-0005-0000-0000-00004B010000}"/>
    <cellStyle name="40% - Ênfase1 4 6" xfId="333" xr:uid="{00000000-0005-0000-0000-00004C010000}"/>
    <cellStyle name="40% - Ênfase1 4 7" xfId="334" xr:uid="{00000000-0005-0000-0000-00004D010000}"/>
    <cellStyle name="40% - Ênfase1 4 8" xfId="335" xr:uid="{00000000-0005-0000-0000-00004E010000}"/>
    <cellStyle name="40% - Ênfase1 4 9" xfId="336" xr:uid="{00000000-0005-0000-0000-00004F010000}"/>
    <cellStyle name="40% - Ênfase1 5" xfId="337" xr:uid="{00000000-0005-0000-0000-000050010000}"/>
    <cellStyle name="40% - Ênfase1 5 10" xfId="338" xr:uid="{00000000-0005-0000-0000-000051010000}"/>
    <cellStyle name="40% - Ênfase1 5 2" xfId="339" xr:uid="{00000000-0005-0000-0000-000052010000}"/>
    <cellStyle name="40% - Ênfase1 5 3" xfId="340" xr:uid="{00000000-0005-0000-0000-000053010000}"/>
    <cellStyle name="40% - Ênfase1 5 4" xfId="341" xr:uid="{00000000-0005-0000-0000-000054010000}"/>
    <cellStyle name="40% - Ênfase1 5 5" xfId="342" xr:uid="{00000000-0005-0000-0000-000055010000}"/>
    <cellStyle name="40% - Ênfase1 5 6" xfId="343" xr:uid="{00000000-0005-0000-0000-000056010000}"/>
    <cellStyle name="40% - Ênfase1 5 7" xfId="344" xr:uid="{00000000-0005-0000-0000-000057010000}"/>
    <cellStyle name="40% - Ênfase1 5 8" xfId="345" xr:uid="{00000000-0005-0000-0000-000058010000}"/>
    <cellStyle name="40% - Ênfase1 5 9" xfId="346" xr:uid="{00000000-0005-0000-0000-000059010000}"/>
    <cellStyle name="40% - Ênfase1 6" xfId="347" xr:uid="{00000000-0005-0000-0000-00005A010000}"/>
    <cellStyle name="40% - Ênfase1 7" xfId="348" xr:uid="{00000000-0005-0000-0000-00005B010000}"/>
    <cellStyle name="40% - Ênfase1 8" xfId="349" xr:uid="{00000000-0005-0000-0000-00005C010000}"/>
    <cellStyle name="40% - Ênfase1 9" xfId="350" xr:uid="{00000000-0005-0000-0000-00005D010000}"/>
    <cellStyle name="40% - Ênfase2" xfId="351" builtinId="35" customBuiltin="1"/>
    <cellStyle name="40% - Ênfase2 10" xfId="352" xr:uid="{00000000-0005-0000-0000-00005F010000}"/>
    <cellStyle name="40% - Ênfase2 11" xfId="353" xr:uid="{00000000-0005-0000-0000-000060010000}"/>
    <cellStyle name="40% - Ênfase2 12" xfId="354" xr:uid="{00000000-0005-0000-0000-000061010000}"/>
    <cellStyle name="40% - Ênfase2 13" xfId="355" xr:uid="{00000000-0005-0000-0000-000062010000}"/>
    <cellStyle name="40% - Ênfase2 14" xfId="356" xr:uid="{00000000-0005-0000-0000-000063010000}"/>
    <cellStyle name="40% - Ênfase2 2" xfId="357" xr:uid="{00000000-0005-0000-0000-000064010000}"/>
    <cellStyle name="40% - Ênfase2 2 10" xfId="358" xr:uid="{00000000-0005-0000-0000-000065010000}"/>
    <cellStyle name="40% - Ênfase2 2 2" xfId="359" xr:uid="{00000000-0005-0000-0000-000066010000}"/>
    <cellStyle name="40% - Ênfase2 2 3" xfId="360" xr:uid="{00000000-0005-0000-0000-000067010000}"/>
    <cellStyle name="40% - Ênfase2 2 4" xfId="361" xr:uid="{00000000-0005-0000-0000-000068010000}"/>
    <cellStyle name="40% - Ênfase2 2 5" xfId="362" xr:uid="{00000000-0005-0000-0000-000069010000}"/>
    <cellStyle name="40% - Ênfase2 2 6" xfId="363" xr:uid="{00000000-0005-0000-0000-00006A010000}"/>
    <cellStyle name="40% - Ênfase2 2 7" xfId="364" xr:uid="{00000000-0005-0000-0000-00006B010000}"/>
    <cellStyle name="40% - Ênfase2 2 8" xfId="365" xr:uid="{00000000-0005-0000-0000-00006C010000}"/>
    <cellStyle name="40% - Ênfase2 2 9" xfId="366" xr:uid="{00000000-0005-0000-0000-00006D010000}"/>
    <cellStyle name="40% - Ênfase2 3" xfId="367" xr:uid="{00000000-0005-0000-0000-00006E010000}"/>
    <cellStyle name="40% - Ênfase2 3 10" xfId="368" xr:uid="{00000000-0005-0000-0000-00006F010000}"/>
    <cellStyle name="40% - Ênfase2 3 2" xfId="369" xr:uid="{00000000-0005-0000-0000-000070010000}"/>
    <cellStyle name="40% - Ênfase2 3 3" xfId="370" xr:uid="{00000000-0005-0000-0000-000071010000}"/>
    <cellStyle name="40% - Ênfase2 3 4" xfId="371" xr:uid="{00000000-0005-0000-0000-000072010000}"/>
    <cellStyle name="40% - Ênfase2 3 5" xfId="372" xr:uid="{00000000-0005-0000-0000-000073010000}"/>
    <cellStyle name="40% - Ênfase2 3 6" xfId="373" xr:uid="{00000000-0005-0000-0000-000074010000}"/>
    <cellStyle name="40% - Ênfase2 3 7" xfId="374" xr:uid="{00000000-0005-0000-0000-000075010000}"/>
    <cellStyle name="40% - Ênfase2 3 8" xfId="375" xr:uid="{00000000-0005-0000-0000-000076010000}"/>
    <cellStyle name="40% - Ênfase2 3 9" xfId="376" xr:uid="{00000000-0005-0000-0000-000077010000}"/>
    <cellStyle name="40% - Ênfase2 4" xfId="377" xr:uid="{00000000-0005-0000-0000-000078010000}"/>
    <cellStyle name="40% - Ênfase2 4 10" xfId="378" xr:uid="{00000000-0005-0000-0000-000079010000}"/>
    <cellStyle name="40% - Ênfase2 4 2" xfId="379" xr:uid="{00000000-0005-0000-0000-00007A010000}"/>
    <cellStyle name="40% - Ênfase2 4 3" xfId="380" xr:uid="{00000000-0005-0000-0000-00007B010000}"/>
    <cellStyle name="40% - Ênfase2 4 4" xfId="381" xr:uid="{00000000-0005-0000-0000-00007C010000}"/>
    <cellStyle name="40% - Ênfase2 4 5" xfId="382" xr:uid="{00000000-0005-0000-0000-00007D010000}"/>
    <cellStyle name="40% - Ênfase2 4 6" xfId="383" xr:uid="{00000000-0005-0000-0000-00007E010000}"/>
    <cellStyle name="40% - Ênfase2 4 7" xfId="384" xr:uid="{00000000-0005-0000-0000-00007F010000}"/>
    <cellStyle name="40% - Ênfase2 4 8" xfId="385" xr:uid="{00000000-0005-0000-0000-000080010000}"/>
    <cellStyle name="40% - Ênfase2 4 9" xfId="386" xr:uid="{00000000-0005-0000-0000-000081010000}"/>
    <cellStyle name="40% - Ênfase2 5" xfId="387" xr:uid="{00000000-0005-0000-0000-000082010000}"/>
    <cellStyle name="40% - Ênfase2 5 10" xfId="388" xr:uid="{00000000-0005-0000-0000-000083010000}"/>
    <cellStyle name="40% - Ênfase2 5 2" xfId="389" xr:uid="{00000000-0005-0000-0000-000084010000}"/>
    <cellStyle name="40% - Ênfase2 5 3" xfId="390" xr:uid="{00000000-0005-0000-0000-000085010000}"/>
    <cellStyle name="40% - Ênfase2 5 4" xfId="391" xr:uid="{00000000-0005-0000-0000-000086010000}"/>
    <cellStyle name="40% - Ênfase2 5 5" xfId="392" xr:uid="{00000000-0005-0000-0000-000087010000}"/>
    <cellStyle name="40% - Ênfase2 5 6" xfId="393" xr:uid="{00000000-0005-0000-0000-000088010000}"/>
    <cellStyle name="40% - Ênfase2 5 7" xfId="394" xr:uid="{00000000-0005-0000-0000-000089010000}"/>
    <cellStyle name="40% - Ênfase2 5 8" xfId="395" xr:uid="{00000000-0005-0000-0000-00008A010000}"/>
    <cellStyle name="40% - Ênfase2 5 9" xfId="396" xr:uid="{00000000-0005-0000-0000-00008B010000}"/>
    <cellStyle name="40% - Ênfase2 6" xfId="397" xr:uid="{00000000-0005-0000-0000-00008C010000}"/>
    <cellStyle name="40% - Ênfase2 7" xfId="398" xr:uid="{00000000-0005-0000-0000-00008D010000}"/>
    <cellStyle name="40% - Ênfase2 8" xfId="399" xr:uid="{00000000-0005-0000-0000-00008E010000}"/>
    <cellStyle name="40% - Ênfase2 9" xfId="400" xr:uid="{00000000-0005-0000-0000-00008F010000}"/>
    <cellStyle name="40% - Ênfase3" xfId="401" builtinId="39" customBuiltin="1"/>
    <cellStyle name="40% - Ênfase3 10" xfId="402" xr:uid="{00000000-0005-0000-0000-000091010000}"/>
    <cellStyle name="40% - Ênfase3 11" xfId="403" xr:uid="{00000000-0005-0000-0000-000092010000}"/>
    <cellStyle name="40% - Ênfase3 12" xfId="404" xr:uid="{00000000-0005-0000-0000-000093010000}"/>
    <cellStyle name="40% - Ênfase3 13" xfId="405" xr:uid="{00000000-0005-0000-0000-000094010000}"/>
    <cellStyle name="40% - Ênfase3 14" xfId="406" xr:uid="{00000000-0005-0000-0000-000095010000}"/>
    <cellStyle name="40% - Ênfase3 2" xfId="407" xr:uid="{00000000-0005-0000-0000-000096010000}"/>
    <cellStyle name="40% - Ênfase3 2 10" xfId="408" xr:uid="{00000000-0005-0000-0000-000097010000}"/>
    <cellStyle name="40% - Ênfase3 2 2" xfId="409" xr:uid="{00000000-0005-0000-0000-000098010000}"/>
    <cellStyle name="40% - Ênfase3 2 3" xfId="410" xr:uid="{00000000-0005-0000-0000-000099010000}"/>
    <cellStyle name="40% - Ênfase3 2 4" xfId="411" xr:uid="{00000000-0005-0000-0000-00009A010000}"/>
    <cellStyle name="40% - Ênfase3 2 5" xfId="412" xr:uid="{00000000-0005-0000-0000-00009B010000}"/>
    <cellStyle name="40% - Ênfase3 2 6" xfId="413" xr:uid="{00000000-0005-0000-0000-00009C010000}"/>
    <cellStyle name="40% - Ênfase3 2 7" xfId="414" xr:uid="{00000000-0005-0000-0000-00009D010000}"/>
    <cellStyle name="40% - Ênfase3 2 8" xfId="415" xr:uid="{00000000-0005-0000-0000-00009E010000}"/>
    <cellStyle name="40% - Ênfase3 2 9" xfId="416" xr:uid="{00000000-0005-0000-0000-00009F010000}"/>
    <cellStyle name="40% - Ênfase3 3" xfId="417" xr:uid="{00000000-0005-0000-0000-0000A0010000}"/>
    <cellStyle name="40% - Ênfase3 3 10" xfId="418" xr:uid="{00000000-0005-0000-0000-0000A1010000}"/>
    <cellStyle name="40% - Ênfase3 3 2" xfId="419" xr:uid="{00000000-0005-0000-0000-0000A2010000}"/>
    <cellStyle name="40% - Ênfase3 3 3" xfId="420" xr:uid="{00000000-0005-0000-0000-0000A3010000}"/>
    <cellStyle name="40% - Ênfase3 3 4" xfId="421" xr:uid="{00000000-0005-0000-0000-0000A4010000}"/>
    <cellStyle name="40% - Ênfase3 3 5" xfId="422" xr:uid="{00000000-0005-0000-0000-0000A5010000}"/>
    <cellStyle name="40% - Ênfase3 3 6" xfId="423" xr:uid="{00000000-0005-0000-0000-0000A6010000}"/>
    <cellStyle name="40% - Ênfase3 3 7" xfId="424" xr:uid="{00000000-0005-0000-0000-0000A7010000}"/>
    <cellStyle name="40% - Ênfase3 3 8" xfId="425" xr:uid="{00000000-0005-0000-0000-0000A8010000}"/>
    <cellStyle name="40% - Ênfase3 3 9" xfId="426" xr:uid="{00000000-0005-0000-0000-0000A9010000}"/>
    <cellStyle name="40% - Ênfase3 4" xfId="427" xr:uid="{00000000-0005-0000-0000-0000AA010000}"/>
    <cellStyle name="40% - Ênfase3 4 10" xfId="428" xr:uid="{00000000-0005-0000-0000-0000AB010000}"/>
    <cellStyle name="40% - Ênfase3 4 2" xfId="429" xr:uid="{00000000-0005-0000-0000-0000AC010000}"/>
    <cellStyle name="40% - Ênfase3 4 3" xfId="430" xr:uid="{00000000-0005-0000-0000-0000AD010000}"/>
    <cellStyle name="40% - Ênfase3 4 4" xfId="431" xr:uid="{00000000-0005-0000-0000-0000AE010000}"/>
    <cellStyle name="40% - Ênfase3 4 5" xfId="432" xr:uid="{00000000-0005-0000-0000-0000AF010000}"/>
    <cellStyle name="40% - Ênfase3 4 6" xfId="433" xr:uid="{00000000-0005-0000-0000-0000B0010000}"/>
    <cellStyle name="40% - Ênfase3 4 7" xfId="434" xr:uid="{00000000-0005-0000-0000-0000B1010000}"/>
    <cellStyle name="40% - Ênfase3 4 8" xfId="435" xr:uid="{00000000-0005-0000-0000-0000B2010000}"/>
    <cellStyle name="40% - Ênfase3 4 9" xfId="436" xr:uid="{00000000-0005-0000-0000-0000B3010000}"/>
    <cellStyle name="40% - Ênfase3 5" xfId="437" xr:uid="{00000000-0005-0000-0000-0000B4010000}"/>
    <cellStyle name="40% - Ênfase3 5 10" xfId="438" xr:uid="{00000000-0005-0000-0000-0000B5010000}"/>
    <cellStyle name="40% - Ênfase3 5 2" xfId="439" xr:uid="{00000000-0005-0000-0000-0000B6010000}"/>
    <cellStyle name="40% - Ênfase3 5 3" xfId="440" xr:uid="{00000000-0005-0000-0000-0000B7010000}"/>
    <cellStyle name="40% - Ênfase3 5 4" xfId="441" xr:uid="{00000000-0005-0000-0000-0000B8010000}"/>
    <cellStyle name="40% - Ênfase3 5 5" xfId="442" xr:uid="{00000000-0005-0000-0000-0000B9010000}"/>
    <cellStyle name="40% - Ênfase3 5 6" xfId="443" xr:uid="{00000000-0005-0000-0000-0000BA010000}"/>
    <cellStyle name="40% - Ênfase3 5 7" xfId="444" xr:uid="{00000000-0005-0000-0000-0000BB010000}"/>
    <cellStyle name="40% - Ênfase3 5 8" xfId="445" xr:uid="{00000000-0005-0000-0000-0000BC010000}"/>
    <cellStyle name="40% - Ênfase3 5 9" xfId="446" xr:uid="{00000000-0005-0000-0000-0000BD010000}"/>
    <cellStyle name="40% - Ênfase3 6" xfId="447" xr:uid="{00000000-0005-0000-0000-0000BE010000}"/>
    <cellStyle name="40% - Ênfase3 7" xfId="448" xr:uid="{00000000-0005-0000-0000-0000BF010000}"/>
    <cellStyle name="40% - Ênfase3 8" xfId="449" xr:uid="{00000000-0005-0000-0000-0000C0010000}"/>
    <cellStyle name="40% - Ênfase3 9" xfId="450" xr:uid="{00000000-0005-0000-0000-0000C1010000}"/>
    <cellStyle name="40% - Ênfase4" xfId="451" builtinId="43" customBuiltin="1"/>
    <cellStyle name="40% - Ênfase4 10" xfId="452" xr:uid="{00000000-0005-0000-0000-0000C3010000}"/>
    <cellStyle name="40% - Ênfase4 11" xfId="453" xr:uid="{00000000-0005-0000-0000-0000C4010000}"/>
    <cellStyle name="40% - Ênfase4 12" xfId="454" xr:uid="{00000000-0005-0000-0000-0000C5010000}"/>
    <cellStyle name="40% - Ênfase4 13" xfId="455" xr:uid="{00000000-0005-0000-0000-0000C6010000}"/>
    <cellStyle name="40% - Ênfase4 14" xfId="456" xr:uid="{00000000-0005-0000-0000-0000C7010000}"/>
    <cellStyle name="40% - Ênfase4 2" xfId="457" xr:uid="{00000000-0005-0000-0000-0000C8010000}"/>
    <cellStyle name="40% - Ênfase4 2 10" xfId="458" xr:uid="{00000000-0005-0000-0000-0000C9010000}"/>
    <cellStyle name="40% - Ênfase4 2 2" xfId="459" xr:uid="{00000000-0005-0000-0000-0000CA010000}"/>
    <cellStyle name="40% - Ênfase4 2 3" xfId="460" xr:uid="{00000000-0005-0000-0000-0000CB010000}"/>
    <cellStyle name="40% - Ênfase4 2 4" xfId="461" xr:uid="{00000000-0005-0000-0000-0000CC010000}"/>
    <cellStyle name="40% - Ênfase4 2 5" xfId="462" xr:uid="{00000000-0005-0000-0000-0000CD010000}"/>
    <cellStyle name="40% - Ênfase4 2 6" xfId="463" xr:uid="{00000000-0005-0000-0000-0000CE010000}"/>
    <cellStyle name="40% - Ênfase4 2 7" xfId="464" xr:uid="{00000000-0005-0000-0000-0000CF010000}"/>
    <cellStyle name="40% - Ênfase4 2 8" xfId="465" xr:uid="{00000000-0005-0000-0000-0000D0010000}"/>
    <cellStyle name="40% - Ênfase4 2 9" xfId="466" xr:uid="{00000000-0005-0000-0000-0000D1010000}"/>
    <cellStyle name="40% - Ênfase4 3" xfId="467" xr:uid="{00000000-0005-0000-0000-0000D2010000}"/>
    <cellStyle name="40% - Ênfase4 3 10" xfId="468" xr:uid="{00000000-0005-0000-0000-0000D3010000}"/>
    <cellStyle name="40% - Ênfase4 3 2" xfId="469" xr:uid="{00000000-0005-0000-0000-0000D4010000}"/>
    <cellStyle name="40% - Ênfase4 3 3" xfId="470" xr:uid="{00000000-0005-0000-0000-0000D5010000}"/>
    <cellStyle name="40% - Ênfase4 3 4" xfId="471" xr:uid="{00000000-0005-0000-0000-0000D6010000}"/>
    <cellStyle name="40% - Ênfase4 3 5" xfId="472" xr:uid="{00000000-0005-0000-0000-0000D7010000}"/>
    <cellStyle name="40% - Ênfase4 3 6" xfId="473" xr:uid="{00000000-0005-0000-0000-0000D8010000}"/>
    <cellStyle name="40% - Ênfase4 3 7" xfId="474" xr:uid="{00000000-0005-0000-0000-0000D9010000}"/>
    <cellStyle name="40% - Ênfase4 3 8" xfId="475" xr:uid="{00000000-0005-0000-0000-0000DA010000}"/>
    <cellStyle name="40% - Ênfase4 3 9" xfId="476" xr:uid="{00000000-0005-0000-0000-0000DB010000}"/>
    <cellStyle name="40% - Ênfase4 4" xfId="477" xr:uid="{00000000-0005-0000-0000-0000DC010000}"/>
    <cellStyle name="40% - Ênfase4 4 10" xfId="478" xr:uid="{00000000-0005-0000-0000-0000DD010000}"/>
    <cellStyle name="40% - Ênfase4 4 2" xfId="479" xr:uid="{00000000-0005-0000-0000-0000DE010000}"/>
    <cellStyle name="40% - Ênfase4 4 3" xfId="480" xr:uid="{00000000-0005-0000-0000-0000DF010000}"/>
    <cellStyle name="40% - Ênfase4 4 4" xfId="481" xr:uid="{00000000-0005-0000-0000-0000E0010000}"/>
    <cellStyle name="40% - Ênfase4 4 5" xfId="482" xr:uid="{00000000-0005-0000-0000-0000E1010000}"/>
    <cellStyle name="40% - Ênfase4 4 6" xfId="483" xr:uid="{00000000-0005-0000-0000-0000E2010000}"/>
    <cellStyle name="40% - Ênfase4 4 7" xfId="484" xr:uid="{00000000-0005-0000-0000-0000E3010000}"/>
    <cellStyle name="40% - Ênfase4 4 8" xfId="485" xr:uid="{00000000-0005-0000-0000-0000E4010000}"/>
    <cellStyle name="40% - Ênfase4 4 9" xfId="486" xr:uid="{00000000-0005-0000-0000-0000E5010000}"/>
    <cellStyle name="40% - Ênfase4 5" xfId="487" xr:uid="{00000000-0005-0000-0000-0000E6010000}"/>
    <cellStyle name="40% - Ênfase4 5 10" xfId="488" xr:uid="{00000000-0005-0000-0000-0000E7010000}"/>
    <cellStyle name="40% - Ênfase4 5 2" xfId="489" xr:uid="{00000000-0005-0000-0000-0000E8010000}"/>
    <cellStyle name="40% - Ênfase4 5 3" xfId="490" xr:uid="{00000000-0005-0000-0000-0000E9010000}"/>
    <cellStyle name="40% - Ênfase4 5 4" xfId="491" xr:uid="{00000000-0005-0000-0000-0000EA010000}"/>
    <cellStyle name="40% - Ênfase4 5 5" xfId="492" xr:uid="{00000000-0005-0000-0000-0000EB010000}"/>
    <cellStyle name="40% - Ênfase4 5 6" xfId="493" xr:uid="{00000000-0005-0000-0000-0000EC010000}"/>
    <cellStyle name="40% - Ênfase4 5 7" xfId="494" xr:uid="{00000000-0005-0000-0000-0000ED010000}"/>
    <cellStyle name="40% - Ênfase4 5 8" xfId="495" xr:uid="{00000000-0005-0000-0000-0000EE010000}"/>
    <cellStyle name="40% - Ênfase4 5 9" xfId="496" xr:uid="{00000000-0005-0000-0000-0000EF010000}"/>
    <cellStyle name="40% - Ênfase4 6" xfId="497" xr:uid="{00000000-0005-0000-0000-0000F0010000}"/>
    <cellStyle name="40% - Ênfase4 7" xfId="498" xr:uid="{00000000-0005-0000-0000-0000F1010000}"/>
    <cellStyle name="40% - Ênfase4 8" xfId="499" xr:uid="{00000000-0005-0000-0000-0000F2010000}"/>
    <cellStyle name="40% - Ênfase4 9" xfId="500" xr:uid="{00000000-0005-0000-0000-0000F3010000}"/>
    <cellStyle name="40% - Ênfase5" xfId="501" builtinId="47" customBuiltin="1"/>
    <cellStyle name="40% - Ênfase5 10" xfId="502" xr:uid="{00000000-0005-0000-0000-0000F5010000}"/>
    <cellStyle name="40% - Ênfase5 11" xfId="503" xr:uid="{00000000-0005-0000-0000-0000F6010000}"/>
    <cellStyle name="40% - Ênfase5 12" xfId="504" xr:uid="{00000000-0005-0000-0000-0000F7010000}"/>
    <cellStyle name="40% - Ênfase5 13" xfId="505" xr:uid="{00000000-0005-0000-0000-0000F8010000}"/>
    <cellStyle name="40% - Ênfase5 14" xfId="506" xr:uid="{00000000-0005-0000-0000-0000F9010000}"/>
    <cellStyle name="40% - Ênfase5 2" xfId="507" xr:uid="{00000000-0005-0000-0000-0000FA010000}"/>
    <cellStyle name="40% - Ênfase5 2 10" xfId="508" xr:uid="{00000000-0005-0000-0000-0000FB010000}"/>
    <cellStyle name="40% - Ênfase5 2 2" xfId="509" xr:uid="{00000000-0005-0000-0000-0000FC010000}"/>
    <cellStyle name="40% - Ênfase5 2 3" xfId="510" xr:uid="{00000000-0005-0000-0000-0000FD010000}"/>
    <cellStyle name="40% - Ênfase5 2 4" xfId="511" xr:uid="{00000000-0005-0000-0000-0000FE010000}"/>
    <cellStyle name="40% - Ênfase5 2 5" xfId="512" xr:uid="{00000000-0005-0000-0000-0000FF010000}"/>
    <cellStyle name="40% - Ênfase5 2 6" xfId="513" xr:uid="{00000000-0005-0000-0000-000000020000}"/>
    <cellStyle name="40% - Ênfase5 2 7" xfId="514" xr:uid="{00000000-0005-0000-0000-000001020000}"/>
    <cellStyle name="40% - Ênfase5 2 8" xfId="515" xr:uid="{00000000-0005-0000-0000-000002020000}"/>
    <cellStyle name="40% - Ênfase5 2 9" xfId="516" xr:uid="{00000000-0005-0000-0000-000003020000}"/>
    <cellStyle name="40% - Ênfase5 3" xfId="517" xr:uid="{00000000-0005-0000-0000-000004020000}"/>
    <cellStyle name="40% - Ênfase5 3 10" xfId="518" xr:uid="{00000000-0005-0000-0000-000005020000}"/>
    <cellStyle name="40% - Ênfase5 3 2" xfId="519" xr:uid="{00000000-0005-0000-0000-000006020000}"/>
    <cellStyle name="40% - Ênfase5 3 3" xfId="520" xr:uid="{00000000-0005-0000-0000-000007020000}"/>
    <cellStyle name="40% - Ênfase5 3 4" xfId="521" xr:uid="{00000000-0005-0000-0000-000008020000}"/>
    <cellStyle name="40% - Ênfase5 3 5" xfId="522" xr:uid="{00000000-0005-0000-0000-000009020000}"/>
    <cellStyle name="40% - Ênfase5 3 6" xfId="523" xr:uid="{00000000-0005-0000-0000-00000A020000}"/>
    <cellStyle name="40% - Ênfase5 3 7" xfId="524" xr:uid="{00000000-0005-0000-0000-00000B020000}"/>
    <cellStyle name="40% - Ênfase5 3 8" xfId="525" xr:uid="{00000000-0005-0000-0000-00000C020000}"/>
    <cellStyle name="40% - Ênfase5 3 9" xfId="526" xr:uid="{00000000-0005-0000-0000-00000D020000}"/>
    <cellStyle name="40% - Ênfase5 4" xfId="527" xr:uid="{00000000-0005-0000-0000-00000E020000}"/>
    <cellStyle name="40% - Ênfase5 4 10" xfId="528" xr:uid="{00000000-0005-0000-0000-00000F020000}"/>
    <cellStyle name="40% - Ênfase5 4 2" xfId="529" xr:uid="{00000000-0005-0000-0000-000010020000}"/>
    <cellStyle name="40% - Ênfase5 4 3" xfId="530" xr:uid="{00000000-0005-0000-0000-000011020000}"/>
    <cellStyle name="40% - Ênfase5 4 4" xfId="531" xr:uid="{00000000-0005-0000-0000-000012020000}"/>
    <cellStyle name="40% - Ênfase5 4 5" xfId="532" xr:uid="{00000000-0005-0000-0000-000013020000}"/>
    <cellStyle name="40% - Ênfase5 4 6" xfId="533" xr:uid="{00000000-0005-0000-0000-000014020000}"/>
    <cellStyle name="40% - Ênfase5 4 7" xfId="534" xr:uid="{00000000-0005-0000-0000-000015020000}"/>
    <cellStyle name="40% - Ênfase5 4 8" xfId="535" xr:uid="{00000000-0005-0000-0000-000016020000}"/>
    <cellStyle name="40% - Ênfase5 4 9" xfId="536" xr:uid="{00000000-0005-0000-0000-000017020000}"/>
    <cellStyle name="40% - Ênfase5 5" xfId="537" xr:uid="{00000000-0005-0000-0000-000018020000}"/>
    <cellStyle name="40% - Ênfase5 5 10" xfId="538" xr:uid="{00000000-0005-0000-0000-000019020000}"/>
    <cellStyle name="40% - Ênfase5 5 2" xfId="539" xr:uid="{00000000-0005-0000-0000-00001A020000}"/>
    <cellStyle name="40% - Ênfase5 5 3" xfId="540" xr:uid="{00000000-0005-0000-0000-00001B020000}"/>
    <cellStyle name="40% - Ênfase5 5 4" xfId="541" xr:uid="{00000000-0005-0000-0000-00001C020000}"/>
    <cellStyle name="40% - Ênfase5 5 5" xfId="542" xr:uid="{00000000-0005-0000-0000-00001D020000}"/>
    <cellStyle name="40% - Ênfase5 5 6" xfId="543" xr:uid="{00000000-0005-0000-0000-00001E020000}"/>
    <cellStyle name="40% - Ênfase5 5 7" xfId="544" xr:uid="{00000000-0005-0000-0000-00001F020000}"/>
    <cellStyle name="40% - Ênfase5 5 8" xfId="545" xr:uid="{00000000-0005-0000-0000-000020020000}"/>
    <cellStyle name="40% - Ênfase5 5 9" xfId="546" xr:uid="{00000000-0005-0000-0000-000021020000}"/>
    <cellStyle name="40% - Ênfase5 6" xfId="547" xr:uid="{00000000-0005-0000-0000-000022020000}"/>
    <cellStyle name="40% - Ênfase5 7" xfId="548" xr:uid="{00000000-0005-0000-0000-000023020000}"/>
    <cellStyle name="40% - Ênfase5 8" xfId="549" xr:uid="{00000000-0005-0000-0000-000024020000}"/>
    <cellStyle name="40% - Ênfase5 9" xfId="550" xr:uid="{00000000-0005-0000-0000-000025020000}"/>
    <cellStyle name="40% - Ênfase6" xfId="551" builtinId="51" customBuiltin="1"/>
    <cellStyle name="40% - Ênfase6 10" xfId="552" xr:uid="{00000000-0005-0000-0000-000027020000}"/>
    <cellStyle name="40% - Ênfase6 11" xfId="553" xr:uid="{00000000-0005-0000-0000-000028020000}"/>
    <cellStyle name="40% - Ênfase6 12" xfId="554" xr:uid="{00000000-0005-0000-0000-000029020000}"/>
    <cellStyle name="40% - Ênfase6 13" xfId="555" xr:uid="{00000000-0005-0000-0000-00002A020000}"/>
    <cellStyle name="40% - Ênfase6 14" xfId="556" xr:uid="{00000000-0005-0000-0000-00002B020000}"/>
    <cellStyle name="40% - Ênfase6 2" xfId="557" xr:uid="{00000000-0005-0000-0000-00002C020000}"/>
    <cellStyle name="40% - Ênfase6 2 10" xfId="558" xr:uid="{00000000-0005-0000-0000-00002D020000}"/>
    <cellStyle name="40% - Ênfase6 2 2" xfId="559" xr:uid="{00000000-0005-0000-0000-00002E020000}"/>
    <cellStyle name="40% - Ênfase6 2 3" xfId="560" xr:uid="{00000000-0005-0000-0000-00002F020000}"/>
    <cellStyle name="40% - Ênfase6 2 4" xfId="561" xr:uid="{00000000-0005-0000-0000-000030020000}"/>
    <cellStyle name="40% - Ênfase6 2 5" xfId="562" xr:uid="{00000000-0005-0000-0000-000031020000}"/>
    <cellStyle name="40% - Ênfase6 2 6" xfId="563" xr:uid="{00000000-0005-0000-0000-000032020000}"/>
    <cellStyle name="40% - Ênfase6 2 7" xfId="564" xr:uid="{00000000-0005-0000-0000-000033020000}"/>
    <cellStyle name="40% - Ênfase6 2 8" xfId="565" xr:uid="{00000000-0005-0000-0000-000034020000}"/>
    <cellStyle name="40% - Ênfase6 2 9" xfId="566" xr:uid="{00000000-0005-0000-0000-000035020000}"/>
    <cellStyle name="40% - Ênfase6 3" xfId="567" xr:uid="{00000000-0005-0000-0000-000036020000}"/>
    <cellStyle name="40% - Ênfase6 3 10" xfId="568" xr:uid="{00000000-0005-0000-0000-000037020000}"/>
    <cellStyle name="40% - Ênfase6 3 2" xfId="569" xr:uid="{00000000-0005-0000-0000-000038020000}"/>
    <cellStyle name="40% - Ênfase6 3 3" xfId="570" xr:uid="{00000000-0005-0000-0000-000039020000}"/>
    <cellStyle name="40% - Ênfase6 3 4" xfId="571" xr:uid="{00000000-0005-0000-0000-00003A020000}"/>
    <cellStyle name="40% - Ênfase6 3 5" xfId="572" xr:uid="{00000000-0005-0000-0000-00003B020000}"/>
    <cellStyle name="40% - Ênfase6 3 6" xfId="573" xr:uid="{00000000-0005-0000-0000-00003C020000}"/>
    <cellStyle name="40% - Ênfase6 3 7" xfId="574" xr:uid="{00000000-0005-0000-0000-00003D020000}"/>
    <cellStyle name="40% - Ênfase6 3 8" xfId="575" xr:uid="{00000000-0005-0000-0000-00003E020000}"/>
    <cellStyle name="40% - Ênfase6 3 9" xfId="576" xr:uid="{00000000-0005-0000-0000-00003F020000}"/>
    <cellStyle name="40% - Ênfase6 4" xfId="577" xr:uid="{00000000-0005-0000-0000-000040020000}"/>
    <cellStyle name="40% - Ênfase6 4 10" xfId="578" xr:uid="{00000000-0005-0000-0000-000041020000}"/>
    <cellStyle name="40% - Ênfase6 4 2" xfId="579" xr:uid="{00000000-0005-0000-0000-000042020000}"/>
    <cellStyle name="40% - Ênfase6 4 3" xfId="580" xr:uid="{00000000-0005-0000-0000-000043020000}"/>
    <cellStyle name="40% - Ênfase6 4 4" xfId="581" xr:uid="{00000000-0005-0000-0000-000044020000}"/>
    <cellStyle name="40% - Ênfase6 4 5" xfId="582" xr:uid="{00000000-0005-0000-0000-000045020000}"/>
    <cellStyle name="40% - Ênfase6 4 6" xfId="583" xr:uid="{00000000-0005-0000-0000-000046020000}"/>
    <cellStyle name="40% - Ênfase6 4 7" xfId="584" xr:uid="{00000000-0005-0000-0000-000047020000}"/>
    <cellStyle name="40% - Ênfase6 4 8" xfId="585" xr:uid="{00000000-0005-0000-0000-000048020000}"/>
    <cellStyle name="40% - Ênfase6 4 9" xfId="586" xr:uid="{00000000-0005-0000-0000-000049020000}"/>
    <cellStyle name="40% - Ênfase6 5" xfId="587" xr:uid="{00000000-0005-0000-0000-00004A020000}"/>
    <cellStyle name="40% - Ênfase6 5 10" xfId="588" xr:uid="{00000000-0005-0000-0000-00004B020000}"/>
    <cellStyle name="40% - Ênfase6 5 2" xfId="589" xr:uid="{00000000-0005-0000-0000-00004C020000}"/>
    <cellStyle name="40% - Ênfase6 5 3" xfId="590" xr:uid="{00000000-0005-0000-0000-00004D020000}"/>
    <cellStyle name="40% - Ênfase6 5 4" xfId="591" xr:uid="{00000000-0005-0000-0000-00004E020000}"/>
    <cellStyle name="40% - Ênfase6 5 5" xfId="592" xr:uid="{00000000-0005-0000-0000-00004F020000}"/>
    <cellStyle name="40% - Ênfase6 5 6" xfId="593" xr:uid="{00000000-0005-0000-0000-000050020000}"/>
    <cellStyle name="40% - Ênfase6 5 7" xfId="594" xr:uid="{00000000-0005-0000-0000-000051020000}"/>
    <cellStyle name="40% - Ênfase6 5 8" xfId="595" xr:uid="{00000000-0005-0000-0000-000052020000}"/>
    <cellStyle name="40% - Ênfase6 5 9" xfId="596" xr:uid="{00000000-0005-0000-0000-000053020000}"/>
    <cellStyle name="40% - Ênfase6 6" xfId="597" xr:uid="{00000000-0005-0000-0000-000054020000}"/>
    <cellStyle name="40% - Ênfase6 7" xfId="598" xr:uid="{00000000-0005-0000-0000-000055020000}"/>
    <cellStyle name="40% - Ênfase6 8" xfId="599" xr:uid="{00000000-0005-0000-0000-000056020000}"/>
    <cellStyle name="40% - Ênfase6 9" xfId="600" xr:uid="{00000000-0005-0000-0000-000057020000}"/>
    <cellStyle name="60% - Ênfase1" xfId="601" builtinId="32" customBuiltin="1"/>
    <cellStyle name="60% - Ênfase1 10" xfId="602" xr:uid="{00000000-0005-0000-0000-000059020000}"/>
    <cellStyle name="60% - Ênfase1 11" xfId="603" xr:uid="{00000000-0005-0000-0000-00005A020000}"/>
    <cellStyle name="60% - Ênfase1 12" xfId="604" xr:uid="{00000000-0005-0000-0000-00005B020000}"/>
    <cellStyle name="60% - Ênfase1 13" xfId="605" xr:uid="{00000000-0005-0000-0000-00005C020000}"/>
    <cellStyle name="60% - Ênfase1 14" xfId="606" xr:uid="{00000000-0005-0000-0000-00005D020000}"/>
    <cellStyle name="60% - Ênfase1 2" xfId="607" xr:uid="{00000000-0005-0000-0000-00005E020000}"/>
    <cellStyle name="60% - Ênfase1 2 10" xfId="608" xr:uid="{00000000-0005-0000-0000-00005F020000}"/>
    <cellStyle name="60% - Ênfase1 2 2" xfId="609" xr:uid="{00000000-0005-0000-0000-000060020000}"/>
    <cellStyle name="60% - Ênfase1 2 3" xfId="610" xr:uid="{00000000-0005-0000-0000-000061020000}"/>
    <cellStyle name="60% - Ênfase1 2 4" xfId="611" xr:uid="{00000000-0005-0000-0000-000062020000}"/>
    <cellStyle name="60% - Ênfase1 2 5" xfId="612" xr:uid="{00000000-0005-0000-0000-000063020000}"/>
    <cellStyle name="60% - Ênfase1 2 6" xfId="613" xr:uid="{00000000-0005-0000-0000-000064020000}"/>
    <cellStyle name="60% - Ênfase1 2 7" xfId="614" xr:uid="{00000000-0005-0000-0000-000065020000}"/>
    <cellStyle name="60% - Ênfase1 2 8" xfId="615" xr:uid="{00000000-0005-0000-0000-000066020000}"/>
    <cellStyle name="60% - Ênfase1 2 9" xfId="616" xr:uid="{00000000-0005-0000-0000-000067020000}"/>
    <cellStyle name="60% - Ênfase1 3" xfId="617" xr:uid="{00000000-0005-0000-0000-000068020000}"/>
    <cellStyle name="60% - Ênfase1 3 10" xfId="618" xr:uid="{00000000-0005-0000-0000-000069020000}"/>
    <cellStyle name="60% - Ênfase1 3 2" xfId="619" xr:uid="{00000000-0005-0000-0000-00006A020000}"/>
    <cellStyle name="60% - Ênfase1 3 3" xfId="620" xr:uid="{00000000-0005-0000-0000-00006B020000}"/>
    <cellStyle name="60% - Ênfase1 3 4" xfId="621" xr:uid="{00000000-0005-0000-0000-00006C020000}"/>
    <cellStyle name="60% - Ênfase1 3 5" xfId="622" xr:uid="{00000000-0005-0000-0000-00006D020000}"/>
    <cellStyle name="60% - Ênfase1 3 6" xfId="623" xr:uid="{00000000-0005-0000-0000-00006E020000}"/>
    <cellStyle name="60% - Ênfase1 3 7" xfId="624" xr:uid="{00000000-0005-0000-0000-00006F020000}"/>
    <cellStyle name="60% - Ênfase1 3 8" xfId="625" xr:uid="{00000000-0005-0000-0000-000070020000}"/>
    <cellStyle name="60% - Ênfase1 3 9" xfId="626" xr:uid="{00000000-0005-0000-0000-000071020000}"/>
    <cellStyle name="60% - Ênfase1 4" xfId="627" xr:uid="{00000000-0005-0000-0000-000072020000}"/>
    <cellStyle name="60% - Ênfase1 4 10" xfId="628" xr:uid="{00000000-0005-0000-0000-000073020000}"/>
    <cellStyle name="60% - Ênfase1 4 2" xfId="629" xr:uid="{00000000-0005-0000-0000-000074020000}"/>
    <cellStyle name="60% - Ênfase1 4 3" xfId="630" xr:uid="{00000000-0005-0000-0000-000075020000}"/>
    <cellStyle name="60% - Ênfase1 4 4" xfId="631" xr:uid="{00000000-0005-0000-0000-000076020000}"/>
    <cellStyle name="60% - Ênfase1 4 5" xfId="632" xr:uid="{00000000-0005-0000-0000-000077020000}"/>
    <cellStyle name="60% - Ênfase1 4 6" xfId="633" xr:uid="{00000000-0005-0000-0000-000078020000}"/>
    <cellStyle name="60% - Ênfase1 4 7" xfId="634" xr:uid="{00000000-0005-0000-0000-000079020000}"/>
    <cellStyle name="60% - Ênfase1 4 8" xfId="635" xr:uid="{00000000-0005-0000-0000-00007A020000}"/>
    <cellStyle name="60% - Ênfase1 4 9" xfId="636" xr:uid="{00000000-0005-0000-0000-00007B020000}"/>
    <cellStyle name="60% - Ênfase1 5" xfId="637" xr:uid="{00000000-0005-0000-0000-00007C020000}"/>
    <cellStyle name="60% - Ênfase1 5 10" xfId="638" xr:uid="{00000000-0005-0000-0000-00007D020000}"/>
    <cellStyle name="60% - Ênfase1 5 2" xfId="639" xr:uid="{00000000-0005-0000-0000-00007E020000}"/>
    <cellStyle name="60% - Ênfase1 5 3" xfId="640" xr:uid="{00000000-0005-0000-0000-00007F020000}"/>
    <cellStyle name="60% - Ênfase1 5 4" xfId="641" xr:uid="{00000000-0005-0000-0000-000080020000}"/>
    <cellStyle name="60% - Ênfase1 5 5" xfId="642" xr:uid="{00000000-0005-0000-0000-000081020000}"/>
    <cellStyle name="60% - Ênfase1 5 6" xfId="643" xr:uid="{00000000-0005-0000-0000-000082020000}"/>
    <cellStyle name="60% - Ênfase1 5 7" xfId="644" xr:uid="{00000000-0005-0000-0000-000083020000}"/>
    <cellStyle name="60% - Ênfase1 5 8" xfId="645" xr:uid="{00000000-0005-0000-0000-000084020000}"/>
    <cellStyle name="60% - Ênfase1 5 9" xfId="646" xr:uid="{00000000-0005-0000-0000-000085020000}"/>
    <cellStyle name="60% - Ênfase1 6" xfId="647" xr:uid="{00000000-0005-0000-0000-000086020000}"/>
    <cellStyle name="60% - Ênfase1 7" xfId="648" xr:uid="{00000000-0005-0000-0000-000087020000}"/>
    <cellStyle name="60% - Ênfase1 8" xfId="649" xr:uid="{00000000-0005-0000-0000-000088020000}"/>
    <cellStyle name="60% - Ênfase1 9" xfId="650" xr:uid="{00000000-0005-0000-0000-000089020000}"/>
    <cellStyle name="60% - Ênfase2" xfId="651" builtinId="36" customBuiltin="1"/>
    <cellStyle name="60% - Ênfase2 10" xfId="652" xr:uid="{00000000-0005-0000-0000-00008B020000}"/>
    <cellStyle name="60% - Ênfase2 11" xfId="653" xr:uid="{00000000-0005-0000-0000-00008C020000}"/>
    <cellStyle name="60% - Ênfase2 12" xfId="654" xr:uid="{00000000-0005-0000-0000-00008D020000}"/>
    <cellStyle name="60% - Ênfase2 13" xfId="655" xr:uid="{00000000-0005-0000-0000-00008E020000}"/>
    <cellStyle name="60% - Ênfase2 14" xfId="656" xr:uid="{00000000-0005-0000-0000-00008F020000}"/>
    <cellStyle name="60% - Ênfase2 2" xfId="657" xr:uid="{00000000-0005-0000-0000-000090020000}"/>
    <cellStyle name="60% - Ênfase2 2 10" xfId="658" xr:uid="{00000000-0005-0000-0000-000091020000}"/>
    <cellStyle name="60% - Ênfase2 2 2" xfId="659" xr:uid="{00000000-0005-0000-0000-000092020000}"/>
    <cellStyle name="60% - Ênfase2 2 3" xfId="660" xr:uid="{00000000-0005-0000-0000-000093020000}"/>
    <cellStyle name="60% - Ênfase2 2 4" xfId="661" xr:uid="{00000000-0005-0000-0000-000094020000}"/>
    <cellStyle name="60% - Ênfase2 2 5" xfId="662" xr:uid="{00000000-0005-0000-0000-000095020000}"/>
    <cellStyle name="60% - Ênfase2 2 6" xfId="663" xr:uid="{00000000-0005-0000-0000-000096020000}"/>
    <cellStyle name="60% - Ênfase2 2 7" xfId="664" xr:uid="{00000000-0005-0000-0000-000097020000}"/>
    <cellStyle name="60% - Ênfase2 2 8" xfId="665" xr:uid="{00000000-0005-0000-0000-000098020000}"/>
    <cellStyle name="60% - Ênfase2 2 9" xfId="666" xr:uid="{00000000-0005-0000-0000-000099020000}"/>
    <cellStyle name="60% - Ênfase2 3" xfId="667" xr:uid="{00000000-0005-0000-0000-00009A020000}"/>
    <cellStyle name="60% - Ênfase2 3 10" xfId="668" xr:uid="{00000000-0005-0000-0000-00009B020000}"/>
    <cellStyle name="60% - Ênfase2 3 2" xfId="669" xr:uid="{00000000-0005-0000-0000-00009C020000}"/>
    <cellStyle name="60% - Ênfase2 3 3" xfId="670" xr:uid="{00000000-0005-0000-0000-00009D020000}"/>
    <cellStyle name="60% - Ênfase2 3 4" xfId="671" xr:uid="{00000000-0005-0000-0000-00009E020000}"/>
    <cellStyle name="60% - Ênfase2 3 5" xfId="672" xr:uid="{00000000-0005-0000-0000-00009F020000}"/>
    <cellStyle name="60% - Ênfase2 3 6" xfId="673" xr:uid="{00000000-0005-0000-0000-0000A0020000}"/>
    <cellStyle name="60% - Ênfase2 3 7" xfId="674" xr:uid="{00000000-0005-0000-0000-0000A1020000}"/>
    <cellStyle name="60% - Ênfase2 3 8" xfId="675" xr:uid="{00000000-0005-0000-0000-0000A2020000}"/>
    <cellStyle name="60% - Ênfase2 3 9" xfId="676" xr:uid="{00000000-0005-0000-0000-0000A3020000}"/>
    <cellStyle name="60% - Ênfase2 4" xfId="677" xr:uid="{00000000-0005-0000-0000-0000A4020000}"/>
    <cellStyle name="60% - Ênfase2 4 10" xfId="678" xr:uid="{00000000-0005-0000-0000-0000A5020000}"/>
    <cellStyle name="60% - Ênfase2 4 2" xfId="679" xr:uid="{00000000-0005-0000-0000-0000A6020000}"/>
    <cellStyle name="60% - Ênfase2 4 3" xfId="680" xr:uid="{00000000-0005-0000-0000-0000A7020000}"/>
    <cellStyle name="60% - Ênfase2 4 4" xfId="681" xr:uid="{00000000-0005-0000-0000-0000A8020000}"/>
    <cellStyle name="60% - Ênfase2 4 5" xfId="682" xr:uid="{00000000-0005-0000-0000-0000A9020000}"/>
    <cellStyle name="60% - Ênfase2 4 6" xfId="683" xr:uid="{00000000-0005-0000-0000-0000AA020000}"/>
    <cellStyle name="60% - Ênfase2 4 7" xfId="684" xr:uid="{00000000-0005-0000-0000-0000AB020000}"/>
    <cellStyle name="60% - Ênfase2 4 8" xfId="685" xr:uid="{00000000-0005-0000-0000-0000AC020000}"/>
    <cellStyle name="60% - Ênfase2 4 9" xfId="686" xr:uid="{00000000-0005-0000-0000-0000AD020000}"/>
    <cellStyle name="60% - Ênfase2 5" xfId="687" xr:uid="{00000000-0005-0000-0000-0000AE020000}"/>
    <cellStyle name="60% - Ênfase2 5 10" xfId="688" xr:uid="{00000000-0005-0000-0000-0000AF020000}"/>
    <cellStyle name="60% - Ênfase2 5 2" xfId="689" xr:uid="{00000000-0005-0000-0000-0000B0020000}"/>
    <cellStyle name="60% - Ênfase2 5 3" xfId="690" xr:uid="{00000000-0005-0000-0000-0000B1020000}"/>
    <cellStyle name="60% - Ênfase2 5 4" xfId="691" xr:uid="{00000000-0005-0000-0000-0000B2020000}"/>
    <cellStyle name="60% - Ênfase2 5 5" xfId="692" xr:uid="{00000000-0005-0000-0000-0000B3020000}"/>
    <cellStyle name="60% - Ênfase2 5 6" xfId="693" xr:uid="{00000000-0005-0000-0000-0000B4020000}"/>
    <cellStyle name="60% - Ênfase2 5 7" xfId="694" xr:uid="{00000000-0005-0000-0000-0000B5020000}"/>
    <cellStyle name="60% - Ênfase2 5 8" xfId="695" xr:uid="{00000000-0005-0000-0000-0000B6020000}"/>
    <cellStyle name="60% - Ênfase2 5 9" xfId="696" xr:uid="{00000000-0005-0000-0000-0000B7020000}"/>
    <cellStyle name="60% - Ênfase2 6" xfId="697" xr:uid="{00000000-0005-0000-0000-0000B8020000}"/>
    <cellStyle name="60% - Ênfase2 7" xfId="698" xr:uid="{00000000-0005-0000-0000-0000B9020000}"/>
    <cellStyle name="60% - Ênfase2 8" xfId="699" xr:uid="{00000000-0005-0000-0000-0000BA020000}"/>
    <cellStyle name="60% - Ênfase2 9" xfId="700" xr:uid="{00000000-0005-0000-0000-0000BB020000}"/>
    <cellStyle name="60% - Ênfase3" xfId="701" builtinId="40" customBuiltin="1"/>
    <cellStyle name="60% - Ênfase3 10" xfId="702" xr:uid="{00000000-0005-0000-0000-0000BD020000}"/>
    <cellStyle name="60% - Ênfase3 11" xfId="703" xr:uid="{00000000-0005-0000-0000-0000BE020000}"/>
    <cellStyle name="60% - Ênfase3 12" xfId="704" xr:uid="{00000000-0005-0000-0000-0000BF020000}"/>
    <cellStyle name="60% - Ênfase3 13" xfId="705" xr:uid="{00000000-0005-0000-0000-0000C0020000}"/>
    <cellStyle name="60% - Ênfase3 14" xfId="706" xr:uid="{00000000-0005-0000-0000-0000C1020000}"/>
    <cellStyle name="60% - Ênfase3 2" xfId="707" xr:uid="{00000000-0005-0000-0000-0000C2020000}"/>
    <cellStyle name="60% - Ênfase3 2 10" xfId="708" xr:uid="{00000000-0005-0000-0000-0000C3020000}"/>
    <cellStyle name="60% - Ênfase3 2 2" xfId="709" xr:uid="{00000000-0005-0000-0000-0000C4020000}"/>
    <cellStyle name="60% - Ênfase3 2 3" xfId="710" xr:uid="{00000000-0005-0000-0000-0000C5020000}"/>
    <cellStyle name="60% - Ênfase3 2 4" xfId="711" xr:uid="{00000000-0005-0000-0000-0000C6020000}"/>
    <cellStyle name="60% - Ênfase3 2 5" xfId="712" xr:uid="{00000000-0005-0000-0000-0000C7020000}"/>
    <cellStyle name="60% - Ênfase3 2 6" xfId="713" xr:uid="{00000000-0005-0000-0000-0000C8020000}"/>
    <cellStyle name="60% - Ênfase3 2 7" xfId="714" xr:uid="{00000000-0005-0000-0000-0000C9020000}"/>
    <cellStyle name="60% - Ênfase3 2 8" xfId="715" xr:uid="{00000000-0005-0000-0000-0000CA020000}"/>
    <cellStyle name="60% - Ênfase3 2 9" xfId="716" xr:uid="{00000000-0005-0000-0000-0000CB020000}"/>
    <cellStyle name="60% - Ênfase3 3" xfId="717" xr:uid="{00000000-0005-0000-0000-0000CC020000}"/>
    <cellStyle name="60% - Ênfase3 3 10" xfId="718" xr:uid="{00000000-0005-0000-0000-0000CD020000}"/>
    <cellStyle name="60% - Ênfase3 3 2" xfId="719" xr:uid="{00000000-0005-0000-0000-0000CE020000}"/>
    <cellStyle name="60% - Ênfase3 3 3" xfId="720" xr:uid="{00000000-0005-0000-0000-0000CF020000}"/>
    <cellStyle name="60% - Ênfase3 3 4" xfId="721" xr:uid="{00000000-0005-0000-0000-0000D0020000}"/>
    <cellStyle name="60% - Ênfase3 3 5" xfId="722" xr:uid="{00000000-0005-0000-0000-0000D1020000}"/>
    <cellStyle name="60% - Ênfase3 3 6" xfId="723" xr:uid="{00000000-0005-0000-0000-0000D2020000}"/>
    <cellStyle name="60% - Ênfase3 3 7" xfId="724" xr:uid="{00000000-0005-0000-0000-0000D3020000}"/>
    <cellStyle name="60% - Ênfase3 3 8" xfId="725" xr:uid="{00000000-0005-0000-0000-0000D4020000}"/>
    <cellStyle name="60% - Ênfase3 3 9" xfId="726" xr:uid="{00000000-0005-0000-0000-0000D5020000}"/>
    <cellStyle name="60% - Ênfase3 4" xfId="727" xr:uid="{00000000-0005-0000-0000-0000D6020000}"/>
    <cellStyle name="60% - Ênfase3 4 10" xfId="728" xr:uid="{00000000-0005-0000-0000-0000D7020000}"/>
    <cellStyle name="60% - Ênfase3 4 2" xfId="729" xr:uid="{00000000-0005-0000-0000-0000D8020000}"/>
    <cellStyle name="60% - Ênfase3 4 3" xfId="730" xr:uid="{00000000-0005-0000-0000-0000D9020000}"/>
    <cellStyle name="60% - Ênfase3 4 4" xfId="731" xr:uid="{00000000-0005-0000-0000-0000DA020000}"/>
    <cellStyle name="60% - Ênfase3 4 5" xfId="732" xr:uid="{00000000-0005-0000-0000-0000DB020000}"/>
    <cellStyle name="60% - Ênfase3 4 6" xfId="733" xr:uid="{00000000-0005-0000-0000-0000DC020000}"/>
    <cellStyle name="60% - Ênfase3 4 7" xfId="734" xr:uid="{00000000-0005-0000-0000-0000DD020000}"/>
    <cellStyle name="60% - Ênfase3 4 8" xfId="735" xr:uid="{00000000-0005-0000-0000-0000DE020000}"/>
    <cellStyle name="60% - Ênfase3 4 9" xfId="736" xr:uid="{00000000-0005-0000-0000-0000DF020000}"/>
    <cellStyle name="60% - Ênfase3 5" xfId="737" xr:uid="{00000000-0005-0000-0000-0000E0020000}"/>
    <cellStyle name="60% - Ênfase3 5 10" xfId="738" xr:uid="{00000000-0005-0000-0000-0000E1020000}"/>
    <cellStyle name="60% - Ênfase3 5 2" xfId="739" xr:uid="{00000000-0005-0000-0000-0000E2020000}"/>
    <cellStyle name="60% - Ênfase3 5 3" xfId="740" xr:uid="{00000000-0005-0000-0000-0000E3020000}"/>
    <cellStyle name="60% - Ênfase3 5 4" xfId="741" xr:uid="{00000000-0005-0000-0000-0000E4020000}"/>
    <cellStyle name="60% - Ênfase3 5 5" xfId="742" xr:uid="{00000000-0005-0000-0000-0000E5020000}"/>
    <cellStyle name="60% - Ênfase3 5 6" xfId="743" xr:uid="{00000000-0005-0000-0000-0000E6020000}"/>
    <cellStyle name="60% - Ênfase3 5 7" xfId="744" xr:uid="{00000000-0005-0000-0000-0000E7020000}"/>
    <cellStyle name="60% - Ênfase3 5 8" xfId="745" xr:uid="{00000000-0005-0000-0000-0000E8020000}"/>
    <cellStyle name="60% - Ênfase3 5 9" xfId="746" xr:uid="{00000000-0005-0000-0000-0000E9020000}"/>
    <cellStyle name="60% - Ênfase3 6" xfId="747" xr:uid="{00000000-0005-0000-0000-0000EA020000}"/>
    <cellStyle name="60% - Ênfase3 7" xfId="748" xr:uid="{00000000-0005-0000-0000-0000EB020000}"/>
    <cellStyle name="60% - Ênfase3 8" xfId="749" xr:uid="{00000000-0005-0000-0000-0000EC020000}"/>
    <cellStyle name="60% - Ênfase3 9" xfId="750" xr:uid="{00000000-0005-0000-0000-0000ED020000}"/>
    <cellStyle name="60% - Ênfase4" xfId="751" builtinId="44" customBuiltin="1"/>
    <cellStyle name="60% - Ênfase4 10" xfId="752" xr:uid="{00000000-0005-0000-0000-0000EF020000}"/>
    <cellStyle name="60% - Ênfase4 11" xfId="753" xr:uid="{00000000-0005-0000-0000-0000F0020000}"/>
    <cellStyle name="60% - Ênfase4 12" xfId="754" xr:uid="{00000000-0005-0000-0000-0000F1020000}"/>
    <cellStyle name="60% - Ênfase4 13" xfId="755" xr:uid="{00000000-0005-0000-0000-0000F2020000}"/>
    <cellStyle name="60% - Ênfase4 14" xfId="756" xr:uid="{00000000-0005-0000-0000-0000F3020000}"/>
    <cellStyle name="60% - Ênfase4 2" xfId="757" xr:uid="{00000000-0005-0000-0000-0000F4020000}"/>
    <cellStyle name="60% - Ênfase4 2 10" xfId="758" xr:uid="{00000000-0005-0000-0000-0000F5020000}"/>
    <cellStyle name="60% - Ênfase4 2 2" xfId="759" xr:uid="{00000000-0005-0000-0000-0000F6020000}"/>
    <cellStyle name="60% - Ênfase4 2 3" xfId="760" xr:uid="{00000000-0005-0000-0000-0000F7020000}"/>
    <cellStyle name="60% - Ênfase4 2 4" xfId="761" xr:uid="{00000000-0005-0000-0000-0000F8020000}"/>
    <cellStyle name="60% - Ênfase4 2 5" xfId="762" xr:uid="{00000000-0005-0000-0000-0000F9020000}"/>
    <cellStyle name="60% - Ênfase4 2 6" xfId="763" xr:uid="{00000000-0005-0000-0000-0000FA020000}"/>
    <cellStyle name="60% - Ênfase4 2 7" xfId="764" xr:uid="{00000000-0005-0000-0000-0000FB020000}"/>
    <cellStyle name="60% - Ênfase4 2 8" xfId="765" xr:uid="{00000000-0005-0000-0000-0000FC020000}"/>
    <cellStyle name="60% - Ênfase4 2 9" xfId="766" xr:uid="{00000000-0005-0000-0000-0000FD020000}"/>
    <cellStyle name="60% - Ênfase4 3" xfId="767" xr:uid="{00000000-0005-0000-0000-0000FE020000}"/>
    <cellStyle name="60% - Ênfase4 3 10" xfId="768" xr:uid="{00000000-0005-0000-0000-0000FF020000}"/>
    <cellStyle name="60% - Ênfase4 3 2" xfId="769" xr:uid="{00000000-0005-0000-0000-000000030000}"/>
    <cellStyle name="60% - Ênfase4 3 3" xfId="770" xr:uid="{00000000-0005-0000-0000-000001030000}"/>
    <cellStyle name="60% - Ênfase4 3 4" xfId="771" xr:uid="{00000000-0005-0000-0000-000002030000}"/>
    <cellStyle name="60% - Ênfase4 3 5" xfId="772" xr:uid="{00000000-0005-0000-0000-000003030000}"/>
    <cellStyle name="60% - Ênfase4 3 6" xfId="773" xr:uid="{00000000-0005-0000-0000-000004030000}"/>
    <cellStyle name="60% - Ênfase4 3 7" xfId="774" xr:uid="{00000000-0005-0000-0000-000005030000}"/>
    <cellStyle name="60% - Ênfase4 3 8" xfId="775" xr:uid="{00000000-0005-0000-0000-000006030000}"/>
    <cellStyle name="60% - Ênfase4 3 9" xfId="776" xr:uid="{00000000-0005-0000-0000-000007030000}"/>
    <cellStyle name="60% - Ênfase4 4" xfId="777" xr:uid="{00000000-0005-0000-0000-000008030000}"/>
    <cellStyle name="60% - Ênfase4 4 10" xfId="778" xr:uid="{00000000-0005-0000-0000-000009030000}"/>
    <cellStyle name="60% - Ênfase4 4 2" xfId="779" xr:uid="{00000000-0005-0000-0000-00000A030000}"/>
    <cellStyle name="60% - Ênfase4 4 3" xfId="780" xr:uid="{00000000-0005-0000-0000-00000B030000}"/>
    <cellStyle name="60% - Ênfase4 4 4" xfId="781" xr:uid="{00000000-0005-0000-0000-00000C030000}"/>
    <cellStyle name="60% - Ênfase4 4 5" xfId="782" xr:uid="{00000000-0005-0000-0000-00000D030000}"/>
    <cellStyle name="60% - Ênfase4 4 6" xfId="783" xr:uid="{00000000-0005-0000-0000-00000E030000}"/>
    <cellStyle name="60% - Ênfase4 4 7" xfId="784" xr:uid="{00000000-0005-0000-0000-00000F030000}"/>
    <cellStyle name="60% - Ênfase4 4 8" xfId="785" xr:uid="{00000000-0005-0000-0000-000010030000}"/>
    <cellStyle name="60% - Ênfase4 4 9" xfId="786" xr:uid="{00000000-0005-0000-0000-000011030000}"/>
    <cellStyle name="60% - Ênfase4 5" xfId="787" xr:uid="{00000000-0005-0000-0000-000012030000}"/>
    <cellStyle name="60% - Ênfase4 5 10" xfId="788" xr:uid="{00000000-0005-0000-0000-000013030000}"/>
    <cellStyle name="60% - Ênfase4 5 2" xfId="789" xr:uid="{00000000-0005-0000-0000-000014030000}"/>
    <cellStyle name="60% - Ênfase4 5 3" xfId="790" xr:uid="{00000000-0005-0000-0000-000015030000}"/>
    <cellStyle name="60% - Ênfase4 5 4" xfId="791" xr:uid="{00000000-0005-0000-0000-000016030000}"/>
    <cellStyle name="60% - Ênfase4 5 5" xfId="792" xr:uid="{00000000-0005-0000-0000-000017030000}"/>
    <cellStyle name="60% - Ênfase4 5 6" xfId="793" xr:uid="{00000000-0005-0000-0000-000018030000}"/>
    <cellStyle name="60% - Ênfase4 5 7" xfId="794" xr:uid="{00000000-0005-0000-0000-000019030000}"/>
    <cellStyle name="60% - Ênfase4 5 8" xfId="795" xr:uid="{00000000-0005-0000-0000-00001A030000}"/>
    <cellStyle name="60% - Ênfase4 5 9" xfId="796" xr:uid="{00000000-0005-0000-0000-00001B030000}"/>
    <cellStyle name="60% - Ênfase4 6" xfId="797" xr:uid="{00000000-0005-0000-0000-00001C030000}"/>
    <cellStyle name="60% - Ênfase4 7" xfId="798" xr:uid="{00000000-0005-0000-0000-00001D030000}"/>
    <cellStyle name="60% - Ênfase4 8" xfId="799" xr:uid="{00000000-0005-0000-0000-00001E030000}"/>
    <cellStyle name="60% - Ênfase4 9" xfId="800" xr:uid="{00000000-0005-0000-0000-00001F030000}"/>
    <cellStyle name="60% - Ênfase5" xfId="801" builtinId="48" customBuiltin="1"/>
    <cellStyle name="60% - Ênfase5 10" xfId="802" xr:uid="{00000000-0005-0000-0000-000021030000}"/>
    <cellStyle name="60% - Ênfase5 11" xfId="803" xr:uid="{00000000-0005-0000-0000-000022030000}"/>
    <cellStyle name="60% - Ênfase5 12" xfId="804" xr:uid="{00000000-0005-0000-0000-000023030000}"/>
    <cellStyle name="60% - Ênfase5 13" xfId="805" xr:uid="{00000000-0005-0000-0000-000024030000}"/>
    <cellStyle name="60% - Ênfase5 14" xfId="806" xr:uid="{00000000-0005-0000-0000-000025030000}"/>
    <cellStyle name="60% - Ênfase5 2" xfId="807" xr:uid="{00000000-0005-0000-0000-000026030000}"/>
    <cellStyle name="60% - Ênfase5 2 10" xfId="808" xr:uid="{00000000-0005-0000-0000-000027030000}"/>
    <cellStyle name="60% - Ênfase5 2 2" xfId="809" xr:uid="{00000000-0005-0000-0000-000028030000}"/>
    <cellStyle name="60% - Ênfase5 2 3" xfId="810" xr:uid="{00000000-0005-0000-0000-000029030000}"/>
    <cellStyle name="60% - Ênfase5 2 4" xfId="811" xr:uid="{00000000-0005-0000-0000-00002A030000}"/>
    <cellStyle name="60% - Ênfase5 2 5" xfId="812" xr:uid="{00000000-0005-0000-0000-00002B030000}"/>
    <cellStyle name="60% - Ênfase5 2 6" xfId="813" xr:uid="{00000000-0005-0000-0000-00002C030000}"/>
    <cellStyle name="60% - Ênfase5 2 7" xfId="814" xr:uid="{00000000-0005-0000-0000-00002D030000}"/>
    <cellStyle name="60% - Ênfase5 2 8" xfId="815" xr:uid="{00000000-0005-0000-0000-00002E030000}"/>
    <cellStyle name="60% - Ênfase5 2 9" xfId="816" xr:uid="{00000000-0005-0000-0000-00002F030000}"/>
    <cellStyle name="60% - Ênfase5 3" xfId="817" xr:uid="{00000000-0005-0000-0000-000030030000}"/>
    <cellStyle name="60% - Ênfase5 3 10" xfId="818" xr:uid="{00000000-0005-0000-0000-000031030000}"/>
    <cellStyle name="60% - Ênfase5 3 2" xfId="819" xr:uid="{00000000-0005-0000-0000-000032030000}"/>
    <cellStyle name="60% - Ênfase5 3 3" xfId="820" xr:uid="{00000000-0005-0000-0000-000033030000}"/>
    <cellStyle name="60% - Ênfase5 3 4" xfId="821" xr:uid="{00000000-0005-0000-0000-000034030000}"/>
    <cellStyle name="60% - Ênfase5 3 5" xfId="822" xr:uid="{00000000-0005-0000-0000-000035030000}"/>
    <cellStyle name="60% - Ênfase5 3 6" xfId="823" xr:uid="{00000000-0005-0000-0000-000036030000}"/>
    <cellStyle name="60% - Ênfase5 3 7" xfId="824" xr:uid="{00000000-0005-0000-0000-000037030000}"/>
    <cellStyle name="60% - Ênfase5 3 8" xfId="825" xr:uid="{00000000-0005-0000-0000-000038030000}"/>
    <cellStyle name="60% - Ênfase5 3 9" xfId="826" xr:uid="{00000000-0005-0000-0000-000039030000}"/>
    <cellStyle name="60% - Ênfase5 4" xfId="827" xr:uid="{00000000-0005-0000-0000-00003A030000}"/>
    <cellStyle name="60% - Ênfase5 4 10" xfId="828" xr:uid="{00000000-0005-0000-0000-00003B030000}"/>
    <cellStyle name="60% - Ênfase5 4 2" xfId="829" xr:uid="{00000000-0005-0000-0000-00003C030000}"/>
    <cellStyle name="60% - Ênfase5 4 3" xfId="830" xr:uid="{00000000-0005-0000-0000-00003D030000}"/>
    <cellStyle name="60% - Ênfase5 4 4" xfId="831" xr:uid="{00000000-0005-0000-0000-00003E030000}"/>
    <cellStyle name="60% - Ênfase5 4 5" xfId="832" xr:uid="{00000000-0005-0000-0000-00003F030000}"/>
    <cellStyle name="60% - Ênfase5 4 6" xfId="833" xr:uid="{00000000-0005-0000-0000-000040030000}"/>
    <cellStyle name="60% - Ênfase5 4 7" xfId="834" xr:uid="{00000000-0005-0000-0000-000041030000}"/>
    <cellStyle name="60% - Ênfase5 4 8" xfId="835" xr:uid="{00000000-0005-0000-0000-000042030000}"/>
    <cellStyle name="60% - Ênfase5 4 9" xfId="836" xr:uid="{00000000-0005-0000-0000-000043030000}"/>
    <cellStyle name="60% - Ênfase5 5" xfId="837" xr:uid="{00000000-0005-0000-0000-000044030000}"/>
    <cellStyle name="60% - Ênfase5 5 10" xfId="838" xr:uid="{00000000-0005-0000-0000-000045030000}"/>
    <cellStyle name="60% - Ênfase5 5 2" xfId="839" xr:uid="{00000000-0005-0000-0000-000046030000}"/>
    <cellStyle name="60% - Ênfase5 5 3" xfId="840" xr:uid="{00000000-0005-0000-0000-000047030000}"/>
    <cellStyle name="60% - Ênfase5 5 4" xfId="841" xr:uid="{00000000-0005-0000-0000-000048030000}"/>
    <cellStyle name="60% - Ênfase5 5 5" xfId="842" xr:uid="{00000000-0005-0000-0000-000049030000}"/>
    <cellStyle name="60% - Ênfase5 5 6" xfId="843" xr:uid="{00000000-0005-0000-0000-00004A030000}"/>
    <cellStyle name="60% - Ênfase5 5 7" xfId="844" xr:uid="{00000000-0005-0000-0000-00004B030000}"/>
    <cellStyle name="60% - Ênfase5 5 8" xfId="845" xr:uid="{00000000-0005-0000-0000-00004C030000}"/>
    <cellStyle name="60% - Ênfase5 5 9" xfId="846" xr:uid="{00000000-0005-0000-0000-00004D030000}"/>
    <cellStyle name="60% - Ênfase5 6" xfId="847" xr:uid="{00000000-0005-0000-0000-00004E030000}"/>
    <cellStyle name="60% - Ênfase5 7" xfId="848" xr:uid="{00000000-0005-0000-0000-00004F030000}"/>
    <cellStyle name="60% - Ênfase5 8" xfId="849" xr:uid="{00000000-0005-0000-0000-000050030000}"/>
    <cellStyle name="60% - Ênfase5 9" xfId="850" xr:uid="{00000000-0005-0000-0000-000051030000}"/>
    <cellStyle name="60% - Ênfase6" xfId="851" builtinId="52" customBuiltin="1"/>
    <cellStyle name="60% - Ênfase6 10" xfId="852" xr:uid="{00000000-0005-0000-0000-000053030000}"/>
    <cellStyle name="60% - Ênfase6 11" xfId="853" xr:uid="{00000000-0005-0000-0000-000054030000}"/>
    <cellStyle name="60% - Ênfase6 12" xfId="854" xr:uid="{00000000-0005-0000-0000-000055030000}"/>
    <cellStyle name="60% - Ênfase6 13" xfId="855" xr:uid="{00000000-0005-0000-0000-000056030000}"/>
    <cellStyle name="60% - Ênfase6 14" xfId="856" xr:uid="{00000000-0005-0000-0000-000057030000}"/>
    <cellStyle name="60% - Ênfase6 2" xfId="857" xr:uid="{00000000-0005-0000-0000-000058030000}"/>
    <cellStyle name="60% - Ênfase6 2 10" xfId="858" xr:uid="{00000000-0005-0000-0000-000059030000}"/>
    <cellStyle name="60% - Ênfase6 2 2" xfId="859" xr:uid="{00000000-0005-0000-0000-00005A030000}"/>
    <cellStyle name="60% - Ênfase6 2 3" xfId="860" xr:uid="{00000000-0005-0000-0000-00005B030000}"/>
    <cellStyle name="60% - Ênfase6 2 4" xfId="861" xr:uid="{00000000-0005-0000-0000-00005C030000}"/>
    <cellStyle name="60% - Ênfase6 2 5" xfId="862" xr:uid="{00000000-0005-0000-0000-00005D030000}"/>
    <cellStyle name="60% - Ênfase6 2 6" xfId="863" xr:uid="{00000000-0005-0000-0000-00005E030000}"/>
    <cellStyle name="60% - Ênfase6 2 7" xfId="864" xr:uid="{00000000-0005-0000-0000-00005F030000}"/>
    <cellStyle name="60% - Ênfase6 2 8" xfId="865" xr:uid="{00000000-0005-0000-0000-000060030000}"/>
    <cellStyle name="60% - Ênfase6 2 9" xfId="866" xr:uid="{00000000-0005-0000-0000-000061030000}"/>
    <cellStyle name="60% - Ênfase6 3" xfId="867" xr:uid="{00000000-0005-0000-0000-000062030000}"/>
    <cellStyle name="60% - Ênfase6 3 10" xfId="868" xr:uid="{00000000-0005-0000-0000-000063030000}"/>
    <cellStyle name="60% - Ênfase6 3 2" xfId="869" xr:uid="{00000000-0005-0000-0000-000064030000}"/>
    <cellStyle name="60% - Ênfase6 3 3" xfId="870" xr:uid="{00000000-0005-0000-0000-000065030000}"/>
    <cellStyle name="60% - Ênfase6 3 4" xfId="871" xr:uid="{00000000-0005-0000-0000-000066030000}"/>
    <cellStyle name="60% - Ênfase6 3 5" xfId="872" xr:uid="{00000000-0005-0000-0000-000067030000}"/>
    <cellStyle name="60% - Ênfase6 3 6" xfId="873" xr:uid="{00000000-0005-0000-0000-000068030000}"/>
    <cellStyle name="60% - Ênfase6 3 7" xfId="874" xr:uid="{00000000-0005-0000-0000-000069030000}"/>
    <cellStyle name="60% - Ênfase6 3 8" xfId="875" xr:uid="{00000000-0005-0000-0000-00006A030000}"/>
    <cellStyle name="60% - Ênfase6 3 9" xfId="876" xr:uid="{00000000-0005-0000-0000-00006B030000}"/>
    <cellStyle name="60% - Ênfase6 4" xfId="877" xr:uid="{00000000-0005-0000-0000-00006C030000}"/>
    <cellStyle name="60% - Ênfase6 4 10" xfId="878" xr:uid="{00000000-0005-0000-0000-00006D030000}"/>
    <cellStyle name="60% - Ênfase6 4 2" xfId="879" xr:uid="{00000000-0005-0000-0000-00006E030000}"/>
    <cellStyle name="60% - Ênfase6 4 3" xfId="880" xr:uid="{00000000-0005-0000-0000-00006F030000}"/>
    <cellStyle name="60% - Ênfase6 4 4" xfId="881" xr:uid="{00000000-0005-0000-0000-000070030000}"/>
    <cellStyle name="60% - Ênfase6 4 5" xfId="882" xr:uid="{00000000-0005-0000-0000-000071030000}"/>
    <cellStyle name="60% - Ênfase6 4 6" xfId="883" xr:uid="{00000000-0005-0000-0000-000072030000}"/>
    <cellStyle name="60% - Ênfase6 4 7" xfId="884" xr:uid="{00000000-0005-0000-0000-000073030000}"/>
    <cellStyle name="60% - Ênfase6 4 8" xfId="885" xr:uid="{00000000-0005-0000-0000-000074030000}"/>
    <cellStyle name="60% - Ênfase6 4 9" xfId="886" xr:uid="{00000000-0005-0000-0000-000075030000}"/>
    <cellStyle name="60% - Ênfase6 5" xfId="887" xr:uid="{00000000-0005-0000-0000-000076030000}"/>
    <cellStyle name="60% - Ênfase6 5 10" xfId="888" xr:uid="{00000000-0005-0000-0000-000077030000}"/>
    <cellStyle name="60% - Ênfase6 5 2" xfId="889" xr:uid="{00000000-0005-0000-0000-000078030000}"/>
    <cellStyle name="60% - Ênfase6 5 3" xfId="890" xr:uid="{00000000-0005-0000-0000-000079030000}"/>
    <cellStyle name="60% - Ênfase6 5 4" xfId="891" xr:uid="{00000000-0005-0000-0000-00007A030000}"/>
    <cellStyle name="60% - Ênfase6 5 5" xfId="892" xr:uid="{00000000-0005-0000-0000-00007B030000}"/>
    <cellStyle name="60% - Ênfase6 5 6" xfId="893" xr:uid="{00000000-0005-0000-0000-00007C030000}"/>
    <cellStyle name="60% - Ênfase6 5 7" xfId="894" xr:uid="{00000000-0005-0000-0000-00007D030000}"/>
    <cellStyle name="60% - Ênfase6 5 8" xfId="895" xr:uid="{00000000-0005-0000-0000-00007E030000}"/>
    <cellStyle name="60% - Ênfase6 5 9" xfId="896" xr:uid="{00000000-0005-0000-0000-00007F030000}"/>
    <cellStyle name="60% - Ênfase6 6" xfId="897" xr:uid="{00000000-0005-0000-0000-000080030000}"/>
    <cellStyle name="60% - Ênfase6 7" xfId="898" xr:uid="{00000000-0005-0000-0000-000081030000}"/>
    <cellStyle name="60% - Ênfase6 8" xfId="899" xr:uid="{00000000-0005-0000-0000-000082030000}"/>
    <cellStyle name="60% - Ênfase6 9" xfId="900" xr:uid="{00000000-0005-0000-0000-000083030000}"/>
    <cellStyle name="Bol-Data" xfId="901" xr:uid="{00000000-0005-0000-0000-000084030000}"/>
    <cellStyle name="bolet" xfId="902" xr:uid="{00000000-0005-0000-0000-000085030000}"/>
    <cellStyle name="bolet 2" xfId="903" xr:uid="{00000000-0005-0000-0000-000086030000}"/>
    <cellStyle name="bolet 3" xfId="904" xr:uid="{00000000-0005-0000-0000-000087030000}"/>
    <cellStyle name="bolet 4" xfId="905" xr:uid="{00000000-0005-0000-0000-000088030000}"/>
    <cellStyle name="bolet 5" xfId="906" xr:uid="{00000000-0005-0000-0000-000089030000}"/>
    <cellStyle name="bolet 6" xfId="907" xr:uid="{00000000-0005-0000-0000-00008A030000}"/>
    <cellStyle name="bolet 7" xfId="908" xr:uid="{00000000-0005-0000-0000-00008B030000}"/>
    <cellStyle name="Bom" xfId="909" builtinId="26" customBuiltin="1"/>
    <cellStyle name="Bom 10" xfId="910" xr:uid="{00000000-0005-0000-0000-00008D030000}"/>
    <cellStyle name="Bom 11" xfId="911" xr:uid="{00000000-0005-0000-0000-00008E030000}"/>
    <cellStyle name="Bom 12" xfId="912" xr:uid="{00000000-0005-0000-0000-00008F030000}"/>
    <cellStyle name="Bom 13" xfId="913" xr:uid="{00000000-0005-0000-0000-000090030000}"/>
    <cellStyle name="Bom 14" xfId="914" xr:uid="{00000000-0005-0000-0000-000091030000}"/>
    <cellStyle name="Bom 2" xfId="915" xr:uid="{00000000-0005-0000-0000-000092030000}"/>
    <cellStyle name="Bom 2 10" xfId="916" xr:uid="{00000000-0005-0000-0000-000093030000}"/>
    <cellStyle name="Bom 2 2" xfId="917" xr:uid="{00000000-0005-0000-0000-000094030000}"/>
    <cellStyle name="Bom 2 3" xfId="918" xr:uid="{00000000-0005-0000-0000-000095030000}"/>
    <cellStyle name="Bom 2 4" xfId="919" xr:uid="{00000000-0005-0000-0000-000096030000}"/>
    <cellStyle name="Bom 2 5" xfId="920" xr:uid="{00000000-0005-0000-0000-000097030000}"/>
    <cellStyle name="Bom 2 6" xfId="921" xr:uid="{00000000-0005-0000-0000-000098030000}"/>
    <cellStyle name="Bom 2 7" xfId="922" xr:uid="{00000000-0005-0000-0000-000099030000}"/>
    <cellStyle name="Bom 2 8" xfId="923" xr:uid="{00000000-0005-0000-0000-00009A030000}"/>
    <cellStyle name="Bom 2 9" xfId="924" xr:uid="{00000000-0005-0000-0000-00009B030000}"/>
    <cellStyle name="Bom 3" xfId="925" xr:uid="{00000000-0005-0000-0000-00009C030000}"/>
    <cellStyle name="Bom 3 10" xfId="926" xr:uid="{00000000-0005-0000-0000-00009D030000}"/>
    <cellStyle name="Bom 3 2" xfId="927" xr:uid="{00000000-0005-0000-0000-00009E030000}"/>
    <cellStyle name="Bom 3 3" xfId="928" xr:uid="{00000000-0005-0000-0000-00009F030000}"/>
    <cellStyle name="Bom 3 4" xfId="929" xr:uid="{00000000-0005-0000-0000-0000A0030000}"/>
    <cellStyle name="Bom 3 5" xfId="930" xr:uid="{00000000-0005-0000-0000-0000A1030000}"/>
    <cellStyle name="Bom 3 6" xfId="931" xr:uid="{00000000-0005-0000-0000-0000A2030000}"/>
    <cellStyle name="Bom 3 7" xfId="932" xr:uid="{00000000-0005-0000-0000-0000A3030000}"/>
    <cellStyle name="Bom 3 8" xfId="933" xr:uid="{00000000-0005-0000-0000-0000A4030000}"/>
    <cellStyle name="Bom 3 9" xfId="934" xr:uid="{00000000-0005-0000-0000-0000A5030000}"/>
    <cellStyle name="Bom 4" xfId="935" xr:uid="{00000000-0005-0000-0000-0000A6030000}"/>
    <cellStyle name="Bom 4 10" xfId="936" xr:uid="{00000000-0005-0000-0000-0000A7030000}"/>
    <cellStyle name="Bom 4 2" xfId="937" xr:uid="{00000000-0005-0000-0000-0000A8030000}"/>
    <cellStyle name="Bom 4 3" xfId="938" xr:uid="{00000000-0005-0000-0000-0000A9030000}"/>
    <cellStyle name="Bom 4 4" xfId="939" xr:uid="{00000000-0005-0000-0000-0000AA030000}"/>
    <cellStyle name="Bom 4 5" xfId="940" xr:uid="{00000000-0005-0000-0000-0000AB030000}"/>
    <cellStyle name="Bom 4 6" xfId="941" xr:uid="{00000000-0005-0000-0000-0000AC030000}"/>
    <cellStyle name="Bom 4 7" xfId="942" xr:uid="{00000000-0005-0000-0000-0000AD030000}"/>
    <cellStyle name="Bom 4 8" xfId="943" xr:uid="{00000000-0005-0000-0000-0000AE030000}"/>
    <cellStyle name="Bom 4 9" xfId="944" xr:uid="{00000000-0005-0000-0000-0000AF030000}"/>
    <cellStyle name="Bom 5" xfId="945" xr:uid="{00000000-0005-0000-0000-0000B0030000}"/>
    <cellStyle name="Bom 5 10" xfId="946" xr:uid="{00000000-0005-0000-0000-0000B1030000}"/>
    <cellStyle name="Bom 5 2" xfId="947" xr:uid="{00000000-0005-0000-0000-0000B2030000}"/>
    <cellStyle name="Bom 5 3" xfId="948" xr:uid="{00000000-0005-0000-0000-0000B3030000}"/>
    <cellStyle name="Bom 5 4" xfId="949" xr:uid="{00000000-0005-0000-0000-0000B4030000}"/>
    <cellStyle name="Bom 5 5" xfId="950" xr:uid="{00000000-0005-0000-0000-0000B5030000}"/>
    <cellStyle name="Bom 5 6" xfId="951" xr:uid="{00000000-0005-0000-0000-0000B6030000}"/>
    <cellStyle name="Bom 5 7" xfId="952" xr:uid="{00000000-0005-0000-0000-0000B7030000}"/>
    <cellStyle name="Bom 5 8" xfId="953" xr:uid="{00000000-0005-0000-0000-0000B8030000}"/>
    <cellStyle name="Bom 5 9" xfId="954" xr:uid="{00000000-0005-0000-0000-0000B9030000}"/>
    <cellStyle name="Bom 6" xfId="955" xr:uid="{00000000-0005-0000-0000-0000BA030000}"/>
    <cellStyle name="Bom 7" xfId="956" xr:uid="{00000000-0005-0000-0000-0000BB030000}"/>
    <cellStyle name="Bom 8" xfId="957" xr:uid="{00000000-0005-0000-0000-0000BC030000}"/>
    <cellStyle name="Bom 9" xfId="958" xr:uid="{00000000-0005-0000-0000-0000BD030000}"/>
    <cellStyle name="Cálculo" xfId="959" builtinId="22" customBuiltin="1"/>
    <cellStyle name="Cálculo 10" xfId="960" xr:uid="{00000000-0005-0000-0000-0000BF030000}"/>
    <cellStyle name="Cálculo 11" xfId="961" xr:uid="{00000000-0005-0000-0000-0000C0030000}"/>
    <cellStyle name="Cálculo 12" xfId="962" xr:uid="{00000000-0005-0000-0000-0000C1030000}"/>
    <cellStyle name="Cálculo 13" xfId="963" xr:uid="{00000000-0005-0000-0000-0000C2030000}"/>
    <cellStyle name="Cálculo 14" xfId="964" xr:uid="{00000000-0005-0000-0000-0000C3030000}"/>
    <cellStyle name="Cálculo 2" xfId="965" xr:uid="{00000000-0005-0000-0000-0000C4030000}"/>
    <cellStyle name="Cálculo 2 10" xfId="966" xr:uid="{00000000-0005-0000-0000-0000C5030000}"/>
    <cellStyle name="Cálculo 2 2" xfId="967" xr:uid="{00000000-0005-0000-0000-0000C6030000}"/>
    <cellStyle name="Cálculo 2 3" xfId="968" xr:uid="{00000000-0005-0000-0000-0000C7030000}"/>
    <cellStyle name="Cálculo 2 4" xfId="969" xr:uid="{00000000-0005-0000-0000-0000C8030000}"/>
    <cellStyle name="Cálculo 2 5" xfId="970" xr:uid="{00000000-0005-0000-0000-0000C9030000}"/>
    <cellStyle name="Cálculo 2 6" xfId="971" xr:uid="{00000000-0005-0000-0000-0000CA030000}"/>
    <cellStyle name="Cálculo 2 7" xfId="972" xr:uid="{00000000-0005-0000-0000-0000CB030000}"/>
    <cellStyle name="Cálculo 2 8" xfId="973" xr:uid="{00000000-0005-0000-0000-0000CC030000}"/>
    <cellStyle name="Cálculo 2 9" xfId="974" xr:uid="{00000000-0005-0000-0000-0000CD030000}"/>
    <cellStyle name="Cálculo 3" xfId="975" xr:uid="{00000000-0005-0000-0000-0000CE030000}"/>
    <cellStyle name="Cálculo 3 10" xfId="976" xr:uid="{00000000-0005-0000-0000-0000CF030000}"/>
    <cellStyle name="Cálculo 3 2" xfId="977" xr:uid="{00000000-0005-0000-0000-0000D0030000}"/>
    <cellStyle name="Cálculo 3 3" xfId="978" xr:uid="{00000000-0005-0000-0000-0000D1030000}"/>
    <cellStyle name="Cálculo 3 4" xfId="979" xr:uid="{00000000-0005-0000-0000-0000D2030000}"/>
    <cellStyle name="Cálculo 3 5" xfId="980" xr:uid="{00000000-0005-0000-0000-0000D3030000}"/>
    <cellStyle name="Cálculo 3 6" xfId="981" xr:uid="{00000000-0005-0000-0000-0000D4030000}"/>
    <cellStyle name="Cálculo 3 7" xfId="982" xr:uid="{00000000-0005-0000-0000-0000D5030000}"/>
    <cellStyle name="Cálculo 3 8" xfId="983" xr:uid="{00000000-0005-0000-0000-0000D6030000}"/>
    <cellStyle name="Cálculo 3 9" xfId="984" xr:uid="{00000000-0005-0000-0000-0000D7030000}"/>
    <cellStyle name="Cálculo 4" xfId="985" xr:uid="{00000000-0005-0000-0000-0000D8030000}"/>
    <cellStyle name="Cálculo 4 10" xfId="986" xr:uid="{00000000-0005-0000-0000-0000D9030000}"/>
    <cellStyle name="Cálculo 4 2" xfId="987" xr:uid="{00000000-0005-0000-0000-0000DA030000}"/>
    <cellStyle name="Cálculo 4 3" xfId="988" xr:uid="{00000000-0005-0000-0000-0000DB030000}"/>
    <cellStyle name="Cálculo 4 4" xfId="989" xr:uid="{00000000-0005-0000-0000-0000DC030000}"/>
    <cellStyle name="Cálculo 4 5" xfId="990" xr:uid="{00000000-0005-0000-0000-0000DD030000}"/>
    <cellStyle name="Cálculo 4 6" xfId="991" xr:uid="{00000000-0005-0000-0000-0000DE030000}"/>
    <cellStyle name="Cálculo 4 7" xfId="992" xr:uid="{00000000-0005-0000-0000-0000DF030000}"/>
    <cellStyle name="Cálculo 4 8" xfId="993" xr:uid="{00000000-0005-0000-0000-0000E0030000}"/>
    <cellStyle name="Cálculo 4 9" xfId="994" xr:uid="{00000000-0005-0000-0000-0000E1030000}"/>
    <cellStyle name="Cálculo 5" xfId="995" xr:uid="{00000000-0005-0000-0000-0000E2030000}"/>
    <cellStyle name="Cálculo 5 10" xfId="996" xr:uid="{00000000-0005-0000-0000-0000E3030000}"/>
    <cellStyle name="Cálculo 5 2" xfId="997" xr:uid="{00000000-0005-0000-0000-0000E4030000}"/>
    <cellStyle name="Cálculo 5 3" xfId="998" xr:uid="{00000000-0005-0000-0000-0000E5030000}"/>
    <cellStyle name="Cálculo 5 4" xfId="999" xr:uid="{00000000-0005-0000-0000-0000E6030000}"/>
    <cellStyle name="Cálculo 5 5" xfId="1000" xr:uid="{00000000-0005-0000-0000-0000E7030000}"/>
    <cellStyle name="Cálculo 5 6" xfId="1001" xr:uid="{00000000-0005-0000-0000-0000E8030000}"/>
    <cellStyle name="Cálculo 5 7" xfId="1002" xr:uid="{00000000-0005-0000-0000-0000E9030000}"/>
    <cellStyle name="Cálculo 5 8" xfId="1003" xr:uid="{00000000-0005-0000-0000-0000EA030000}"/>
    <cellStyle name="Cálculo 5 9" xfId="1004" xr:uid="{00000000-0005-0000-0000-0000EB030000}"/>
    <cellStyle name="Cálculo 6" xfId="1005" xr:uid="{00000000-0005-0000-0000-0000EC030000}"/>
    <cellStyle name="Cálculo 7" xfId="1006" xr:uid="{00000000-0005-0000-0000-0000ED030000}"/>
    <cellStyle name="Cálculo 8" xfId="1007" xr:uid="{00000000-0005-0000-0000-0000EE030000}"/>
    <cellStyle name="Cálculo 9" xfId="1008" xr:uid="{00000000-0005-0000-0000-0000EF030000}"/>
    <cellStyle name="Célula de Verificação" xfId="1009" builtinId="23" customBuiltin="1"/>
    <cellStyle name="Célula de Verificação 10" xfId="1010" xr:uid="{00000000-0005-0000-0000-0000F1030000}"/>
    <cellStyle name="Célula de Verificação 11" xfId="1011" xr:uid="{00000000-0005-0000-0000-0000F2030000}"/>
    <cellStyle name="Célula de Verificação 12" xfId="1012" xr:uid="{00000000-0005-0000-0000-0000F3030000}"/>
    <cellStyle name="Célula de Verificação 13" xfId="1013" xr:uid="{00000000-0005-0000-0000-0000F4030000}"/>
    <cellStyle name="Célula de Verificação 14" xfId="1014" xr:uid="{00000000-0005-0000-0000-0000F5030000}"/>
    <cellStyle name="Célula de Verificação 2" xfId="1015" xr:uid="{00000000-0005-0000-0000-0000F6030000}"/>
    <cellStyle name="Célula de Verificação 2 10" xfId="1016" xr:uid="{00000000-0005-0000-0000-0000F7030000}"/>
    <cellStyle name="Célula de Verificação 2 2" xfId="1017" xr:uid="{00000000-0005-0000-0000-0000F8030000}"/>
    <cellStyle name="Célula de Verificação 2 3" xfId="1018" xr:uid="{00000000-0005-0000-0000-0000F9030000}"/>
    <cellStyle name="Célula de Verificação 2 4" xfId="1019" xr:uid="{00000000-0005-0000-0000-0000FA030000}"/>
    <cellStyle name="Célula de Verificação 2 5" xfId="1020" xr:uid="{00000000-0005-0000-0000-0000FB030000}"/>
    <cellStyle name="Célula de Verificação 2 6" xfId="1021" xr:uid="{00000000-0005-0000-0000-0000FC030000}"/>
    <cellStyle name="Célula de Verificação 2 7" xfId="1022" xr:uid="{00000000-0005-0000-0000-0000FD030000}"/>
    <cellStyle name="Célula de Verificação 2 8" xfId="1023" xr:uid="{00000000-0005-0000-0000-0000FE030000}"/>
    <cellStyle name="Célula de Verificação 2 9" xfId="1024" xr:uid="{00000000-0005-0000-0000-0000FF030000}"/>
    <cellStyle name="Célula de Verificação 3" xfId="1025" xr:uid="{00000000-0005-0000-0000-000000040000}"/>
    <cellStyle name="Célula de Verificação 3 10" xfId="1026" xr:uid="{00000000-0005-0000-0000-000001040000}"/>
    <cellStyle name="Célula de Verificação 3 2" xfId="1027" xr:uid="{00000000-0005-0000-0000-000002040000}"/>
    <cellStyle name="Célula de Verificação 3 3" xfId="1028" xr:uid="{00000000-0005-0000-0000-000003040000}"/>
    <cellStyle name="Célula de Verificação 3 4" xfId="1029" xr:uid="{00000000-0005-0000-0000-000004040000}"/>
    <cellStyle name="Célula de Verificação 3 5" xfId="1030" xr:uid="{00000000-0005-0000-0000-000005040000}"/>
    <cellStyle name="Célula de Verificação 3 6" xfId="1031" xr:uid="{00000000-0005-0000-0000-000006040000}"/>
    <cellStyle name="Célula de Verificação 3 7" xfId="1032" xr:uid="{00000000-0005-0000-0000-000007040000}"/>
    <cellStyle name="Célula de Verificação 3 8" xfId="1033" xr:uid="{00000000-0005-0000-0000-000008040000}"/>
    <cellStyle name="Célula de Verificação 3 9" xfId="1034" xr:uid="{00000000-0005-0000-0000-000009040000}"/>
    <cellStyle name="Célula de Verificação 4" xfId="1035" xr:uid="{00000000-0005-0000-0000-00000A040000}"/>
    <cellStyle name="Célula de Verificação 4 10" xfId="1036" xr:uid="{00000000-0005-0000-0000-00000B040000}"/>
    <cellStyle name="Célula de Verificação 4 2" xfId="1037" xr:uid="{00000000-0005-0000-0000-00000C040000}"/>
    <cellStyle name="Célula de Verificação 4 3" xfId="1038" xr:uid="{00000000-0005-0000-0000-00000D040000}"/>
    <cellStyle name="Célula de Verificação 4 4" xfId="1039" xr:uid="{00000000-0005-0000-0000-00000E040000}"/>
    <cellStyle name="Célula de Verificação 4 5" xfId="1040" xr:uid="{00000000-0005-0000-0000-00000F040000}"/>
    <cellStyle name="Célula de Verificação 4 6" xfId="1041" xr:uid="{00000000-0005-0000-0000-000010040000}"/>
    <cellStyle name="Célula de Verificação 4 7" xfId="1042" xr:uid="{00000000-0005-0000-0000-000011040000}"/>
    <cellStyle name="Célula de Verificação 4 8" xfId="1043" xr:uid="{00000000-0005-0000-0000-000012040000}"/>
    <cellStyle name="Célula de Verificação 4 9" xfId="1044" xr:uid="{00000000-0005-0000-0000-000013040000}"/>
    <cellStyle name="Célula de Verificação 5" xfId="1045" xr:uid="{00000000-0005-0000-0000-000014040000}"/>
    <cellStyle name="Célula de Verificação 5 10" xfId="1046" xr:uid="{00000000-0005-0000-0000-000015040000}"/>
    <cellStyle name="Célula de Verificação 5 2" xfId="1047" xr:uid="{00000000-0005-0000-0000-000016040000}"/>
    <cellStyle name="Célula de Verificação 5 3" xfId="1048" xr:uid="{00000000-0005-0000-0000-000017040000}"/>
    <cellStyle name="Célula de Verificação 5 4" xfId="1049" xr:uid="{00000000-0005-0000-0000-000018040000}"/>
    <cellStyle name="Célula de Verificação 5 5" xfId="1050" xr:uid="{00000000-0005-0000-0000-000019040000}"/>
    <cellStyle name="Célula de Verificação 5 6" xfId="1051" xr:uid="{00000000-0005-0000-0000-00001A040000}"/>
    <cellStyle name="Célula de Verificação 5 7" xfId="1052" xr:uid="{00000000-0005-0000-0000-00001B040000}"/>
    <cellStyle name="Célula de Verificação 5 8" xfId="1053" xr:uid="{00000000-0005-0000-0000-00001C040000}"/>
    <cellStyle name="Célula de Verificação 5 9" xfId="1054" xr:uid="{00000000-0005-0000-0000-00001D040000}"/>
    <cellStyle name="Célula de Verificação 6" xfId="1055" xr:uid="{00000000-0005-0000-0000-00001E040000}"/>
    <cellStyle name="Célula de Verificação 7" xfId="1056" xr:uid="{00000000-0005-0000-0000-00001F040000}"/>
    <cellStyle name="Célula de Verificação 8" xfId="1057" xr:uid="{00000000-0005-0000-0000-000020040000}"/>
    <cellStyle name="Célula de Verificação 9" xfId="1058" xr:uid="{00000000-0005-0000-0000-000021040000}"/>
    <cellStyle name="Célula Vinculada" xfId="1059" builtinId="24" customBuiltin="1"/>
    <cellStyle name="Célula Vinculada 10" xfId="1060" xr:uid="{00000000-0005-0000-0000-000023040000}"/>
    <cellStyle name="Célula Vinculada 11" xfId="1061" xr:uid="{00000000-0005-0000-0000-000024040000}"/>
    <cellStyle name="Célula Vinculada 12" xfId="1062" xr:uid="{00000000-0005-0000-0000-000025040000}"/>
    <cellStyle name="Célula Vinculada 13" xfId="1063" xr:uid="{00000000-0005-0000-0000-000026040000}"/>
    <cellStyle name="Célula Vinculada 14" xfId="1064" xr:uid="{00000000-0005-0000-0000-000027040000}"/>
    <cellStyle name="Célula Vinculada 2" xfId="1065" xr:uid="{00000000-0005-0000-0000-000028040000}"/>
    <cellStyle name="Célula Vinculada 2 10" xfId="1066" xr:uid="{00000000-0005-0000-0000-000029040000}"/>
    <cellStyle name="Célula Vinculada 2 2" xfId="1067" xr:uid="{00000000-0005-0000-0000-00002A040000}"/>
    <cellStyle name="Célula Vinculada 2 3" xfId="1068" xr:uid="{00000000-0005-0000-0000-00002B040000}"/>
    <cellStyle name="Célula Vinculada 2 4" xfId="1069" xr:uid="{00000000-0005-0000-0000-00002C040000}"/>
    <cellStyle name="Célula Vinculada 2 5" xfId="1070" xr:uid="{00000000-0005-0000-0000-00002D040000}"/>
    <cellStyle name="Célula Vinculada 2 6" xfId="1071" xr:uid="{00000000-0005-0000-0000-00002E040000}"/>
    <cellStyle name="Célula Vinculada 2 7" xfId="1072" xr:uid="{00000000-0005-0000-0000-00002F040000}"/>
    <cellStyle name="Célula Vinculada 2 8" xfId="1073" xr:uid="{00000000-0005-0000-0000-000030040000}"/>
    <cellStyle name="Célula Vinculada 2 9" xfId="1074" xr:uid="{00000000-0005-0000-0000-000031040000}"/>
    <cellStyle name="Célula Vinculada 3" xfId="1075" xr:uid="{00000000-0005-0000-0000-000032040000}"/>
    <cellStyle name="Célula Vinculada 3 10" xfId="1076" xr:uid="{00000000-0005-0000-0000-000033040000}"/>
    <cellStyle name="Célula Vinculada 3 2" xfId="1077" xr:uid="{00000000-0005-0000-0000-000034040000}"/>
    <cellStyle name="Célula Vinculada 3 3" xfId="1078" xr:uid="{00000000-0005-0000-0000-000035040000}"/>
    <cellStyle name="Célula Vinculada 3 4" xfId="1079" xr:uid="{00000000-0005-0000-0000-000036040000}"/>
    <cellStyle name="Célula Vinculada 3 5" xfId="1080" xr:uid="{00000000-0005-0000-0000-000037040000}"/>
    <cellStyle name="Célula Vinculada 3 6" xfId="1081" xr:uid="{00000000-0005-0000-0000-000038040000}"/>
    <cellStyle name="Célula Vinculada 3 7" xfId="1082" xr:uid="{00000000-0005-0000-0000-000039040000}"/>
    <cellStyle name="Célula Vinculada 3 8" xfId="1083" xr:uid="{00000000-0005-0000-0000-00003A040000}"/>
    <cellStyle name="Célula Vinculada 3 9" xfId="1084" xr:uid="{00000000-0005-0000-0000-00003B040000}"/>
    <cellStyle name="Célula Vinculada 4" xfId="1085" xr:uid="{00000000-0005-0000-0000-00003C040000}"/>
    <cellStyle name="Célula Vinculada 4 10" xfId="1086" xr:uid="{00000000-0005-0000-0000-00003D040000}"/>
    <cellStyle name="Célula Vinculada 4 2" xfId="1087" xr:uid="{00000000-0005-0000-0000-00003E040000}"/>
    <cellStyle name="Célula Vinculada 4 3" xfId="1088" xr:uid="{00000000-0005-0000-0000-00003F040000}"/>
    <cellStyle name="Célula Vinculada 4 4" xfId="1089" xr:uid="{00000000-0005-0000-0000-000040040000}"/>
    <cellStyle name="Célula Vinculada 4 5" xfId="1090" xr:uid="{00000000-0005-0000-0000-000041040000}"/>
    <cellStyle name="Célula Vinculada 4 6" xfId="1091" xr:uid="{00000000-0005-0000-0000-000042040000}"/>
    <cellStyle name="Célula Vinculada 4 7" xfId="1092" xr:uid="{00000000-0005-0000-0000-000043040000}"/>
    <cellStyle name="Célula Vinculada 4 8" xfId="1093" xr:uid="{00000000-0005-0000-0000-000044040000}"/>
    <cellStyle name="Célula Vinculada 4 9" xfId="1094" xr:uid="{00000000-0005-0000-0000-000045040000}"/>
    <cellStyle name="Célula Vinculada 5" xfId="1095" xr:uid="{00000000-0005-0000-0000-000046040000}"/>
    <cellStyle name="Célula Vinculada 5 10" xfId="1096" xr:uid="{00000000-0005-0000-0000-000047040000}"/>
    <cellStyle name="Célula Vinculada 5 2" xfId="1097" xr:uid="{00000000-0005-0000-0000-000048040000}"/>
    <cellStyle name="Célula Vinculada 5 3" xfId="1098" xr:uid="{00000000-0005-0000-0000-000049040000}"/>
    <cellStyle name="Célula Vinculada 5 4" xfId="1099" xr:uid="{00000000-0005-0000-0000-00004A040000}"/>
    <cellStyle name="Célula Vinculada 5 5" xfId="1100" xr:uid="{00000000-0005-0000-0000-00004B040000}"/>
    <cellStyle name="Célula Vinculada 5 6" xfId="1101" xr:uid="{00000000-0005-0000-0000-00004C040000}"/>
    <cellStyle name="Célula Vinculada 5 7" xfId="1102" xr:uid="{00000000-0005-0000-0000-00004D040000}"/>
    <cellStyle name="Célula Vinculada 5 8" xfId="1103" xr:uid="{00000000-0005-0000-0000-00004E040000}"/>
    <cellStyle name="Célula Vinculada 5 9" xfId="1104" xr:uid="{00000000-0005-0000-0000-00004F040000}"/>
    <cellStyle name="Célula Vinculada 6" xfId="1105" xr:uid="{00000000-0005-0000-0000-000050040000}"/>
    <cellStyle name="Célula Vinculada 7" xfId="1106" xr:uid="{00000000-0005-0000-0000-000051040000}"/>
    <cellStyle name="Célula Vinculada 8" xfId="1107" xr:uid="{00000000-0005-0000-0000-000052040000}"/>
    <cellStyle name="Célula Vinculada 9" xfId="1108" xr:uid="{00000000-0005-0000-0000-000053040000}"/>
    <cellStyle name="Comma" xfId="1109" xr:uid="{00000000-0005-0000-0000-000054040000}"/>
    <cellStyle name="Comma [0]_Q12" xfId="1110" xr:uid="{00000000-0005-0000-0000-000055040000}"/>
    <cellStyle name="Comma 2" xfId="1111" xr:uid="{00000000-0005-0000-0000-000056040000}"/>
    <cellStyle name="Comma_Q12" xfId="1112" xr:uid="{00000000-0005-0000-0000-000057040000}"/>
    <cellStyle name="Comma0" xfId="1113" xr:uid="{00000000-0005-0000-0000-000058040000}"/>
    <cellStyle name="Comma0 2" xfId="1114" xr:uid="{00000000-0005-0000-0000-000059040000}"/>
    <cellStyle name="Currency" xfId="1115" xr:uid="{00000000-0005-0000-0000-00005A040000}"/>
    <cellStyle name="Currency [0]_Q12" xfId="1116" xr:uid="{00000000-0005-0000-0000-00005B040000}"/>
    <cellStyle name="Currency 2" xfId="1117" xr:uid="{00000000-0005-0000-0000-00005C040000}"/>
    <cellStyle name="Currency_Q12" xfId="1118" xr:uid="{00000000-0005-0000-0000-00005D040000}"/>
    <cellStyle name="Currency0" xfId="1119" xr:uid="{00000000-0005-0000-0000-00005E040000}"/>
    <cellStyle name="Currency0 2" xfId="1120" xr:uid="{00000000-0005-0000-0000-00005F040000}"/>
    <cellStyle name="Data" xfId="1121" xr:uid="{00000000-0005-0000-0000-000060040000}"/>
    <cellStyle name="Data 2" xfId="1122" xr:uid="{00000000-0005-0000-0000-000061040000}"/>
    <cellStyle name="Data 3" xfId="1123" xr:uid="{00000000-0005-0000-0000-000062040000}"/>
    <cellStyle name="Data 4" xfId="1124" xr:uid="{00000000-0005-0000-0000-000063040000}"/>
    <cellStyle name="Data 5" xfId="1125" xr:uid="{00000000-0005-0000-0000-000064040000}"/>
    <cellStyle name="Data 6" xfId="1126" xr:uid="{00000000-0005-0000-0000-000065040000}"/>
    <cellStyle name="Data 7" xfId="1127" xr:uid="{00000000-0005-0000-0000-000066040000}"/>
    <cellStyle name="Date" xfId="1128" xr:uid="{00000000-0005-0000-0000-000067040000}"/>
    <cellStyle name="Date 2" xfId="1129" xr:uid="{00000000-0005-0000-0000-000068040000}"/>
    <cellStyle name="Ênfase1" xfId="1130" builtinId="29" customBuiltin="1"/>
    <cellStyle name="Ênfase1 10" xfId="1131" xr:uid="{00000000-0005-0000-0000-00006A040000}"/>
    <cellStyle name="Ênfase1 11" xfId="1132" xr:uid="{00000000-0005-0000-0000-00006B040000}"/>
    <cellStyle name="Ênfase1 12" xfId="1133" xr:uid="{00000000-0005-0000-0000-00006C040000}"/>
    <cellStyle name="Ênfase1 13" xfId="1134" xr:uid="{00000000-0005-0000-0000-00006D040000}"/>
    <cellStyle name="Ênfase1 14" xfId="1135" xr:uid="{00000000-0005-0000-0000-00006E040000}"/>
    <cellStyle name="Ênfase1 2" xfId="1136" xr:uid="{00000000-0005-0000-0000-00006F040000}"/>
    <cellStyle name="Ênfase1 2 10" xfId="1137" xr:uid="{00000000-0005-0000-0000-000070040000}"/>
    <cellStyle name="Ênfase1 2 2" xfId="1138" xr:uid="{00000000-0005-0000-0000-000071040000}"/>
    <cellStyle name="Ênfase1 2 3" xfId="1139" xr:uid="{00000000-0005-0000-0000-000072040000}"/>
    <cellStyle name="Ênfase1 2 4" xfId="1140" xr:uid="{00000000-0005-0000-0000-000073040000}"/>
    <cellStyle name="Ênfase1 2 5" xfId="1141" xr:uid="{00000000-0005-0000-0000-000074040000}"/>
    <cellStyle name="Ênfase1 2 6" xfId="1142" xr:uid="{00000000-0005-0000-0000-000075040000}"/>
    <cellStyle name="Ênfase1 2 7" xfId="1143" xr:uid="{00000000-0005-0000-0000-000076040000}"/>
    <cellStyle name="Ênfase1 2 8" xfId="1144" xr:uid="{00000000-0005-0000-0000-000077040000}"/>
    <cellStyle name="Ênfase1 2 9" xfId="1145" xr:uid="{00000000-0005-0000-0000-000078040000}"/>
    <cellStyle name="Ênfase1 3" xfId="1146" xr:uid="{00000000-0005-0000-0000-000079040000}"/>
    <cellStyle name="Ênfase1 3 10" xfId="1147" xr:uid="{00000000-0005-0000-0000-00007A040000}"/>
    <cellStyle name="Ênfase1 3 2" xfId="1148" xr:uid="{00000000-0005-0000-0000-00007B040000}"/>
    <cellStyle name="Ênfase1 3 3" xfId="1149" xr:uid="{00000000-0005-0000-0000-00007C040000}"/>
    <cellStyle name="Ênfase1 3 4" xfId="1150" xr:uid="{00000000-0005-0000-0000-00007D040000}"/>
    <cellStyle name="Ênfase1 3 5" xfId="1151" xr:uid="{00000000-0005-0000-0000-00007E040000}"/>
    <cellStyle name="Ênfase1 3 6" xfId="1152" xr:uid="{00000000-0005-0000-0000-00007F040000}"/>
    <cellStyle name="Ênfase1 3 7" xfId="1153" xr:uid="{00000000-0005-0000-0000-000080040000}"/>
    <cellStyle name="Ênfase1 3 8" xfId="1154" xr:uid="{00000000-0005-0000-0000-000081040000}"/>
    <cellStyle name="Ênfase1 3 9" xfId="1155" xr:uid="{00000000-0005-0000-0000-000082040000}"/>
    <cellStyle name="Ênfase1 4" xfId="1156" xr:uid="{00000000-0005-0000-0000-000083040000}"/>
    <cellStyle name="Ênfase1 4 10" xfId="1157" xr:uid="{00000000-0005-0000-0000-000084040000}"/>
    <cellStyle name="Ênfase1 4 2" xfId="1158" xr:uid="{00000000-0005-0000-0000-000085040000}"/>
    <cellStyle name="Ênfase1 4 3" xfId="1159" xr:uid="{00000000-0005-0000-0000-000086040000}"/>
    <cellStyle name="Ênfase1 4 4" xfId="1160" xr:uid="{00000000-0005-0000-0000-000087040000}"/>
    <cellStyle name="Ênfase1 4 5" xfId="1161" xr:uid="{00000000-0005-0000-0000-000088040000}"/>
    <cellStyle name="Ênfase1 4 6" xfId="1162" xr:uid="{00000000-0005-0000-0000-000089040000}"/>
    <cellStyle name="Ênfase1 4 7" xfId="1163" xr:uid="{00000000-0005-0000-0000-00008A040000}"/>
    <cellStyle name="Ênfase1 4 8" xfId="1164" xr:uid="{00000000-0005-0000-0000-00008B040000}"/>
    <cellStyle name="Ênfase1 4 9" xfId="1165" xr:uid="{00000000-0005-0000-0000-00008C040000}"/>
    <cellStyle name="Ênfase1 5" xfId="1166" xr:uid="{00000000-0005-0000-0000-00008D040000}"/>
    <cellStyle name="Ênfase1 5 10" xfId="1167" xr:uid="{00000000-0005-0000-0000-00008E040000}"/>
    <cellStyle name="Ênfase1 5 2" xfId="1168" xr:uid="{00000000-0005-0000-0000-00008F040000}"/>
    <cellStyle name="Ênfase1 5 3" xfId="1169" xr:uid="{00000000-0005-0000-0000-000090040000}"/>
    <cellStyle name="Ênfase1 5 4" xfId="1170" xr:uid="{00000000-0005-0000-0000-000091040000}"/>
    <cellStyle name="Ênfase1 5 5" xfId="1171" xr:uid="{00000000-0005-0000-0000-000092040000}"/>
    <cellStyle name="Ênfase1 5 6" xfId="1172" xr:uid="{00000000-0005-0000-0000-000093040000}"/>
    <cellStyle name="Ênfase1 5 7" xfId="1173" xr:uid="{00000000-0005-0000-0000-000094040000}"/>
    <cellStyle name="Ênfase1 5 8" xfId="1174" xr:uid="{00000000-0005-0000-0000-000095040000}"/>
    <cellStyle name="Ênfase1 5 9" xfId="1175" xr:uid="{00000000-0005-0000-0000-000096040000}"/>
    <cellStyle name="Ênfase1 6" xfId="1176" xr:uid="{00000000-0005-0000-0000-000097040000}"/>
    <cellStyle name="Ênfase1 7" xfId="1177" xr:uid="{00000000-0005-0000-0000-000098040000}"/>
    <cellStyle name="Ênfase1 8" xfId="1178" xr:uid="{00000000-0005-0000-0000-000099040000}"/>
    <cellStyle name="Ênfase1 9" xfId="1179" xr:uid="{00000000-0005-0000-0000-00009A040000}"/>
    <cellStyle name="Ênfase2" xfId="1180" builtinId="33" customBuiltin="1"/>
    <cellStyle name="Ênfase2 10" xfId="1181" xr:uid="{00000000-0005-0000-0000-00009C040000}"/>
    <cellStyle name="Ênfase2 11" xfId="1182" xr:uid="{00000000-0005-0000-0000-00009D040000}"/>
    <cellStyle name="Ênfase2 12" xfId="1183" xr:uid="{00000000-0005-0000-0000-00009E040000}"/>
    <cellStyle name="Ênfase2 13" xfId="1184" xr:uid="{00000000-0005-0000-0000-00009F040000}"/>
    <cellStyle name="Ênfase2 14" xfId="1185" xr:uid="{00000000-0005-0000-0000-0000A0040000}"/>
    <cellStyle name="Ênfase2 2" xfId="1186" xr:uid="{00000000-0005-0000-0000-0000A1040000}"/>
    <cellStyle name="Ênfase2 2 10" xfId="1187" xr:uid="{00000000-0005-0000-0000-0000A2040000}"/>
    <cellStyle name="Ênfase2 2 2" xfId="1188" xr:uid="{00000000-0005-0000-0000-0000A3040000}"/>
    <cellStyle name="Ênfase2 2 3" xfId="1189" xr:uid="{00000000-0005-0000-0000-0000A4040000}"/>
    <cellStyle name="Ênfase2 2 4" xfId="1190" xr:uid="{00000000-0005-0000-0000-0000A5040000}"/>
    <cellStyle name="Ênfase2 2 5" xfId="1191" xr:uid="{00000000-0005-0000-0000-0000A6040000}"/>
    <cellStyle name="Ênfase2 2 6" xfId="1192" xr:uid="{00000000-0005-0000-0000-0000A7040000}"/>
    <cellStyle name="Ênfase2 2 7" xfId="1193" xr:uid="{00000000-0005-0000-0000-0000A8040000}"/>
    <cellStyle name="Ênfase2 2 8" xfId="1194" xr:uid="{00000000-0005-0000-0000-0000A9040000}"/>
    <cellStyle name="Ênfase2 2 9" xfId="1195" xr:uid="{00000000-0005-0000-0000-0000AA040000}"/>
    <cellStyle name="Ênfase2 3" xfId="1196" xr:uid="{00000000-0005-0000-0000-0000AB040000}"/>
    <cellStyle name="Ênfase2 3 10" xfId="1197" xr:uid="{00000000-0005-0000-0000-0000AC040000}"/>
    <cellStyle name="Ênfase2 3 2" xfId="1198" xr:uid="{00000000-0005-0000-0000-0000AD040000}"/>
    <cellStyle name="Ênfase2 3 3" xfId="1199" xr:uid="{00000000-0005-0000-0000-0000AE040000}"/>
    <cellStyle name="Ênfase2 3 4" xfId="1200" xr:uid="{00000000-0005-0000-0000-0000AF040000}"/>
    <cellStyle name="Ênfase2 3 5" xfId="1201" xr:uid="{00000000-0005-0000-0000-0000B0040000}"/>
    <cellStyle name="Ênfase2 3 6" xfId="1202" xr:uid="{00000000-0005-0000-0000-0000B1040000}"/>
    <cellStyle name="Ênfase2 3 7" xfId="1203" xr:uid="{00000000-0005-0000-0000-0000B2040000}"/>
    <cellStyle name="Ênfase2 3 8" xfId="1204" xr:uid="{00000000-0005-0000-0000-0000B3040000}"/>
    <cellStyle name="Ênfase2 3 9" xfId="1205" xr:uid="{00000000-0005-0000-0000-0000B4040000}"/>
    <cellStyle name="Ênfase2 4" xfId="1206" xr:uid="{00000000-0005-0000-0000-0000B5040000}"/>
    <cellStyle name="Ênfase2 4 10" xfId="1207" xr:uid="{00000000-0005-0000-0000-0000B6040000}"/>
    <cellStyle name="Ênfase2 4 2" xfId="1208" xr:uid="{00000000-0005-0000-0000-0000B7040000}"/>
    <cellStyle name="Ênfase2 4 3" xfId="1209" xr:uid="{00000000-0005-0000-0000-0000B8040000}"/>
    <cellStyle name="Ênfase2 4 4" xfId="1210" xr:uid="{00000000-0005-0000-0000-0000B9040000}"/>
    <cellStyle name="Ênfase2 4 5" xfId="1211" xr:uid="{00000000-0005-0000-0000-0000BA040000}"/>
    <cellStyle name="Ênfase2 4 6" xfId="1212" xr:uid="{00000000-0005-0000-0000-0000BB040000}"/>
    <cellStyle name="Ênfase2 4 7" xfId="1213" xr:uid="{00000000-0005-0000-0000-0000BC040000}"/>
    <cellStyle name="Ênfase2 4 8" xfId="1214" xr:uid="{00000000-0005-0000-0000-0000BD040000}"/>
    <cellStyle name="Ênfase2 4 9" xfId="1215" xr:uid="{00000000-0005-0000-0000-0000BE040000}"/>
    <cellStyle name="Ênfase2 5" xfId="1216" xr:uid="{00000000-0005-0000-0000-0000BF040000}"/>
    <cellStyle name="Ênfase2 5 10" xfId="1217" xr:uid="{00000000-0005-0000-0000-0000C0040000}"/>
    <cellStyle name="Ênfase2 5 2" xfId="1218" xr:uid="{00000000-0005-0000-0000-0000C1040000}"/>
    <cellStyle name="Ênfase2 5 3" xfId="1219" xr:uid="{00000000-0005-0000-0000-0000C2040000}"/>
    <cellStyle name="Ênfase2 5 4" xfId="1220" xr:uid="{00000000-0005-0000-0000-0000C3040000}"/>
    <cellStyle name="Ênfase2 5 5" xfId="1221" xr:uid="{00000000-0005-0000-0000-0000C4040000}"/>
    <cellStyle name="Ênfase2 5 6" xfId="1222" xr:uid="{00000000-0005-0000-0000-0000C5040000}"/>
    <cellStyle name="Ênfase2 5 7" xfId="1223" xr:uid="{00000000-0005-0000-0000-0000C6040000}"/>
    <cellStyle name="Ênfase2 5 8" xfId="1224" xr:uid="{00000000-0005-0000-0000-0000C7040000}"/>
    <cellStyle name="Ênfase2 5 9" xfId="1225" xr:uid="{00000000-0005-0000-0000-0000C8040000}"/>
    <cellStyle name="Ênfase2 6" xfId="1226" xr:uid="{00000000-0005-0000-0000-0000C9040000}"/>
    <cellStyle name="Ênfase2 7" xfId="1227" xr:uid="{00000000-0005-0000-0000-0000CA040000}"/>
    <cellStyle name="Ênfase2 8" xfId="1228" xr:uid="{00000000-0005-0000-0000-0000CB040000}"/>
    <cellStyle name="Ênfase2 9" xfId="1229" xr:uid="{00000000-0005-0000-0000-0000CC040000}"/>
    <cellStyle name="Ênfase3" xfId="1230" builtinId="37" customBuiltin="1"/>
    <cellStyle name="Ênfase3 10" xfId="1231" xr:uid="{00000000-0005-0000-0000-0000CE040000}"/>
    <cellStyle name="Ênfase3 11" xfId="1232" xr:uid="{00000000-0005-0000-0000-0000CF040000}"/>
    <cellStyle name="Ênfase3 12" xfId="1233" xr:uid="{00000000-0005-0000-0000-0000D0040000}"/>
    <cellStyle name="Ênfase3 13" xfId="1234" xr:uid="{00000000-0005-0000-0000-0000D1040000}"/>
    <cellStyle name="Ênfase3 14" xfId="1235" xr:uid="{00000000-0005-0000-0000-0000D2040000}"/>
    <cellStyle name="Ênfase3 2" xfId="1236" xr:uid="{00000000-0005-0000-0000-0000D3040000}"/>
    <cellStyle name="Ênfase3 2 10" xfId="1237" xr:uid="{00000000-0005-0000-0000-0000D4040000}"/>
    <cellStyle name="Ênfase3 2 2" xfId="1238" xr:uid="{00000000-0005-0000-0000-0000D5040000}"/>
    <cellStyle name="Ênfase3 2 3" xfId="1239" xr:uid="{00000000-0005-0000-0000-0000D6040000}"/>
    <cellStyle name="Ênfase3 2 4" xfId="1240" xr:uid="{00000000-0005-0000-0000-0000D7040000}"/>
    <cellStyle name="Ênfase3 2 5" xfId="1241" xr:uid="{00000000-0005-0000-0000-0000D8040000}"/>
    <cellStyle name="Ênfase3 2 6" xfId="1242" xr:uid="{00000000-0005-0000-0000-0000D9040000}"/>
    <cellStyle name="Ênfase3 2 7" xfId="1243" xr:uid="{00000000-0005-0000-0000-0000DA040000}"/>
    <cellStyle name="Ênfase3 2 8" xfId="1244" xr:uid="{00000000-0005-0000-0000-0000DB040000}"/>
    <cellStyle name="Ênfase3 2 9" xfId="1245" xr:uid="{00000000-0005-0000-0000-0000DC040000}"/>
    <cellStyle name="Ênfase3 3" xfId="1246" xr:uid="{00000000-0005-0000-0000-0000DD040000}"/>
    <cellStyle name="Ênfase3 3 10" xfId="1247" xr:uid="{00000000-0005-0000-0000-0000DE040000}"/>
    <cellStyle name="Ênfase3 3 2" xfId="1248" xr:uid="{00000000-0005-0000-0000-0000DF040000}"/>
    <cellStyle name="Ênfase3 3 3" xfId="1249" xr:uid="{00000000-0005-0000-0000-0000E0040000}"/>
    <cellStyle name="Ênfase3 3 4" xfId="1250" xr:uid="{00000000-0005-0000-0000-0000E1040000}"/>
    <cellStyle name="Ênfase3 3 5" xfId="1251" xr:uid="{00000000-0005-0000-0000-0000E2040000}"/>
    <cellStyle name="Ênfase3 3 6" xfId="1252" xr:uid="{00000000-0005-0000-0000-0000E3040000}"/>
    <cellStyle name="Ênfase3 3 7" xfId="1253" xr:uid="{00000000-0005-0000-0000-0000E4040000}"/>
    <cellStyle name="Ênfase3 3 8" xfId="1254" xr:uid="{00000000-0005-0000-0000-0000E5040000}"/>
    <cellStyle name="Ênfase3 3 9" xfId="1255" xr:uid="{00000000-0005-0000-0000-0000E6040000}"/>
    <cellStyle name="Ênfase3 4" xfId="1256" xr:uid="{00000000-0005-0000-0000-0000E7040000}"/>
    <cellStyle name="Ênfase3 4 10" xfId="1257" xr:uid="{00000000-0005-0000-0000-0000E8040000}"/>
    <cellStyle name="Ênfase3 4 2" xfId="1258" xr:uid="{00000000-0005-0000-0000-0000E9040000}"/>
    <cellStyle name="Ênfase3 4 3" xfId="1259" xr:uid="{00000000-0005-0000-0000-0000EA040000}"/>
    <cellStyle name="Ênfase3 4 4" xfId="1260" xr:uid="{00000000-0005-0000-0000-0000EB040000}"/>
    <cellStyle name="Ênfase3 4 5" xfId="1261" xr:uid="{00000000-0005-0000-0000-0000EC040000}"/>
    <cellStyle name="Ênfase3 4 6" xfId="1262" xr:uid="{00000000-0005-0000-0000-0000ED040000}"/>
    <cellStyle name="Ênfase3 4 7" xfId="1263" xr:uid="{00000000-0005-0000-0000-0000EE040000}"/>
    <cellStyle name="Ênfase3 4 8" xfId="1264" xr:uid="{00000000-0005-0000-0000-0000EF040000}"/>
    <cellStyle name="Ênfase3 4 9" xfId="1265" xr:uid="{00000000-0005-0000-0000-0000F0040000}"/>
    <cellStyle name="Ênfase3 5" xfId="1266" xr:uid="{00000000-0005-0000-0000-0000F1040000}"/>
    <cellStyle name="Ênfase3 5 10" xfId="1267" xr:uid="{00000000-0005-0000-0000-0000F2040000}"/>
    <cellStyle name="Ênfase3 5 2" xfId="1268" xr:uid="{00000000-0005-0000-0000-0000F3040000}"/>
    <cellStyle name="Ênfase3 5 3" xfId="1269" xr:uid="{00000000-0005-0000-0000-0000F4040000}"/>
    <cellStyle name="Ênfase3 5 4" xfId="1270" xr:uid="{00000000-0005-0000-0000-0000F5040000}"/>
    <cellStyle name="Ênfase3 5 5" xfId="1271" xr:uid="{00000000-0005-0000-0000-0000F6040000}"/>
    <cellStyle name="Ênfase3 5 6" xfId="1272" xr:uid="{00000000-0005-0000-0000-0000F7040000}"/>
    <cellStyle name="Ênfase3 5 7" xfId="1273" xr:uid="{00000000-0005-0000-0000-0000F8040000}"/>
    <cellStyle name="Ênfase3 5 8" xfId="1274" xr:uid="{00000000-0005-0000-0000-0000F9040000}"/>
    <cellStyle name="Ênfase3 5 9" xfId="1275" xr:uid="{00000000-0005-0000-0000-0000FA040000}"/>
    <cellStyle name="Ênfase3 6" xfId="1276" xr:uid="{00000000-0005-0000-0000-0000FB040000}"/>
    <cellStyle name="Ênfase3 7" xfId="1277" xr:uid="{00000000-0005-0000-0000-0000FC040000}"/>
    <cellStyle name="Ênfase3 8" xfId="1278" xr:uid="{00000000-0005-0000-0000-0000FD040000}"/>
    <cellStyle name="Ênfase3 9" xfId="1279" xr:uid="{00000000-0005-0000-0000-0000FE040000}"/>
    <cellStyle name="Ênfase4" xfId="1280" builtinId="41" customBuiltin="1"/>
    <cellStyle name="Ênfase4 10" xfId="1281" xr:uid="{00000000-0005-0000-0000-000000050000}"/>
    <cellStyle name="Ênfase4 11" xfId="1282" xr:uid="{00000000-0005-0000-0000-000001050000}"/>
    <cellStyle name="Ênfase4 12" xfId="1283" xr:uid="{00000000-0005-0000-0000-000002050000}"/>
    <cellStyle name="Ênfase4 13" xfId="1284" xr:uid="{00000000-0005-0000-0000-000003050000}"/>
    <cellStyle name="Ênfase4 14" xfId="1285" xr:uid="{00000000-0005-0000-0000-000004050000}"/>
    <cellStyle name="Ênfase4 2" xfId="1286" xr:uid="{00000000-0005-0000-0000-000005050000}"/>
    <cellStyle name="Ênfase4 2 10" xfId="1287" xr:uid="{00000000-0005-0000-0000-000006050000}"/>
    <cellStyle name="Ênfase4 2 2" xfId="1288" xr:uid="{00000000-0005-0000-0000-000007050000}"/>
    <cellStyle name="Ênfase4 2 3" xfId="1289" xr:uid="{00000000-0005-0000-0000-000008050000}"/>
    <cellStyle name="Ênfase4 2 4" xfId="1290" xr:uid="{00000000-0005-0000-0000-000009050000}"/>
    <cellStyle name="Ênfase4 2 5" xfId="1291" xr:uid="{00000000-0005-0000-0000-00000A050000}"/>
    <cellStyle name="Ênfase4 2 6" xfId="1292" xr:uid="{00000000-0005-0000-0000-00000B050000}"/>
    <cellStyle name="Ênfase4 2 7" xfId="1293" xr:uid="{00000000-0005-0000-0000-00000C050000}"/>
    <cellStyle name="Ênfase4 2 8" xfId="1294" xr:uid="{00000000-0005-0000-0000-00000D050000}"/>
    <cellStyle name="Ênfase4 2 9" xfId="1295" xr:uid="{00000000-0005-0000-0000-00000E050000}"/>
    <cellStyle name="Ênfase4 3" xfId="1296" xr:uid="{00000000-0005-0000-0000-00000F050000}"/>
    <cellStyle name="Ênfase4 3 10" xfId="1297" xr:uid="{00000000-0005-0000-0000-000010050000}"/>
    <cellStyle name="Ênfase4 3 2" xfId="1298" xr:uid="{00000000-0005-0000-0000-000011050000}"/>
    <cellStyle name="Ênfase4 3 3" xfId="1299" xr:uid="{00000000-0005-0000-0000-000012050000}"/>
    <cellStyle name="Ênfase4 3 4" xfId="1300" xr:uid="{00000000-0005-0000-0000-000013050000}"/>
    <cellStyle name="Ênfase4 3 5" xfId="1301" xr:uid="{00000000-0005-0000-0000-000014050000}"/>
    <cellStyle name="Ênfase4 3 6" xfId="1302" xr:uid="{00000000-0005-0000-0000-000015050000}"/>
    <cellStyle name="Ênfase4 3 7" xfId="1303" xr:uid="{00000000-0005-0000-0000-000016050000}"/>
    <cellStyle name="Ênfase4 3 8" xfId="1304" xr:uid="{00000000-0005-0000-0000-000017050000}"/>
    <cellStyle name="Ênfase4 3 9" xfId="1305" xr:uid="{00000000-0005-0000-0000-000018050000}"/>
    <cellStyle name="Ênfase4 4" xfId="1306" xr:uid="{00000000-0005-0000-0000-000019050000}"/>
    <cellStyle name="Ênfase4 4 10" xfId="1307" xr:uid="{00000000-0005-0000-0000-00001A050000}"/>
    <cellStyle name="Ênfase4 4 2" xfId="1308" xr:uid="{00000000-0005-0000-0000-00001B050000}"/>
    <cellStyle name="Ênfase4 4 3" xfId="1309" xr:uid="{00000000-0005-0000-0000-00001C050000}"/>
    <cellStyle name="Ênfase4 4 4" xfId="1310" xr:uid="{00000000-0005-0000-0000-00001D050000}"/>
    <cellStyle name="Ênfase4 4 5" xfId="1311" xr:uid="{00000000-0005-0000-0000-00001E050000}"/>
    <cellStyle name="Ênfase4 4 6" xfId="1312" xr:uid="{00000000-0005-0000-0000-00001F050000}"/>
    <cellStyle name="Ênfase4 4 7" xfId="1313" xr:uid="{00000000-0005-0000-0000-000020050000}"/>
    <cellStyle name="Ênfase4 4 8" xfId="1314" xr:uid="{00000000-0005-0000-0000-000021050000}"/>
    <cellStyle name="Ênfase4 4 9" xfId="1315" xr:uid="{00000000-0005-0000-0000-000022050000}"/>
    <cellStyle name="Ênfase4 5" xfId="1316" xr:uid="{00000000-0005-0000-0000-000023050000}"/>
    <cellStyle name="Ênfase4 5 10" xfId="1317" xr:uid="{00000000-0005-0000-0000-000024050000}"/>
    <cellStyle name="Ênfase4 5 2" xfId="1318" xr:uid="{00000000-0005-0000-0000-000025050000}"/>
    <cellStyle name="Ênfase4 5 3" xfId="1319" xr:uid="{00000000-0005-0000-0000-000026050000}"/>
    <cellStyle name="Ênfase4 5 4" xfId="1320" xr:uid="{00000000-0005-0000-0000-000027050000}"/>
    <cellStyle name="Ênfase4 5 5" xfId="1321" xr:uid="{00000000-0005-0000-0000-000028050000}"/>
    <cellStyle name="Ênfase4 5 6" xfId="1322" xr:uid="{00000000-0005-0000-0000-000029050000}"/>
    <cellStyle name="Ênfase4 5 7" xfId="1323" xr:uid="{00000000-0005-0000-0000-00002A050000}"/>
    <cellStyle name="Ênfase4 5 8" xfId="1324" xr:uid="{00000000-0005-0000-0000-00002B050000}"/>
    <cellStyle name="Ênfase4 5 9" xfId="1325" xr:uid="{00000000-0005-0000-0000-00002C050000}"/>
    <cellStyle name="Ênfase4 6" xfId="1326" xr:uid="{00000000-0005-0000-0000-00002D050000}"/>
    <cellStyle name="Ênfase4 7" xfId="1327" xr:uid="{00000000-0005-0000-0000-00002E050000}"/>
    <cellStyle name="Ênfase4 8" xfId="1328" xr:uid="{00000000-0005-0000-0000-00002F050000}"/>
    <cellStyle name="Ênfase4 9" xfId="1329" xr:uid="{00000000-0005-0000-0000-000030050000}"/>
    <cellStyle name="Ênfase5" xfId="1330" builtinId="45" customBuiltin="1"/>
    <cellStyle name="Ênfase5 10" xfId="1331" xr:uid="{00000000-0005-0000-0000-000032050000}"/>
    <cellStyle name="Ênfase5 11" xfId="1332" xr:uid="{00000000-0005-0000-0000-000033050000}"/>
    <cellStyle name="Ênfase5 12" xfId="1333" xr:uid="{00000000-0005-0000-0000-000034050000}"/>
    <cellStyle name="Ênfase5 13" xfId="1334" xr:uid="{00000000-0005-0000-0000-000035050000}"/>
    <cellStyle name="Ênfase5 14" xfId="1335" xr:uid="{00000000-0005-0000-0000-000036050000}"/>
    <cellStyle name="Ênfase5 2" xfId="1336" xr:uid="{00000000-0005-0000-0000-000037050000}"/>
    <cellStyle name="Ênfase5 2 10" xfId="1337" xr:uid="{00000000-0005-0000-0000-000038050000}"/>
    <cellStyle name="Ênfase5 2 2" xfId="1338" xr:uid="{00000000-0005-0000-0000-000039050000}"/>
    <cellStyle name="Ênfase5 2 3" xfId="1339" xr:uid="{00000000-0005-0000-0000-00003A050000}"/>
    <cellStyle name="Ênfase5 2 4" xfId="1340" xr:uid="{00000000-0005-0000-0000-00003B050000}"/>
    <cellStyle name="Ênfase5 2 5" xfId="1341" xr:uid="{00000000-0005-0000-0000-00003C050000}"/>
    <cellStyle name="Ênfase5 2 6" xfId="1342" xr:uid="{00000000-0005-0000-0000-00003D050000}"/>
    <cellStyle name="Ênfase5 2 7" xfId="1343" xr:uid="{00000000-0005-0000-0000-00003E050000}"/>
    <cellStyle name="Ênfase5 2 8" xfId="1344" xr:uid="{00000000-0005-0000-0000-00003F050000}"/>
    <cellStyle name="Ênfase5 2 9" xfId="1345" xr:uid="{00000000-0005-0000-0000-000040050000}"/>
    <cellStyle name="Ênfase5 3" xfId="1346" xr:uid="{00000000-0005-0000-0000-000041050000}"/>
    <cellStyle name="Ênfase5 3 10" xfId="1347" xr:uid="{00000000-0005-0000-0000-000042050000}"/>
    <cellStyle name="Ênfase5 3 2" xfId="1348" xr:uid="{00000000-0005-0000-0000-000043050000}"/>
    <cellStyle name="Ênfase5 3 3" xfId="1349" xr:uid="{00000000-0005-0000-0000-000044050000}"/>
    <cellStyle name="Ênfase5 3 4" xfId="1350" xr:uid="{00000000-0005-0000-0000-000045050000}"/>
    <cellStyle name="Ênfase5 3 5" xfId="1351" xr:uid="{00000000-0005-0000-0000-000046050000}"/>
    <cellStyle name="Ênfase5 3 6" xfId="1352" xr:uid="{00000000-0005-0000-0000-000047050000}"/>
    <cellStyle name="Ênfase5 3 7" xfId="1353" xr:uid="{00000000-0005-0000-0000-000048050000}"/>
    <cellStyle name="Ênfase5 3 8" xfId="1354" xr:uid="{00000000-0005-0000-0000-000049050000}"/>
    <cellStyle name="Ênfase5 3 9" xfId="1355" xr:uid="{00000000-0005-0000-0000-00004A050000}"/>
    <cellStyle name="Ênfase5 4" xfId="1356" xr:uid="{00000000-0005-0000-0000-00004B050000}"/>
    <cellStyle name="Ênfase5 4 10" xfId="1357" xr:uid="{00000000-0005-0000-0000-00004C050000}"/>
    <cellStyle name="Ênfase5 4 2" xfId="1358" xr:uid="{00000000-0005-0000-0000-00004D050000}"/>
    <cellStyle name="Ênfase5 4 3" xfId="1359" xr:uid="{00000000-0005-0000-0000-00004E050000}"/>
    <cellStyle name="Ênfase5 4 4" xfId="1360" xr:uid="{00000000-0005-0000-0000-00004F050000}"/>
    <cellStyle name="Ênfase5 4 5" xfId="1361" xr:uid="{00000000-0005-0000-0000-000050050000}"/>
    <cellStyle name="Ênfase5 4 6" xfId="1362" xr:uid="{00000000-0005-0000-0000-000051050000}"/>
    <cellStyle name="Ênfase5 4 7" xfId="1363" xr:uid="{00000000-0005-0000-0000-000052050000}"/>
    <cellStyle name="Ênfase5 4 8" xfId="1364" xr:uid="{00000000-0005-0000-0000-000053050000}"/>
    <cellStyle name="Ênfase5 4 9" xfId="1365" xr:uid="{00000000-0005-0000-0000-000054050000}"/>
    <cellStyle name="Ênfase5 5" xfId="1366" xr:uid="{00000000-0005-0000-0000-000055050000}"/>
    <cellStyle name="Ênfase5 5 10" xfId="1367" xr:uid="{00000000-0005-0000-0000-000056050000}"/>
    <cellStyle name="Ênfase5 5 2" xfId="1368" xr:uid="{00000000-0005-0000-0000-000057050000}"/>
    <cellStyle name="Ênfase5 5 3" xfId="1369" xr:uid="{00000000-0005-0000-0000-000058050000}"/>
    <cellStyle name="Ênfase5 5 4" xfId="1370" xr:uid="{00000000-0005-0000-0000-000059050000}"/>
    <cellStyle name="Ênfase5 5 5" xfId="1371" xr:uid="{00000000-0005-0000-0000-00005A050000}"/>
    <cellStyle name="Ênfase5 5 6" xfId="1372" xr:uid="{00000000-0005-0000-0000-00005B050000}"/>
    <cellStyle name="Ênfase5 5 7" xfId="1373" xr:uid="{00000000-0005-0000-0000-00005C050000}"/>
    <cellStyle name="Ênfase5 5 8" xfId="1374" xr:uid="{00000000-0005-0000-0000-00005D050000}"/>
    <cellStyle name="Ênfase5 5 9" xfId="1375" xr:uid="{00000000-0005-0000-0000-00005E050000}"/>
    <cellStyle name="Ênfase5 6" xfId="1376" xr:uid="{00000000-0005-0000-0000-00005F050000}"/>
    <cellStyle name="Ênfase5 7" xfId="1377" xr:uid="{00000000-0005-0000-0000-000060050000}"/>
    <cellStyle name="Ênfase5 8" xfId="1378" xr:uid="{00000000-0005-0000-0000-000061050000}"/>
    <cellStyle name="Ênfase5 9" xfId="1379" xr:uid="{00000000-0005-0000-0000-000062050000}"/>
    <cellStyle name="Ênfase6" xfId="1380" builtinId="49" customBuiltin="1"/>
    <cellStyle name="Ênfase6 10" xfId="1381" xr:uid="{00000000-0005-0000-0000-000064050000}"/>
    <cellStyle name="Ênfase6 11" xfId="1382" xr:uid="{00000000-0005-0000-0000-000065050000}"/>
    <cellStyle name="Ênfase6 12" xfId="1383" xr:uid="{00000000-0005-0000-0000-000066050000}"/>
    <cellStyle name="Ênfase6 13" xfId="1384" xr:uid="{00000000-0005-0000-0000-000067050000}"/>
    <cellStyle name="Ênfase6 14" xfId="1385" xr:uid="{00000000-0005-0000-0000-000068050000}"/>
    <cellStyle name="Ênfase6 2" xfId="1386" xr:uid="{00000000-0005-0000-0000-000069050000}"/>
    <cellStyle name="Ênfase6 2 10" xfId="1387" xr:uid="{00000000-0005-0000-0000-00006A050000}"/>
    <cellStyle name="Ênfase6 2 2" xfId="1388" xr:uid="{00000000-0005-0000-0000-00006B050000}"/>
    <cellStyle name="Ênfase6 2 3" xfId="1389" xr:uid="{00000000-0005-0000-0000-00006C050000}"/>
    <cellStyle name="Ênfase6 2 4" xfId="1390" xr:uid="{00000000-0005-0000-0000-00006D050000}"/>
    <cellStyle name="Ênfase6 2 5" xfId="1391" xr:uid="{00000000-0005-0000-0000-00006E050000}"/>
    <cellStyle name="Ênfase6 2 6" xfId="1392" xr:uid="{00000000-0005-0000-0000-00006F050000}"/>
    <cellStyle name="Ênfase6 2 7" xfId="1393" xr:uid="{00000000-0005-0000-0000-000070050000}"/>
    <cellStyle name="Ênfase6 2 8" xfId="1394" xr:uid="{00000000-0005-0000-0000-000071050000}"/>
    <cellStyle name="Ênfase6 2 9" xfId="1395" xr:uid="{00000000-0005-0000-0000-000072050000}"/>
    <cellStyle name="Ênfase6 3" xfId="1396" xr:uid="{00000000-0005-0000-0000-000073050000}"/>
    <cellStyle name="Ênfase6 3 10" xfId="1397" xr:uid="{00000000-0005-0000-0000-000074050000}"/>
    <cellStyle name="Ênfase6 3 2" xfId="1398" xr:uid="{00000000-0005-0000-0000-000075050000}"/>
    <cellStyle name="Ênfase6 3 3" xfId="1399" xr:uid="{00000000-0005-0000-0000-000076050000}"/>
    <cellStyle name="Ênfase6 3 4" xfId="1400" xr:uid="{00000000-0005-0000-0000-000077050000}"/>
    <cellStyle name="Ênfase6 3 5" xfId="1401" xr:uid="{00000000-0005-0000-0000-000078050000}"/>
    <cellStyle name="Ênfase6 3 6" xfId="1402" xr:uid="{00000000-0005-0000-0000-000079050000}"/>
    <cellStyle name="Ênfase6 3 7" xfId="1403" xr:uid="{00000000-0005-0000-0000-00007A050000}"/>
    <cellStyle name="Ênfase6 3 8" xfId="1404" xr:uid="{00000000-0005-0000-0000-00007B050000}"/>
    <cellStyle name="Ênfase6 3 9" xfId="1405" xr:uid="{00000000-0005-0000-0000-00007C050000}"/>
    <cellStyle name="Ênfase6 4" xfId="1406" xr:uid="{00000000-0005-0000-0000-00007D050000}"/>
    <cellStyle name="Ênfase6 4 10" xfId="1407" xr:uid="{00000000-0005-0000-0000-00007E050000}"/>
    <cellStyle name="Ênfase6 4 2" xfId="1408" xr:uid="{00000000-0005-0000-0000-00007F050000}"/>
    <cellStyle name="Ênfase6 4 3" xfId="1409" xr:uid="{00000000-0005-0000-0000-000080050000}"/>
    <cellStyle name="Ênfase6 4 4" xfId="1410" xr:uid="{00000000-0005-0000-0000-000081050000}"/>
    <cellStyle name="Ênfase6 4 5" xfId="1411" xr:uid="{00000000-0005-0000-0000-000082050000}"/>
    <cellStyle name="Ênfase6 4 6" xfId="1412" xr:uid="{00000000-0005-0000-0000-000083050000}"/>
    <cellStyle name="Ênfase6 4 7" xfId="1413" xr:uid="{00000000-0005-0000-0000-000084050000}"/>
    <cellStyle name="Ênfase6 4 8" xfId="1414" xr:uid="{00000000-0005-0000-0000-000085050000}"/>
    <cellStyle name="Ênfase6 4 9" xfId="1415" xr:uid="{00000000-0005-0000-0000-000086050000}"/>
    <cellStyle name="Ênfase6 5" xfId="1416" xr:uid="{00000000-0005-0000-0000-000087050000}"/>
    <cellStyle name="Ênfase6 5 10" xfId="1417" xr:uid="{00000000-0005-0000-0000-000088050000}"/>
    <cellStyle name="Ênfase6 5 2" xfId="1418" xr:uid="{00000000-0005-0000-0000-000089050000}"/>
    <cellStyle name="Ênfase6 5 3" xfId="1419" xr:uid="{00000000-0005-0000-0000-00008A050000}"/>
    <cellStyle name="Ênfase6 5 4" xfId="1420" xr:uid="{00000000-0005-0000-0000-00008B050000}"/>
    <cellStyle name="Ênfase6 5 5" xfId="1421" xr:uid="{00000000-0005-0000-0000-00008C050000}"/>
    <cellStyle name="Ênfase6 5 6" xfId="1422" xr:uid="{00000000-0005-0000-0000-00008D050000}"/>
    <cellStyle name="Ênfase6 5 7" xfId="1423" xr:uid="{00000000-0005-0000-0000-00008E050000}"/>
    <cellStyle name="Ênfase6 5 8" xfId="1424" xr:uid="{00000000-0005-0000-0000-00008F050000}"/>
    <cellStyle name="Ênfase6 5 9" xfId="1425" xr:uid="{00000000-0005-0000-0000-000090050000}"/>
    <cellStyle name="Ênfase6 6" xfId="1426" xr:uid="{00000000-0005-0000-0000-000091050000}"/>
    <cellStyle name="Ênfase6 7" xfId="1427" xr:uid="{00000000-0005-0000-0000-000092050000}"/>
    <cellStyle name="Ênfase6 8" xfId="1428" xr:uid="{00000000-0005-0000-0000-000093050000}"/>
    <cellStyle name="Ênfase6 9" xfId="1429" xr:uid="{00000000-0005-0000-0000-000094050000}"/>
    <cellStyle name="Entrada" xfId="1430" builtinId="20" customBuiltin="1"/>
    <cellStyle name="Entrada 10" xfId="1431" xr:uid="{00000000-0005-0000-0000-000096050000}"/>
    <cellStyle name="Entrada 11" xfId="1432" xr:uid="{00000000-0005-0000-0000-000097050000}"/>
    <cellStyle name="Entrada 12" xfId="1433" xr:uid="{00000000-0005-0000-0000-000098050000}"/>
    <cellStyle name="Entrada 13" xfId="1434" xr:uid="{00000000-0005-0000-0000-000099050000}"/>
    <cellStyle name="Entrada 14" xfId="1435" xr:uid="{00000000-0005-0000-0000-00009A050000}"/>
    <cellStyle name="Entrada 2" xfId="1436" xr:uid="{00000000-0005-0000-0000-00009B050000}"/>
    <cellStyle name="Entrada 2 10" xfId="1437" xr:uid="{00000000-0005-0000-0000-00009C050000}"/>
    <cellStyle name="Entrada 2 2" xfId="1438" xr:uid="{00000000-0005-0000-0000-00009D050000}"/>
    <cellStyle name="Entrada 2 3" xfId="1439" xr:uid="{00000000-0005-0000-0000-00009E050000}"/>
    <cellStyle name="Entrada 2 4" xfId="1440" xr:uid="{00000000-0005-0000-0000-00009F050000}"/>
    <cellStyle name="Entrada 2 5" xfId="1441" xr:uid="{00000000-0005-0000-0000-0000A0050000}"/>
    <cellStyle name="Entrada 2 6" xfId="1442" xr:uid="{00000000-0005-0000-0000-0000A1050000}"/>
    <cellStyle name="Entrada 2 7" xfId="1443" xr:uid="{00000000-0005-0000-0000-0000A2050000}"/>
    <cellStyle name="Entrada 2 8" xfId="1444" xr:uid="{00000000-0005-0000-0000-0000A3050000}"/>
    <cellStyle name="Entrada 2 9" xfId="1445" xr:uid="{00000000-0005-0000-0000-0000A4050000}"/>
    <cellStyle name="Entrada 3" xfId="1446" xr:uid="{00000000-0005-0000-0000-0000A5050000}"/>
    <cellStyle name="Entrada 3 10" xfId="1447" xr:uid="{00000000-0005-0000-0000-0000A6050000}"/>
    <cellStyle name="Entrada 3 2" xfId="1448" xr:uid="{00000000-0005-0000-0000-0000A7050000}"/>
    <cellStyle name="Entrada 3 3" xfId="1449" xr:uid="{00000000-0005-0000-0000-0000A8050000}"/>
    <cellStyle name="Entrada 3 4" xfId="1450" xr:uid="{00000000-0005-0000-0000-0000A9050000}"/>
    <cellStyle name="Entrada 3 5" xfId="1451" xr:uid="{00000000-0005-0000-0000-0000AA050000}"/>
    <cellStyle name="Entrada 3 6" xfId="1452" xr:uid="{00000000-0005-0000-0000-0000AB050000}"/>
    <cellStyle name="Entrada 3 7" xfId="1453" xr:uid="{00000000-0005-0000-0000-0000AC050000}"/>
    <cellStyle name="Entrada 3 8" xfId="1454" xr:uid="{00000000-0005-0000-0000-0000AD050000}"/>
    <cellStyle name="Entrada 3 9" xfId="1455" xr:uid="{00000000-0005-0000-0000-0000AE050000}"/>
    <cellStyle name="Entrada 4" xfId="1456" xr:uid="{00000000-0005-0000-0000-0000AF050000}"/>
    <cellStyle name="Entrada 4 10" xfId="1457" xr:uid="{00000000-0005-0000-0000-0000B0050000}"/>
    <cellStyle name="Entrada 4 2" xfId="1458" xr:uid="{00000000-0005-0000-0000-0000B1050000}"/>
    <cellStyle name="Entrada 4 3" xfId="1459" xr:uid="{00000000-0005-0000-0000-0000B2050000}"/>
    <cellStyle name="Entrada 4 4" xfId="1460" xr:uid="{00000000-0005-0000-0000-0000B3050000}"/>
    <cellStyle name="Entrada 4 5" xfId="1461" xr:uid="{00000000-0005-0000-0000-0000B4050000}"/>
    <cellStyle name="Entrada 4 6" xfId="1462" xr:uid="{00000000-0005-0000-0000-0000B5050000}"/>
    <cellStyle name="Entrada 4 7" xfId="1463" xr:uid="{00000000-0005-0000-0000-0000B6050000}"/>
    <cellStyle name="Entrada 4 8" xfId="1464" xr:uid="{00000000-0005-0000-0000-0000B7050000}"/>
    <cellStyle name="Entrada 4 9" xfId="1465" xr:uid="{00000000-0005-0000-0000-0000B8050000}"/>
    <cellStyle name="Entrada 5" xfId="1466" xr:uid="{00000000-0005-0000-0000-0000B9050000}"/>
    <cellStyle name="Entrada 5 10" xfId="1467" xr:uid="{00000000-0005-0000-0000-0000BA050000}"/>
    <cellStyle name="Entrada 5 2" xfId="1468" xr:uid="{00000000-0005-0000-0000-0000BB050000}"/>
    <cellStyle name="Entrada 5 3" xfId="1469" xr:uid="{00000000-0005-0000-0000-0000BC050000}"/>
    <cellStyle name="Entrada 5 4" xfId="1470" xr:uid="{00000000-0005-0000-0000-0000BD050000}"/>
    <cellStyle name="Entrada 5 5" xfId="1471" xr:uid="{00000000-0005-0000-0000-0000BE050000}"/>
    <cellStyle name="Entrada 5 6" xfId="1472" xr:uid="{00000000-0005-0000-0000-0000BF050000}"/>
    <cellStyle name="Entrada 5 7" xfId="1473" xr:uid="{00000000-0005-0000-0000-0000C0050000}"/>
    <cellStyle name="Entrada 5 8" xfId="1474" xr:uid="{00000000-0005-0000-0000-0000C1050000}"/>
    <cellStyle name="Entrada 5 9" xfId="1475" xr:uid="{00000000-0005-0000-0000-0000C2050000}"/>
    <cellStyle name="Entrada 6" xfId="1476" xr:uid="{00000000-0005-0000-0000-0000C3050000}"/>
    <cellStyle name="Entrada 7" xfId="1477" xr:uid="{00000000-0005-0000-0000-0000C4050000}"/>
    <cellStyle name="Entrada 8" xfId="1478" xr:uid="{00000000-0005-0000-0000-0000C5050000}"/>
    <cellStyle name="Entrada 9" xfId="1479" xr:uid="{00000000-0005-0000-0000-0000C6050000}"/>
    <cellStyle name="Fixed" xfId="1480" xr:uid="{00000000-0005-0000-0000-0000C7050000}"/>
    <cellStyle name="Fixed 2" xfId="1481" xr:uid="{00000000-0005-0000-0000-0000C8050000}"/>
    <cellStyle name="Fixo" xfId="1482" xr:uid="{00000000-0005-0000-0000-0000C9050000}"/>
    <cellStyle name="Fixo 2" xfId="1483" xr:uid="{00000000-0005-0000-0000-0000CA050000}"/>
    <cellStyle name="Fixo 3" xfId="1484" xr:uid="{00000000-0005-0000-0000-0000CB050000}"/>
    <cellStyle name="Fixo 4" xfId="1485" xr:uid="{00000000-0005-0000-0000-0000CC050000}"/>
    <cellStyle name="Fixo 5" xfId="1486" xr:uid="{00000000-0005-0000-0000-0000CD050000}"/>
    <cellStyle name="Fixo 6" xfId="1487" xr:uid="{00000000-0005-0000-0000-0000CE050000}"/>
    <cellStyle name="Fixo 7" xfId="1488" xr:uid="{00000000-0005-0000-0000-0000CF050000}"/>
    <cellStyle name="Heading 1" xfId="1489" xr:uid="{00000000-0005-0000-0000-0000D0050000}"/>
    <cellStyle name="Heading 2" xfId="1490" xr:uid="{00000000-0005-0000-0000-0000D1050000}"/>
    <cellStyle name="Hiperlink" xfId="1491" builtinId="8"/>
    <cellStyle name="Incorreto 10" xfId="1492" xr:uid="{00000000-0005-0000-0000-0000D3050000}"/>
    <cellStyle name="Incorreto 11" xfId="1493" xr:uid="{00000000-0005-0000-0000-0000D4050000}"/>
    <cellStyle name="Incorreto 12" xfId="1494" xr:uid="{00000000-0005-0000-0000-0000D5050000}"/>
    <cellStyle name="Incorreto 13" xfId="1495" xr:uid="{00000000-0005-0000-0000-0000D6050000}"/>
    <cellStyle name="Incorreto 14" xfId="1496" xr:uid="{00000000-0005-0000-0000-0000D7050000}"/>
    <cellStyle name="Incorreto 2" xfId="1497" xr:uid="{00000000-0005-0000-0000-0000D8050000}"/>
    <cellStyle name="Incorreto 2 10" xfId="1498" xr:uid="{00000000-0005-0000-0000-0000D9050000}"/>
    <cellStyle name="Incorreto 2 2" xfId="1499" xr:uid="{00000000-0005-0000-0000-0000DA050000}"/>
    <cellStyle name="Incorreto 2 3" xfId="1500" xr:uid="{00000000-0005-0000-0000-0000DB050000}"/>
    <cellStyle name="Incorreto 2 4" xfId="1501" xr:uid="{00000000-0005-0000-0000-0000DC050000}"/>
    <cellStyle name="Incorreto 2 5" xfId="1502" xr:uid="{00000000-0005-0000-0000-0000DD050000}"/>
    <cellStyle name="Incorreto 2 6" xfId="1503" xr:uid="{00000000-0005-0000-0000-0000DE050000}"/>
    <cellStyle name="Incorreto 2 7" xfId="1504" xr:uid="{00000000-0005-0000-0000-0000DF050000}"/>
    <cellStyle name="Incorreto 2 8" xfId="1505" xr:uid="{00000000-0005-0000-0000-0000E0050000}"/>
    <cellStyle name="Incorreto 2 9" xfId="1506" xr:uid="{00000000-0005-0000-0000-0000E1050000}"/>
    <cellStyle name="Incorreto 3" xfId="1507" xr:uid="{00000000-0005-0000-0000-0000E2050000}"/>
    <cellStyle name="Incorreto 3 10" xfId="1508" xr:uid="{00000000-0005-0000-0000-0000E3050000}"/>
    <cellStyle name="Incorreto 3 2" xfId="1509" xr:uid="{00000000-0005-0000-0000-0000E4050000}"/>
    <cellStyle name="Incorreto 3 3" xfId="1510" xr:uid="{00000000-0005-0000-0000-0000E5050000}"/>
    <cellStyle name="Incorreto 3 4" xfId="1511" xr:uid="{00000000-0005-0000-0000-0000E6050000}"/>
    <cellStyle name="Incorreto 3 5" xfId="1512" xr:uid="{00000000-0005-0000-0000-0000E7050000}"/>
    <cellStyle name="Incorreto 3 6" xfId="1513" xr:uid="{00000000-0005-0000-0000-0000E8050000}"/>
    <cellStyle name="Incorreto 3 7" xfId="1514" xr:uid="{00000000-0005-0000-0000-0000E9050000}"/>
    <cellStyle name="Incorreto 3 8" xfId="1515" xr:uid="{00000000-0005-0000-0000-0000EA050000}"/>
    <cellStyle name="Incorreto 3 9" xfId="1516" xr:uid="{00000000-0005-0000-0000-0000EB050000}"/>
    <cellStyle name="Incorreto 4" xfId="1517" xr:uid="{00000000-0005-0000-0000-0000EC050000}"/>
    <cellStyle name="Incorreto 4 10" xfId="1518" xr:uid="{00000000-0005-0000-0000-0000ED050000}"/>
    <cellStyle name="Incorreto 4 2" xfId="1519" xr:uid="{00000000-0005-0000-0000-0000EE050000}"/>
    <cellStyle name="Incorreto 4 3" xfId="1520" xr:uid="{00000000-0005-0000-0000-0000EF050000}"/>
    <cellStyle name="Incorreto 4 4" xfId="1521" xr:uid="{00000000-0005-0000-0000-0000F0050000}"/>
    <cellStyle name="Incorreto 4 5" xfId="1522" xr:uid="{00000000-0005-0000-0000-0000F1050000}"/>
    <cellStyle name="Incorreto 4 6" xfId="1523" xr:uid="{00000000-0005-0000-0000-0000F2050000}"/>
    <cellStyle name="Incorreto 4 7" xfId="1524" xr:uid="{00000000-0005-0000-0000-0000F3050000}"/>
    <cellStyle name="Incorreto 4 8" xfId="1525" xr:uid="{00000000-0005-0000-0000-0000F4050000}"/>
    <cellStyle name="Incorreto 4 9" xfId="1526" xr:uid="{00000000-0005-0000-0000-0000F5050000}"/>
    <cellStyle name="Incorreto 5" xfId="1527" xr:uid="{00000000-0005-0000-0000-0000F6050000}"/>
    <cellStyle name="Incorreto 5 10" xfId="1528" xr:uid="{00000000-0005-0000-0000-0000F7050000}"/>
    <cellStyle name="Incorreto 5 2" xfId="1529" xr:uid="{00000000-0005-0000-0000-0000F8050000}"/>
    <cellStyle name="Incorreto 5 3" xfId="1530" xr:uid="{00000000-0005-0000-0000-0000F9050000}"/>
    <cellStyle name="Incorreto 5 4" xfId="1531" xr:uid="{00000000-0005-0000-0000-0000FA050000}"/>
    <cellStyle name="Incorreto 5 5" xfId="1532" xr:uid="{00000000-0005-0000-0000-0000FB050000}"/>
    <cellStyle name="Incorreto 5 6" xfId="1533" xr:uid="{00000000-0005-0000-0000-0000FC050000}"/>
    <cellStyle name="Incorreto 5 7" xfId="1534" xr:uid="{00000000-0005-0000-0000-0000FD050000}"/>
    <cellStyle name="Incorreto 5 8" xfId="1535" xr:uid="{00000000-0005-0000-0000-0000FE050000}"/>
    <cellStyle name="Incorreto 5 9" xfId="1536" xr:uid="{00000000-0005-0000-0000-0000FF050000}"/>
    <cellStyle name="Incorreto 6" xfId="1537" xr:uid="{00000000-0005-0000-0000-000000060000}"/>
    <cellStyle name="Incorreto 7" xfId="1538" xr:uid="{00000000-0005-0000-0000-000001060000}"/>
    <cellStyle name="Incorreto 8" xfId="1539" xr:uid="{00000000-0005-0000-0000-000002060000}"/>
    <cellStyle name="Incorreto 9" xfId="1540" xr:uid="{00000000-0005-0000-0000-000003060000}"/>
    <cellStyle name="Moeda 2 2" xfId="1541" xr:uid="{00000000-0005-0000-0000-000004060000}"/>
    <cellStyle name="Moeda 2 3" xfId="1542" xr:uid="{00000000-0005-0000-0000-000005060000}"/>
    <cellStyle name="Moeda 3" xfId="1543" xr:uid="{00000000-0005-0000-0000-000006060000}"/>
    <cellStyle name="Neutra 10" xfId="1544" xr:uid="{00000000-0005-0000-0000-000007060000}"/>
    <cellStyle name="Neutra 11" xfId="1545" xr:uid="{00000000-0005-0000-0000-000008060000}"/>
    <cellStyle name="Neutra 12" xfId="1546" xr:uid="{00000000-0005-0000-0000-000009060000}"/>
    <cellStyle name="Neutra 13" xfId="1547" xr:uid="{00000000-0005-0000-0000-00000A060000}"/>
    <cellStyle name="Neutra 14" xfId="1548" xr:uid="{00000000-0005-0000-0000-00000B060000}"/>
    <cellStyle name="Neutra 2" xfId="1549" xr:uid="{00000000-0005-0000-0000-00000C060000}"/>
    <cellStyle name="Neutra 2 10" xfId="1550" xr:uid="{00000000-0005-0000-0000-00000D060000}"/>
    <cellStyle name="Neutra 2 2" xfId="1551" xr:uid="{00000000-0005-0000-0000-00000E060000}"/>
    <cellStyle name="Neutra 2 3" xfId="1552" xr:uid="{00000000-0005-0000-0000-00000F060000}"/>
    <cellStyle name="Neutra 2 4" xfId="1553" xr:uid="{00000000-0005-0000-0000-000010060000}"/>
    <cellStyle name="Neutra 2 5" xfId="1554" xr:uid="{00000000-0005-0000-0000-000011060000}"/>
    <cellStyle name="Neutra 2 6" xfId="1555" xr:uid="{00000000-0005-0000-0000-000012060000}"/>
    <cellStyle name="Neutra 2 7" xfId="1556" xr:uid="{00000000-0005-0000-0000-000013060000}"/>
    <cellStyle name="Neutra 2 8" xfId="1557" xr:uid="{00000000-0005-0000-0000-000014060000}"/>
    <cellStyle name="Neutra 2 9" xfId="1558" xr:uid="{00000000-0005-0000-0000-000015060000}"/>
    <cellStyle name="Neutra 3" xfId="1559" xr:uid="{00000000-0005-0000-0000-000016060000}"/>
    <cellStyle name="Neutra 3 10" xfId="1560" xr:uid="{00000000-0005-0000-0000-000017060000}"/>
    <cellStyle name="Neutra 3 2" xfId="1561" xr:uid="{00000000-0005-0000-0000-000018060000}"/>
    <cellStyle name="Neutra 3 3" xfId="1562" xr:uid="{00000000-0005-0000-0000-000019060000}"/>
    <cellStyle name="Neutra 3 4" xfId="1563" xr:uid="{00000000-0005-0000-0000-00001A060000}"/>
    <cellStyle name="Neutra 3 5" xfId="1564" xr:uid="{00000000-0005-0000-0000-00001B060000}"/>
    <cellStyle name="Neutra 3 6" xfId="1565" xr:uid="{00000000-0005-0000-0000-00001C060000}"/>
    <cellStyle name="Neutra 3 7" xfId="1566" xr:uid="{00000000-0005-0000-0000-00001D060000}"/>
    <cellStyle name="Neutra 3 8" xfId="1567" xr:uid="{00000000-0005-0000-0000-00001E060000}"/>
    <cellStyle name="Neutra 3 9" xfId="1568" xr:uid="{00000000-0005-0000-0000-00001F060000}"/>
    <cellStyle name="Neutra 4" xfId="1569" xr:uid="{00000000-0005-0000-0000-000020060000}"/>
    <cellStyle name="Neutra 4 10" xfId="1570" xr:uid="{00000000-0005-0000-0000-000021060000}"/>
    <cellStyle name="Neutra 4 2" xfId="1571" xr:uid="{00000000-0005-0000-0000-000022060000}"/>
    <cellStyle name="Neutra 4 3" xfId="1572" xr:uid="{00000000-0005-0000-0000-000023060000}"/>
    <cellStyle name="Neutra 4 4" xfId="1573" xr:uid="{00000000-0005-0000-0000-000024060000}"/>
    <cellStyle name="Neutra 4 5" xfId="1574" xr:uid="{00000000-0005-0000-0000-000025060000}"/>
    <cellStyle name="Neutra 4 6" xfId="1575" xr:uid="{00000000-0005-0000-0000-000026060000}"/>
    <cellStyle name="Neutra 4 7" xfId="1576" xr:uid="{00000000-0005-0000-0000-000027060000}"/>
    <cellStyle name="Neutra 4 8" xfId="1577" xr:uid="{00000000-0005-0000-0000-000028060000}"/>
    <cellStyle name="Neutra 4 9" xfId="1578" xr:uid="{00000000-0005-0000-0000-000029060000}"/>
    <cellStyle name="Neutra 5" xfId="1579" xr:uid="{00000000-0005-0000-0000-00002A060000}"/>
    <cellStyle name="Neutra 5 10" xfId="1580" xr:uid="{00000000-0005-0000-0000-00002B060000}"/>
    <cellStyle name="Neutra 5 2" xfId="1581" xr:uid="{00000000-0005-0000-0000-00002C060000}"/>
    <cellStyle name="Neutra 5 3" xfId="1582" xr:uid="{00000000-0005-0000-0000-00002D060000}"/>
    <cellStyle name="Neutra 5 4" xfId="1583" xr:uid="{00000000-0005-0000-0000-00002E060000}"/>
    <cellStyle name="Neutra 5 5" xfId="1584" xr:uid="{00000000-0005-0000-0000-00002F060000}"/>
    <cellStyle name="Neutra 5 6" xfId="1585" xr:uid="{00000000-0005-0000-0000-000030060000}"/>
    <cellStyle name="Neutra 5 7" xfId="1586" xr:uid="{00000000-0005-0000-0000-000031060000}"/>
    <cellStyle name="Neutra 5 8" xfId="1587" xr:uid="{00000000-0005-0000-0000-000032060000}"/>
    <cellStyle name="Neutra 5 9" xfId="1588" xr:uid="{00000000-0005-0000-0000-000033060000}"/>
    <cellStyle name="Neutra 6" xfId="1589" xr:uid="{00000000-0005-0000-0000-000034060000}"/>
    <cellStyle name="Neutra 7" xfId="1590" xr:uid="{00000000-0005-0000-0000-000035060000}"/>
    <cellStyle name="Neutra 8" xfId="1591" xr:uid="{00000000-0005-0000-0000-000036060000}"/>
    <cellStyle name="Neutra 9" xfId="1592" xr:uid="{00000000-0005-0000-0000-000037060000}"/>
    <cellStyle name="Normal" xfId="0" builtinId="0"/>
    <cellStyle name="Normal 10" xfId="1593" xr:uid="{00000000-0005-0000-0000-000039060000}"/>
    <cellStyle name="Normal 10 2" xfId="1594" xr:uid="{00000000-0005-0000-0000-00003A060000}"/>
    <cellStyle name="Normal 12" xfId="1595" xr:uid="{00000000-0005-0000-0000-00003B060000}"/>
    <cellStyle name="Normal 12 2" xfId="1596" xr:uid="{00000000-0005-0000-0000-00003C060000}"/>
    <cellStyle name="Normal 14" xfId="1597" xr:uid="{00000000-0005-0000-0000-00003D060000}"/>
    <cellStyle name="Normal 14 2" xfId="1598" xr:uid="{00000000-0005-0000-0000-00003E060000}"/>
    <cellStyle name="Normal 15" xfId="1599" xr:uid="{00000000-0005-0000-0000-00003F060000}"/>
    <cellStyle name="Normal 15 2" xfId="1600" xr:uid="{00000000-0005-0000-0000-000040060000}"/>
    <cellStyle name="Normal 16" xfId="1601" xr:uid="{00000000-0005-0000-0000-000041060000}"/>
    <cellStyle name="Normal 16 2" xfId="1602" xr:uid="{00000000-0005-0000-0000-000042060000}"/>
    <cellStyle name="Normal 2" xfId="1603" xr:uid="{00000000-0005-0000-0000-000043060000}"/>
    <cellStyle name="Normal 2 2" xfId="1604" xr:uid="{00000000-0005-0000-0000-000044060000}"/>
    <cellStyle name="Normal 2 3" xfId="1605" xr:uid="{00000000-0005-0000-0000-000045060000}"/>
    <cellStyle name="Normal 3" xfId="1606" xr:uid="{00000000-0005-0000-0000-000046060000}"/>
    <cellStyle name="Normal 3 2" xfId="1607" xr:uid="{00000000-0005-0000-0000-000047060000}"/>
    <cellStyle name="Normal 4" xfId="1608" xr:uid="{00000000-0005-0000-0000-000048060000}"/>
    <cellStyle name="Normal 4 2" xfId="1609" xr:uid="{00000000-0005-0000-0000-000049060000}"/>
    <cellStyle name="Normal 5" xfId="1610" xr:uid="{00000000-0005-0000-0000-00004A060000}"/>
    <cellStyle name="Normal 5 10" xfId="1611" xr:uid="{00000000-0005-0000-0000-00004B060000}"/>
    <cellStyle name="Normal 5 10 2" xfId="1612" xr:uid="{00000000-0005-0000-0000-00004C060000}"/>
    <cellStyle name="Normal 5 2" xfId="1613" xr:uid="{00000000-0005-0000-0000-00004D060000}"/>
    <cellStyle name="Normal 5 2 2" xfId="1614" xr:uid="{00000000-0005-0000-0000-00004E060000}"/>
    <cellStyle name="Normal 5 3" xfId="1615" xr:uid="{00000000-0005-0000-0000-00004F060000}"/>
    <cellStyle name="Normal 5 3 2" xfId="1616" xr:uid="{00000000-0005-0000-0000-000050060000}"/>
    <cellStyle name="Normal 5 4" xfId="1617" xr:uid="{00000000-0005-0000-0000-000051060000}"/>
    <cellStyle name="Normal 5 4 2" xfId="1618" xr:uid="{00000000-0005-0000-0000-000052060000}"/>
    <cellStyle name="Normal 5 5" xfId="1619" xr:uid="{00000000-0005-0000-0000-000053060000}"/>
    <cellStyle name="Normal 5 5 2" xfId="1620" xr:uid="{00000000-0005-0000-0000-000054060000}"/>
    <cellStyle name="Normal 5 6" xfId="1621" xr:uid="{00000000-0005-0000-0000-000055060000}"/>
    <cellStyle name="Normal 5 6 2" xfId="1622" xr:uid="{00000000-0005-0000-0000-000056060000}"/>
    <cellStyle name="Normal 5 7" xfId="1623" xr:uid="{00000000-0005-0000-0000-000057060000}"/>
    <cellStyle name="Normal 5 7 2" xfId="1624" xr:uid="{00000000-0005-0000-0000-000058060000}"/>
    <cellStyle name="Normal 5 8" xfId="1625" xr:uid="{00000000-0005-0000-0000-000059060000}"/>
    <cellStyle name="Normal 5 8 2" xfId="1626" xr:uid="{00000000-0005-0000-0000-00005A060000}"/>
    <cellStyle name="Normal 5 9" xfId="1627" xr:uid="{00000000-0005-0000-0000-00005B060000}"/>
    <cellStyle name="Normal 5 9 2" xfId="1628" xr:uid="{00000000-0005-0000-0000-00005C060000}"/>
    <cellStyle name="Normal 6" xfId="1629" xr:uid="{00000000-0005-0000-0000-00005D060000}"/>
    <cellStyle name="Normal 6 10" xfId="1630" xr:uid="{00000000-0005-0000-0000-00005E060000}"/>
    <cellStyle name="Normal 6 10 2" xfId="1631" xr:uid="{00000000-0005-0000-0000-00005F060000}"/>
    <cellStyle name="Normal 6 2" xfId="1632" xr:uid="{00000000-0005-0000-0000-000060060000}"/>
    <cellStyle name="Normal 6 2 2" xfId="1633" xr:uid="{00000000-0005-0000-0000-000061060000}"/>
    <cellStyle name="Normal 6 3" xfId="1634" xr:uid="{00000000-0005-0000-0000-000062060000}"/>
    <cellStyle name="Normal 6 3 2" xfId="1635" xr:uid="{00000000-0005-0000-0000-000063060000}"/>
    <cellStyle name="Normal 6 4" xfId="1636" xr:uid="{00000000-0005-0000-0000-000064060000}"/>
    <cellStyle name="Normal 6 4 2" xfId="1637" xr:uid="{00000000-0005-0000-0000-000065060000}"/>
    <cellStyle name="Normal 6 5" xfId="1638" xr:uid="{00000000-0005-0000-0000-000066060000}"/>
    <cellStyle name="Normal 6 5 2" xfId="1639" xr:uid="{00000000-0005-0000-0000-000067060000}"/>
    <cellStyle name="Normal 6 6" xfId="1640" xr:uid="{00000000-0005-0000-0000-000068060000}"/>
    <cellStyle name="Normal 6 6 2" xfId="1641" xr:uid="{00000000-0005-0000-0000-000069060000}"/>
    <cellStyle name="Normal 6 7" xfId="1642" xr:uid="{00000000-0005-0000-0000-00006A060000}"/>
    <cellStyle name="Normal 6 7 2" xfId="1643" xr:uid="{00000000-0005-0000-0000-00006B060000}"/>
    <cellStyle name="Normal 6 8" xfId="1644" xr:uid="{00000000-0005-0000-0000-00006C060000}"/>
    <cellStyle name="Normal 6 8 2" xfId="1645" xr:uid="{00000000-0005-0000-0000-00006D060000}"/>
    <cellStyle name="Normal 6 9" xfId="1646" xr:uid="{00000000-0005-0000-0000-00006E060000}"/>
    <cellStyle name="Normal 6 9 2" xfId="1647" xr:uid="{00000000-0005-0000-0000-00006F060000}"/>
    <cellStyle name="Normal 7" xfId="1648" xr:uid="{00000000-0005-0000-0000-000070060000}"/>
    <cellStyle name="Normal 7 2" xfId="1649" xr:uid="{00000000-0005-0000-0000-000071060000}"/>
    <cellStyle name="Normal 8" xfId="1650" xr:uid="{00000000-0005-0000-0000-000072060000}"/>
    <cellStyle name="Normal 9" xfId="1651" xr:uid="{00000000-0005-0000-0000-000073060000}"/>
    <cellStyle name="Normal 9 2" xfId="1652" xr:uid="{00000000-0005-0000-0000-000074060000}"/>
    <cellStyle name="Nota" xfId="1653" builtinId="10" customBuiltin="1"/>
    <cellStyle name="Nota 10" xfId="1654" xr:uid="{00000000-0005-0000-0000-000076060000}"/>
    <cellStyle name="Nota 11" xfId="1655" xr:uid="{00000000-0005-0000-0000-000077060000}"/>
    <cellStyle name="Nota 12" xfId="1656" xr:uid="{00000000-0005-0000-0000-000078060000}"/>
    <cellStyle name="Nota 13" xfId="1657" xr:uid="{00000000-0005-0000-0000-000079060000}"/>
    <cellStyle name="Nota 14" xfId="1658" xr:uid="{00000000-0005-0000-0000-00007A060000}"/>
    <cellStyle name="Nota 2" xfId="1659" xr:uid="{00000000-0005-0000-0000-00007B060000}"/>
    <cellStyle name="Nota 2 10" xfId="1660" xr:uid="{00000000-0005-0000-0000-00007C060000}"/>
    <cellStyle name="Nota 2 2" xfId="1661" xr:uid="{00000000-0005-0000-0000-00007D060000}"/>
    <cellStyle name="Nota 2 3" xfId="1662" xr:uid="{00000000-0005-0000-0000-00007E060000}"/>
    <cellStyle name="Nota 2 4" xfId="1663" xr:uid="{00000000-0005-0000-0000-00007F060000}"/>
    <cellStyle name="Nota 2 5" xfId="1664" xr:uid="{00000000-0005-0000-0000-000080060000}"/>
    <cellStyle name="Nota 2 6" xfId="1665" xr:uid="{00000000-0005-0000-0000-000081060000}"/>
    <cellStyle name="Nota 2 7" xfId="1666" xr:uid="{00000000-0005-0000-0000-000082060000}"/>
    <cellStyle name="Nota 2 8" xfId="1667" xr:uid="{00000000-0005-0000-0000-000083060000}"/>
    <cellStyle name="Nota 2 9" xfId="1668" xr:uid="{00000000-0005-0000-0000-000084060000}"/>
    <cellStyle name="Nota 3" xfId="1669" xr:uid="{00000000-0005-0000-0000-000085060000}"/>
    <cellStyle name="Nota 3 10" xfId="1670" xr:uid="{00000000-0005-0000-0000-000086060000}"/>
    <cellStyle name="Nota 3 2" xfId="1671" xr:uid="{00000000-0005-0000-0000-000087060000}"/>
    <cellStyle name="Nota 3 3" xfId="1672" xr:uid="{00000000-0005-0000-0000-000088060000}"/>
    <cellStyle name="Nota 3 4" xfId="1673" xr:uid="{00000000-0005-0000-0000-000089060000}"/>
    <cellStyle name="Nota 3 5" xfId="1674" xr:uid="{00000000-0005-0000-0000-00008A060000}"/>
    <cellStyle name="Nota 3 6" xfId="1675" xr:uid="{00000000-0005-0000-0000-00008B060000}"/>
    <cellStyle name="Nota 3 7" xfId="1676" xr:uid="{00000000-0005-0000-0000-00008C060000}"/>
    <cellStyle name="Nota 3 8" xfId="1677" xr:uid="{00000000-0005-0000-0000-00008D060000}"/>
    <cellStyle name="Nota 3 9" xfId="1678" xr:uid="{00000000-0005-0000-0000-00008E060000}"/>
    <cellStyle name="Nota 4" xfId="1679" xr:uid="{00000000-0005-0000-0000-00008F060000}"/>
    <cellStyle name="Nota 4 10" xfId="1680" xr:uid="{00000000-0005-0000-0000-000090060000}"/>
    <cellStyle name="Nota 4 2" xfId="1681" xr:uid="{00000000-0005-0000-0000-000091060000}"/>
    <cellStyle name="Nota 4 3" xfId="1682" xr:uid="{00000000-0005-0000-0000-000092060000}"/>
    <cellStyle name="Nota 4 4" xfId="1683" xr:uid="{00000000-0005-0000-0000-000093060000}"/>
    <cellStyle name="Nota 4 5" xfId="1684" xr:uid="{00000000-0005-0000-0000-000094060000}"/>
    <cellStyle name="Nota 4 6" xfId="1685" xr:uid="{00000000-0005-0000-0000-000095060000}"/>
    <cellStyle name="Nota 4 7" xfId="1686" xr:uid="{00000000-0005-0000-0000-000096060000}"/>
    <cellStyle name="Nota 4 8" xfId="1687" xr:uid="{00000000-0005-0000-0000-000097060000}"/>
    <cellStyle name="Nota 4 9" xfId="1688" xr:uid="{00000000-0005-0000-0000-000098060000}"/>
    <cellStyle name="Nota 5" xfId="1689" xr:uid="{00000000-0005-0000-0000-000099060000}"/>
    <cellStyle name="Nota 5 10" xfId="1690" xr:uid="{00000000-0005-0000-0000-00009A060000}"/>
    <cellStyle name="Nota 5 2" xfId="1691" xr:uid="{00000000-0005-0000-0000-00009B060000}"/>
    <cellStyle name="Nota 5 3" xfId="1692" xr:uid="{00000000-0005-0000-0000-00009C060000}"/>
    <cellStyle name="Nota 5 4" xfId="1693" xr:uid="{00000000-0005-0000-0000-00009D060000}"/>
    <cellStyle name="Nota 5 5" xfId="1694" xr:uid="{00000000-0005-0000-0000-00009E060000}"/>
    <cellStyle name="Nota 5 6" xfId="1695" xr:uid="{00000000-0005-0000-0000-00009F060000}"/>
    <cellStyle name="Nota 5 7" xfId="1696" xr:uid="{00000000-0005-0000-0000-0000A0060000}"/>
    <cellStyle name="Nota 5 8" xfId="1697" xr:uid="{00000000-0005-0000-0000-0000A1060000}"/>
    <cellStyle name="Nota 5 9" xfId="1698" xr:uid="{00000000-0005-0000-0000-0000A2060000}"/>
    <cellStyle name="Nota 6" xfId="1699" xr:uid="{00000000-0005-0000-0000-0000A3060000}"/>
    <cellStyle name="Nota 7" xfId="1700" xr:uid="{00000000-0005-0000-0000-0000A4060000}"/>
    <cellStyle name="Nota 8" xfId="1701" xr:uid="{00000000-0005-0000-0000-0000A5060000}"/>
    <cellStyle name="Nota 9" xfId="1702" xr:uid="{00000000-0005-0000-0000-0000A6060000}"/>
    <cellStyle name="Percent" xfId="1703" xr:uid="{00000000-0005-0000-0000-0000A7060000}"/>
    <cellStyle name="Percent 2" xfId="1704" xr:uid="{00000000-0005-0000-0000-0000A8060000}"/>
    <cellStyle name="Percentual" xfId="1705" xr:uid="{00000000-0005-0000-0000-0000A9060000}"/>
    <cellStyle name="Percentual 2" xfId="1706" xr:uid="{00000000-0005-0000-0000-0000AA060000}"/>
    <cellStyle name="Percentual 3" xfId="1707" xr:uid="{00000000-0005-0000-0000-0000AB060000}"/>
    <cellStyle name="Percentual 4" xfId="1708" xr:uid="{00000000-0005-0000-0000-0000AC060000}"/>
    <cellStyle name="Percentual 5" xfId="1709" xr:uid="{00000000-0005-0000-0000-0000AD060000}"/>
    <cellStyle name="Percentual 6" xfId="1710" xr:uid="{00000000-0005-0000-0000-0000AE060000}"/>
    <cellStyle name="Percentual 7" xfId="1711" xr:uid="{00000000-0005-0000-0000-0000AF060000}"/>
    <cellStyle name="Ponto" xfId="1712" xr:uid="{00000000-0005-0000-0000-0000B0060000}"/>
    <cellStyle name="Ponto 2" xfId="1713" xr:uid="{00000000-0005-0000-0000-0000B1060000}"/>
    <cellStyle name="Ponto 3" xfId="1714" xr:uid="{00000000-0005-0000-0000-0000B2060000}"/>
    <cellStyle name="Ponto 4" xfId="1715" xr:uid="{00000000-0005-0000-0000-0000B3060000}"/>
    <cellStyle name="Ponto 5" xfId="1716" xr:uid="{00000000-0005-0000-0000-0000B4060000}"/>
    <cellStyle name="Ponto 6" xfId="1717" xr:uid="{00000000-0005-0000-0000-0000B5060000}"/>
    <cellStyle name="Ponto 7" xfId="1718" xr:uid="{00000000-0005-0000-0000-0000B6060000}"/>
    <cellStyle name="Porcentagem" xfId="1719" builtinId="5"/>
    <cellStyle name="Porcentagem 10" xfId="1720" xr:uid="{00000000-0005-0000-0000-0000B8060000}"/>
    <cellStyle name="Porcentagem 10 2" xfId="1721" xr:uid="{00000000-0005-0000-0000-0000B9060000}"/>
    <cellStyle name="Porcentagem 12" xfId="1722" xr:uid="{00000000-0005-0000-0000-0000BA060000}"/>
    <cellStyle name="Porcentagem 12 2" xfId="1723" xr:uid="{00000000-0005-0000-0000-0000BB060000}"/>
    <cellStyle name="Porcentagem 13" xfId="1724" xr:uid="{00000000-0005-0000-0000-0000BC060000}"/>
    <cellStyle name="Porcentagem 13 2" xfId="1725" xr:uid="{00000000-0005-0000-0000-0000BD060000}"/>
    <cellStyle name="Porcentagem 15" xfId="1726" xr:uid="{00000000-0005-0000-0000-0000BE060000}"/>
    <cellStyle name="Porcentagem 15 2" xfId="1727" xr:uid="{00000000-0005-0000-0000-0000BF060000}"/>
    <cellStyle name="Porcentagem 16" xfId="1728" xr:uid="{00000000-0005-0000-0000-0000C0060000}"/>
    <cellStyle name="Porcentagem 16 2" xfId="1729" xr:uid="{00000000-0005-0000-0000-0000C1060000}"/>
    <cellStyle name="Porcentagem 2" xfId="1730" xr:uid="{00000000-0005-0000-0000-0000C2060000}"/>
    <cellStyle name="Porcentagem 2 2" xfId="1731" xr:uid="{00000000-0005-0000-0000-0000C3060000}"/>
    <cellStyle name="Porcentagem 2 3" xfId="1732" xr:uid="{00000000-0005-0000-0000-0000C4060000}"/>
    <cellStyle name="Porcentagem 3" xfId="1733" xr:uid="{00000000-0005-0000-0000-0000C5060000}"/>
    <cellStyle name="rodape" xfId="1734" xr:uid="{00000000-0005-0000-0000-0000C6060000}"/>
    <cellStyle name="rodape 2" xfId="1735" xr:uid="{00000000-0005-0000-0000-0000C7060000}"/>
    <cellStyle name="rodape 3" xfId="1736" xr:uid="{00000000-0005-0000-0000-0000C8060000}"/>
    <cellStyle name="rodape 4" xfId="1737" xr:uid="{00000000-0005-0000-0000-0000C9060000}"/>
    <cellStyle name="rodape 5" xfId="1738" xr:uid="{00000000-0005-0000-0000-0000CA060000}"/>
    <cellStyle name="rodape 6" xfId="1739" xr:uid="{00000000-0005-0000-0000-0000CB060000}"/>
    <cellStyle name="rodape 7" xfId="1740" xr:uid="{00000000-0005-0000-0000-0000CC060000}"/>
    <cellStyle name="Saída" xfId="1741" builtinId="21" customBuiltin="1"/>
    <cellStyle name="Saída 10" xfId="1742" xr:uid="{00000000-0005-0000-0000-0000CE060000}"/>
    <cellStyle name="Saída 11" xfId="1743" xr:uid="{00000000-0005-0000-0000-0000CF060000}"/>
    <cellStyle name="Saída 12" xfId="1744" xr:uid="{00000000-0005-0000-0000-0000D0060000}"/>
    <cellStyle name="Saída 13" xfId="1745" xr:uid="{00000000-0005-0000-0000-0000D1060000}"/>
    <cellStyle name="Saída 14" xfId="1746" xr:uid="{00000000-0005-0000-0000-0000D2060000}"/>
    <cellStyle name="Saída 2" xfId="1747" xr:uid="{00000000-0005-0000-0000-0000D3060000}"/>
    <cellStyle name="Saída 2 10" xfId="1748" xr:uid="{00000000-0005-0000-0000-0000D4060000}"/>
    <cellStyle name="Saída 2 2" xfId="1749" xr:uid="{00000000-0005-0000-0000-0000D5060000}"/>
    <cellStyle name="Saída 2 3" xfId="1750" xr:uid="{00000000-0005-0000-0000-0000D6060000}"/>
    <cellStyle name="Saída 2 4" xfId="1751" xr:uid="{00000000-0005-0000-0000-0000D7060000}"/>
    <cellStyle name="Saída 2 5" xfId="1752" xr:uid="{00000000-0005-0000-0000-0000D8060000}"/>
    <cellStyle name="Saída 2 6" xfId="1753" xr:uid="{00000000-0005-0000-0000-0000D9060000}"/>
    <cellStyle name="Saída 2 7" xfId="1754" xr:uid="{00000000-0005-0000-0000-0000DA060000}"/>
    <cellStyle name="Saída 2 8" xfId="1755" xr:uid="{00000000-0005-0000-0000-0000DB060000}"/>
    <cellStyle name="Saída 2 9" xfId="1756" xr:uid="{00000000-0005-0000-0000-0000DC060000}"/>
    <cellStyle name="Saída 3" xfId="1757" xr:uid="{00000000-0005-0000-0000-0000DD060000}"/>
    <cellStyle name="Saída 3 10" xfId="1758" xr:uid="{00000000-0005-0000-0000-0000DE060000}"/>
    <cellStyle name="Saída 3 2" xfId="1759" xr:uid="{00000000-0005-0000-0000-0000DF060000}"/>
    <cellStyle name="Saída 3 3" xfId="1760" xr:uid="{00000000-0005-0000-0000-0000E0060000}"/>
    <cellStyle name="Saída 3 4" xfId="1761" xr:uid="{00000000-0005-0000-0000-0000E1060000}"/>
    <cellStyle name="Saída 3 5" xfId="1762" xr:uid="{00000000-0005-0000-0000-0000E2060000}"/>
    <cellStyle name="Saída 3 6" xfId="1763" xr:uid="{00000000-0005-0000-0000-0000E3060000}"/>
    <cellStyle name="Saída 3 7" xfId="1764" xr:uid="{00000000-0005-0000-0000-0000E4060000}"/>
    <cellStyle name="Saída 3 8" xfId="1765" xr:uid="{00000000-0005-0000-0000-0000E5060000}"/>
    <cellStyle name="Saída 3 9" xfId="1766" xr:uid="{00000000-0005-0000-0000-0000E6060000}"/>
    <cellStyle name="Saída 4" xfId="1767" xr:uid="{00000000-0005-0000-0000-0000E7060000}"/>
    <cellStyle name="Saída 4 10" xfId="1768" xr:uid="{00000000-0005-0000-0000-0000E8060000}"/>
    <cellStyle name="Saída 4 2" xfId="1769" xr:uid="{00000000-0005-0000-0000-0000E9060000}"/>
    <cellStyle name="Saída 4 3" xfId="1770" xr:uid="{00000000-0005-0000-0000-0000EA060000}"/>
    <cellStyle name="Saída 4 4" xfId="1771" xr:uid="{00000000-0005-0000-0000-0000EB060000}"/>
    <cellStyle name="Saída 4 5" xfId="1772" xr:uid="{00000000-0005-0000-0000-0000EC060000}"/>
    <cellStyle name="Saída 4 6" xfId="1773" xr:uid="{00000000-0005-0000-0000-0000ED060000}"/>
    <cellStyle name="Saída 4 7" xfId="1774" xr:uid="{00000000-0005-0000-0000-0000EE060000}"/>
    <cellStyle name="Saída 4 8" xfId="1775" xr:uid="{00000000-0005-0000-0000-0000EF060000}"/>
    <cellStyle name="Saída 4 9" xfId="1776" xr:uid="{00000000-0005-0000-0000-0000F0060000}"/>
    <cellStyle name="Saída 5" xfId="1777" xr:uid="{00000000-0005-0000-0000-0000F1060000}"/>
    <cellStyle name="Saída 5 10" xfId="1778" xr:uid="{00000000-0005-0000-0000-0000F2060000}"/>
    <cellStyle name="Saída 5 2" xfId="1779" xr:uid="{00000000-0005-0000-0000-0000F3060000}"/>
    <cellStyle name="Saída 5 3" xfId="1780" xr:uid="{00000000-0005-0000-0000-0000F4060000}"/>
    <cellStyle name="Saída 5 4" xfId="1781" xr:uid="{00000000-0005-0000-0000-0000F5060000}"/>
    <cellStyle name="Saída 5 5" xfId="1782" xr:uid="{00000000-0005-0000-0000-0000F6060000}"/>
    <cellStyle name="Saída 5 6" xfId="1783" xr:uid="{00000000-0005-0000-0000-0000F7060000}"/>
    <cellStyle name="Saída 5 7" xfId="1784" xr:uid="{00000000-0005-0000-0000-0000F8060000}"/>
    <cellStyle name="Saída 5 8" xfId="1785" xr:uid="{00000000-0005-0000-0000-0000F9060000}"/>
    <cellStyle name="Saída 5 9" xfId="1786" xr:uid="{00000000-0005-0000-0000-0000FA060000}"/>
    <cellStyle name="Saída 6" xfId="1787" xr:uid="{00000000-0005-0000-0000-0000FB060000}"/>
    <cellStyle name="Saída 7" xfId="1788" xr:uid="{00000000-0005-0000-0000-0000FC060000}"/>
    <cellStyle name="Saída 8" xfId="1789" xr:uid="{00000000-0005-0000-0000-0000FD060000}"/>
    <cellStyle name="Saída 9" xfId="1790" xr:uid="{00000000-0005-0000-0000-0000FE060000}"/>
    <cellStyle name="Sep. milhar [0]" xfId="1791" xr:uid="{00000000-0005-0000-0000-0000FF060000}"/>
    <cellStyle name="Sep. milhar [0] 2" xfId="1792" xr:uid="{00000000-0005-0000-0000-000000070000}"/>
    <cellStyle name="Sep. milhar [0] 3" xfId="1793" xr:uid="{00000000-0005-0000-0000-000001070000}"/>
    <cellStyle name="Sep. milhar [0] 4" xfId="1794" xr:uid="{00000000-0005-0000-0000-000002070000}"/>
    <cellStyle name="Sep. milhar [0] 5" xfId="1795" xr:uid="{00000000-0005-0000-0000-000003070000}"/>
    <cellStyle name="Sep. milhar [0] 6" xfId="1796" xr:uid="{00000000-0005-0000-0000-000004070000}"/>
    <cellStyle name="Sep. milhar [0] 7" xfId="1797" xr:uid="{00000000-0005-0000-0000-000005070000}"/>
    <cellStyle name="Separador de milhares 2" xfId="1798" xr:uid="{00000000-0005-0000-0000-000006070000}"/>
    <cellStyle name="Separador de milhares 2 10" xfId="1799" xr:uid="{00000000-0005-0000-0000-000007070000}"/>
    <cellStyle name="Separador de milhares 2 10 2" xfId="1800" xr:uid="{00000000-0005-0000-0000-000008070000}"/>
    <cellStyle name="Separador de milhares 2 11" xfId="1801" xr:uid="{00000000-0005-0000-0000-000009070000}"/>
    <cellStyle name="Separador de milhares 2 11 2" xfId="1802" xr:uid="{00000000-0005-0000-0000-00000A070000}"/>
    <cellStyle name="Separador de milhares 2 12" xfId="1803" xr:uid="{00000000-0005-0000-0000-00000B070000}"/>
    <cellStyle name="Separador de milhares 2 12 2" xfId="1804" xr:uid="{00000000-0005-0000-0000-00000C070000}"/>
    <cellStyle name="Separador de milhares 2 13" xfId="1805" xr:uid="{00000000-0005-0000-0000-00000D070000}"/>
    <cellStyle name="Separador de milhares 2 13 2" xfId="1806" xr:uid="{00000000-0005-0000-0000-00000E070000}"/>
    <cellStyle name="Separador de milhares 2 14" xfId="1807" xr:uid="{00000000-0005-0000-0000-00000F070000}"/>
    <cellStyle name="Separador de milhares 2 14 2" xfId="1808" xr:uid="{00000000-0005-0000-0000-000010070000}"/>
    <cellStyle name="Separador de milhares 2 15" xfId="1809" xr:uid="{00000000-0005-0000-0000-000011070000}"/>
    <cellStyle name="Separador de milhares 2 15 2" xfId="1810" xr:uid="{00000000-0005-0000-0000-000012070000}"/>
    <cellStyle name="Separador de milhares 2 16" xfId="1811" xr:uid="{00000000-0005-0000-0000-000013070000}"/>
    <cellStyle name="Separador de milhares 2 16 2" xfId="1812" xr:uid="{00000000-0005-0000-0000-000014070000}"/>
    <cellStyle name="Separador de milhares 2 17" xfId="1813" xr:uid="{00000000-0005-0000-0000-000015070000}"/>
    <cellStyle name="Separador de milhares 2 17 2" xfId="1814" xr:uid="{00000000-0005-0000-0000-000016070000}"/>
    <cellStyle name="Separador de milhares 2 18" xfId="1815" xr:uid="{00000000-0005-0000-0000-000017070000}"/>
    <cellStyle name="Separador de milhares 2 19" xfId="1816" xr:uid="{00000000-0005-0000-0000-000018070000}"/>
    <cellStyle name="Separador de milhares 2 2" xfId="1817" xr:uid="{00000000-0005-0000-0000-000019070000}"/>
    <cellStyle name="Separador de milhares 2 2 2" xfId="1818" xr:uid="{00000000-0005-0000-0000-00001A070000}"/>
    <cellStyle name="Separador de milhares 2 3" xfId="1819" xr:uid="{00000000-0005-0000-0000-00001B070000}"/>
    <cellStyle name="Separador de milhares 2 3 2" xfId="1820" xr:uid="{00000000-0005-0000-0000-00001C070000}"/>
    <cellStyle name="Separador de milhares 2 4" xfId="1821" xr:uid="{00000000-0005-0000-0000-00001D070000}"/>
    <cellStyle name="Separador de milhares 2 4 2" xfId="1822" xr:uid="{00000000-0005-0000-0000-00001E070000}"/>
    <cellStyle name="Separador de milhares 2 5" xfId="1823" xr:uid="{00000000-0005-0000-0000-00001F070000}"/>
    <cellStyle name="Separador de milhares 2 5 2" xfId="1824" xr:uid="{00000000-0005-0000-0000-000020070000}"/>
    <cellStyle name="Separador de milhares 2 6" xfId="1825" xr:uid="{00000000-0005-0000-0000-000021070000}"/>
    <cellStyle name="Separador de milhares 2 6 2" xfId="1826" xr:uid="{00000000-0005-0000-0000-000022070000}"/>
    <cellStyle name="Separador de milhares 2 7" xfId="1827" xr:uid="{00000000-0005-0000-0000-000023070000}"/>
    <cellStyle name="Separador de milhares 2 7 2" xfId="1828" xr:uid="{00000000-0005-0000-0000-000024070000}"/>
    <cellStyle name="Separador de milhares 2 8" xfId="1829" xr:uid="{00000000-0005-0000-0000-000025070000}"/>
    <cellStyle name="Separador de milhares 2 8 2" xfId="1830" xr:uid="{00000000-0005-0000-0000-000026070000}"/>
    <cellStyle name="Separador de milhares 2 9" xfId="1831" xr:uid="{00000000-0005-0000-0000-000027070000}"/>
    <cellStyle name="Separador de milhares 2 9 2" xfId="1832" xr:uid="{00000000-0005-0000-0000-000028070000}"/>
    <cellStyle name="Separador de milhares 3" xfId="1833" xr:uid="{00000000-0005-0000-0000-000029070000}"/>
    <cellStyle name="Separador de milhares 3 2" xfId="1834" xr:uid="{00000000-0005-0000-0000-00002A070000}"/>
    <cellStyle name="Separador de milhares 4" xfId="1835" xr:uid="{00000000-0005-0000-0000-00002B070000}"/>
    <cellStyle name="Separador de milhares 4 2" xfId="1836" xr:uid="{00000000-0005-0000-0000-00002C070000}"/>
    <cellStyle name="Separador de milhares 5" xfId="1837" xr:uid="{00000000-0005-0000-0000-00002D070000}"/>
    <cellStyle name="Separador de milhares 6" xfId="1838" xr:uid="{00000000-0005-0000-0000-00002E070000}"/>
    <cellStyle name="Separador de milhares 7" xfId="1839" xr:uid="{00000000-0005-0000-0000-00002F070000}"/>
    <cellStyle name="Texto de Aviso" xfId="1840" builtinId="11" customBuiltin="1"/>
    <cellStyle name="Texto de Aviso 10" xfId="1841" xr:uid="{00000000-0005-0000-0000-000031070000}"/>
    <cellStyle name="Texto de Aviso 11" xfId="1842" xr:uid="{00000000-0005-0000-0000-000032070000}"/>
    <cellStyle name="Texto de Aviso 12" xfId="1843" xr:uid="{00000000-0005-0000-0000-000033070000}"/>
    <cellStyle name="Texto de Aviso 13" xfId="1844" xr:uid="{00000000-0005-0000-0000-000034070000}"/>
    <cellStyle name="Texto de Aviso 14" xfId="1845" xr:uid="{00000000-0005-0000-0000-000035070000}"/>
    <cellStyle name="Texto de Aviso 2" xfId="1846" xr:uid="{00000000-0005-0000-0000-000036070000}"/>
    <cellStyle name="Texto de Aviso 2 10" xfId="1847" xr:uid="{00000000-0005-0000-0000-000037070000}"/>
    <cellStyle name="Texto de Aviso 2 2" xfId="1848" xr:uid="{00000000-0005-0000-0000-000038070000}"/>
    <cellStyle name="Texto de Aviso 2 3" xfId="1849" xr:uid="{00000000-0005-0000-0000-000039070000}"/>
    <cellStyle name="Texto de Aviso 2 4" xfId="1850" xr:uid="{00000000-0005-0000-0000-00003A070000}"/>
    <cellStyle name="Texto de Aviso 2 5" xfId="1851" xr:uid="{00000000-0005-0000-0000-00003B070000}"/>
    <cellStyle name="Texto de Aviso 2 6" xfId="1852" xr:uid="{00000000-0005-0000-0000-00003C070000}"/>
    <cellStyle name="Texto de Aviso 2 7" xfId="1853" xr:uid="{00000000-0005-0000-0000-00003D070000}"/>
    <cellStyle name="Texto de Aviso 2 8" xfId="1854" xr:uid="{00000000-0005-0000-0000-00003E070000}"/>
    <cellStyle name="Texto de Aviso 2 9" xfId="1855" xr:uid="{00000000-0005-0000-0000-00003F070000}"/>
    <cellStyle name="Texto de Aviso 3" xfId="1856" xr:uid="{00000000-0005-0000-0000-000040070000}"/>
    <cellStyle name="Texto de Aviso 3 10" xfId="1857" xr:uid="{00000000-0005-0000-0000-000041070000}"/>
    <cellStyle name="Texto de Aviso 3 2" xfId="1858" xr:uid="{00000000-0005-0000-0000-000042070000}"/>
    <cellStyle name="Texto de Aviso 3 3" xfId="1859" xr:uid="{00000000-0005-0000-0000-000043070000}"/>
    <cellStyle name="Texto de Aviso 3 4" xfId="1860" xr:uid="{00000000-0005-0000-0000-000044070000}"/>
    <cellStyle name="Texto de Aviso 3 5" xfId="1861" xr:uid="{00000000-0005-0000-0000-000045070000}"/>
    <cellStyle name="Texto de Aviso 3 6" xfId="1862" xr:uid="{00000000-0005-0000-0000-000046070000}"/>
    <cellStyle name="Texto de Aviso 3 7" xfId="1863" xr:uid="{00000000-0005-0000-0000-000047070000}"/>
    <cellStyle name="Texto de Aviso 3 8" xfId="1864" xr:uid="{00000000-0005-0000-0000-000048070000}"/>
    <cellStyle name="Texto de Aviso 3 9" xfId="1865" xr:uid="{00000000-0005-0000-0000-000049070000}"/>
    <cellStyle name="Texto de Aviso 4" xfId="1866" xr:uid="{00000000-0005-0000-0000-00004A070000}"/>
    <cellStyle name="Texto de Aviso 4 10" xfId="1867" xr:uid="{00000000-0005-0000-0000-00004B070000}"/>
    <cellStyle name="Texto de Aviso 4 2" xfId="1868" xr:uid="{00000000-0005-0000-0000-00004C070000}"/>
    <cellStyle name="Texto de Aviso 4 3" xfId="1869" xr:uid="{00000000-0005-0000-0000-00004D070000}"/>
    <cellStyle name="Texto de Aviso 4 4" xfId="1870" xr:uid="{00000000-0005-0000-0000-00004E070000}"/>
    <cellStyle name="Texto de Aviso 4 5" xfId="1871" xr:uid="{00000000-0005-0000-0000-00004F070000}"/>
    <cellStyle name="Texto de Aviso 4 6" xfId="1872" xr:uid="{00000000-0005-0000-0000-000050070000}"/>
    <cellStyle name="Texto de Aviso 4 7" xfId="1873" xr:uid="{00000000-0005-0000-0000-000051070000}"/>
    <cellStyle name="Texto de Aviso 4 8" xfId="1874" xr:uid="{00000000-0005-0000-0000-000052070000}"/>
    <cellStyle name="Texto de Aviso 4 9" xfId="1875" xr:uid="{00000000-0005-0000-0000-000053070000}"/>
    <cellStyle name="Texto de Aviso 5" xfId="1876" xr:uid="{00000000-0005-0000-0000-000054070000}"/>
    <cellStyle name="Texto de Aviso 5 10" xfId="1877" xr:uid="{00000000-0005-0000-0000-000055070000}"/>
    <cellStyle name="Texto de Aviso 5 2" xfId="1878" xr:uid="{00000000-0005-0000-0000-000056070000}"/>
    <cellStyle name="Texto de Aviso 5 3" xfId="1879" xr:uid="{00000000-0005-0000-0000-000057070000}"/>
    <cellStyle name="Texto de Aviso 5 4" xfId="1880" xr:uid="{00000000-0005-0000-0000-000058070000}"/>
    <cellStyle name="Texto de Aviso 5 5" xfId="1881" xr:uid="{00000000-0005-0000-0000-000059070000}"/>
    <cellStyle name="Texto de Aviso 5 6" xfId="1882" xr:uid="{00000000-0005-0000-0000-00005A070000}"/>
    <cellStyle name="Texto de Aviso 5 7" xfId="1883" xr:uid="{00000000-0005-0000-0000-00005B070000}"/>
    <cellStyle name="Texto de Aviso 5 8" xfId="1884" xr:uid="{00000000-0005-0000-0000-00005C070000}"/>
    <cellStyle name="Texto de Aviso 5 9" xfId="1885" xr:uid="{00000000-0005-0000-0000-00005D070000}"/>
    <cellStyle name="Texto de Aviso 6" xfId="1886" xr:uid="{00000000-0005-0000-0000-00005E070000}"/>
    <cellStyle name="Texto de Aviso 7" xfId="1887" xr:uid="{00000000-0005-0000-0000-00005F070000}"/>
    <cellStyle name="Texto de Aviso 8" xfId="1888" xr:uid="{00000000-0005-0000-0000-000060070000}"/>
    <cellStyle name="Texto de Aviso 9" xfId="1889" xr:uid="{00000000-0005-0000-0000-000061070000}"/>
    <cellStyle name="Texto Explicativo" xfId="1890" builtinId="53" customBuiltin="1"/>
    <cellStyle name="Texto Explicativo 10" xfId="1891" xr:uid="{00000000-0005-0000-0000-000063070000}"/>
    <cellStyle name="Texto Explicativo 11" xfId="1892" xr:uid="{00000000-0005-0000-0000-000064070000}"/>
    <cellStyle name="Texto Explicativo 12" xfId="1893" xr:uid="{00000000-0005-0000-0000-000065070000}"/>
    <cellStyle name="Texto Explicativo 13" xfId="1894" xr:uid="{00000000-0005-0000-0000-000066070000}"/>
    <cellStyle name="Texto Explicativo 14" xfId="1895" xr:uid="{00000000-0005-0000-0000-000067070000}"/>
    <cellStyle name="Texto Explicativo 2" xfId="1896" xr:uid="{00000000-0005-0000-0000-000068070000}"/>
    <cellStyle name="Texto Explicativo 2 10" xfId="1897" xr:uid="{00000000-0005-0000-0000-000069070000}"/>
    <cellStyle name="Texto Explicativo 2 2" xfId="1898" xr:uid="{00000000-0005-0000-0000-00006A070000}"/>
    <cellStyle name="Texto Explicativo 2 3" xfId="1899" xr:uid="{00000000-0005-0000-0000-00006B070000}"/>
    <cellStyle name="Texto Explicativo 2 4" xfId="1900" xr:uid="{00000000-0005-0000-0000-00006C070000}"/>
    <cellStyle name="Texto Explicativo 2 5" xfId="1901" xr:uid="{00000000-0005-0000-0000-00006D070000}"/>
    <cellStyle name="Texto Explicativo 2 6" xfId="1902" xr:uid="{00000000-0005-0000-0000-00006E070000}"/>
    <cellStyle name="Texto Explicativo 2 7" xfId="1903" xr:uid="{00000000-0005-0000-0000-00006F070000}"/>
    <cellStyle name="Texto Explicativo 2 8" xfId="1904" xr:uid="{00000000-0005-0000-0000-000070070000}"/>
    <cellStyle name="Texto Explicativo 2 9" xfId="1905" xr:uid="{00000000-0005-0000-0000-000071070000}"/>
    <cellStyle name="Texto Explicativo 3" xfId="1906" xr:uid="{00000000-0005-0000-0000-000072070000}"/>
    <cellStyle name="Texto Explicativo 3 10" xfId="1907" xr:uid="{00000000-0005-0000-0000-000073070000}"/>
    <cellStyle name="Texto Explicativo 3 2" xfId="1908" xr:uid="{00000000-0005-0000-0000-000074070000}"/>
    <cellStyle name="Texto Explicativo 3 3" xfId="1909" xr:uid="{00000000-0005-0000-0000-000075070000}"/>
    <cellStyle name="Texto Explicativo 3 4" xfId="1910" xr:uid="{00000000-0005-0000-0000-000076070000}"/>
    <cellStyle name="Texto Explicativo 3 5" xfId="1911" xr:uid="{00000000-0005-0000-0000-000077070000}"/>
    <cellStyle name="Texto Explicativo 3 6" xfId="1912" xr:uid="{00000000-0005-0000-0000-000078070000}"/>
    <cellStyle name="Texto Explicativo 3 7" xfId="1913" xr:uid="{00000000-0005-0000-0000-000079070000}"/>
    <cellStyle name="Texto Explicativo 3 8" xfId="1914" xr:uid="{00000000-0005-0000-0000-00007A070000}"/>
    <cellStyle name="Texto Explicativo 3 9" xfId="1915" xr:uid="{00000000-0005-0000-0000-00007B070000}"/>
    <cellStyle name="Texto Explicativo 4" xfId="1916" xr:uid="{00000000-0005-0000-0000-00007C070000}"/>
    <cellStyle name="Texto Explicativo 4 10" xfId="1917" xr:uid="{00000000-0005-0000-0000-00007D070000}"/>
    <cellStyle name="Texto Explicativo 4 2" xfId="1918" xr:uid="{00000000-0005-0000-0000-00007E070000}"/>
    <cellStyle name="Texto Explicativo 4 3" xfId="1919" xr:uid="{00000000-0005-0000-0000-00007F070000}"/>
    <cellStyle name="Texto Explicativo 4 4" xfId="1920" xr:uid="{00000000-0005-0000-0000-000080070000}"/>
    <cellStyle name="Texto Explicativo 4 5" xfId="1921" xr:uid="{00000000-0005-0000-0000-000081070000}"/>
    <cellStyle name="Texto Explicativo 4 6" xfId="1922" xr:uid="{00000000-0005-0000-0000-000082070000}"/>
    <cellStyle name="Texto Explicativo 4 7" xfId="1923" xr:uid="{00000000-0005-0000-0000-000083070000}"/>
    <cellStyle name="Texto Explicativo 4 8" xfId="1924" xr:uid="{00000000-0005-0000-0000-000084070000}"/>
    <cellStyle name="Texto Explicativo 4 9" xfId="1925" xr:uid="{00000000-0005-0000-0000-000085070000}"/>
    <cellStyle name="Texto Explicativo 5" xfId="1926" xr:uid="{00000000-0005-0000-0000-000086070000}"/>
    <cellStyle name="Texto Explicativo 5 10" xfId="1927" xr:uid="{00000000-0005-0000-0000-000087070000}"/>
    <cellStyle name="Texto Explicativo 5 2" xfId="1928" xr:uid="{00000000-0005-0000-0000-000088070000}"/>
    <cellStyle name="Texto Explicativo 5 3" xfId="1929" xr:uid="{00000000-0005-0000-0000-000089070000}"/>
    <cellStyle name="Texto Explicativo 5 4" xfId="1930" xr:uid="{00000000-0005-0000-0000-00008A070000}"/>
    <cellStyle name="Texto Explicativo 5 5" xfId="1931" xr:uid="{00000000-0005-0000-0000-00008B070000}"/>
    <cellStyle name="Texto Explicativo 5 6" xfId="1932" xr:uid="{00000000-0005-0000-0000-00008C070000}"/>
    <cellStyle name="Texto Explicativo 5 7" xfId="1933" xr:uid="{00000000-0005-0000-0000-00008D070000}"/>
    <cellStyle name="Texto Explicativo 5 8" xfId="1934" xr:uid="{00000000-0005-0000-0000-00008E070000}"/>
    <cellStyle name="Texto Explicativo 5 9" xfId="1935" xr:uid="{00000000-0005-0000-0000-00008F070000}"/>
    <cellStyle name="Texto Explicativo 6" xfId="1936" xr:uid="{00000000-0005-0000-0000-000090070000}"/>
    <cellStyle name="Texto Explicativo 7" xfId="1937" xr:uid="{00000000-0005-0000-0000-000091070000}"/>
    <cellStyle name="Texto Explicativo 8" xfId="1938" xr:uid="{00000000-0005-0000-0000-000092070000}"/>
    <cellStyle name="Texto Explicativo 9" xfId="1939" xr:uid="{00000000-0005-0000-0000-000093070000}"/>
    <cellStyle name="Titulo" xfId="1940" xr:uid="{00000000-0005-0000-0000-000094070000}"/>
    <cellStyle name="Título" xfId="1941" builtinId="15" customBuiltin="1"/>
    <cellStyle name="Título 1" xfId="1942" builtinId="16" customBuiltin="1"/>
    <cellStyle name="Título 1 10" xfId="1943" xr:uid="{00000000-0005-0000-0000-000097070000}"/>
    <cellStyle name="Título 1 11" xfId="1944" xr:uid="{00000000-0005-0000-0000-000098070000}"/>
    <cellStyle name="Título 1 12" xfId="1945" xr:uid="{00000000-0005-0000-0000-000099070000}"/>
    <cellStyle name="Título 1 13" xfId="1946" xr:uid="{00000000-0005-0000-0000-00009A070000}"/>
    <cellStyle name="Título 1 14" xfId="1947" xr:uid="{00000000-0005-0000-0000-00009B070000}"/>
    <cellStyle name="Título 1 2" xfId="1948" xr:uid="{00000000-0005-0000-0000-00009C070000}"/>
    <cellStyle name="Título 1 2 10" xfId="1949" xr:uid="{00000000-0005-0000-0000-00009D070000}"/>
    <cellStyle name="Título 1 2 2" xfId="1950" xr:uid="{00000000-0005-0000-0000-00009E070000}"/>
    <cellStyle name="Título 1 2 3" xfId="1951" xr:uid="{00000000-0005-0000-0000-00009F070000}"/>
    <cellStyle name="Título 1 2 4" xfId="1952" xr:uid="{00000000-0005-0000-0000-0000A0070000}"/>
    <cellStyle name="Título 1 2 5" xfId="1953" xr:uid="{00000000-0005-0000-0000-0000A1070000}"/>
    <cellStyle name="Título 1 2 6" xfId="1954" xr:uid="{00000000-0005-0000-0000-0000A2070000}"/>
    <cellStyle name="Título 1 2 7" xfId="1955" xr:uid="{00000000-0005-0000-0000-0000A3070000}"/>
    <cellStyle name="Título 1 2 8" xfId="1956" xr:uid="{00000000-0005-0000-0000-0000A4070000}"/>
    <cellStyle name="Título 1 2 9" xfId="1957" xr:uid="{00000000-0005-0000-0000-0000A5070000}"/>
    <cellStyle name="Título 1 3" xfId="1958" xr:uid="{00000000-0005-0000-0000-0000A6070000}"/>
    <cellStyle name="Título 1 3 10" xfId="1959" xr:uid="{00000000-0005-0000-0000-0000A7070000}"/>
    <cellStyle name="Título 1 3 2" xfId="1960" xr:uid="{00000000-0005-0000-0000-0000A8070000}"/>
    <cellStyle name="Título 1 3 3" xfId="1961" xr:uid="{00000000-0005-0000-0000-0000A9070000}"/>
    <cellStyle name="Título 1 3 4" xfId="1962" xr:uid="{00000000-0005-0000-0000-0000AA070000}"/>
    <cellStyle name="Título 1 3 5" xfId="1963" xr:uid="{00000000-0005-0000-0000-0000AB070000}"/>
    <cellStyle name="Título 1 3 6" xfId="1964" xr:uid="{00000000-0005-0000-0000-0000AC070000}"/>
    <cellStyle name="Título 1 3 7" xfId="1965" xr:uid="{00000000-0005-0000-0000-0000AD070000}"/>
    <cellStyle name="Título 1 3 8" xfId="1966" xr:uid="{00000000-0005-0000-0000-0000AE070000}"/>
    <cellStyle name="Título 1 3 9" xfId="1967" xr:uid="{00000000-0005-0000-0000-0000AF070000}"/>
    <cellStyle name="Título 1 4" xfId="1968" xr:uid="{00000000-0005-0000-0000-0000B0070000}"/>
    <cellStyle name="Título 1 4 10" xfId="1969" xr:uid="{00000000-0005-0000-0000-0000B1070000}"/>
    <cellStyle name="Título 1 4 2" xfId="1970" xr:uid="{00000000-0005-0000-0000-0000B2070000}"/>
    <cellStyle name="Título 1 4 3" xfId="1971" xr:uid="{00000000-0005-0000-0000-0000B3070000}"/>
    <cellStyle name="Título 1 4 4" xfId="1972" xr:uid="{00000000-0005-0000-0000-0000B4070000}"/>
    <cellStyle name="Título 1 4 5" xfId="1973" xr:uid="{00000000-0005-0000-0000-0000B5070000}"/>
    <cellStyle name="Título 1 4 6" xfId="1974" xr:uid="{00000000-0005-0000-0000-0000B6070000}"/>
    <cellStyle name="Título 1 4 7" xfId="1975" xr:uid="{00000000-0005-0000-0000-0000B7070000}"/>
    <cellStyle name="Título 1 4 8" xfId="1976" xr:uid="{00000000-0005-0000-0000-0000B8070000}"/>
    <cellStyle name="Título 1 4 9" xfId="1977" xr:uid="{00000000-0005-0000-0000-0000B9070000}"/>
    <cellStyle name="Título 1 5" xfId="1978" xr:uid="{00000000-0005-0000-0000-0000BA070000}"/>
    <cellStyle name="Título 1 5 10" xfId="1979" xr:uid="{00000000-0005-0000-0000-0000BB070000}"/>
    <cellStyle name="Título 1 5 2" xfId="1980" xr:uid="{00000000-0005-0000-0000-0000BC070000}"/>
    <cellStyle name="Título 1 5 3" xfId="1981" xr:uid="{00000000-0005-0000-0000-0000BD070000}"/>
    <cellStyle name="Título 1 5 4" xfId="1982" xr:uid="{00000000-0005-0000-0000-0000BE070000}"/>
    <cellStyle name="Título 1 5 5" xfId="1983" xr:uid="{00000000-0005-0000-0000-0000BF070000}"/>
    <cellStyle name="Título 1 5 6" xfId="1984" xr:uid="{00000000-0005-0000-0000-0000C0070000}"/>
    <cellStyle name="Título 1 5 7" xfId="1985" xr:uid="{00000000-0005-0000-0000-0000C1070000}"/>
    <cellStyle name="Título 1 5 8" xfId="1986" xr:uid="{00000000-0005-0000-0000-0000C2070000}"/>
    <cellStyle name="Título 1 5 9" xfId="1987" xr:uid="{00000000-0005-0000-0000-0000C3070000}"/>
    <cellStyle name="Título 1 6" xfId="1988" xr:uid="{00000000-0005-0000-0000-0000C4070000}"/>
    <cellStyle name="Título 1 7" xfId="1989" xr:uid="{00000000-0005-0000-0000-0000C5070000}"/>
    <cellStyle name="Título 1 8" xfId="1990" xr:uid="{00000000-0005-0000-0000-0000C6070000}"/>
    <cellStyle name="Título 1 9" xfId="1991" xr:uid="{00000000-0005-0000-0000-0000C7070000}"/>
    <cellStyle name="Título 10" xfId="1992" xr:uid="{00000000-0005-0000-0000-0000C8070000}"/>
    <cellStyle name="Título 11" xfId="1993" xr:uid="{00000000-0005-0000-0000-0000C9070000}"/>
    <cellStyle name="Título 12" xfId="1994" xr:uid="{00000000-0005-0000-0000-0000CA070000}"/>
    <cellStyle name="Título 13" xfId="1995" xr:uid="{00000000-0005-0000-0000-0000CB070000}"/>
    <cellStyle name="Título 14" xfId="1996" xr:uid="{00000000-0005-0000-0000-0000CC070000}"/>
    <cellStyle name="Título 15" xfId="1997" xr:uid="{00000000-0005-0000-0000-0000CD070000}"/>
    <cellStyle name="Título 16" xfId="1998" xr:uid="{00000000-0005-0000-0000-0000CE070000}"/>
    <cellStyle name="Título 17" xfId="1999" xr:uid="{00000000-0005-0000-0000-0000CF070000}"/>
    <cellStyle name="Titulo 2" xfId="2000" xr:uid="{00000000-0005-0000-0000-0000D0070000}"/>
    <cellStyle name="Título 2" xfId="2001" builtinId="17" customBuiltin="1"/>
    <cellStyle name="Título 2 10" xfId="2002" xr:uid="{00000000-0005-0000-0000-0000D2070000}"/>
    <cellStyle name="Título 2 11" xfId="2003" xr:uid="{00000000-0005-0000-0000-0000D3070000}"/>
    <cellStyle name="Título 2 12" xfId="2004" xr:uid="{00000000-0005-0000-0000-0000D4070000}"/>
    <cellStyle name="Título 2 13" xfId="2005" xr:uid="{00000000-0005-0000-0000-0000D5070000}"/>
    <cellStyle name="Título 2 14" xfId="2006" xr:uid="{00000000-0005-0000-0000-0000D6070000}"/>
    <cellStyle name="Título 2 2" xfId="2007" xr:uid="{00000000-0005-0000-0000-0000D7070000}"/>
    <cellStyle name="Título 2 2 10" xfId="2008" xr:uid="{00000000-0005-0000-0000-0000D8070000}"/>
    <cellStyle name="Título 2 2 2" xfId="2009" xr:uid="{00000000-0005-0000-0000-0000D9070000}"/>
    <cellStyle name="Título 2 2 3" xfId="2010" xr:uid="{00000000-0005-0000-0000-0000DA070000}"/>
    <cellStyle name="Título 2 2 4" xfId="2011" xr:uid="{00000000-0005-0000-0000-0000DB070000}"/>
    <cellStyle name="Título 2 2 5" xfId="2012" xr:uid="{00000000-0005-0000-0000-0000DC070000}"/>
    <cellStyle name="Título 2 2 6" xfId="2013" xr:uid="{00000000-0005-0000-0000-0000DD070000}"/>
    <cellStyle name="Título 2 2 7" xfId="2014" xr:uid="{00000000-0005-0000-0000-0000DE070000}"/>
    <cellStyle name="Título 2 2 8" xfId="2015" xr:uid="{00000000-0005-0000-0000-0000DF070000}"/>
    <cellStyle name="Título 2 2 9" xfId="2016" xr:uid="{00000000-0005-0000-0000-0000E0070000}"/>
    <cellStyle name="Título 2 3" xfId="2017" xr:uid="{00000000-0005-0000-0000-0000E1070000}"/>
    <cellStyle name="Título 2 3 10" xfId="2018" xr:uid="{00000000-0005-0000-0000-0000E2070000}"/>
    <cellStyle name="Título 2 3 2" xfId="2019" xr:uid="{00000000-0005-0000-0000-0000E3070000}"/>
    <cellStyle name="Título 2 3 3" xfId="2020" xr:uid="{00000000-0005-0000-0000-0000E4070000}"/>
    <cellStyle name="Título 2 3 4" xfId="2021" xr:uid="{00000000-0005-0000-0000-0000E5070000}"/>
    <cellStyle name="Título 2 3 5" xfId="2022" xr:uid="{00000000-0005-0000-0000-0000E6070000}"/>
    <cellStyle name="Título 2 3 6" xfId="2023" xr:uid="{00000000-0005-0000-0000-0000E7070000}"/>
    <cellStyle name="Título 2 3 7" xfId="2024" xr:uid="{00000000-0005-0000-0000-0000E8070000}"/>
    <cellStyle name="Título 2 3 8" xfId="2025" xr:uid="{00000000-0005-0000-0000-0000E9070000}"/>
    <cellStyle name="Título 2 3 9" xfId="2026" xr:uid="{00000000-0005-0000-0000-0000EA070000}"/>
    <cellStyle name="Título 2 4" xfId="2027" xr:uid="{00000000-0005-0000-0000-0000EB070000}"/>
    <cellStyle name="Título 2 4 10" xfId="2028" xr:uid="{00000000-0005-0000-0000-0000EC070000}"/>
    <cellStyle name="Título 2 4 2" xfId="2029" xr:uid="{00000000-0005-0000-0000-0000ED070000}"/>
    <cellStyle name="Título 2 4 3" xfId="2030" xr:uid="{00000000-0005-0000-0000-0000EE070000}"/>
    <cellStyle name="Título 2 4 4" xfId="2031" xr:uid="{00000000-0005-0000-0000-0000EF070000}"/>
    <cellStyle name="Título 2 4 5" xfId="2032" xr:uid="{00000000-0005-0000-0000-0000F0070000}"/>
    <cellStyle name="Título 2 4 6" xfId="2033" xr:uid="{00000000-0005-0000-0000-0000F1070000}"/>
    <cellStyle name="Título 2 4 7" xfId="2034" xr:uid="{00000000-0005-0000-0000-0000F2070000}"/>
    <cellStyle name="Título 2 4 8" xfId="2035" xr:uid="{00000000-0005-0000-0000-0000F3070000}"/>
    <cellStyle name="Título 2 4 9" xfId="2036" xr:uid="{00000000-0005-0000-0000-0000F4070000}"/>
    <cellStyle name="Título 2 5" xfId="2037" xr:uid="{00000000-0005-0000-0000-0000F5070000}"/>
    <cellStyle name="Título 2 5 10" xfId="2038" xr:uid="{00000000-0005-0000-0000-0000F6070000}"/>
    <cellStyle name="Título 2 5 2" xfId="2039" xr:uid="{00000000-0005-0000-0000-0000F7070000}"/>
    <cellStyle name="Título 2 5 3" xfId="2040" xr:uid="{00000000-0005-0000-0000-0000F8070000}"/>
    <cellStyle name="Título 2 5 4" xfId="2041" xr:uid="{00000000-0005-0000-0000-0000F9070000}"/>
    <cellStyle name="Título 2 5 5" xfId="2042" xr:uid="{00000000-0005-0000-0000-0000FA070000}"/>
    <cellStyle name="Título 2 5 6" xfId="2043" xr:uid="{00000000-0005-0000-0000-0000FB070000}"/>
    <cellStyle name="Título 2 5 7" xfId="2044" xr:uid="{00000000-0005-0000-0000-0000FC070000}"/>
    <cellStyle name="Título 2 5 8" xfId="2045" xr:uid="{00000000-0005-0000-0000-0000FD070000}"/>
    <cellStyle name="Título 2 5 9" xfId="2046" xr:uid="{00000000-0005-0000-0000-0000FE070000}"/>
    <cellStyle name="Título 2 6" xfId="2047" xr:uid="{00000000-0005-0000-0000-0000FF070000}"/>
    <cellStyle name="Título 2 7" xfId="2048" xr:uid="{00000000-0005-0000-0000-000000080000}"/>
    <cellStyle name="Título 2 8" xfId="2049" xr:uid="{00000000-0005-0000-0000-000001080000}"/>
    <cellStyle name="Título 2 9" xfId="2050" xr:uid="{00000000-0005-0000-0000-000002080000}"/>
    <cellStyle name="Titulo 3" xfId="2051" xr:uid="{00000000-0005-0000-0000-000003080000}"/>
    <cellStyle name="Título 3" xfId="2052" builtinId="18" customBuiltin="1"/>
    <cellStyle name="Título 3 10" xfId="2053" xr:uid="{00000000-0005-0000-0000-000005080000}"/>
    <cellStyle name="Título 3 11" xfId="2054" xr:uid="{00000000-0005-0000-0000-000006080000}"/>
    <cellStyle name="Título 3 12" xfId="2055" xr:uid="{00000000-0005-0000-0000-000007080000}"/>
    <cellStyle name="Título 3 13" xfId="2056" xr:uid="{00000000-0005-0000-0000-000008080000}"/>
    <cellStyle name="Título 3 14" xfId="2057" xr:uid="{00000000-0005-0000-0000-000009080000}"/>
    <cellStyle name="Título 3 2" xfId="2058" xr:uid="{00000000-0005-0000-0000-00000A080000}"/>
    <cellStyle name="Título 3 2 10" xfId="2059" xr:uid="{00000000-0005-0000-0000-00000B080000}"/>
    <cellStyle name="Título 3 2 2" xfId="2060" xr:uid="{00000000-0005-0000-0000-00000C080000}"/>
    <cellStyle name="Título 3 2 3" xfId="2061" xr:uid="{00000000-0005-0000-0000-00000D080000}"/>
    <cellStyle name="Título 3 2 4" xfId="2062" xr:uid="{00000000-0005-0000-0000-00000E080000}"/>
    <cellStyle name="Título 3 2 5" xfId="2063" xr:uid="{00000000-0005-0000-0000-00000F080000}"/>
    <cellStyle name="Título 3 2 6" xfId="2064" xr:uid="{00000000-0005-0000-0000-000010080000}"/>
    <cellStyle name="Título 3 2 7" xfId="2065" xr:uid="{00000000-0005-0000-0000-000011080000}"/>
    <cellStyle name="Título 3 2 8" xfId="2066" xr:uid="{00000000-0005-0000-0000-000012080000}"/>
    <cellStyle name="Título 3 2 9" xfId="2067" xr:uid="{00000000-0005-0000-0000-000013080000}"/>
    <cellStyle name="Título 3 3" xfId="2068" xr:uid="{00000000-0005-0000-0000-000014080000}"/>
    <cellStyle name="Título 3 3 10" xfId="2069" xr:uid="{00000000-0005-0000-0000-000015080000}"/>
    <cellStyle name="Título 3 3 2" xfId="2070" xr:uid="{00000000-0005-0000-0000-000016080000}"/>
    <cellStyle name="Título 3 3 3" xfId="2071" xr:uid="{00000000-0005-0000-0000-000017080000}"/>
    <cellStyle name="Título 3 3 4" xfId="2072" xr:uid="{00000000-0005-0000-0000-000018080000}"/>
    <cellStyle name="Título 3 3 5" xfId="2073" xr:uid="{00000000-0005-0000-0000-000019080000}"/>
    <cellStyle name="Título 3 3 6" xfId="2074" xr:uid="{00000000-0005-0000-0000-00001A080000}"/>
    <cellStyle name="Título 3 3 7" xfId="2075" xr:uid="{00000000-0005-0000-0000-00001B080000}"/>
    <cellStyle name="Título 3 3 8" xfId="2076" xr:uid="{00000000-0005-0000-0000-00001C080000}"/>
    <cellStyle name="Título 3 3 9" xfId="2077" xr:uid="{00000000-0005-0000-0000-00001D080000}"/>
    <cellStyle name="Título 3 4" xfId="2078" xr:uid="{00000000-0005-0000-0000-00001E080000}"/>
    <cellStyle name="Título 3 4 10" xfId="2079" xr:uid="{00000000-0005-0000-0000-00001F080000}"/>
    <cellStyle name="Título 3 4 2" xfId="2080" xr:uid="{00000000-0005-0000-0000-000020080000}"/>
    <cellStyle name="Título 3 4 3" xfId="2081" xr:uid="{00000000-0005-0000-0000-000021080000}"/>
    <cellStyle name="Título 3 4 4" xfId="2082" xr:uid="{00000000-0005-0000-0000-000022080000}"/>
    <cellStyle name="Título 3 4 5" xfId="2083" xr:uid="{00000000-0005-0000-0000-000023080000}"/>
    <cellStyle name="Título 3 4 6" xfId="2084" xr:uid="{00000000-0005-0000-0000-000024080000}"/>
    <cellStyle name="Título 3 4 7" xfId="2085" xr:uid="{00000000-0005-0000-0000-000025080000}"/>
    <cellStyle name="Título 3 4 8" xfId="2086" xr:uid="{00000000-0005-0000-0000-000026080000}"/>
    <cellStyle name="Título 3 4 9" xfId="2087" xr:uid="{00000000-0005-0000-0000-000027080000}"/>
    <cellStyle name="Título 3 5" xfId="2088" xr:uid="{00000000-0005-0000-0000-000028080000}"/>
    <cellStyle name="Título 3 5 10" xfId="2089" xr:uid="{00000000-0005-0000-0000-000029080000}"/>
    <cellStyle name="Título 3 5 2" xfId="2090" xr:uid="{00000000-0005-0000-0000-00002A080000}"/>
    <cellStyle name="Título 3 5 3" xfId="2091" xr:uid="{00000000-0005-0000-0000-00002B080000}"/>
    <cellStyle name="Título 3 5 4" xfId="2092" xr:uid="{00000000-0005-0000-0000-00002C080000}"/>
    <cellStyle name="Título 3 5 5" xfId="2093" xr:uid="{00000000-0005-0000-0000-00002D080000}"/>
    <cellStyle name="Título 3 5 6" xfId="2094" xr:uid="{00000000-0005-0000-0000-00002E080000}"/>
    <cellStyle name="Título 3 5 7" xfId="2095" xr:uid="{00000000-0005-0000-0000-00002F080000}"/>
    <cellStyle name="Título 3 5 8" xfId="2096" xr:uid="{00000000-0005-0000-0000-000030080000}"/>
    <cellStyle name="Título 3 5 9" xfId="2097" xr:uid="{00000000-0005-0000-0000-000031080000}"/>
    <cellStyle name="Título 3 6" xfId="2098" xr:uid="{00000000-0005-0000-0000-000032080000}"/>
    <cellStyle name="Título 3 7" xfId="2099" xr:uid="{00000000-0005-0000-0000-000033080000}"/>
    <cellStyle name="Título 3 8" xfId="2100" xr:uid="{00000000-0005-0000-0000-000034080000}"/>
    <cellStyle name="Título 3 9" xfId="2101" xr:uid="{00000000-0005-0000-0000-000035080000}"/>
    <cellStyle name="Titulo 4" xfId="2102" xr:uid="{00000000-0005-0000-0000-000036080000}"/>
    <cellStyle name="Título 4" xfId="2103" builtinId="19" customBuiltin="1"/>
    <cellStyle name="Título 4 10" xfId="2104" xr:uid="{00000000-0005-0000-0000-000038080000}"/>
    <cellStyle name="Título 4 11" xfId="2105" xr:uid="{00000000-0005-0000-0000-000039080000}"/>
    <cellStyle name="Título 4 12" xfId="2106" xr:uid="{00000000-0005-0000-0000-00003A080000}"/>
    <cellStyle name="Título 4 13" xfId="2107" xr:uid="{00000000-0005-0000-0000-00003B080000}"/>
    <cellStyle name="Título 4 14" xfId="2108" xr:uid="{00000000-0005-0000-0000-00003C080000}"/>
    <cellStyle name="Título 4 2" xfId="2109" xr:uid="{00000000-0005-0000-0000-00003D080000}"/>
    <cellStyle name="Título 4 2 10" xfId="2110" xr:uid="{00000000-0005-0000-0000-00003E080000}"/>
    <cellStyle name="Título 4 2 2" xfId="2111" xr:uid="{00000000-0005-0000-0000-00003F080000}"/>
    <cellStyle name="Título 4 2 3" xfId="2112" xr:uid="{00000000-0005-0000-0000-000040080000}"/>
    <cellStyle name="Título 4 2 4" xfId="2113" xr:uid="{00000000-0005-0000-0000-000041080000}"/>
    <cellStyle name="Título 4 2 5" xfId="2114" xr:uid="{00000000-0005-0000-0000-000042080000}"/>
    <cellStyle name="Título 4 2 6" xfId="2115" xr:uid="{00000000-0005-0000-0000-000043080000}"/>
    <cellStyle name="Título 4 2 7" xfId="2116" xr:uid="{00000000-0005-0000-0000-000044080000}"/>
    <cellStyle name="Título 4 2 8" xfId="2117" xr:uid="{00000000-0005-0000-0000-000045080000}"/>
    <cellStyle name="Título 4 2 9" xfId="2118" xr:uid="{00000000-0005-0000-0000-000046080000}"/>
    <cellStyle name="Título 4 3" xfId="2119" xr:uid="{00000000-0005-0000-0000-000047080000}"/>
    <cellStyle name="Título 4 3 10" xfId="2120" xr:uid="{00000000-0005-0000-0000-000048080000}"/>
    <cellStyle name="Título 4 3 2" xfId="2121" xr:uid="{00000000-0005-0000-0000-000049080000}"/>
    <cellStyle name="Título 4 3 3" xfId="2122" xr:uid="{00000000-0005-0000-0000-00004A080000}"/>
    <cellStyle name="Título 4 3 4" xfId="2123" xr:uid="{00000000-0005-0000-0000-00004B080000}"/>
    <cellStyle name="Título 4 3 5" xfId="2124" xr:uid="{00000000-0005-0000-0000-00004C080000}"/>
    <cellStyle name="Título 4 3 6" xfId="2125" xr:uid="{00000000-0005-0000-0000-00004D080000}"/>
    <cellStyle name="Título 4 3 7" xfId="2126" xr:uid="{00000000-0005-0000-0000-00004E080000}"/>
    <cellStyle name="Título 4 3 8" xfId="2127" xr:uid="{00000000-0005-0000-0000-00004F080000}"/>
    <cellStyle name="Título 4 3 9" xfId="2128" xr:uid="{00000000-0005-0000-0000-000050080000}"/>
    <cellStyle name="Título 4 4" xfId="2129" xr:uid="{00000000-0005-0000-0000-000051080000}"/>
    <cellStyle name="Título 4 4 10" xfId="2130" xr:uid="{00000000-0005-0000-0000-000052080000}"/>
    <cellStyle name="Título 4 4 2" xfId="2131" xr:uid="{00000000-0005-0000-0000-000053080000}"/>
    <cellStyle name="Título 4 4 3" xfId="2132" xr:uid="{00000000-0005-0000-0000-000054080000}"/>
    <cellStyle name="Título 4 4 4" xfId="2133" xr:uid="{00000000-0005-0000-0000-000055080000}"/>
    <cellStyle name="Título 4 4 5" xfId="2134" xr:uid="{00000000-0005-0000-0000-000056080000}"/>
    <cellStyle name="Título 4 4 6" xfId="2135" xr:uid="{00000000-0005-0000-0000-000057080000}"/>
    <cellStyle name="Título 4 4 7" xfId="2136" xr:uid="{00000000-0005-0000-0000-000058080000}"/>
    <cellStyle name="Título 4 4 8" xfId="2137" xr:uid="{00000000-0005-0000-0000-000059080000}"/>
    <cellStyle name="Título 4 4 9" xfId="2138" xr:uid="{00000000-0005-0000-0000-00005A080000}"/>
    <cellStyle name="Título 4 5" xfId="2139" xr:uid="{00000000-0005-0000-0000-00005B080000}"/>
    <cellStyle name="Título 4 5 10" xfId="2140" xr:uid="{00000000-0005-0000-0000-00005C080000}"/>
    <cellStyle name="Título 4 5 2" xfId="2141" xr:uid="{00000000-0005-0000-0000-00005D080000}"/>
    <cellStyle name="Título 4 5 3" xfId="2142" xr:uid="{00000000-0005-0000-0000-00005E080000}"/>
    <cellStyle name="Título 4 5 4" xfId="2143" xr:uid="{00000000-0005-0000-0000-00005F080000}"/>
    <cellStyle name="Título 4 5 5" xfId="2144" xr:uid="{00000000-0005-0000-0000-000060080000}"/>
    <cellStyle name="Título 4 5 6" xfId="2145" xr:uid="{00000000-0005-0000-0000-000061080000}"/>
    <cellStyle name="Título 4 5 7" xfId="2146" xr:uid="{00000000-0005-0000-0000-000062080000}"/>
    <cellStyle name="Título 4 5 8" xfId="2147" xr:uid="{00000000-0005-0000-0000-000063080000}"/>
    <cellStyle name="Título 4 5 9" xfId="2148" xr:uid="{00000000-0005-0000-0000-000064080000}"/>
    <cellStyle name="Título 4 6" xfId="2149" xr:uid="{00000000-0005-0000-0000-000065080000}"/>
    <cellStyle name="Título 4 7" xfId="2150" xr:uid="{00000000-0005-0000-0000-000066080000}"/>
    <cellStyle name="Título 4 8" xfId="2151" xr:uid="{00000000-0005-0000-0000-000067080000}"/>
    <cellStyle name="Título 4 9" xfId="2152" xr:uid="{00000000-0005-0000-0000-000068080000}"/>
    <cellStyle name="Titulo 5" xfId="2153" xr:uid="{00000000-0005-0000-0000-000069080000}"/>
    <cellStyle name="Título 5" xfId="2154" xr:uid="{00000000-0005-0000-0000-00006A080000}"/>
    <cellStyle name="Título 5 10" xfId="2155" xr:uid="{00000000-0005-0000-0000-00006B080000}"/>
    <cellStyle name="Título 5 2" xfId="2156" xr:uid="{00000000-0005-0000-0000-00006C080000}"/>
    <cellStyle name="Título 5 3" xfId="2157" xr:uid="{00000000-0005-0000-0000-00006D080000}"/>
    <cellStyle name="Título 5 4" xfId="2158" xr:uid="{00000000-0005-0000-0000-00006E080000}"/>
    <cellStyle name="Título 5 5" xfId="2159" xr:uid="{00000000-0005-0000-0000-00006F080000}"/>
    <cellStyle name="Título 5 6" xfId="2160" xr:uid="{00000000-0005-0000-0000-000070080000}"/>
    <cellStyle name="Título 5 7" xfId="2161" xr:uid="{00000000-0005-0000-0000-000071080000}"/>
    <cellStyle name="Título 5 8" xfId="2162" xr:uid="{00000000-0005-0000-0000-000072080000}"/>
    <cellStyle name="Título 5 9" xfId="2163" xr:uid="{00000000-0005-0000-0000-000073080000}"/>
    <cellStyle name="Titulo 6" xfId="2164" xr:uid="{00000000-0005-0000-0000-000074080000}"/>
    <cellStyle name="Título 6" xfId="2165" xr:uid="{00000000-0005-0000-0000-000075080000}"/>
    <cellStyle name="Título 6 10" xfId="2166" xr:uid="{00000000-0005-0000-0000-000076080000}"/>
    <cellStyle name="Título 6 2" xfId="2167" xr:uid="{00000000-0005-0000-0000-000077080000}"/>
    <cellStyle name="Título 6 3" xfId="2168" xr:uid="{00000000-0005-0000-0000-000078080000}"/>
    <cellStyle name="Título 6 4" xfId="2169" xr:uid="{00000000-0005-0000-0000-000079080000}"/>
    <cellStyle name="Título 6 5" xfId="2170" xr:uid="{00000000-0005-0000-0000-00007A080000}"/>
    <cellStyle name="Título 6 6" xfId="2171" xr:uid="{00000000-0005-0000-0000-00007B080000}"/>
    <cellStyle name="Título 6 7" xfId="2172" xr:uid="{00000000-0005-0000-0000-00007C080000}"/>
    <cellStyle name="Título 6 8" xfId="2173" xr:uid="{00000000-0005-0000-0000-00007D080000}"/>
    <cellStyle name="Título 6 9" xfId="2174" xr:uid="{00000000-0005-0000-0000-00007E080000}"/>
    <cellStyle name="Titulo 7" xfId="2175" xr:uid="{00000000-0005-0000-0000-00007F080000}"/>
    <cellStyle name="Título 7" xfId="2176" xr:uid="{00000000-0005-0000-0000-000080080000}"/>
    <cellStyle name="Título 7 10" xfId="2177" xr:uid="{00000000-0005-0000-0000-000081080000}"/>
    <cellStyle name="Título 7 2" xfId="2178" xr:uid="{00000000-0005-0000-0000-000082080000}"/>
    <cellStyle name="Título 7 3" xfId="2179" xr:uid="{00000000-0005-0000-0000-000083080000}"/>
    <cellStyle name="Título 7 4" xfId="2180" xr:uid="{00000000-0005-0000-0000-000084080000}"/>
    <cellStyle name="Título 7 5" xfId="2181" xr:uid="{00000000-0005-0000-0000-000085080000}"/>
    <cellStyle name="Título 7 6" xfId="2182" xr:uid="{00000000-0005-0000-0000-000086080000}"/>
    <cellStyle name="Título 7 7" xfId="2183" xr:uid="{00000000-0005-0000-0000-000087080000}"/>
    <cellStyle name="Título 7 8" xfId="2184" xr:uid="{00000000-0005-0000-0000-000088080000}"/>
    <cellStyle name="Título 7 9" xfId="2185" xr:uid="{00000000-0005-0000-0000-000089080000}"/>
    <cellStyle name="Título 8" xfId="2186" xr:uid="{00000000-0005-0000-0000-00008A080000}"/>
    <cellStyle name="Título 8 10" xfId="2187" xr:uid="{00000000-0005-0000-0000-00008B080000}"/>
    <cellStyle name="Título 8 2" xfId="2188" xr:uid="{00000000-0005-0000-0000-00008C080000}"/>
    <cellStyle name="Título 8 3" xfId="2189" xr:uid="{00000000-0005-0000-0000-00008D080000}"/>
    <cellStyle name="Título 8 4" xfId="2190" xr:uid="{00000000-0005-0000-0000-00008E080000}"/>
    <cellStyle name="Título 8 5" xfId="2191" xr:uid="{00000000-0005-0000-0000-00008F080000}"/>
    <cellStyle name="Título 8 6" xfId="2192" xr:uid="{00000000-0005-0000-0000-000090080000}"/>
    <cellStyle name="Título 8 7" xfId="2193" xr:uid="{00000000-0005-0000-0000-000091080000}"/>
    <cellStyle name="Título 8 8" xfId="2194" xr:uid="{00000000-0005-0000-0000-000092080000}"/>
    <cellStyle name="Título 8 9" xfId="2195" xr:uid="{00000000-0005-0000-0000-000093080000}"/>
    <cellStyle name="Título 9" xfId="2196" xr:uid="{00000000-0005-0000-0000-000094080000}"/>
    <cellStyle name="Titulo1" xfId="2197" xr:uid="{00000000-0005-0000-0000-000095080000}"/>
    <cellStyle name="Titulo1 2" xfId="2198" xr:uid="{00000000-0005-0000-0000-000096080000}"/>
    <cellStyle name="Titulo1 3" xfId="2199" xr:uid="{00000000-0005-0000-0000-000097080000}"/>
    <cellStyle name="Titulo1 4" xfId="2200" xr:uid="{00000000-0005-0000-0000-000098080000}"/>
    <cellStyle name="Titulo1 5" xfId="2201" xr:uid="{00000000-0005-0000-0000-000099080000}"/>
    <cellStyle name="Titulo1 6" xfId="2202" xr:uid="{00000000-0005-0000-0000-00009A080000}"/>
    <cellStyle name="Titulo1 7" xfId="2203" xr:uid="{00000000-0005-0000-0000-00009B080000}"/>
    <cellStyle name="Titulo2" xfId="2204" xr:uid="{00000000-0005-0000-0000-00009C080000}"/>
    <cellStyle name="Titulo2 2" xfId="2205" xr:uid="{00000000-0005-0000-0000-00009D080000}"/>
    <cellStyle name="Titulo2 3" xfId="2206" xr:uid="{00000000-0005-0000-0000-00009E080000}"/>
    <cellStyle name="Titulo2 4" xfId="2207" xr:uid="{00000000-0005-0000-0000-00009F080000}"/>
    <cellStyle name="Titulo2 5" xfId="2208" xr:uid="{00000000-0005-0000-0000-0000A0080000}"/>
    <cellStyle name="Titulo2 6" xfId="2209" xr:uid="{00000000-0005-0000-0000-0000A1080000}"/>
    <cellStyle name="Titulo2 7" xfId="2210" xr:uid="{00000000-0005-0000-0000-0000A2080000}"/>
    <cellStyle name="Total" xfId="2211" builtinId="25" customBuiltin="1"/>
    <cellStyle name="Total 10" xfId="2212" xr:uid="{00000000-0005-0000-0000-0000A4080000}"/>
    <cellStyle name="Total 11" xfId="2213" xr:uid="{00000000-0005-0000-0000-0000A5080000}"/>
    <cellStyle name="Total 12" xfId="2214" xr:uid="{00000000-0005-0000-0000-0000A6080000}"/>
    <cellStyle name="Total 13" xfId="2215" xr:uid="{00000000-0005-0000-0000-0000A7080000}"/>
    <cellStyle name="Total 14" xfId="2216" xr:uid="{00000000-0005-0000-0000-0000A8080000}"/>
    <cellStyle name="Total 2" xfId="2217" xr:uid="{00000000-0005-0000-0000-0000A9080000}"/>
    <cellStyle name="Total 2 10" xfId="2218" xr:uid="{00000000-0005-0000-0000-0000AA080000}"/>
    <cellStyle name="Total 2 2" xfId="2219" xr:uid="{00000000-0005-0000-0000-0000AB080000}"/>
    <cellStyle name="Total 2 3" xfId="2220" xr:uid="{00000000-0005-0000-0000-0000AC080000}"/>
    <cellStyle name="Total 2 4" xfId="2221" xr:uid="{00000000-0005-0000-0000-0000AD080000}"/>
    <cellStyle name="Total 2 5" xfId="2222" xr:uid="{00000000-0005-0000-0000-0000AE080000}"/>
    <cellStyle name="Total 2 6" xfId="2223" xr:uid="{00000000-0005-0000-0000-0000AF080000}"/>
    <cellStyle name="Total 2 7" xfId="2224" xr:uid="{00000000-0005-0000-0000-0000B0080000}"/>
    <cellStyle name="Total 2 8" xfId="2225" xr:uid="{00000000-0005-0000-0000-0000B1080000}"/>
    <cellStyle name="Total 2 9" xfId="2226" xr:uid="{00000000-0005-0000-0000-0000B2080000}"/>
    <cellStyle name="Total 3" xfId="2227" xr:uid="{00000000-0005-0000-0000-0000B3080000}"/>
    <cellStyle name="Total 3 10" xfId="2228" xr:uid="{00000000-0005-0000-0000-0000B4080000}"/>
    <cellStyle name="Total 3 2" xfId="2229" xr:uid="{00000000-0005-0000-0000-0000B5080000}"/>
    <cellStyle name="Total 3 3" xfId="2230" xr:uid="{00000000-0005-0000-0000-0000B6080000}"/>
    <cellStyle name="Total 3 4" xfId="2231" xr:uid="{00000000-0005-0000-0000-0000B7080000}"/>
    <cellStyle name="Total 3 5" xfId="2232" xr:uid="{00000000-0005-0000-0000-0000B8080000}"/>
    <cellStyle name="Total 3 6" xfId="2233" xr:uid="{00000000-0005-0000-0000-0000B9080000}"/>
    <cellStyle name="Total 3 7" xfId="2234" xr:uid="{00000000-0005-0000-0000-0000BA080000}"/>
    <cellStyle name="Total 3 8" xfId="2235" xr:uid="{00000000-0005-0000-0000-0000BB080000}"/>
    <cellStyle name="Total 3 9" xfId="2236" xr:uid="{00000000-0005-0000-0000-0000BC080000}"/>
    <cellStyle name="Total 4" xfId="2237" xr:uid="{00000000-0005-0000-0000-0000BD080000}"/>
    <cellStyle name="Total 4 10" xfId="2238" xr:uid="{00000000-0005-0000-0000-0000BE080000}"/>
    <cellStyle name="Total 4 2" xfId="2239" xr:uid="{00000000-0005-0000-0000-0000BF080000}"/>
    <cellStyle name="Total 4 3" xfId="2240" xr:uid="{00000000-0005-0000-0000-0000C0080000}"/>
    <cellStyle name="Total 4 4" xfId="2241" xr:uid="{00000000-0005-0000-0000-0000C1080000}"/>
    <cellStyle name="Total 4 5" xfId="2242" xr:uid="{00000000-0005-0000-0000-0000C2080000}"/>
    <cellStyle name="Total 4 6" xfId="2243" xr:uid="{00000000-0005-0000-0000-0000C3080000}"/>
    <cellStyle name="Total 4 7" xfId="2244" xr:uid="{00000000-0005-0000-0000-0000C4080000}"/>
    <cellStyle name="Total 4 8" xfId="2245" xr:uid="{00000000-0005-0000-0000-0000C5080000}"/>
    <cellStyle name="Total 4 9" xfId="2246" xr:uid="{00000000-0005-0000-0000-0000C6080000}"/>
    <cellStyle name="Total 5" xfId="2247" xr:uid="{00000000-0005-0000-0000-0000C7080000}"/>
    <cellStyle name="Total 5 10" xfId="2248" xr:uid="{00000000-0005-0000-0000-0000C8080000}"/>
    <cellStyle name="Total 5 2" xfId="2249" xr:uid="{00000000-0005-0000-0000-0000C9080000}"/>
    <cellStyle name="Total 5 3" xfId="2250" xr:uid="{00000000-0005-0000-0000-0000CA080000}"/>
    <cellStyle name="Total 5 4" xfId="2251" xr:uid="{00000000-0005-0000-0000-0000CB080000}"/>
    <cellStyle name="Total 5 5" xfId="2252" xr:uid="{00000000-0005-0000-0000-0000CC080000}"/>
    <cellStyle name="Total 5 6" xfId="2253" xr:uid="{00000000-0005-0000-0000-0000CD080000}"/>
    <cellStyle name="Total 5 7" xfId="2254" xr:uid="{00000000-0005-0000-0000-0000CE080000}"/>
    <cellStyle name="Total 5 8" xfId="2255" xr:uid="{00000000-0005-0000-0000-0000CF080000}"/>
    <cellStyle name="Total 5 9" xfId="2256" xr:uid="{00000000-0005-0000-0000-0000D0080000}"/>
    <cellStyle name="Total 6" xfId="2257" xr:uid="{00000000-0005-0000-0000-0000D1080000}"/>
    <cellStyle name="Total 7" xfId="2258" xr:uid="{00000000-0005-0000-0000-0000D2080000}"/>
    <cellStyle name="Total 8" xfId="2259" xr:uid="{00000000-0005-0000-0000-0000D3080000}"/>
    <cellStyle name="Total 9" xfId="2260" xr:uid="{00000000-0005-0000-0000-0000D4080000}"/>
    <cellStyle name="Vírgula" xfId="2261" builtinId="3"/>
  </cellStyles>
  <dxfs count="7">
    <dxf>
      <font>
        <b val="0"/>
        <condense val="0"/>
        <extend val="0"/>
        <sz val="11"/>
        <color indexed="10"/>
      </font>
    </dxf>
    <dxf>
      <font>
        <b val="0"/>
        <condense val="0"/>
        <extend val="0"/>
        <sz val="11"/>
        <color indexed="10"/>
      </font>
    </dxf>
    <dxf>
      <font>
        <b val="0"/>
        <condense val="0"/>
        <extend val="0"/>
        <sz val="11"/>
        <color indexed="10"/>
      </font>
    </dxf>
    <dxf>
      <font>
        <b val="0"/>
        <condense val="0"/>
        <extend val="0"/>
        <sz val="11"/>
        <color indexed="10"/>
      </font>
    </dxf>
    <dxf>
      <font>
        <color theme="5"/>
      </font>
    </dxf>
    <dxf>
      <font>
        <b val="0"/>
        <condense val="0"/>
        <extend val="0"/>
        <sz val="11"/>
        <color indexed="10"/>
      </font>
    </dxf>
    <dxf>
      <font>
        <color theme="5"/>
      </font>
    </dxf>
  </dxfs>
  <tableStyles count="0" defaultTableStyle="TableStyleMedium9" defaultPivotStyle="PivotStyleLight16"/>
  <colors>
    <mruColors>
      <color rgb="FF000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1" Type="http://schemas.openxmlformats.org/officeDocument/2006/relationships/image" Target="../media/image2.png"/></Relationships>
</file>

<file path=xl/drawings/_rels/drawing16.xml.rels><?xml version="1.0" encoding="UTF-8" standalone="yes"?>
<Relationships xmlns="http://schemas.openxmlformats.org/package/2006/relationships"><Relationship Id="rId1" Type="http://schemas.openxmlformats.org/officeDocument/2006/relationships/image" Target="../media/image2.png"/></Relationships>
</file>

<file path=xl/drawings/_rels/drawing17.xml.rels><?xml version="1.0" encoding="UTF-8" standalone="yes"?>
<Relationships xmlns="http://schemas.openxmlformats.org/package/2006/relationships"><Relationship Id="rId1" Type="http://schemas.openxmlformats.org/officeDocument/2006/relationships/image" Target="../media/image2.png"/></Relationships>
</file>

<file path=xl/drawings/_rels/drawing18.xml.rels><?xml version="1.0" encoding="UTF-8" standalone="yes"?>
<Relationships xmlns="http://schemas.openxmlformats.org/package/2006/relationships"><Relationship Id="rId1" Type="http://schemas.openxmlformats.org/officeDocument/2006/relationships/image" Target="../media/image2.png"/></Relationships>
</file>

<file path=xl/drawings/_rels/drawing19.xml.rels><?xml version="1.0" encoding="UTF-8" standalone="yes"?>
<Relationships xmlns="http://schemas.openxmlformats.org/package/2006/relationships"><Relationship Id="rId1" Type="http://schemas.openxmlformats.org/officeDocument/2006/relationships/image" Target="../media/image2.png"/></Relationships>
</file>

<file path=xl/drawings/_rels/drawing20.xml.rels><?xml version="1.0" encoding="UTF-8" standalone="yes"?>
<Relationships xmlns="http://schemas.openxmlformats.org/package/2006/relationships"><Relationship Id="rId1" Type="http://schemas.openxmlformats.org/officeDocument/2006/relationships/image" Target="../media/image3.png"/></Relationships>
</file>

<file path=xl/drawings/_rels/drawing2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2.xml.rels><?xml version="1.0" encoding="UTF-8" standalone="yes"?>
<Relationships xmlns="http://schemas.openxmlformats.org/package/2006/relationships"><Relationship Id="rId1" Type="http://schemas.openxmlformats.org/officeDocument/2006/relationships/image" Target="../media/image2.png"/></Relationships>
</file>

<file path=xl/drawings/_rels/drawing23.xml.rels><?xml version="1.0" encoding="UTF-8" standalone="yes"?>
<Relationships xmlns="http://schemas.openxmlformats.org/package/2006/relationships"><Relationship Id="rId1" Type="http://schemas.openxmlformats.org/officeDocument/2006/relationships/image" Target="../media/image2.png"/></Relationships>
</file>

<file path=xl/drawings/_rels/drawing24.xml.rels><?xml version="1.0" encoding="UTF-8" standalone="yes"?>
<Relationships xmlns="http://schemas.openxmlformats.org/package/2006/relationships"><Relationship Id="rId1" Type="http://schemas.openxmlformats.org/officeDocument/2006/relationships/image" Target="../media/image2.png"/></Relationships>
</file>

<file path=xl/drawings/_rels/drawing25.xml.rels><?xml version="1.0" encoding="UTF-8" standalone="yes"?>
<Relationships xmlns="http://schemas.openxmlformats.org/package/2006/relationships"><Relationship Id="rId1" Type="http://schemas.openxmlformats.org/officeDocument/2006/relationships/image" Target="../media/image2.png"/></Relationships>
</file>

<file path=xl/drawings/_rels/drawing26.xml.rels><?xml version="1.0" encoding="UTF-8" standalone="yes"?>
<Relationships xmlns="http://schemas.openxmlformats.org/package/2006/relationships"><Relationship Id="rId1" Type="http://schemas.openxmlformats.org/officeDocument/2006/relationships/image" Target="../media/image2.png"/></Relationships>
</file>

<file path=xl/drawings/_rels/drawing27.xml.rels><?xml version="1.0" encoding="UTF-8" standalone="yes"?>
<Relationships xmlns="http://schemas.openxmlformats.org/package/2006/relationships"><Relationship Id="rId1" Type="http://schemas.openxmlformats.org/officeDocument/2006/relationships/image" Target="../media/image2.png"/></Relationships>
</file>

<file path=xl/drawings/_rels/drawing28.xml.rels><?xml version="1.0" encoding="UTF-8" standalone="yes"?>
<Relationships xmlns="http://schemas.openxmlformats.org/package/2006/relationships"><Relationship Id="rId1" Type="http://schemas.openxmlformats.org/officeDocument/2006/relationships/image" Target="../media/image2.png"/></Relationships>
</file>

<file path=xl/drawings/_rels/drawing29.xml.rels><?xml version="1.0" encoding="UTF-8" standalone="yes"?>
<Relationships xmlns="http://schemas.openxmlformats.org/package/2006/relationships"><Relationship Id="rId1" Type="http://schemas.openxmlformats.org/officeDocument/2006/relationships/image" Target="../media/image2.png"/></Relationships>
</file>

<file path=xl/drawings/_rels/drawing30.xml.rels><?xml version="1.0" encoding="UTF-8" standalone="yes"?>
<Relationships xmlns="http://schemas.openxmlformats.org/package/2006/relationships"><Relationship Id="rId1" Type="http://schemas.openxmlformats.org/officeDocument/2006/relationships/image" Target="../media/image2.png"/></Relationships>
</file>

<file path=xl/drawings/_rels/drawing31.xml.rels><?xml version="1.0" encoding="UTF-8" standalone="yes"?>
<Relationships xmlns="http://schemas.openxmlformats.org/package/2006/relationships"><Relationship Id="rId1" Type="http://schemas.openxmlformats.org/officeDocument/2006/relationships/image" Target="../media/image2.png"/></Relationships>
</file>

<file path=xl/drawings/_rels/drawing3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3.xml.rels><?xml version="1.0" encoding="UTF-8" standalone="yes"?>
<Relationships xmlns="http://schemas.openxmlformats.org/package/2006/relationships"><Relationship Id="rId1" Type="http://schemas.openxmlformats.org/officeDocument/2006/relationships/image" Target="../media/image2.png"/></Relationships>
</file>

<file path=xl/drawings/_rels/drawing34.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0</xdr:col>
      <xdr:colOff>85725</xdr:colOff>
      <xdr:row>0</xdr:row>
      <xdr:rowOff>266700</xdr:rowOff>
    </xdr:from>
    <xdr:to>
      <xdr:col>0</xdr:col>
      <xdr:colOff>3190875</xdr:colOff>
      <xdr:row>0</xdr:row>
      <xdr:rowOff>847725</xdr:rowOff>
    </xdr:to>
    <xdr:pic>
      <xdr:nvPicPr>
        <xdr:cNvPr id="66091" name="Imagem 2">
          <a:extLst>
            <a:ext uri="{FF2B5EF4-FFF2-40B4-BE49-F238E27FC236}">
              <a16:creationId xmlns:a16="http://schemas.microsoft.com/office/drawing/2014/main" id="{00000000-0008-0000-0000-00002B0201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266700"/>
          <a:ext cx="310515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304800</xdr:colOff>
      <xdr:row>0</xdr:row>
      <xdr:rowOff>180975</xdr:rowOff>
    </xdr:from>
    <xdr:to>
      <xdr:col>0</xdr:col>
      <xdr:colOff>2057400</xdr:colOff>
      <xdr:row>0</xdr:row>
      <xdr:rowOff>504825</xdr:rowOff>
    </xdr:to>
    <xdr:pic>
      <xdr:nvPicPr>
        <xdr:cNvPr id="67131" name="Imagem 3">
          <a:extLst>
            <a:ext uri="{FF2B5EF4-FFF2-40B4-BE49-F238E27FC236}">
              <a16:creationId xmlns:a16="http://schemas.microsoft.com/office/drawing/2014/main" id="{00000000-0008-0000-0100-00003B0601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0" y="180975"/>
          <a:ext cx="17526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304800</xdr:colOff>
      <xdr:row>0</xdr:row>
      <xdr:rowOff>180975</xdr:rowOff>
    </xdr:from>
    <xdr:to>
      <xdr:col>0</xdr:col>
      <xdr:colOff>2057400</xdr:colOff>
      <xdr:row>0</xdr:row>
      <xdr:rowOff>504825</xdr:rowOff>
    </xdr:to>
    <xdr:pic>
      <xdr:nvPicPr>
        <xdr:cNvPr id="323647" name="Imagem 3">
          <a:extLst>
            <a:ext uri="{FF2B5EF4-FFF2-40B4-BE49-F238E27FC236}">
              <a16:creationId xmlns:a16="http://schemas.microsoft.com/office/drawing/2014/main" id="{00000000-0008-0000-0200-00003FF004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0" y="180975"/>
          <a:ext cx="17526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304800</xdr:colOff>
      <xdr:row>0</xdr:row>
      <xdr:rowOff>180975</xdr:rowOff>
    </xdr:from>
    <xdr:to>
      <xdr:col>0</xdr:col>
      <xdr:colOff>2057400</xdr:colOff>
      <xdr:row>0</xdr:row>
      <xdr:rowOff>504825</xdr:rowOff>
    </xdr:to>
    <xdr:pic>
      <xdr:nvPicPr>
        <xdr:cNvPr id="68151" name="Imagem 3">
          <a:extLst>
            <a:ext uri="{FF2B5EF4-FFF2-40B4-BE49-F238E27FC236}">
              <a16:creationId xmlns:a16="http://schemas.microsoft.com/office/drawing/2014/main" id="{00000000-0008-0000-0300-0000370A01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0" y="180975"/>
          <a:ext cx="17526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304800</xdr:colOff>
      <xdr:row>0</xdr:row>
      <xdr:rowOff>180975</xdr:rowOff>
    </xdr:from>
    <xdr:to>
      <xdr:col>1</xdr:col>
      <xdr:colOff>2057400</xdr:colOff>
      <xdr:row>0</xdr:row>
      <xdr:rowOff>504825</xdr:rowOff>
    </xdr:to>
    <xdr:pic>
      <xdr:nvPicPr>
        <xdr:cNvPr id="324671" name="Imagem 3">
          <a:extLst>
            <a:ext uri="{FF2B5EF4-FFF2-40B4-BE49-F238E27FC236}">
              <a16:creationId xmlns:a16="http://schemas.microsoft.com/office/drawing/2014/main" id="{00000000-0008-0000-0400-00003FF404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33475" y="180975"/>
          <a:ext cx="17526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304800</xdr:colOff>
      <xdr:row>0</xdr:row>
      <xdr:rowOff>180975</xdr:rowOff>
    </xdr:from>
    <xdr:to>
      <xdr:col>0</xdr:col>
      <xdr:colOff>2057400</xdr:colOff>
      <xdr:row>0</xdr:row>
      <xdr:rowOff>504825</xdr:rowOff>
    </xdr:to>
    <xdr:pic>
      <xdr:nvPicPr>
        <xdr:cNvPr id="69169" name="Imagem 3">
          <a:extLst>
            <a:ext uri="{FF2B5EF4-FFF2-40B4-BE49-F238E27FC236}">
              <a16:creationId xmlns:a16="http://schemas.microsoft.com/office/drawing/2014/main" id="{00000000-0008-0000-0500-0000310E01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0" y="180975"/>
          <a:ext cx="17526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304800</xdr:colOff>
      <xdr:row>0</xdr:row>
      <xdr:rowOff>180975</xdr:rowOff>
    </xdr:from>
    <xdr:to>
      <xdr:col>0</xdr:col>
      <xdr:colOff>2057400</xdr:colOff>
      <xdr:row>0</xdr:row>
      <xdr:rowOff>504825</xdr:rowOff>
    </xdr:to>
    <xdr:pic>
      <xdr:nvPicPr>
        <xdr:cNvPr id="325695" name="Imagem 3">
          <a:extLst>
            <a:ext uri="{FF2B5EF4-FFF2-40B4-BE49-F238E27FC236}">
              <a16:creationId xmlns:a16="http://schemas.microsoft.com/office/drawing/2014/main" id="{00000000-0008-0000-0600-00003FF804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0" y="180975"/>
          <a:ext cx="17526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304800</xdr:colOff>
      <xdr:row>0</xdr:row>
      <xdr:rowOff>180975</xdr:rowOff>
    </xdr:from>
    <xdr:to>
      <xdr:col>0</xdr:col>
      <xdr:colOff>2057400</xdr:colOff>
      <xdr:row>0</xdr:row>
      <xdr:rowOff>504825</xdr:rowOff>
    </xdr:to>
    <xdr:pic>
      <xdr:nvPicPr>
        <xdr:cNvPr id="321685" name="Imagem 3">
          <a:extLst>
            <a:ext uri="{FF2B5EF4-FFF2-40B4-BE49-F238E27FC236}">
              <a16:creationId xmlns:a16="http://schemas.microsoft.com/office/drawing/2014/main" id="{00000000-0008-0000-0700-000095E804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0" y="180975"/>
          <a:ext cx="17526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304800</xdr:colOff>
      <xdr:row>0</xdr:row>
      <xdr:rowOff>180975</xdr:rowOff>
    </xdr:from>
    <xdr:to>
      <xdr:col>0</xdr:col>
      <xdr:colOff>2057400</xdr:colOff>
      <xdr:row>0</xdr:row>
      <xdr:rowOff>504825</xdr:rowOff>
    </xdr:to>
    <xdr:pic>
      <xdr:nvPicPr>
        <xdr:cNvPr id="321686" name="Imagem 3">
          <a:extLst>
            <a:ext uri="{FF2B5EF4-FFF2-40B4-BE49-F238E27FC236}">
              <a16:creationId xmlns:a16="http://schemas.microsoft.com/office/drawing/2014/main" id="{00000000-0008-0000-0700-000096E804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0" y="180975"/>
          <a:ext cx="17526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304800</xdr:colOff>
      <xdr:row>0</xdr:row>
      <xdr:rowOff>180975</xdr:rowOff>
    </xdr:from>
    <xdr:to>
      <xdr:col>0</xdr:col>
      <xdr:colOff>2057400</xdr:colOff>
      <xdr:row>0</xdr:row>
      <xdr:rowOff>504825</xdr:rowOff>
    </xdr:to>
    <xdr:pic>
      <xdr:nvPicPr>
        <xdr:cNvPr id="161110" name="Imagem 2">
          <a:extLst>
            <a:ext uri="{FF2B5EF4-FFF2-40B4-BE49-F238E27FC236}">
              <a16:creationId xmlns:a16="http://schemas.microsoft.com/office/drawing/2014/main" id="{00000000-0008-0000-0800-0000567502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0" y="180975"/>
          <a:ext cx="17526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304800</xdr:colOff>
      <xdr:row>0</xdr:row>
      <xdr:rowOff>180975</xdr:rowOff>
    </xdr:from>
    <xdr:to>
      <xdr:col>0</xdr:col>
      <xdr:colOff>2057400</xdr:colOff>
      <xdr:row>0</xdr:row>
      <xdr:rowOff>504825</xdr:rowOff>
    </xdr:to>
    <xdr:pic>
      <xdr:nvPicPr>
        <xdr:cNvPr id="158039" name="Imagem 2">
          <a:extLst>
            <a:ext uri="{FF2B5EF4-FFF2-40B4-BE49-F238E27FC236}">
              <a16:creationId xmlns:a16="http://schemas.microsoft.com/office/drawing/2014/main" id="{00000000-0008-0000-0900-0000576902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0" y="180975"/>
          <a:ext cx="17526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304800</xdr:colOff>
      <xdr:row>0</xdr:row>
      <xdr:rowOff>180975</xdr:rowOff>
    </xdr:from>
    <xdr:to>
      <xdr:col>0</xdr:col>
      <xdr:colOff>2057400</xdr:colOff>
      <xdr:row>0</xdr:row>
      <xdr:rowOff>504825</xdr:rowOff>
    </xdr:to>
    <xdr:pic>
      <xdr:nvPicPr>
        <xdr:cNvPr id="159063" name="Imagem 2">
          <a:extLst>
            <a:ext uri="{FF2B5EF4-FFF2-40B4-BE49-F238E27FC236}">
              <a16:creationId xmlns:a16="http://schemas.microsoft.com/office/drawing/2014/main" id="{00000000-0008-0000-0A00-0000576D02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0" y="180975"/>
          <a:ext cx="17526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304800</xdr:colOff>
      <xdr:row>0</xdr:row>
      <xdr:rowOff>180975</xdr:rowOff>
    </xdr:from>
    <xdr:to>
      <xdr:col>0</xdr:col>
      <xdr:colOff>2057400</xdr:colOff>
      <xdr:row>0</xdr:row>
      <xdr:rowOff>504825</xdr:rowOff>
    </xdr:to>
    <xdr:pic>
      <xdr:nvPicPr>
        <xdr:cNvPr id="160086" name="Imagem 2">
          <a:extLst>
            <a:ext uri="{FF2B5EF4-FFF2-40B4-BE49-F238E27FC236}">
              <a16:creationId xmlns:a16="http://schemas.microsoft.com/office/drawing/2014/main" id="{00000000-0008-0000-0B00-0000567102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0" y="180975"/>
          <a:ext cx="17526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304800</xdr:colOff>
      <xdr:row>0</xdr:row>
      <xdr:rowOff>180975</xdr:rowOff>
    </xdr:from>
    <xdr:to>
      <xdr:col>0</xdr:col>
      <xdr:colOff>2057400</xdr:colOff>
      <xdr:row>0</xdr:row>
      <xdr:rowOff>504825</xdr:rowOff>
    </xdr:to>
    <xdr:pic>
      <xdr:nvPicPr>
        <xdr:cNvPr id="173369" name="Imagem 1">
          <a:extLst>
            <a:ext uri="{FF2B5EF4-FFF2-40B4-BE49-F238E27FC236}">
              <a16:creationId xmlns:a16="http://schemas.microsoft.com/office/drawing/2014/main" id="{00000000-0008-0000-0C00-000039A502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0" y="180975"/>
          <a:ext cx="17526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304800</xdr:colOff>
      <xdr:row>0</xdr:row>
      <xdr:rowOff>180975</xdr:rowOff>
    </xdr:from>
    <xdr:to>
      <xdr:col>0</xdr:col>
      <xdr:colOff>2057400</xdr:colOff>
      <xdr:row>0</xdr:row>
      <xdr:rowOff>504825</xdr:rowOff>
    </xdr:to>
    <xdr:pic>
      <xdr:nvPicPr>
        <xdr:cNvPr id="174393" name="Imagem 1">
          <a:extLst>
            <a:ext uri="{FF2B5EF4-FFF2-40B4-BE49-F238E27FC236}">
              <a16:creationId xmlns:a16="http://schemas.microsoft.com/office/drawing/2014/main" id="{00000000-0008-0000-0D00-000039A902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0" y="180975"/>
          <a:ext cx="17526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304800</xdr:colOff>
      <xdr:row>0</xdr:row>
      <xdr:rowOff>180975</xdr:rowOff>
    </xdr:from>
    <xdr:to>
      <xdr:col>0</xdr:col>
      <xdr:colOff>2057400</xdr:colOff>
      <xdr:row>0</xdr:row>
      <xdr:rowOff>504825</xdr:rowOff>
    </xdr:to>
    <xdr:pic>
      <xdr:nvPicPr>
        <xdr:cNvPr id="168270" name="Imagem 1">
          <a:extLst>
            <a:ext uri="{FF2B5EF4-FFF2-40B4-BE49-F238E27FC236}">
              <a16:creationId xmlns:a16="http://schemas.microsoft.com/office/drawing/2014/main" id="{00000000-0008-0000-0E00-00004E9102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0" y="180975"/>
          <a:ext cx="17526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304800</xdr:colOff>
      <xdr:row>0</xdr:row>
      <xdr:rowOff>180975</xdr:rowOff>
    </xdr:from>
    <xdr:to>
      <xdr:col>0</xdr:col>
      <xdr:colOff>2057400</xdr:colOff>
      <xdr:row>0</xdr:row>
      <xdr:rowOff>504825</xdr:rowOff>
    </xdr:to>
    <xdr:pic>
      <xdr:nvPicPr>
        <xdr:cNvPr id="169294" name="Imagem 1">
          <a:extLst>
            <a:ext uri="{FF2B5EF4-FFF2-40B4-BE49-F238E27FC236}">
              <a16:creationId xmlns:a16="http://schemas.microsoft.com/office/drawing/2014/main" id="{00000000-0008-0000-0F00-00004E9502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0" y="180975"/>
          <a:ext cx="17526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304800</xdr:colOff>
      <xdr:row>0</xdr:row>
      <xdr:rowOff>180975</xdr:rowOff>
    </xdr:from>
    <xdr:to>
      <xdr:col>0</xdr:col>
      <xdr:colOff>2057400</xdr:colOff>
      <xdr:row>0</xdr:row>
      <xdr:rowOff>504825</xdr:rowOff>
    </xdr:to>
    <xdr:pic>
      <xdr:nvPicPr>
        <xdr:cNvPr id="170317" name="Imagem 1">
          <a:extLst>
            <a:ext uri="{FF2B5EF4-FFF2-40B4-BE49-F238E27FC236}">
              <a16:creationId xmlns:a16="http://schemas.microsoft.com/office/drawing/2014/main" id="{00000000-0008-0000-1000-00004D9902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0" y="180975"/>
          <a:ext cx="17526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304800</xdr:colOff>
      <xdr:row>0</xdr:row>
      <xdr:rowOff>180975</xdr:rowOff>
    </xdr:from>
    <xdr:to>
      <xdr:col>0</xdr:col>
      <xdr:colOff>2057400</xdr:colOff>
      <xdr:row>0</xdr:row>
      <xdr:rowOff>504825</xdr:rowOff>
    </xdr:to>
    <xdr:pic>
      <xdr:nvPicPr>
        <xdr:cNvPr id="171339" name="Imagem 1">
          <a:extLst>
            <a:ext uri="{FF2B5EF4-FFF2-40B4-BE49-F238E27FC236}">
              <a16:creationId xmlns:a16="http://schemas.microsoft.com/office/drawing/2014/main" id="{00000000-0008-0000-1100-00004B9D02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0" y="180975"/>
          <a:ext cx="17526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304800</xdr:colOff>
      <xdr:row>0</xdr:row>
      <xdr:rowOff>180975</xdr:rowOff>
    </xdr:from>
    <xdr:to>
      <xdr:col>0</xdr:col>
      <xdr:colOff>2057400</xdr:colOff>
      <xdr:row>0</xdr:row>
      <xdr:rowOff>504825</xdr:rowOff>
    </xdr:to>
    <xdr:pic>
      <xdr:nvPicPr>
        <xdr:cNvPr id="172360" name="Imagem 1">
          <a:extLst>
            <a:ext uri="{FF2B5EF4-FFF2-40B4-BE49-F238E27FC236}">
              <a16:creationId xmlns:a16="http://schemas.microsoft.com/office/drawing/2014/main" id="{00000000-0008-0000-1200-000048A102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0" y="180975"/>
          <a:ext cx="17526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xdr:from>
      <xdr:col>0</xdr:col>
      <xdr:colOff>304800</xdr:colOff>
      <xdr:row>0</xdr:row>
      <xdr:rowOff>180975</xdr:rowOff>
    </xdr:from>
    <xdr:to>
      <xdr:col>0</xdr:col>
      <xdr:colOff>2085975</xdr:colOff>
      <xdr:row>0</xdr:row>
      <xdr:rowOff>504825</xdr:rowOff>
    </xdr:to>
    <xdr:pic>
      <xdr:nvPicPr>
        <xdr:cNvPr id="2" name="Imagem 1">
          <a:extLst>
            <a:ext uri="{FF2B5EF4-FFF2-40B4-BE49-F238E27FC236}">
              <a16:creationId xmlns:a16="http://schemas.microsoft.com/office/drawing/2014/main" id="{50999814-0783-48C9-B045-B83E40C6010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0" y="180975"/>
          <a:ext cx="1781175" cy="32385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0</xdr:col>
      <xdr:colOff>304800</xdr:colOff>
      <xdr:row>0</xdr:row>
      <xdr:rowOff>180975</xdr:rowOff>
    </xdr:from>
    <xdr:to>
      <xdr:col>0</xdr:col>
      <xdr:colOff>2085975</xdr:colOff>
      <xdr:row>0</xdr:row>
      <xdr:rowOff>504825</xdr:rowOff>
    </xdr:to>
    <xdr:pic>
      <xdr:nvPicPr>
        <xdr:cNvPr id="3" name="Imagem 1">
          <a:extLst>
            <a:ext uri="{FF2B5EF4-FFF2-40B4-BE49-F238E27FC236}">
              <a16:creationId xmlns:a16="http://schemas.microsoft.com/office/drawing/2014/main" id="{2118D3AE-230D-4EC9-A9C9-6B0BC0B7A8B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0" y="180975"/>
          <a:ext cx="1781175" cy="32385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304800</xdr:colOff>
      <xdr:row>0</xdr:row>
      <xdr:rowOff>180975</xdr:rowOff>
    </xdr:from>
    <xdr:to>
      <xdr:col>0</xdr:col>
      <xdr:colOff>2057400</xdr:colOff>
      <xdr:row>0</xdr:row>
      <xdr:rowOff>504825</xdr:rowOff>
    </xdr:to>
    <xdr:pic>
      <xdr:nvPicPr>
        <xdr:cNvPr id="165200" name="Imagem 1">
          <a:extLst>
            <a:ext uri="{FF2B5EF4-FFF2-40B4-BE49-F238E27FC236}">
              <a16:creationId xmlns:a16="http://schemas.microsoft.com/office/drawing/2014/main" id="{00000000-0008-0000-1300-0000508502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0" y="180975"/>
          <a:ext cx="17526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304800</xdr:colOff>
      <xdr:row>0</xdr:row>
      <xdr:rowOff>180975</xdr:rowOff>
    </xdr:from>
    <xdr:to>
      <xdr:col>0</xdr:col>
      <xdr:colOff>2057400</xdr:colOff>
      <xdr:row>0</xdr:row>
      <xdr:rowOff>504825</xdr:rowOff>
    </xdr:to>
    <xdr:pic>
      <xdr:nvPicPr>
        <xdr:cNvPr id="166436" name="Imagem 1">
          <a:extLst>
            <a:ext uri="{FF2B5EF4-FFF2-40B4-BE49-F238E27FC236}">
              <a16:creationId xmlns:a16="http://schemas.microsoft.com/office/drawing/2014/main" id="{00000000-0008-0000-1400-0000248A02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0" y="180975"/>
          <a:ext cx="17526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304800</xdr:colOff>
      <xdr:row>0</xdr:row>
      <xdr:rowOff>180975</xdr:rowOff>
    </xdr:from>
    <xdr:to>
      <xdr:col>0</xdr:col>
      <xdr:colOff>2057400</xdr:colOff>
      <xdr:row>0</xdr:row>
      <xdr:rowOff>504825</xdr:rowOff>
    </xdr:to>
    <xdr:pic>
      <xdr:nvPicPr>
        <xdr:cNvPr id="166437" name="Imagem 1">
          <a:extLst>
            <a:ext uri="{FF2B5EF4-FFF2-40B4-BE49-F238E27FC236}">
              <a16:creationId xmlns:a16="http://schemas.microsoft.com/office/drawing/2014/main" id="{00000000-0008-0000-1400-0000258A02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0" y="180975"/>
          <a:ext cx="17526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304800</xdr:colOff>
      <xdr:row>0</xdr:row>
      <xdr:rowOff>180975</xdr:rowOff>
    </xdr:from>
    <xdr:to>
      <xdr:col>0</xdr:col>
      <xdr:colOff>2057400</xdr:colOff>
      <xdr:row>0</xdr:row>
      <xdr:rowOff>504825</xdr:rowOff>
    </xdr:to>
    <xdr:pic>
      <xdr:nvPicPr>
        <xdr:cNvPr id="163153" name="Imagem 1">
          <a:extLst>
            <a:ext uri="{FF2B5EF4-FFF2-40B4-BE49-F238E27FC236}">
              <a16:creationId xmlns:a16="http://schemas.microsoft.com/office/drawing/2014/main" id="{00000000-0008-0000-1500-0000517D02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0" y="180975"/>
          <a:ext cx="17526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304800</xdr:colOff>
      <xdr:row>0</xdr:row>
      <xdr:rowOff>180975</xdr:rowOff>
    </xdr:from>
    <xdr:to>
      <xdr:col>0</xdr:col>
      <xdr:colOff>2057400</xdr:colOff>
      <xdr:row>0</xdr:row>
      <xdr:rowOff>504825</xdr:rowOff>
    </xdr:to>
    <xdr:pic>
      <xdr:nvPicPr>
        <xdr:cNvPr id="164176" name="Imagem 1">
          <a:extLst>
            <a:ext uri="{FF2B5EF4-FFF2-40B4-BE49-F238E27FC236}">
              <a16:creationId xmlns:a16="http://schemas.microsoft.com/office/drawing/2014/main" id="{00000000-0008-0000-1600-0000508102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0" y="180975"/>
          <a:ext cx="17526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304800</xdr:colOff>
      <xdr:row>0</xdr:row>
      <xdr:rowOff>180975</xdr:rowOff>
    </xdr:from>
    <xdr:to>
      <xdr:col>0</xdr:col>
      <xdr:colOff>2057400</xdr:colOff>
      <xdr:row>0</xdr:row>
      <xdr:rowOff>504825</xdr:rowOff>
    </xdr:to>
    <xdr:pic>
      <xdr:nvPicPr>
        <xdr:cNvPr id="167246" name="Imagem 1">
          <a:extLst>
            <a:ext uri="{FF2B5EF4-FFF2-40B4-BE49-F238E27FC236}">
              <a16:creationId xmlns:a16="http://schemas.microsoft.com/office/drawing/2014/main" id="{00000000-0008-0000-1700-00004E8D02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0" y="180975"/>
          <a:ext cx="17526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304800</xdr:colOff>
      <xdr:row>0</xdr:row>
      <xdr:rowOff>180975</xdr:rowOff>
    </xdr:from>
    <xdr:to>
      <xdr:col>0</xdr:col>
      <xdr:colOff>2057400</xdr:colOff>
      <xdr:row>0</xdr:row>
      <xdr:rowOff>504825</xdr:rowOff>
    </xdr:to>
    <xdr:pic>
      <xdr:nvPicPr>
        <xdr:cNvPr id="2" name="Imagem 1">
          <a:extLst>
            <a:ext uri="{FF2B5EF4-FFF2-40B4-BE49-F238E27FC236}">
              <a16:creationId xmlns:a16="http://schemas.microsoft.com/office/drawing/2014/main" id="{00000000-0008-0000-18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0" y="180975"/>
          <a:ext cx="17526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0</xdr:col>
      <xdr:colOff>304800</xdr:colOff>
      <xdr:row>0</xdr:row>
      <xdr:rowOff>180975</xdr:rowOff>
    </xdr:from>
    <xdr:to>
      <xdr:col>0</xdr:col>
      <xdr:colOff>2057400</xdr:colOff>
      <xdr:row>0</xdr:row>
      <xdr:rowOff>504825</xdr:rowOff>
    </xdr:to>
    <xdr:pic>
      <xdr:nvPicPr>
        <xdr:cNvPr id="328715" name="Imagem 1">
          <a:extLst>
            <a:ext uri="{FF2B5EF4-FFF2-40B4-BE49-F238E27FC236}">
              <a16:creationId xmlns:a16="http://schemas.microsoft.com/office/drawing/2014/main" id="{00000000-0008-0000-1900-00000B0405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0" y="180975"/>
          <a:ext cx="17526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0</xdr:col>
      <xdr:colOff>304800</xdr:colOff>
      <xdr:row>0</xdr:row>
      <xdr:rowOff>180975</xdr:rowOff>
    </xdr:from>
    <xdr:to>
      <xdr:col>0</xdr:col>
      <xdr:colOff>2057400</xdr:colOff>
      <xdr:row>0</xdr:row>
      <xdr:rowOff>514350</xdr:rowOff>
    </xdr:to>
    <xdr:pic>
      <xdr:nvPicPr>
        <xdr:cNvPr id="2" name="Imagem 1">
          <a:extLst>
            <a:ext uri="{FF2B5EF4-FFF2-40B4-BE49-F238E27FC236}">
              <a16:creationId xmlns:a16="http://schemas.microsoft.com/office/drawing/2014/main" id="{00000000-0008-0000-1A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0" y="180975"/>
          <a:ext cx="17526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0</xdr:col>
      <xdr:colOff>323850</xdr:colOff>
      <xdr:row>0</xdr:row>
      <xdr:rowOff>171450</xdr:rowOff>
    </xdr:from>
    <xdr:to>
      <xdr:col>0</xdr:col>
      <xdr:colOff>2076450</xdr:colOff>
      <xdr:row>0</xdr:row>
      <xdr:rowOff>495300</xdr:rowOff>
    </xdr:to>
    <xdr:pic>
      <xdr:nvPicPr>
        <xdr:cNvPr id="5" name="Imagem 4">
          <a:extLst>
            <a:ext uri="{FF2B5EF4-FFF2-40B4-BE49-F238E27FC236}">
              <a16:creationId xmlns:a16="http://schemas.microsoft.com/office/drawing/2014/main" id="{00000000-0008-0000-1B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3850" y="171450"/>
          <a:ext cx="17526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0</xdr:col>
      <xdr:colOff>304800</xdr:colOff>
      <xdr:row>0</xdr:row>
      <xdr:rowOff>180975</xdr:rowOff>
    </xdr:from>
    <xdr:to>
      <xdr:col>0</xdr:col>
      <xdr:colOff>2057400</xdr:colOff>
      <xdr:row>0</xdr:row>
      <xdr:rowOff>504825</xdr:rowOff>
    </xdr:to>
    <xdr:pic>
      <xdr:nvPicPr>
        <xdr:cNvPr id="162130" name="Imagem 1">
          <a:extLst>
            <a:ext uri="{FF2B5EF4-FFF2-40B4-BE49-F238E27FC236}">
              <a16:creationId xmlns:a16="http://schemas.microsoft.com/office/drawing/2014/main" id="{00000000-0008-0000-1C00-0000527902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0" y="180975"/>
          <a:ext cx="17526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0</xdr:col>
      <xdr:colOff>304800</xdr:colOff>
      <xdr:row>0</xdr:row>
      <xdr:rowOff>180975</xdr:rowOff>
    </xdr:from>
    <xdr:to>
      <xdr:col>0</xdr:col>
      <xdr:colOff>2057400</xdr:colOff>
      <xdr:row>0</xdr:row>
      <xdr:rowOff>504825</xdr:rowOff>
    </xdr:to>
    <xdr:pic>
      <xdr:nvPicPr>
        <xdr:cNvPr id="175417" name="Imagem 1">
          <a:extLst>
            <a:ext uri="{FF2B5EF4-FFF2-40B4-BE49-F238E27FC236}">
              <a16:creationId xmlns:a16="http://schemas.microsoft.com/office/drawing/2014/main" id="{00000000-0008-0000-1D00-000039AD02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0" y="180975"/>
          <a:ext cx="17526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0</xdr:col>
      <xdr:colOff>304800</xdr:colOff>
      <xdr:row>0</xdr:row>
      <xdr:rowOff>180975</xdr:rowOff>
    </xdr:from>
    <xdr:to>
      <xdr:col>0</xdr:col>
      <xdr:colOff>2057400</xdr:colOff>
      <xdr:row>0</xdr:row>
      <xdr:rowOff>504825</xdr:rowOff>
    </xdr:to>
    <xdr:pic>
      <xdr:nvPicPr>
        <xdr:cNvPr id="326719" name="Imagem 3">
          <a:extLst>
            <a:ext uri="{FF2B5EF4-FFF2-40B4-BE49-F238E27FC236}">
              <a16:creationId xmlns:a16="http://schemas.microsoft.com/office/drawing/2014/main" id="{00000000-0008-0000-1E00-00003FFC04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0" y="180975"/>
          <a:ext cx="17526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0</xdr:col>
      <xdr:colOff>304800</xdr:colOff>
      <xdr:row>0</xdr:row>
      <xdr:rowOff>180975</xdr:rowOff>
    </xdr:from>
    <xdr:to>
      <xdr:col>0</xdr:col>
      <xdr:colOff>2057400</xdr:colOff>
      <xdr:row>0</xdr:row>
      <xdr:rowOff>504825</xdr:rowOff>
    </xdr:to>
    <xdr:pic>
      <xdr:nvPicPr>
        <xdr:cNvPr id="176440" name="Imagem 1">
          <a:extLst>
            <a:ext uri="{FF2B5EF4-FFF2-40B4-BE49-F238E27FC236}">
              <a16:creationId xmlns:a16="http://schemas.microsoft.com/office/drawing/2014/main" id="{00000000-0008-0000-1F00-000038B102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0" y="180975"/>
          <a:ext cx="17526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2</xdr:col>
      <xdr:colOff>0</xdr:colOff>
      <xdr:row>1</xdr:row>
      <xdr:rowOff>723900</xdr:rowOff>
    </xdr:to>
    <xdr:pic>
      <xdr:nvPicPr>
        <xdr:cNvPr id="327743" name="Imagem 2" descr="Cabeçalho Banrisul.JPG">
          <a:extLst>
            <a:ext uri="{FF2B5EF4-FFF2-40B4-BE49-F238E27FC236}">
              <a16:creationId xmlns:a16="http://schemas.microsoft.com/office/drawing/2014/main" id="{00000000-0008-0000-2000-00003F0005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733425"/>
          <a:ext cx="402907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istorical%20Series%204Q24.xlsx"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5.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6.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27.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8.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29.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0050"/>
  </sheetPr>
  <dimension ref="A1:C27"/>
  <sheetViews>
    <sheetView tabSelected="1" zoomScaleNormal="100" workbookViewId="0"/>
  </sheetViews>
  <sheetFormatPr defaultColWidth="9.140625" defaultRowHeight="15.75"/>
  <cols>
    <col min="1" max="1" width="66.5703125" style="138" customWidth="1"/>
    <col min="2" max="2" width="41.7109375" style="138" customWidth="1"/>
    <col min="3" max="3" width="35.140625" style="138" bestFit="1" customWidth="1"/>
    <col min="4" max="16384" width="9.140625" style="138"/>
  </cols>
  <sheetData>
    <row r="1" spans="1:3" ht="87" customHeight="1"/>
    <row r="2" spans="1:3" ht="18" customHeight="1">
      <c r="A2" s="148" t="s">
        <v>1118</v>
      </c>
      <c r="B2" s="148" t="s">
        <v>829</v>
      </c>
      <c r="C2" s="148" t="s">
        <v>1057</v>
      </c>
    </row>
    <row r="3" spans="1:3" ht="18" customHeight="1">
      <c r="A3" s="148" t="s">
        <v>462</v>
      </c>
      <c r="B3" s="148" t="s">
        <v>830</v>
      </c>
      <c r="C3" s="148" t="s">
        <v>1058</v>
      </c>
    </row>
    <row r="4" spans="1:3" ht="18" customHeight="1">
      <c r="A4" s="148" t="s">
        <v>1119</v>
      </c>
      <c r="B4" s="148" t="s">
        <v>831</v>
      </c>
    </row>
    <row r="5" spans="1:3" ht="18" customHeight="1">
      <c r="A5" s="148" t="s">
        <v>825</v>
      </c>
      <c r="B5" s="148" t="s">
        <v>832</v>
      </c>
      <c r="C5" s="148" t="s">
        <v>767</v>
      </c>
    </row>
    <row r="6" spans="1:3" ht="18" customHeight="1">
      <c r="A6" s="148" t="s">
        <v>1120</v>
      </c>
      <c r="B6" s="148" t="s">
        <v>833</v>
      </c>
      <c r="C6" s="148" t="s">
        <v>815</v>
      </c>
    </row>
    <row r="7" spans="1:3" ht="18" customHeight="1">
      <c r="A7" s="148" t="s">
        <v>826</v>
      </c>
      <c r="B7" s="148" t="s">
        <v>834</v>
      </c>
      <c r="C7" s="148" t="s">
        <v>838</v>
      </c>
    </row>
    <row r="8" spans="1:3" ht="18" customHeight="1">
      <c r="B8" s="148" t="s">
        <v>835</v>
      </c>
      <c r="C8" s="148"/>
    </row>
    <row r="9" spans="1:3" ht="18" customHeight="1">
      <c r="A9" s="178" t="s">
        <v>918</v>
      </c>
      <c r="B9" s="148" t="s">
        <v>1233</v>
      </c>
      <c r="C9" s="148" t="s">
        <v>376</v>
      </c>
    </row>
    <row r="10" spans="1:3" ht="18" customHeight="1">
      <c r="A10" s="148" t="s">
        <v>827</v>
      </c>
      <c r="B10" s="148" t="s">
        <v>836</v>
      </c>
    </row>
    <row r="11" spans="1:3" ht="18" customHeight="1">
      <c r="A11" s="148" t="s">
        <v>385</v>
      </c>
      <c r="B11" s="148" t="s">
        <v>1131</v>
      </c>
    </row>
    <row r="12" spans="1:3" ht="18" customHeight="1">
      <c r="A12" s="148"/>
      <c r="B12" s="148" t="s">
        <v>550</v>
      </c>
    </row>
    <row r="13" spans="1:3" ht="18" customHeight="1">
      <c r="A13" s="148" t="s">
        <v>828</v>
      </c>
      <c r="B13" s="148" t="s">
        <v>837</v>
      </c>
    </row>
    <row r="14" spans="1:3" ht="18" customHeight="1">
      <c r="A14" s="148" t="s">
        <v>604</v>
      </c>
      <c r="B14" s="148" t="s">
        <v>1132</v>
      </c>
    </row>
    <row r="15" spans="1:3" ht="18" customHeight="1">
      <c r="B15" s="148" t="s">
        <v>471</v>
      </c>
    </row>
    <row r="16" spans="1:3" ht="18" customHeight="1"/>
    <row r="17" spans="1:1" ht="18" customHeight="1">
      <c r="A17" s="139" t="s">
        <v>839</v>
      </c>
    </row>
    <row r="18" spans="1:1" ht="18" customHeight="1"/>
    <row r="19" spans="1:1" ht="18" customHeight="1"/>
    <row r="20" spans="1:1" ht="18" customHeight="1"/>
    <row r="21" spans="1:1" ht="18" customHeight="1"/>
    <row r="22" spans="1:1" ht="18" customHeight="1"/>
    <row r="23" spans="1:1" ht="18" customHeight="1"/>
    <row r="24" spans="1:1" ht="18" customHeight="1"/>
    <row r="25" spans="1:1" ht="18" customHeight="1"/>
    <row r="26" spans="1:1" ht="18" customHeight="1"/>
    <row r="27" spans="1:1" ht="18" customHeight="1"/>
  </sheetData>
  <hyperlinks>
    <hyperlink ref="A4" location="'BS - LIABILITIES (Reclassified)'!A1" display="BS - Liabilities (Reclassified)" xr:uid="{00000000-0004-0000-0000-000000000000}"/>
    <hyperlink ref="A3" location="'BS - ASSETS (Previous)'!A1" display="BS - Assets (Previous)" xr:uid="{00000000-0004-0000-0000-000001000000}"/>
    <hyperlink ref="A2" location="'BS - ASSETS (Reclassified)'!A1" display="BS - Assets (Reclassified)" xr:uid="{00000000-0004-0000-0000-000002000000}"/>
    <hyperlink ref="A5" location="'BS - LIABILITIES (Previous)'!A1" display="BS - Liabilities (Previous)" xr:uid="{00000000-0004-0000-0000-000003000000}"/>
    <hyperlink ref="C7" location="'SHARES - INDICATORS'!A1" display="Shares - Indicators" xr:uid="{00000000-0004-0000-0000-000004000000}"/>
    <hyperlink ref="C6" location="'STRUCTURAL INDICATORS'!A1" display="Structural Indicators" xr:uid="{00000000-0004-0000-0000-000005000000}"/>
    <hyperlink ref="A7" location="'INCOME (PREVIOUS)'!A1" display="Income (Previous)" xr:uid="{00000000-0004-0000-0000-000006000000}"/>
    <hyperlink ref="A6" location="'INCOME (Reclassified)'!A1" display="Income (Reclassified)" xr:uid="{00000000-0004-0000-0000-000007000000}"/>
    <hyperlink ref="A11" location="SECURITIES!A1" display="Securities" xr:uid="{00000000-0004-0000-0000-000008000000}"/>
    <hyperlink ref="A13" location="'DEFERRED TAXES'!A1" display="Deferred Taxes" xr:uid="{00000000-0004-0000-0000-000009000000}"/>
    <hyperlink ref="A14" location="'Deferred Taxes Liabilities'!A1" display="Deferred Tax Liabilities" xr:uid="{00000000-0004-0000-0000-00000A000000}"/>
    <hyperlink ref="A10" location="FUNDING!A1" display="Funding" xr:uid="{00000000-0004-0000-0000-00000B000000}"/>
    <hyperlink ref="B12" location="'PERSONNEL EXPENSES'!A1" display="Personnel Expenses" xr:uid="{00000000-0004-0000-0000-00000C000000}"/>
    <hyperlink ref="B13" location="'OTHER ADM EXPENSES'!A1" display="Other Adm Expenses" xr:uid="{00000000-0004-0000-0000-00000D000000}"/>
    <hyperlink ref="B10" location="'FEE INCOME'!A1" display="Fee Income" xr:uid="{00000000-0004-0000-0000-00000E000000}"/>
    <hyperlink ref="B11" location="'Other Operational Income'!A1" display="Other Operational Income" xr:uid="{00000000-0004-0000-0000-00000F000000}"/>
    <hyperlink ref="B14" location="'Other Operational Expenses'!A1" display="Other Operational Expenses" xr:uid="{00000000-0004-0000-0000-000010000000}"/>
    <hyperlink ref="B4" location="'Loans Breakdown by type risk'!A1" display="Loan Breakdown by Type and Risk" xr:uid="{00000000-0004-0000-0000-000011000000}"/>
    <hyperlink ref="B5" location="'Breakdown Maturity and Risk'!A1" display="Breakdown by Maturity and Risk" xr:uid="{00000000-0004-0000-0000-000012000000}"/>
    <hyperlink ref="B6" location="'LOANS BY BUSINESS SECTOR'!A1" display="Loans by Business Sector" xr:uid="{00000000-0004-0000-0000-000013000000}"/>
    <hyperlink ref="B7" location="'CHANGES IN ALLOWANCES'!A1" display="Changes in Allowances" xr:uid="{00000000-0004-0000-0000-000014000000}"/>
    <hyperlink ref="B8" location="'ALLOWANCES BREAKDOWN'!A1" display="Allowances Breakdown" xr:uid="{00000000-0004-0000-0000-000015000000}"/>
    <hyperlink ref="B2" location="'LOAN BREAKDOWN'!A1" display="Loan Breakdown" xr:uid="{00000000-0004-0000-0000-000016000000}"/>
    <hyperlink ref="B3" location="'PAYROLL LOANS'!A1" display="Payroll Loans" xr:uid="{00000000-0004-0000-0000-000017000000}"/>
    <hyperlink ref="C5" location="'FINANCIAL AND ECONOMIC INDEXES'!A1" display="Financial and Economic Indexes" xr:uid="{00000000-0004-0000-0000-000018000000}"/>
    <hyperlink ref="C9" location="'MARKET SHARE'!A1" display="Market Share" xr:uid="{00000000-0004-0000-0000-000019000000}"/>
    <hyperlink ref="B15" location="'Other Liabilities'!A1" display="Other Liabilities" xr:uid="{00000000-0004-0000-0000-00001A000000}"/>
    <hyperlink ref="C2" location="'Analytical Financial Margin'!A1" display="Analytical Financial Margin" xr:uid="{00000000-0004-0000-0000-00001B000000}"/>
    <hyperlink ref="C3" location="'Variations in Interest Inc Exp'!A1" display="Variations in Interest Income and Expenses" xr:uid="{00000000-0004-0000-0000-00001C000000}"/>
    <hyperlink ref="A9" location="'Cash and Cash Equivalents'!A1" display="Cash and Cash Equivalent" xr:uid="{00000000-0004-0000-0000-00001D000000}"/>
    <hyperlink ref="B9" r:id="rId1" location="'Recovery and Reneg Credits'!A1" xr:uid="{672530F0-8E8C-49AA-88C5-9B9BAAE3EB4B}"/>
  </hyperlinks>
  <pageMargins left="0.511811024" right="0.511811024" top="0.78740157499999996" bottom="0.78740157499999996" header="0.31496062000000002" footer="0.31496062000000002"/>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0050"/>
  </sheetPr>
  <dimension ref="A1:AC28"/>
  <sheetViews>
    <sheetView topLeftCell="A10" zoomScaleNormal="100" workbookViewId="0">
      <pane xSplit="1" topLeftCell="AA1" activePane="topRight" state="frozen"/>
      <selection pane="topRight" activeCell="AE15" sqref="AE15"/>
    </sheetView>
  </sheetViews>
  <sheetFormatPr defaultRowHeight="15"/>
  <cols>
    <col min="1" max="1" width="65.5703125" customWidth="1"/>
    <col min="2" max="19" width="13.42578125" customWidth="1"/>
    <col min="20" max="29" width="13.28515625" customWidth="1"/>
  </cols>
  <sheetData>
    <row r="1" spans="1:29" ht="57" customHeight="1">
      <c r="A1" s="145" t="s">
        <v>379</v>
      </c>
      <c r="B1" s="145"/>
      <c r="C1" s="135"/>
      <c r="H1" s="135"/>
      <c r="I1" s="135"/>
      <c r="J1" s="135"/>
      <c r="K1" s="135"/>
      <c r="L1" s="135"/>
      <c r="M1" s="135"/>
      <c r="N1" s="135"/>
      <c r="O1" s="135"/>
      <c r="P1" s="135"/>
      <c r="Q1" s="135"/>
      <c r="R1" s="135"/>
      <c r="S1" s="135"/>
    </row>
    <row r="2" spans="1:29">
      <c r="A2" s="140" t="s">
        <v>380</v>
      </c>
      <c r="B2" s="162" t="s">
        <v>337</v>
      </c>
      <c r="C2" s="162" t="s">
        <v>338</v>
      </c>
      <c r="D2" s="162" t="s">
        <v>339</v>
      </c>
      <c r="E2" s="162" t="s">
        <v>342</v>
      </c>
      <c r="F2" s="162" t="s">
        <v>344</v>
      </c>
      <c r="G2" s="162" t="s">
        <v>345</v>
      </c>
      <c r="H2" s="162" t="s">
        <v>346</v>
      </c>
      <c r="I2" s="162" t="s">
        <v>348</v>
      </c>
      <c r="J2" s="162" t="s">
        <v>350</v>
      </c>
      <c r="K2" s="162" t="s">
        <v>351</v>
      </c>
      <c r="L2" s="162" t="s">
        <v>352</v>
      </c>
      <c r="M2" s="162" t="s">
        <v>353</v>
      </c>
      <c r="N2" s="162" t="s">
        <v>355</v>
      </c>
      <c r="O2" s="162" t="s">
        <v>356</v>
      </c>
      <c r="P2" s="162" t="s">
        <v>357</v>
      </c>
      <c r="Q2" s="162" t="s">
        <v>358</v>
      </c>
      <c r="R2" s="162" t="s">
        <v>360</v>
      </c>
      <c r="S2" s="162" t="s">
        <v>377</v>
      </c>
      <c r="T2" s="223" t="s">
        <v>908</v>
      </c>
      <c r="U2" s="223" t="s">
        <v>1060</v>
      </c>
      <c r="V2" s="223" t="s">
        <v>1078</v>
      </c>
      <c r="W2" s="223">
        <v>45078</v>
      </c>
      <c r="X2" s="184" t="s">
        <v>1151</v>
      </c>
      <c r="Y2" s="184" t="s">
        <v>1165</v>
      </c>
      <c r="Z2" s="184" t="s">
        <v>1171</v>
      </c>
      <c r="AA2" s="184" t="s">
        <v>1178</v>
      </c>
      <c r="AB2" s="184" t="s">
        <v>1203</v>
      </c>
      <c r="AC2" s="184" t="s">
        <v>1213</v>
      </c>
    </row>
    <row r="3" spans="1:29">
      <c r="A3" s="128" t="s">
        <v>381</v>
      </c>
      <c r="B3" s="229">
        <v>788769</v>
      </c>
      <c r="C3" s="229">
        <v>668409</v>
      </c>
      <c r="D3" s="229">
        <v>778847</v>
      </c>
      <c r="E3" s="229">
        <v>886049</v>
      </c>
      <c r="F3" s="229">
        <v>777838</v>
      </c>
      <c r="G3" s="229">
        <v>696325</v>
      </c>
      <c r="H3" s="229">
        <v>916407</v>
      </c>
      <c r="I3" s="229">
        <v>1161179</v>
      </c>
      <c r="J3" s="229">
        <v>981458</v>
      </c>
      <c r="K3" s="229">
        <v>1132130</v>
      </c>
      <c r="L3" s="229">
        <v>1374878</v>
      </c>
      <c r="M3" s="229">
        <v>1263648</v>
      </c>
      <c r="N3" s="229">
        <v>1457599</v>
      </c>
      <c r="O3" s="229">
        <v>1583843</v>
      </c>
      <c r="P3" s="229">
        <v>1669927</v>
      </c>
      <c r="Q3" s="229">
        <v>1464768</v>
      </c>
      <c r="R3" s="229">
        <v>1456979</v>
      </c>
      <c r="S3" s="229">
        <v>1134317</v>
      </c>
      <c r="T3" s="229">
        <v>1062549</v>
      </c>
      <c r="U3" s="229">
        <v>1004366</v>
      </c>
      <c r="V3" s="229">
        <v>1047260</v>
      </c>
      <c r="W3" s="229">
        <v>1117180</v>
      </c>
      <c r="X3" s="229">
        <v>1049695</v>
      </c>
      <c r="Y3" s="229">
        <v>1123167</v>
      </c>
      <c r="Z3" s="229">
        <v>1117887</v>
      </c>
      <c r="AA3" s="229">
        <v>1174369</v>
      </c>
      <c r="AB3" s="229">
        <v>1207860</v>
      </c>
      <c r="AC3" s="229">
        <v>1126982</v>
      </c>
    </row>
    <row r="4" spans="1:29">
      <c r="A4" s="128" t="s">
        <v>382</v>
      </c>
      <c r="B4" s="229">
        <v>69976803</v>
      </c>
      <c r="C4" s="229">
        <v>73437062</v>
      </c>
      <c r="D4" s="229">
        <v>73464663</v>
      </c>
      <c r="E4" s="229">
        <v>75458395</v>
      </c>
      <c r="F4" s="229">
        <v>76109274</v>
      </c>
      <c r="G4" s="229">
        <v>77592487</v>
      </c>
      <c r="H4" s="229">
        <v>78453262</v>
      </c>
      <c r="I4" s="229">
        <v>78960297</v>
      </c>
      <c r="J4" s="229">
        <v>80627397</v>
      </c>
      <c r="K4" s="229">
        <v>83928034</v>
      </c>
      <c r="L4" s="229">
        <v>86569539</v>
      </c>
      <c r="M4" s="229">
        <v>88499000</v>
      </c>
      <c r="N4" s="229">
        <v>91658251</v>
      </c>
      <c r="O4" s="229">
        <v>93980710</v>
      </c>
      <c r="P4" s="229">
        <v>97610035</v>
      </c>
      <c r="Q4" s="229">
        <v>101399821</v>
      </c>
      <c r="R4" s="229">
        <v>100718725</v>
      </c>
      <c r="S4" s="229">
        <v>106333518</v>
      </c>
      <c r="T4" s="229">
        <v>109720377</v>
      </c>
      <c r="U4" s="229">
        <v>108983674</v>
      </c>
      <c r="V4" s="229">
        <v>109321016</v>
      </c>
      <c r="W4" s="229">
        <v>112242594</v>
      </c>
      <c r="X4" s="229">
        <v>118914024</v>
      </c>
      <c r="Y4" s="229">
        <v>120953140</v>
      </c>
      <c r="Z4" s="229">
        <v>125099071</v>
      </c>
      <c r="AA4" s="229">
        <v>132984151</v>
      </c>
      <c r="AB4" s="229">
        <v>137505357</v>
      </c>
      <c r="AC4" s="229">
        <v>143296100</v>
      </c>
    </row>
    <row r="5" spans="1:29">
      <c r="A5" s="129" t="s">
        <v>383</v>
      </c>
      <c r="B5" s="229">
        <v>944959</v>
      </c>
      <c r="C5" s="229">
        <v>1266840</v>
      </c>
      <c r="D5" s="229">
        <v>7652774</v>
      </c>
      <c r="E5" s="229">
        <v>4602385</v>
      </c>
      <c r="F5" s="229">
        <v>5985915</v>
      </c>
      <c r="G5" s="229">
        <v>5385412</v>
      </c>
      <c r="H5" s="229">
        <v>4416415</v>
      </c>
      <c r="I5" s="229">
        <v>1012969</v>
      </c>
      <c r="J5" s="229">
        <v>7171747</v>
      </c>
      <c r="K5" s="229">
        <v>8683377</v>
      </c>
      <c r="L5" s="229">
        <v>5946357</v>
      </c>
      <c r="M5" s="229">
        <v>6041572</v>
      </c>
      <c r="N5" s="229">
        <v>8337526</v>
      </c>
      <c r="O5" s="229">
        <v>8063373</v>
      </c>
      <c r="P5" s="229">
        <v>8800744</v>
      </c>
      <c r="Q5" s="229">
        <v>5845434</v>
      </c>
      <c r="R5" s="229">
        <v>8154044</v>
      </c>
      <c r="S5" s="229">
        <v>6690625</v>
      </c>
      <c r="T5" s="229">
        <v>7050584</v>
      </c>
      <c r="U5" s="229">
        <v>3521401</v>
      </c>
      <c r="V5" s="229">
        <v>3429436</v>
      </c>
      <c r="W5" s="229">
        <v>4399533</v>
      </c>
      <c r="X5" s="229">
        <v>7772282</v>
      </c>
      <c r="Y5" s="229">
        <v>6167235</v>
      </c>
      <c r="Z5" s="229">
        <v>3511882</v>
      </c>
      <c r="AA5" s="229">
        <v>4074999</v>
      </c>
      <c r="AB5" s="229">
        <v>4392092</v>
      </c>
      <c r="AC5" s="229">
        <v>2603917</v>
      </c>
    </row>
    <row r="6" spans="1:29">
      <c r="A6" s="129" t="s">
        <v>384</v>
      </c>
      <c r="B6" s="229">
        <v>11765004</v>
      </c>
      <c r="C6" s="229">
        <v>11528795</v>
      </c>
      <c r="D6" s="229">
        <v>11997298</v>
      </c>
      <c r="E6" s="229">
        <v>12162020</v>
      </c>
      <c r="F6" s="229">
        <v>12439937</v>
      </c>
      <c r="G6" s="229">
        <v>12468726</v>
      </c>
      <c r="H6" s="229">
        <v>12065054</v>
      </c>
      <c r="I6" s="229">
        <v>12186091</v>
      </c>
      <c r="J6" s="229">
        <v>6672669</v>
      </c>
      <c r="K6" s="229">
        <v>7257069</v>
      </c>
      <c r="L6" s="229">
        <v>7545727</v>
      </c>
      <c r="M6" s="229">
        <v>7750609</v>
      </c>
      <c r="N6" s="229">
        <v>7469218</v>
      </c>
      <c r="O6" s="229">
        <v>7744492</v>
      </c>
      <c r="P6" s="229">
        <v>7983621</v>
      </c>
      <c r="Q6" s="229">
        <v>9738751</v>
      </c>
      <c r="R6" s="229">
        <v>9402253</v>
      </c>
      <c r="S6" s="229">
        <v>9738259</v>
      </c>
      <c r="T6" s="229">
        <v>11211261</v>
      </c>
      <c r="U6" s="229">
        <v>10798526</v>
      </c>
      <c r="V6" s="229">
        <v>11134644</v>
      </c>
      <c r="W6" s="229">
        <v>10549458</v>
      </c>
      <c r="X6" s="229">
        <v>11483906</v>
      </c>
      <c r="Y6" s="229">
        <v>11320017</v>
      </c>
      <c r="Z6" s="229">
        <v>11558251</v>
      </c>
      <c r="AA6" s="229">
        <v>10740133</v>
      </c>
      <c r="AB6" s="229">
        <v>10380769</v>
      </c>
      <c r="AC6" s="229">
        <v>11716930</v>
      </c>
    </row>
    <row r="7" spans="1:29">
      <c r="A7" s="129" t="s">
        <v>385</v>
      </c>
      <c r="B7" s="229">
        <v>21425525</v>
      </c>
      <c r="C7" s="229">
        <v>24528172</v>
      </c>
      <c r="D7" s="229">
        <v>17890622</v>
      </c>
      <c r="E7" s="229">
        <v>20393359</v>
      </c>
      <c r="F7" s="229">
        <v>18960203</v>
      </c>
      <c r="G7" s="229">
        <v>20960782</v>
      </c>
      <c r="H7" s="229">
        <v>22463507</v>
      </c>
      <c r="I7" s="229">
        <v>24800282</v>
      </c>
      <c r="J7" s="229">
        <v>25004810</v>
      </c>
      <c r="K7" s="229">
        <v>26273150</v>
      </c>
      <c r="L7" s="229">
        <v>31032558</v>
      </c>
      <c r="M7" s="229">
        <v>31645202</v>
      </c>
      <c r="N7" s="229">
        <v>33353737</v>
      </c>
      <c r="O7" s="229">
        <v>36016688</v>
      </c>
      <c r="P7" s="229">
        <v>36145131</v>
      </c>
      <c r="Q7" s="229">
        <v>38389069</v>
      </c>
      <c r="R7" s="229">
        <v>35182998</v>
      </c>
      <c r="S7" s="229">
        <v>39096828</v>
      </c>
      <c r="T7" s="229">
        <v>37765474</v>
      </c>
      <c r="U7" s="229">
        <v>39454807</v>
      </c>
      <c r="V7" s="229">
        <v>38468780</v>
      </c>
      <c r="W7" s="229">
        <v>39627370</v>
      </c>
      <c r="X7" s="229">
        <v>40760502</v>
      </c>
      <c r="Y7" s="229">
        <v>43050879</v>
      </c>
      <c r="Z7" s="229">
        <v>49137668</v>
      </c>
      <c r="AA7" s="229">
        <v>55866621</v>
      </c>
      <c r="AB7" s="229">
        <v>57437184</v>
      </c>
      <c r="AC7" s="229">
        <v>58309904</v>
      </c>
    </row>
    <row r="8" spans="1:29">
      <c r="A8" s="129" t="s">
        <v>386</v>
      </c>
      <c r="B8" s="229">
        <v>33513</v>
      </c>
      <c r="C8" s="229">
        <v>0</v>
      </c>
      <c r="D8" s="229">
        <v>18</v>
      </c>
      <c r="E8" s="229">
        <v>0</v>
      </c>
      <c r="F8" s="229">
        <v>0</v>
      </c>
      <c r="G8" s="229">
        <v>45018</v>
      </c>
      <c r="H8" s="229">
        <v>227423</v>
      </c>
      <c r="I8" s="229">
        <v>131309</v>
      </c>
      <c r="J8" s="229">
        <v>877561</v>
      </c>
      <c r="K8" s="229">
        <v>1057456</v>
      </c>
      <c r="L8" s="229">
        <v>1065543</v>
      </c>
      <c r="M8" s="229">
        <v>844599</v>
      </c>
      <c r="N8" s="229">
        <v>1012350</v>
      </c>
      <c r="O8" s="229">
        <v>661669</v>
      </c>
      <c r="P8" s="229">
        <v>819882</v>
      </c>
      <c r="Q8" s="229">
        <v>841900</v>
      </c>
      <c r="R8" s="229">
        <v>0</v>
      </c>
      <c r="S8" s="229">
        <v>0</v>
      </c>
      <c r="T8" s="229">
        <v>0</v>
      </c>
      <c r="U8" s="229">
        <v>0</v>
      </c>
      <c r="V8" s="229">
        <v>0</v>
      </c>
      <c r="W8" s="229" t="s">
        <v>313</v>
      </c>
      <c r="X8" s="229">
        <v>0</v>
      </c>
      <c r="Y8" s="229">
        <v>0</v>
      </c>
      <c r="Z8" s="229">
        <v>0</v>
      </c>
      <c r="AA8" s="229">
        <v>138553</v>
      </c>
      <c r="AB8" s="229">
        <v>134769</v>
      </c>
      <c r="AC8" s="229">
        <v>324298</v>
      </c>
    </row>
    <row r="9" spans="1:29">
      <c r="A9" s="129" t="s">
        <v>1063</v>
      </c>
      <c r="B9" s="229">
        <v>31780113</v>
      </c>
      <c r="C9" s="229">
        <v>32007012</v>
      </c>
      <c r="D9" s="229">
        <v>31742612</v>
      </c>
      <c r="E9" s="229">
        <v>34063719</v>
      </c>
      <c r="F9" s="229">
        <v>34301890</v>
      </c>
      <c r="G9" s="229">
        <v>34237212</v>
      </c>
      <c r="H9" s="229">
        <v>34647121</v>
      </c>
      <c r="I9" s="229">
        <v>36182670</v>
      </c>
      <c r="J9" s="229">
        <v>36185814</v>
      </c>
      <c r="K9" s="229">
        <v>35965931</v>
      </c>
      <c r="L9" s="229">
        <v>36257718</v>
      </c>
      <c r="M9" s="229">
        <v>37605804</v>
      </c>
      <c r="N9" s="229">
        <v>36852226</v>
      </c>
      <c r="O9" s="229">
        <v>36640135</v>
      </c>
      <c r="P9" s="229">
        <v>38701792</v>
      </c>
      <c r="Q9" s="229">
        <v>41041975</v>
      </c>
      <c r="R9" s="229">
        <v>42378482</v>
      </c>
      <c r="S9" s="229">
        <v>44585485</v>
      </c>
      <c r="T9" s="229">
        <v>47440553</v>
      </c>
      <c r="U9" s="229">
        <v>49121869</v>
      </c>
      <c r="V9" s="229">
        <v>50087668</v>
      </c>
      <c r="W9" s="229">
        <v>51501014</v>
      </c>
      <c r="X9" s="229">
        <v>52456931</v>
      </c>
      <c r="Y9" s="229">
        <v>53669311</v>
      </c>
      <c r="Z9" s="229">
        <v>53861666</v>
      </c>
      <c r="AA9" s="229">
        <v>54716962</v>
      </c>
      <c r="AB9" s="229">
        <v>57669895</v>
      </c>
      <c r="AC9" s="229">
        <v>62058943</v>
      </c>
    </row>
    <row r="10" spans="1:29">
      <c r="A10" s="129" t="s">
        <v>1064</v>
      </c>
      <c r="B10" s="229">
        <v>4027689</v>
      </c>
      <c r="C10" s="229">
        <v>4106243</v>
      </c>
      <c r="D10" s="229">
        <v>4181339</v>
      </c>
      <c r="E10" s="229">
        <v>4236912</v>
      </c>
      <c r="F10" s="229">
        <v>4421329</v>
      </c>
      <c r="G10" s="229">
        <v>4495337</v>
      </c>
      <c r="H10" s="229">
        <v>4633742</v>
      </c>
      <c r="I10" s="229">
        <v>4646976</v>
      </c>
      <c r="J10" s="229">
        <v>4714796</v>
      </c>
      <c r="K10" s="229">
        <v>4691051</v>
      </c>
      <c r="L10" s="229">
        <v>4721636</v>
      </c>
      <c r="M10" s="229">
        <v>4611214</v>
      </c>
      <c r="N10" s="229">
        <v>4633194</v>
      </c>
      <c r="O10" s="229">
        <v>4854353</v>
      </c>
      <c r="P10" s="229">
        <v>5158865</v>
      </c>
      <c r="Q10" s="229">
        <v>5542692</v>
      </c>
      <c r="R10" s="229">
        <v>5600948</v>
      </c>
      <c r="S10" s="229">
        <v>6222321</v>
      </c>
      <c r="T10" s="229">
        <v>6252505</v>
      </c>
      <c r="U10" s="229">
        <v>6087071</v>
      </c>
      <c r="V10" s="229">
        <v>6200488</v>
      </c>
      <c r="W10" s="229">
        <v>6165219</v>
      </c>
      <c r="X10" s="229">
        <v>6440403</v>
      </c>
      <c r="Y10" s="229">
        <v>6745698</v>
      </c>
      <c r="Z10" s="229">
        <v>7029604</v>
      </c>
      <c r="AA10" s="229">
        <v>7446883</v>
      </c>
      <c r="AB10" s="229">
        <v>7490648</v>
      </c>
      <c r="AC10" s="229">
        <v>8282108</v>
      </c>
    </row>
    <row r="11" spans="1:29">
      <c r="A11" s="137" t="s">
        <v>387</v>
      </c>
      <c r="B11" s="229">
        <v>-2851022</v>
      </c>
      <c r="C11" s="229">
        <v>-2727190</v>
      </c>
      <c r="D11" s="229">
        <v>-2454094</v>
      </c>
      <c r="E11" s="229">
        <v>-2671809</v>
      </c>
      <c r="F11" s="229">
        <v>-2642030</v>
      </c>
      <c r="G11" s="229">
        <v>-2653940</v>
      </c>
      <c r="H11" s="229">
        <v>-2782047</v>
      </c>
      <c r="I11" s="229">
        <v>-2813914</v>
      </c>
      <c r="J11" s="229">
        <v>-2862580</v>
      </c>
      <c r="K11" s="229">
        <v>-3033420</v>
      </c>
      <c r="L11" s="229">
        <v>-2862492</v>
      </c>
      <c r="M11" s="229">
        <v>-2813138</v>
      </c>
      <c r="N11" s="229">
        <v>-2750876</v>
      </c>
      <c r="O11" s="229">
        <v>-2725494</v>
      </c>
      <c r="P11" s="229">
        <v>-2747212</v>
      </c>
      <c r="Q11" s="229">
        <v>-2681589</v>
      </c>
      <c r="R11" s="229">
        <v>-2662465</v>
      </c>
      <c r="S11" s="229">
        <v>-2593565</v>
      </c>
      <c r="T11" s="229">
        <v>-2493360</v>
      </c>
      <c r="U11" s="229">
        <v>-2490226</v>
      </c>
      <c r="V11" s="229">
        <v>-2531890</v>
      </c>
      <c r="W11" s="229">
        <v>-2678332</v>
      </c>
      <c r="X11" s="229">
        <v>-2695453</v>
      </c>
      <c r="Y11" s="229">
        <v>-2623917</v>
      </c>
      <c r="Z11" s="229">
        <v>-2746020</v>
      </c>
      <c r="AA11" s="229">
        <v>-2659128</v>
      </c>
      <c r="AB11" s="229">
        <v>-2629224</v>
      </c>
      <c r="AC11" s="229">
        <v>-2651713</v>
      </c>
    </row>
    <row r="12" spans="1:29">
      <c r="A12" s="137" t="s">
        <v>388</v>
      </c>
      <c r="B12" s="229">
        <v>-2777019</v>
      </c>
      <c r="C12" s="229">
        <v>-2658418</v>
      </c>
      <c r="D12" s="229">
        <v>-2392364</v>
      </c>
      <c r="E12" s="229">
        <v>-2612055</v>
      </c>
      <c r="F12" s="229">
        <v>-2582268</v>
      </c>
      <c r="G12" s="229">
        <v>-2594031</v>
      </c>
      <c r="H12" s="229">
        <v>-2721963</v>
      </c>
      <c r="I12" s="229">
        <v>-2764335</v>
      </c>
      <c r="J12" s="229">
        <v>-2812461</v>
      </c>
      <c r="K12" s="229">
        <v>-2982285</v>
      </c>
      <c r="L12" s="229">
        <v>-2813298</v>
      </c>
      <c r="M12" s="229">
        <v>-2763101</v>
      </c>
      <c r="N12" s="229">
        <v>-2700731</v>
      </c>
      <c r="O12" s="229">
        <v>-2673316</v>
      </c>
      <c r="P12" s="229">
        <v>-2693276</v>
      </c>
      <c r="Q12" s="229">
        <v>-2629813</v>
      </c>
      <c r="R12" s="229">
        <v>-2611991</v>
      </c>
      <c r="S12" s="229">
        <v>-2542879</v>
      </c>
      <c r="T12" s="229">
        <v>-2442834</v>
      </c>
      <c r="U12" s="229">
        <v>-2439822</v>
      </c>
      <c r="V12" s="229">
        <v>-2481924</v>
      </c>
      <c r="W12" s="229">
        <v>-2628467</v>
      </c>
      <c r="X12" s="229">
        <v>-2644462</v>
      </c>
      <c r="Y12" s="229">
        <v>-2572207</v>
      </c>
      <c r="Z12" s="229">
        <v>-2694281</v>
      </c>
      <c r="AA12" s="229">
        <v>-2606559</v>
      </c>
      <c r="AB12" s="229">
        <v>-2577889</v>
      </c>
      <c r="AC12" s="229">
        <v>-2600487</v>
      </c>
    </row>
    <row r="13" spans="1:29">
      <c r="A13" s="128" t="s">
        <v>1194</v>
      </c>
      <c r="B13" s="229">
        <v>-74003</v>
      </c>
      <c r="C13" s="229">
        <v>-68772</v>
      </c>
      <c r="D13" s="229">
        <v>-61730</v>
      </c>
      <c r="E13" s="229">
        <v>-59754</v>
      </c>
      <c r="F13" s="229">
        <v>-59762</v>
      </c>
      <c r="G13" s="229">
        <v>-59909</v>
      </c>
      <c r="H13" s="229">
        <v>-60084</v>
      </c>
      <c r="I13" s="229">
        <v>-49579</v>
      </c>
      <c r="J13" s="229">
        <v>-50119</v>
      </c>
      <c r="K13" s="229">
        <v>-51135</v>
      </c>
      <c r="L13" s="229">
        <v>-49194</v>
      </c>
      <c r="M13" s="229">
        <v>-50037</v>
      </c>
      <c r="N13" s="229">
        <v>-50145</v>
      </c>
      <c r="O13" s="229">
        <v>-52178</v>
      </c>
      <c r="P13" s="229">
        <v>-53936</v>
      </c>
      <c r="Q13" s="229">
        <v>-51776</v>
      </c>
      <c r="R13" s="229">
        <v>-50474</v>
      </c>
      <c r="S13" s="229">
        <v>-50686</v>
      </c>
      <c r="T13" s="229">
        <v>-50526</v>
      </c>
      <c r="U13" s="229">
        <v>-50404</v>
      </c>
      <c r="V13" s="229">
        <v>-49966</v>
      </c>
      <c r="W13" s="229">
        <v>-49865</v>
      </c>
      <c r="X13" s="229">
        <v>-50991</v>
      </c>
      <c r="Y13" s="229">
        <v>-51710</v>
      </c>
      <c r="Z13" s="229">
        <v>-51739</v>
      </c>
      <c r="AA13" s="229">
        <v>-52569</v>
      </c>
      <c r="AB13" s="229">
        <v>-51335</v>
      </c>
      <c r="AC13" s="229">
        <v>-51226</v>
      </c>
    </row>
    <row r="14" spans="1:29">
      <c r="A14" s="128" t="s">
        <v>389</v>
      </c>
      <c r="B14" s="229">
        <v>2468365</v>
      </c>
      <c r="C14" s="229">
        <v>2530930</v>
      </c>
      <c r="D14" s="229">
        <v>2582137</v>
      </c>
      <c r="E14" s="229">
        <v>2369087</v>
      </c>
      <c r="F14" s="229">
        <v>2244338</v>
      </c>
      <c r="G14" s="229">
        <v>2415121</v>
      </c>
      <c r="H14" s="229">
        <v>2499300</v>
      </c>
      <c r="I14" s="229">
        <v>2719237</v>
      </c>
      <c r="J14" s="229">
        <v>2874802</v>
      </c>
      <c r="K14" s="229">
        <v>3059672</v>
      </c>
      <c r="L14" s="229">
        <v>3260195</v>
      </c>
      <c r="M14" s="229">
        <v>3119592</v>
      </c>
      <c r="N14" s="229">
        <v>3236138</v>
      </c>
      <c r="O14" s="229">
        <v>3490854</v>
      </c>
      <c r="P14" s="229">
        <v>3549970</v>
      </c>
      <c r="Q14" s="229">
        <v>3125439</v>
      </c>
      <c r="R14" s="229">
        <v>3357937</v>
      </c>
      <c r="S14" s="229">
        <v>3725820</v>
      </c>
      <c r="T14" s="229">
        <v>3959946</v>
      </c>
      <c r="U14" s="229">
        <v>3633690</v>
      </c>
      <c r="V14" s="229">
        <v>3707576</v>
      </c>
      <c r="W14" s="229">
        <v>3987119</v>
      </c>
      <c r="X14" s="229">
        <v>4212500</v>
      </c>
      <c r="Y14" s="229">
        <v>3677620</v>
      </c>
      <c r="Z14" s="229">
        <v>3691110</v>
      </c>
      <c r="AA14" s="229">
        <v>3704870</v>
      </c>
      <c r="AB14" s="229">
        <v>3855649</v>
      </c>
      <c r="AC14" s="229">
        <v>3726655</v>
      </c>
    </row>
    <row r="15" spans="1:29">
      <c r="A15" s="129" t="s">
        <v>390</v>
      </c>
      <c r="B15" s="229">
        <v>115443</v>
      </c>
      <c r="C15" s="229">
        <v>221326</v>
      </c>
      <c r="D15" s="229">
        <v>305366</v>
      </c>
      <c r="E15" s="229">
        <v>53351</v>
      </c>
      <c r="F15" s="229">
        <v>140989</v>
      </c>
      <c r="G15" s="229">
        <v>244510</v>
      </c>
      <c r="H15" s="229">
        <v>314992</v>
      </c>
      <c r="I15" s="229">
        <v>8104</v>
      </c>
      <c r="J15" s="229">
        <v>95935</v>
      </c>
      <c r="K15" s="229">
        <v>168136</v>
      </c>
      <c r="L15" s="229">
        <v>304643</v>
      </c>
      <c r="M15" s="229">
        <v>49021</v>
      </c>
      <c r="N15" s="229">
        <v>142227</v>
      </c>
      <c r="O15" s="229">
        <v>276466</v>
      </c>
      <c r="P15" s="229">
        <v>366711</v>
      </c>
      <c r="Q15" s="229">
        <v>109439</v>
      </c>
      <c r="R15" s="229">
        <v>171924</v>
      </c>
      <c r="S15" s="229">
        <v>233527</v>
      </c>
      <c r="T15" s="229">
        <v>286653</v>
      </c>
      <c r="U15" s="229">
        <v>129128</v>
      </c>
      <c r="V15" s="229">
        <v>107969</v>
      </c>
      <c r="W15" s="229">
        <v>152015</v>
      </c>
      <c r="X15" s="229">
        <v>252230</v>
      </c>
      <c r="Y15" s="229">
        <v>170219</v>
      </c>
      <c r="Z15" s="229">
        <v>205884</v>
      </c>
      <c r="AA15" s="229">
        <v>221889</v>
      </c>
      <c r="AB15" s="229">
        <v>337614</v>
      </c>
      <c r="AC15" s="229">
        <v>158520</v>
      </c>
    </row>
    <row r="16" spans="1:29">
      <c r="A16" s="129" t="s">
        <v>391</v>
      </c>
      <c r="B16" s="229">
        <v>2352922</v>
      </c>
      <c r="C16" s="229">
        <v>2309604</v>
      </c>
      <c r="D16" s="229">
        <v>2276771</v>
      </c>
      <c r="E16" s="229">
        <v>2315736</v>
      </c>
      <c r="F16" s="229">
        <v>2103349</v>
      </c>
      <c r="G16" s="229">
        <v>2170611</v>
      </c>
      <c r="H16" s="229">
        <v>2184308</v>
      </c>
      <c r="I16" s="229">
        <v>2711133</v>
      </c>
      <c r="J16" s="229">
        <v>2778867</v>
      </c>
      <c r="K16" s="229">
        <v>2891536</v>
      </c>
      <c r="L16" s="229">
        <v>2955552</v>
      </c>
      <c r="M16" s="229">
        <v>3070571</v>
      </c>
      <c r="N16" s="229">
        <v>3093911</v>
      </c>
      <c r="O16" s="229">
        <v>3214388</v>
      </c>
      <c r="P16" s="229">
        <v>3183259</v>
      </c>
      <c r="Q16" s="229">
        <v>3016000</v>
      </c>
      <c r="R16" s="229">
        <v>3186013</v>
      </c>
      <c r="S16" s="229">
        <v>3492293</v>
      </c>
      <c r="T16" s="229">
        <v>3673293</v>
      </c>
      <c r="U16" s="229">
        <v>3504562</v>
      </c>
      <c r="V16" s="229">
        <v>3599607</v>
      </c>
      <c r="W16" s="229">
        <v>3835104</v>
      </c>
      <c r="X16" s="229">
        <v>3960270</v>
      </c>
      <c r="Y16" s="229">
        <v>3507401</v>
      </c>
      <c r="Z16" s="229">
        <v>3485226</v>
      </c>
      <c r="AA16" s="229">
        <v>3482981</v>
      </c>
      <c r="AB16" s="229">
        <v>3518035</v>
      </c>
      <c r="AC16" s="229">
        <v>3568135</v>
      </c>
    </row>
    <row r="17" spans="1:29">
      <c r="A17" s="128" t="s">
        <v>392</v>
      </c>
      <c r="B17" s="229">
        <v>519471</v>
      </c>
      <c r="C17" s="229">
        <v>641616</v>
      </c>
      <c r="D17" s="229">
        <v>661012</v>
      </c>
      <c r="E17" s="229">
        <v>625165</v>
      </c>
      <c r="F17" s="229">
        <v>637330</v>
      </c>
      <c r="G17" s="229">
        <v>642900</v>
      </c>
      <c r="H17" s="229">
        <v>789577</v>
      </c>
      <c r="I17" s="229">
        <v>727898</v>
      </c>
      <c r="J17" s="229">
        <v>934845</v>
      </c>
      <c r="K17" s="229">
        <v>799486</v>
      </c>
      <c r="L17" s="229">
        <v>987685</v>
      </c>
      <c r="M17" s="229">
        <v>817994</v>
      </c>
      <c r="N17" s="229">
        <v>914397</v>
      </c>
      <c r="O17" s="229">
        <v>853091</v>
      </c>
      <c r="P17" s="229">
        <v>778639</v>
      </c>
      <c r="Q17" s="229">
        <v>686050</v>
      </c>
      <c r="R17" s="229">
        <v>685248</v>
      </c>
      <c r="S17" s="229">
        <v>696471</v>
      </c>
      <c r="T17" s="229">
        <v>706894</v>
      </c>
      <c r="U17" s="229">
        <v>686845</v>
      </c>
      <c r="V17" s="229">
        <v>657636</v>
      </c>
      <c r="W17" s="229">
        <v>685597</v>
      </c>
      <c r="X17" s="229">
        <v>711387</v>
      </c>
      <c r="Y17" s="229">
        <v>535002</v>
      </c>
      <c r="Z17" s="229">
        <v>654917</v>
      </c>
      <c r="AA17" s="229">
        <v>767569</v>
      </c>
      <c r="AB17" s="229">
        <v>692662</v>
      </c>
      <c r="AC17" s="229">
        <v>615460</v>
      </c>
    </row>
    <row r="18" spans="1:29">
      <c r="A18" s="128" t="s">
        <v>393</v>
      </c>
      <c r="B18" s="229">
        <v>106910</v>
      </c>
      <c r="C18" s="229">
        <v>114394</v>
      </c>
      <c r="D18" s="229">
        <v>116561</v>
      </c>
      <c r="E18" s="229">
        <v>119810</v>
      </c>
      <c r="F18" s="229">
        <v>125031</v>
      </c>
      <c r="G18" s="229">
        <v>146652</v>
      </c>
      <c r="H18" s="229">
        <v>136471</v>
      </c>
      <c r="I18" s="229">
        <v>137937</v>
      </c>
      <c r="J18" s="229">
        <v>140209</v>
      </c>
      <c r="K18" s="229">
        <v>154563</v>
      </c>
      <c r="L18" s="229">
        <v>160481</v>
      </c>
      <c r="M18" s="229">
        <v>177951</v>
      </c>
      <c r="N18" s="229">
        <v>156275</v>
      </c>
      <c r="O18" s="229">
        <v>162060</v>
      </c>
      <c r="P18" s="229">
        <v>164815</v>
      </c>
      <c r="Q18" s="229">
        <v>154439</v>
      </c>
      <c r="R18" s="229">
        <v>169250</v>
      </c>
      <c r="S18" s="229">
        <v>190845</v>
      </c>
      <c r="T18" s="229">
        <v>154582</v>
      </c>
      <c r="U18" s="229">
        <v>163149</v>
      </c>
      <c r="V18" s="229">
        <v>159150</v>
      </c>
      <c r="W18" s="229">
        <v>179900</v>
      </c>
      <c r="X18" s="229">
        <v>155687</v>
      </c>
      <c r="Y18" s="229">
        <v>175584</v>
      </c>
      <c r="Z18" s="229">
        <v>191333</v>
      </c>
      <c r="AA18" s="229">
        <v>177151</v>
      </c>
      <c r="AB18" s="229">
        <v>155556</v>
      </c>
      <c r="AC18" s="229">
        <v>175824</v>
      </c>
    </row>
    <row r="19" spans="1:29">
      <c r="A19" s="129" t="s">
        <v>394</v>
      </c>
      <c r="B19" s="229">
        <v>100116</v>
      </c>
      <c r="C19" s="229">
        <v>107601</v>
      </c>
      <c r="D19" s="229">
        <v>109768</v>
      </c>
      <c r="E19" s="229">
        <v>112599</v>
      </c>
      <c r="F19" s="229">
        <v>117784</v>
      </c>
      <c r="G19" s="229">
        <v>139323</v>
      </c>
      <c r="H19" s="229">
        <v>129860</v>
      </c>
      <c r="I19" s="229">
        <v>131244</v>
      </c>
      <c r="J19" s="229">
        <v>133361</v>
      </c>
      <c r="K19" s="229">
        <v>147634</v>
      </c>
      <c r="L19" s="229">
        <v>153345</v>
      </c>
      <c r="M19" s="229">
        <v>170607</v>
      </c>
      <c r="N19" s="229">
        <v>148931</v>
      </c>
      <c r="O19" s="229">
        <v>154341</v>
      </c>
      <c r="P19" s="229">
        <v>157021</v>
      </c>
      <c r="Q19" s="229">
        <v>146655</v>
      </c>
      <c r="R19" s="229">
        <v>161466</v>
      </c>
      <c r="S19" s="229">
        <v>164575</v>
      </c>
      <c r="T19" s="229">
        <v>154582</v>
      </c>
      <c r="U19" s="229">
        <v>163149</v>
      </c>
      <c r="V19" s="229">
        <v>159150</v>
      </c>
      <c r="W19" s="229">
        <v>179900</v>
      </c>
      <c r="X19" s="229">
        <v>155687</v>
      </c>
      <c r="Y19" s="229">
        <v>175584</v>
      </c>
      <c r="Z19" s="229">
        <v>191333</v>
      </c>
      <c r="AA19" s="229">
        <v>177151</v>
      </c>
      <c r="AB19" s="229">
        <v>155556</v>
      </c>
      <c r="AC19" s="229">
        <v>175824</v>
      </c>
    </row>
    <row r="20" spans="1:29">
      <c r="A20" s="129" t="s">
        <v>395</v>
      </c>
      <c r="B20" s="229">
        <v>6794</v>
      </c>
      <c r="C20" s="229">
        <v>6793</v>
      </c>
      <c r="D20" s="229">
        <v>6793</v>
      </c>
      <c r="E20" s="229">
        <v>7211</v>
      </c>
      <c r="F20" s="229">
        <v>7247</v>
      </c>
      <c r="G20" s="229">
        <v>7329</v>
      </c>
      <c r="H20" s="229">
        <v>6611</v>
      </c>
      <c r="I20" s="229">
        <v>6693</v>
      </c>
      <c r="J20" s="229">
        <v>6848</v>
      </c>
      <c r="K20" s="229">
        <v>6929</v>
      </c>
      <c r="L20" s="229">
        <v>7136</v>
      </c>
      <c r="M20" s="229">
        <v>7344</v>
      </c>
      <c r="N20" s="229">
        <v>7344</v>
      </c>
      <c r="O20" s="229">
        <v>7719</v>
      </c>
      <c r="P20" s="229">
        <v>7794</v>
      </c>
      <c r="Q20" s="229">
        <v>7784</v>
      </c>
      <c r="R20" s="229">
        <v>7784</v>
      </c>
      <c r="S20" s="229">
        <v>26270</v>
      </c>
      <c r="T20" s="229">
        <v>0</v>
      </c>
      <c r="U20" s="229">
        <v>0</v>
      </c>
      <c r="V20" s="229">
        <v>0</v>
      </c>
      <c r="W20" s="229">
        <v>0</v>
      </c>
      <c r="X20" s="229">
        <v>0</v>
      </c>
      <c r="Y20" s="229">
        <v>0</v>
      </c>
      <c r="Z20" s="229">
        <v>0</v>
      </c>
      <c r="AA20" s="229">
        <v>0</v>
      </c>
      <c r="AB20" s="229">
        <v>0</v>
      </c>
      <c r="AC20" s="229">
        <v>0</v>
      </c>
    </row>
    <row r="21" spans="1:29">
      <c r="A21" s="128" t="s">
        <v>396</v>
      </c>
      <c r="B21" s="229">
        <v>184998</v>
      </c>
      <c r="C21" s="229">
        <v>190337</v>
      </c>
      <c r="D21" s="229">
        <v>195199</v>
      </c>
      <c r="E21" s="229">
        <v>215100</v>
      </c>
      <c r="F21" s="229">
        <v>222451</v>
      </c>
      <c r="G21" s="229">
        <v>244953</v>
      </c>
      <c r="H21" s="229">
        <v>275466</v>
      </c>
      <c r="I21" s="229">
        <v>319839</v>
      </c>
      <c r="J21" s="229">
        <v>345534</v>
      </c>
      <c r="K21" s="229">
        <v>371507</v>
      </c>
      <c r="L21" s="229">
        <v>411020</v>
      </c>
      <c r="M21" s="229">
        <v>439693</v>
      </c>
      <c r="N21" s="229">
        <v>454892</v>
      </c>
      <c r="O21" s="229">
        <v>464865</v>
      </c>
      <c r="P21" s="229">
        <v>471839</v>
      </c>
      <c r="Q21" s="229">
        <v>476867</v>
      </c>
      <c r="R21" s="229">
        <v>475488</v>
      </c>
      <c r="S21" s="229">
        <v>480724</v>
      </c>
      <c r="T21" s="229">
        <v>502215</v>
      </c>
      <c r="U21" s="229">
        <v>520578</v>
      </c>
      <c r="V21" s="229">
        <v>541213</v>
      </c>
      <c r="W21" s="229">
        <v>569207</v>
      </c>
      <c r="X21" s="229">
        <v>591520</v>
      </c>
      <c r="Y21" s="229">
        <v>601354</v>
      </c>
      <c r="Z21" s="229">
        <v>620619</v>
      </c>
      <c r="AA21" s="229">
        <v>645241</v>
      </c>
      <c r="AB21" s="229">
        <v>670394</v>
      </c>
      <c r="AC21" s="229">
        <v>662574</v>
      </c>
    </row>
    <row r="22" spans="1:29">
      <c r="A22" s="129" t="s">
        <v>396</v>
      </c>
      <c r="B22" s="229">
        <v>780789</v>
      </c>
      <c r="C22" s="229">
        <v>784349</v>
      </c>
      <c r="D22" s="229">
        <v>790637</v>
      </c>
      <c r="E22" s="229">
        <v>811162</v>
      </c>
      <c r="F22" s="229">
        <v>821815</v>
      </c>
      <c r="G22" s="229">
        <v>849969</v>
      </c>
      <c r="H22" s="229">
        <v>881376</v>
      </c>
      <c r="I22" s="229">
        <v>932714</v>
      </c>
      <c r="J22" s="229">
        <v>965338</v>
      </c>
      <c r="K22" s="229">
        <v>999657</v>
      </c>
      <c r="L22" s="229">
        <v>1041548</v>
      </c>
      <c r="M22" s="229">
        <v>1068140</v>
      </c>
      <c r="N22" s="229">
        <v>1093129</v>
      </c>
      <c r="O22" s="229">
        <v>1110423</v>
      </c>
      <c r="P22" s="229">
        <v>1127334</v>
      </c>
      <c r="Q22" s="229">
        <v>1130556</v>
      </c>
      <c r="R22" s="229">
        <v>1140696</v>
      </c>
      <c r="S22" s="229">
        <v>1157927</v>
      </c>
      <c r="T22" s="229">
        <v>1190601</v>
      </c>
      <c r="U22" s="229">
        <v>1218353</v>
      </c>
      <c r="V22" s="229">
        <v>1250501</v>
      </c>
      <c r="W22" s="229">
        <v>1288052</v>
      </c>
      <c r="X22" s="229">
        <v>1325516</v>
      </c>
      <c r="Y22" s="229">
        <v>1345167</v>
      </c>
      <c r="Z22" s="229">
        <v>1385007</v>
      </c>
      <c r="AA22" s="229">
        <v>1427662</v>
      </c>
      <c r="AB22" s="229">
        <v>1454742</v>
      </c>
      <c r="AC22" s="229">
        <v>1462657</v>
      </c>
    </row>
    <row r="23" spans="1:29">
      <c r="A23" s="129" t="s">
        <v>397</v>
      </c>
      <c r="B23" s="229">
        <v>-595791</v>
      </c>
      <c r="C23" s="229">
        <v>-594012</v>
      </c>
      <c r="D23" s="229">
        <v>-595438</v>
      </c>
      <c r="E23" s="229">
        <v>-596062</v>
      </c>
      <c r="F23" s="229">
        <v>-599364</v>
      </c>
      <c r="G23" s="229">
        <v>-605016</v>
      </c>
      <c r="H23" s="229">
        <v>-605910</v>
      </c>
      <c r="I23" s="229">
        <v>-612875</v>
      </c>
      <c r="J23" s="229">
        <v>-619804</v>
      </c>
      <c r="K23" s="229">
        <v>-628150</v>
      </c>
      <c r="L23" s="229">
        <v>-630528</v>
      </c>
      <c r="M23" s="229">
        <v>-628447</v>
      </c>
      <c r="N23" s="229">
        <v>-638237</v>
      </c>
      <c r="O23" s="229">
        <v>-645558</v>
      </c>
      <c r="P23" s="229">
        <v>-655495</v>
      </c>
      <c r="Q23" s="229">
        <v>-653689</v>
      </c>
      <c r="R23" s="229">
        <v>-665208</v>
      </c>
      <c r="S23" s="229">
        <v>-677203</v>
      </c>
      <c r="T23" s="229">
        <v>-688386</v>
      </c>
      <c r="U23" s="229">
        <v>-697775</v>
      </c>
      <c r="V23" s="229">
        <v>-709288</v>
      </c>
      <c r="W23" s="229">
        <v>-718845</v>
      </c>
      <c r="X23" s="229">
        <v>-733996</v>
      </c>
      <c r="Y23" s="229">
        <v>-743813</v>
      </c>
      <c r="Z23" s="229">
        <v>-764388</v>
      </c>
      <c r="AA23" s="229">
        <v>-782421</v>
      </c>
      <c r="AB23" s="229">
        <v>-784348</v>
      </c>
      <c r="AC23" s="229">
        <v>-800083</v>
      </c>
    </row>
    <row r="24" spans="1:29">
      <c r="A24" s="128" t="s">
        <v>398</v>
      </c>
      <c r="B24" s="229">
        <v>1216295</v>
      </c>
      <c r="C24" s="229">
        <v>1177843</v>
      </c>
      <c r="D24" s="229">
        <v>1151812</v>
      </c>
      <c r="E24" s="229">
        <v>1122877</v>
      </c>
      <c r="F24" s="229">
        <v>1083914</v>
      </c>
      <c r="G24" s="229">
        <v>1044666</v>
      </c>
      <c r="H24" s="229">
        <v>1001608</v>
      </c>
      <c r="I24" s="229">
        <v>963296</v>
      </c>
      <c r="J24" s="229">
        <v>925790</v>
      </c>
      <c r="K24" s="229">
        <v>894285</v>
      </c>
      <c r="L24" s="229">
        <v>847574</v>
      </c>
      <c r="M24" s="229">
        <v>805729</v>
      </c>
      <c r="N24" s="229">
        <v>792563</v>
      </c>
      <c r="O24" s="229">
        <v>756135</v>
      </c>
      <c r="P24" s="229">
        <v>766442</v>
      </c>
      <c r="Q24" s="229">
        <v>741303</v>
      </c>
      <c r="R24" s="229">
        <v>737198</v>
      </c>
      <c r="S24" s="229">
        <v>704860</v>
      </c>
      <c r="T24" s="229">
        <v>684824</v>
      </c>
      <c r="U24" s="229">
        <v>664112</v>
      </c>
      <c r="V24" s="229">
        <v>667821</v>
      </c>
      <c r="W24" s="229">
        <v>633070</v>
      </c>
      <c r="X24" s="229">
        <v>624212</v>
      </c>
      <c r="Y24" s="229">
        <v>621734</v>
      </c>
      <c r="Z24" s="229">
        <v>599830</v>
      </c>
      <c r="AA24" s="229">
        <v>551022</v>
      </c>
      <c r="AB24" s="229">
        <v>518273</v>
      </c>
      <c r="AC24" s="229">
        <v>466066</v>
      </c>
    </row>
    <row r="25" spans="1:29">
      <c r="A25" s="129" t="s">
        <v>398</v>
      </c>
      <c r="B25" s="229">
        <v>1557903</v>
      </c>
      <c r="C25" s="229">
        <v>1562491</v>
      </c>
      <c r="D25" s="229">
        <v>1580417</v>
      </c>
      <c r="E25" s="229">
        <v>1596077</v>
      </c>
      <c r="F25" s="229">
        <v>1601399</v>
      </c>
      <c r="G25" s="229">
        <v>1607154</v>
      </c>
      <c r="H25" s="229">
        <v>1608167</v>
      </c>
      <c r="I25" s="229">
        <v>1615362</v>
      </c>
      <c r="J25" s="229">
        <v>1623874</v>
      </c>
      <c r="K25" s="229">
        <v>1638213</v>
      </c>
      <c r="L25" s="229">
        <v>1637390</v>
      </c>
      <c r="M25" s="229">
        <v>1641756</v>
      </c>
      <c r="N25" s="229">
        <v>1676404</v>
      </c>
      <c r="O25" s="229">
        <v>1687330</v>
      </c>
      <c r="P25" s="229">
        <v>1749244</v>
      </c>
      <c r="Q25" s="229">
        <v>1762053</v>
      </c>
      <c r="R25" s="229">
        <v>1806850</v>
      </c>
      <c r="S25" s="229">
        <v>1823296</v>
      </c>
      <c r="T25" s="229">
        <v>1853369</v>
      </c>
      <c r="U25" s="229">
        <v>1885657</v>
      </c>
      <c r="V25" s="229">
        <v>1940219</v>
      </c>
      <c r="W25" s="229">
        <v>1955996</v>
      </c>
      <c r="X25" s="229">
        <v>1998646</v>
      </c>
      <c r="Y25" s="229">
        <v>2049018</v>
      </c>
      <c r="Z25" s="229">
        <v>2082146</v>
      </c>
      <c r="AA25" s="229">
        <v>2088157</v>
      </c>
      <c r="AB25" s="229">
        <v>1909503</v>
      </c>
      <c r="AC25" s="229">
        <v>1893179</v>
      </c>
    </row>
    <row r="26" spans="1:29">
      <c r="A26" s="129" t="s">
        <v>399</v>
      </c>
      <c r="B26" s="229">
        <v>-341608</v>
      </c>
      <c r="C26" s="229">
        <v>-384648</v>
      </c>
      <c r="D26" s="229">
        <v>-428605</v>
      </c>
      <c r="E26" s="229">
        <v>-473200</v>
      </c>
      <c r="F26" s="229">
        <v>-517485</v>
      </c>
      <c r="G26" s="229">
        <v>-562488</v>
      </c>
      <c r="H26" s="229">
        <v>-606559</v>
      </c>
      <c r="I26" s="229">
        <v>-652066</v>
      </c>
      <c r="J26" s="229">
        <v>-698084</v>
      </c>
      <c r="K26" s="229">
        <v>-743928</v>
      </c>
      <c r="L26" s="229">
        <v>-789816</v>
      </c>
      <c r="M26" s="229">
        <v>-836027</v>
      </c>
      <c r="N26" s="229">
        <v>-883841</v>
      </c>
      <c r="O26" s="229">
        <v>-931195</v>
      </c>
      <c r="P26" s="229">
        <v>-982802</v>
      </c>
      <c r="Q26" s="229">
        <v>-1020750</v>
      </c>
      <c r="R26" s="229">
        <v>-1069652</v>
      </c>
      <c r="S26" s="229">
        <v>-1118436</v>
      </c>
      <c r="T26" s="229">
        <v>-1168545</v>
      </c>
      <c r="U26" s="229">
        <v>-1221545</v>
      </c>
      <c r="V26" s="229">
        <v>-1272398</v>
      </c>
      <c r="W26" s="229">
        <v>-1322926</v>
      </c>
      <c r="X26" s="229">
        <v>-1374434</v>
      </c>
      <c r="Y26" s="229">
        <v>-1427284</v>
      </c>
      <c r="Z26" s="229">
        <v>-1482316</v>
      </c>
      <c r="AA26" s="229">
        <v>-1537135</v>
      </c>
      <c r="AB26" s="229">
        <v>-1391230</v>
      </c>
      <c r="AC26" s="229">
        <v>-1427113</v>
      </c>
    </row>
    <row r="27" spans="1:29">
      <c r="A27" s="64" t="s">
        <v>400</v>
      </c>
      <c r="B27" s="231">
        <v>72410589</v>
      </c>
      <c r="C27" s="231">
        <v>76033401</v>
      </c>
      <c r="D27" s="231">
        <v>76496137</v>
      </c>
      <c r="E27" s="231">
        <v>78124674</v>
      </c>
      <c r="F27" s="231">
        <v>78558146</v>
      </c>
      <c r="G27" s="231">
        <v>80129164</v>
      </c>
      <c r="H27" s="231">
        <v>81290044</v>
      </c>
      <c r="I27" s="231">
        <v>82175769</v>
      </c>
      <c r="J27" s="231">
        <v>83967455</v>
      </c>
      <c r="K27" s="231">
        <v>87306257</v>
      </c>
      <c r="L27" s="231">
        <v>90748880</v>
      </c>
      <c r="M27" s="231">
        <v>92310469</v>
      </c>
      <c r="N27" s="231">
        <v>95919239</v>
      </c>
      <c r="O27" s="231">
        <v>98566064</v>
      </c>
      <c r="P27" s="231">
        <v>102264455</v>
      </c>
      <c r="Q27" s="231">
        <v>105367098</v>
      </c>
      <c r="R27" s="231">
        <v>104938360</v>
      </c>
      <c r="S27" s="231">
        <v>110672990</v>
      </c>
      <c r="T27" s="231">
        <v>114298027</v>
      </c>
      <c r="U27" s="231">
        <v>113166188</v>
      </c>
      <c r="V27" s="231">
        <v>113569782</v>
      </c>
      <c r="W27" s="231">
        <v>116736335</v>
      </c>
      <c r="X27" s="231">
        <v>123563572</v>
      </c>
      <c r="Y27" s="231">
        <v>125063684</v>
      </c>
      <c r="Z27" s="231">
        <v>129228747</v>
      </c>
      <c r="AA27" s="231">
        <v>137345245</v>
      </c>
      <c r="AB27" s="231">
        <v>141976527</v>
      </c>
      <c r="AC27" s="231">
        <v>147417948</v>
      </c>
    </row>
    <row r="28" spans="1:29">
      <c r="B28" s="33"/>
    </row>
  </sheetData>
  <hyperlinks>
    <hyperlink ref="A1" location="Index!A1" display="Index" xr:uid="{00000000-0004-0000-0100-000000000000}"/>
  </hyperlinks>
  <pageMargins left="0.511811024" right="0.511811024" top="0.78740157499999996" bottom="0.78740157499999996" header="0.31496062000000002" footer="0.31496062000000002"/>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0050"/>
  </sheetPr>
  <dimension ref="A1:BU116"/>
  <sheetViews>
    <sheetView zoomScaleNormal="100" workbookViewId="0">
      <pane xSplit="1" topLeftCell="B1" activePane="topRight" state="frozen"/>
      <selection pane="topRight"/>
    </sheetView>
  </sheetViews>
  <sheetFormatPr defaultColWidth="9.140625" defaultRowHeight="15"/>
  <cols>
    <col min="1" max="1" width="60.5703125" style="38" customWidth="1"/>
    <col min="2" max="43" width="13.28515625" style="38" customWidth="1"/>
    <col min="44" max="73" width="13.28515625" style="13" customWidth="1"/>
    <col min="74" max="16384" width="9.140625" style="38"/>
  </cols>
  <sheetData>
    <row r="1" spans="1:73" s="1" customFormat="1" ht="57" customHeight="1">
      <c r="A1" s="145" t="s">
        <v>379</v>
      </c>
      <c r="B1" s="135"/>
      <c r="AR1" s="15"/>
      <c r="AS1" s="15"/>
      <c r="AT1" s="15"/>
      <c r="AU1" s="15"/>
      <c r="AV1" s="15"/>
      <c r="AW1" s="15"/>
      <c r="AX1" s="15"/>
      <c r="AY1" s="15"/>
      <c r="AZ1" s="15"/>
      <c r="BA1" s="15"/>
      <c r="BB1" s="15"/>
      <c r="BC1" s="15"/>
      <c r="BD1" s="15"/>
      <c r="BE1" s="15"/>
      <c r="BF1" s="15"/>
      <c r="BG1" s="15"/>
      <c r="BH1" s="15"/>
      <c r="BI1" s="15"/>
      <c r="BJ1" s="15"/>
      <c r="BK1" s="15"/>
      <c r="BL1" s="15"/>
      <c r="BM1" s="15"/>
      <c r="BN1" s="15"/>
      <c r="BO1" s="15"/>
      <c r="BP1" s="15"/>
      <c r="BQ1" s="15"/>
      <c r="BR1" s="15"/>
      <c r="BS1" s="15"/>
      <c r="BT1" s="15"/>
      <c r="BU1" s="15"/>
    </row>
    <row r="2" spans="1:73" customFormat="1" ht="17.100000000000001" customHeight="1">
      <c r="A2" s="140" t="s">
        <v>380</v>
      </c>
      <c r="B2" s="159" t="s">
        <v>71</v>
      </c>
      <c r="C2" s="159" t="s">
        <v>74</v>
      </c>
      <c r="D2" s="159" t="s">
        <v>73</v>
      </c>
      <c r="E2" s="159" t="s">
        <v>72</v>
      </c>
      <c r="F2" s="159" t="s">
        <v>80</v>
      </c>
      <c r="G2" s="159" t="s">
        <v>81</v>
      </c>
      <c r="H2" s="159" t="s">
        <v>82</v>
      </c>
      <c r="I2" s="159" t="s">
        <v>83</v>
      </c>
      <c r="J2" s="159" t="s">
        <v>84</v>
      </c>
      <c r="K2" s="159" t="s">
        <v>85</v>
      </c>
      <c r="L2" s="159" t="s">
        <v>86</v>
      </c>
      <c r="M2" s="159" t="s">
        <v>87</v>
      </c>
      <c r="N2" s="159" t="s">
        <v>88</v>
      </c>
      <c r="O2" s="159" t="s">
        <v>89</v>
      </c>
      <c r="P2" s="159" t="s">
        <v>90</v>
      </c>
      <c r="Q2" s="159" t="s">
        <v>91</v>
      </c>
      <c r="R2" s="159" t="s">
        <v>92</v>
      </c>
      <c r="S2" s="159" t="s">
        <v>93</v>
      </c>
      <c r="T2" s="159" t="s">
        <v>94</v>
      </c>
      <c r="U2" s="159" t="s">
        <v>95</v>
      </c>
      <c r="V2" s="159" t="s">
        <v>96</v>
      </c>
      <c r="W2" s="159" t="s">
        <v>97</v>
      </c>
      <c r="X2" s="159" t="s">
        <v>98</v>
      </c>
      <c r="Y2" s="159" t="s">
        <v>99</v>
      </c>
      <c r="Z2" s="159" t="s">
        <v>100</v>
      </c>
      <c r="AA2" s="159" t="s">
        <v>101</v>
      </c>
      <c r="AB2" s="159" t="s">
        <v>102</v>
      </c>
      <c r="AC2" s="159" t="s">
        <v>103</v>
      </c>
      <c r="AD2" s="159" t="s">
        <v>104</v>
      </c>
      <c r="AE2" s="159" t="s">
        <v>105</v>
      </c>
      <c r="AF2" s="159" t="s">
        <v>106</v>
      </c>
      <c r="AG2" s="159" t="s">
        <v>107</v>
      </c>
      <c r="AH2" s="159" t="s">
        <v>108</v>
      </c>
      <c r="AI2" s="159" t="s">
        <v>109</v>
      </c>
      <c r="AJ2" s="159" t="s">
        <v>110</v>
      </c>
      <c r="AK2" s="159" t="s">
        <v>111</v>
      </c>
      <c r="AL2" s="159" t="s">
        <v>112</v>
      </c>
      <c r="AM2" s="159" t="s">
        <v>113</v>
      </c>
      <c r="AN2" s="159" t="s">
        <v>114</v>
      </c>
      <c r="AO2" s="159" t="s">
        <v>115</v>
      </c>
      <c r="AP2" s="159" t="s">
        <v>116</v>
      </c>
      <c r="AQ2" s="159" t="s">
        <v>117</v>
      </c>
      <c r="AR2" s="159" t="s">
        <v>119</v>
      </c>
      <c r="AS2" s="159" t="s">
        <v>280</v>
      </c>
      <c r="AT2" s="159" t="s">
        <v>281</v>
      </c>
      <c r="AU2" s="159" t="s">
        <v>282</v>
      </c>
      <c r="AV2" s="159" t="s">
        <v>305</v>
      </c>
      <c r="AW2" s="159" t="s">
        <v>307</v>
      </c>
      <c r="AX2" s="159" t="s">
        <v>309</v>
      </c>
      <c r="AY2" s="159" t="s">
        <v>310</v>
      </c>
      <c r="AZ2" s="159" t="s">
        <v>311</v>
      </c>
      <c r="BA2" s="159" t="s">
        <v>314</v>
      </c>
      <c r="BB2" s="159" t="s">
        <v>316</v>
      </c>
      <c r="BC2" s="159" t="s">
        <v>317</v>
      </c>
      <c r="BD2" s="159" t="s">
        <v>321</v>
      </c>
      <c r="BE2" s="159" t="s">
        <v>323</v>
      </c>
      <c r="BF2" s="159" t="s">
        <v>325</v>
      </c>
      <c r="BG2" s="159" t="s">
        <v>326</v>
      </c>
      <c r="BH2" s="159" t="s">
        <v>327</v>
      </c>
      <c r="BI2" s="159" t="s">
        <v>329</v>
      </c>
      <c r="BJ2" s="159" t="s">
        <v>332</v>
      </c>
      <c r="BK2" s="159" t="s">
        <v>333</v>
      </c>
      <c r="BL2" s="159" t="s">
        <v>334</v>
      </c>
      <c r="BM2" s="159" t="s">
        <v>336</v>
      </c>
      <c r="BN2" s="159" t="s">
        <v>337</v>
      </c>
      <c r="BO2" s="159" t="s">
        <v>338</v>
      </c>
      <c r="BP2" s="159" t="s">
        <v>339</v>
      </c>
      <c r="BQ2" s="159" t="s">
        <v>342</v>
      </c>
      <c r="BR2" s="159" t="s">
        <v>344</v>
      </c>
      <c r="BS2" s="159" t="s">
        <v>345</v>
      </c>
      <c r="BT2" s="159" t="s">
        <v>346</v>
      </c>
      <c r="BU2" s="159" t="s">
        <v>348</v>
      </c>
    </row>
    <row r="3" spans="1:73" s="3" customFormat="1">
      <c r="A3" s="3" t="s">
        <v>401</v>
      </c>
      <c r="B3" s="163">
        <v>8014475</v>
      </c>
      <c r="C3" s="163">
        <v>5118560</v>
      </c>
      <c r="D3" s="163">
        <v>6079009</v>
      </c>
      <c r="E3" s="163">
        <v>6367705</v>
      </c>
      <c r="F3" s="163">
        <v>6690707</v>
      </c>
      <c r="G3" s="163">
        <v>7070519</v>
      </c>
      <c r="H3" s="163">
        <v>7084741</v>
      </c>
      <c r="I3" s="163">
        <v>6707036</v>
      </c>
      <c r="J3" s="163">
        <v>6847934</v>
      </c>
      <c r="K3" s="163">
        <v>7061902</v>
      </c>
      <c r="L3" s="163">
        <v>6597755</v>
      </c>
      <c r="M3" s="163">
        <v>6582179</v>
      </c>
      <c r="N3" s="163">
        <v>9297356</v>
      </c>
      <c r="O3" s="163">
        <v>9585580</v>
      </c>
      <c r="P3" s="163">
        <v>10053199</v>
      </c>
      <c r="Q3" s="163">
        <v>10721758</v>
      </c>
      <c r="R3" s="163">
        <v>8575610</v>
      </c>
      <c r="S3" s="163">
        <v>7624615</v>
      </c>
      <c r="T3" s="163">
        <v>8373496</v>
      </c>
      <c r="U3" s="163">
        <v>8555598</v>
      </c>
      <c r="V3" s="163">
        <v>9566437</v>
      </c>
      <c r="W3" s="163">
        <v>10251801</v>
      </c>
      <c r="X3" s="163">
        <v>12769948</v>
      </c>
      <c r="Y3" s="163">
        <v>12339948</v>
      </c>
      <c r="Z3" s="163">
        <v>14324491</v>
      </c>
      <c r="AA3" s="163">
        <v>15055518</v>
      </c>
      <c r="AB3" s="163">
        <v>17276283</v>
      </c>
      <c r="AC3" s="163">
        <v>16354440</v>
      </c>
      <c r="AD3" s="163">
        <v>17681173</v>
      </c>
      <c r="AE3" s="163">
        <v>18647894</v>
      </c>
      <c r="AF3" s="163">
        <v>17746905</v>
      </c>
      <c r="AG3" s="163">
        <v>17484583</v>
      </c>
      <c r="AH3" s="163">
        <v>16960526</v>
      </c>
      <c r="AI3" s="163">
        <v>17379585</v>
      </c>
      <c r="AJ3" s="163">
        <v>17979713</v>
      </c>
      <c r="AK3" s="163">
        <v>17866613</v>
      </c>
      <c r="AL3" s="163">
        <v>17163001</v>
      </c>
      <c r="AM3" s="163">
        <v>18315014</v>
      </c>
      <c r="AN3" s="163">
        <v>19412830</v>
      </c>
      <c r="AO3" s="163">
        <v>19229621</v>
      </c>
      <c r="AP3" s="163">
        <v>20473027</v>
      </c>
      <c r="AQ3" s="163">
        <v>21804715</v>
      </c>
      <c r="AR3" s="163">
        <v>25291086</v>
      </c>
      <c r="AS3" s="163">
        <v>25997263</v>
      </c>
      <c r="AT3" s="163">
        <v>25289299</v>
      </c>
      <c r="AU3" s="163">
        <v>26204774</v>
      </c>
      <c r="AV3" s="163">
        <v>24198262</v>
      </c>
      <c r="AW3" s="163">
        <f>AW4+AW5+AW8+AW15+AW23+AW26+AW32+AW39+AW47</f>
        <v>23686709</v>
      </c>
      <c r="AX3" s="163">
        <v>28684960</v>
      </c>
      <c r="AY3" s="163">
        <v>27883362</v>
      </c>
      <c r="AZ3" s="163">
        <v>27800363</v>
      </c>
      <c r="BA3" s="163">
        <v>27285466</v>
      </c>
      <c r="BB3" s="163">
        <v>27540482</v>
      </c>
      <c r="BC3" s="163">
        <v>29254302</v>
      </c>
      <c r="BD3" s="163">
        <v>30284121</v>
      </c>
      <c r="BE3" s="163">
        <v>31916752</v>
      </c>
      <c r="BF3" s="163">
        <v>31653348</v>
      </c>
      <c r="BG3" s="163">
        <v>31155567</v>
      </c>
      <c r="BH3" s="163">
        <v>32050014</v>
      </c>
      <c r="BI3" s="163">
        <v>33396104</v>
      </c>
      <c r="BJ3" s="163">
        <v>37460613</v>
      </c>
      <c r="BK3" s="163">
        <v>38150582</v>
      </c>
      <c r="BL3" s="163">
        <v>45625624</v>
      </c>
      <c r="BM3" s="163">
        <v>45932062</v>
      </c>
      <c r="BN3" s="163">
        <v>45272968</v>
      </c>
      <c r="BO3" s="163">
        <v>45173803</v>
      </c>
      <c r="BP3" s="163">
        <v>42588448</v>
      </c>
      <c r="BQ3" s="163">
        <v>42319714</v>
      </c>
      <c r="BR3" s="163">
        <v>39926949</v>
      </c>
      <c r="BS3" s="163">
        <v>40165111</v>
      </c>
      <c r="BT3" s="163">
        <v>39506281</v>
      </c>
      <c r="BU3" s="163">
        <v>38211585</v>
      </c>
    </row>
    <row r="4" spans="1:73" s="29" customFormat="1">
      <c r="A4" s="28" t="s">
        <v>402</v>
      </c>
      <c r="B4" s="163">
        <v>84297</v>
      </c>
      <c r="C4" s="163">
        <v>90573</v>
      </c>
      <c r="D4" s="163">
        <v>106683</v>
      </c>
      <c r="E4" s="163">
        <v>145576</v>
      </c>
      <c r="F4" s="163">
        <v>123884</v>
      </c>
      <c r="G4" s="163">
        <v>124661</v>
      </c>
      <c r="H4" s="163">
        <v>128164</v>
      </c>
      <c r="I4" s="163">
        <v>192892</v>
      </c>
      <c r="J4" s="163">
        <v>150659</v>
      </c>
      <c r="K4" s="163">
        <v>148341</v>
      </c>
      <c r="L4" s="163">
        <v>145286</v>
      </c>
      <c r="M4" s="163">
        <v>182778</v>
      </c>
      <c r="N4" s="163">
        <v>162617</v>
      </c>
      <c r="O4" s="163">
        <v>153198</v>
      </c>
      <c r="P4" s="161">
        <v>152676</v>
      </c>
      <c r="Q4" s="161">
        <v>234456</v>
      </c>
      <c r="R4" s="161">
        <v>189216</v>
      </c>
      <c r="S4" s="161">
        <v>167635</v>
      </c>
      <c r="T4" s="161">
        <v>194625</v>
      </c>
      <c r="U4" s="161">
        <v>261756</v>
      </c>
      <c r="V4" s="161">
        <v>179032</v>
      </c>
      <c r="W4" s="161">
        <v>214809</v>
      </c>
      <c r="X4" s="161">
        <v>294006</v>
      </c>
      <c r="Y4" s="161">
        <v>347353</v>
      </c>
      <c r="Z4" s="161">
        <v>291261</v>
      </c>
      <c r="AA4" s="161">
        <v>251169</v>
      </c>
      <c r="AB4" s="161">
        <v>282791</v>
      </c>
      <c r="AC4" s="161">
        <v>373278</v>
      </c>
      <c r="AD4" s="161">
        <v>322107</v>
      </c>
      <c r="AE4" s="161">
        <v>314864</v>
      </c>
      <c r="AF4" s="161">
        <v>356753</v>
      </c>
      <c r="AG4" s="161">
        <v>411220</v>
      </c>
      <c r="AH4" s="161">
        <v>357163</v>
      </c>
      <c r="AI4" s="161">
        <v>339863</v>
      </c>
      <c r="AJ4" s="161">
        <v>396370</v>
      </c>
      <c r="AK4" s="161">
        <v>403321</v>
      </c>
      <c r="AL4" s="161">
        <v>382722</v>
      </c>
      <c r="AM4" s="161">
        <v>405824</v>
      </c>
      <c r="AN4" s="161">
        <v>481087</v>
      </c>
      <c r="AO4" s="161">
        <v>624255</v>
      </c>
      <c r="AP4" s="161">
        <v>469312</v>
      </c>
      <c r="AQ4" s="161">
        <v>505810</v>
      </c>
      <c r="AR4" s="161">
        <v>536019</v>
      </c>
      <c r="AS4" s="161">
        <v>809093</v>
      </c>
      <c r="AT4" s="161">
        <v>599866</v>
      </c>
      <c r="AU4" s="161">
        <v>627977</v>
      </c>
      <c r="AV4" s="161">
        <v>686864</v>
      </c>
      <c r="AW4" s="161">
        <v>737962</v>
      </c>
      <c r="AX4" s="161">
        <v>728491</v>
      </c>
      <c r="AY4" s="161">
        <v>1082902</v>
      </c>
      <c r="AZ4" s="161">
        <v>932784</v>
      </c>
      <c r="BA4" s="161">
        <v>797643</v>
      </c>
      <c r="BB4" s="161">
        <v>691850</v>
      </c>
      <c r="BC4" s="161">
        <v>712494</v>
      </c>
      <c r="BD4" s="161">
        <v>642911</v>
      </c>
      <c r="BE4" s="161">
        <v>864255</v>
      </c>
      <c r="BF4" s="161">
        <v>851660</v>
      </c>
      <c r="BG4" s="161">
        <v>808713</v>
      </c>
      <c r="BH4" s="161">
        <v>840833</v>
      </c>
      <c r="BI4" s="161">
        <v>937520</v>
      </c>
      <c r="BJ4" s="161">
        <v>811382</v>
      </c>
      <c r="BK4" s="161">
        <v>776057</v>
      </c>
      <c r="BL4" s="161">
        <v>794486</v>
      </c>
      <c r="BM4" s="161">
        <v>801704</v>
      </c>
      <c r="BN4" s="161">
        <v>788769</v>
      </c>
      <c r="BO4" s="161">
        <v>668409</v>
      </c>
      <c r="BP4" s="161">
        <v>778847</v>
      </c>
      <c r="BQ4" s="161">
        <v>886049</v>
      </c>
      <c r="BR4" s="161">
        <v>777838</v>
      </c>
      <c r="BS4" s="161">
        <v>696325</v>
      </c>
      <c r="BT4" s="161">
        <v>916407</v>
      </c>
      <c r="BU4" s="161">
        <v>1161179</v>
      </c>
    </row>
    <row r="5" spans="1:73" s="29" customFormat="1">
      <c r="A5" s="28" t="s">
        <v>403</v>
      </c>
      <c r="B5" s="163">
        <v>543181</v>
      </c>
      <c r="C5" s="163">
        <v>409348</v>
      </c>
      <c r="D5" s="163">
        <v>55610</v>
      </c>
      <c r="E5" s="163">
        <v>173664</v>
      </c>
      <c r="F5" s="163">
        <v>233869</v>
      </c>
      <c r="G5" s="163">
        <v>999634</v>
      </c>
      <c r="H5" s="163">
        <v>919678</v>
      </c>
      <c r="I5" s="163">
        <v>279994</v>
      </c>
      <c r="J5" s="163">
        <v>394681</v>
      </c>
      <c r="K5" s="163">
        <v>683326</v>
      </c>
      <c r="L5" s="163">
        <v>339835</v>
      </c>
      <c r="M5" s="163">
        <v>98753</v>
      </c>
      <c r="N5" s="163">
        <v>273338</v>
      </c>
      <c r="O5" s="163">
        <v>220970</v>
      </c>
      <c r="P5" s="161">
        <v>657094</v>
      </c>
      <c r="Q5" s="161">
        <v>738527</v>
      </c>
      <c r="R5" s="161">
        <v>2554149</v>
      </c>
      <c r="S5" s="161">
        <v>1744704</v>
      </c>
      <c r="T5" s="161">
        <v>2442071</v>
      </c>
      <c r="U5" s="161">
        <v>2576180</v>
      </c>
      <c r="V5" s="161">
        <v>2000820</v>
      </c>
      <c r="W5" s="161">
        <v>2454934</v>
      </c>
      <c r="X5" s="161">
        <v>4533757</v>
      </c>
      <c r="Y5" s="161">
        <v>3698062</v>
      </c>
      <c r="Z5" s="161">
        <v>3812082</v>
      </c>
      <c r="AA5" s="161">
        <v>4606693</v>
      </c>
      <c r="AB5" s="161">
        <v>5892191</v>
      </c>
      <c r="AC5" s="161">
        <v>4687078</v>
      </c>
      <c r="AD5" s="161">
        <v>5384504</v>
      </c>
      <c r="AE5" s="161">
        <v>6446631</v>
      </c>
      <c r="AF5" s="161">
        <v>5762302</v>
      </c>
      <c r="AG5" s="161">
        <v>5356542</v>
      </c>
      <c r="AH5" s="161">
        <v>4090814</v>
      </c>
      <c r="AI5" s="161">
        <v>4133224</v>
      </c>
      <c r="AJ5" s="161">
        <v>3822569</v>
      </c>
      <c r="AK5" s="161">
        <v>2359329</v>
      </c>
      <c r="AL5" s="161">
        <v>2534616</v>
      </c>
      <c r="AM5" s="161">
        <v>2844829</v>
      </c>
      <c r="AN5" s="161">
        <v>3056998</v>
      </c>
      <c r="AO5" s="161">
        <v>2685991</v>
      </c>
      <c r="AP5" s="161">
        <v>3786005</v>
      </c>
      <c r="AQ5" s="161">
        <v>4414347</v>
      </c>
      <c r="AR5" s="161">
        <v>4292998</v>
      </c>
      <c r="AS5" s="161">
        <v>4609386</v>
      </c>
      <c r="AT5" s="161">
        <v>3647893</v>
      </c>
      <c r="AU5" s="161">
        <v>2227121</v>
      </c>
      <c r="AV5" s="161">
        <v>1873025</v>
      </c>
      <c r="AW5" s="161">
        <v>527752</v>
      </c>
      <c r="AX5" s="161">
        <v>989798</v>
      </c>
      <c r="AY5" s="161">
        <v>330201</v>
      </c>
      <c r="AZ5" s="161">
        <v>47423</v>
      </c>
      <c r="BA5" s="161">
        <v>28714</v>
      </c>
      <c r="BB5" s="161">
        <v>26644</v>
      </c>
      <c r="BC5" s="161">
        <v>1526962</v>
      </c>
      <c r="BD5" s="161">
        <v>679503</v>
      </c>
      <c r="BE5" s="161">
        <v>530218</v>
      </c>
      <c r="BF5" s="161">
        <v>725096</v>
      </c>
      <c r="BG5" s="161">
        <v>1464921</v>
      </c>
      <c r="BH5" s="161">
        <v>1072095</v>
      </c>
      <c r="BI5" s="161">
        <v>1808192</v>
      </c>
      <c r="BJ5" s="161">
        <v>659415</v>
      </c>
      <c r="BK5" s="161">
        <v>901753</v>
      </c>
      <c r="BL5" s="161">
        <v>2478264</v>
      </c>
      <c r="BM5" s="161">
        <v>628744</v>
      </c>
      <c r="BN5" s="161">
        <v>944959</v>
      </c>
      <c r="BO5" s="161">
        <v>1266840</v>
      </c>
      <c r="BP5" s="161">
        <v>7652774</v>
      </c>
      <c r="BQ5" s="161">
        <v>4602385</v>
      </c>
      <c r="BR5" s="161">
        <v>5985915</v>
      </c>
      <c r="BS5" s="161">
        <v>5385412</v>
      </c>
      <c r="BT5" s="161">
        <v>4416415</v>
      </c>
      <c r="BU5" s="161">
        <v>1012969</v>
      </c>
    </row>
    <row r="6" spans="1:73" s="34" customFormat="1">
      <c r="A6" s="35" t="s">
        <v>404</v>
      </c>
      <c r="B6" s="160">
        <v>483619</v>
      </c>
      <c r="C6" s="160">
        <v>388974</v>
      </c>
      <c r="D6" s="160">
        <v>25300</v>
      </c>
      <c r="E6" s="160">
        <v>138655</v>
      </c>
      <c r="F6" s="160">
        <v>169999</v>
      </c>
      <c r="G6" s="160">
        <v>873271</v>
      </c>
      <c r="H6" s="160">
        <v>823698</v>
      </c>
      <c r="I6" s="160">
        <v>157799</v>
      </c>
      <c r="J6" s="160">
        <v>314200</v>
      </c>
      <c r="K6" s="160">
        <v>607671</v>
      </c>
      <c r="L6" s="160">
        <v>199941</v>
      </c>
      <c r="M6" s="160">
        <v>22198</v>
      </c>
      <c r="N6" s="160">
        <v>194199</v>
      </c>
      <c r="O6" s="160">
        <v>158000</v>
      </c>
      <c r="P6" s="160">
        <v>572810</v>
      </c>
      <c r="Q6" s="160">
        <v>686374</v>
      </c>
      <c r="R6" s="160">
        <v>2506547</v>
      </c>
      <c r="S6" s="160">
        <v>1668341</v>
      </c>
      <c r="T6" s="160">
        <v>2378324</v>
      </c>
      <c r="U6" s="160">
        <v>2521622</v>
      </c>
      <c r="V6" s="160">
        <v>1938505</v>
      </c>
      <c r="W6" s="160">
        <v>2426619</v>
      </c>
      <c r="X6" s="160">
        <v>4490359</v>
      </c>
      <c r="Y6" s="160">
        <v>3617232</v>
      </c>
      <c r="Z6" s="160">
        <v>3689523</v>
      </c>
      <c r="AA6" s="160">
        <v>4379384</v>
      </c>
      <c r="AB6" s="160">
        <v>5559163</v>
      </c>
      <c r="AC6" s="160">
        <v>4448929</v>
      </c>
      <c r="AD6" s="160">
        <v>5146310</v>
      </c>
      <c r="AE6" s="160">
        <v>6322329</v>
      </c>
      <c r="AF6" s="160">
        <v>5633546</v>
      </c>
      <c r="AG6" s="160">
        <v>5227091</v>
      </c>
      <c r="AH6" s="160">
        <v>3961619</v>
      </c>
      <c r="AI6" s="160">
        <v>4003442</v>
      </c>
      <c r="AJ6" s="160">
        <v>3699966</v>
      </c>
      <c r="AK6" s="160">
        <v>2242673</v>
      </c>
      <c r="AL6" s="160">
        <v>2164765</v>
      </c>
      <c r="AM6" s="160">
        <v>2564689</v>
      </c>
      <c r="AN6" s="160">
        <v>2939408</v>
      </c>
      <c r="AO6" s="160">
        <v>2572549</v>
      </c>
      <c r="AP6" s="160">
        <v>3646085</v>
      </c>
      <c r="AQ6" s="160">
        <v>4272191</v>
      </c>
      <c r="AR6" s="160">
        <v>4241332</v>
      </c>
      <c r="AS6" s="160">
        <v>4556509</v>
      </c>
      <c r="AT6" s="160">
        <v>3594815</v>
      </c>
      <c r="AU6" s="160">
        <v>2133422</v>
      </c>
      <c r="AV6" s="160">
        <v>1748545</v>
      </c>
      <c r="AW6" s="160">
        <v>398164</v>
      </c>
      <c r="AX6" s="160">
        <v>898295</v>
      </c>
      <c r="AY6" s="160">
        <v>18765</v>
      </c>
      <c r="AZ6" s="160">
        <v>19273</v>
      </c>
      <c r="BA6" s="160">
        <v>23400</v>
      </c>
      <c r="BB6" s="160">
        <v>20222</v>
      </c>
      <c r="BC6" s="160">
        <v>1520746</v>
      </c>
      <c r="BD6" s="160">
        <v>671538</v>
      </c>
      <c r="BE6" s="160">
        <v>522403</v>
      </c>
      <c r="BF6" s="160">
        <v>546735</v>
      </c>
      <c r="BG6" s="160">
        <v>1123222</v>
      </c>
      <c r="BH6" s="160">
        <v>873993</v>
      </c>
      <c r="BI6" s="160">
        <v>1305746</v>
      </c>
      <c r="BJ6" s="160">
        <v>222663</v>
      </c>
      <c r="BK6" s="160">
        <v>157771</v>
      </c>
      <c r="BL6" s="160">
        <v>1820561</v>
      </c>
      <c r="BM6" s="160">
        <v>41687</v>
      </c>
      <c r="BN6" s="160">
        <v>364204</v>
      </c>
      <c r="BO6" s="160">
        <v>1111828</v>
      </c>
      <c r="BP6" s="160">
        <v>7591169</v>
      </c>
      <c r="BQ6" s="160">
        <v>4509866</v>
      </c>
      <c r="BR6" s="160">
        <v>5887730</v>
      </c>
      <c r="BS6" s="160">
        <v>5354931</v>
      </c>
      <c r="BT6" s="160">
        <v>4407881</v>
      </c>
      <c r="BU6" s="160">
        <v>1004897</v>
      </c>
    </row>
    <row r="7" spans="1:73" s="34" customFormat="1">
      <c r="A7" s="35" t="s">
        <v>405</v>
      </c>
      <c r="B7" s="160">
        <v>59562</v>
      </c>
      <c r="C7" s="160">
        <v>20374</v>
      </c>
      <c r="D7" s="160">
        <v>30310</v>
      </c>
      <c r="E7" s="160">
        <v>35009</v>
      </c>
      <c r="F7" s="160">
        <v>63870</v>
      </c>
      <c r="G7" s="160">
        <v>126363</v>
      </c>
      <c r="H7" s="160">
        <v>95980</v>
      </c>
      <c r="I7" s="160">
        <v>122195</v>
      </c>
      <c r="J7" s="160">
        <v>80481</v>
      </c>
      <c r="K7" s="160">
        <v>75655</v>
      </c>
      <c r="L7" s="160">
        <v>139894</v>
      </c>
      <c r="M7" s="160">
        <v>76555</v>
      </c>
      <c r="N7" s="160">
        <v>79139</v>
      </c>
      <c r="O7" s="160">
        <v>62970</v>
      </c>
      <c r="P7" s="160">
        <v>84284</v>
      </c>
      <c r="Q7" s="160">
        <v>52153</v>
      </c>
      <c r="R7" s="160">
        <v>47602</v>
      </c>
      <c r="S7" s="160">
        <v>76363</v>
      </c>
      <c r="T7" s="160">
        <v>63747</v>
      </c>
      <c r="U7" s="160">
        <v>54558</v>
      </c>
      <c r="V7" s="160">
        <v>62315</v>
      </c>
      <c r="W7" s="160">
        <v>28315</v>
      </c>
      <c r="X7" s="160">
        <v>43398</v>
      </c>
      <c r="Y7" s="160">
        <v>80830</v>
      </c>
      <c r="Z7" s="160">
        <v>122559</v>
      </c>
      <c r="AA7" s="160">
        <v>227309</v>
      </c>
      <c r="AB7" s="160">
        <v>333028</v>
      </c>
      <c r="AC7" s="160">
        <v>238149</v>
      </c>
      <c r="AD7" s="160">
        <v>238194</v>
      </c>
      <c r="AE7" s="160">
        <v>124302</v>
      </c>
      <c r="AF7" s="160">
        <v>128756</v>
      </c>
      <c r="AG7" s="160">
        <v>129451</v>
      </c>
      <c r="AH7" s="160">
        <v>129195</v>
      </c>
      <c r="AI7" s="160">
        <v>129782</v>
      </c>
      <c r="AJ7" s="160">
        <v>122603</v>
      </c>
      <c r="AK7" s="160">
        <v>116656</v>
      </c>
      <c r="AL7" s="160">
        <v>369851</v>
      </c>
      <c r="AM7" s="160">
        <v>280140</v>
      </c>
      <c r="AN7" s="160">
        <v>117590</v>
      </c>
      <c r="AO7" s="160">
        <v>113442</v>
      </c>
      <c r="AP7" s="160">
        <v>139920</v>
      </c>
      <c r="AQ7" s="160">
        <v>142156</v>
      </c>
      <c r="AR7" s="160">
        <v>51666</v>
      </c>
      <c r="AS7" s="160">
        <v>52877</v>
      </c>
      <c r="AT7" s="160">
        <v>53078</v>
      </c>
      <c r="AU7" s="160">
        <v>142156</v>
      </c>
      <c r="AV7" s="160">
        <v>124480</v>
      </c>
      <c r="AW7" s="160">
        <v>129588</v>
      </c>
      <c r="AX7" s="160">
        <v>91503</v>
      </c>
      <c r="AY7" s="160">
        <v>311436</v>
      </c>
      <c r="AZ7" s="160">
        <v>28150</v>
      </c>
      <c r="BA7" s="160">
        <v>5314</v>
      </c>
      <c r="BB7" s="160">
        <v>6422</v>
      </c>
      <c r="BC7" s="160">
        <v>6216</v>
      </c>
      <c r="BD7" s="160">
        <v>7965</v>
      </c>
      <c r="BE7" s="160">
        <v>7815</v>
      </c>
      <c r="BF7" s="160">
        <v>178361</v>
      </c>
      <c r="BG7" s="160">
        <v>341699</v>
      </c>
      <c r="BH7" s="160">
        <v>198102</v>
      </c>
      <c r="BI7" s="160">
        <v>502446</v>
      </c>
      <c r="BJ7" s="160">
        <v>436752</v>
      </c>
      <c r="BK7" s="160">
        <v>743982</v>
      </c>
      <c r="BL7" s="160">
        <v>657703</v>
      </c>
      <c r="BM7" s="160">
        <v>587057</v>
      </c>
      <c r="BN7" s="160">
        <v>580755</v>
      </c>
      <c r="BO7" s="160">
        <v>155012</v>
      </c>
      <c r="BP7" s="160">
        <v>61605</v>
      </c>
      <c r="BQ7" s="160">
        <v>92519</v>
      </c>
      <c r="BR7" s="160">
        <v>98185</v>
      </c>
      <c r="BS7" s="160">
        <v>30481</v>
      </c>
      <c r="BT7" s="160">
        <v>8534</v>
      </c>
      <c r="BU7" s="160">
        <v>8072</v>
      </c>
    </row>
    <row r="8" spans="1:73" s="31" customFormat="1">
      <c r="A8" s="30" t="s">
        <v>406</v>
      </c>
      <c r="B8" s="164">
        <v>4518901</v>
      </c>
      <c r="C8" s="164">
        <v>1820582</v>
      </c>
      <c r="D8" s="164">
        <v>2243113</v>
      </c>
      <c r="E8" s="164">
        <v>2351589</v>
      </c>
      <c r="F8" s="164">
        <v>2503525</v>
      </c>
      <c r="G8" s="164">
        <v>2171416</v>
      </c>
      <c r="H8" s="164">
        <v>2269112</v>
      </c>
      <c r="I8" s="164">
        <v>2398686</v>
      </c>
      <c r="J8" s="164">
        <v>2248887</v>
      </c>
      <c r="K8" s="164">
        <v>2025000</v>
      </c>
      <c r="L8" s="164">
        <v>1759819</v>
      </c>
      <c r="M8" s="164">
        <v>1636463</v>
      </c>
      <c r="N8" s="164">
        <v>3973665</v>
      </c>
      <c r="O8" s="164">
        <v>4269029</v>
      </c>
      <c r="P8" s="164">
        <v>4436815</v>
      </c>
      <c r="Q8" s="164">
        <v>4681788</v>
      </c>
      <c r="R8" s="164">
        <v>471784</v>
      </c>
      <c r="S8" s="164">
        <v>288113</v>
      </c>
      <c r="T8" s="164">
        <v>247443</v>
      </c>
      <c r="U8" s="164">
        <v>149161</v>
      </c>
      <c r="V8" s="164">
        <v>605081</v>
      </c>
      <c r="W8" s="164">
        <v>908116</v>
      </c>
      <c r="X8" s="164">
        <v>948728</v>
      </c>
      <c r="Y8" s="164">
        <v>1005946</v>
      </c>
      <c r="Z8" s="164">
        <v>1835503</v>
      </c>
      <c r="AA8" s="164">
        <v>1648364</v>
      </c>
      <c r="AB8" s="164">
        <v>2247658</v>
      </c>
      <c r="AC8" s="164">
        <v>3010816</v>
      </c>
      <c r="AD8" s="164">
        <v>3303139</v>
      </c>
      <c r="AE8" s="164">
        <v>3379661</v>
      </c>
      <c r="AF8" s="164">
        <v>3217431</v>
      </c>
      <c r="AG8" s="164">
        <v>3198936</v>
      </c>
      <c r="AH8" s="164">
        <v>2955811</v>
      </c>
      <c r="AI8" s="164">
        <v>3197116</v>
      </c>
      <c r="AJ8" s="164">
        <v>3467794</v>
      </c>
      <c r="AK8" s="164">
        <v>4030936</v>
      </c>
      <c r="AL8" s="164">
        <v>3162405</v>
      </c>
      <c r="AM8" s="164">
        <v>3229975</v>
      </c>
      <c r="AN8" s="164">
        <v>3325966</v>
      </c>
      <c r="AO8" s="164">
        <v>2527984</v>
      </c>
      <c r="AP8" s="164">
        <v>2674641</v>
      </c>
      <c r="AQ8" s="164">
        <v>2385164</v>
      </c>
      <c r="AR8" s="164">
        <v>5308358</v>
      </c>
      <c r="AS8" s="164">
        <v>5780271</v>
      </c>
      <c r="AT8" s="164">
        <v>5826588</v>
      </c>
      <c r="AU8" s="164">
        <v>7517161</v>
      </c>
      <c r="AV8" s="164">
        <v>4573553</v>
      </c>
      <c r="AW8" s="164">
        <v>4310593</v>
      </c>
      <c r="AX8" s="164">
        <v>5942490</v>
      </c>
      <c r="AY8" s="164">
        <v>4582403</v>
      </c>
      <c r="AZ8" s="161">
        <v>4971818</v>
      </c>
      <c r="BA8" s="161">
        <v>4884449</v>
      </c>
      <c r="BB8" s="161">
        <v>4032882</v>
      </c>
      <c r="BC8" s="161">
        <v>4062880</v>
      </c>
      <c r="BD8" s="161">
        <v>4313999</v>
      </c>
      <c r="BE8" s="161">
        <v>4410264</v>
      </c>
      <c r="BF8" s="161">
        <v>4429216</v>
      </c>
      <c r="BG8" s="161">
        <v>4475321</v>
      </c>
      <c r="BH8" s="161">
        <v>5611267</v>
      </c>
      <c r="BI8" s="161">
        <v>5825254</v>
      </c>
      <c r="BJ8" s="161">
        <v>11014764</v>
      </c>
      <c r="BK8" s="161">
        <v>11371343</v>
      </c>
      <c r="BL8" s="161">
        <v>16984713</v>
      </c>
      <c r="BM8" s="161">
        <v>17231046</v>
      </c>
      <c r="BN8" s="161">
        <v>15946112</v>
      </c>
      <c r="BO8" s="161">
        <v>16335433</v>
      </c>
      <c r="BP8" s="161">
        <v>7157847</v>
      </c>
      <c r="BQ8" s="161">
        <v>7718598</v>
      </c>
      <c r="BR8" s="161">
        <v>4087019</v>
      </c>
      <c r="BS8" s="161">
        <v>5254495</v>
      </c>
      <c r="BT8" s="161">
        <v>5603970</v>
      </c>
      <c r="BU8" s="161">
        <v>5931403</v>
      </c>
    </row>
    <row r="9" spans="1:73" s="34" customFormat="1">
      <c r="A9" s="35" t="s">
        <v>407</v>
      </c>
      <c r="B9" s="160">
        <v>2909865</v>
      </c>
      <c r="C9" s="160">
        <v>773914</v>
      </c>
      <c r="D9" s="160">
        <v>605584</v>
      </c>
      <c r="E9" s="160">
        <v>418754</v>
      </c>
      <c r="F9" s="160">
        <v>425500</v>
      </c>
      <c r="G9" s="160">
        <v>354161</v>
      </c>
      <c r="H9" s="160">
        <v>392847</v>
      </c>
      <c r="I9" s="160">
        <v>685495</v>
      </c>
      <c r="J9" s="160">
        <v>598193</v>
      </c>
      <c r="K9" s="160">
        <v>442301</v>
      </c>
      <c r="L9" s="160">
        <v>517980</v>
      </c>
      <c r="M9" s="160">
        <v>318290</v>
      </c>
      <c r="N9" s="160">
        <v>1844663</v>
      </c>
      <c r="O9" s="160">
        <v>2599824</v>
      </c>
      <c r="P9" s="160">
        <v>2600542</v>
      </c>
      <c r="Q9" s="160">
        <v>2372545</v>
      </c>
      <c r="R9" s="160">
        <v>216767</v>
      </c>
      <c r="S9" s="160">
        <v>76451</v>
      </c>
      <c r="T9" s="160">
        <v>75935</v>
      </c>
      <c r="U9" s="160">
        <v>57846</v>
      </c>
      <c r="V9" s="160">
        <v>127423</v>
      </c>
      <c r="W9" s="160">
        <v>416021</v>
      </c>
      <c r="X9" s="160">
        <v>349671</v>
      </c>
      <c r="Y9" s="160">
        <v>425738</v>
      </c>
      <c r="Z9" s="160">
        <v>1461440</v>
      </c>
      <c r="AA9" s="160">
        <v>1364144</v>
      </c>
      <c r="AB9" s="160">
        <v>1550689</v>
      </c>
      <c r="AC9" s="160">
        <v>2478323</v>
      </c>
      <c r="AD9" s="160">
        <v>778681</v>
      </c>
      <c r="AE9" s="160">
        <v>706553</v>
      </c>
      <c r="AF9" s="160">
        <v>927807</v>
      </c>
      <c r="AG9" s="160">
        <v>1825378</v>
      </c>
      <c r="AH9" s="160">
        <v>1201362</v>
      </c>
      <c r="AI9" s="160">
        <v>1269069</v>
      </c>
      <c r="AJ9" s="160">
        <v>1345629</v>
      </c>
      <c r="AK9" s="160">
        <v>2648808</v>
      </c>
      <c r="AL9" s="160">
        <v>2530246</v>
      </c>
      <c r="AM9" s="160">
        <v>2127162</v>
      </c>
      <c r="AN9" s="160">
        <v>2423328</v>
      </c>
      <c r="AO9" s="160">
        <v>1793667</v>
      </c>
      <c r="AP9" s="160">
        <v>2113652</v>
      </c>
      <c r="AQ9" s="160">
        <v>685412</v>
      </c>
      <c r="AR9" s="160">
        <v>3141256</v>
      </c>
      <c r="AS9" s="160">
        <v>3318814</v>
      </c>
      <c r="AT9" s="160">
        <v>3386456</v>
      </c>
      <c r="AU9" s="160">
        <v>2607514</v>
      </c>
      <c r="AV9" s="160">
        <v>4128669</v>
      </c>
      <c r="AW9" s="160">
        <v>3881615</v>
      </c>
      <c r="AX9" s="160">
        <v>1018486</v>
      </c>
      <c r="AY9" s="160">
        <v>921055</v>
      </c>
      <c r="AZ9" s="160">
        <v>3015787</v>
      </c>
      <c r="BA9" s="160">
        <v>3511531</v>
      </c>
      <c r="BB9" s="160">
        <v>1551067</v>
      </c>
      <c r="BC9" s="160">
        <v>1701113</v>
      </c>
      <c r="BD9" s="160">
        <v>1667869</v>
      </c>
      <c r="BE9" s="160">
        <v>1933633</v>
      </c>
      <c r="BF9" s="160">
        <v>2821419</v>
      </c>
      <c r="BG9" s="160">
        <v>2818981</v>
      </c>
      <c r="BH9" s="160">
        <v>3035810</v>
      </c>
      <c r="BI9" s="160">
        <v>4027676</v>
      </c>
      <c r="BJ9" s="160">
        <v>5806281</v>
      </c>
      <c r="BK9" s="160">
        <v>6803525</v>
      </c>
      <c r="BL9" s="160">
        <v>12417082</v>
      </c>
      <c r="BM9" s="160">
        <v>12879851</v>
      </c>
      <c r="BN9" s="160">
        <v>12026900</v>
      </c>
      <c r="BO9" s="160">
        <v>10641135</v>
      </c>
      <c r="BP9" s="160">
        <v>2998354</v>
      </c>
      <c r="BQ9" s="160">
        <v>3039134</v>
      </c>
      <c r="BR9" s="160">
        <v>2604313</v>
      </c>
      <c r="BS9" s="160">
        <v>3489185</v>
      </c>
      <c r="BT9" s="160">
        <v>4400335</v>
      </c>
      <c r="BU9" s="160">
        <v>5092427</v>
      </c>
    </row>
    <row r="10" spans="1:73" s="34" customFormat="1">
      <c r="A10" s="35" t="s">
        <v>408</v>
      </c>
      <c r="B10" s="160">
        <v>1130741</v>
      </c>
      <c r="C10" s="160">
        <v>1043592</v>
      </c>
      <c r="D10" s="160">
        <v>1631431</v>
      </c>
      <c r="E10" s="160">
        <v>1931658</v>
      </c>
      <c r="F10" s="160">
        <v>2070279</v>
      </c>
      <c r="G10" s="160">
        <v>1808816</v>
      </c>
      <c r="H10" s="160">
        <v>1864776</v>
      </c>
      <c r="I10" s="160">
        <v>1705110</v>
      </c>
      <c r="J10" s="160">
        <v>1639501</v>
      </c>
      <c r="K10" s="160">
        <v>1569259</v>
      </c>
      <c r="L10" s="160">
        <v>1219063</v>
      </c>
      <c r="M10" s="160">
        <v>1280497</v>
      </c>
      <c r="N10" s="160">
        <v>1529815</v>
      </c>
      <c r="O10" s="160">
        <v>1277663</v>
      </c>
      <c r="P10" s="160">
        <v>1400503</v>
      </c>
      <c r="Q10" s="160">
        <v>1852610</v>
      </c>
      <c r="R10" s="160">
        <v>94228</v>
      </c>
      <c r="S10" s="160">
        <v>98575</v>
      </c>
      <c r="T10" s="160">
        <v>115612</v>
      </c>
      <c r="U10" s="160">
        <v>84618</v>
      </c>
      <c r="V10" s="160">
        <v>465890</v>
      </c>
      <c r="W10" s="160">
        <v>399852</v>
      </c>
      <c r="X10" s="160">
        <v>469599</v>
      </c>
      <c r="Y10" s="160">
        <v>452497</v>
      </c>
      <c r="Z10" s="160">
        <v>231754</v>
      </c>
      <c r="AA10" s="160">
        <v>158346</v>
      </c>
      <c r="AB10" s="160">
        <v>491520</v>
      </c>
      <c r="AC10" s="160">
        <v>327052</v>
      </c>
      <c r="AD10" s="160">
        <v>2296053</v>
      </c>
      <c r="AE10" s="160">
        <v>2410583</v>
      </c>
      <c r="AF10" s="160">
        <v>2018682</v>
      </c>
      <c r="AG10" s="160">
        <v>1096768</v>
      </c>
      <c r="AH10" s="160">
        <v>1715729</v>
      </c>
      <c r="AI10" s="160">
        <v>1909032</v>
      </c>
      <c r="AJ10" s="160">
        <v>2099078</v>
      </c>
      <c r="AK10" s="160">
        <v>1379873</v>
      </c>
      <c r="AL10" s="160">
        <v>632153</v>
      </c>
      <c r="AM10" s="160">
        <v>1102807</v>
      </c>
      <c r="AN10" s="160">
        <v>902632</v>
      </c>
      <c r="AO10" s="160">
        <v>734311</v>
      </c>
      <c r="AP10" s="160">
        <v>499320</v>
      </c>
      <c r="AQ10" s="160">
        <v>1397430</v>
      </c>
      <c r="AR10" s="160">
        <v>1785075</v>
      </c>
      <c r="AS10" s="160">
        <v>1697223</v>
      </c>
      <c r="AT10" s="160">
        <v>1722571</v>
      </c>
      <c r="AU10" s="160">
        <v>4200841</v>
      </c>
      <c r="AV10" s="160">
        <v>315266</v>
      </c>
      <c r="AW10" s="160">
        <v>349557</v>
      </c>
      <c r="AX10" s="160">
        <v>4049523</v>
      </c>
      <c r="AY10" s="160">
        <v>3587133</v>
      </c>
      <c r="AZ10" s="160">
        <v>1897144</v>
      </c>
      <c r="BA10" s="160">
        <v>1280361</v>
      </c>
      <c r="BB10" s="160">
        <v>2387334</v>
      </c>
      <c r="BC10" s="160">
        <v>2270323</v>
      </c>
      <c r="BD10" s="160">
        <v>2545145</v>
      </c>
      <c r="BE10" s="160">
        <v>2378801</v>
      </c>
      <c r="BF10" s="160">
        <v>1555371</v>
      </c>
      <c r="BG10" s="160">
        <v>1554414</v>
      </c>
      <c r="BH10" s="160">
        <v>1907112</v>
      </c>
      <c r="BI10" s="160">
        <v>1184999</v>
      </c>
      <c r="BJ10" s="160">
        <v>4739635</v>
      </c>
      <c r="BK10" s="160">
        <v>4237061</v>
      </c>
      <c r="BL10" s="160">
        <v>4550598</v>
      </c>
      <c r="BM10" s="160">
        <v>4329173</v>
      </c>
      <c r="BN10" s="160">
        <v>3188067</v>
      </c>
      <c r="BO10" s="160">
        <v>4970483</v>
      </c>
      <c r="BP10" s="160">
        <v>3424219</v>
      </c>
      <c r="BQ10" s="160">
        <v>3933006</v>
      </c>
      <c r="BR10" s="160">
        <v>1464809</v>
      </c>
      <c r="BS10" s="160">
        <v>1744664</v>
      </c>
      <c r="BT10" s="160">
        <v>1169800</v>
      </c>
      <c r="BU10" s="160">
        <v>810823</v>
      </c>
    </row>
    <row r="11" spans="1:73" s="34" customFormat="1">
      <c r="A11" s="35" t="s">
        <v>409</v>
      </c>
      <c r="B11" s="160">
        <v>0</v>
      </c>
      <c r="C11" s="160">
        <v>840</v>
      </c>
      <c r="D11" s="160">
        <v>3805</v>
      </c>
      <c r="E11" s="160">
        <v>1177</v>
      </c>
      <c r="F11" s="160">
        <v>4413</v>
      </c>
      <c r="G11" s="160">
        <v>8439</v>
      </c>
      <c r="H11" s="160">
        <v>11489</v>
      </c>
      <c r="I11" s="160">
        <v>8081</v>
      </c>
      <c r="J11" s="160">
        <v>11193</v>
      </c>
      <c r="K11" s="160">
        <v>13440</v>
      </c>
      <c r="L11" s="160">
        <v>13809</v>
      </c>
      <c r="M11" s="160">
        <v>15302</v>
      </c>
      <c r="N11" s="160">
        <v>12849</v>
      </c>
      <c r="O11" s="160">
        <v>14246</v>
      </c>
      <c r="P11" s="160">
        <v>15677</v>
      </c>
      <c r="Q11" s="160">
        <v>16902</v>
      </c>
      <c r="R11" s="160">
        <v>14394</v>
      </c>
      <c r="S11" s="160">
        <v>14309</v>
      </c>
      <c r="T11" s="160">
        <v>623</v>
      </c>
      <c r="U11" s="160">
        <v>6697</v>
      </c>
      <c r="V11" s="160">
        <v>11764</v>
      </c>
      <c r="W11" s="160">
        <v>12014</v>
      </c>
      <c r="X11" s="160">
        <v>15867</v>
      </c>
      <c r="Y11" s="160">
        <v>7802</v>
      </c>
      <c r="Z11" s="160">
        <v>11946</v>
      </c>
      <c r="AA11" s="160">
        <v>12513</v>
      </c>
      <c r="AB11" s="160">
        <v>16325</v>
      </c>
      <c r="AC11" s="160">
        <v>7411</v>
      </c>
      <c r="AD11" s="160">
        <v>7645</v>
      </c>
      <c r="AE11" s="160">
        <v>10068</v>
      </c>
      <c r="AF11" s="160">
        <v>15562</v>
      </c>
      <c r="AG11" s="160">
        <v>15981</v>
      </c>
      <c r="AH11" s="160">
        <v>16541</v>
      </c>
      <c r="AI11" s="160">
        <v>16873</v>
      </c>
      <c r="AJ11" s="160">
        <v>23082</v>
      </c>
      <c r="AK11" s="160">
        <v>0</v>
      </c>
      <c r="AL11" s="160">
        <v>0</v>
      </c>
      <c r="AM11" s="160">
        <v>0</v>
      </c>
      <c r="AN11" s="160">
        <v>0</v>
      </c>
      <c r="AO11" s="160">
        <v>0</v>
      </c>
      <c r="AP11" s="160">
        <v>58795</v>
      </c>
      <c r="AQ11" s="160">
        <v>21246</v>
      </c>
      <c r="AR11" s="160">
        <v>11329</v>
      </c>
      <c r="AS11" s="160">
        <v>20224</v>
      </c>
      <c r="AT11" s="160">
        <v>13214</v>
      </c>
      <c r="AU11" s="160">
        <v>73159</v>
      </c>
      <c r="AV11" s="160">
        <v>27971</v>
      </c>
      <c r="AW11" s="160">
        <v>50375</v>
      </c>
      <c r="AX11" s="160">
        <v>32457</v>
      </c>
      <c r="AY11" s="160">
        <v>59723</v>
      </c>
      <c r="AZ11" s="160">
        <v>44000</v>
      </c>
      <c r="BA11" s="160">
        <v>77258</v>
      </c>
      <c r="BB11" s="160">
        <v>78751</v>
      </c>
      <c r="BC11" s="160">
        <v>91437</v>
      </c>
      <c r="BD11" s="160">
        <v>100978</v>
      </c>
      <c r="BE11" s="160">
        <v>97822</v>
      </c>
      <c r="BF11" s="160">
        <v>52418</v>
      </c>
      <c r="BG11" s="160">
        <v>101918</v>
      </c>
      <c r="BH11" s="160">
        <v>83323</v>
      </c>
      <c r="BI11" s="160">
        <v>133341</v>
      </c>
      <c r="BJ11" s="160">
        <v>62300</v>
      </c>
      <c r="BK11" s="160">
        <v>98797</v>
      </c>
      <c r="BL11" s="160">
        <v>8031</v>
      </c>
      <c r="BM11" s="160">
        <v>12860</v>
      </c>
      <c r="BN11" s="160">
        <v>15789</v>
      </c>
      <c r="BO11" s="160">
        <v>0</v>
      </c>
      <c r="BP11" s="160">
        <v>2</v>
      </c>
      <c r="BQ11" s="160">
        <v>0</v>
      </c>
      <c r="BR11" s="165" t="s">
        <v>313</v>
      </c>
      <c r="BS11" s="160">
        <v>2270</v>
      </c>
      <c r="BT11" s="160">
        <v>15175</v>
      </c>
      <c r="BU11" s="160">
        <v>9263</v>
      </c>
    </row>
    <row r="12" spans="1:73" s="34" customFormat="1">
      <c r="A12" s="35" t="s">
        <v>410</v>
      </c>
      <c r="B12" s="160">
        <v>478295</v>
      </c>
      <c r="C12" s="160">
        <v>2197</v>
      </c>
      <c r="D12" s="160">
        <v>2293</v>
      </c>
      <c r="E12" s="160">
        <v>0</v>
      </c>
      <c r="F12" s="160">
        <v>0</v>
      </c>
      <c r="G12" s="160">
        <v>0</v>
      </c>
      <c r="H12" s="160">
        <v>0</v>
      </c>
      <c r="I12" s="160">
        <v>0</v>
      </c>
      <c r="J12" s="160">
        <v>0</v>
      </c>
      <c r="K12" s="160">
        <v>0</v>
      </c>
      <c r="L12" s="160">
        <v>8967</v>
      </c>
      <c r="M12" s="160">
        <v>9325</v>
      </c>
      <c r="N12" s="160">
        <v>556358</v>
      </c>
      <c r="O12" s="160">
        <v>345947</v>
      </c>
      <c r="P12" s="160">
        <v>389815</v>
      </c>
      <c r="Q12" s="160">
        <v>432113</v>
      </c>
      <c r="R12" s="160">
        <v>145861</v>
      </c>
      <c r="S12" s="160">
        <v>98224</v>
      </c>
      <c r="T12" s="160">
        <v>54699</v>
      </c>
      <c r="U12" s="160">
        <v>0</v>
      </c>
      <c r="V12" s="160">
        <v>0</v>
      </c>
      <c r="W12" s="160">
        <v>18515</v>
      </c>
      <c r="X12" s="160">
        <v>51327</v>
      </c>
      <c r="Y12" s="160">
        <v>52668</v>
      </c>
      <c r="Z12" s="160">
        <v>130358</v>
      </c>
      <c r="AA12" s="160">
        <v>113356</v>
      </c>
      <c r="AB12" s="160">
        <v>189119</v>
      </c>
      <c r="AC12" s="160">
        <v>159468</v>
      </c>
      <c r="AD12" s="160">
        <v>151937</v>
      </c>
      <c r="AE12" s="160">
        <v>186262</v>
      </c>
      <c r="AF12" s="160">
        <v>190429</v>
      </c>
      <c r="AG12" s="160">
        <v>194497</v>
      </c>
      <c r="AH12" s="160">
        <v>0</v>
      </c>
      <c r="AI12" s="160">
        <v>0</v>
      </c>
      <c r="AJ12" s="160">
        <v>0</v>
      </c>
      <c r="AK12" s="160">
        <v>0</v>
      </c>
      <c r="AL12" s="160">
        <v>0</v>
      </c>
      <c r="AM12" s="160">
        <v>0</v>
      </c>
      <c r="AN12" s="160">
        <v>0</v>
      </c>
      <c r="AO12" s="160">
        <v>0</v>
      </c>
      <c r="AP12" s="160">
        <v>0</v>
      </c>
      <c r="AQ12" s="160">
        <v>0</v>
      </c>
      <c r="AR12" s="160">
        <v>0</v>
      </c>
      <c r="AS12" s="160">
        <v>459083</v>
      </c>
      <c r="AT12" s="160">
        <v>466769</v>
      </c>
      <c r="AU12" s="160">
        <v>475288</v>
      </c>
      <c r="AV12" s="160">
        <v>0</v>
      </c>
      <c r="AW12" s="160">
        <v>0</v>
      </c>
      <c r="AX12" s="160">
        <v>735659</v>
      </c>
      <c r="AY12" s="160">
        <v>0</v>
      </c>
      <c r="AZ12" s="160">
        <v>0</v>
      </c>
      <c r="BA12" s="160">
        <v>0</v>
      </c>
      <c r="BB12" s="160">
        <v>0</v>
      </c>
      <c r="BC12" s="160">
        <v>0</v>
      </c>
      <c r="BD12" s="160">
        <v>0</v>
      </c>
      <c r="BE12" s="160" t="s">
        <v>324</v>
      </c>
      <c r="BF12" s="160">
        <v>0</v>
      </c>
      <c r="BG12" s="160">
        <v>0</v>
      </c>
      <c r="BH12" s="160">
        <v>0</v>
      </c>
      <c r="BI12" s="160">
        <v>0</v>
      </c>
      <c r="BJ12" s="160">
        <v>0</v>
      </c>
      <c r="BK12" s="160">
        <v>0</v>
      </c>
      <c r="BL12" s="160">
        <v>0</v>
      </c>
      <c r="BM12" s="160">
        <v>0</v>
      </c>
      <c r="BN12" s="160">
        <v>677677</v>
      </c>
      <c r="BO12" s="160">
        <v>688239</v>
      </c>
      <c r="BP12" s="160">
        <v>699225</v>
      </c>
      <c r="BQ12" s="160">
        <v>709861</v>
      </c>
      <c r="BR12" s="165" t="s">
        <v>313</v>
      </c>
      <c r="BS12" s="165" t="s">
        <v>313</v>
      </c>
      <c r="BT12" s="160">
        <v>0</v>
      </c>
      <c r="BU12" s="160">
        <v>0</v>
      </c>
    </row>
    <row r="13" spans="1:73" s="34" customFormat="1">
      <c r="A13" s="35" t="s">
        <v>411</v>
      </c>
      <c r="B13" s="160">
        <v>0</v>
      </c>
      <c r="C13" s="160">
        <v>0</v>
      </c>
      <c r="D13" s="160">
        <v>0</v>
      </c>
      <c r="E13" s="160">
        <v>0</v>
      </c>
      <c r="F13" s="160">
        <v>3333</v>
      </c>
      <c r="G13" s="160">
        <v>0</v>
      </c>
      <c r="H13" s="160">
        <v>0</v>
      </c>
      <c r="I13" s="160">
        <v>0</v>
      </c>
      <c r="J13" s="160">
        <v>0</v>
      </c>
      <c r="K13" s="160">
        <v>0</v>
      </c>
      <c r="L13" s="160">
        <v>0</v>
      </c>
      <c r="M13" s="160">
        <v>13049</v>
      </c>
      <c r="N13" s="160">
        <v>29980</v>
      </c>
      <c r="O13" s="160">
        <v>31349</v>
      </c>
      <c r="P13" s="160">
        <v>30278</v>
      </c>
      <c r="Q13" s="160">
        <v>7618</v>
      </c>
      <c r="R13" s="160">
        <v>534</v>
      </c>
      <c r="S13" s="160">
        <v>554</v>
      </c>
      <c r="T13" s="160">
        <v>574</v>
      </c>
      <c r="U13" s="160">
        <v>0</v>
      </c>
      <c r="V13" s="160">
        <v>0</v>
      </c>
      <c r="W13" s="160">
        <v>61710</v>
      </c>
      <c r="X13" s="160">
        <v>62260</v>
      </c>
      <c r="Y13" s="160">
        <v>67236</v>
      </c>
      <c r="Z13" s="160">
        <v>0</v>
      </c>
      <c r="AA13" s="160">
        <v>0</v>
      </c>
      <c r="AB13" s="160">
        <v>0</v>
      </c>
      <c r="AC13" s="160">
        <v>38557</v>
      </c>
      <c r="AD13" s="160">
        <v>68818</v>
      </c>
      <c r="AE13" s="160">
        <v>66190</v>
      </c>
      <c r="AF13" s="160">
        <v>64946</v>
      </c>
      <c r="AG13" s="160">
        <v>66307</v>
      </c>
      <c r="AH13" s="160">
        <v>22174</v>
      </c>
      <c r="AI13" s="160">
        <v>2137</v>
      </c>
      <c r="AJ13" s="160">
        <v>0</v>
      </c>
      <c r="AK13" s="160">
        <v>2249</v>
      </c>
      <c r="AL13" s="160">
        <v>0</v>
      </c>
      <c r="AM13" s="160">
        <v>0</v>
      </c>
      <c r="AN13" s="160">
        <v>0</v>
      </c>
      <c r="AO13" s="160">
        <v>0</v>
      </c>
      <c r="AP13" s="160">
        <v>2868</v>
      </c>
      <c r="AQ13" s="160">
        <v>281070</v>
      </c>
      <c r="AR13" s="160">
        <v>370692</v>
      </c>
      <c r="AS13" s="160">
        <v>284921</v>
      </c>
      <c r="AT13" s="160">
        <v>237572</v>
      </c>
      <c r="AU13" s="160">
        <v>160353</v>
      </c>
      <c r="AV13" s="160">
        <v>101640</v>
      </c>
      <c r="AW13" s="160">
        <v>29039</v>
      </c>
      <c r="AX13" s="160">
        <v>106358</v>
      </c>
      <c r="AY13" s="160">
        <v>14485</v>
      </c>
      <c r="AZ13" s="160">
        <v>14880</v>
      </c>
      <c r="BA13" s="160">
        <v>15292</v>
      </c>
      <c r="BB13" s="160">
        <v>15723</v>
      </c>
      <c r="BC13" s="160">
        <v>0</v>
      </c>
      <c r="BD13" s="160">
        <v>0</v>
      </c>
      <c r="BE13" s="160" t="s">
        <v>324</v>
      </c>
      <c r="BF13" s="160">
        <v>0</v>
      </c>
      <c r="BG13" s="160">
        <v>0</v>
      </c>
      <c r="BH13" s="160">
        <v>585014</v>
      </c>
      <c r="BI13" s="160">
        <v>479230</v>
      </c>
      <c r="BJ13" s="160">
        <v>406540</v>
      </c>
      <c r="BK13" s="160">
        <v>231952</v>
      </c>
      <c r="BL13" s="160">
        <v>8994</v>
      </c>
      <c r="BM13" s="160">
        <v>9154</v>
      </c>
      <c r="BN13" s="160">
        <v>37671</v>
      </c>
      <c r="BO13" s="160">
        <v>35567</v>
      </c>
      <c r="BP13" s="160">
        <v>36038</v>
      </c>
      <c r="BQ13" s="160">
        <v>36588</v>
      </c>
      <c r="BR13" s="160">
        <v>17888</v>
      </c>
      <c r="BS13" s="165">
        <v>18367</v>
      </c>
      <c r="BT13" s="160">
        <v>18651</v>
      </c>
      <c r="BU13" s="160">
        <v>18881</v>
      </c>
    </row>
    <row r="14" spans="1:73" s="34" customFormat="1">
      <c r="A14" s="35" t="s">
        <v>412</v>
      </c>
      <c r="B14" s="160">
        <v>0</v>
      </c>
      <c r="C14" s="160">
        <v>39</v>
      </c>
      <c r="D14" s="160">
        <v>0</v>
      </c>
      <c r="E14" s="160">
        <v>0</v>
      </c>
      <c r="F14" s="160">
        <v>0</v>
      </c>
      <c r="G14" s="160">
        <v>0</v>
      </c>
      <c r="H14" s="160">
        <v>0</v>
      </c>
      <c r="I14" s="160">
        <v>0</v>
      </c>
      <c r="J14" s="160">
        <v>0</v>
      </c>
      <c r="K14" s="160">
        <v>0</v>
      </c>
      <c r="L14" s="160">
        <v>0</v>
      </c>
      <c r="M14" s="160">
        <v>0</v>
      </c>
      <c r="N14" s="160">
        <v>0</v>
      </c>
      <c r="O14" s="160">
        <v>0</v>
      </c>
      <c r="P14" s="160">
        <v>0</v>
      </c>
      <c r="Q14" s="160">
        <v>0</v>
      </c>
      <c r="R14" s="160">
        <v>0</v>
      </c>
      <c r="S14" s="160">
        <v>0</v>
      </c>
      <c r="T14" s="160">
        <v>0</v>
      </c>
      <c r="U14" s="160">
        <v>0</v>
      </c>
      <c r="V14" s="160">
        <v>4</v>
      </c>
      <c r="W14" s="160">
        <v>4</v>
      </c>
      <c r="X14" s="160">
        <v>4</v>
      </c>
      <c r="Y14" s="160">
        <v>5</v>
      </c>
      <c r="Z14" s="160">
        <v>5</v>
      </c>
      <c r="AA14" s="160">
        <v>5</v>
      </c>
      <c r="AB14" s="160">
        <v>5</v>
      </c>
      <c r="AC14" s="160">
        <v>5</v>
      </c>
      <c r="AD14" s="160">
        <v>5</v>
      </c>
      <c r="AE14" s="160">
        <v>5</v>
      </c>
      <c r="AF14" s="160">
        <v>5</v>
      </c>
      <c r="AG14" s="160">
        <v>5</v>
      </c>
      <c r="AH14" s="160">
        <v>5</v>
      </c>
      <c r="AI14" s="160">
        <v>5</v>
      </c>
      <c r="AJ14" s="160">
        <v>5</v>
      </c>
      <c r="AK14" s="160">
        <v>6</v>
      </c>
      <c r="AL14" s="160">
        <v>6</v>
      </c>
      <c r="AM14" s="160">
        <v>6</v>
      </c>
      <c r="AN14" s="160">
        <v>6</v>
      </c>
      <c r="AO14" s="160">
        <v>6</v>
      </c>
      <c r="AP14" s="160">
        <v>6</v>
      </c>
      <c r="AQ14" s="160">
        <v>6</v>
      </c>
      <c r="AR14" s="160">
        <v>6</v>
      </c>
      <c r="AS14" s="160">
        <v>6</v>
      </c>
      <c r="AT14" s="160">
        <v>6</v>
      </c>
      <c r="AU14" s="160">
        <v>6</v>
      </c>
      <c r="AV14" s="160">
        <v>7</v>
      </c>
      <c r="AW14" s="160">
        <v>7</v>
      </c>
      <c r="AX14" s="160">
        <v>7</v>
      </c>
      <c r="AY14" s="160">
        <v>7</v>
      </c>
      <c r="AZ14" s="160">
        <v>7</v>
      </c>
      <c r="BA14" s="160">
        <v>7</v>
      </c>
      <c r="BB14" s="160">
        <v>7</v>
      </c>
      <c r="BC14" s="160">
        <v>7</v>
      </c>
      <c r="BD14" s="160">
        <v>7</v>
      </c>
      <c r="BE14" s="160">
        <v>8</v>
      </c>
      <c r="BF14" s="160">
        <v>8</v>
      </c>
      <c r="BG14" s="160">
        <v>8</v>
      </c>
      <c r="BH14" s="160">
        <v>8</v>
      </c>
      <c r="BI14" s="160">
        <v>8</v>
      </c>
      <c r="BJ14" s="160">
        <v>8</v>
      </c>
      <c r="BK14" s="160">
        <v>8</v>
      </c>
      <c r="BL14" s="160">
        <v>8</v>
      </c>
      <c r="BM14" s="160">
        <v>8</v>
      </c>
      <c r="BN14" s="160">
        <v>8</v>
      </c>
      <c r="BO14" s="160">
        <v>9</v>
      </c>
      <c r="BP14" s="160">
        <v>9</v>
      </c>
      <c r="BQ14" s="160">
        <v>9</v>
      </c>
      <c r="BR14" s="160">
        <v>9</v>
      </c>
      <c r="BS14" s="165">
        <v>9</v>
      </c>
      <c r="BT14" s="160">
        <v>9</v>
      </c>
      <c r="BU14" s="160">
        <v>9</v>
      </c>
    </row>
    <row r="15" spans="1:73" s="29" customFormat="1">
      <c r="A15" s="28" t="s">
        <v>413</v>
      </c>
      <c r="B15" s="161">
        <v>634580</v>
      </c>
      <c r="C15" s="161">
        <v>603150</v>
      </c>
      <c r="D15" s="161">
        <v>975254</v>
      </c>
      <c r="E15" s="161">
        <v>863092</v>
      </c>
      <c r="F15" s="161">
        <v>1182050</v>
      </c>
      <c r="G15" s="161">
        <v>1097089</v>
      </c>
      <c r="H15" s="161">
        <v>957866</v>
      </c>
      <c r="I15" s="161">
        <v>929279</v>
      </c>
      <c r="J15" s="161">
        <v>1024341</v>
      </c>
      <c r="K15" s="161">
        <v>1111831</v>
      </c>
      <c r="L15" s="161">
        <v>1177926</v>
      </c>
      <c r="M15" s="161">
        <v>1143237</v>
      </c>
      <c r="N15" s="161">
        <v>1190942</v>
      </c>
      <c r="O15" s="161">
        <v>1523160</v>
      </c>
      <c r="P15" s="161">
        <v>1492828</v>
      </c>
      <c r="Q15" s="161">
        <v>1515255</v>
      </c>
      <c r="R15" s="161">
        <v>1638107</v>
      </c>
      <c r="S15" s="161">
        <v>1668801</v>
      </c>
      <c r="T15" s="161">
        <v>1798267</v>
      </c>
      <c r="U15" s="161">
        <v>1679031</v>
      </c>
      <c r="V15" s="161">
        <v>2006525</v>
      </c>
      <c r="W15" s="161">
        <v>2120744</v>
      </c>
      <c r="X15" s="161">
        <v>2295374</v>
      </c>
      <c r="Y15" s="161">
        <v>2333859</v>
      </c>
      <c r="Z15" s="161">
        <v>2971245</v>
      </c>
      <c r="AA15" s="161">
        <v>2774535</v>
      </c>
      <c r="AB15" s="161">
        <v>2446490</v>
      </c>
      <c r="AC15" s="161">
        <v>1341804</v>
      </c>
      <c r="AD15" s="164">
        <v>1343016</v>
      </c>
      <c r="AE15" s="161">
        <v>1361240</v>
      </c>
      <c r="AF15" s="161">
        <v>1438803</v>
      </c>
      <c r="AG15" s="161">
        <v>1380802</v>
      </c>
      <c r="AH15" s="161">
        <v>1677589</v>
      </c>
      <c r="AI15" s="161">
        <v>1836024</v>
      </c>
      <c r="AJ15" s="161">
        <v>2114289</v>
      </c>
      <c r="AK15" s="161">
        <v>2470329</v>
      </c>
      <c r="AL15" s="161">
        <v>2093909</v>
      </c>
      <c r="AM15" s="161">
        <v>2447772</v>
      </c>
      <c r="AN15" s="161">
        <v>2767257</v>
      </c>
      <c r="AO15" s="161">
        <v>2918234</v>
      </c>
      <c r="AP15" s="161">
        <v>2832687</v>
      </c>
      <c r="AQ15" s="161">
        <v>3199675</v>
      </c>
      <c r="AR15" s="161">
        <v>3411671</v>
      </c>
      <c r="AS15" s="161">
        <v>2920614</v>
      </c>
      <c r="AT15" s="161">
        <v>3310927</v>
      </c>
      <c r="AU15" s="161">
        <v>3660932</v>
      </c>
      <c r="AV15" s="161">
        <v>4070462</v>
      </c>
      <c r="AW15" s="161">
        <v>3995330</v>
      </c>
      <c r="AX15" s="161">
        <v>6510826</v>
      </c>
      <c r="AY15" s="161">
        <v>6840474</v>
      </c>
      <c r="AZ15" s="161">
        <v>6252536</v>
      </c>
      <c r="BA15" s="161">
        <v>5701022</v>
      </c>
      <c r="BB15" s="161">
        <v>6409178</v>
      </c>
      <c r="BC15" s="161">
        <v>6660085</v>
      </c>
      <c r="BD15" s="161">
        <v>8033032</v>
      </c>
      <c r="BE15" s="161">
        <v>8384697</v>
      </c>
      <c r="BF15" s="161">
        <v>8422666</v>
      </c>
      <c r="BG15" s="161">
        <v>9074153</v>
      </c>
      <c r="BH15" s="161">
        <v>9597366</v>
      </c>
      <c r="BI15" s="161">
        <v>9910649</v>
      </c>
      <c r="BJ15" s="161">
        <v>10522633</v>
      </c>
      <c r="BK15" s="161">
        <v>10449861</v>
      </c>
      <c r="BL15" s="161">
        <v>11184948</v>
      </c>
      <c r="BM15" s="161">
        <v>11113736</v>
      </c>
      <c r="BN15" s="161">
        <v>12951370</v>
      </c>
      <c r="BO15" s="161">
        <v>11667402</v>
      </c>
      <c r="BP15" s="161">
        <v>13433138</v>
      </c>
      <c r="BQ15" s="161">
        <v>13447096</v>
      </c>
      <c r="BR15" s="161">
        <v>13944302</v>
      </c>
      <c r="BS15" s="161">
        <v>14090561</v>
      </c>
      <c r="BT15" s="161">
        <v>13821177</v>
      </c>
      <c r="BU15" s="161">
        <v>13872692</v>
      </c>
    </row>
    <row r="16" spans="1:73" s="4" customFormat="1">
      <c r="A16" s="35" t="s">
        <v>414</v>
      </c>
      <c r="B16" s="160">
        <v>257011</v>
      </c>
      <c r="C16" s="160">
        <v>221008</v>
      </c>
      <c r="D16" s="160">
        <v>313250</v>
      </c>
      <c r="E16" s="160">
        <v>9843</v>
      </c>
      <c r="F16" s="160">
        <v>191022</v>
      </c>
      <c r="G16" s="160">
        <v>244454</v>
      </c>
      <c r="H16" s="160">
        <v>136417</v>
      </c>
      <c r="I16" s="160">
        <v>2573</v>
      </c>
      <c r="J16" s="160">
        <v>125959</v>
      </c>
      <c r="K16" s="160">
        <v>150957</v>
      </c>
      <c r="L16" s="160">
        <v>178640</v>
      </c>
      <c r="M16" s="160">
        <v>2078</v>
      </c>
      <c r="N16" s="160">
        <v>137330</v>
      </c>
      <c r="O16" s="160">
        <v>163016</v>
      </c>
      <c r="P16" s="160">
        <v>166740</v>
      </c>
      <c r="Q16" s="160">
        <v>844</v>
      </c>
      <c r="R16" s="160">
        <v>137967</v>
      </c>
      <c r="S16" s="160">
        <v>159947</v>
      </c>
      <c r="T16" s="160">
        <v>150669</v>
      </c>
      <c r="U16" s="160">
        <v>1615</v>
      </c>
      <c r="V16" s="160">
        <v>167110</v>
      </c>
      <c r="W16" s="160">
        <v>135814</v>
      </c>
      <c r="X16" s="160">
        <v>153012</v>
      </c>
      <c r="Y16" s="160">
        <v>2106</v>
      </c>
      <c r="Z16" s="160">
        <v>257249</v>
      </c>
      <c r="AA16" s="160">
        <v>295977</v>
      </c>
      <c r="AB16" s="160">
        <v>185747</v>
      </c>
      <c r="AC16" s="160">
        <v>3377</v>
      </c>
      <c r="AD16" s="160">
        <v>150320</v>
      </c>
      <c r="AE16" s="160">
        <v>183424</v>
      </c>
      <c r="AF16" s="160">
        <v>192062</v>
      </c>
      <c r="AG16" s="160">
        <v>3231</v>
      </c>
      <c r="AH16" s="160">
        <v>191292</v>
      </c>
      <c r="AI16" s="160">
        <v>223227</v>
      </c>
      <c r="AJ16" s="160">
        <v>207024</v>
      </c>
      <c r="AK16" s="160">
        <v>3446</v>
      </c>
      <c r="AL16" s="160">
        <v>166203</v>
      </c>
      <c r="AM16" s="160">
        <v>204166</v>
      </c>
      <c r="AN16" s="160">
        <v>208259</v>
      </c>
      <c r="AO16" s="160">
        <v>3616</v>
      </c>
      <c r="AP16" s="160">
        <v>199869</v>
      </c>
      <c r="AQ16" s="160">
        <v>156440</v>
      </c>
      <c r="AR16" s="160">
        <v>168687</v>
      </c>
      <c r="AS16" s="160">
        <v>2814</v>
      </c>
      <c r="AT16" s="160">
        <v>179414</v>
      </c>
      <c r="AU16" s="160">
        <v>170806</v>
      </c>
      <c r="AV16" s="160">
        <v>299625</v>
      </c>
      <c r="AW16" s="160">
        <v>3785</v>
      </c>
      <c r="AX16" s="160">
        <v>295745</v>
      </c>
      <c r="AY16" s="160">
        <v>306902</v>
      </c>
      <c r="AZ16" s="160">
        <v>195625</v>
      </c>
      <c r="BA16" s="160">
        <v>2614</v>
      </c>
      <c r="BB16" s="160">
        <v>179758</v>
      </c>
      <c r="BC16" s="160">
        <v>209091</v>
      </c>
      <c r="BD16" s="160">
        <v>226120</v>
      </c>
      <c r="BE16" s="160">
        <v>2037</v>
      </c>
      <c r="BF16" s="160">
        <v>173189</v>
      </c>
      <c r="BG16" s="160">
        <v>195569</v>
      </c>
      <c r="BH16" s="160">
        <v>201845</v>
      </c>
      <c r="BI16" s="160">
        <v>2404</v>
      </c>
      <c r="BJ16" s="160">
        <v>125416</v>
      </c>
      <c r="BK16" s="160">
        <v>151768</v>
      </c>
      <c r="BL16" s="160">
        <v>124696</v>
      </c>
      <c r="BM16" s="160">
        <v>1802</v>
      </c>
      <c r="BN16" s="160">
        <v>1153080</v>
      </c>
      <c r="BO16" s="160">
        <v>112336</v>
      </c>
      <c r="BP16" s="160">
        <v>1411519</v>
      </c>
      <c r="BQ16" s="160">
        <v>1265126</v>
      </c>
      <c r="BR16" s="160">
        <v>1480291</v>
      </c>
      <c r="BS16" s="160">
        <v>1601706</v>
      </c>
      <c r="BT16" s="160">
        <v>1734932</v>
      </c>
      <c r="BU16" s="160">
        <v>1668483</v>
      </c>
    </row>
    <row r="17" spans="1:73" s="4" customFormat="1">
      <c r="A17" s="35" t="s">
        <v>415</v>
      </c>
      <c r="B17" s="160"/>
      <c r="C17" s="160"/>
      <c r="D17" s="160"/>
      <c r="E17" s="160"/>
      <c r="F17" s="160"/>
      <c r="G17" s="160"/>
      <c r="H17" s="160"/>
      <c r="I17" s="160"/>
      <c r="J17" s="160"/>
      <c r="K17" s="160"/>
      <c r="L17" s="160"/>
      <c r="M17" s="160"/>
      <c r="N17" s="160"/>
      <c r="O17" s="160"/>
      <c r="P17" s="160"/>
      <c r="Q17" s="160"/>
      <c r="R17" s="160"/>
      <c r="S17" s="160"/>
      <c r="T17" s="160"/>
      <c r="U17" s="160"/>
      <c r="V17" s="160"/>
      <c r="W17" s="160"/>
      <c r="X17" s="160"/>
      <c r="Y17" s="160"/>
      <c r="Z17" s="160"/>
      <c r="AA17" s="160"/>
      <c r="AB17" s="160"/>
      <c r="AC17" s="160"/>
      <c r="AD17" s="160"/>
      <c r="AE17" s="160"/>
      <c r="AF17" s="160"/>
      <c r="AG17" s="160"/>
      <c r="AH17" s="160"/>
      <c r="AI17" s="160"/>
      <c r="AJ17" s="160"/>
      <c r="AK17" s="160"/>
      <c r="AL17" s="160"/>
      <c r="AM17" s="160"/>
      <c r="AN17" s="160"/>
      <c r="AO17" s="160"/>
      <c r="AP17" s="160"/>
      <c r="AQ17" s="160"/>
      <c r="AR17" s="160"/>
      <c r="AS17" s="160"/>
      <c r="AT17" s="160"/>
      <c r="AU17" s="160"/>
      <c r="AV17" s="160"/>
      <c r="AW17" s="160"/>
      <c r="AX17" s="160"/>
      <c r="AY17" s="160"/>
      <c r="AZ17" s="160"/>
      <c r="BA17" s="160"/>
      <c r="BB17" s="160"/>
      <c r="BC17" s="160" t="s">
        <v>319</v>
      </c>
      <c r="BD17" s="160"/>
      <c r="BE17" s="160"/>
      <c r="BF17" s="160"/>
      <c r="BG17" s="160"/>
      <c r="BH17" s="160"/>
      <c r="BI17" s="160"/>
      <c r="BJ17" s="160"/>
      <c r="BK17" s="160"/>
      <c r="BL17" s="160"/>
      <c r="BM17" s="160"/>
      <c r="BN17" s="160"/>
      <c r="BO17" s="160"/>
      <c r="BP17" s="160"/>
      <c r="BQ17" s="160"/>
      <c r="BR17" s="160"/>
      <c r="BS17" s="160"/>
      <c r="BT17" s="160"/>
      <c r="BU17" s="160"/>
    </row>
    <row r="18" spans="1:73" s="4" customFormat="1">
      <c r="A18" s="40" t="s">
        <v>416</v>
      </c>
      <c r="B18" s="160">
        <v>322536</v>
      </c>
      <c r="C18" s="160">
        <v>329721</v>
      </c>
      <c r="D18" s="160">
        <v>609620</v>
      </c>
      <c r="E18" s="160">
        <v>790745</v>
      </c>
      <c r="F18" s="160">
        <v>933620</v>
      </c>
      <c r="G18" s="160">
        <v>852635</v>
      </c>
      <c r="H18" s="160">
        <v>821449</v>
      </c>
      <c r="I18" s="160">
        <v>923924</v>
      </c>
      <c r="J18" s="160">
        <v>898382</v>
      </c>
      <c r="K18" s="160">
        <v>960874</v>
      </c>
      <c r="L18" s="160">
        <v>999286</v>
      </c>
      <c r="M18" s="160">
        <v>1141159</v>
      </c>
      <c r="N18" s="160">
        <v>1053612</v>
      </c>
      <c r="O18" s="160">
        <v>1360144</v>
      </c>
      <c r="P18" s="160">
        <v>1326088</v>
      </c>
      <c r="Q18" s="160">
        <v>1514408</v>
      </c>
      <c r="R18" s="160">
        <v>1500133</v>
      </c>
      <c r="S18" s="160">
        <v>1508848</v>
      </c>
      <c r="T18" s="160">
        <v>1647580</v>
      </c>
      <c r="U18" s="160">
        <v>1677406</v>
      </c>
      <c r="V18" s="160">
        <v>1836880</v>
      </c>
      <c r="W18" s="160">
        <v>1971366</v>
      </c>
      <c r="X18" s="160">
        <v>2129068</v>
      </c>
      <c r="Y18" s="160">
        <v>2313984</v>
      </c>
      <c r="Z18" s="160">
        <v>2688459</v>
      </c>
      <c r="AA18" s="160">
        <v>2451672</v>
      </c>
      <c r="AB18" s="160">
        <v>2241746</v>
      </c>
      <c r="AC18" s="160">
        <v>1318412</v>
      </c>
      <c r="AD18" s="160">
        <v>1169710</v>
      </c>
      <c r="AE18" s="160">
        <v>1153918</v>
      </c>
      <c r="AF18" s="160">
        <v>1223931</v>
      </c>
      <c r="AG18" s="160">
        <v>1349540</v>
      </c>
      <c r="AH18" s="160">
        <v>1459747</v>
      </c>
      <c r="AI18" s="160">
        <v>1585641</v>
      </c>
      <c r="AJ18" s="160">
        <v>1881085</v>
      </c>
      <c r="AK18" s="160">
        <v>2437243</v>
      </c>
      <c r="AL18" s="160">
        <v>1896780</v>
      </c>
      <c r="AM18" s="160">
        <v>2210761</v>
      </c>
      <c r="AN18" s="160">
        <v>2524256</v>
      </c>
      <c r="AO18" s="160">
        <v>2877891</v>
      </c>
      <c r="AP18" s="160">
        <v>2593410</v>
      </c>
      <c r="AQ18" s="160">
        <v>3007219</v>
      </c>
      <c r="AR18" s="160">
        <v>3208988</v>
      </c>
      <c r="AS18" s="160">
        <v>2875308</v>
      </c>
      <c r="AT18" s="160">
        <v>3094744</v>
      </c>
      <c r="AU18" s="160">
        <v>3456241</v>
      </c>
      <c r="AV18" s="160">
        <v>3719695</v>
      </c>
      <c r="AW18" s="160">
        <v>3945045</v>
      </c>
      <c r="AX18" s="160">
        <v>6163729</v>
      </c>
      <c r="AY18" s="160">
        <v>6486038</v>
      </c>
      <c r="AZ18" s="160">
        <v>6020066</v>
      </c>
      <c r="BA18" s="160">
        <v>5658866</v>
      </c>
      <c r="BB18" s="160">
        <v>6189772</v>
      </c>
      <c r="BC18" s="160">
        <v>6410359</v>
      </c>
      <c r="BD18" s="160">
        <v>7772033</v>
      </c>
      <c r="BE18" s="160">
        <v>8338816</v>
      </c>
      <c r="BF18" s="160">
        <v>8209907</v>
      </c>
      <c r="BG18" s="160">
        <v>8844489</v>
      </c>
      <c r="BH18" s="160">
        <v>9361010</v>
      </c>
      <c r="BI18" s="160">
        <v>9873898</v>
      </c>
      <c r="BJ18" s="160">
        <v>10363990</v>
      </c>
      <c r="BK18" s="160">
        <v>10266054</v>
      </c>
      <c r="BL18" s="160">
        <v>11030650</v>
      </c>
      <c r="BM18" s="160">
        <v>11078129</v>
      </c>
      <c r="BN18" s="160">
        <v>11765004</v>
      </c>
      <c r="BO18" s="160">
        <v>11528795</v>
      </c>
      <c r="BP18" s="160">
        <v>11997298</v>
      </c>
      <c r="BQ18" s="160">
        <v>12162020</v>
      </c>
      <c r="BR18" s="160">
        <v>12439937</v>
      </c>
      <c r="BS18" s="160">
        <v>12468726</v>
      </c>
      <c r="BT18" s="160">
        <v>12065054</v>
      </c>
      <c r="BU18" s="160">
        <v>12186091</v>
      </c>
    </row>
    <row r="19" spans="1:73" s="4" customFormat="1" ht="14.45" customHeight="1">
      <c r="A19" s="40" t="s">
        <v>417</v>
      </c>
      <c r="B19" s="160">
        <v>55033</v>
      </c>
      <c r="C19" s="160">
        <v>52421</v>
      </c>
      <c r="D19" s="160">
        <v>52384</v>
      </c>
      <c r="E19" s="160">
        <v>55543</v>
      </c>
      <c r="F19" s="160">
        <v>55426</v>
      </c>
      <c r="G19" s="160">
        <v>0</v>
      </c>
      <c r="H19" s="160">
        <v>0</v>
      </c>
      <c r="I19" s="160">
        <v>0</v>
      </c>
      <c r="J19" s="160">
        <v>0</v>
      </c>
      <c r="K19" s="160">
        <v>0</v>
      </c>
      <c r="L19" s="160">
        <v>0</v>
      </c>
      <c r="M19" s="160">
        <v>0</v>
      </c>
      <c r="N19" s="160">
        <v>0</v>
      </c>
      <c r="O19" s="160">
        <v>0</v>
      </c>
      <c r="P19" s="160">
        <v>0</v>
      </c>
      <c r="Q19" s="160">
        <v>0</v>
      </c>
      <c r="R19" s="160">
        <v>0</v>
      </c>
      <c r="S19" s="160">
        <v>0</v>
      </c>
      <c r="T19" s="160">
        <v>0</v>
      </c>
      <c r="U19" s="160">
        <v>0</v>
      </c>
      <c r="V19" s="160">
        <v>0</v>
      </c>
      <c r="W19" s="160">
        <v>0</v>
      </c>
      <c r="X19" s="160">
        <v>0</v>
      </c>
      <c r="Y19" s="160">
        <v>0</v>
      </c>
      <c r="Z19" s="160">
        <v>0</v>
      </c>
      <c r="AA19" s="160">
        <v>0</v>
      </c>
      <c r="AB19" s="160">
        <v>0</v>
      </c>
      <c r="AC19" s="160">
        <v>0</v>
      </c>
      <c r="AD19" s="160">
        <v>0</v>
      </c>
      <c r="AE19" s="160">
        <v>0</v>
      </c>
      <c r="AF19" s="160">
        <v>0</v>
      </c>
      <c r="AG19" s="160">
        <v>0</v>
      </c>
      <c r="AH19" s="160">
        <v>0</v>
      </c>
      <c r="AI19" s="160">
        <v>0</v>
      </c>
      <c r="AJ19" s="160">
        <v>0</v>
      </c>
      <c r="AK19" s="160">
        <v>0</v>
      </c>
      <c r="AL19" s="160">
        <v>0</v>
      </c>
      <c r="AM19" s="160">
        <v>0</v>
      </c>
      <c r="AN19" s="160">
        <v>0</v>
      </c>
      <c r="AO19" s="160">
        <v>0</v>
      </c>
      <c r="AP19" s="160">
        <v>0</v>
      </c>
      <c r="AQ19" s="160">
        <v>0</v>
      </c>
      <c r="AR19" s="160">
        <v>0</v>
      </c>
      <c r="AS19" s="160">
        <v>0</v>
      </c>
      <c r="AT19" s="160">
        <v>0</v>
      </c>
      <c r="AU19" s="160">
        <v>0</v>
      </c>
      <c r="AV19" s="160">
        <v>0</v>
      </c>
      <c r="AW19" s="160">
        <v>0</v>
      </c>
      <c r="AX19" s="160">
        <v>0</v>
      </c>
      <c r="AY19" s="160"/>
      <c r="AZ19" s="165" t="s">
        <v>313</v>
      </c>
      <c r="BA19" s="165" t="s">
        <v>313</v>
      </c>
      <c r="BB19" s="160">
        <v>0</v>
      </c>
      <c r="BC19" s="160">
        <v>0</v>
      </c>
      <c r="BD19" s="160">
        <v>0</v>
      </c>
      <c r="BE19" s="160">
        <v>0</v>
      </c>
      <c r="BF19" s="160">
        <v>0</v>
      </c>
      <c r="BG19" s="160">
        <v>0</v>
      </c>
      <c r="BH19" s="160">
        <v>0</v>
      </c>
      <c r="BI19" s="160">
        <v>0</v>
      </c>
      <c r="BJ19" s="160">
        <v>0</v>
      </c>
      <c r="BK19" s="160">
        <v>0</v>
      </c>
      <c r="BL19" s="160">
        <v>0</v>
      </c>
      <c r="BM19" s="160">
        <v>0</v>
      </c>
      <c r="BN19" s="160">
        <v>0</v>
      </c>
      <c r="BO19" s="160">
        <v>0</v>
      </c>
      <c r="BP19" s="160">
        <v>0</v>
      </c>
      <c r="BQ19" s="160">
        <v>0</v>
      </c>
      <c r="BR19" s="160">
        <v>0</v>
      </c>
      <c r="BS19" s="165" t="s">
        <v>313</v>
      </c>
      <c r="BT19" s="160">
        <v>0</v>
      </c>
      <c r="BU19" s="160">
        <v>0</v>
      </c>
    </row>
    <row r="20" spans="1:73" s="4" customFormat="1" ht="14.45" customHeight="1">
      <c r="A20" s="40" t="s">
        <v>418</v>
      </c>
      <c r="B20" s="160">
        <v>0</v>
      </c>
      <c r="C20" s="160">
        <v>0</v>
      </c>
      <c r="D20" s="160">
        <v>0</v>
      </c>
      <c r="E20" s="160">
        <v>1836</v>
      </c>
      <c r="F20" s="160">
        <v>1982</v>
      </c>
      <c r="G20" s="160">
        <v>0</v>
      </c>
      <c r="H20" s="160">
        <v>0</v>
      </c>
      <c r="I20" s="160">
        <v>0</v>
      </c>
      <c r="J20" s="160">
        <v>0</v>
      </c>
      <c r="K20" s="160">
        <v>0</v>
      </c>
      <c r="L20" s="160">
        <v>0</v>
      </c>
      <c r="M20" s="160">
        <v>0</v>
      </c>
      <c r="N20" s="160">
        <v>0</v>
      </c>
      <c r="O20" s="160">
        <v>0</v>
      </c>
      <c r="P20" s="160">
        <v>0</v>
      </c>
      <c r="Q20" s="160">
        <v>0</v>
      </c>
      <c r="R20" s="160">
        <v>0</v>
      </c>
      <c r="S20" s="160">
        <v>0</v>
      </c>
      <c r="T20" s="160">
        <v>0</v>
      </c>
      <c r="U20" s="160">
        <v>0</v>
      </c>
      <c r="V20" s="160">
        <v>0</v>
      </c>
      <c r="W20" s="160">
        <v>0</v>
      </c>
      <c r="X20" s="160">
        <v>0</v>
      </c>
      <c r="Y20" s="160">
        <v>0</v>
      </c>
      <c r="Z20" s="160">
        <v>0</v>
      </c>
      <c r="AA20" s="160">
        <v>0</v>
      </c>
      <c r="AB20" s="160">
        <v>0</v>
      </c>
      <c r="AC20" s="160">
        <v>0</v>
      </c>
      <c r="AD20" s="160">
        <v>0</v>
      </c>
      <c r="AE20" s="160">
        <v>0</v>
      </c>
      <c r="AF20" s="160">
        <v>0</v>
      </c>
      <c r="AG20" s="160">
        <v>0</v>
      </c>
      <c r="AH20" s="160">
        <v>0</v>
      </c>
      <c r="AI20" s="160">
        <v>0</v>
      </c>
      <c r="AJ20" s="160">
        <v>0</v>
      </c>
      <c r="AK20" s="160">
        <v>0</v>
      </c>
      <c r="AL20" s="160">
        <v>0</v>
      </c>
      <c r="AM20" s="160">
        <v>0</v>
      </c>
      <c r="AN20" s="160">
        <v>0</v>
      </c>
      <c r="AO20" s="160">
        <v>0</v>
      </c>
      <c r="AP20" s="160">
        <v>0</v>
      </c>
      <c r="AQ20" s="160">
        <v>0</v>
      </c>
      <c r="AR20" s="160">
        <v>0</v>
      </c>
      <c r="AS20" s="160">
        <v>0</v>
      </c>
      <c r="AT20" s="160">
        <v>0</v>
      </c>
      <c r="AU20" s="160">
        <v>0</v>
      </c>
      <c r="AV20" s="160">
        <v>0</v>
      </c>
      <c r="AW20" s="160">
        <v>0</v>
      </c>
      <c r="AX20" s="160">
        <v>0</v>
      </c>
      <c r="AY20" s="160"/>
      <c r="AZ20" s="165" t="s">
        <v>313</v>
      </c>
      <c r="BA20" s="165" t="s">
        <v>313</v>
      </c>
      <c r="BB20" s="160">
        <v>0</v>
      </c>
      <c r="BC20" s="160">
        <v>0</v>
      </c>
      <c r="BD20" s="160">
        <v>0</v>
      </c>
      <c r="BE20" s="160">
        <v>0</v>
      </c>
      <c r="BF20" s="160">
        <v>0</v>
      </c>
      <c r="BG20" s="160">
        <v>0</v>
      </c>
      <c r="BH20" s="160">
        <v>0</v>
      </c>
      <c r="BI20" s="160">
        <v>0</v>
      </c>
      <c r="BJ20" s="160">
        <v>0</v>
      </c>
      <c r="BK20" s="160">
        <v>0</v>
      </c>
      <c r="BL20" s="160">
        <v>0</v>
      </c>
      <c r="BM20" s="160">
        <v>0</v>
      </c>
      <c r="BN20" s="160">
        <v>0</v>
      </c>
      <c r="BO20" s="160">
        <v>0</v>
      </c>
      <c r="BP20" s="160">
        <v>0</v>
      </c>
      <c r="BQ20" s="160">
        <v>0</v>
      </c>
      <c r="BR20" s="160">
        <v>0</v>
      </c>
      <c r="BS20" s="165" t="s">
        <v>313</v>
      </c>
      <c r="BT20" s="160">
        <v>0</v>
      </c>
      <c r="BU20" s="160">
        <v>0</v>
      </c>
    </row>
    <row r="21" spans="1:73" s="4" customFormat="1">
      <c r="A21" s="40" t="s">
        <v>419</v>
      </c>
      <c r="B21" s="160">
        <v>0</v>
      </c>
      <c r="C21" s="160">
        <v>0</v>
      </c>
      <c r="D21" s="160">
        <v>0</v>
      </c>
      <c r="E21" s="160">
        <v>0</v>
      </c>
      <c r="F21" s="160">
        <v>0</v>
      </c>
      <c r="G21" s="160">
        <v>0</v>
      </c>
      <c r="H21" s="160">
        <v>0</v>
      </c>
      <c r="I21" s="160">
        <v>0</v>
      </c>
      <c r="J21" s="160">
        <v>0</v>
      </c>
      <c r="K21" s="160">
        <v>0</v>
      </c>
      <c r="L21" s="160">
        <v>0</v>
      </c>
      <c r="M21" s="160">
        <v>0</v>
      </c>
      <c r="N21" s="160">
        <v>0</v>
      </c>
      <c r="O21" s="160">
        <v>0</v>
      </c>
      <c r="P21" s="160">
        <v>0</v>
      </c>
      <c r="Q21" s="160">
        <v>0</v>
      </c>
      <c r="R21" s="160">
        <v>0</v>
      </c>
      <c r="S21" s="160">
        <v>0</v>
      </c>
      <c r="T21" s="160">
        <v>0</v>
      </c>
      <c r="U21" s="160">
        <v>0</v>
      </c>
      <c r="V21" s="160">
        <v>0</v>
      </c>
      <c r="W21" s="160">
        <v>0</v>
      </c>
      <c r="X21" s="160">
        <v>0</v>
      </c>
      <c r="Y21" s="160">
        <v>0</v>
      </c>
      <c r="Z21" s="160">
        <v>0</v>
      </c>
      <c r="AA21" s="160">
        <v>0</v>
      </c>
      <c r="AB21" s="160">
        <v>0</v>
      </c>
      <c r="AC21" s="160">
        <v>0</v>
      </c>
      <c r="AD21" s="160">
        <v>0</v>
      </c>
      <c r="AE21" s="160">
        <v>0</v>
      </c>
      <c r="AF21" s="160">
        <v>0</v>
      </c>
      <c r="AG21" s="160">
        <v>0</v>
      </c>
      <c r="AH21" s="160">
        <v>0</v>
      </c>
      <c r="AI21" s="160">
        <v>0</v>
      </c>
      <c r="AJ21" s="160">
        <v>0</v>
      </c>
      <c r="AK21" s="160">
        <v>0</v>
      </c>
      <c r="AL21" s="160">
        <v>4079</v>
      </c>
      <c r="AM21" s="160">
        <v>4194</v>
      </c>
      <c r="AN21" s="160">
        <v>3304</v>
      </c>
      <c r="AO21" s="160">
        <v>3001</v>
      </c>
      <c r="AP21" s="160">
        <v>2533</v>
      </c>
      <c r="AQ21" s="160">
        <v>1630</v>
      </c>
      <c r="AR21" s="160">
        <v>1374</v>
      </c>
      <c r="AS21" s="160">
        <v>1243</v>
      </c>
      <c r="AT21" s="160">
        <v>1264</v>
      </c>
      <c r="AU21" s="160">
        <v>45</v>
      </c>
      <c r="AV21" s="160">
        <v>46</v>
      </c>
      <c r="AW21" s="160">
        <v>47</v>
      </c>
      <c r="AX21" s="160">
        <v>48</v>
      </c>
      <c r="AY21" s="160">
        <v>49</v>
      </c>
      <c r="AZ21" s="160">
        <v>50</v>
      </c>
      <c r="BA21" s="160">
        <v>52</v>
      </c>
      <c r="BB21" s="160">
        <v>53</v>
      </c>
      <c r="BC21" s="160">
        <v>55</v>
      </c>
      <c r="BD21" s="160">
        <v>57</v>
      </c>
      <c r="BE21" s="160">
        <v>58</v>
      </c>
      <c r="BF21" s="160">
        <v>60</v>
      </c>
      <c r="BG21" s="160">
        <v>62</v>
      </c>
      <c r="BH21" s="160">
        <v>65</v>
      </c>
      <c r="BI21" s="160">
        <v>66</v>
      </c>
      <c r="BJ21" s="160">
        <v>69</v>
      </c>
      <c r="BK21" s="160">
        <v>70</v>
      </c>
      <c r="BL21" s="160">
        <v>48</v>
      </c>
      <c r="BM21" s="160">
        <v>49</v>
      </c>
      <c r="BN21" s="160">
        <v>50</v>
      </c>
      <c r="BO21" s="160">
        <v>51</v>
      </c>
      <c r="BP21" s="160">
        <v>43</v>
      </c>
      <c r="BQ21" s="160">
        <v>43</v>
      </c>
      <c r="BR21" s="160">
        <v>44</v>
      </c>
      <c r="BS21" s="160">
        <v>45</v>
      </c>
      <c r="BT21" s="160">
        <v>46</v>
      </c>
      <c r="BU21" s="160">
        <v>46</v>
      </c>
    </row>
    <row r="22" spans="1:73" s="4" customFormat="1">
      <c r="A22" s="40" t="s">
        <v>420</v>
      </c>
      <c r="B22" s="160">
        <v>0</v>
      </c>
      <c r="C22" s="160">
        <v>0</v>
      </c>
      <c r="D22" s="160">
        <v>0</v>
      </c>
      <c r="E22" s="160">
        <v>5125</v>
      </c>
      <c r="F22" s="160">
        <v>0</v>
      </c>
      <c r="G22" s="160">
        <v>0</v>
      </c>
      <c r="H22" s="160">
        <v>0</v>
      </c>
      <c r="I22" s="160">
        <v>2782</v>
      </c>
      <c r="J22" s="160">
        <v>0</v>
      </c>
      <c r="K22" s="160">
        <v>0</v>
      </c>
      <c r="L22" s="160">
        <v>0</v>
      </c>
      <c r="M22" s="160">
        <v>0</v>
      </c>
      <c r="N22" s="160">
        <v>0</v>
      </c>
      <c r="O22" s="160">
        <v>0</v>
      </c>
      <c r="P22" s="160">
        <v>0</v>
      </c>
      <c r="Q22" s="160">
        <v>3</v>
      </c>
      <c r="R22" s="160">
        <v>7</v>
      </c>
      <c r="S22" s="160">
        <v>6</v>
      </c>
      <c r="T22" s="160">
        <v>18</v>
      </c>
      <c r="U22" s="160">
        <v>10</v>
      </c>
      <c r="V22" s="160">
        <v>2535</v>
      </c>
      <c r="W22" s="160">
        <v>13564</v>
      </c>
      <c r="X22" s="160">
        <v>13294</v>
      </c>
      <c r="Y22" s="160">
        <v>17769</v>
      </c>
      <c r="Z22" s="160">
        <v>25537</v>
      </c>
      <c r="AA22" s="160">
        <v>26886</v>
      </c>
      <c r="AB22" s="160">
        <v>18997</v>
      </c>
      <c r="AC22" s="160">
        <v>20015</v>
      </c>
      <c r="AD22" s="160">
        <v>22986</v>
      </c>
      <c r="AE22" s="160">
        <v>23898</v>
      </c>
      <c r="AF22" s="160">
        <v>22810</v>
      </c>
      <c r="AG22" s="160">
        <v>28031</v>
      </c>
      <c r="AH22" s="160">
        <v>26550</v>
      </c>
      <c r="AI22" s="160">
        <v>27156</v>
      </c>
      <c r="AJ22" s="160">
        <v>26180</v>
      </c>
      <c r="AK22" s="160">
        <v>29640</v>
      </c>
      <c r="AL22" s="160">
        <v>26847</v>
      </c>
      <c r="AM22" s="160">
        <v>28651</v>
      </c>
      <c r="AN22" s="160">
        <v>31438</v>
      </c>
      <c r="AO22" s="160">
        <v>33726</v>
      </c>
      <c r="AP22" s="160">
        <v>36875</v>
      </c>
      <c r="AQ22" s="160">
        <v>34386</v>
      </c>
      <c r="AR22" s="160">
        <v>32622</v>
      </c>
      <c r="AS22" s="160">
        <v>41249</v>
      </c>
      <c r="AT22" s="160">
        <v>35505</v>
      </c>
      <c r="AU22" s="160">
        <v>33840</v>
      </c>
      <c r="AV22" s="160">
        <v>51096</v>
      </c>
      <c r="AW22" s="160">
        <v>46453</v>
      </c>
      <c r="AX22" s="160">
        <v>51304</v>
      </c>
      <c r="AY22" s="160">
        <v>47485</v>
      </c>
      <c r="AZ22" s="160">
        <v>36795</v>
      </c>
      <c r="BA22" s="160">
        <v>39490</v>
      </c>
      <c r="BB22" s="160">
        <v>39595</v>
      </c>
      <c r="BC22" s="160">
        <v>40580</v>
      </c>
      <c r="BD22" s="160">
        <v>34822</v>
      </c>
      <c r="BE22" s="160">
        <v>43786</v>
      </c>
      <c r="BF22" s="160">
        <v>39510</v>
      </c>
      <c r="BG22" s="160">
        <v>34033</v>
      </c>
      <c r="BH22" s="160">
        <v>34446</v>
      </c>
      <c r="BI22" s="160">
        <v>34281</v>
      </c>
      <c r="BJ22" s="160">
        <v>33158</v>
      </c>
      <c r="BK22" s="160">
        <v>31969</v>
      </c>
      <c r="BL22" s="160">
        <v>29554</v>
      </c>
      <c r="BM22" s="160">
        <v>33756</v>
      </c>
      <c r="BN22" s="160">
        <v>33236</v>
      </c>
      <c r="BO22" s="160">
        <v>26220</v>
      </c>
      <c r="BP22" s="160">
        <v>24278</v>
      </c>
      <c r="BQ22" s="160">
        <v>19907</v>
      </c>
      <c r="BR22" s="160">
        <v>24030</v>
      </c>
      <c r="BS22" s="160">
        <v>20084</v>
      </c>
      <c r="BT22" s="160">
        <v>21145</v>
      </c>
      <c r="BU22" s="160">
        <v>18072</v>
      </c>
    </row>
    <row r="23" spans="1:73" s="29" customFormat="1">
      <c r="A23" s="28" t="s">
        <v>421</v>
      </c>
      <c r="B23" s="161">
        <v>72377</v>
      </c>
      <c r="C23" s="161">
        <v>47257</v>
      </c>
      <c r="D23" s="161">
        <v>64792</v>
      </c>
      <c r="E23" s="161">
        <v>43286</v>
      </c>
      <c r="F23" s="161">
        <v>58317</v>
      </c>
      <c r="G23" s="161">
        <v>56961</v>
      </c>
      <c r="H23" s="161">
        <v>52236</v>
      </c>
      <c r="I23" s="161">
        <v>31397</v>
      </c>
      <c r="J23" s="161">
        <v>46904</v>
      </c>
      <c r="K23" s="161">
        <v>52280</v>
      </c>
      <c r="L23" s="161">
        <v>50372</v>
      </c>
      <c r="M23" s="161">
        <v>45189</v>
      </c>
      <c r="N23" s="161">
        <v>45236</v>
      </c>
      <c r="O23" s="161">
        <v>41976</v>
      </c>
      <c r="P23" s="161">
        <v>45488</v>
      </c>
      <c r="Q23" s="161">
        <v>20613</v>
      </c>
      <c r="R23" s="161">
        <v>50346</v>
      </c>
      <c r="S23" s="161">
        <v>48464</v>
      </c>
      <c r="T23" s="161">
        <v>41287</v>
      </c>
      <c r="U23" s="161">
        <v>36386</v>
      </c>
      <c r="V23" s="161">
        <v>40377</v>
      </c>
      <c r="W23" s="161">
        <v>47197</v>
      </c>
      <c r="X23" s="161">
        <v>39805</v>
      </c>
      <c r="Y23" s="161">
        <v>50390</v>
      </c>
      <c r="Z23" s="161">
        <v>72453</v>
      </c>
      <c r="AA23" s="161">
        <v>76622</v>
      </c>
      <c r="AB23" s="161">
        <v>59971</v>
      </c>
      <c r="AC23" s="161">
        <v>43936</v>
      </c>
      <c r="AD23" s="160">
        <v>58449</v>
      </c>
      <c r="AE23" s="161">
        <v>60923</v>
      </c>
      <c r="AF23" s="161">
        <v>50410</v>
      </c>
      <c r="AG23" s="161">
        <v>35070</v>
      </c>
      <c r="AH23" s="161">
        <v>105183</v>
      </c>
      <c r="AI23" s="161">
        <v>47261</v>
      </c>
      <c r="AJ23" s="161">
        <v>50429</v>
      </c>
      <c r="AK23" s="161">
        <v>80994</v>
      </c>
      <c r="AL23" s="161">
        <v>47350</v>
      </c>
      <c r="AM23" s="161">
        <v>52934</v>
      </c>
      <c r="AN23" s="161">
        <v>56247</v>
      </c>
      <c r="AO23" s="161">
        <v>45759</v>
      </c>
      <c r="AP23" s="161">
        <v>56340</v>
      </c>
      <c r="AQ23" s="161">
        <v>49155</v>
      </c>
      <c r="AR23" s="161">
        <v>53805</v>
      </c>
      <c r="AS23" s="161">
        <v>85352</v>
      </c>
      <c r="AT23" s="161">
        <v>53551</v>
      </c>
      <c r="AU23" s="161">
        <v>38822</v>
      </c>
      <c r="AV23" s="161">
        <v>99182</v>
      </c>
      <c r="AW23" s="161">
        <v>109298</v>
      </c>
      <c r="AX23" s="161">
        <v>106414</v>
      </c>
      <c r="AY23" s="161">
        <v>75714</v>
      </c>
      <c r="AZ23" s="161">
        <v>90898</v>
      </c>
      <c r="BA23" s="161">
        <v>99202</v>
      </c>
      <c r="BB23" s="161">
        <v>54987</v>
      </c>
      <c r="BC23" s="161">
        <v>81514</v>
      </c>
      <c r="BD23" s="161">
        <v>57718</v>
      </c>
      <c r="BE23" s="161">
        <v>74476</v>
      </c>
      <c r="BF23" s="161">
        <v>59368</v>
      </c>
      <c r="BG23" s="161">
        <v>58421</v>
      </c>
      <c r="BH23" s="161">
        <v>57752</v>
      </c>
      <c r="BI23" s="161">
        <v>56811</v>
      </c>
      <c r="BJ23" s="161">
        <v>34135</v>
      </c>
      <c r="BK23" s="161">
        <v>11772</v>
      </c>
      <c r="BL23" s="161">
        <v>25408</v>
      </c>
      <c r="BM23" s="161">
        <v>174414</v>
      </c>
      <c r="BN23" s="161">
        <v>131395</v>
      </c>
      <c r="BO23" s="161">
        <v>17991</v>
      </c>
      <c r="BP23" s="161">
        <v>24072</v>
      </c>
      <c r="BQ23" s="161">
        <v>117941</v>
      </c>
      <c r="BR23" s="161">
        <v>25261</v>
      </c>
      <c r="BS23" s="161">
        <v>25976</v>
      </c>
      <c r="BT23" s="161">
        <v>36912</v>
      </c>
      <c r="BU23" s="161">
        <v>125338</v>
      </c>
    </row>
    <row r="24" spans="1:73" s="4" customFormat="1">
      <c r="A24" s="35" t="s">
        <v>422</v>
      </c>
      <c r="B24" s="160">
        <v>6221</v>
      </c>
      <c r="C24" s="160">
        <v>2560</v>
      </c>
      <c r="D24" s="160">
        <v>2922</v>
      </c>
      <c r="E24" s="160">
        <v>0</v>
      </c>
      <c r="F24" s="160">
        <v>3592</v>
      </c>
      <c r="G24" s="160">
        <v>15</v>
      </c>
      <c r="H24" s="160">
        <v>1583</v>
      </c>
      <c r="I24" s="160">
        <v>2799</v>
      </c>
      <c r="J24" s="160">
        <v>1198</v>
      </c>
      <c r="K24" s="160">
        <v>1674</v>
      </c>
      <c r="L24" s="160">
        <v>1215</v>
      </c>
      <c r="M24" s="160">
        <v>792</v>
      </c>
      <c r="N24" s="160">
        <v>1819</v>
      </c>
      <c r="O24" s="160">
        <v>1418</v>
      </c>
      <c r="P24" s="160">
        <v>1180</v>
      </c>
      <c r="Q24" s="160">
        <v>580</v>
      </c>
      <c r="R24" s="160">
        <v>1228</v>
      </c>
      <c r="S24" s="160">
        <v>1426</v>
      </c>
      <c r="T24" s="160">
        <v>1202</v>
      </c>
      <c r="U24" s="160">
        <v>776</v>
      </c>
      <c r="V24" s="160">
        <v>952</v>
      </c>
      <c r="W24" s="160">
        <v>2115</v>
      </c>
      <c r="X24" s="160">
        <v>1512</v>
      </c>
      <c r="Y24" s="160">
        <v>999</v>
      </c>
      <c r="Z24" s="160">
        <v>3045</v>
      </c>
      <c r="AA24" s="160">
        <v>1757</v>
      </c>
      <c r="AB24" s="160">
        <v>1947</v>
      </c>
      <c r="AC24" s="160">
        <v>1368</v>
      </c>
      <c r="AD24" s="160">
        <v>4530</v>
      </c>
      <c r="AE24" s="160">
        <v>2180</v>
      </c>
      <c r="AF24" s="160">
        <v>1252</v>
      </c>
      <c r="AG24" s="160">
        <v>833</v>
      </c>
      <c r="AH24" s="160">
        <v>66916</v>
      </c>
      <c r="AI24" s="160">
        <v>2383</v>
      </c>
      <c r="AJ24" s="160">
        <v>1900</v>
      </c>
      <c r="AK24" s="160">
        <v>1030</v>
      </c>
      <c r="AL24" s="160">
        <v>1545</v>
      </c>
      <c r="AM24" s="160">
        <v>2379</v>
      </c>
      <c r="AN24" s="160">
        <v>5616</v>
      </c>
      <c r="AO24" s="160">
        <v>2115</v>
      </c>
      <c r="AP24" s="160">
        <v>3583</v>
      </c>
      <c r="AQ24" s="160">
        <v>3692</v>
      </c>
      <c r="AR24" s="160">
        <v>2166</v>
      </c>
      <c r="AS24" s="160">
        <v>4263</v>
      </c>
      <c r="AT24" s="160">
        <v>3353</v>
      </c>
      <c r="AU24" s="160">
        <v>7968</v>
      </c>
      <c r="AV24" s="160">
        <v>5402</v>
      </c>
      <c r="AW24" s="160">
        <v>7267</v>
      </c>
      <c r="AX24" s="160">
        <v>2718</v>
      </c>
      <c r="AY24" s="160">
        <v>3572</v>
      </c>
      <c r="AZ24" s="160">
        <v>1308</v>
      </c>
      <c r="BA24" s="160">
        <v>2659</v>
      </c>
      <c r="BB24" s="160">
        <v>4413</v>
      </c>
      <c r="BC24" s="160">
        <v>3233</v>
      </c>
      <c r="BD24" s="160">
        <v>2620</v>
      </c>
      <c r="BE24" s="160">
        <v>1632</v>
      </c>
      <c r="BF24" s="160">
        <v>1799</v>
      </c>
      <c r="BG24" s="160">
        <v>5840</v>
      </c>
      <c r="BH24" s="160">
        <v>3401</v>
      </c>
      <c r="BI24" s="160">
        <v>1432</v>
      </c>
      <c r="BJ24" s="160">
        <v>3147</v>
      </c>
      <c r="BK24" s="160">
        <v>5491</v>
      </c>
      <c r="BL24" s="160">
        <v>7561</v>
      </c>
      <c r="BM24" s="160">
        <v>7799</v>
      </c>
      <c r="BN24" s="160">
        <v>5829</v>
      </c>
      <c r="BO24" s="160">
        <v>3742</v>
      </c>
      <c r="BP24" s="160">
        <v>2756</v>
      </c>
      <c r="BQ24" s="160">
        <v>1898</v>
      </c>
      <c r="BR24" s="160">
        <v>2918</v>
      </c>
      <c r="BS24" s="160">
        <v>2331</v>
      </c>
      <c r="BT24" s="160">
        <v>2599</v>
      </c>
      <c r="BU24" s="160">
        <v>2358</v>
      </c>
    </row>
    <row r="25" spans="1:73" s="4" customFormat="1">
      <c r="A25" s="35" t="s">
        <v>423</v>
      </c>
      <c r="B25" s="160">
        <v>66156</v>
      </c>
      <c r="C25" s="160">
        <v>44697</v>
      </c>
      <c r="D25" s="160">
        <v>61870</v>
      </c>
      <c r="E25" s="160">
        <v>0</v>
      </c>
      <c r="F25" s="160">
        <v>54725</v>
      </c>
      <c r="G25" s="160">
        <v>56946</v>
      </c>
      <c r="H25" s="160">
        <v>50653</v>
      </c>
      <c r="I25" s="160">
        <v>28598</v>
      </c>
      <c r="J25" s="160">
        <v>45706</v>
      </c>
      <c r="K25" s="160">
        <v>50606</v>
      </c>
      <c r="L25" s="160">
        <v>49157</v>
      </c>
      <c r="M25" s="160">
        <v>44397</v>
      </c>
      <c r="N25" s="160">
        <v>43417</v>
      </c>
      <c r="O25" s="160">
        <v>40558</v>
      </c>
      <c r="P25" s="160">
        <v>44308</v>
      </c>
      <c r="Q25" s="160">
        <v>20033</v>
      </c>
      <c r="R25" s="160">
        <v>49118</v>
      </c>
      <c r="S25" s="160">
        <v>47038</v>
      </c>
      <c r="T25" s="160">
        <v>40085</v>
      </c>
      <c r="U25" s="160">
        <v>35610</v>
      </c>
      <c r="V25" s="160">
        <v>39425</v>
      </c>
      <c r="W25" s="160">
        <v>45082</v>
      </c>
      <c r="X25" s="160">
        <v>38293</v>
      </c>
      <c r="Y25" s="160">
        <v>49391</v>
      </c>
      <c r="Z25" s="160">
        <v>69408</v>
      </c>
      <c r="AA25" s="160">
        <v>74865</v>
      </c>
      <c r="AB25" s="160">
        <v>58024</v>
      </c>
      <c r="AC25" s="160">
        <v>42568</v>
      </c>
      <c r="AD25" s="160">
        <v>53919</v>
      </c>
      <c r="AE25" s="160">
        <v>58743</v>
      </c>
      <c r="AF25" s="160">
        <v>49158</v>
      </c>
      <c r="AG25" s="160">
        <v>34237</v>
      </c>
      <c r="AH25" s="160">
        <v>38267</v>
      </c>
      <c r="AI25" s="160">
        <v>44878</v>
      </c>
      <c r="AJ25" s="160">
        <v>48529</v>
      </c>
      <c r="AK25" s="160">
        <v>79964</v>
      </c>
      <c r="AL25" s="160">
        <v>45805</v>
      </c>
      <c r="AM25" s="160">
        <v>50555</v>
      </c>
      <c r="AN25" s="160">
        <v>50631</v>
      </c>
      <c r="AO25" s="160">
        <v>43644</v>
      </c>
      <c r="AP25" s="160">
        <v>52757</v>
      </c>
      <c r="AQ25" s="160">
        <v>45463</v>
      </c>
      <c r="AR25" s="160">
        <v>51639</v>
      </c>
      <c r="AS25" s="160">
        <v>81089</v>
      </c>
      <c r="AT25" s="160">
        <v>50198</v>
      </c>
      <c r="AU25" s="160">
        <v>30854</v>
      </c>
      <c r="AV25" s="160">
        <v>93780</v>
      </c>
      <c r="AW25" s="160">
        <v>102031</v>
      </c>
      <c r="AX25" s="160">
        <v>103696</v>
      </c>
      <c r="AY25" s="160">
        <v>72142</v>
      </c>
      <c r="AZ25" s="160">
        <v>89590</v>
      </c>
      <c r="BA25" s="160">
        <v>96543</v>
      </c>
      <c r="BB25" s="160">
        <v>50574</v>
      </c>
      <c r="BC25" s="160">
        <v>78281</v>
      </c>
      <c r="BD25" s="160">
        <v>55098</v>
      </c>
      <c r="BE25" s="160">
        <v>72844</v>
      </c>
      <c r="BF25" s="160">
        <v>57569</v>
      </c>
      <c r="BG25" s="160">
        <v>52581</v>
      </c>
      <c r="BH25" s="160">
        <v>54351</v>
      </c>
      <c r="BI25" s="160">
        <v>55379</v>
      </c>
      <c r="BJ25" s="160">
        <v>30988</v>
      </c>
      <c r="BK25" s="160">
        <v>6281</v>
      </c>
      <c r="BL25" s="160">
        <v>17847</v>
      </c>
      <c r="BM25" s="160">
        <v>166615</v>
      </c>
      <c r="BN25" s="160">
        <v>125566</v>
      </c>
      <c r="BO25" s="160">
        <v>14249</v>
      </c>
      <c r="BP25" s="160">
        <v>21316</v>
      </c>
      <c r="BQ25" s="160">
        <v>116043</v>
      </c>
      <c r="BR25" s="160">
        <v>22343</v>
      </c>
      <c r="BS25" s="160">
        <v>23645</v>
      </c>
      <c r="BT25" s="160">
        <v>34313</v>
      </c>
      <c r="BU25" s="160">
        <v>122980</v>
      </c>
    </row>
    <row r="26" spans="1:73" s="29" customFormat="1">
      <c r="A26" s="28" t="s">
        <v>424</v>
      </c>
      <c r="B26" s="161">
        <v>1651842</v>
      </c>
      <c r="C26" s="161">
        <v>1709096</v>
      </c>
      <c r="D26" s="161">
        <v>2038284</v>
      </c>
      <c r="E26" s="161">
        <v>2284748</v>
      </c>
      <c r="F26" s="161">
        <v>2167510</v>
      </c>
      <c r="G26" s="161">
        <v>2184409</v>
      </c>
      <c r="H26" s="161">
        <v>2223835</v>
      </c>
      <c r="I26" s="161">
        <v>2569466</v>
      </c>
      <c r="J26" s="161">
        <v>2635194</v>
      </c>
      <c r="K26" s="161">
        <v>2601176</v>
      </c>
      <c r="L26" s="161">
        <v>2673528</v>
      </c>
      <c r="M26" s="161">
        <v>3112447</v>
      </c>
      <c r="N26" s="161">
        <v>3182108</v>
      </c>
      <c r="O26" s="161">
        <v>2886523</v>
      </c>
      <c r="P26" s="161">
        <v>2830931</v>
      </c>
      <c r="Q26" s="161">
        <v>3148448</v>
      </c>
      <c r="R26" s="161">
        <v>3287487</v>
      </c>
      <c r="S26" s="161">
        <v>3269155</v>
      </c>
      <c r="T26" s="161">
        <v>3208868</v>
      </c>
      <c r="U26" s="161">
        <v>3482835</v>
      </c>
      <c r="V26" s="161">
        <v>4057884</v>
      </c>
      <c r="W26" s="161">
        <v>3714164</v>
      </c>
      <c r="X26" s="161">
        <v>3737683</v>
      </c>
      <c r="Y26" s="161">
        <v>4000069</v>
      </c>
      <c r="Z26" s="161">
        <v>4391603</v>
      </c>
      <c r="AA26" s="161">
        <v>4780644</v>
      </c>
      <c r="AB26" s="161">
        <v>5326988</v>
      </c>
      <c r="AC26" s="161">
        <v>5770975</v>
      </c>
      <c r="AD26" s="161">
        <v>5937504</v>
      </c>
      <c r="AE26" s="161">
        <v>5975601</v>
      </c>
      <c r="AF26" s="161">
        <v>5800557</v>
      </c>
      <c r="AG26" s="161">
        <v>6084542</v>
      </c>
      <c r="AH26" s="161">
        <v>6745231</v>
      </c>
      <c r="AI26" s="161">
        <v>6742823</v>
      </c>
      <c r="AJ26" s="161">
        <v>6967177</v>
      </c>
      <c r="AK26" s="161">
        <v>7334317</v>
      </c>
      <c r="AL26" s="161">
        <v>7895696</v>
      </c>
      <c r="AM26" s="161">
        <v>8149240</v>
      </c>
      <c r="AN26" s="161">
        <v>8512485</v>
      </c>
      <c r="AO26" s="161">
        <v>8930536</v>
      </c>
      <c r="AP26" s="161">
        <v>9293869</v>
      </c>
      <c r="AQ26" s="161">
        <v>9555053</v>
      </c>
      <c r="AR26" s="161">
        <v>9670599</v>
      </c>
      <c r="AS26" s="161">
        <v>9818746</v>
      </c>
      <c r="AT26" s="161">
        <v>9964300</v>
      </c>
      <c r="AU26" s="161">
        <v>10010394</v>
      </c>
      <c r="AV26" s="161">
        <v>10488859</v>
      </c>
      <c r="AW26" s="161">
        <v>11042723</v>
      </c>
      <c r="AX26" s="161">
        <v>11574786</v>
      </c>
      <c r="AY26" s="161">
        <v>12110357</v>
      </c>
      <c r="AZ26" s="161">
        <v>12091009</v>
      </c>
      <c r="BA26" s="161">
        <v>12039078</v>
      </c>
      <c r="BB26" s="161">
        <v>12336924</v>
      </c>
      <c r="BC26" s="161">
        <v>11887673</v>
      </c>
      <c r="BD26" s="161">
        <v>11759093</v>
      </c>
      <c r="BE26" s="161">
        <v>12459548</v>
      </c>
      <c r="BF26" s="161">
        <v>12307075</v>
      </c>
      <c r="BG26" s="161">
        <v>10230633</v>
      </c>
      <c r="BH26" s="161">
        <v>9874016</v>
      </c>
      <c r="BI26" s="161">
        <v>9612687</v>
      </c>
      <c r="BJ26" s="161">
        <v>9754715</v>
      </c>
      <c r="BK26" s="161">
        <v>9686836</v>
      </c>
      <c r="BL26" s="161">
        <v>9404369</v>
      </c>
      <c r="BM26" s="161">
        <v>9939810</v>
      </c>
      <c r="BN26" s="161">
        <v>10335166</v>
      </c>
      <c r="BO26" s="161">
        <v>9657295</v>
      </c>
      <c r="BP26" s="161">
        <v>9504330</v>
      </c>
      <c r="BQ26" s="161">
        <v>10557126</v>
      </c>
      <c r="BR26" s="161">
        <v>10699458</v>
      </c>
      <c r="BS26" s="161">
        <v>10385236</v>
      </c>
      <c r="BT26" s="161">
        <v>10284420</v>
      </c>
      <c r="BU26" s="161">
        <v>11222316</v>
      </c>
    </row>
    <row r="27" spans="1:73" s="4" customFormat="1">
      <c r="A27" s="153" t="s">
        <v>425</v>
      </c>
      <c r="B27" s="160"/>
      <c r="C27" s="160"/>
      <c r="D27" s="160"/>
      <c r="E27" s="160"/>
      <c r="F27" s="160"/>
      <c r="G27" s="160"/>
      <c r="H27" s="160"/>
      <c r="I27" s="160"/>
      <c r="J27" s="160"/>
      <c r="K27" s="160"/>
      <c r="L27" s="160"/>
      <c r="M27" s="160"/>
      <c r="N27" s="160"/>
      <c r="O27" s="160"/>
      <c r="P27" s="160"/>
      <c r="Q27" s="160"/>
      <c r="R27" s="160"/>
      <c r="S27" s="160"/>
      <c r="T27" s="160"/>
      <c r="U27" s="160"/>
      <c r="V27" s="160"/>
      <c r="W27" s="160"/>
      <c r="X27" s="160"/>
      <c r="Y27" s="160"/>
      <c r="Z27" s="160"/>
      <c r="AA27" s="160"/>
      <c r="AB27" s="160"/>
      <c r="AC27" s="160"/>
      <c r="AD27" s="160"/>
      <c r="AE27" s="160"/>
      <c r="AF27" s="160"/>
      <c r="AG27" s="160"/>
      <c r="AH27" s="160"/>
      <c r="AI27" s="160"/>
      <c r="AJ27" s="160"/>
      <c r="AK27" s="160"/>
      <c r="AL27" s="160"/>
      <c r="AM27" s="160"/>
      <c r="AN27" s="160"/>
      <c r="AO27" s="160"/>
      <c r="AP27" s="160"/>
      <c r="AQ27" s="160"/>
      <c r="AR27" s="160"/>
      <c r="AS27" s="160"/>
      <c r="AT27" s="160"/>
      <c r="AU27" s="160"/>
      <c r="AV27" s="160"/>
      <c r="AW27" s="160"/>
      <c r="AX27" s="160"/>
      <c r="AY27" s="160"/>
      <c r="AZ27" s="160"/>
      <c r="BA27" s="160"/>
      <c r="BB27" s="160"/>
      <c r="BC27" s="160"/>
      <c r="BD27" s="160"/>
      <c r="BE27" s="160"/>
      <c r="BF27" s="160"/>
      <c r="BG27" s="160"/>
      <c r="BH27" s="160"/>
      <c r="BI27" s="160"/>
      <c r="BJ27" s="160"/>
      <c r="BK27" s="160"/>
      <c r="BL27" s="160"/>
      <c r="BM27" s="160"/>
      <c r="BN27" s="160"/>
      <c r="BO27" s="160"/>
      <c r="BP27" s="160"/>
      <c r="BQ27" s="160"/>
      <c r="BR27" s="160"/>
      <c r="BS27" s="160"/>
      <c r="BT27" s="160"/>
      <c r="BU27" s="160"/>
    </row>
    <row r="28" spans="1:73" s="34" customFormat="1">
      <c r="A28" s="40" t="s">
        <v>426</v>
      </c>
      <c r="B28" s="160">
        <v>77301</v>
      </c>
      <c r="C28" s="160">
        <v>40911</v>
      </c>
      <c r="D28" s="160">
        <v>120381</v>
      </c>
      <c r="E28" s="160">
        <v>101361</v>
      </c>
      <c r="F28" s="160">
        <v>115177</v>
      </c>
      <c r="G28" s="160">
        <v>75327</v>
      </c>
      <c r="H28" s="160">
        <v>76810</v>
      </c>
      <c r="I28" s="160">
        <v>49900</v>
      </c>
      <c r="J28" s="160">
        <v>49904</v>
      </c>
      <c r="K28" s="160">
        <v>51639</v>
      </c>
      <c r="L28" s="160">
        <v>50183</v>
      </c>
      <c r="M28" s="160">
        <v>57152</v>
      </c>
      <c r="N28" s="160">
        <v>58859</v>
      </c>
      <c r="O28" s="160">
        <v>52457</v>
      </c>
      <c r="P28" s="160">
        <v>50241</v>
      </c>
      <c r="Q28" s="160">
        <v>47689</v>
      </c>
      <c r="R28" s="160">
        <v>47941</v>
      </c>
      <c r="S28" s="160">
        <v>51856</v>
      </c>
      <c r="T28" s="160">
        <v>66594</v>
      </c>
      <c r="U28" s="160">
        <v>65945</v>
      </c>
      <c r="V28" s="160">
        <v>73462</v>
      </c>
      <c r="W28" s="160">
        <v>86823</v>
      </c>
      <c r="X28" s="160">
        <v>90154</v>
      </c>
      <c r="Y28" s="160">
        <v>94215</v>
      </c>
      <c r="Z28" s="160">
        <v>91749</v>
      </c>
      <c r="AA28" s="160">
        <v>88052</v>
      </c>
      <c r="AB28" s="160">
        <v>88263</v>
      </c>
      <c r="AC28" s="160">
        <v>79942</v>
      </c>
      <c r="AD28" s="160">
        <v>100130</v>
      </c>
      <c r="AE28" s="160">
        <v>81753</v>
      </c>
      <c r="AF28" s="160">
        <v>31573</v>
      </c>
      <c r="AG28" s="160">
        <v>36075</v>
      </c>
      <c r="AH28" s="160">
        <v>40401</v>
      </c>
      <c r="AI28" s="160">
        <v>43108</v>
      </c>
      <c r="AJ28" s="160">
        <v>41252</v>
      </c>
      <c r="AK28" s="160">
        <v>33860</v>
      </c>
      <c r="AL28" s="160">
        <v>32178</v>
      </c>
      <c r="AM28" s="160">
        <v>29095</v>
      </c>
      <c r="AN28" s="160">
        <v>28042</v>
      </c>
      <c r="AO28" s="160">
        <v>26979</v>
      </c>
      <c r="AP28" s="160">
        <v>26111</v>
      </c>
      <c r="AQ28" s="160">
        <v>25969</v>
      </c>
      <c r="AR28" s="160">
        <v>24835</v>
      </c>
      <c r="AS28" s="160">
        <v>23835</v>
      </c>
      <c r="AT28" s="160">
        <v>22264</v>
      </c>
      <c r="AU28" s="160">
        <v>20784</v>
      </c>
      <c r="AV28" s="160">
        <v>18055</v>
      </c>
      <c r="AW28" s="160">
        <v>15790</v>
      </c>
      <c r="AX28" s="160">
        <v>13711</v>
      </c>
      <c r="AY28" s="160">
        <v>12985</v>
      </c>
      <c r="AZ28" s="160">
        <v>12962</v>
      </c>
      <c r="BA28" s="160">
        <v>12087</v>
      </c>
      <c r="BB28" s="160">
        <v>12936</v>
      </c>
      <c r="BC28" s="160">
        <v>12394</v>
      </c>
      <c r="BD28" s="160">
        <v>13560</v>
      </c>
      <c r="BE28" s="160">
        <v>12648</v>
      </c>
      <c r="BF28" s="160">
        <v>12238</v>
      </c>
      <c r="BG28" s="160">
        <v>11522</v>
      </c>
      <c r="BH28" s="160">
        <v>11317</v>
      </c>
      <c r="BI28" s="160">
        <v>11519</v>
      </c>
      <c r="BJ28" s="160">
        <v>11098</v>
      </c>
      <c r="BK28" s="160">
        <v>11498</v>
      </c>
      <c r="BL28" s="160">
        <v>11107</v>
      </c>
      <c r="BM28" s="160">
        <v>11016</v>
      </c>
      <c r="BN28" s="160">
        <v>12721</v>
      </c>
      <c r="BO28" s="160">
        <v>28342</v>
      </c>
      <c r="BP28" s="160">
        <v>11716</v>
      </c>
      <c r="BQ28" s="160">
        <v>11649</v>
      </c>
      <c r="BR28" s="160">
        <v>12468</v>
      </c>
      <c r="BS28" s="160">
        <v>13742</v>
      </c>
      <c r="BT28" s="160">
        <v>15659</v>
      </c>
      <c r="BU28" s="160">
        <v>17952</v>
      </c>
    </row>
    <row r="29" spans="1:73" s="34" customFormat="1">
      <c r="A29" s="40" t="s">
        <v>427</v>
      </c>
      <c r="B29" s="160">
        <v>1807482</v>
      </c>
      <c r="C29" s="160">
        <v>1935706</v>
      </c>
      <c r="D29" s="160">
        <v>2161708</v>
      </c>
      <c r="E29" s="160">
        <v>2481450</v>
      </c>
      <c r="F29" s="160">
        <v>2381202</v>
      </c>
      <c r="G29" s="160">
        <v>2424967</v>
      </c>
      <c r="H29" s="160">
        <v>2498976</v>
      </c>
      <c r="I29" s="160">
        <v>2834646</v>
      </c>
      <c r="J29" s="160">
        <v>2897474</v>
      </c>
      <c r="K29" s="160">
        <v>2853563</v>
      </c>
      <c r="L29" s="160">
        <v>2914703</v>
      </c>
      <c r="M29" s="160">
        <v>3356183</v>
      </c>
      <c r="N29" s="160">
        <v>3389034</v>
      </c>
      <c r="O29" s="160">
        <v>3116670</v>
      </c>
      <c r="P29" s="160">
        <v>3066136</v>
      </c>
      <c r="Q29" s="160">
        <v>3392611</v>
      </c>
      <c r="R29" s="160">
        <v>3546973</v>
      </c>
      <c r="S29" s="160">
        <v>3526592</v>
      </c>
      <c r="T29" s="160">
        <v>3414424</v>
      </c>
      <c r="U29" s="160">
        <v>3667638</v>
      </c>
      <c r="V29" s="160">
        <v>4269203</v>
      </c>
      <c r="W29" s="160">
        <v>3929876</v>
      </c>
      <c r="X29" s="160">
        <v>3944901</v>
      </c>
      <c r="Y29" s="160">
        <v>4189538</v>
      </c>
      <c r="Z29" s="160">
        <v>4581706</v>
      </c>
      <c r="AA29" s="160">
        <v>4998986</v>
      </c>
      <c r="AB29" s="160">
        <v>5575633</v>
      </c>
      <c r="AC29" s="160">
        <v>5960215</v>
      </c>
      <c r="AD29" s="160">
        <v>6101420</v>
      </c>
      <c r="AE29" s="160">
        <v>6144523</v>
      </c>
      <c r="AF29" s="160">
        <v>6193164</v>
      </c>
      <c r="AG29" s="160">
        <v>6466547</v>
      </c>
      <c r="AH29" s="160">
        <v>7154513</v>
      </c>
      <c r="AI29" s="160">
        <v>7086598</v>
      </c>
      <c r="AJ29" s="160">
        <v>7345034</v>
      </c>
      <c r="AK29" s="160">
        <v>7707539</v>
      </c>
      <c r="AL29" s="160">
        <v>8278902</v>
      </c>
      <c r="AM29" s="160">
        <v>8559003</v>
      </c>
      <c r="AN29" s="160">
        <v>8939667</v>
      </c>
      <c r="AO29" s="160">
        <v>9376278</v>
      </c>
      <c r="AP29" s="160">
        <v>9749099</v>
      </c>
      <c r="AQ29" s="160">
        <v>9996917</v>
      </c>
      <c r="AR29" s="160">
        <v>10125315</v>
      </c>
      <c r="AS29" s="160">
        <v>10258343</v>
      </c>
      <c r="AT29" s="160">
        <v>10403841</v>
      </c>
      <c r="AU29" s="160">
        <v>10377092</v>
      </c>
      <c r="AV29" s="160">
        <v>10812169</v>
      </c>
      <c r="AW29" s="160">
        <v>11403580</v>
      </c>
      <c r="AX29" s="160">
        <v>11943663</v>
      </c>
      <c r="AY29" s="160">
        <v>12408896</v>
      </c>
      <c r="AZ29" s="160">
        <v>12377215</v>
      </c>
      <c r="BA29" s="160">
        <v>12347267</v>
      </c>
      <c r="BB29" s="160">
        <v>12646044</v>
      </c>
      <c r="BC29" s="160">
        <v>12237268</v>
      </c>
      <c r="BD29" s="160">
        <v>12090944</v>
      </c>
      <c r="BE29" s="160">
        <v>12796066</v>
      </c>
      <c r="BF29" s="160">
        <v>12637820</v>
      </c>
      <c r="BG29" s="160">
        <v>10534511</v>
      </c>
      <c r="BH29" s="160">
        <v>10206903</v>
      </c>
      <c r="BI29" s="160">
        <v>9964148</v>
      </c>
      <c r="BJ29" s="160">
        <v>10142202</v>
      </c>
      <c r="BK29" s="160">
        <v>10027991</v>
      </c>
      <c r="BL29" s="160">
        <v>9814094</v>
      </c>
      <c r="BM29" s="160">
        <v>10425796</v>
      </c>
      <c r="BN29" s="160">
        <v>10810553</v>
      </c>
      <c r="BO29" s="160">
        <v>10064492</v>
      </c>
      <c r="BP29" s="160">
        <v>9969362</v>
      </c>
      <c r="BQ29" s="160">
        <v>11017857</v>
      </c>
      <c r="BR29" s="160">
        <v>11162080</v>
      </c>
      <c r="BS29" s="160">
        <v>10864085</v>
      </c>
      <c r="BT29" s="160">
        <v>10758085</v>
      </c>
      <c r="BU29" s="160">
        <v>11568502</v>
      </c>
    </row>
    <row r="30" spans="1:73" s="34" customFormat="1">
      <c r="A30" s="121" t="s">
        <v>428</v>
      </c>
      <c r="B30" s="160">
        <v>0</v>
      </c>
      <c r="C30" s="160">
        <v>0</v>
      </c>
      <c r="D30" s="160">
        <v>0</v>
      </c>
      <c r="E30" s="160">
        <v>0</v>
      </c>
      <c r="F30" s="160">
        <v>0</v>
      </c>
      <c r="G30" s="160">
        <v>0</v>
      </c>
      <c r="H30" s="160">
        <v>0</v>
      </c>
      <c r="I30" s="160">
        <v>0</v>
      </c>
      <c r="J30" s="160">
        <v>0</v>
      </c>
      <c r="K30" s="160">
        <v>0</v>
      </c>
      <c r="L30" s="160">
        <v>0</v>
      </c>
      <c r="M30" s="160">
        <v>0</v>
      </c>
      <c r="N30" s="160">
        <v>0</v>
      </c>
      <c r="O30" s="160">
        <v>0</v>
      </c>
      <c r="P30" s="160">
        <v>0</v>
      </c>
      <c r="Q30" s="160">
        <v>0</v>
      </c>
      <c r="R30" s="160">
        <v>0</v>
      </c>
      <c r="S30" s="160">
        <v>0</v>
      </c>
      <c r="T30" s="160">
        <v>0</v>
      </c>
      <c r="U30" s="160">
        <v>0</v>
      </c>
      <c r="V30" s="160">
        <v>0</v>
      </c>
      <c r="W30" s="160">
        <v>0</v>
      </c>
      <c r="X30" s="160">
        <v>0</v>
      </c>
      <c r="Y30" s="160">
        <v>0</v>
      </c>
      <c r="Z30" s="160">
        <v>0</v>
      </c>
      <c r="AA30" s="160">
        <v>0</v>
      </c>
      <c r="AB30" s="160">
        <v>0</v>
      </c>
      <c r="AC30" s="160">
        <v>0</v>
      </c>
      <c r="AD30" s="160">
        <v>0</v>
      </c>
      <c r="AE30" s="160">
        <v>0</v>
      </c>
      <c r="AF30" s="160">
        <v>0</v>
      </c>
      <c r="AG30" s="160">
        <v>0</v>
      </c>
      <c r="AH30" s="160">
        <v>0</v>
      </c>
      <c r="AI30" s="160">
        <v>0</v>
      </c>
      <c r="AJ30" s="160">
        <v>0</v>
      </c>
      <c r="AK30" s="160">
        <v>0</v>
      </c>
      <c r="AL30" s="160">
        <v>0</v>
      </c>
      <c r="AM30" s="160">
        <v>0</v>
      </c>
      <c r="AN30" s="160">
        <v>0</v>
      </c>
      <c r="AO30" s="160">
        <v>0</v>
      </c>
      <c r="AP30" s="160">
        <v>0</v>
      </c>
      <c r="AQ30" s="160">
        <v>0</v>
      </c>
      <c r="AR30" s="160">
        <v>0</v>
      </c>
      <c r="AS30" s="160">
        <v>10549</v>
      </c>
      <c r="AT30" s="160">
        <v>10228</v>
      </c>
      <c r="AU30" s="160">
        <v>9648</v>
      </c>
      <c r="AV30" s="160">
        <v>9212</v>
      </c>
      <c r="AW30" s="160">
        <v>8821</v>
      </c>
      <c r="AX30" s="160">
        <v>8541</v>
      </c>
      <c r="AY30" s="160">
        <v>8168</v>
      </c>
      <c r="AZ30" s="160">
        <v>7854</v>
      </c>
      <c r="BA30" s="160">
        <v>7651</v>
      </c>
      <c r="BB30" s="160">
        <v>7431</v>
      </c>
      <c r="BC30" s="160">
        <v>7250</v>
      </c>
      <c r="BD30" s="160">
        <v>7041</v>
      </c>
      <c r="BE30" s="160">
        <v>6956</v>
      </c>
      <c r="BF30" s="160">
        <v>6741</v>
      </c>
      <c r="BG30" s="160">
        <v>6563</v>
      </c>
      <c r="BH30" s="160">
        <v>6355</v>
      </c>
      <c r="BI30" s="160">
        <v>6119</v>
      </c>
      <c r="BJ30" s="160">
        <v>5942</v>
      </c>
      <c r="BK30" s="160">
        <v>5654</v>
      </c>
      <c r="BL30" s="160">
        <v>5414</v>
      </c>
      <c r="BM30" s="160">
        <v>5171</v>
      </c>
      <c r="BN30" s="160">
        <v>4967</v>
      </c>
      <c r="BO30" s="160">
        <v>4650</v>
      </c>
      <c r="BP30" s="160">
        <v>4423</v>
      </c>
      <c r="BQ30" s="160">
        <v>4209</v>
      </c>
      <c r="BR30" s="160">
        <v>3966</v>
      </c>
      <c r="BS30" s="160">
        <v>3765</v>
      </c>
      <c r="BT30" s="160">
        <v>3624</v>
      </c>
      <c r="BU30" s="160">
        <v>3472</v>
      </c>
    </row>
    <row r="31" spans="1:73" s="34" customFormat="1">
      <c r="A31" s="35" t="s">
        <v>429</v>
      </c>
      <c r="B31" s="160">
        <v>-232941</v>
      </c>
      <c r="C31" s="160">
        <v>-267521</v>
      </c>
      <c r="D31" s="160">
        <v>-243805</v>
      </c>
      <c r="E31" s="160">
        <v>-298063</v>
      </c>
      <c r="F31" s="160">
        <v>-328869</v>
      </c>
      <c r="G31" s="160">
        <v>-315885</v>
      </c>
      <c r="H31" s="160">
        <v>-351951</v>
      </c>
      <c r="I31" s="160">
        <v>-315080</v>
      </c>
      <c r="J31" s="160">
        <v>-312184</v>
      </c>
      <c r="K31" s="160">
        <v>-304026</v>
      </c>
      <c r="L31" s="160">
        <v>-291358</v>
      </c>
      <c r="M31" s="160">
        <v>-300888</v>
      </c>
      <c r="N31" s="160">
        <v>-265785</v>
      </c>
      <c r="O31" s="160">
        <v>-282604</v>
      </c>
      <c r="P31" s="160">
        <v>-285446</v>
      </c>
      <c r="Q31" s="160">
        <v>-291852</v>
      </c>
      <c r="R31" s="160">
        <v>-307427</v>
      </c>
      <c r="S31" s="160">
        <v>-309293</v>
      </c>
      <c r="T31" s="160">
        <v>-272150</v>
      </c>
      <c r="U31" s="160">
        <v>-250748</v>
      </c>
      <c r="V31" s="160">
        <v>-284781</v>
      </c>
      <c r="W31" s="160">
        <v>-302535</v>
      </c>
      <c r="X31" s="160">
        <v>-297372</v>
      </c>
      <c r="Y31" s="160">
        <v>-283684</v>
      </c>
      <c r="Z31" s="160">
        <v>-281852</v>
      </c>
      <c r="AA31" s="160">
        <v>-306394</v>
      </c>
      <c r="AB31" s="160">
        <v>-336908</v>
      </c>
      <c r="AC31" s="160">
        <v>-269182</v>
      </c>
      <c r="AD31" s="160">
        <v>-264046</v>
      </c>
      <c r="AE31" s="160">
        <v>-250675</v>
      </c>
      <c r="AF31" s="160">
        <v>-424180</v>
      </c>
      <c r="AG31" s="160">
        <v>-418080</v>
      </c>
      <c r="AH31" s="160">
        <v>-449683</v>
      </c>
      <c r="AI31" s="160">
        <v>-386883</v>
      </c>
      <c r="AJ31" s="160">
        <v>-419109</v>
      </c>
      <c r="AK31" s="160">
        <v>-407082</v>
      </c>
      <c r="AL31" s="160">
        <v>-415384</v>
      </c>
      <c r="AM31" s="160">
        <v>-438858</v>
      </c>
      <c r="AN31" s="160">
        <v>-455224</v>
      </c>
      <c r="AO31" s="160">
        <v>-472721</v>
      </c>
      <c r="AP31" s="160">
        <v>-481341</v>
      </c>
      <c r="AQ31" s="160">
        <v>-467833</v>
      </c>
      <c r="AR31" s="160">
        <v>-479551</v>
      </c>
      <c r="AS31" s="160">
        <v>-473981</v>
      </c>
      <c r="AT31" s="160">
        <v>-472033</v>
      </c>
      <c r="AU31" s="160">
        <v>-397130</v>
      </c>
      <c r="AV31" s="160">
        <v>-350577</v>
      </c>
      <c r="AW31" s="160">
        <v>-385468</v>
      </c>
      <c r="AX31" s="160">
        <v>-391129</v>
      </c>
      <c r="AY31" s="160">
        <v>-319692</v>
      </c>
      <c r="AZ31" s="160">
        <v>-307022</v>
      </c>
      <c r="BA31" s="160">
        <v>-327927</v>
      </c>
      <c r="BB31" s="160">
        <v>-329487</v>
      </c>
      <c r="BC31" s="160">
        <v>-369239</v>
      </c>
      <c r="BD31" s="160">
        <v>-352452</v>
      </c>
      <c r="BE31" s="160">
        <v>-356122</v>
      </c>
      <c r="BF31" s="160">
        <v>-349724</v>
      </c>
      <c r="BG31" s="160">
        <v>-321963</v>
      </c>
      <c r="BH31" s="160">
        <v>-350559</v>
      </c>
      <c r="BI31" s="160">
        <v>-369099</v>
      </c>
      <c r="BJ31" s="160">
        <v>-404527</v>
      </c>
      <c r="BK31" s="160">
        <v>-358307</v>
      </c>
      <c r="BL31" s="160">
        <v>-426246</v>
      </c>
      <c r="BM31" s="160">
        <v>-502173</v>
      </c>
      <c r="BN31" s="160">
        <v>-493075</v>
      </c>
      <c r="BO31" s="160">
        <v>-440189</v>
      </c>
      <c r="BP31" s="160">
        <v>-481171</v>
      </c>
      <c r="BQ31" s="160">
        <v>-476589</v>
      </c>
      <c r="BR31" s="160">
        <v>-479056</v>
      </c>
      <c r="BS31" s="160">
        <v>-496356</v>
      </c>
      <c r="BT31" s="160">
        <v>-492948</v>
      </c>
      <c r="BU31" s="160">
        <v>-367610</v>
      </c>
    </row>
    <row r="32" spans="1:73" s="29" customFormat="1">
      <c r="A32" s="28" t="s">
        <v>430</v>
      </c>
      <c r="B32" s="161">
        <v>0</v>
      </c>
      <c r="C32" s="161">
        <v>0</v>
      </c>
      <c r="D32" s="161">
        <v>0</v>
      </c>
      <c r="E32" s="161">
        <v>0</v>
      </c>
      <c r="F32" s="161">
        <v>0</v>
      </c>
      <c r="G32" s="161">
        <v>0</v>
      </c>
      <c r="H32" s="161">
        <v>-5184</v>
      </c>
      <c r="I32" s="161">
        <v>-3186</v>
      </c>
      <c r="J32" s="161">
        <v>-2624</v>
      </c>
      <c r="K32" s="161">
        <v>-2158</v>
      </c>
      <c r="L32" s="161">
        <v>-1818</v>
      </c>
      <c r="M32" s="161">
        <v>-1904</v>
      </c>
      <c r="N32" s="161">
        <v>-1889</v>
      </c>
      <c r="O32" s="161">
        <v>-1344</v>
      </c>
      <c r="P32" s="161">
        <v>-1503</v>
      </c>
      <c r="Q32" s="161">
        <v>-1630</v>
      </c>
      <c r="R32" s="161">
        <v>-1322</v>
      </c>
      <c r="S32" s="161">
        <v>-4593</v>
      </c>
      <c r="T32" s="161">
        <v>-1533</v>
      </c>
      <c r="U32" s="161">
        <v>-1878</v>
      </c>
      <c r="V32" s="161">
        <v>-1443</v>
      </c>
      <c r="W32" s="161">
        <v>22698</v>
      </c>
      <c r="X32" s="161">
        <v>22702</v>
      </c>
      <c r="Y32" s="161">
        <v>23335</v>
      </c>
      <c r="Z32" s="161">
        <v>27573</v>
      </c>
      <c r="AA32" s="161">
        <v>33686</v>
      </c>
      <c r="AB32" s="161">
        <v>43214</v>
      </c>
      <c r="AC32" s="161">
        <v>45001</v>
      </c>
      <c r="AD32" s="161">
        <v>44245</v>
      </c>
      <c r="AE32" s="161">
        <v>44012</v>
      </c>
      <c r="AF32" s="161">
        <v>46726</v>
      </c>
      <c r="AG32" s="161">
        <v>46117</v>
      </c>
      <c r="AH32" s="161">
        <v>45591</v>
      </c>
      <c r="AI32" s="161">
        <v>38012</v>
      </c>
      <c r="AJ32" s="161">
        <v>37018</v>
      </c>
      <c r="AK32" s="161">
        <v>37065</v>
      </c>
      <c r="AL32" s="161">
        <v>38021</v>
      </c>
      <c r="AM32" s="161">
        <v>35840</v>
      </c>
      <c r="AN32" s="161">
        <v>37256</v>
      </c>
      <c r="AO32" s="161">
        <v>36074</v>
      </c>
      <c r="AP32" s="161">
        <v>34477</v>
      </c>
      <c r="AQ32" s="161">
        <v>35817</v>
      </c>
      <c r="AR32" s="161">
        <v>34916</v>
      </c>
      <c r="AS32" s="161">
        <v>35975</v>
      </c>
      <c r="AT32" s="161">
        <v>35604</v>
      </c>
      <c r="AU32" s="161">
        <v>33952</v>
      </c>
      <c r="AV32" s="161">
        <v>34042</v>
      </c>
      <c r="AW32" s="161">
        <v>33494</v>
      </c>
      <c r="AX32" s="161">
        <v>34325</v>
      </c>
      <c r="AY32" s="161">
        <v>33604</v>
      </c>
      <c r="AZ32" s="161">
        <v>32168</v>
      </c>
      <c r="BA32" s="161">
        <v>32863</v>
      </c>
      <c r="BB32" s="161">
        <v>31515</v>
      </c>
      <c r="BC32" s="161">
        <v>29431</v>
      </c>
      <c r="BD32" s="161">
        <v>28414</v>
      </c>
      <c r="BE32" s="161">
        <v>26769</v>
      </c>
      <c r="BF32" s="161">
        <v>25766</v>
      </c>
      <c r="BG32" s="161">
        <v>25555</v>
      </c>
      <c r="BH32" s="161">
        <v>25193</v>
      </c>
      <c r="BI32" s="161">
        <v>23452</v>
      </c>
      <c r="BJ32" s="161">
        <v>21550</v>
      </c>
      <c r="BK32" s="161">
        <v>20560</v>
      </c>
      <c r="BL32" s="161">
        <v>19832</v>
      </c>
      <c r="BM32" s="161">
        <v>18772</v>
      </c>
      <c r="BN32" s="161">
        <v>18279</v>
      </c>
      <c r="BO32" s="161">
        <v>17749</v>
      </c>
      <c r="BP32" s="161">
        <v>17333</v>
      </c>
      <c r="BQ32" s="161">
        <v>15808</v>
      </c>
      <c r="BR32" s="161">
        <v>15556</v>
      </c>
      <c r="BS32" s="161">
        <v>14014</v>
      </c>
      <c r="BT32" s="161">
        <v>10048</v>
      </c>
      <c r="BU32" s="161">
        <v>13247</v>
      </c>
    </row>
    <row r="33" spans="1:73" s="29" customFormat="1">
      <c r="A33" s="153" t="s">
        <v>431</v>
      </c>
      <c r="B33" s="160"/>
      <c r="C33" s="160"/>
      <c r="D33" s="160"/>
      <c r="E33" s="160"/>
      <c r="F33" s="160"/>
      <c r="G33" s="160"/>
      <c r="H33" s="160"/>
      <c r="I33" s="160"/>
      <c r="J33" s="160"/>
      <c r="K33" s="160"/>
      <c r="L33" s="160"/>
      <c r="M33" s="160"/>
      <c r="N33" s="160"/>
      <c r="O33" s="160"/>
      <c r="P33" s="161"/>
      <c r="Q33" s="161"/>
      <c r="R33" s="161"/>
      <c r="S33" s="161"/>
      <c r="T33" s="161"/>
      <c r="U33" s="161"/>
      <c r="V33" s="161"/>
      <c r="W33" s="161"/>
      <c r="X33" s="161"/>
      <c r="Y33" s="161"/>
      <c r="Z33" s="161"/>
      <c r="AA33" s="161"/>
      <c r="AB33" s="161"/>
      <c r="AC33" s="161"/>
      <c r="AD33" s="161"/>
      <c r="AE33" s="161"/>
      <c r="AF33" s="161"/>
      <c r="AG33" s="161"/>
      <c r="AH33" s="161"/>
      <c r="AI33" s="161"/>
      <c r="AJ33" s="161"/>
      <c r="AK33" s="161"/>
      <c r="AL33" s="161"/>
      <c r="AM33" s="161"/>
      <c r="AN33" s="161"/>
      <c r="AO33" s="161"/>
      <c r="AP33" s="161"/>
      <c r="AQ33" s="161"/>
      <c r="AR33" s="161"/>
      <c r="AS33" s="161"/>
      <c r="AT33" s="161"/>
      <c r="AU33" s="161"/>
      <c r="AV33" s="161"/>
      <c r="AW33" s="161"/>
      <c r="AX33" s="161"/>
      <c r="AY33" s="161"/>
      <c r="AZ33" s="160"/>
      <c r="BA33" s="160"/>
      <c r="BB33" s="160"/>
      <c r="BC33" s="160"/>
      <c r="BD33" s="160"/>
      <c r="BE33" s="160"/>
      <c r="BF33" s="160"/>
      <c r="BG33" s="160"/>
      <c r="BH33" s="160"/>
      <c r="BI33" s="160"/>
      <c r="BJ33" s="160"/>
      <c r="BK33" s="160"/>
      <c r="BL33" s="160"/>
      <c r="BM33" s="160"/>
      <c r="BN33" s="160"/>
      <c r="BO33" s="160"/>
      <c r="BP33" s="160"/>
      <c r="BQ33" s="160"/>
      <c r="BR33" s="160"/>
      <c r="BS33" s="160"/>
      <c r="BT33" s="160"/>
      <c r="BU33" s="160"/>
    </row>
    <row r="34" spans="1:73" s="34" customFormat="1">
      <c r="A34" s="40" t="s">
        <v>426</v>
      </c>
      <c r="B34" s="160">
        <v>0</v>
      </c>
      <c r="C34" s="160">
        <v>0</v>
      </c>
      <c r="D34" s="160">
        <v>0</v>
      </c>
      <c r="E34" s="160">
        <v>0</v>
      </c>
      <c r="F34" s="160">
        <v>0</v>
      </c>
      <c r="G34" s="160">
        <v>0</v>
      </c>
      <c r="H34" s="160">
        <v>0</v>
      </c>
      <c r="I34" s="160">
        <v>0</v>
      </c>
      <c r="J34" s="160">
        <v>0</v>
      </c>
      <c r="K34" s="160">
        <v>0</v>
      </c>
      <c r="L34" s="160">
        <v>0</v>
      </c>
      <c r="M34" s="160">
        <v>0</v>
      </c>
      <c r="N34" s="160">
        <v>0</v>
      </c>
      <c r="O34" s="160">
        <v>853</v>
      </c>
      <c r="P34" s="160">
        <v>257</v>
      </c>
      <c r="Q34" s="160">
        <v>0</v>
      </c>
      <c r="R34" s="160">
        <v>0</v>
      </c>
      <c r="S34" s="160">
        <v>0</v>
      </c>
      <c r="T34" s="160">
        <v>1010</v>
      </c>
      <c r="U34" s="160">
        <v>0</v>
      </c>
      <c r="V34" s="160">
        <v>1035</v>
      </c>
      <c r="W34" s="160">
        <v>1244</v>
      </c>
      <c r="X34" s="160">
        <v>1340</v>
      </c>
      <c r="Y34" s="160">
        <v>1249</v>
      </c>
      <c r="Z34" s="160">
        <v>1222</v>
      </c>
      <c r="AA34" s="160">
        <v>1655</v>
      </c>
      <c r="AB34" s="160">
        <v>1783</v>
      </c>
      <c r="AC34" s="160">
        <v>634</v>
      </c>
      <c r="AD34" s="160">
        <v>652</v>
      </c>
      <c r="AE34" s="160">
        <v>669</v>
      </c>
      <c r="AF34" s="160">
        <v>1218</v>
      </c>
      <c r="AG34" s="160">
        <v>817</v>
      </c>
      <c r="AH34" s="160">
        <v>1062</v>
      </c>
      <c r="AI34" s="160">
        <v>829</v>
      </c>
      <c r="AJ34" s="160">
        <v>708</v>
      </c>
      <c r="AK34" s="160">
        <v>707</v>
      </c>
      <c r="AL34" s="160">
        <v>704</v>
      </c>
      <c r="AM34" s="160">
        <v>788</v>
      </c>
      <c r="AN34" s="160">
        <v>856</v>
      </c>
      <c r="AO34" s="160">
        <v>966</v>
      </c>
      <c r="AP34" s="160">
        <v>977</v>
      </c>
      <c r="AQ34" s="160">
        <v>1078</v>
      </c>
      <c r="AR34" s="160">
        <v>1087</v>
      </c>
      <c r="AS34" s="160">
        <v>1612</v>
      </c>
      <c r="AT34" s="160">
        <v>1624</v>
      </c>
      <c r="AU34" s="160">
        <v>3288</v>
      </c>
      <c r="AV34" s="160">
        <v>1705</v>
      </c>
      <c r="AW34" s="160">
        <v>1578</v>
      </c>
      <c r="AX34" s="160">
        <v>1507</v>
      </c>
      <c r="AY34" s="160">
        <v>1364</v>
      </c>
      <c r="AZ34" s="160">
        <v>1148</v>
      </c>
      <c r="BA34" s="160">
        <v>2392</v>
      </c>
      <c r="BB34" s="160">
        <v>2752</v>
      </c>
      <c r="BC34" s="160">
        <v>2618</v>
      </c>
      <c r="BD34" s="160">
        <v>2489</v>
      </c>
      <c r="BE34" s="160">
        <v>2436</v>
      </c>
      <c r="BF34" s="160">
        <v>3636</v>
      </c>
      <c r="BG34" s="160">
        <v>3357</v>
      </c>
      <c r="BH34" s="160">
        <v>3135</v>
      </c>
      <c r="BI34" s="160">
        <v>2925</v>
      </c>
      <c r="BJ34" s="160">
        <v>2828</v>
      </c>
      <c r="BK34" s="160">
        <v>2599</v>
      </c>
      <c r="BL34" s="160">
        <v>4319</v>
      </c>
      <c r="BM34" s="160">
        <v>3981</v>
      </c>
      <c r="BN34" s="160">
        <v>3809</v>
      </c>
      <c r="BO34" s="160">
        <v>3684</v>
      </c>
      <c r="BP34" s="160">
        <v>3494</v>
      </c>
      <c r="BQ34" s="160">
        <v>3181</v>
      </c>
      <c r="BR34" s="160">
        <v>2935</v>
      </c>
      <c r="BS34" s="160">
        <v>2760</v>
      </c>
      <c r="BT34" s="160">
        <v>2497</v>
      </c>
      <c r="BU34" s="160">
        <v>2280</v>
      </c>
    </row>
    <row r="35" spans="1:73" s="34" customFormat="1">
      <c r="A35" s="40" t="s">
        <v>427</v>
      </c>
      <c r="B35" s="160">
        <v>0</v>
      </c>
      <c r="C35" s="160">
        <v>0</v>
      </c>
      <c r="D35" s="160">
        <v>0</v>
      </c>
      <c r="E35" s="160">
        <v>0</v>
      </c>
      <c r="F35" s="160">
        <v>0</v>
      </c>
      <c r="G35" s="160">
        <v>0</v>
      </c>
      <c r="H35" s="160">
        <v>39575</v>
      </c>
      <c r="I35" s="160">
        <v>0</v>
      </c>
      <c r="J35" s="160">
        <v>31016</v>
      </c>
      <c r="K35" s="160">
        <v>29314</v>
      </c>
      <c r="L35" s="160">
        <v>27726</v>
      </c>
      <c r="M35" s="160">
        <v>0</v>
      </c>
      <c r="N35" s="160">
        <v>0</v>
      </c>
      <c r="O35" s="160">
        <v>22312</v>
      </c>
      <c r="P35" s="160">
        <v>20374</v>
      </c>
      <c r="Q35" s="160">
        <v>0</v>
      </c>
      <c r="R35" s="160">
        <v>0</v>
      </c>
      <c r="S35" s="160">
        <v>0</v>
      </c>
      <c r="T35" s="160">
        <v>7506</v>
      </c>
      <c r="U35" s="160">
        <v>0</v>
      </c>
      <c r="V35" s="160">
        <v>19081</v>
      </c>
      <c r="W35" s="160">
        <v>23402</v>
      </c>
      <c r="X35" s="160">
        <v>23068</v>
      </c>
      <c r="Y35" s="160">
        <v>23789</v>
      </c>
      <c r="Z35" s="160">
        <v>28022</v>
      </c>
      <c r="AA35" s="160">
        <v>33707</v>
      </c>
      <c r="AB35" s="160">
        <v>42879</v>
      </c>
      <c r="AC35" s="160">
        <v>46553</v>
      </c>
      <c r="AD35" s="160">
        <v>45895</v>
      </c>
      <c r="AE35" s="160">
        <v>45904</v>
      </c>
      <c r="AF35" s="160">
        <v>47010</v>
      </c>
      <c r="AG35" s="160">
        <v>46866</v>
      </c>
      <c r="AH35" s="160">
        <v>45750</v>
      </c>
      <c r="AI35" s="160">
        <v>39961</v>
      </c>
      <c r="AJ35" s="160">
        <v>38770</v>
      </c>
      <c r="AK35" s="160">
        <v>39967</v>
      </c>
      <c r="AL35" s="160">
        <v>39497</v>
      </c>
      <c r="AM35" s="160">
        <v>37526</v>
      </c>
      <c r="AN35" s="160">
        <v>38850</v>
      </c>
      <c r="AO35" s="160">
        <v>38128</v>
      </c>
      <c r="AP35" s="160">
        <v>36197</v>
      </c>
      <c r="AQ35" s="160">
        <v>37557</v>
      </c>
      <c r="AR35" s="160">
        <v>36890</v>
      </c>
      <c r="AS35" s="160">
        <v>36912</v>
      </c>
      <c r="AT35" s="160">
        <v>36360</v>
      </c>
      <c r="AU35" s="160">
        <v>33261</v>
      </c>
      <c r="AV35" s="160">
        <v>34182</v>
      </c>
      <c r="AW35" s="160">
        <v>34040</v>
      </c>
      <c r="AX35" s="160">
        <v>35595</v>
      </c>
      <c r="AY35" s="160">
        <v>34573</v>
      </c>
      <c r="AZ35" s="160">
        <v>33592</v>
      </c>
      <c r="BA35" s="160">
        <v>33173</v>
      </c>
      <c r="BB35" s="160">
        <v>30282</v>
      </c>
      <c r="BC35" s="160">
        <v>28151</v>
      </c>
      <c r="BD35" s="160">
        <v>27151</v>
      </c>
      <c r="BE35" s="160">
        <v>25844</v>
      </c>
      <c r="BF35" s="160">
        <v>23805</v>
      </c>
      <c r="BG35" s="160">
        <v>23962</v>
      </c>
      <c r="BH35" s="160">
        <v>23721</v>
      </c>
      <c r="BI35" s="160">
        <v>21851</v>
      </c>
      <c r="BJ35" s="160">
        <v>20103</v>
      </c>
      <c r="BK35" s="160">
        <v>19562</v>
      </c>
      <c r="BL35" s="160">
        <v>16839</v>
      </c>
      <c r="BM35" s="160">
        <v>15933</v>
      </c>
      <c r="BN35" s="160">
        <v>15380</v>
      </c>
      <c r="BO35" s="160">
        <v>14758</v>
      </c>
      <c r="BP35" s="160">
        <v>14988</v>
      </c>
      <c r="BQ35" s="160">
        <v>14169</v>
      </c>
      <c r="BR35" s="160">
        <v>13717</v>
      </c>
      <c r="BS35" s="160">
        <v>12343</v>
      </c>
      <c r="BT35" s="160">
        <v>8684</v>
      </c>
      <c r="BU35" s="160">
        <v>12136</v>
      </c>
    </row>
    <row r="36" spans="1:73" s="34" customFormat="1" ht="15" customHeight="1">
      <c r="A36" s="35" t="s">
        <v>432</v>
      </c>
      <c r="B36" s="160">
        <v>0</v>
      </c>
      <c r="C36" s="160">
        <v>0</v>
      </c>
      <c r="D36" s="160">
        <v>0</v>
      </c>
      <c r="E36" s="160">
        <v>0</v>
      </c>
      <c r="F36" s="160">
        <v>0</v>
      </c>
      <c r="G36" s="160">
        <v>0</v>
      </c>
      <c r="H36" s="160">
        <v>-5807</v>
      </c>
      <c r="I36" s="160">
        <v>-3543</v>
      </c>
      <c r="J36" s="160">
        <v>-2929</v>
      </c>
      <c r="K36" s="160">
        <v>-2494</v>
      </c>
      <c r="L36" s="160">
        <v>-2143</v>
      </c>
      <c r="M36" s="160">
        <v>-1923</v>
      </c>
      <c r="N36" s="160">
        <v>-1941</v>
      </c>
      <c r="O36" s="160">
        <v>-1435</v>
      </c>
      <c r="P36" s="160">
        <v>-1478</v>
      </c>
      <c r="Q36" s="160">
        <v>-1711</v>
      </c>
      <c r="R36" s="160">
        <v>-1374</v>
      </c>
      <c r="S36" s="160">
        <v>-1655</v>
      </c>
      <c r="T36" s="160">
        <v>-1568</v>
      </c>
      <c r="U36" s="160">
        <v>-2021</v>
      </c>
      <c r="V36" s="160">
        <v>-1548</v>
      </c>
      <c r="W36" s="160">
        <v>-1948</v>
      </c>
      <c r="X36" s="160">
        <v>-1706</v>
      </c>
      <c r="Y36" s="160">
        <v>-1703</v>
      </c>
      <c r="Z36" s="160">
        <v>-1671</v>
      </c>
      <c r="AA36" s="160">
        <v>-1676</v>
      </c>
      <c r="AB36" s="160">
        <v>-1448</v>
      </c>
      <c r="AC36" s="160">
        <v>-2186</v>
      </c>
      <c r="AD36" s="160">
        <v>-2302</v>
      </c>
      <c r="AE36" s="160">
        <v>-2561</v>
      </c>
      <c r="AF36" s="160">
        <v>-1502</v>
      </c>
      <c r="AG36" s="160">
        <v>-1566</v>
      </c>
      <c r="AH36" s="160">
        <v>-1221</v>
      </c>
      <c r="AI36" s="160">
        <v>-2778</v>
      </c>
      <c r="AJ36" s="160">
        <v>-2460</v>
      </c>
      <c r="AK36" s="160">
        <v>-3609</v>
      </c>
      <c r="AL36" s="160">
        <v>-2180</v>
      </c>
      <c r="AM36" s="160">
        <v>-2474</v>
      </c>
      <c r="AN36" s="160">
        <v>-2450</v>
      </c>
      <c r="AO36" s="160">
        <v>-3020</v>
      </c>
      <c r="AP36" s="160">
        <v>-2697</v>
      </c>
      <c r="AQ36" s="160">
        <v>-2818</v>
      </c>
      <c r="AR36" s="160">
        <v>-3061</v>
      </c>
      <c r="AS36" s="160">
        <v>-2549</v>
      </c>
      <c r="AT36" s="160">
        <v>-2380</v>
      </c>
      <c r="AU36" s="160">
        <v>-2597</v>
      </c>
      <c r="AV36" s="160">
        <v>-1845</v>
      </c>
      <c r="AW36" s="160">
        <v>-2124</v>
      </c>
      <c r="AX36" s="160">
        <v>-2777</v>
      </c>
      <c r="AY36" s="160">
        <v>-2333</v>
      </c>
      <c r="AZ36" s="160">
        <v>-2572</v>
      </c>
      <c r="BA36" s="160">
        <v>-2702</v>
      </c>
      <c r="BB36" s="160">
        <v>-1519</v>
      </c>
      <c r="BC36" s="160">
        <v>-1338</v>
      </c>
      <c r="BD36" s="160">
        <v>-1226</v>
      </c>
      <c r="BE36" s="160">
        <v>-1511</v>
      </c>
      <c r="BF36" s="160">
        <v>-1675</v>
      </c>
      <c r="BG36" s="160">
        <v>-1764</v>
      </c>
      <c r="BH36" s="160">
        <v>-1663</v>
      </c>
      <c r="BI36" s="160">
        <v>-1324</v>
      </c>
      <c r="BJ36" s="160">
        <v>-1381</v>
      </c>
      <c r="BK36" s="160">
        <v>-1601</v>
      </c>
      <c r="BL36" s="160">
        <v>-1326</v>
      </c>
      <c r="BM36" s="160">
        <v>-1142</v>
      </c>
      <c r="BN36" s="160">
        <v>-910</v>
      </c>
      <c r="BO36" s="160">
        <v>-693</v>
      </c>
      <c r="BP36" s="160">
        <v>-1149</v>
      </c>
      <c r="BQ36" s="160">
        <v>-1542</v>
      </c>
      <c r="BR36" s="160">
        <v>-1096</v>
      </c>
      <c r="BS36" s="160">
        <v>-1089</v>
      </c>
      <c r="BT36" s="160">
        <v>-1133</v>
      </c>
      <c r="BU36" s="160">
        <v>-1169</v>
      </c>
    </row>
    <row r="37" spans="1:73" s="34" customFormat="1" ht="15" customHeight="1">
      <c r="A37" s="35" t="s">
        <v>433</v>
      </c>
      <c r="B37" s="160">
        <v>0</v>
      </c>
      <c r="C37" s="160">
        <v>0</v>
      </c>
      <c r="D37" s="160">
        <v>0</v>
      </c>
      <c r="E37" s="160">
        <v>0</v>
      </c>
      <c r="F37" s="160">
        <v>0</v>
      </c>
      <c r="G37" s="160">
        <v>0</v>
      </c>
      <c r="H37" s="160">
        <v>0</v>
      </c>
      <c r="I37" s="160">
        <v>33344</v>
      </c>
      <c r="J37" s="160">
        <v>0</v>
      </c>
      <c r="K37" s="160">
        <v>0</v>
      </c>
      <c r="L37" s="160">
        <v>0</v>
      </c>
      <c r="M37" s="160">
        <v>27010</v>
      </c>
      <c r="N37" s="160">
        <v>24031</v>
      </c>
      <c r="O37" s="160">
        <v>0</v>
      </c>
      <c r="P37" s="160">
        <v>0</v>
      </c>
      <c r="Q37" s="160">
        <v>21538</v>
      </c>
      <c r="R37" s="160">
        <v>18573</v>
      </c>
      <c r="S37" s="160">
        <v>14501</v>
      </c>
      <c r="T37" s="160">
        <v>0</v>
      </c>
      <c r="U37" s="160">
        <v>20277</v>
      </c>
      <c r="V37" s="160">
        <v>-20011</v>
      </c>
      <c r="W37" s="160">
        <v>0</v>
      </c>
      <c r="X37" s="160">
        <v>0</v>
      </c>
      <c r="Y37" s="160">
        <v>0</v>
      </c>
      <c r="Z37" s="160">
        <v>0</v>
      </c>
      <c r="AA37" s="160">
        <v>0</v>
      </c>
      <c r="AB37" s="160">
        <v>0</v>
      </c>
      <c r="AC37" s="160">
        <v>0</v>
      </c>
      <c r="AD37" s="160">
        <v>0</v>
      </c>
      <c r="AE37" s="160">
        <v>0</v>
      </c>
      <c r="AF37" s="160">
        <v>0</v>
      </c>
      <c r="AG37" s="160">
        <v>0</v>
      </c>
      <c r="AH37" s="160">
        <v>0</v>
      </c>
      <c r="AI37" s="160">
        <v>0</v>
      </c>
      <c r="AJ37" s="160">
        <v>0</v>
      </c>
      <c r="AK37" s="160">
        <v>0</v>
      </c>
      <c r="AL37" s="160">
        <v>0</v>
      </c>
      <c r="AM37" s="160">
        <v>0</v>
      </c>
      <c r="AN37" s="160">
        <v>0</v>
      </c>
      <c r="AO37" s="160">
        <v>0</v>
      </c>
      <c r="AP37" s="160">
        <v>0</v>
      </c>
      <c r="AQ37" s="160">
        <v>0</v>
      </c>
      <c r="AR37" s="160">
        <v>0</v>
      </c>
      <c r="AS37" s="160">
        <v>0</v>
      </c>
      <c r="AT37" s="160">
        <v>0</v>
      </c>
      <c r="AU37" s="160">
        <v>0</v>
      </c>
      <c r="AV37" s="160">
        <v>0</v>
      </c>
      <c r="AW37" s="160">
        <v>0</v>
      </c>
      <c r="AX37" s="160">
        <v>0</v>
      </c>
      <c r="AY37" s="160">
        <v>0</v>
      </c>
      <c r="AZ37" s="160">
        <v>0</v>
      </c>
      <c r="BA37" s="160">
        <v>3593328</v>
      </c>
      <c r="BB37" s="160">
        <v>0</v>
      </c>
      <c r="BC37" s="160">
        <v>0</v>
      </c>
      <c r="BD37" s="160">
        <v>0</v>
      </c>
      <c r="BE37" s="160">
        <v>0</v>
      </c>
      <c r="BF37" s="160">
        <v>0</v>
      </c>
      <c r="BG37" s="160">
        <v>0</v>
      </c>
      <c r="BH37" s="160">
        <v>0</v>
      </c>
      <c r="BI37" s="160">
        <v>0</v>
      </c>
      <c r="BJ37" s="160">
        <v>0</v>
      </c>
      <c r="BK37" s="160">
        <v>0</v>
      </c>
      <c r="BL37" s="160">
        <v>0</v>
      </c>
      <c r="BM37" s="160">
        <v>0</v>
      </c>
      <c r="BN37" s="160">
        <v>0</v>
      </c>
      <c r="BO37" s="160">
        <v>0</v>
      </c>
      <c r="BP37" s="160">
        <v>0</v>
      </c>
      <c r="BQ37" s="160">
        <v>0</v>
      </c>
      <c r="BR37" s="160">
        <v>0</v>
      </c>
      <c r="BS37" s="165" t="s">
        <v>313</v>
      </c>
      <c r="BT37" s="160">
        <v>0</v>
      </c>
      <c r="BU37" s="160">
        <v>0</v>
      </c>
    </row>
    <row r="38" spans="1:73" s="34" customFormat="1" ht="15" customHeight="1">
      <c r="A38" s="35" t="s">
        <v>434</v>
      </c>
      <c r="B38" s="160">
        <v>0</v>
      </c>
      <c r="C38" s="160">
        <v>0</v>
      </c>
      <c r="D38" s="160">
        <v>0</v>
      </c>
      <c r="E38" s="160">
        <v>0</v>
      </c>
      <c r="F38" s="160">
        <v>0</v>
      </c>
      <c r="G38" s="160">
        <v>0</v>
      </c>
      <c r="H38" s="160">
        <v>-38952</v>
      </c>
      <c r="I38" s="160">
        <v>-32987</v>
      </c>
      <c r="J38" s="160">
        <v>-30711</v>
      </c>
      <c r="K38" s="160">
        <v>-28978</v>
      </c>
      <c r="L38" s="160">
        <v>-27401</v>
      </c>
      <c r="M38" s="160">
        <v>-26991</v>
      </c>
      <c r="N38" s="160">
        <v>-23979</v>
      </c>
      <c r="O38" s="160">
        <v>-23074</v>
      </c>
      <c r="P38" s="160">
        <v>-20656</v>
      </c>
      <c r="Q38" s="160">
        <v>-21457</v>
      </c>
      <c r="R38" s="160">
        <v>-18521</v>
      </c>
      <c r="S38" s="160">
        <v>-17439</v>
      </c>
      <c r="T38" s="160">
        <v>-8481</v>
      </c>
      <c r="U38" s="160">
        <v>-20134</v>
      </c>
      <c r="V38" s="160">
        <v>0</v>
      </c>
      <c r="W38" s="160">
        <v>0</v>
      </c>
      <c r="X38" s="160">
        <v>0</v>
      </c>
      <c r="Y38" s="160">
        <v>0</v>
      </c>
      <c r="Z38" s="160">
        <v>0</v>
      </c>
      <c r="AA38" s="160">
        <v>0</v>
      </c>
      <c r="AB38" s="160">
        <v>0</v>
      </c>
      <c r="AC38" s="160">
        <v>0</v>
      </c>
      <c r="AD38" s="160">
        <v>0</v>
      </c>
      <c r="AE38" s="160">
        <v>0</v>
      </c>
      <c r="AF38" s="160">
        <v>0</v>
      </c>
      <c r="AG38" s="160">
        <v>0</v>
      </c>
      <c r="AH38" s="160">
        <v>0</v>
      </c>
      <c r="AI38" s="160">
        <v>0</v>
      </c>
      <c r="AJ38" s="160">
        <v>0</v>
      </c>
      <c r="AK38" s="160">
        <v>0</v>
      </c>
      <c r="AL38" s="160">
        <v>0</v>
      </c>
      <c r="AM38" s="160">
        <v>0</v>
      </c>
      <c r="AN38" s="160">
        <v>0</v>
      </c>
      <c r="AO38" s="160">
        <v>0</v>
      </c>
      <c r="AP38" s="160">
        <v>0</v>
      </c>
      <c r="AQ38" s="160">
        <v>0</v>
      </c>
      <c r="AR38" s="160">
        <v>0</v>
      </c>
      <c r="AS38" s="160">
        <v>0</v>
      </c>
      <c r="AT38" s="160">
        <v>0</v>
      </c>
      <c r="AU38" s="160">
        <v>0</v>
      </c>
      <c r="AV38" s="160">
        <v>0</v>
      </c>
      <c r="AW38" s="160">
        <v>0</v>
      </c>
      <c r="AX38" s="160">
        <v>0</v>
      </c>
      <c r="AY38" s="160">
        <v>0</v>
      </c>
      <c r="AZ38" s="160">
        <v>0</v>
      </c>
      <c r="BA38" s="160">
        <v>0</v>
      </c>
      <c r="BB38" s="160">
        <v>0</v>
      </c>
      <c r="BC38" s="160">
        <v>0</v>
      </c>
      <c r="BD38" s="160">
        <v>0</v>
      </c>
      <c r="BE38" s="160">
        <v>0</v>
      </c>
      <c r="BF38" s="160">
        <v>0</v>
      </c>
      <c r="BG38" s="160">
        <v>0</v>
      </c>
      <c r="BH38" s="160">
        <v>0</v>
      </c>
      <c r="BI38" s="160">
        <v>0</v>
      </c>
      <c r="BJ38" s="160">
        <v>0</v>
      </c>
      <c r="BK38" s="160">
        <v>0</v>
      </c>
      <c r="BL38" s="160">
        <v>0</v>
      </c>
      <c r="BM38" s="160">
        <v>0</v>
      </c>
      <c r="BN38" s="160">
        <v>0</v>
      </c>
      <c r="BO38" s="160">
        <v>0</v>
      </c>
      <c r="BP38" s="160">
        <v>0</v>
      </c>
      <c r="BQ38" s="160">
        <v>0</v>
      </c>
      <c r="BR38" s="160">
        <v>0</v>
      </c>
      <c r="BS38" s="165" t="s">
        <v>313</v>
      </c>
      <c r="BT38" s="160">
        <v>0</v>
      </c>
      <c r="BU38" s="160">
        <v>0</v>
      </c>
    </row>
    <row r="39" spans="1:73" s="3" customFormat="1">
      <c r="A39" s="28" t="s">
        <v>435</v>
      </c>
      <c r="B39" s="161">
        <v>498154</v>
      </c>
      <c r="C39" s="161">
        <v>426222</v>
      </c>
      <c r="D39" s="161">
        <v>582669</v>
      </c>
      <c r="E39" s="161">
        <v>492088</v>
      </c>
      <c r="F39" s="161">
        <v>407461</v>
      </c>
      <c r="G39" s="161">
        <v>421304</v>
      </c>
      <c r="H39" s="161">
        <v>523527</v>
      </c>
      <c r="I39" s="161">
        <v>294482</v>
      </c>
      <c r="J39" s="161">
        <v>333762</v>
      </c>
      <c r="K39" s="161">
        <v>428198</v>
      </c>
      <c r="L39" s="161">
        <v>440780</v>
      </c>
      <c r="M39" s="161">
        <v>355090</v>
      </c>
      <c r="N39" s="161">
        <v>458164</v>
      </c>
      <c r="O39" s="161">
        <v>480039</v>
      </c>
      <c r="P39" s="161">
        <v>426171</v>
      </c>
      <c r="Q39" s="161">
        <v>369128</v>
      </c>
      <c r="R39" s="161">
        <v>370066</v>
      </c>
      <c r="S39" s="161">
        <v>431117</v>
      </c>
      <c r="T39" s="161">
        <v>428535</v>
      </c>
      <c r="U39" s="161">
        <v>361980</v>
      </c>
      <c r="V39" s="161">
        <v>666511</v>
      </c>
      <c r="W39" s="161">
        <v>756727</v>
      </c>
      <c r="X39" s="161">
        <v>881785</v>
      </c>
      <c r="Y39" s="161">
        <v>861689</v>
      </c>
      <c r="Z39" s="161">
        <v>903794</v>
      </c>
      <c r="AA39" s="161">
        <v>864534</v>
      </c>
      <c r="AB39" s="161">
        <v>964131</v>
      </c>
      <c r="AC39" s="161">
        <v>1075286</v>
      </c>
      <c r="AD39" s="161">
        <v>1275190</v>
      </c>
      <c r="AE39" s="161">
        <v>1052976</v>
      </c>
      <c r="AF39" s="161">
        <v>1050904</v>
      </c>
      <c r="AG39" s="161">
        <v>948170</v>
      </c>
      <c r="AH39" s="161">
        <v>960545</v>
      </c>
      <c r="AI39" s="161">
        <v>1026457</v>
      </c>
      <c r="AJ39" s="161">
        <v>1106648</v>
      </c>
      <c r="AK39" s="161">
        <v>1129070</v>
      </c>
      <c r="AL39" s="161">
        <v>990923</v>
      </c>
      <c r="AM39" s="161">
        <v>1134679</v>
      </c>
      <c r="AN39" s="161">
        <v>1149970</v>
      </c>
      <c r="AO39" s="161">
        <v>1438587</v>
      </c>
      <c r="AP39" s="161">
        <v>1267801</v>
      </c>
      <c r="AQ39" s="161">
        <v>1516169</v>
      </c>
      <c r="AR39" s="161">
        <v>1783005</v>
      </c>
      <c r="AS39" s="161">
        <v>1869756</v>
      </c>
      <c r="AT39" s="161">
        <v>1797706</v>
      </c>
      <c r="AU39" s="161">
        <v>2024605</v>
      </c>
      <c r="AV39" s="161">
        <v>2287757</v>
      </c>
      <c r="AW39" s="161">
        <v>2833345</v>
      </c>
      <c r="AX39" s="161">
        <v>2680237</v>
      </c>
      <c r="AY39" s="161">
        <v>2706091</v>
      </c>
      <c r="AZ39" s="161">
        <v>3260481</v>
      </c>
      <c r="BA39" s="161">
        <v>3593328</v>
      </c>
      <c r="BB39" s="161">
        <v>3854662</v>
      </c>
      <c r="BC39" s="161">
        <v>4190621</v>
      </c>
      <c r="BD39" s="161">
        <v>4672558</v>
      </c>
      <c r="BE39" s="161">
        <v>5077337</v>
      </c>
      <c r="BF39" s="161">
        <v>4739533</v>
      </c>
      <c r="BG39" s="161">
        <v>4928246</v>
      </c>
      <c r="BH39" s="161">
        <v>4878560</v>
      </c>
      <c r="BI39" s="161">
        <v>5121957</v>
      </c>
      <c r="BJ39" s="161">
        <v>4546071</v>
      </c>
      <c r="BK39" s="161">
        <v>4846140</v>
      </c>
      <c r="BL39" s="161">
        <v>4646764</v>
      </c>
      <c r="BM39" s="161">
        <v>5948771</v>
      </c>
      <c r="BN39" s="161">
        <v>4069659</v>
      </c>
      <c r="BO39" s="161">
        <v>4069659</v>
      </c>
      <c r="BP39" s="161">
        <v>3894962</v>
      </c>
      <c r="BQ39" s="161">
        <v>4069659</v>
      </c>
      <c r="BR39" s="161">
        <v>4223499</v>
      </c>
      <c r="BS39" s="161">
        <v>4172773</v>
      </c>
      <c r="BT39" s="161">
        <v>4285459</v>
      </c>
      <c r="BU39" s="161">
        <v>4739641</v>
      </c>
    </row>
    <row r="40" spans="1:73" s="34" customFormat="1">
      <c r="A40" s="35" t="s">
        <v>436</v>
      </c>
      <c r="B40" s="160">
        <v>0</v>
      </c>
      <c r="C40" s="160">
        <v>0</v>
      </c>
      <c r="D40" s="160">
        <v>0</v>
      </c>
      <c r="E40" s="160">
        <v>0</v>
      </c>
      <c r="F40" s="160">
        <v>0</v>
      </c>
      <c r="G40" s="160">
        <v>0</v>
      </c>
      <c r="H40" s="160">
        <v>0</v>
      </c>
      <c r="I40" s="160">
        <v>0</v>
      </c>
      <c r="J40" s="160">
        <v>0</v>
      </c>
      <c r="K40" s="160">
        <v>0</v>
      </c>
      <c r="L40" s="160">
        <v>0</v>
      </c>
      <c r="M40" s="160">
        <v>0</v>
      </c>
      <c r="N40" s="160">
        <v>0</v>
      </c>
      <c r="O40" s="160">
        <v>0</v>
      </c>
      <c r="P40" s="160">
        <v>0</v>
      </c>
      <c r="Q40" s="160">
        <v>0</v>
      </c>
      <c r="R40" s="160">
        <v>0</v>
      </c>
      <c r="S40" s="160">
        <v>0</v>
      </c>
      <c r="T40" s="160">
        <v>0</v>
      </c>
      <c r="U40" s="160">
        <v>0</v>
      </c>
      <c r="V40" s="160">
        <v>0</v>
      </c>
      <c r="W40" s="160">
        <v>0</v>
      </c>
      <c r="X40" s="160">
        <v>0</v>
      </c>
      <c r="Y40" s="160">
        <v>0</v>
      </c>
      <c r="Z40" s="160">
        <v>0</v>
      </c>
      <c r="AA40" s="160">
        <v>0</v>
      </c>
      <c r="AB40" s="160">
        <v>0</v>
      </c>
      <c r="AC40" s="160">
        <v>0</v>
      </c>
      <c r="AD40" s="160">
        <v>0</v>
      </c>
      <c r="AE40" s="160">
        <v>0</v>
      </c>
      <c r="AF40" s="160">
        <v>0</v>
      </c>
      <c r="AG40" s="160">
        <v>0</v>
      </c>
      <c r="AH40" s="160">
        <v>0</v>
      </c>
      <c r="AI40" s="160">
        <v>0</v>
      </c>
      <c r="AJ40" s="160">
        <v>0</v>
      </c>
      <c r="AK40" s="160">
        <v>0</v>
      </c>
      <c r="AL40" s="160">
        <v>0</v>
      </c>
      <c r="AM40" s="160">
        <v>0</v>
      </c>
      <c r="AN40" s="160">
        <v>0</v>
      </c>
      <c r="AO40" s="160">
        <v>0</v>
      </c>
      <c r="AP40" s="160">
        <v>0</v>
      </c>
      <c r="AQ40" s="160">
        <v>0</v>
      </c>
      <c r="AR40" s="160">
        <v>0</v>
      </c>
      <c r="AS40" s="160">
        <v>0</v>
      </c>
      <c r="AT40" s="160">
        <v>0</v>
      </c>
      <c r="AU40" s="160">
        <v>0</v>
      </c>
      <c r="AV40" s="160">
        <v>0</v>
      </c>
      <c r="AW40" s="160">
        <v>0</v>
      </c>
      <c r="AX40" s="160">
        <v>0</v>
      </c>
      <c r="AY40" s="160">
        <v>0</v>
      </c>
      <c r="AZ40" s="160">
        <v>0</v>
      </c>
      <c r="BA40" s="160">
        <v>0</v>
      </c>
      <c r="BB40" s="160">
        <v>0</v>
      </c>
      <c r="BC40" s="160">
        <v>0</v>
      </c>
      <c r="BD40" s="160">
        <v>6628</v>
      </c>
      <c r="BE40" s="160">
        <v>10093</v>
      </c>
      <c r="BF40" s="160">
        <v>11757</v>
      </c>
      <c r="BG40" s="160">
        <v>11757</v>
      </c>
      <c r="BH40" s="160">
        <v>0</v>
      </c>
      <c r="BI40" s="160">
        <v>0</v>
      </c>
      <c r="BJ40" s="160">
        <v>0</v>
      </c>
      <c r="BK40" s="160">
        <v>528</v>
      </c>
      <c r="BL40" s="160">
        <v>915</v>
      </c>
      <c r="BM40" s="160">
        <v>2132</v>
      </c>
      <c r="BN40" s="160">
        <v>2166</v>
      </c>
      <c r="BO40" s="160">
        <v>907</v>
      </c>
      <c r="BP40" s="160">
        <v>1815</v>
      </c>
      <c r="BQ40" s="160">
        <v>2583</v>
      </c>
      <c r="BR40" s="160">
        <v>3963</v>
      </c>
      <c r="BS40" s="160">
        <v>2798</v>
      </c>
      <c r="BT40" s="160">
        <v>8538</v>
      </c>
      <c r="BU40" s="160">
        <v>8498</v>
      </c>
    </row>
    <row r="41" spans="1:73" s="34" customFormat="1">
      <c r="A41" s="35" t="s">
        <v>437</v>
      </c>
      <c r="B41" s="160">
        <v>115012</v>
      </c>
      <c r="C41" s="160">
        <v>172338</v>
      </c>
      <c r="D41" s="160">
        <v>265468</v>
      </c>
      <c r="E41" s="160">
        <v>187079</v>
      </c>
      <c r="F41" s="160">
        <v>149742</v>
      </c>
      <c r="G41" s="160">
        <v>149254</v>
      </c>
      <c r="H41" s="160">
        <v>211520</v>
      </c>
      <c r="I41" s="160">
        <v>147446</v>
      </c>
      <c r="J41" s="160">
        <v>180011</v>
      </c>
      <c r="K41" s="160">
        <v>252345</v>
      </c>
      <c r="L41" s="160">
        <v>222092</v>
      </c>
      <c r="M41" s="160">
        <v>191813</v>
      </c>
      <c r="N41" s="160">
        <v>210812</v>
      </c>
      <c r="O41" s="160">
        <v>205498</v>
      </c>
      <c r="P41" s="160">
        <v>194600</v>
      </c>
      <c r="Q41" s="160">
        <v>217832</v>
      </c>
      <c r="R41" s="160">
        <v>199565</v>
      </c>
      <c r="S41" s="160">
        <v>220570</v>
      </c>
      <c r="T41" s="160">
        <v>187945</v>
      </c>
      <c r="U41" s="160">
        <v>212703</v>
      </c>
      <c r="V41" s="160">
        <v>216566</v>
      </c>
      <c r="W41" s="160">
        <v>268184</v>
      </c>
      <c r="X41" s="160">
        <v>302794</v>
      </c>
      <c r="Y41" s="160">
        <v>327682</v>
      </c>
      <c r="Z41" s="160">
        <v>366905</v>
      </c>
      <c r="AA41" s="160">
        <v>386051</v>
      </c>
      <c r="AB41" s="160">
        <v>464819</v>
      </c>
      <c r="AC41" s="160">
        <v>625761</v>
      </c>
      <c r="AD41" s="160">
        <v>659465</v>
      </c>
      <c r="AE41" s="160">
        <v>495257</v>
      </c>
      <c r="AF41" s="160">
        <v>449968</v>
      </c>
      <c r="AG41" s="160">
        <v>448898</v>
      </c>
      <c r="AH41" s="160">
        <v>410950</v>
      </c>
      <c r="AI41" s="160">
        <v>410864</v>
      </c>
      <c r="AJ41" s="160">
        <v>436752</v>
      </c>
      <c r="AK41" s="160">
        <v>390141</v>
      </c>
      <c r="AL41" s="160">
        <v>436476</v>
      </c>
      <c r="AM41" s="160">
        <v>508662</v>
      </c>
      <c r="AN41" s="160">
        <v>572400</v>
      </c>
      <c r="AO41" s="160">
        <v>630688</v>
      </c>
      <c r="AP41" s="160">
        <v>591482</v>
      </c>
      <c r="AQ41" s="160">
        <v>726783</v>
      </c>
      <c r="AR41" s="160">
        <v>765211</v>
      </c>
      <c r="AS41" s="160">
        <v>621089</v>
      </c>
      <c r="AT41" s="160">
        <v>670656</v>
      </c>
      <c r="AU41" s="160">
        <v>812637</v>
      </c>
      <c r="AV41" s="160">
        <v>861694</v>
      </c>
      <c r="AW41" s="160">
        <v>760079</v>
      </c>
      <c r="AX41" s="160">
        <v>767878</v>
      </c>
      <c r="AY41" s="160">
        <v>719032</v>
      </c>
      <c r="AZ41" s="160">
        <v>897312</v>
      </c>
      <c r="BA41" s="160">
        <v>853717</v>
      </c>
      <c r="BB41" s="160">
        <v>944915</v>
      </c>
      <c r="BC41" s="160">
        <v>1013391</v>
      </c>
      <c r="BD41" s="160">
        <v>1201906</v>
      </c>
      <c r="BE41" s="160">
        <v>1009493</v>
      </c>
      <c r="BF41" s="160">
        <v>868137</v>
      </c>
      <c r="BG41" s="160">
        <v>744465</v>
      </c>
      <c r="BH41" s="160">
        <v>771491</v>
      </c>
      <c r="BI41" s="160">
        <v>735190</v>
      </c>
      <c r="BJ41" s="160">
        <v>723336</v>
      </c>
      <c r="BK41" s="160">
        <v>723662</v>
      </c>
      <c r="BL41" s="160">
        <v>663946</v>
      </c>
      <c r="BM41" s="160">
        <v>719157</v>
      </c>
      <c r="BN41" s="160">
        <v>718848</v>
      </c>
      <c r="BO41" s="160">
        <v>851667</v>
      </c>
      <c r="BP41" s="160">
        <v>799991</v>
      </c>
      <c r="BQ41" s="160">
        <v>821118</v>
      </c>
      <c r="BR41" s="160">
        <v>805069</v>
      </c>
      <c r="BS41" s="160">
        <v>714775</v>
      </c>
      <c r="BT41" s="160">
        <v>749673</v>
      </c>
      <c r="BU41" s="160">
        <v>715084</v>
      </c>
    </row>
    <row r="42" spans="1:73" s="34" customFormat="1">
      <c r="A42" s="35" t="s">
        <v>438</v>
      </c>
      <c r="B42" s="160">
        <v>43108</v>
      </c>
      <c r="C42" s="160">
        <v>47229</v>
      </c>
      <c r="D42" s="160">
        <v>49136</v>
      </c>
      <c r="E42" s="160">
        <v>36224</v>
      </c>
      <c r="F42" s="160">
        <v>43521</v>
      </c>
      <c r="G42" s="160">
        <v>47213</v>
      </c>
      <c r="H42" s="160">
        <v>53454</v>
      </c>
      <c r="I42" s="160">
        <v>59518</v>
      </c>
      <c r="J42" s="160">
        <v>59388</v>
      </c>
      <c r="K42" s="160">
        <v>63034</v>
      </c>
      <c r="L42" s="160">
        <v>62834</v>
      </c>
      <c r="M42" s="160">
        <v>57399</v>
      </c>
      <c r="N42" s="160">
        <v>62071</v>
      </c>
      <c r="O42" s="160">
        <v>62572</v>
      </c>
      <c r="P42" s="160">
        <v>58603</v>
      </c>
      <c r="Q42" s="160">
        <v>61666</v>
      </c>
      <c r="R42" s="160">
        <v>61842</v>
      </c>
      <c r="S42" s="160">
        <v>54295</v>
      </c>
      <c r="T42" s="160">
        <v>48437</v>
      </c>
      <c r="U42" s="160">
        <v>48343</v>
      </c>
      <c r="V42" s="160">
        <v>74249</v>
      </c>
      <c r="W42" s="160">
        <v>64209</v>
      </c>
      <c r="X42" s="160">
        <v>65215</v>
      </c>
      <c r="Y42" s="160">
        <v>31596</v>
      </c>
      <c r="Z42" s="160">
        <v>30424</v>
      </c>
      <c r="AA42" s="160">
        <v>32009</v>
      </c>
      <c r="AB42" s="160">
        <v>35437</v>
      </c>
      <c r="AC42" s="160">
        <v>39228</v>
      </c>
      <c r="AD42" s="160">
        <v>35692</v>
      </c>
      <c r="AE42" s="160">
        <v>32192</v>
      </c>
      <c r="AF42" s="160">
        <v>29830</v>
      </c>
      <c r="AG42" s="160">
        <v>30833</v>
      </c>
      <c r="AH42" s="160">
        <v>30391</v>
      </c>
      <c r="AI42" s="160">
        <v>32815</v>
      </c>
      <c r="AJ42" s="160">
        <v>32233</v>
      </c>
      <c r="AK42" s="160">
        <v>36388</v>
      </c>
      <c r="AL42" s="160">
        <v>36329</v>
      </c>
      <c r="AM42" s="160">
        <v>39621</v>
      </c>
      <c r="AN42" s="160">
        <v>37643</v>
      </c>
      <c r="AO42" s="160">
        <v>38777</v>
      </c>
      <c r="AP42" s="160">
        <v>45855</v>
      </c>
      <c r="AQ42" s="160">
        <v>45823</v>
      </c>
      <c r="AR42" s="160">
        <v>50249</v>
      </c>
      <c r="AS42" s="160">
        <v>56601</v>
      </c>
      <c r="AT42" s="160">
        <v>56336</v>
      </c>
      <c r="AU42" s="160">
        <v>59482</v>
      </c>
      <c r="AV42" s="160">
        <v>75490</v>
      </c>
      <c r="AW42" s="160">
        <v>97933</v>
      </c>
      <c r="AX42" s="160">
        <v>99050</v>
      </c>
      <c r="AY42" s="160">
        <v>100639</v>
      </c>
      <c r="AZ42" s="160">
        <v>108975</v>
      </c>
      <c r="BA42" s="160">
        <v>121237</v>
      </c>
      <c r="BB42" s="160">
        <v>129840</v>
      </c>
      <c r="BC42" s="160">
        <v>137437</v>
      </c>
      <c r="BD42" s="160">
        <v>135707</v>
      </c>
      <c r="BE42" s="160">
        <v>147959</v>
      </c>
      <c r="BF42" s="160">
        <v>138050</v>
      </c>
      <c r="BG42" s="160">
        <v>142215</v>
      </c>
      <c r="BH42" s="160">
        <v>136116</v>
      </c>
      <c r="BI42" s="160">
        <v>129189</v>
      </c>
      <c r="BJ42" s="160">
        <v>117589</v>
      </c>
      <c r="BK42" s="160">
        <v>119848</v>
      </c>
      <c r="BL42" s="160">
        <v>126477</v>
      </c>
      <c r="BM42" s="160">
        <v>126060</v>
      </c>
      <c r="BN42" s="160">
        <v>96835</v>
      </c>
      <c r="BO42" s="160">
        <v>96835</v>
      </c>
      <c r="BP42" s="160">
        <v>92684</v>
      </c>
      <c r="BQ42" s="160">
        <v>96835</v>
      </c>
      <c r="BR42" s="160">
        <v>119753</v>
      </c>
      <c r="BS42" s="160">
        <v>114809</v>
      </c>
      <c r="BT42" s="160">
        <v>116615</v>
      </c>
      <c r="BU42" s="160">
        <v>135794</v>
      </c>
    </row>
    <row r="43" spans="1:73" s="4" customFormat="1">
      <c r="A43" s="35" t="s">
        <v>439</v>
      </c>
      <c r="B43" s="160">
        <v>160456</v>
      </c>
      <c r="C43" s="160">
        <v>64</v>
      </c>
      <c r="D43" s="160">
        <v>54</v>
      </c>
      <c r="E43" s="160">
        <v>0</v>
      </c>
      <c r="F43" s="160">
        <v>21</v>
      </c>
      <c r="G43" s="160">
        <v>22</v>
      </c>
      <c r="H43" s="160">
        <v>23</v>
      </c>
      <c r="I43" s="160">
        <v>0</v>
      </c>
      <c r="J43" s="160">
        <v>0</v>
      </c>
      <c r="K43" s="160">
        <v>22</v>
      </c>
      <c r="L43" s="160">
        <v>23</v>
      </c>
      <c r="M43" s="160">
        <v>0</v>
      </c>
      <c r="N43" s="160">
        <v>0</v>
      </c>
      <c r="O43" s="160">
        <v>26</v>
      </c>
      <c r="P43" s="160">
        <v>27</v>
      </c>
      <c r="Q43" s="160">
        <v>0</v>
      </c>
      <c r="R43" s="160">
        <v>0</v>
      </c>
      <c r="S43" s="160">
        <v>0</v>
      </c>
      <c r="T43" s="160">
        <v>0</v>
      </c>
      <c r="U43" s="160">
        <v>0</v>
      </c>
      <c r="V43" s="160">
        <v>1722</v>
      </c>
      <c r="W43" s="160">
        <v>1456</v>
      </c>
      <c r="X43" s="160">
        <v>3312</v>
      </c>
      <c r="Y43" s="160">
        <v>3078</v>
      </c>
      <c r="Z43" s="160">
        <v>2036</v>
      </c>
      <c r="AA43" s="160">
        <v>2109</v>
      </c>
      <c r="AB43" s="160">
        <v>2762</v>
      </c>
      <c r="AC43" s="160">
        <v>1858</v>
      </c>
      <c r="AD43" s="160">
        <v>3629</v>
      </c>
      <c r="AE43" s="160">
        <v>2937</v>
      </c>
      <c r="AF43" s="160">
        <v>3354</v>
      </c>
      <c r="AG43" s="160">
        <v>4615</v>
      </c>
      <c r="AH43" s="160">
        <v>3754</v>
      </c>
      <c r="AI43" s="160">
        <v>3465</v>
      </c>
      <c r="AJ43" s="160">
        <v>3440</v>
      </c>
      <c r="AK43" s="160">
        <v>4951</v>
      </c>
      <c r="AL43" s="160">
        <v>3632</v>
      </c>
      <c r="AM43" s="160">
        <v>5203</v>
      </c>
      <c r="AN43" s="160">
        <v>3474</v>
      </c>
      <c r="AO43" s="160">
        <v>3223</v>
      </c>
      <c r="AP43" s="160">
        <v>7723</v>
      </c>
      <c r="AQ43" s="160">
        <v>7833</v>
      </c>
      <c r="AR43" s="160">
        <v>23347</v>
      </c>
      <c r="AS43" s="160">
        <v>4874</v>
      </c>
      <c r="AT43" s="160">
        <v>2102</v>
      </c>
      <c r="AU43" s="160">
        <v>2616</v>
      </c>
      <c r="AV43" s="160">
        <v>4756</v>
      </c>
      <c r="AW43" s="160">
        <v>894</v>
      </c>
      <c r="AX43" s="160">
        <v>3164</v>
      </c>
      <c r="AY43" s="160">
        <v>1149</v>
      </c>
      <c r="AZ43" s="160">
        <v>1765</v>
      </c>
      <c r="BA43" s="160">
        <v>1059</v>
      </c>
      <c r="BB43" s="160">
        <v>1537</v>
      </c>
      <c r="BC43" s="160">
        <v>1750</v>
      </c>
      <c r="BD43" s="160">
        <v>2389</v>
      </c>
      <c r="BE43" s="160">
        <v>939</v>
      </c>
      <c r="BF43" s="160">
        <v>3138</v>
      </c>
      <c r="BG43" s="160">
        <v>4452</v>
      </c>
      <c r="BH43" s="160">
        <v>2957</v>
      </c>
      <c r="BI43" s="160">
        <v>1965</v>
      </c>
      <c r="BJ43" s="160">
        <v>2876</v>
      </c>
      <c r="BK43" s="160">
        <v>24384</v>
      </c>
      <c r="BL43" s="160">
        <v>4585</v>
      </c>
      <c r="BM43" s="160">
        <v>107557</v>
      </c>
      <c r="BN43" s="160">
        <v>23055</v>
      </c>
      <c r="BO43" s="160">
        <v>12804</v>
      </c>
      <c r="BP43" s="160">
        <v>6312</v>
      </c>
      <c r="BQ43" s="160">
        <v>46266</v>
      </c>
      <c r="BR43" s="160">
        <v>41553</v>
      </c>
      <c r="BS43" s="165">
        <v>28253</v>
      </c>
      <c r="BT43" s="160">
        <v>1420</v>
      </c>
      <c r="BU43" s="160">
        <v>19567</v>
      </c>
    </row>
    <row r="44" spans="1:73" s="4" customFormat="1">
      <c r="A44" s="35" t="s">
        <v>440</v>
      </c>
      <c r="B44" s="160">
        <v>0</v>
      </c>
      <c r="C44" s="160">
        <v>0</v>
      </c>
      <c r="D44" s="160">
        <v>0</v>
      </c>
      <c r="E44" s="160">
        <v>0</v>
      </c>
      <c r="F44" s="160">
        <v>0</v>
      </c>
      <c r="G44" s="160">
        <v>0</v>
      </c>
      <c r="H44" s="160">
        <v>0</v>
      </c>
      <c r="I44" s="160">
        <v>0</v>
      </c>
      <c r="J44" s="160">
        <v>0</v>
      </c>
      <c r="K44" s="160">
        <v>0</v>
      </c>
      <c r="L44" s="160">
        <v>0</v>
      </c>
      <c r="M44" s="160">
        <v>0</v>
      </c>
      <c r="N44" s="160">
        <v>0</v>
      </c>
      <c r="O44" s="160">
        <v>0</v>
      </c>
      <c r="P44" s="160">
        <v>0</v>
      </c>
      <c r="Q44" s="160">
        <v>0</v>
      </c>
      <c r="R44" s="160">
        <v>0</v>
      </c>
      <c r="S44" s="160">
        <v>0</v>
      </c>
      <c r="T44" s="160">
        <v>0</v>
      </c>
      <c r="U44" s="160">
        <v>0</v>
      </c>
      <c r="V44" s="160">
        <v>0</v>
      </c>
      <c r="W44" s="160">
        <v>0</v>
      </c>
      <c r="X44" s="160">
        <v>0</v>
      </c>
      <c r="Y44" s="160">
        <v>0</v>
      </c>
      <c r="Z44" s="160">
        <v>0</v>
      </c>
      <c r="AA44" s="160">
        <v>0</v>
      </c>
      <c r="AB44" s="160">
        <v>0</v>
      </c>
      <c r="AC44" s="160">
        <v>0</v>
      </c>
      <c r="AD44" s="160">
        <v>0</v>
      </c>
      <c r="AE44" s="160">
        <v>4</v>
      </c>
      <c r="AF44" s="160">
        <v>14</v>
      </c>
      <c r="AG44" s="160">
        <v>21</v>
      </c>
      <c r="AH44" s="160">
        <v>22</v>
      </c>
      <c r="AI44" s="160">
        <v>22</v>
      </c>
      <c r="AJ44" s="160">
        <v>16</v>
      </c>
      <c r="AK44" s="160">
        <v>8</v>
      </c>
      <c r="AL44" s="160">
        <v>25</v>
      </c>
      <c r="AM44" s="160">
        <v>17</v>
      </c>
      <c r="AN44" s="160">
        <v>22</v>
      </c>
      <c r="AO44" s="160">
        <v>19</v>
      </c>
      <c r="AP44" s="160">
        <v>18</v>
      </c>
      <c r="AQ44" s="160">
        <v>13</v>
      </c>
      <c r="AR44" s="160">
        <v>13</v>
      </c>
      <c r="AS44" s="160">
        <v>16</v>
      </c>
      <c r="AT44" s="160">
        <v>20</v>
      </c>
      <c r="AU44" s="160">
        <v>24</v>
      </c>
      <c r="AV44" s="160">
        <v>34</v>
      </c>
      <c r="AW44" s="160">
        <v>38</v>
      </c>
      <c r="AX44" s="160">
        <v>46</v>
      </c>
      <c r="AY44" s="160">
        <v>53</v>
      </c>
      <c r="AZ44" s="160">
        <v>50</v>
      </c>
      <c r="BA44" s="160">
        <v>51</v>
      </c>
      <c r="BB44" s="160">
        <v>69</v>
      </c>
      <c r="BC44" s="160">
        <v>71</v>
      </c>
      <c r="BD44" s="160">
        <v>93</v>
      </c>
      <c r="BE44" s="160">
        <v>116</v>
      </c>
      <c r="BF44" s="160">
        <v>193</v>
      </c>
      <c r="BG44" s="160">
        <v>216</v>
      </c>
      <c r="BH44" s="160">
        <v>207</v>
      </c>
      <c r="BI44" s="160">
        <v>211</v>
      </c>
      <c r="BJ44" s="160">
        <v>236</v>
      </c>
      <c r="BK44" s="160">
        <v>403</v>
      </c>
      <c r="BL44" s="160">
        <v>515</v>
      </c>
      <c r="BM44" s="160">
        <v>523</v>
      </c>
      <c r="BN44" s="160">
        <v>546</v>
      </c>
      <c r="BO44" s="160">
        <v>665</v>
      </c>
      <c r="BP44" s="160">
        <v>728</v>
      </c>
      <c r="BQ44" s="160">
        <v>835</v>
      </c>
      <c r="BR44" s="160">
        <v>848</v>
      </c>
      <c r="BS44" s="165">
        <v>839</v>
      </c>
      <c r="BT44" s="160">
        <v>840</v>
      </c>
      <c r="BU44" s="160">
        <v>839</v>
      </c>
    </row>
    <row r="45" spans="1:73" s="4" customFormat="1">
      <c r="A45" s="35" t="s">
        <v>441</v>
      </c>
      <c r="B45" s="160">
        <v>208401</v>
      </c>
      <c r="C45" s="160">
        <v>241096</v>
      </c>
      <c r="D45" s="160">
        <v>293060</v>
      </c>
      <c r="E45" s="160">
        <v>283162</v>
      </c>
      <c r="F45" s="160">
        <v>229065</v>
      </c>
      <c r="G45" s="160">
        <v>249597</v>
      </c>
      <c r="H45" s="160">
        <v>276903</v>
      </c>
      <c r="I45" s="160">
        <v>95181</v>
      </c>
      <c r="J45" s="160">
        <v>108646</v>
      </c>
      <c r="K45" s="160">
        <v>131697</v>
      </c>
      <c r="L45" s="160">
        <v>169082</v>
      </c>
      <c r="M45" s="160">
        <v>119260</v>
      </c>
      <c r="N45" s="160">
        <v>197002</v>
      </c>
      <c r="O45" s="160">
        <v>228311</v>
      </c>
      <c r="P45" s="160">
        <v>188916</v>
      </c>
      <c r="Q45" s="160">
        <v>104470</v>
      </c>
      <c r="R45" s="160">
        <v>123595</v>
      </c>
      <c r="S45" s="160">
        <v>166737</v>
      </c>
      <c r="T45" s="160">
        <v>202979</v>
      </c>
      <c r="U45" s="160">
        <v>126268</v>
      </c>
      <c r="V45" s="160">
        <v>407552</v>
      </c>
      <c r="W45" s="160">
        <v>453632</v>
      </c>
      <c r="X45" s="160">
        <v>546211</v>
      </c>
      <c r="Y45" s="160">
        <v>511076</v>
      </c>
      <c r="Z45" s="160">
        <v>513923</v>
      </c>
      <c r="AA45" s="160">
        <v>458899</v>
      </c>
      <c r="AB45" s="160">
        <v>476423</v>
      </c>
      <c r="AC45" s="160">
        <v>426816</v>
      </c>
      <c r="AD45" s="160">
        <v>589971</v>
      </c>
      <c r="AE45" s="160">
        <v>546914</v>
      </c>
      <c r="AF45" s="160">
        <v>599656</v>
      </c>
      <c r="AG45" s="160">
        <v>505986</v>
      </c>
      <c r="AH45" s="160">
        <v>551088</v>
      </c>
      <c r="AI45" s="160">
        <v>600879</v>
      </c>
      <c r="AJ45" s="160">
        <v>647167</v>
      </c>
      <c r="AK45" s="160">
        <v>724393</v>
      </c>
      <c r="AL45" s="160">
        <v>556767</v>
      </c>
      <c r="AM45" s="160">
        <v>615902</v>
      </c>
      <c r="AN45" s="160">
        <v>555235</v>
      </c>
      <c r="AO45" s="160">
        <v>794261</v>
      </c>
      <c r="AP45" s="160">
        <v>654255</v>
      </c>
      <c r="AQ45" s="160">
        <v>776251</v>
      </c>
      <c r="AR45" s="160">
        <v>1008020</v>
      </c>
      <c r="AS45" s="160">
        <v>1239749</v>
      </c>
      <c r="AT45" s="160">
        <v>1117680</v>
      </c>
      <c r="AU45" s="160">
        <v>1228099</v>
      </c>
      <c r="AV45" s="160">
        <v>1417556</v>
      </c>
      <c r="AW45" s="160">
        <v>2066329</v>
      </c>
      <c r="AX45" s="160">
        <v>1896544</v>
      </c>
      <c r="AY45" s="160">
        <v>1972167</v>
      </c>
      <c r="AZ45" s="160">
        <v>2326601</v>
      </c>
      <c r="BA45" s="160">
        <v>2698237</v>
      </c>
      <c r="BB45" s="160">
        <v>2881804</v>
      </c>
      <c r="BC45" s="160">
        <v>3140919</v>
      </c>
      <c r="BD45" s="160">
        <v>3431912</v>
      </c>
      <c r="BE45" s="160">
        <v>4070860</v>
      </c>
      <c r="BF45" s="160">
        <v>3889883</v>
      </c>
      <c r="BG45" s="160">
        <v>4170411</v>
      </c>
      <c r="BH45" s="160">
        <v>4087133</v>
      </c>
      <c r="BI45" s="160">
        <v>4369304</v>
      </c>
      <c r="BJ45" s="160">
        <v>3820682</v>
      </c>
      <c r="BK45" s="160">
        <v>4093603</v>
      </c>
      <c r="BL45" s="160">
        <v>3940578</v>
      </c>
      <c r="BM45" s="160">
        <v>5099331</v>
      </c>
      <c r="BN45" s="160">
        <v>3335462</v>
      </c>
      <c r="BO45" s="160">
        <v>3335462</v>
      </c>
      <c r="BP45" s="160">
        <v>3085583</v>
      </c>
      <c r="BQ45" s="160">
        <v>3335462</v>
      </c>
      <c r="BR45" s="160">
        <v>3376285</v>
      </c>
      <c r="BS45" s="160">
        <v>3431311</v>
      </c>
      <c r="BT45" s="160">
        <v>3578756</v>
      </c>
      <c r="BU45" s="160">
        <v>4112487</v>
      </c>
    </row>
    <row r="46" spans="1:73" s="4" customFormat="1">
      <c r="A46" s="35" t="s">
        <v>442</v>
      </c>
      <c r="B46" s="160">
        <v>-28823</v>
      </c>
      <c r="C46" s="160">
        <v>-34505</v>
      </c>
      <c r="D46" s="160">
        <v>-25049</v>
      </c>
      <c r="E46" s="160">
        <v>-14377</v>
      </c>
      <c r="F46" s="160">
        <v>-14888</v>
      </c>
      <c r="G46" s="160">
        <v>-24782</v>
      </c>
      <c r="H46" s="160">
        <v>-18373</v>
      </c>
      <c r="I46" s="160">
        <v>-7663</v>
      </c>
      <c r="J46" s="160">
        <v>-14283</v>
      </c>
      <c r="K46" s="160">
        <v>-18900</v>
      </c>
      <c r="L46" s="160">
        <v>-13251</v>
      </c>
      <c r="M46" s="160">
        <v>-13382</v>
      </c>
      <c r="N46" s="160">
        <v>-11721</v>
      </c>
      <c r="O46" s="160">
        <v>-16368</v>
      </c>
      <c r="P46" s="160">
        <v>-15975</v>
      </c>
      <c r="Q46" s="160">
        <v>-14840</v>
      </c>
      <c r="R46" s="160">
        <v>-14936</v>
      </c>
      <c r="S46" s="160">
        <v>-10485</v>
      </c>
      <c r="T46" s="160">
        <v>-10826</v>
      </c>
      <c r="U46" s="160">
        <v>-25334</v>
      </c>
      <c r="V46" s="160">
        <v>-33578</v>
      </c>
      <c r="W46" s="160">
        <v>-30754</v>
      </c>
      <c r="X46" s="160">
        <v>-35747</v>
      </c>
      <c r="Y46" s="160">
        <v>-11743</v>
      </c>
      <c r="Z46" s="160">
        <v>-9494</v>
      </c>
      <c r="AA46" s="160">
        <v>-14534</v>
      </c>
      <c r="AB46" s="160">
        <v>-15310</v>
      </c>
      <c r="AC46" s="160">
        <v>-18377</v>
      </c>
      <c r="AD46" s="160">
        <v>-13567</v>
      </c>
      <c r="AE46" s="160">
        <v>-24328</v>
      </c>
      <c r="AF46" s="160">
        <v>-31918</v>
      </c>
      <c r="AG46" s="160">
        <v>-42183</v>
      </c>
      <c r="AH46" s="160">
        <v>-35660</v>
      </c>
      <c r="AI46" s="160">
        <v>-21588</v>
      </c>
      <c r="AJ46" s="160">
        <v>-12960</v>
      </c>
      <c r="AK46" s="160">
        <v>-26811</v>
      </c>
      <c r="AL46" s="160">
        <v>-42306</v>
      </c>
      <c r="AM46" s="160">
        <v>-34726</v>
      </c>
      <c r="AN46" s="160">
        <v>-18804</v>
      </c>
      <c r="AO46" s="160">
        <v>-28381</v>
      </c>
      <c r="AP46" s="160">
        <v>-31532</v>
      </c>
      <c r="AQ46" s="160">
        <v>-40534</v>
      </c>
      <c r="AR46" s="160">
        <v>-63835</v>
      </c>
      <c r="AS46" s="160">
        <v>-52573</v>
      </c>
      <c r="AT46" s="160">
        <v>-49088</v>
      </c>
      <c r="AU46" s="160">
        <v>-78253</v>
      </c>
      <c r="AV46" s="160">
        <v>-71773</v>
      </c>
      <c r="AW46" s="160">
        <v>-91928</v>
      </c>
      <c r="AX46" s="160">
        <v>-86445</v>
      </c>
      <c r="AY46" s="160">
        <v>-86949</v>
      </c>
      <c r="AZ46" s="160">
        <v>-74222</v>
      </c>
      <c r="BA46" s="160">
        <v>-80973</v>
      </c>
      <c r="BB46" s="160">
        <v>-103503</v>
      </c>
      <c r="BC46" s="160">
        <v>-102947</v>
      </c>
      <c r="BD46" s="160">
        <v>-106077</v>
      </c>
      <c r="BE46" s="160">
        <v>-162123</v>
      </c>
      <c r="BF46" s="160">
        <v>-171625</v>
      </c>
      <c r="BG46" s="160">
        <v>-145270</v>
      </c>
      <c r="BH46" s="160">
        <v>-119344</v>
      </c>
      <c r="BI46" s="160">
        <v>-113902</v>
      </c>
      <c r="BJ46" s="160">
        <v>-118648</v>
      </c>
      <c r="BK46" s="160">
        <v>-116288</v>
      </c>
      <c r="BL46" s="160">
        <v>-90252</v>
      </c>
      <c r="BM46" s="160">
        <v>-105989</v>
      </c>
      <c r="BN46" s="160">
        <v>-107253</v>
      </c>
      <c r="BO46" s="160">
        <v>-111500</v>
      </c>
      <c r="BP46" s="160">
        <v>-92151</v>
      </c>
      <c r="BQ46" s="160">
        <v>-137071</v>
      </c>
      <c r="BR46" s="160">
        <v>-123972</v>
      </c>
      <c r="BS46" s="160">
        <v>-120012</v>
      </c>
      <c r="BT46" s="160">
        <v>-170383</v>
      </c>
      <c r="BU46" s="160">
        <v>-252628</v>
      </c>
    </row>
    <row r="47" spans="1:73" s="3" customFormat="1">
      <c r="A47" s="28" t="s">
        <v>443</v>
      </c>
      <c r="B47" s="161">
        <v>11143</v>
      </c>
      <c r="C47" s="161">
        <v>12332</v>
      </c>
      <c r="D47" s="161">
        <v>12604</v>
      </c>
      <c r="E47" s="161">
        <v>13662</v>
      </c>
      <c r="F47" s="161">
        <v>14091</v>
      </c>
      <c r="G47" s="161">
        <v>15045</v>
      </c>
      <c r="H47" s="161">
        <v>15507</v>
      </c>
      <c r="I47" s="161">
        <v>14026</v>
      </c>
      <c r="J47" s="161">
        <v>16130</v>
      </c>
      <c r="K47" s="161">
        <v>13908</v>
      </c>
      <c r="L47" s="161">
        <v>12027</v>
      </c>
      <c r="M47" s="161">
        <v>10126</v>
      </c>
      <c r="N47" s="161">
        <v>13175</v>
      </c>
      <c r="O47" s="161">
        <v>12029</v>
      </c>
      <c r="P47" s="161">
        <v>12699</v>
      </c>
      <c r="Q47" s="161">
        <v>15173</v>
      </c>
      <c r="R47" s="161">
        <v>15777</v>
      </c>
      <c r="S47" s="161">
        <v>11219</v>
      </c>
      <c r="T47" s="161">
        <v>13933</v>
      </c>
      <c r="U47" s="161">
        <v>10147</v>
      </c>
      <c r="V47" s="161">
        <v>11650</v>
      </c>
      <c r="W47" s="161">
        <v>12412</v>
      </c>
      <c r="X47" s="161">
        <v>16108</v>
      </c>
      <c r="Y47" s="161">
        <v>19245</v>
      </c>
      <c r="Z47" s="161">
        <v>18977</v>
      </c>
      <c r="AA47" s="161">
        <v>19271</v>
      </c>
      <c r="AB47" s="161">
        <v>12849</v>
      </c>
      <c r="AC47" s="161">
        <v>6266</v>
      </c>
      <c r="AD47" s="161">
        <v>13019</v>
      </c>
      <c r="AE47" s="161">
        <v>11986</v>
      </c>
      <c r="AF47" s="161">
        <v>23019</v>
      </c>
      <c r="AG47" s="161">
        <v>23184</v>
      </c>
      <c r="AH47" s="161">
        <v>22599</v>
      </c>
      <c r="AI47" s="161">
        <v>18805</v>
      </c>
      <c r="AJ47" s="161">
        <v>17419</v>
      </c>
      <c r="AK47" s="161">
        <v>21252</v>
      </c>
      <c r="AL47" s="161">
        <v>17359</v>
      </c>
      <c r="AM47" s="161">
        <v>13921</v>
      </c>
      <c r="AN47" s="161">
        <v>25564</v>
      </c>
      <c r="AO47" s="161">
        <v>22201</v>
      </c>
      <c r="AP47" s="161">
        <v>57895</v>
      </c>
      <c r="AQ47" s="161">
        <v>143525</v>
      </c>
      <c r="AR47" s="161">
        <v>199715</v>
      </c>
      <c r="AS47" s="161">
        <v>68070</v>
      </c>
      <c r="AT47" s="161">
        <v>52864</v>
      </c>
      <c r="AU47" s="161">
        <v>63810</v>
      </c>
      <c r="AV47" s="161">
        <v>84518</v>
      </c>
      <c r="AW47" s="161">
        <v>96212</v>
      </c>
      <c r="AX47" s="161">
        <v>117593</v>
      </c>
      <c r="AY47" s="161">
        <v>121616</v>
      </c>
      <c r="AZ47" s="161">
        <v>121246</v>
      </c>
      <c r="BA47" s="161">
        <v>109167</v>
      </c>
      <c r="BB47" s="161">
        <v>101840</v>
      </c>
      <c r="BC47" s="161">
        <v>102636</v>
      </c>
      <c r="BD47" s="161">
        <v>96893</v>
      </c>
      <c r="BE47" s="161">
        <v>89188</v>
      </c>
      <c r="BF47" s="161">
        <v>92968</v>
      </c>
      <c r="BG47" s="161">
        <v>89604</v>
      </c>
      <c r="BH47" s="161">
        <v>92932</v>
      </c>
      <c r="BI47" s="161">
        <v>99582</v>
      </c>
      <c r="BJ47" s="161">
        <v>95948</v>
      </c>
      <c r="BK47" s="161">
        <v>86260</v>
      </c>
      <c r="BL47" s="161">
        <v>86840</v>
      </c>
      <c r="BM47" s="161">
        <v>75065</v>
      </c>
      <c r="BN47" s="161">
        <v>87259</v>
      </c>
      <c r="BO47" s="161">
        <v>80064</v>
      </c>
      <c r="BP47" s="161">
        <v>125145</v>
      </c>
      <c r="BQ47" s="161">
        <v>91773</v>
      </c>
      <c r="BR47" s="161">
        <v>168101</v>
      </c>
      <c r="BS47" s="161">
        <v>140319</v>
      </c>
      <c r="BT47" s="161">
        <v>131473</v>
      </c>
      <c r="BU47" s="161">
        <v>132800</v>
      </c>
    </row>
    <row r="48" spans="1:73" s="34" customFormat="1">
      <c r="A48" s="35" t="s">
        <v>392</v>
      </c>
      <c r="B48" s="160">
        <v>30888</v>
      </c>
      <c r="C48" s="160">
        <v>34421</v>
      </c>
      <c r="D48" s="160">
        <v>34487</v>
      </c>
      <c r="E48" s="160">
        <v>35104</v>
      </c>
      <c r="F48" s="160">
        <v>34689</v>
      </c>
      <c r="G48" s="160">
        <v>32624</v>
      </c>
      <c r="H48" s="160">
        <v>20230</v>
      </c>
      <c r="I48" s="160">
        <v>13612</v>
      </c>
      <c r="J48" s="160">
        <v>13584</v>
      </c>
      <c r="K48" s="160">
        <v>11509</v>
      </c>
      <c r="L48" s="160">
        <v>10191</v>
      </c>
      <c r="M48" s="160">
        <v>8556</v>
      </c>
      <c r="N48" s="160">
        <v>10622</v>
      </c>
      <c r="O48" s="160">
        <v>10857</v>
      </c>
      <c r="P48" s="160">
        <v>11898</v>
      </c>
      <c r="Q48" s="160">
        <v>15075</v>
      </c>
      <c r="R48" s="160">
        <v>15401</v>
      </c>
      <c r="S48" s="160">
        <v>8759</v>
      </c>
      <c r="T48" s="160">
        <v>11851</v>
      </c>
      <c r="U48" s="160">
        <v>8331</v>
      </c>
      <c r="V48" s="160">
        <v>7844</v>
      </c>
      <c r="W48" s="160">
        <v>7510</v>
      </c>
      <c r="X48" s="160">
        <v>15282</v>
      </c>
      <c r="Y48" s="160">
        <v>14863</v>
      </c>
      <c r="Z48" s="160">
        <v>16456</v>
      </c>
      <c r="AA48" s="160">
        <v>14774</v>
      </c>
      <c r="AB48" s="160">
        <v>7665</v>
      </c>
      <c r="AC48" s="160">
        <v>7927</v>
      </c>
      <c r="AD48" s="160">
        <v>8013</v>
      </c>
      <c r="AE48" s="160">
        <v>7367</v>
      </c>
      <c r="AF48" s="160">
        <v>5672</v>
      </c>
      <c r="AG48" s="160">
        <v>5389</v>
      </c>
      <c r="AH48" s="160">
        <v>5213</v>
      </c>
      <c r="AI48" s="160">
        <v>2203</v>
      </c>
      <c r="AJ48" s="160">
        <v>1943</v>
      </c>
      <c r="AK48" s="160">
        <v>1890</v>
      </c>
      <c r="AL48" s="160">
        <v>1946</v>
      </c>
      <c r="AM48" s="160">
        <v>2384</v>
      </c>
      <c r="AN48" s="160">
        <v>2181</v>
      </c>
      <c r="AO48" s="160">
        <v>2029</v>
      </c>
      <c r="AP48" s="160">
        <v>2853</v>
      </c>
      <c r="AQ48" s="160">
        <v>2731</v>
      </c>
      <c r="AR48" s="160">
        <v>2758</v>
      </c>
      <c r="AS48" s="160">
        <v>3197</v>
      </c>
      <c r="AT48" s="160">
        <v>2832</v>
      </c>
      <c r="AU48" s="160">
        <v>2908</v>
      </c>
      <c r="AV48" s="160">
        <v>2506</v>
      </c>
      <c r="AW48" s="160">
        <v>2286</v>
      </c>
      <c r="AX48" s="160">
        <v>2228</v>
      </c>
      <c r="AY48" s="160">
        <v>1956</v>
      </c>
      <c r="AZ48" s="160">
        <v>2261</v>
      </c>
      <c r="BA48" s="160">
        <v>2607</v>
      </c>
      <c r="BB48" s="160">
        <v>2508</v>
      </c>
      <c r="BC48" s="160">
        <v>2396</v>
      </c>
      <c r="BD48" s="160">
        <v>2958</v>
      </c>
      <c r="BE48" s="160">
        <v>3216</v>
      </c>
      <c r="BF48" s="160">
        <v>2803</v>
      </c>
      <c r="BG48" s="160">
        <v>2292</v>
      </c>
      <c r="BH48" s="160">
        <v>2106</v>
      </c>
      <c r="BI48" s="160">
        <v>2736</v>
      </c>
      <c r="BJ48" s="160">
        <v>3043</v>
      </c>
      <c r="BK48" s="160">
        <v>2423</v>
      </c>
      <c r="BL48" s="160">
        <v>2192</v>
      </c>
      <c r="BM48" s="160">
        <v>3412</v>
      </c>
      <c r="BN48" s="160">
        <v>2456</v>
      </c>
      <c r="BO48" s="160">
        <v>1985</v>
      </c>
      <c r="BP48" s="160">
        <v>1685</v>
      </c>
      <c r="BQ48" s="160">
        <v>2927</v>
      </c>
      <c r="BR48" s="160">
        <v>2334</v>
      </c>
      <c r="BS48" s="160">
        <v>2654</v>
      </c>
      <c r="BT48" s="160">
        <v>5514</v>
      </c>
      <c r="BU48" s="160">
        <v>5588</v>
      </c>
    </row>
    <row r="49" spans="1:73" s="34" customFormat="1">
      <c r="A49" s="35" t="s">
        <v>444</v>
      </c>
      <c r="B49" s="160">
        <v>545</v>
      </c>
      <c r="C49" s="160">
        <v>410</v>
      </c>
      <c r="D49" s="160">
        <v>348</v>
      </c>
      <c r="E49" s="160">
        <v>1194</v>
      </c>
      <c r="F49" s="160">
        <v>1685</v>
      </c>
      <c r="G49" s="160">
        <v>1618</v>
      </c>
      <c r="H49" s="160">
        <v>1379</v>
      </c>
      <c r="I49" s="160">
        <v>1261</v>
      </c>
      <c r="J49" s="160">
        <v>3361</v>
      </c>
      <c r="K49" s="160">
        <v>2688</v>
      </c>
      <c r="L49" s="160">
        <v>1926</v>
      </c>
      <c r="M49" s="160">
        <v>1219</v>
      </c>
      <c r="N49" s="160">
        <v>1692</v>
      </c>
      <c r="O49" s="160">
        <v>1526</v>
      </c>
      <c r="P49" s="160">
        <v>1317</v>
      </c>
      <c r="Q49" s="160">
        <v>1271</v>
      </c>
      <c r="R49" s="160">
        <v>1421</v>
      </c>
      <c r="S49" s="160">
        <v>2333</v>
      </c>
      <c r="T49" s="160">
        <v>2339</v>
      </c>
      <c r="U49" s="160">
        <v>2210</v>
      </c>
      <c r="V49" s="160">
        <v>2603</v>
      </c>
      <c r="W49" s="160">
        <v>4450</v>
      </c>
      <c r="X49" s="160">
        <v>4059</v>
      </c>
      <c r="Y49" s="160">
        <v>4526</v>
      </c>
      <c r="Z49" s="160">
        <v>4187</v>
      </c>
      <c r="AA49" s="160">
        <v>4248</v>
      </c>
      <c r="AB49" s="160">
        <v>3663</v>
      </c>
      <c r="AC49" s="160">
        <v>4543</v>
      </c>
      <c r="AD49" s="160">
        <v>4640</v>
      </c>
      <c r="AE49" s="160">
        <v>4125</v>
      </c>
      <c r="AF49" s="160">
        <v>17759</v>
      </c>
      <c r="AG49" s="160">
        <v>18153</v>
      </c>
      <c r="AH49" s="160">
        <v>17726</v>
      </c>
      <c r="AI49" s="160">
        <v>16370</v>
      </c>
      <c r="AJ49" s="160">
        <v>15244</v>
      </c>
      <c r="AK49" s="160">
        <v>19362</v>
      </c>
      <c r="AL49" s="160">
        <v>15413</v>
      </c>
      <c r="AM49" s="160">
        <v>11537</v>
      </c>
      <c r="AN49" s="160">
        <v>23383</v>
      </c>
      <c r="AO49" s="160">
        <v>20172</v>
      </c>
      <c r="AP49" s="160">
        <v>55042</v>
      </c>
      <c r="AQ49" s="160">
        <v>140794</v>
      </c>
      <c r="AR49" s="160">
        <v>196957</v>
      </c>
      <c r="AS49" s="160">
        <v>64873</v>
      </c>
      <c r="AT49" s="160">
        <v>50032</v>
      </c>
      <c r="AU49" s="160">
        <v>60902</v>
      </c>
      <c r="AV49" s="160">
        <v>82012</v>
      </c>
      <c r="AW49" s="160">
        <v>93926</v>
      </c>
      <c r="AX49" s="160">
        <v>115365</v>
      </c>
      <c r="AY49" s="160">
        <v>119660</v>
      </c>
      <c r="AZ49" s="160">
        <v>118985</v>
      </c>
      <c r="BA49" s="160">
        <v>106560</v>
      </c>
      <c r="BB49" s="160">
        <v>99332</v>
      </c>
      <c r="BC49" s="160">
        <v>100240</v>
      </c>
      <c r="BD49" s="160">
        <v>93935</v>
      </c>
      <c r="BE49" s="160">
        <v>85972</v>
      </c>
      <c r="BF49" s="160">
        <v>90165</v>
      </c>
      <c r="BG49" s="160">
        <v>87312</v>
      </c>
      <c r="BH49" s="160">
        <v>90826</v>
      </c>
      <c r="BI49" s="160">
        <v>96846</v>
      </c>
      <c r="BJ49" s="160">
        <v>92905</v>
      </c>
      <c r="BK49" s="160">
        <v>83837</v>
      </c>
      <c r="BL49" s="160">
        <v>84648</v>
      </c>
      <c r="BM49" s="160">
        <v>71653</v>
      </c>
      <c r="BN49" s="160">
        <v>84803</v>
      </c>
      <c r="BO49" s="160">
        <v>78079</v>
      </c>
      <c r="BP49" s="160">
        <v>123460</v>
      </c>
      <c r="BQ49" s="160">
        <v>88846</v>
      </c>
      <c r="BR49" s="160">
        <v>165767</v>
      </c>
      <c r="BS49" s="160">
        <v>137665</v>
      </c>
      <c r="BT49" s="160">
        <v>125959</v>
      </c>
      <c r="BU49" s="160">
        <v>127212</v>
      </c>
    </row>
    <row r="50" spans="1:73" s="34" customFormat="1">
      <c r="A50" s="35" t="s">
        <v>445</v>
      </c>
      <c r="B50" s="160">
        <v>0</v>
      </c>
      <c r="C50" s="160">
        <v>0</v>
      </c>
      <c r="D50" s="160">
        <v>0</v>
      </c>
      <c r="E50" s="160">
        <v>0</v>
      </c>
      <c r="F50" s="160">
        <v>0</v>
      </c>
      <c r="G50" s="160">
        <v>3441</v>
      </c>
      <c r="H50" s="160">
        <v>3441</v>
      </c>
      <c r="I50" s="160">
        <v>3441</v>
      </c>
      <c r="J50" s="160">
        <v>3441</v>
      </c>
      <c r="K50" s="160">
        <v>3441</v>
      </c>
      <c r="L50" s="160">
        <v>3441</v>
      </c>
      <c r="M50" s="160">
        <v>3441</v>
      </c>
      <c r="N50" s="160">
        <v>3441</v>
      </c>
      <c r="O50" s="160">
        <v>3441</v>
      </c>
      <c r="P50" s="160">
        <v>3440</v>
      </c>
      <c r="Q50" s="160">
        <v>3441</v>
      </c>
      <c r="R50" s="160">
        <v>3441</v>
      </c>
      <c r="S50" s="160">
        <v>3441</v>
      </c>
      <c r="T50" s="160">
        <v>3441</v>
      </c>
      <c r="U50" s="160">
        <v>3441</v>
      </c>
      <c r="V50" s="160">
        <v>3440</v>
      </c>
      <c r="W50" s="160">
        <v>3441</v>
      </c>
      <c r="X50" s="160">
        <v>3441</v>
      </c>
      <c r="Y50" s="160">
        <v>3441</v>
      </c>
      <c r="Z50" s="160">
        <v>3070</v>
      </c>
      <c r="AA50" s="160">
        <v>3070</v>
      </c>
      <c r="AB50" s="160">
        <v>3070</v>
      </c>
      <c r="AC50" s="160">
        <v>3070</v>
      </c>
      <c r="AD50" s="160">
        <v>3070</v>
      </c>
      <c r="AE50" s="160">
        <v>3070</v>
      </c>
      <c r="AF50" s="160">
        <v>232</v>
      </c>
      <c r="AG50" s="160">
        <v>232</v>
      </c>
      <c r="AH50" s="160">
        <v>232</v>
      </c>
      <c r="AI50" s="160">
        <v>232</v>
      </c>
      <c r="AJ50" s="160">
        <v>232</v>
      </c>
      <c r="AK50" s="160">
        <v>0</v>
      </c>
      <c r="AL50" s="160">
        <v>0</v>
      </c>
      <c r="AM50" s="160">
        <v>0</v>
      </c>
      <c r="AN50" s="160">
        <v>0</v>
      </c>
      <c r="AO50" s="160">
        <v>0</v>
      </c>
      <c r="AP50" s="160">
        <v>0</v>
      </c>
      <c r="AQ50" s="160">
        <v>0</v>
      </c>
      <c r="AR50" s="160">
        <v>0</v>
      </c>
      <c r="AS50" s="160">
        <v>0</v>
      </c>
      <c r="AT50" s="160">
        <v>0</v>
      </c>
      <c r="AU50" s="160">
        <v>0</v>
      </c>
      <c r="AV50" s="160">
        <v>0</v>
      </c>
      <c r="AW50" s="160">
        <v>0</v>
      </c>
      <c r="AX50" s="160">
        <v>0</v>
      </c>
      <c r="AY50" s="160">
        <v>0</v>
      </c>
      <c r="AZ50" s="160">
        <v>0</v>
      </c>
      <c r="BA50" s="160">
        <v>0</v>
      </c>
      <c r="BB50" s="160">
        <v>0</v>
      </c>
      <c r="BC50" s="160">
        <v>0</v>
      </c>
      <c r="BD50" s="160">
        <v>0</v>
      </c>
      <c r="BE50" s="160">
        <v>0</v>
      </c>
      <c r="BF50" s="160">
        <v>0</v>
      </c>
      <c r="BG50" s="160">
        <v>0</v>
      </c>
      <c r="BH50" s="160">
        <v>0</v>
      </c>
      <c r="BI50" s="160">
        <v>0</v>
      </c>
      <c r="BJ50" s="160">
        <v>0</v>
      </c>
      <c r="BK50" s="160">
        <v>0</v>
      </c>
      <c r="BL50" s="160">
        <v>0</v>
      </c>
      <c r="BM50" s="160">
        <v>0</v>
      </c>
      <c r="BN50" s="160">
        <v>0</v>
      </c>
      <c r="BO50" s="160">
        <v>0</v>
      </c>
      <c r="BP50" s="160">
        <v>0</v>
      </c>
      <c r="BQ50" s="160">
        <v>0</v>
      </c>
      <c r="BR50" s="160">
        <v>0</v>
      </c>
      <c r="BS50" s="165" t="s">
        <v>313</v>
      </c>
      <c r="BT50" s="160">
        <v>0</v>
      </c>
      <c r="BU50" s="165" t="s">
        <v>313</v>
      </c>
    </row>
    <row r="51" spans="1:73" s="34" customFormat="1">
      <c r="A51" s="35" t="s">
        <v>446</v>
      </c>
      <c r="B51" s="160">
        <v>0</v>
      </c>
      <c r="C51" s="160">
        <v>0</v>
      </c>
      <c r="D51" s="160">
        <v>0</v>
      </c>
      <c r="E51" s="160">
        <v>0</v>
      </c>
      <c r="F51" s="160">
        <v>0</v>
      </c>
      <c r="G51" s="160">
        <v>-2219</v>
      </c>
      <c r="H51" s="160">
        <v>-2092</v>
      </c>
      <c r="I51" s="160">
        <v>-1932</v>
      </c>
      <c r="J51" s="160">
        <v>-1883</v>
      </c>
      <c r="K51" s="160">
        <v>-1890</v>
      </c>
      <c r="L51" s="160">
        <v>-1801</v>
      </c>
      <c r="M51" s="160">
        <v>-1818</v>
      </c>
      <c r="N51" s="160">
        <v>-1837</v>
      </c>
      <c r="O51" s="160">
        <v>-2069</v>
      </c>
      <c r="P51" s="160">
        <v>-2090</v>
      </c>
      <c r="Q51" s="160">
        <v>-2143</v>
      </c>
      <c r="R51" s="160">
        <v>-2183</v>
      </c>
      <c r="S51" s="160">
        <v>-2293</v>
      </c>
      <c r="T51" s="160">
        <v>-2164</v>
      </c>
      <c r="U51" s="160">
        <v>-2007</v>
      </c>
      <c r="V51" s="160">
        <v>-1852</v>
      </c>
      <c r="W51" s="160">
        <v>-1541</v>
      </c>
      <c r="X51" s="160">
        <v>-1309</v>
      </c>
      <c r="Y51" s="160">
        <v>-1225</v>
      </c>
      <c r="Z51" s="160">
        <v>-1870</v>
      </c>
      <c r="AA51" s="160">
        <v>-617</v>
      </c>
      <c r="AB51" s="160">
        <v>-836</v>
      </c>
      <c r="AC51" s="160">
        <v>-1448</v>
      </c>
      <c r="AD51" s="160">
        <v>-1763</v>
      </c>
      <c r="AE51" s="160">
        <v>-1584</v>
      </c>
      <c r="AF51" s="160">
        <v>0</v>
      </c>
      <c r="AG51" s="160">
        <v>0</v>
      </c>
      <c r="AH51" s="160">
        <v>0</v>
      </c>
      <c r="AI51" s="160">
        <v>0</v>
      </c>
      <c r="AJ51" s="160">
        <v>0</v>
      </c>
      <c r="AK51" s="160">
        <v>0</v>
      </c>
      <c r="AL51" s="160">
        <v>0</v>
      </c>
      <c r="AM51" s="160">
        <v>0</v>
      </c>
      <c r="AN51" s="160">
        <v>0</v>
      </c>
      <c r="AO51" s="160">
        <v>0</v>
      </c>
      <c r="AP51" s="160">
        <v>0</v>
      </c>
      <c r="AQ51" s="160">
        <v>0</v>
      </c>
      <c r="AR51" s="160">
        <v>0</v>
      </c>
      <c r="AS51" s="160">
        <v>0</v>
      </c>
      <c r="AT51" s="160">
        <v>0</v>
      </c>
      <c r="AU51" s="160">
        <v>0</v>
      </c>
      <c r="AV51" s="160">
        <v>0</v>
      </c>
      <c r="AW51" s="160">
        <v>0</v>
      </c>
      <c r="AX51" s="160">
        <v>0</v>
      </c>
      <c r="AY51" s="160">
        <v>0</v>
      </c>
      <c r="AZ51" s="160">
        <v>0</v>
      </c>
      <c r="BA51" s="160">
        <v>0</v>
      </c>
      <c r="BB51" s="160">
        <v>0</v>
      </c>
      <c r="BC51" s="160">
        <v>0</v>
      </c>
      <c r="BD51" s="160">
        <v>0</v>
      </c>
      <c r="BE51" s="160">
        <v>0</v>
      </c>
      <c r="BF51" s="160">
        <v>0</v>
      </c>
      <c r="BG51" s="160">
        <v>0</v>
      </c>
      <c r="BH51" s="160">
        <v>0</v>
      </c>
      <c r="BI51" s="160">
        <v>0</v>
      </c>
      <c r="BJ51" s="160">
        <v>0</v>
      </c>
      <c r="BK51" s="160">
        <v>0</v>
      </c>
      <c r="BL51" s="160">
        <v>0</v>
      </c>
      <c r="BM51" s="160">
        <v>0</v>
      </c>
      <c r="BN51" s="160">
        <v>0</v>
      </c>
      <c r="BO51" s="160">
        <v>0</v>
      </c>
      <c r="BP51" s="160">
        <v>0</v>
      </c>
      <c r="BQ51" s="160">
        <v>0</v>
      </c>
      <c r="BR51" s="160">
        <v>0</v>
      </c>
      <c r="BS51" s="165" t="s">
        <v>313</v>
      </c>
      <c r="BT51" s="160">
        <v>0</v>
      </c>
      <c r="BU51" s="165" t="s">
        <v>313</v>
      </c>
    </row>
    <row r="52" spans="1:73" s="34" customFormat="1">
      <c r="A52" s="35" t="s">
        <v>447</v>
      </c>
      <c r="B52" s="160">
        <v>-20290</v>
      </c>
      <c r="C52" s="160">
        <v>-22499</v>
      </c>
      <c r="D52" s="160">
        <v>-22231</v>
      </c>
      <c r="E52" s="160">
        <v>-22636</v>
      </c>
      <c r="F52" s="160">
        <v>-22283</v>
      </c>
      <c r="G52" s="160">
        <v>-20419</v>
      </c>
      <c r="H52" s="160">
        <v>-7451</v>
      </c>
      <c r="I52" s="160">
        <v>-2356</v>
      </c>
      <c r="J52" s="160">
        <v>-2373</v>
      </c>
      <c r="K52" s="160">
        <v>-1840</v>
      </c>
      <c r="L52" s="160">
        <v>-1730</v>
      </c>
      <c r="M52" s="160">
        <v>-1272</v>
      </c>
      <c r="N52" s="160">
        <v>-743</v>
      </c>
      <c r="O52" s="160">
        <v>-1726</v>
      </c>
      <c r="P52" s="160">
        <v>-1866</v>
      </c>
      <c r="Q52" s="160">
        <v>-2471</v>
      </c>
      <c r="R52" s="160">
        <v>-2303</v>
      </c>
      <c r="S52" s="160">
        <v>-1021</v>
      </c>
      <c r="T52" s="160">
        <v>-1534</v>
      </c>
      <c r="U52" s="160">
        <v>-1828</v>
      </c>
      <c r="V52" s="160">
        <v>-385</v>
      </c>
      <c r="W52" s="160">
        <v>-1448</v>
      </c>
      <c r="X52" s="160">
        <v>-5365</v>
      </c>
      <c r="Y52" s="160">
        <v>-2360</v>
      </c>
      <c r="Z52" s="160">
        <v>-2866</v>
      </c>
      <c r="AA52" s="160">
        <v>-2204</v>
      </c>
      <c r="AB52" s="160">
        <v>-713</v>
      </c>
      <c r="AC52" s="160">
        <v>-7826</v>
      </c>
      <c r="AD52" s="160">
        <v>-941</v>
      </c>
      <c r="AE52" s="160">
        <v>-992</v>
      </c>
      <c r="AF52" s="160">
        <v>-644</v>
      </c>
      <c r="AG52" s="160">
        <v>-590</v>
      </c>
      <c r="AH52" s="160">
        <v>-572</v>
      </c>
      <c r="AI52" s="160">
        <v>0</v>
      </c>
      <c r="AJ52" s="160">
        <v>0</v>
      </c>
      <c r="AK52" s="160">
        <v>0</v>
      </c>
      <c r="AL52" s="160">
        <v>0</v>
      </c>
      <c r="AM52" s="160">
        <v>0</v>
      </c>
      <c r="AN52" s="160">
        <v>0</v>
      </c>
      <c r="AO52" s="160">
        <v>0</v>
      </c>
      <c r="AP52" s="160">
        <v>0</v>
      </c>
      <c r="AQ52" s="160">
        <v>0</v>
      </c>
      <c r="AR52" s="160">
        <v>0</v>
      </c>
      <c r="AS52" s="160">
        <v>0</v>
      </c>
      <c r="AT52" s="160">
        <v>0</v>
      </c>
      <c r="AU52" s="160">
        <v>0</v>
      </c>
      <c r="AV52" s="160">
        <v>0</v>
      </c>
      <c r="AW52" s="160">
        <v>0</v>
      </c>
      <c r="AX52" s="160">
        <v>0</v>
      </c>
      <c r="AY52" s="160">
        <v>0</v>
      </c>
      <c r="AZ52" s="160">
        <v>0</v>
      </c>
      <c r="BA52" s="160">
        <v>0</v>
      </c>
      <c r="BB52" s="160">
        <v>0</v>
      </c>
      <c r="BC52" s="160">
        <v>0</v>
      </c>
      <c r="BD52" s="160">
        <v>0</v>
      </c>
      <c r="BE52" s="160">
        <v>0</v>
      </c>
      <c r="BF52" s="160">
        <v>0</v>
      </c>
      <c r="BG52" s="160">
        <v>0</v>
      </c>
      <c r="BH52" s="160">
        <v>0</v>
      </c>
      <c r="BI52" s="160">
        <v>0</v>
      </c>
      <c r="BJ52" s="160">
        <v>0</v>
      </c>
      <c r="BK52" s="160">
        <v>0</v>
      </c>
      <c r="BL52" s="160">
        <v>0</v>
      </c>
      <c r="BM52" s="160">
        <v>0</v>
      </c>
      <c r="BN52" s="160">
        <v>0</v>
      </c>
      <c r="BO52" s="160">
        <v>0</v>
      </c>
      <c r="BP52" s="160">
        <v>0</v>
      </c>
      <c r="BQ52" s="160">
        <v>0</v>
      </c>
      <c r="BR52" s="160">
        <v>0</v>
      </c>
      <c r="BS52" s="165" t="s">
        <v>313</v>
      </c>
      <c r="BT52" s="160">
        <v>0</v>
      </c>
      <c r="BU52" s="165" t="s">
        <v>313</v>
      </c>
    </row>
    <row r="53" spans="1:73" s="34" customFormat="1">
      <c r="A53" s="3" t="s">
        <v>448</v>
      </c>
      <c r="B53" s="161">
        <v>1223227</v>
      </c>
      <c r="C53" s="161">
        <v>4232654</v>
      </c>
      <c r="D53" s="161">
        <v>4686179</v>
      </c>
      <c r="E53" s="161">
        <v>4545952</v>
      </c>
      <c r="F53" s="161">
        <v>4682503</v>
      </c>
      <c r="G53" s="161">
        <v>4811073</v>
      </c>
      <c r="H53" s="161">
        <v>4896978</v>
      </c>
      <c r="I53" s="161">
        <v>4736740</v>
      </c>
      <c r="J53" s="161">
        <v>4771003</v>
      </c>
      <c r="K53" s="161">
        <v>4898269</v>
      </c>
      <c r="L53" s="161">
        <v>5037477</v>
      </c>
      <c r="M53" s="161">
        <v>5289086</v>
      </c>
      <c r="N53" s="161">
        <v>3173439</v>
      </c>
      <c r="O53" s="161">
        <v>3086975</v>
      </c>
      <c r="P53" s="163">
        <v>3118790</v>
      </c>
      <c r="Q53" s="163">
        <v>3124918</v>
      </c>
      <c r="R53" s="163">
        <v>4878767</v>
      </c>
      <c r="S53" s="163">
        <v>6612791</v>
      </c>
      <c r="T53" s="163">
        <v>6560249</v>
      </c>
      <c r="U53" s="163">
        <v>6753524</v>
      </c>
      <c r="V53" s="163">
        <v>6462280</v>
      </c>
      <c r="W53" s="163">
        <v>6774569</v>
      </c>
      <c r="X53" s="163">
        <v>7178013</v>
      </c>
      <c r="Y53" s="163">
        <v>7782327</v>
      </c>
      <c r="Z53" s="163">
        <v>6950598</v>
      </c>
      <c r="AA53" s="163">
        <v>7802949</v>
      </c>
      <c r="AB53" s="163">
        <v>7847123</v>
      </c>
      <c r="AC53" s="163">
        <v>8486872</v>
      </c>
      <c r="AD53" s="163">
        <v>8468441</v>
      </c>
      <c r="AE53" s="163">
        <v>8756600</v>
      </c>
      <c r="AF53" s="163">
        <v>10476915</v>
      </c>
      <c r="AG53" s="163">
        <v>11241609</v>
      </c>
      <c r="AH53" s="163">
        <v>12548917</v>
      </c>
      <c r="AI53" s="163">
        <v>13339975</v>
      </c>
      <c r="AJ53" s="163">
        <v>13992928</v>
      </c>
      <c r="AK53" s="163">
        <v>13913186</v>
      </c>
      <c r="AL53" s="163">
        <v>15452298</v>
      </c>
      <c r="AM53" s="163">
        <v>16123536</v>
      </c>
      <c r="AN53" s="163">
        <v>16843227</v>
      </c>
      <c r="AO53" s="163">
        <v>18076949</v>
      </c>
      <c r="AP53" s="163">
        <v>19009581</v>
      </c>
      <c r="AQ53" s="163">
        <v>20639172</v>
      </c>
      <c r="AR53" s="163">
        <v>19077253</v>
      </c>
      <c r="AS53" s="163">
        <v>20311103</v>
      </c>
      <c r="AT53" s="163">
        <v>22123705</v>
      </c>
      <c r="AU53" s="163">
        <v>26003281</v>
      </c>
      <c r="AV53" s="163">
        <v>28987398</v>
      </c>
      <c r="AW53" s="163">
        <v>29255409</v>
      </c>
      <c r="AX53" s="163">
        <v>28493504</v>
      </c>
      <c r="AY53" s="163">
        <v>29057893</v>
      </c>
      <c r="AZ53" s="161">
        <v>31026989</v>
      </c>
      <c r="BA53" s="161">
        <v>32009576</v>
      </c>
      <c r="BB53" s="161">
        <v>33546934</v>
      </c>
      <c r="BC53" s="161">
        <v>34246019</v>
      </c>
      <c r="BD53" s="161">
        <v>34717451</v>
      </c>
      <c r="BE53" s="161">
        <v>34731332</v>
      </c>
      <c r="BF53" s="161">
        <v>34013364</v>
      </c>
      <c r="BG53" s="161">
        <v>35180431</v>
      </c>
      <c r="BH53" s="161">
        <v>34328348</v>
      </c>
      <c r="BI53" s="161">
        <v>34058906</v>
      </c>
      <c r="BJ53" s="161">
        <v>29873292</v>
      </c>
      <c r="BK53" s="161">
        <v>30795013</v>
      </c>
      <c r="BL53" s="161">
        <v>24159290</v>
      </c>
      <c r="BM53" s="161">
        <v>25825419</v>
      </c>
      <c r="BN53" s="161">
        <v>25002368</v>
      </c>
      <c r="BO53" s="161">
        <v>28674840</v>
      </c>
      <c r="BP53" s="161">
        <v>31787986</v>
      </c>
      <c r="BQ53" s="161">
        <v>33650381</v>
      </c>
      <c r="BR53" s="161">
        <v>36512251</v>
      </c>
      <c r="BS53" s="161">
        <v>37864352</v>
      </c>
      <c r="BT53" s="161">
        <v>39717740</v>
      </c>
      <c r="BU53" s="161">
        <v>41916932</v>
      </c>
    </row>
    <row r="54" spans="1:73" s="3" customFormat="1">
      <c r="A54" s="30" t="s">
        <v>406</v>
      </c>
      <c r="B54" s="160">
        <v>66411</v>
      </c>
      <c r="C54" s="160">
        <v>2915710</v>
      </c>
      <c r="D54" s="160">
        <v>3199422</v>
      </c>
      <c r="E54" s="160">
        <v>3072112</v>
      </c>
      <c r="F54" s="160">
        <v>3174963</v>
      </c>
      <c r="G54" s="160">
        <v>3176514</v>
      </c>
      <c r="H54" s="160">
        <v>3276413</v>
      </c>
      <c r="I54" s="161">
        <v>3256697</v>
      </c>
      <c r="J54" s="161">
        <v>3209866</v>
      </c>
      <c r="K54" s="161">
        <v>3249923</v>
      </c>
      <c r="L54" s="161">
        <v>3287161</v>
      </c>
      <c r="M54" s="161">
        <v>3337459</v>
      </c>
      <c r="N54" s="161">
        <v>1095520</v>
      </c>
      <c r="O54" s="161">
        <v>979499</v>
      </c>
      <c r="P54" s="161">
        <v>977467</v>
      </c>
      <c r="Q54" s="161">
        <v>922240</v>
      </c>
      <c r="R54" s="161">
        <v>2504259</v>
      </c>
      <c r="S54" s="161">
        <v>4149120</v>
      </c>
      <c r="T54" s="161">
        <v>4227832</v>
      </c>
      <c r="U54" s="161">
        <v>4383247</v>
      </c>
      <c r="V54" s="161">
        <v>4055041</v>
      </c>
      <c r="W54" s="161">
        <v>3960588</v>
      </c>
      <c r="X54" s="161">
        <v>4061473</v>
      </c>
      <c r="Y54" s="161">
        <v>4148139</v>
      </c>
      <c r="Z54" s="161">
        <v>2824510</v>
      </c>
      <c r="AA54" s="161">
        <v>2879740</v>
      </c>
      <c r="AB54" s="161">
        <v>2504761</v>
      </c>
      <c r="AC54" s="161">
        <v>3099975</v>
      </c>
      <c r="AD54" s="161">
        <v>3084770</v>
      </c>
      <c r="AE54" s="161">
        <v>3170051</v>
      </c>
      <c r="AF54" s="161">
        <v>4117685</v>
      </c>
      <c r="AG54" s="161">
        <v>4209585</v>
      </c>
      <c r="AH54" s="161">
        <v>4804403</v>
      </c>
      <c r="AI54" s="161">
        <v>4893965</v>
      </c>
      <c r="AJ54" s="161">
        <v>5009598</v>
      </c>
      <c r="AK54" s="161">
        <v>4494810</v>
      </c>
      <c r="AL54" s="161">
        <v>5526142</v>
      </c>
      <c r="AM54" s="161">
        <v>5670048</v>
      </c>
      <c r="AN54" s="161">
        <v>5822246</v>
      </c>
      <c r="AO54" s="161">
        <v>7197639</v>
      </c>
      <c r="AP54" s="161">
        <v>7407360</v>
      </c>
      <c r="AQ54" s="161">
        <v>7891331</v>
      </c>
      <c r="AR54" s="161">
        <v>5653569</v>
      </c>
      <c r="AS54" s="161">
        <v>6580922</v>
      </c>
      <c r="AT54" s="161">
        <v>7750253</v>
      </c>
      <c r="AU54" s="161">
        <v>11244557</v>
      </c>
      <c r="AV54" s="161">
        <v>13841932</v>
      </c>
      <c r="AW54" s="161">
        <v>14068974</v>
      </c>
      <c r="AX54" s="161">
        <v>12969052</v>
      </c>
      <c r="AY54" s="161">
        <v>13259585</v>
      </c>
      <c r="AZ54" s="161">
        <v>13515519</v>
      </c>
      <c r="BA54" s="161">
        <v>14004104</v>
      </c>
      <c r="BB54" s="161">
        <v>15349730</v>
      </c>
      <c r="BC54" s="161">
        <v>15674602</v>
      </c>
      <c r="BD54" s="161">
        <v>15808107</v>
      </c>
      <c r="BE54" s="161">
        <v>16175619</v>
      </c>
      <c r="BF54" s="161">
        <v>15667079</v>
      </c>
      <c r="BG54" s="161">
        <v>16166820</v>
      </c>
      <c r="BH54" s="161">
        <v>15229257</v>
      </c>
      <c r="BI54" s="161">
        <v>15636633</v>
      </c>
      <c r="BJ54" s="161">
        <v>11073545</v>
      </c>
      <c r="BK54" s="161">
        <v>11343707</v>
      </c>
      <c r="BL54" s="161">
        <v>4762204</v>
      </c>
      <c r="BM54" s="161">
        <v>6957858</v>
      </c>
      <c r="BN54" s="161">
        <v>5512926</v>
      </c>
      <c r="BO54" s="161">
        <v>8192739</v>
      </c>
      <c r="BP54" s="161">
        <v>10732793</v>
      </c>
      <c r="BQ54" s="161">
        <v>12674761</v>
      </c>
      <c r="BR54" s="161">
        <v>14873184</v>
      </c>
      <c r="BS54" s="161">
        <v>15751305</v>
      </c>
      <c r="BT54" s="161">
        <v>17086960</v>
      </c>
      <c r="BU54" s="161">
        <v>19000188</v>
      </c>
    </row>
    <row r="55" spans="1:73" s="4" customFormat="1">
      <c r="A55" s="35" t="s">
        <v>407</v>
      </c>
      <c r="B55" s="160">
        <v>66373</v>
      </c>
      <c r="C55" s="160">
        <v>2293872</v>
      </c>
      <c r="D55" s="160">
        <v>2562178</v>
      </c>
      <c r="E55" s="160">
        <v>1962516</v>
      </c>
      <c r="F55" s="160">
        <v>1808768</v>
      </c>
      <c r="G55" s="160">
        <v>1604300</v>
      </c>
      <c r="H55" s="160">
        <v>1905525</v>
      </c>
      <c r="I55" s="160">
        <v>1707024</v>
      </c>
      <c r="J55" s="160">
        <v>1966868</v>
      </c>
      <c r="K55" s="160">
        <v>2153550</v>
      </c>
      <c r="L55" s="160">
        <v>2336982</v>
      </c>
      <c r="M55" s="160">
        <v>2536276</v>
      </c>
      <c r="N55" s="160">
        <v>970889</v>
      </c>
      <c r="O55" s="160">
        <v>872510</v>
      </c>
      <c r="P55" s="160">
        <v>884129</v>
      </c>
      <c r="Q55" s="160">
        <v>839472</v>
      </c>
      <c r="R55" s="160">
        <v>1179549</v>
      </c>
      <c r="S55" s="160">
        <v>2386667</v>
      </c>
      <c r="T55" s="160">
        <v>1901753</v>
      </c>
      <c r="U55" s="160">
        <v>2062220</v>
      </c>
      <c r="V55" s="160">
        <v>2409402</v>
      </c>
      <c r="W55" s="160">
        <v>2016877</v>
      </c>
      <c r="X55" s="160">
        <v>2214082</v>
      </c>
      <c r="Y55" s="160">
        <v>2241885</v>
      </c>
      <c r="Z55" s="160">
        <v>1085065</v>
      </c>
      <c r="AA55" s="160">
        <v>981910</v>
      </c>
      <c r="AB55" s="160">
        <v>742362</v>
      </c>
      <c r="AC55" s="160">
        <v>2125424</v>
      </c>
      <c r="AD55" s="160">
        <v>2052601</v>
      </c>
      <c r="AE55" s="160">
        <v>2008618</v>
      </c>
      <c r="AF55" s="160">
        <v>2995974</v>
      </c>
      <c r="AG55" s="160">
        <v>2555047</v>
      </c>
      <c r="AH55" s="160">
        <v>3801684</v>
      </c>
      <c r="AI55" s="160">
        <v>3896684</v>
      </c>
      <c r="AJ55" s="160">
        <v>3970901</v>
      </c>
      <c r="AK55" s="160">
        <v>3831970</v>
      </c>
      <c r="AL55" s="160">
        <v>3973548</v>
      </c>
      <c r="AM55" s="160">
        <v>4226802</v>
      </c>
      <c r="AN55" s="160">
        <v>4304004</v>
      </c>
      <c r="AO55" s="160">
        <v>5849841</v>
      </c>
      <c r="AP55" s="160">
        <v>5560049</v>
      </c>
      <c r="AQ55" s="160">
        <v>6047011</v>
      </c>
      <c r="AR55" s="160">
        <v>4639609</v>
      </c>
      <c r="AS55" s="160">
        <v>5907550</v>
      </c>
      <c r="AT55" s="160">
        <v>7087491</v>
      </c>
      <c r="AU55" s="160">
        <v>6454191</v>
      </c>
      <c r="AV55" s="160">
        <v>7385977</v>
      </c>
      <c r="AW55" s="160">
        <v>8632308</v>
      </c>
      <c r="AX55" s="160">
        <v>8935890</v>
      </c>
      <c r="AY55" s="160">
        <v>9678674</v>
      </c>
      <c r="AZ55" s="160">
        <v>7641629</v>
      </c>
      <c r="BA55" s="160">
        <v>8716568</v>
      </c>
      <c r="BB55" s="160">
        <v>10182512</v>
      </c>
      <c r="BC55" s="160">
        <v>10738035</v>
      </c>
      <c r="BD55" s="160">
        <v>9184826</v>
      </c>
      <c r="BE55" s="160">
        <v>8813385</v>
      </c>
      <c r="BF55" s="160">
        <v>9174316</v>
      </c>
      <c r="BG55" s="160">
        <v>10343819</v>
      </c>
      <c r="BH55" s="160">
        <v>10543699</v>
      </c>
      <c r="BI55" s="160">
        <v>10313630</v>
      </c>
      <c r="BJ55" s="160">
        <v>9742000</v>
      </c>
      <c r="BK55" s="160">
        <v>10041690</v>
      </c>
      <c r="BL55" s="160">
        <v>3725767</v>
      </c>
      <c r="BM55" s="160">
        <v>5659005</v>
      </c>
      <c r="BN55" s="160">
        <v>5485799</v>
      </c>
      <c r="BO55" s="160">
        <v>8183189</v>
      </c>
      <c r="BP55" s="160">
        <v>10722930</v>
      </c>
      <c r="BQ55" s="160">
        <v>12660499</v>
      </c>
      <c r="BR55" s="160">
        <v>12032671</v>
      </c>
      <c r="BS55" s="160">
        <v>12706584</v>
      </c>
      <c r="BT55" s="160">
        <v>13787818</v>
      </c>
      <c r="BU55" s="160">
        <v>15830482</v>
      </c>
    </row>
    <row r="56" spans="1:73" s="34" customFormat="1">
      <c r="A56" s="35" t="s">
        <v>408</v>
      </c>
      <c r="B56" s="160">
        <v>0</v>
      </c>
      <c r="C56" s="160">
        <v>0</v>
      </c>
      <c r="D56" s="160">
        <v>0</v>
      </c>
      <c r="E56" s="160">
        <v>0</v>
      </c>
      <c r="F56" s="160">
        <v>0</v>
      </c>
      <c r="G56" s="160">
        <v>130197</v>
      </c>
      <c r="H56" s="160">
        <v>38774</v>
      </c>
      <c r="I56" s="160">
        <v>143191</v>
      </c>
      <c r="J56" s="160">
        <v>71927</v>
      </c>
      <c r="K56" s="160">
        <v>182815</v>
      </c>
      <c r="L56" s="160">
        <v>11434</v>
      </c>
      <c r="M56" s="160">
        <v>164795</v>
      </c>
      <c r="N56" s="160">
        <v>5332</v>
      </c>
      <c r="O56" s="160">
        <v>30043</v>
      </c>
      <c r="P56" s="160">
        <v>23295</v>
      </c>
      <c r="Q56" s="160">
        <v>30297</v>
      </c>
      <c r="R56" s="160">
        <v>903767</v>
      </c>
      <c r="S56" s="160">
        <v>1298588</v>
      </c>
      <c r="T56" s="160">
        <v>1761346</v>
      </c>
      <c r="U56" s="160">
        <v>1598747</v>
      </c>
      <c r="V56" s="160">
        <v>900537</v>
      </c>
      <c r="W56" s="160">
        <v>1055051</v>
      </c>
      <c r="X56" s="160">
        <v>966748</v>
      </c>
      <c r="Y56" s="160">
        <v>989334</v>
      </c>
      <c r="Z56" s="160">
        <v>736250</v>
      </c>
      <c r="AA56" s="160">
        <v>723948</v>
      </c>
      <c r="AB56" s="160">
        <v>536990</v>
      </c>
      <c r="AC56" s="160">
        <v>491999</v>
      </c>
      <c r="AD56" s="160">
        <v>419982</v>
      </c>
      <c r="AE56" s="160">
        <v>509896</v>
      </c>
      <c r="AF56" s="160">
        <v>455262</v>
      </c>
      <c r="AG56" s="160">
        <v>972732</v>
      </c>
      <c r="AH56" s="160">
        <v>248048</v>
      </c>
      <c r="AI56" s="160">
        <v>227029</v>
      </c>
      <c r="AJ56" s="160">
        <v>251544</v>
      </c>
      <c r="AK56" s="160">
        <v>0</v>
      </c>
      <c r="AL56" s="160">
        <v>870003</v>
      </c>
      <c r="AM56" s="160">
        <v>743701</v>
      </c>
      <c r="AN56" s="160">
        <v>799871</v>
      </c>
      <c r="AO56" s="160">
        <v>666479</v>
      </c>
      <c r="AP56" s="160">
        <v>1093726</v>
      </c>
      <c r="AQ56" s="160">
        <v>740130</v>
      </c>
      <c r="AR56" s="160">
        <v>0</v>
      </c>
      <c r="AS56" s="160">
        <v>0</v>
      </c>
      <c r="AT56" s="160">
        <v>0</v>
      </c>
      <c r="AU56" s="160">
        <v>3904218</v>
      </c>
      <c r="AV56" s="160">
        <v>5102001</v>
      </c>
      <c r="AW56" s="160">
        <v>3957517</v>
      </c>
      <c r="AX56" s="160">
        <v>3314950</v>
      </c>
      <c r="AY56" s="160">
        <v>2015623</v>
      </c>
      <c r="AZ56" s="160">
        <v>4005863</v>
      </c>
      <c r="BA56" s="160">
        <v>3120138</v>
      </c>
      <c r="BB56" s="160">
        <v>2388924</v>
      </c>
      <c r="BC56" s="160">
        <v>2353401</v>
      </c>
      <c r="BD56" s="160">
        <v>3977673</v>
      </c>
      <c r="BE56" s="160">
        <v>4826046</v>
      </c>
      <c r="BF56" s="160">
        <v>4827624</v>
      </c>
      <c r="BG56" s="160">
        <v>4025026</v>
      </c>
      <c r="BH56" s="160">
        <v>3428246</v>
      </c>
      <c r="BI56" s="160">
        <v>4275690</v>
      </c>
      <c r="BJ56" s="160">
        <v>250303</v>
      </c>
      <c r="BK56" s="160">
        <v>250245</v>
      </c>
      <c r="BL56" s="160">
        <v>200827</v>
      </c>
      <c r="BM56" s="160">
        <v>502144</v>
      </c>
      <c r="BN56" s="160">
        <v>0</v>
      </c>
      <c r="BO56" s="160">
        <v>0</v>
      </c>
      <c r="BP56" s="160">
        <v>0</v>
      </c>
      <c r="BQ56" s="160">
        <v>0</v>
      </c>
      <c r="BR56" s="160">
        <v>2394821</v>
      </c>
      <c r="BS56" s="160">
        <v>2549399</v>
      </c>
      <c r="BT56" s="160">
        <v>2632434</v>
      </c>
      <c r="BU56" s="160">
        <v>2587521</v>
      </c>
    </row>
    <row r="57" spans="1:73" s="34" customFormat="1">
      <c r="A57" s="35" t="s">
        <v>409</v>
      </c>
      <c r="B57" s="160">
        <v>0</v>
      </c>
      <c r="C57" s="160">
        <v>0</v>
      </c>
      <c r="D57" s="160">
        <v>0</v>
      </c>
      <c r="E57" s="160">
        <v>0</v>
      </c>
      <c r="F57" s="160">
        <v>0</v>
      </c>
      <c r="G57" s="160">
        <v>0</v>
      </c>
      <c r="H57" s="160">
        <v>0</v>
      </c>
      <c r="I57" s="160">
        <v>0</v>
      </c>
      <c r="J57" s="160">
        <v>0</v>
      </c>
      <c r="K57" s="160">
        <v>0</v>
      </c>
      <c r="L57" s="160">
        <v>0</v>
      </c>
      <c r="M57" s="160">
        <v>0</v>
      </c>
      <c r="N57" s="160">
        <v>0</v>
      </c>
      <c r="O57" s="160">
        <v>0</v>
      </c>
      <c r="P57" s="160">
        <v>0</v>
      </c>
      <c r="Q57" s="160">
        <v>0</v>
      </c>
      <c r="R57" s="160">
        <v>0</v>
      </c>
      <c r="S57" s="160">
        <v>0</v>
      </c>
      <c r="T57" s="160">
        <v>14135</v>
      </c>
      <c r="U57" s="160">
        <v>98583</v>
      </c>
      <c r="V57" s="160">
        <v>100673</v>
      </c>
      <c r="W57" s="160">
        <v>104484</v>
      </c>
      <c r="X57" s="160">
        <v>105625</v>
      </c>
      <c r="Y57" s="160">
        <v>112096</v>
      </c>
      <c r="Z57" s="160">
        <v>112059</v>
      </c>
      <c r="AA57" s="160">
        <v>119484</v>
      </c>
      <c r="AB57" s="160">
        <v>109161</v>
      </c>
      <c r="AC57" s="160">
        <v>102492</v>
      </c>
      <c r="AD57" s="160">
        <v>101774</v>
      </c>
      <c r="AE57" s="160">
        <v>128086</v>
      </c>
      <c r="AF57" s="160">
        <v>130095</v>
      </c>
      <c r="AG57" s="160">
        <v>135238</v>
      </c>
      <c r="AH57" s="160">
        <v>132474</v>
      </c>
      <c r="AI57" s="160">
        <v>136275</v>
      </c>
      <c r="AJ57" s="160">
        <v>136558</v>
      </c>
      <c r="AK57" s="160">
        <v>0</v>
      </c>
      <c r="AL57" s="160">
        <v>0</v>
      </c>
      <c r="AM57" s="160">
        <v>0</v>
      </c>
      <c r="AN57" s="160">
        <v>0</v>
      </c>
      <c r="AO57" s="160">
        <v>0</v>
      </c>
      <c r="AP57" s="160">
        <v>55336</v>
      </c>
      <c r="AQ57" s="160">
        <v>391161</v>
      </c>
      <c r="AR57" s="160">
        <v>287129</v>
      </c>
      <c r="AS57" s="160">
        <v>222098</v>
      </c>
      <c r="AT57" s="160">
        <v>172752</v>
      </c>
      <c r="AU57" s="160">
        <v>216798</v>
      </c>
      <c r="AV57" s="160">
        <v>234233</v>
      </c>
      <c r="AW57" s="160">
        <v>265345</v>
      </c>
      <c r="AX57" s="160">
        <v>247707</v>
      </c>
      <c r="AY57" s="160">
        <v>223776</v>
      </c>
      <c r="AZ57" s="160">
        <v>360145</v>
      </c>
      <c r="BA57" s="160">
        <v>508595</v>
      </c>
      <c r="BB57" s="160">
        <v>980609</v>
      </c>
      <c r="BC57" s="160">
        <v>877151</v>
      </c>
      <c r="BD57" s="160">
        <v>1132141</v>
      </c>
      <c r="BE57" s="160">
        <v>1018960</v>
      </c>
      <c r="BF57" s="160">
        <v>10528</v>
      </c>
      <c r="BG57" s="160" t="s">
        <v>324</v>
      </c>
      <c r="BH57" s="160">
        <v>93429</v>
      </c>
      <c r="BI57" s="160">
        <v>38718</v>
      </c>
      <c r="BJ57" s="160">
        <v>73569</v>
      </c>
      <c r="BK57" s="160">
        <v>79058</v>
      </c>
      <c r="BL57" s="160">
        <v>92564</v>
      </c>
      <c r="BM57" s="160">
        <v>92362</v>
      </c>
      <c r="BN57" s="160">
        <v>17724</v>
      </c>
      <c r="BO57" s="160">
        <v>0</v>
      </c>
      <c r="BP57" s="160">
        <v>16</v>
      </c>
      <c r="BQ57" s="160">
        <v>0</v>
      </c>
      <c r="BR57" s="166">
        <v>0</v>
      </c>
      <c r="BS57" s="166">
        <v>42748</v>
      </c>
      <c r="BT57" s="160">
        <v>212248</v>
      </c>
      <c r="BU57" s="160">
        <v>122046</v>
      </c>
    </row>
    <row r="58" spans="1:73" s="34" customFormat="1">
      <c r="A58" s="35" t="s">
        <v>410</v>
      </c>
      <c r="B58" s="160">
        <v>0</v>
      </c>
      <c r="C58" s="160">
        <v>621838</v>
      </c>
      <c r="D58" s="160">
        <v>637244</v>
      </c>
      <c r="E58" s="160">
        <v>1109596</v>
      </c>
      <c r="F58" s="160">
        <v>1341792</v>
      </c>
      <c r="G58" s="160">
        <v>1419582</v>
      </c>
      <c r="H58" s="160">
        <v>1308409</v>
      </c>
      <c r="I58" s="160">
        <v>1381726</v>
      </c>
      <c r="J58" s="160">
        <v>1145349</v>
      </c>
      <c r="K58" s="160">
        <v>886888</v>
      </c>
      <c r="L58" s="160">
        <v>911074</v>
      </c>
      <c r="M58" s="160">
        <v>620661</v>
      </c>
      <c r="N58" s="160">
        <v>119299</v>
      </c>
      <c r="O58" s="160">
        <v>76946</v>
      </c>
      <c r="P58" s="160">
        <v>69476</v>
      </c>
      <c r="Q58" s="160">
        <v>51905</v>
      </c>
      <c r="R58" s="160">
        <v>418212</v>
      </c>
      <c r="S58" s="160">
        <v>461036</v>
      </c>
      <c r="T58" s="160">
        <v>547669</v>
      </c>
      <c r="U58" s="160">
        <v>620676</v>
      </c>
      <c r="V58" s="160">
        <v>639732</v>
      </c>
      <c r="W58" s="160">
        <v>682166</v>
      </c>
      <c r="X58" s="160">
        <v>669189</v>
      </c>
      <c r="Y58" s="160">
        <v>696744</v>
      </c>
      <c r="Z58" s="160">
        <v>713821</v>
      </c>
      <c r="AA58" s="160">
        <v>873769</v>
      </c>
      <c r="AB58" s="160">
        <v>932626</v>
      </c>
      <c r="AC58" s="160">
        <v>192684</v>
      </c>
      <c r="AD58" s="160">
        <v>323205</v>
      </c>
      <c r="AE58" s="160">
        <v>330958</v>
      </c>
      <c r="AF58" s="160">
        <v>338223</v>
      </c>
      <c r="AG58" s="160">
        <v>345311</v>
      </c>
      <c r="AH58" s="160">
        <v>551566</v>
      </c>
      <c r="AI58" s="160">
        <v>563818</v>
      </c>
      <c r="AJ58" s="160">
        <v>578581</v>
      </c>
      <c r="AK58" s="160">
        <v>593424</v>
      </c>
      <c r="AL58" s="160">
        <v>609131</v>
      </c>
      <c r="AM58" s="160">
        <v>626243</v>
      </c>
      <c r="AN58" s="160">
        <v>645126</v>
      </c>
      <c r="AO58" s="160">
        <v>662491</v>
      </c>
      <c r="AP58" s="160">
        <v>678953</v>
      </c>
      <c r="AQ58" s="160">
        <v>693325</v>
      </c>
      <c r="AR58" s="160">
        <v>706746</v>
      </c>
      <c r="AS58" s="160">
        <v>259692</v>
      </c>
      <c r="AT58" s="160">
        <v>264044</v>
      </c>
      <c r="AU58" s="160">
        <v>268870</v>
      </c>
      <c r="AV58" s="160">
        <v>701867</v>
      </c>
      <c r="AW58" s="160">
        <v>718255</v>
      </c>
      <c r="AX58" s="160">
        <v>0</v>
      </c>
      <c r="AY58" s="160">
        <v>756694</v>
      </c>
      <c r="AZ58" s="160">
        <v>777478</v>
      </c>
      <c r="BA58" s="160">
        <v>799067</v>
      </c>
      <c r="BB58" s="160">
        <v>821599</v>
      </c>
      <c r="BC58" s="160">
        <v>846495</v>
      </c>
      <c r="BD58" s="160">
        <v>514638</v>
      </c>
      <c r="BE58" s="160">
        <v>531949</v>
      </c>
      <c r="BF58" s="160">
        <v>549266</v>
      </c>
      <c r="BG58" s="160">
        <v>567742</v>
      </c>
      <c r="BH58" s="160">
        <v>587456</v>
      </c>
      <c r="BI58" s="160">
        <v>606632</v>
      </c>
      <c r="BJ58" s="160">
        <v>624959</v>
      </c>
      <c r="BK58" s="160">
        <v>640902</v>
      </c>
      <c r="BL58" s="160">
        <v>655471</v>
      </c>
      <c r="BM58" s="160">
        <v>667061</v>
      </c>
      <c r="BN58" s="160">
        <v>0</v>
      </c>
      <c r="BO58" s="160">
        <v>0</v>
      </c>
      <c r="BP58" s="160">
        <v>0</v>
      </c>
      <c r="BQ58" s="160">
        <v>0</v>
      </c>
      <c r="BR58" s="160">
        <v>405825</v>
      </c>
      <c r="BS58" s="160">
        <v>412092</v>
      </c>
      <c r="BT58" s="160">
        <v>418417</v>
      </c>
      <c r="BU58" s="160">
        <v>423646</v>
      </c>
    </row>
    <row r="59" spans="1:73" s="34" customFormat="1">
      <c r="A59" s="35" t="s">
        <v>411</v>
      </c>
      <c r="B59" s="160">
        <v>0</v>
      </c>
      <c r="C59" s="160">
        <v>0</v>
      </c>
      <c r="D59" s="160">
        <v>0</v>
      </c>
      <c r="E59" s="160">
        <v>0</v>
      </c>
      <c r="F59" s="160">
        <v>24403</v>
      </c>
      <c r="G59" s="160">
        <v>22435</v>
      </c>
      <c r="H59" s="160">
        <v>23705</v>
      </c>
      <c r="I59" s="160">
        <v>24756</v>
      </c>
      <c r="J59" s="160">
        <v>25722</v>
      </c>
      <c r="K59" s="160">
        <v>26670</v>
      </c>
      <c r="L59" s="160">
        <v>27671</v>
      </c>
      <c r="M59" s="160">
        <v>15727</v>
      </c>
      <c r="N59" s="160">
        <v>0</v>
      </c>
      <c r="O59" s="160">
        <v>0</v>
      </c>
      <c r="P59" s="160">
        <v>567</v>
      </c>
      <c r="Q59" s="160">
        <v>566</v>
      </c>
      <c r="R59" s="160">
        <v>2731</v>
      </c>
      <c r="S59" s="160">
        <v>2829</v>
      </c>
      <c r="T59" s="160">
        <v>2929</v>
      </c>
      <c r="U59" s="160">
        <v>3021</v>
      </c>
      <c r="V59" s="160">
        <v>4697</v>
      </c>
      <c r="W59" s="160">
        <v>102010</v>
      </c>
      <c r="X59" s="160">
        <v>105829</v>
      </c>
      <c r="Y59" s="160">
        <v>108080</v>
      </c>
      <c r="Z59" s="160">
        <v>177315</v>
      </c>
      <c r="AA59" s="160">
        <v>180629</v>
      </c>
      <c r="AB59" s="160">
        <v>183622</v>
      </c>
      <c r="AC59" s="160">
        <v>187376</v>
      </c>
      <c r="AD59" s="160">
        <v>187208</v>
      </c>
      <c r="AE59" s="160">
        <v>192493</v>
      </c>
      <c r="AF59" s="160">
        <v>198131</v>
      </c>
      <c r="AG59" s="160">
        <v>201257</v>
      </c>
      <c r="AH59" s="160">
        <v>70631</v>
      </c>
      <c r="AI59" s="160">
        <v>70159</v>
      </c>
      <c r="AJ59" s="160">
        <v>72014</v>
      </c>
      <c r="AK59" s="160">
        <v>69416</v>
      </c>
      <c r="AL59" s="160">
        <v>73460</v>
      </c>
      <c r="AM59" s="160">
        <v>73302</v>
      </c>
      <c r="AN59" s="160">
        <v>73245</v>
      </c>
      <c r="AO59" s="160">
        <v>18828</v>
      </c>
      <c r="AP59" s="160">
        <v>19296</v>
      </c>
      <c r="AQ59" s="160">
        <v>19704</v>
      </c>
      <c r="AR59" s="160">
        <v>20085</v>
      </c>
      <c r="AS59" s="160">
        <v>191582</v>
      </c>
      <c r="AT59" s="160">
        <v>225966</v>
      </c>
      <c r="AU59" s="160">
        <v>400480</v>
      </c>
      <c r="AV59" s="160">
        <v>417854</v>
      </c>
      <c r="AW59" s="160">
        <v>495549</v>
      </c>
      <c r="AX59" s="160">
        <v>470505</v>
      </c>
      <c r="AY59" s="160">
        <v>584818</v>
      </c>
      <c r="AZ59" s="160">
        <v>730404</v>
      </c>
      <c r="BA59" s="160">
        <v>859736</v>
      </c>
      <c r="BB59" s="160">
        <v>976086</v>
      </c>
      <c r="BC59" s="160">
        <v>859520</v>
      </c>
      <c r="BD59" s="160">
        <v>998829</v>
      </c>
      <c r="BE59" s="160">
        <v>985279</v>
      </c>
      <c r="BF59" s="160">
        <v>1105345</v>
      </c>
      <c r="BG59" s="160">
        <v>1230233</v>
      </c>
      <c r="BH59" s="160">
        <v>576427</v>
      </c>
      <c r="BI59" s="160">
        <v>401963</v>
      </c>
      <c r="BJ59" s="160">
        <v>382714</v>
      </c>
      <c r="BK59" s="160">
        <v>331812</v>
      </c>
      <c r="BL59" s="160">
        <v>87575</v>
      </c>
      <c r="BM59" s="160">
        <v>37286</v>
      </c>
      <c r="BN59" s="160">
        <v>9403</v>
      </c>
      <c r="BO59" s="160">
        <v>9550</v>
      </c>
      <c r="BP59" s="160">
        <v>9847</v>
      </c>
      <c r="BQ59" s="160">
        <v>14262</v>
      </c>
      <c r="BR59" s="160">
        <v>39867</v>
      </c>
      <c r="BS59" s="160">
        <v>40482</v>
      </c>
      <c r="BT59" s="160">
        <v>36043</v>
      </c>
      <c r="BU59" s="160">
        <v>36493</v>
      </c>
    </row>
    <row r="60" spans="1:73" s="34" customFormat="1">
      <c r="A60" s="35" t="s">
        <v>412</v>
      </c>
      <c r="B60" s="160">
        <v>38</v>
      </c>
      <c r="C60" s="160">
        <v>0</v>
      </c>
      <c r="D60" s="160">
        <v>0</v>
      </c>
      <c r="E60" s="160">
        <v>0</v>
      </c>
      <c r="F60" s="160">
        <v>0</v>
      </c>
      <c r="G60" s="160">
        <v>0</v>
      </c>
      <c r="H60" s="160">
        <v>0</v>
      </c>
      <c r="I60" s="160">
        <v>0</v>
      </c>
      <c r="J60" s="160">
        <v>0</v>
      </c>
      <c r="K60" s="160">
        <v>0</v>
      </c>
      <c r="L60" s="160">
        <v>0</v>
      </c>
      <c r="M60" s="160">
        <v>0</v>
      </c>
      <c r="N60" s="160">
        <v>0</v>
      </c>
      <c r="O60" s="160">
        <v>0</v>
      </c>
      <c r="P60" s="160">
        <v>0</v>
      </c>
      <c r="Q60" s="160">
        <v>0</v>
      </c>
      <c r="R60" s="160">
        <v>0</v>
      </c>
      <c r="S60" s="160">
        <v>0</v>
      </c>
      <c r="T60" s="160">
        <v>0</v>
      </c>
      <c r="U60" s="160">
        <v>0</v>
      </c>
      <c r="V60" s="160">
        <v>0</v>
      </c>
      <c r="W60" s="160">
        <v>0</v>
      </c>
      <c r="X60" s="160">
        <v>0</v>
      </c>
      <c r="Y60" s="160">
        <v>0</v>
      </c>
      <c r="Z60" s="160">
        <v>0</v>
      </c>
      <c r="AA60" s="160">
        <v>0</v>
      </c>
      <c r="AB60" s="160">
        <v>0</v>
      </c>
      <c r="AC60" s="160">
        <v>0</v>
      </c>
      <c r="AD60" s="160">
        <v>0</v>
      </c>
      <c r="AE60" s="160">
        <v>0</v>
      </c>
      <c r="AF60" s="160">
        <v>0</v>
      </c>
      <c r="AG60" s="160">
        <v>0</v>
      </c>
      <c r="AH60" s="160">
        <v>0</v>
      </c>
      <c r="AI60" s="160">
        <v>0</v>
      </c>
      <c r="AJ60" s="160">
        <v>0</v>
      </c>
      <c r="AK60" s="160">
        <v>0</v>
      </c>
      <c r="AL60" s="160">
        <v>0</v>
      </c>
      <c r="AM60" s="160">
        <v>0</v>
      </c>
      <c r="AN60" s="160">
        <v>0</v>
      </c>
      <c r="AO60" s="160">
        <v>0</v>
      </c>
      <c r="AP60" s="160">
        <v>0</v>
      </c>
      <c r="AQ60" s="160">
        <v>0</v>
      </c>
      <c r="AR60" s="160">
        <v>0</v>
      </c>
      <c r="AS60" s="160">
        <v>0</v>
      </c>
      <c r="AT60" s="160">
        <v>0</v>
      </c>
      <c r="AU60" s="160">
        <v>0</v>
      </c>
      <c r="AV60" s="160">
        <v>0</v>
      </c>
      <c r="AW60" s="160">
        <v>0</v>
      </c>
      <c r="AX60" s="160">
        <v>0</v>
      </c>
      <c r="AY60" s="160">
        <v>0</v>
      </c>
      <c r="AZ60" s="160">
        <v>0</v>
      </c>
      <c r="BA60" s="160">
        <v>0</v>
      </c>
      <c r="BB60" s="160">
        <v>0</v>
      </c>
      <c r="BC60" s="160">
        <v>0</v>
      </c>
      <c r="BD60" s="160">
        <v>0</v>
      </c>
      <c r="BE60" s="160">
        <v>0</v>
      </c>
      <c r="BF60" s="160">
        <v>0</v>
      </c>
      <c r="BG60" s="160">
        <v>0</v>
      </c>
      <c r="BH60" s="160">
        <v>0</v>
      </c>
      <c r="BI60" s="160">
        <v>0</v>
      </c>
      <c r="BJ60" s="160">
        <v>0</v>
      </c>
      <c r="BK60" s="160">
        <v>0</v>
      </c>
      <c r="BL60" s="160">
        <v>0</v>
      </c>
      <c r="BM60" s="160">
        <v>0</v>
      </c>
      <c r="BN60" s="160">
        <v>0</v>
      </c>
      <c r="BO60" s="160">
        <v>0</v>
      </c>
      <c r="BP60" s="160">
        <v>0</v>
      </c>
      <c r="BQ60" s="160">
        <v>0</v>
      </c>
      <c r="BR60" s="160">
        <v>0</v>
      </c>
      <c r="BS60" s="165" t="s">
        <v>313</v>
      </c>
      <c r="BT60" s="160">
        <v>0</v>
      </c>
      <c r="BU60" s="160">
        <v>0</v>
      </c>
    </row>
    <row r="61" spans="1:73" s="3" customFormat="1">
      <c r="A61" s="28" t="s">
        <v>413</v>
      </c>
      <c r="B61" s="161">
        <v>1437</v>
      </c>
      <c r="C61" s="161">
        <v>1486</v>
      </c>
      <c r="D61" s="161">
        <v>1601</v>
      </c>
      <c r="E61" s="161">
        <v>1836</v>
      </c>
      <c r="F61" s="161">
        <v>1982</v>
      </c>
      <c r="G61" s="161">
        <v>86929</v>
      </c>
      <c r="H61" s="161">
        <v>86892</v>
      </c>
      <c r="I61" s="161">
        <v>129995</v>
      </c>
      <c r="J61" s="161">
        <v>130159</v>
      </c>
      <c r="K61" s="161">
        <v>130198</v>
      </c>
      <c r="L61" s="161">
        <v>130310</v>
      </c>
      <c r="M61" s="161">
        <v>197732</v>
      </c>
      <c r="N61" s="161">
        <v>212461</v>
      </c>
      <c r="O61" s="161">
        <v>212476</v>
      </c>
      <c r="P61" s="161">
        <v>212480</v>
      </c>
      <c r="Q61" s="161">
        <v>212527</v>
      </c>
      <c r="R61" s="161">
        <v>319192</v>
      </c>
      <c r="S61" s="161">
        <v>364253</v>
      </c>
      <c r="T61" s="161">
        <v>378443</v>
      </c>
      <c r="U61" s="161">
        <v>394105</v>
      </c>
      <c r="V61" s="161">
        <v>405993</v>
      </c>
      <c r="W61" s="161">
        <v>298937</v>
      </c>
      <c r="X61" s="161">
        <v>311895</v>
      </c>
      <c r="Y61" s="161">
        <v>324633</v>
      </c>
      <c r="Z61" s="161">
        <v>337482</v>
      </c>
      <c r="AA61" s="161">
        <v>351105</v>
      </c>
      <c r="AB61" s="161">
        <v>366296</v>
      </c>
      <c r="AC61" s="161">
        <v>382057</v>
      </c>
      <c r="AD61" s="161">
        <v>397383</v>
      </c>
      <c r="AE61" s="161">
        <v>412031</v>
      </c>
      <c r="AF61" s="161">
        <v>426666</v>
      </c>
      <c r="AG61" s="161">
        <v>440898</v>
      </c>
      <c r="AH61" s="161">
        <v>455366</v>
      </c>
      <c r="AI61" s="161">
        <v>470172</v>
      </c>
      <c r="AJ61" s="161">
        <v>485813</v>
      </c>
      <c r="AK61" s="161">
        <v>604552</v>
      </c>
      <c r="AL61" s="161">
        <v>615624</v>
      </c>
      <c r="AM61" s="161">
        <v>630024</v>
      </c>
      <c r="AN61" s="161">
        <v>645742</v>
      </c>
      <c r="AO61" s="161">
        <v>625417</v>
      </c>
      <c r="AP61" s="161">
        <v>639944</v>
      </c>
      <c r="AQ61" s="161">
        <v>653632</v>
      </c>
      <c r="AR61" s="161">
        <v>666762</v>
      </c>
      <c r="AS61" s="161">
        <v>679815</v>
      </c>
      <c r="AT61" s="161">
        <v>692916</v>
      </c>
      <c r="AU61" s="161">
        <v>706082</v>
      </c>
      <c r="AV61" s="161">
        <v>720377</v>
      </c>
      <c r="AW61" s="161">
        <v>734722</v>
      </c>
      <c r="AX61" s="161">
        <v>738474</v>
      </c>
      <c r="AY61" s="161">
        <v>746726</v>
      </c>
      <c r="AZ61" s="161">
        <v>761666</v>
      </c>
      <c r="BA61" s="161">
        <v>755299</v>
      </c>
      <c r="BB61" s="161">
        <v>769977</v>
      </c>
      <c r="BC61" s="161">
        <v>785936</v>
      </c>
      <c r="BD61" s="161">
        <v>803920</v>
      </c>
      <c r="BE61" s="161">
        <v>821415</v>
      </c>
      <c r="BF61" s="161">
        <v>838745</v>
      </c>
      <c r="BG61" s="161">
        <v>856566</v>
      </c>
      <c r="BH61" s="161">
        <v>875606</v>
      </c>
      <c r="BI61" s="161">
        <v>893657</v>
      </c>
      <c r="BJ61" s="161">
        <v>911099</v>
      </c>
      <c r="BK61" s="161">
        <v>927132</v>
      </c>
      <c r="BL61" s="161">
        <v>942828</v>
      </c>
      <c r="BM61" s="161">
        <v>957181</v>
      </c>
      <c r="BN61" s="161">
        <v>971587</v>
      </c>
      <c r="BO61" s="161">
        <v>986076</v>
      </c>
      <c r="BP61" s="161">
        <v>1000626</v>
      </c>
      <c r="BQ61" s="161">
        <v>1015245</v>
      </c>
      <c r="BR61" s="161">
        <v>1029931</v>
      </c>
      <c r="BS61" s="161">
        <v>1044686</v>
      </c>
      <c r="BT61" s="161">
        <v>1059509</v>
      </c>
      <c r="BU61" s="161">
        <v>1074400</v>
      </c>
    </row>
    <row r="62" spans="1:73" s="34" customFormat="1">
      <c r="A62" s="153" t="s">
        <v>415</v>
      </c>
      <c r="B62" s="160"/>
      <c r="C62" s="160"/>
      <c r="D62" s="160"/>
      <c r="E62" s="160"/>
      <c r="F62" s="160"/>
      <c r="G62" s="160"/>
      <c r="H62" s="160"/>
      <c r="I62" s="160"/>
      <c r="J62" s="160"/>
      <c r="K62" s="160"/>
      <c r="L62" s="160"/>
      <c r="M62" s="160"/>
      <c r="N62" s="160"/>
      <c r="O62" s="160"/>
      <c r="P62" s="160"/>
      <c r="Q62" s="160"/>
      <c r="R62" s="160"/>
      <c r="S62" s="160"/>
      <c r="T62" s="160"/>
      <c r="U62" s="160"/>
      <c r="V62" s="160"/>
      <c r="W62" s="160"/>
      <c r="X62" s="160"/>
      <c r="Y62" s="160"/>
      <c r="Z62" s="160"/>
      <c r="AA62" s="160"/>
      <c r="AB62" s="160"/>
      <c r="AC62" s="160"/>
      <c r="AD62" s="160"/>
      <c r="AE62" s="160"/>
      <c r="AF62" s="160"/>
      <c r="AG62" s="160"/>
      <c r="AH62" s="160"/>
      <c r="AI62" s="160"/>
      <c r="AJ62" s="160"/>
      <c r="AK62" s="160"/>
      <c r="AL62" s="160"/>
      <c r="AM62" s="160"/>
      <c r="AN62" s="160"/>
      <c r="AO62" s="160"/>
      <c r="AP62" s="160"/>
      <c r="AQ62" s="160"/>
      <c r="AR62" s="160"/>
      <c r="AS62" s="160"/>
      <c r="AT62" s="160"/>
      <c r="AU62" s="160"/>
      <c r="AV62" s="160"/>
      <c r="AW62" s="160"/>
      <c r="AX62" s="160"/>
      <c r="AY62" s="160"/>
      <c r="AZ62" s="161"/>
      <c r="BA62" s="161"/>
      <c r="BB62" s="161"/>
      <c r="BC62" s="161"/>
      <c r="BD62" s="161"/>
      <c r="BE62" s="161"/>
      <c r="BF62" s="161"/>
      <c r="BG62" s="161"/>
      <c r="BH62" s="161"/>
      <c r="BI62" s="161"/>
      <c r="BJ62" s="161"/>
      <c r="BK62" s="161"/>
      <c r="BL62" s="161">
        <v>0</v>
      </c>
      <c r="BM62" s="161"/>
      <c r="BN62" s="160">
        <v>0</v>
      </c>
      <c r="BO62" s="160">
        <v>0</v>
      </c>
      <c r="BP62" s="160">
        <v>0</v>
      </c>
      <c r="BQ62" s="160">
        <v>0</v>
      </c>
      <c r="BR62" s="160">
        <v>0</v>
      </c>
      <c r="BS62" s="165" t="s">
        <v>313</v>
      </c>
      <c r="BT62" s="160">
        <v>0</v>
      </c>
      <c r="BU62" s="160"/>
    </row>
    <row r="63" spans="1:73" s="4" customFormat="1">
      <c r="A63" s="40" t="s">
        <v>417</v>
      </c>
      <c r="B63" s="160">
        <v>1437</v>
      </c>
      <c r="C63" s="160">
        <v>1486</v>
      </c>
      <c r="D63" s="160">
        <v>1601</v>
      </c>
      <c r="E63" s="160">
        <v>1836</v>
      </c>
      <c r="F63" s="160">
        <v>1982</v>
      </c>
      <c r="G63" s="160">
        <v>84890</v>
      </c>
      <c r="H63" s="160">
        <v>84830</v>
      </c>
      <c r="I63" s="160">
        <v>127861</v>
      </c>
      <c r="J63" s="160">
        <v>127942</v>
      </c>
      <c r="K63" s="160">
        <v>127869</v>
      </c>
      <c r="L63" s="160">
        <v>127858</v>
      </c>
      <c r="M63" s="160">
        <v>195199</v>
      </c>
      <c r="N63" s="160">
        <v>209859</v>
      </c>
      <c r="O63" s="160">
        <v>209804</v>
      </c>
      <c r="P63" s="160">
        <v>209812</v>
      </c>
      <c r="Q63" s="160">
        <v>209798</v>
      </c>
      <c r="R63" s="160">
        <v>316405</v>
      </c>
      <c r="S63" s="160">
        <v>361426</v>
      </c>
      <c r="T63" s="160">
        <v>375539</v>
      </c>
      <c r="U63" s="160">
        <v>391201</v>
      </c>
      <c r="V63" s="160">
        <v>405993</v>
      </c>
      <c r="W63" s="160">
        <v>298937</v>
      </c>
      <c r="X63" s="160">
        <v>311895</v>
      </c>
      <c r="Y63" s="160">
        <v>324633</v>
      </c>
      <c r="Z63" s="160">
        <v>337482</v>
      </c>
      <c r="AA63" s="160">
        <v>351105</v>
      </c>
      <c r="AB63" s="160">
        <v>366296</v>
      </c>
      <c r="AC63" s="160">
        <v>382057</v>
      </c>
      <c r="AD63" s="160">
        <v>397383</v>
      </c>
      <c r="AE63" s="160">
        <v>412031</v>
      </c>
      <c r="AF63" s="160">
        <v>426666</v>
      </c>
      <c r="AG63" s="160">
        <v>440898</v>
      </c>
      <c r="AH63" s="160">
        <v>455366</v>
      </c>
      <c r="AI63" s="160">
        <v>470172</v>
      </c>
      <c r="AJ63" s="160">
        <v>485813</v>
      </c>
      <c r="AK63" s="160">
        <v>604552</v>
      </c>
      <c r="AL63" s="160">
        <v>615624</v>
      </c>
      <c r="AM63" s="160">
        <v>630024</v>
      </c>
      <c r="AN63" s="160">
        <v>645742</v>
      </c>
      <c r="AO63" s="160">
        <v>625417</v>
      </c>
      <c r="AP63" s="160">
        <v>639944</v>
      </c>
      <c r="AQ63" s="160">
        <v>653632</v>
      </c>
      <c r="AR63" s="160">
        <v>666762</v>
      </c>
      <c r="AS63" s="160">
        <v>679815</v>
      </c>
      <c r="AT63" s="160">
        <v>692916</v>
      </c>
      <c r="AU63" s="160">
        <v>706082</v>
      </c>
      <c r="AV63" s="160">
        <v>720377</v>
      </c>
      <c r="AW63" s="160">
        <v>720377</v>
      </c>
      <c r="AX63" s="160">
        <v>738474</v>
      </c>
      <c r="AY63" s="160">
        <v>746726</v>
      </c>
      <c r="AZ63" s="160">
        <v>761666</v>
      </c>
      <c r="BA63" s="160">
        <v>755299</v>
      </c>
      <c r="BB63" s="160">
        <v>769977</v>
      </c>
      <c r="BC63" s="160">
        <v>785936</v>
      </c>
      <c r="BD63" s="160">
        <v>803920</v>
      </c>
      <c r="BE63" s="160">
        <v>821415</v>
      </c>
      <c r="BF63" s="160">
        <v>838745</v>
      </c>
      <c r="BG63" s="160">
        <v>856566</v>
      </c>
      <c r="BH63" s="160">
        <v>875606</v>
      </c>
      <c r="BI63" s="160">
        <v>893657</v>
      </c>
      <c r="BJ63" s="160">
        <v>911099</v>
      </c>
      <c r="BK63" s="160">
        <v>927132</v>
      </c>
      <c r="BL63" s="160">
        <v>942828</v>
      </c>
      <c r="BM63" s="160">
        <v>957181</v>
      </c>
      <c r="BN63" s="160">
        <v>971587</v>
      </c>
      <c r="BO63" s="160">
        <v>986076</v>
      </c>
      <c r="BP63" s="160">
        <v>1000626</v>
      </c>
      <c r="BQ63" s="160">
        <v>1015245</v>
      </c>
      <c r="BR63" s="160">
        <v>1029931</v>
      </c>
      <c r="BS63" s="160">
        <v>1044686</v>
      </c>
      <c r="BT63" s="160">
        <v>1059509</v>
      </c>
      <c r="BU63" s="160">
        <v>1074400</v>
      </c>
    </row>
    <row r="64" spans="1:73" s="4" customFormat="1">
      <c r="A64" s="40" t="s">
        <v>418</v>
      </c>
      <c r="B64" s="160">
        <v>0</v>
      </c>
      <c r="C64" s="160">
        <v>0</v>
      </c>
      <c r="D64" s="160">
        <v>0</v>
      </c>
      <c r="E64" s="160">
        <v>0</v>
      </c>
      <c r="F64" s="160">
        <v>0</v>
      </c>
      <c r="G64" s="160">
        <v>2039</v>
      </c>
      <c r="H64" s="160">
        <v>2062</v>
      </c>
      <c r="I64" s="160">
        <v>2134</v>
      </c>
      <c r="J64" s="160">
        <v>2217</v>
      </c>
      <c r="K64" s="160">
        <v>2329</v>
      </c>
      <c r="L64" s="160">
        <v>2452</v>
      </c>
      <c r="M64" s="160">
        <v>2533</v>
      </c>
      <c r="N64" s="160">
        <v>2602</v>
      </c>
      <c r="O64" s="160">
        <v>2672</v>
      </c>
      <c r="P64" s="160">
        <v>2668</v>
      </c>
      <c r="Q64" s="160">
        <v>2729</v>
      </c>
      <c r="R64" s="160">
        <v>2787</v>
      </c>
      <c r="S64" s="160">
        <v>2827</v>
      </c>
      <c r="T64" s="160">
        <v>2904</v>
      </c>
      <c r="U64" s="160">
        <v>2904</v>
      </c>
      <c r="V64" s="160">
        <v>0</v>
      </c>
      <c r="W64" s="160">
        <v>0</v>
      </c>
      <c r="X64" s="160">
        <v>0</v>
      </c>
      <c r="Y64" s="160">
        <v>0</v>
      </c>
      <c r="Z64" s="160">
        <v>0</v>
      </c>
      <c r="AA64" s="160">
        <v>0</v>
      </c>
      <c r="AB64" s="160">
        <v>0</v>
      </c>
      <c r="AC64" s="160">
        <v>0</v>
      </c>
      <c r="AD64" s="160">
        <v>0</v>
      </c>
      <c r="AE64" s="160">
        <v>0</v>
      </c>
      <c r="AF64" s="160">
        <v>0</v>
      </c>
      <c r="AG64" s="160">
        <v>0</v>
      </c>
      <c r="AH64" s="160">
        <v>0</v>
      </c>
      <c r="AI64" s="160">
        <v>0</v>
      </c>
      <c r="AJ64" s="160">
        <v>0</v>
      </c>
      <c r="AK64" s="160">
        <v>0</v>
      </c>
      <c r="AL64" s="160">
        <v>0</v>
      </c>
      <c r="AM64" s="160">
        <v>0</v>
      </c>
      <c r="AN64" s="160">
        <v>0</v>
      </c>
      <c r="AO64" s="160">
        <v>0</v>
      </c>
      <c r="AP64" s="160">
        <v>0</v>
      </c>
      <c r="AQ64" s="160">
        <v>0</v>
      </c>
      <c r="AR64" s="160">
        <v>0</v>
      </c>
      <c r="AS64" s="160">
        <v>0</v>
      </c>
      <c r="AT64" s="160">
        <v>0</v>
      </c>
      <c r="AU64" s="160">
        <v>0</v>
      </c>
      <c r="AV64" s="160">
        <v>0</v>
      </c>
      <c r="AW64" s="160">
        <v>0</v>
      </c>
      <c r="AX64" s="160">
        <v>0</v>
      </c>
      <c r="AY64" s="160">
        <v>0</v>
      </c>
      <c r="AZ64" s="160">
        <v>0</v>
      </c>
      <c r="BA64" s="160">
        <v>0</v>
      </c>
      <c r="BB64" s="160">
        <v>0</v>
      </c>
      <c r="BC64" s="160">
        <v>0</v>
      </c>
      <c r="BD64" s="160">
        <v>0</v>
      </c>
      <c r="BE64" s="160">
        <v>0</v>
      </c>
      <c r="BF64" s="160">
        <v>0</v>
      </c>
      <c r="BG64" s="160">
        <v>0</v>
      </c>
      <c r="BH64" s="160">
        <v>0</v>
      </c>
      <c r="BI64" s="160">
        <v>0</v>
      </c>
      <c r="BJ64" s="160">
        <v>0</v>
      </c>
      <c r="BK64" s="160">
        <v>0</v>
      </c>
      <c r="BL64" s="160">
        <v>0</v>
      </c>
      <c r="BM64" s="160">
        <v>0</v>
      </c>
      <c r="BN64" s="160">
        <v>0</v>
      </c>
      <c r="BO64" s="160">
        <v>0</v>
      </c>
      <c r="BP64" s="160">
        <v>0</v>
      </c>
      <c r="BQ64" s="160">
        <v>0</v>
      </c>
      <c r="BR64" s="160">
        <v>0</v>
      </c>
      <c r="BS64" s="165" t="s">
        <v>313</v>
      </c>
      <c r="BT64" s="160">
        <v>0</v>
      </c>
      <c r="BU64" s="160">
        <v>0</v>
      </c>
    </row>
    <row r="65" spans="1:73" s="3" customFormat="1">
      <c r="A65" s="28" t="s">
        <v>424</v>
      </c>
      <c r="B65" s="161">
        <v>1059198</v>
      </c>
      <c r="C65" s="161">
        <v>1212675</v>
      </c>
      <c r="D65" s="161">
        <v>1373798</v>
      </c>
      <c r="E65" s="161">
        <v>1344643</v>
      </c>
      <c r="F65" s="161">
        <v>1366765</v>
      </c>
      <c r="G65" s="161">
        <v>1403156</v>
      </c>
      <c r="H65" s="161">
        <v>1384656</v>
      </c>
      <c r="I65" s="161">
        <v>1195050</v>
      </c>
      <c r="J65" s="161">
        <v>1271252</v>
      </c>
      <c r="K65" s="161">
        <v>1349773</v>
      </c>
      <c r="L65" s="161">
        <v>1440191</v>
      </c>
      <c r="M65" s="161">
        <v>1513416</v>
      </c>
      <c r="N65" s="161">
        <v>1549097</v>
      </c>
      <c r="O65" s="161">
        <v>1631095</v>
      </c>
      <c r="P65" s="161">
        <v>1657732</v>
      </c>
      <c r="Q65" s="161">
        <v>1774627</v>
      </c>
      <c r="R65" s="161">
        <v>1831309</v>
      </c>
      <c r="S65" s="161">
        <v>1861488</v>
      </c>
      <c r="T65" s="161">
        <v>1723598</v>
      </c>
      <c r="U65" s="161">
        <v>1738563</v>
      </c>
      <c r="V65" s="161">
        <v>1391440</v>
      </c>
      <c r="W65" s="161">
        <v>1948218</v>
      </c>
      <c r="X65" s="161">
        <v>2248359</v>
      </c>
      <c r="Y65" s="161">
        <v>2768000</v>
      </c>
      <c r="Z65" s="161">
        <v>3205242</v>
      </c>
      <c r="AA65" s="161">
        <v>3799995</v>
      </c>
      <c r="AB65" s="161">
        <v>4149256</v>
      </c>
      <c r="AC65" s="161">
        <v>4185375</v>
      </c>
      <c r="AD65" s="161">
        <v>4246300</v>
      </c>
      <c r="AE65" s="161">
        <v>4367148</v>
      </c>
      <c r="AF65" s="161">
        <v>5121766</v>
      </c>
      <c r="AG65" s="161">
        <v>5782477</v>
      </c>
      <c r="AH65" s="161">
        <v>6470640</v>
      </c>
      <c r="AI65" s="161">
        <v>7111822</v>
      </c>
      <c r="AJ65" s="161">
        <v>7632863</v>
      </c>
      <c r="AK65" s="161">
        <v>8144575</v>
      </c>
      <c r="AL65" s="161">
        <v>8409474</v>
      </c>
      <c r="AM65" s="161">
        <v>8885552</v>
      </c>
      <c r="AN65" s="161">
        <v>9311869</v>
      </c>
      <c r="AO65" s="161">
        <v>9547147</v>
      </c>
      <c r="AP65" s="161">
        <v>10026192</v>
      </c>
      <c r="AQ65" s="161">
        <v>10879828</v>
      </c>
      <c r="AR65" s="161">
        <v>11503364</v>
      </c>
      <c r="AS65" s="161">
        <v>11860486</v>
      </c>
      <c r="AT65" s="161">
        <v>11999034</v>
      </c>
      <c r="AU65" s="161">
        <v>12231033</v>
      </c>
      <c r="AV65" s="161">
        <v>12658442</v>
      </c>
      <c r="AW65" s="161">
        <v>12874996</v>
      </c>
      <c r="AX65" s="161">
        <v>13062956</v>
      </c>
      <c r="AY65" s="161">
        <v>13378100</v>
      </c>
      <c r="AZ65" s="161">
        <v>14378474</v>
      </c>
      <c r="BA65" s="161">
        <v>15029713</v>
      </c>
      <c r="BB65" s="161">
        <v>15131657</v>
      </c>
      <c r="BC65" s="161">
        <v>15538060</v>
      </c>
      <c r="BD65" s="161">
        <v>15818008</v>
      </c>
      <c r="BE65" s="161">
        <v>15775209</v>
      </c>
      <c r="BF65" s="161">
        <v>15286527</v>
      </c>
      <c r="BG65" s="161">
        <v>15466531</v>
      </c>
      <c r="BH65" s="161">
        <v>15247247</v>
      </c>
      <c r="BI65" s="161">
        <v>15026651</v>
      </c>
      <c r="BJ65" s="161">
        <v>15218415</v>
      </c>
      <c r="BK65" s="161">
        <v>15735197</v>
      </c>
      <c r="BL65" s="161">
        <v>15741244</v>
      </c>
      <c r="BM65" s="161">
        <v>15875290</v>
      </c>
      <c r="BN65" s="161">
        <v>16086189</v>
      </c>
      <c r="BO65" s="161">
        <v>16630183</v>
      </c>
      <c r="BP65" s="161">
        <v>16871367</v>
      </c>
      <c r="BQ65" s="161">
        <v>17737469</v>
      </c>
      <c r="BR65" s="161">
        <v>18114119</v>
      </c>
      <c r="BS65" s="161">
        <v>18404728</v>
      </c>
      <c r="BT65" s="161">
        <v>18826448</v>
      </c>
      <c r="BU65" s="161">
        <v>19246523</v>
      </c>
    </row>
    <row r="66" spans="1:73" s="34" customFormat="1">
      <c r="A66" s="153" t="s">
        <v>425</v>
      </c>
      <c r="B66" s="160"/>
      <c r="C66" s="160"/>
      <c r="D66" s="160"/>
      <c r="E66" s="160"/>
      <c r="F66" s="160"/>
      <c r="G66" s="160"/>
      <c r="H66" s="160"/>
      <c r="I66" s="160"/>
      <c r="J66" s="160"/>
      <c r="K66" s="160"/>
      <c r="L66" s="160"/>
      <c r="M66" s="160"/>
      <c r="N66" s="160"/>
      <c r="O66" s="160"/>
      <c r="P66" s="160"/>
      <c r="Q66" s="160"/>
      <c r="R66" s="160"/>
      <c r="S66" s="160"/>
      <c r="T66" s="160"/>
      <c r="U66" s="160"/>
      <c r="V66" s="160"/>
      <c r="W66" s="160"/>
      <c r="X66" s="160"/>
      <c r="Y66" s="160"/>
      <c r="Z66" s="160"/>
      <c r="AA66" s="160"/>
      <c r="AB66" s="160"/>
      <c r="AC66" s="160"/>
      <c r="AD66" s="160"/>
      <c r="AE66" s="160"/>
      <c r="AF66" s="160"/>
      <c r="AG66" s="160"/>
      <c r="AH66" s="160"/>
      <c r="AI66" s="160"/>
      <c r="AJ66" s="160"/>
      <c r="AK66" s="160"/>
      <c r="AL66" s="160"/>
      <c r="AM66" s="160"/>
      <c r="AN66" s="160"/>
      <c r="AO66" s="160"/>
      <c r="AP66" s="160"/>
      <c r="AQ66" s="160"/>
      <c r="AR66" s="160"/>
      <c r="AS66" s="160"/>
      <c r="AT66" s="160"/>
      <c r="AU66" s="160"/>
      <c r="AV66" s="160"/>
      <c r="AW66" s="160"/>
      <c r="AX66" s="160"/>
      <c r="AY66" s="160"/>
      <c r="AZ66" s="160"/>
      <c r="BA66" s="160"/>
      <c r="BB66" s="160"/>
      <c r="BC66" s="160" t="s">
        <v>320</v>
      </c>
      <c r="BD66" s="160" t="s">
        <v>320</v>
      </c>
      <c r="BE66" s="160"/>
      <c r="BF66" s="160"/>
      <c r="BG66" s="160"/>
      <c r="BH66" s="160"/>
      <c r="BI66" s="160"/>
      <c r="BJ66" s="160"/>
      <c r="BK66" s="160"/>
      <c r="BL66" s="160"/>
      <c r="BM66" s="160"/>
      <c r="BN66" s="161"/>
      <c r="BO66" s="161"/>
      <c r="BP66" s="160" t="s">
        <v>341</v>
      </c>
      <c r="BQ66" s="160"/>
      <c r="BR66" s="160"/>
      <c r="BS66" s="160"/>
      <c r="BT66" s="160"/>
      <c r="BU66" s="160"/>
    </row>
    <row r="67" spans="1:73" s="4" customFormat="1">
      <c r="A67" s="40" t="s">
        <v>426</v>
      </c>
      <c r="B67" s="160">
        <v>56064</v>
      </c>
      <c r="C67" s="160">
        <v>165112</v>
      </c>
      <c r="D67" s="160">
        <v>150467</v>
      </c>
      <c r="E67" s="160">
        <v>189481</v>
      </c>
      <c r="F67" s="160">
        <v>180125</v>
      </c>
      <c r="G67" s="160">
        <v>221122</v>
      </c>
      <c r="H67" s="160">
        <v>206464</v>
      </c>
      <c r="I67" s="160">
        <v>189433</v>
      </c>
      <c r="J67" s="160">
        <v>182910</v>
      </c>
      <c r="K67" s="160">
        <v>181868</v>
      </c>
      <c r="L67" s="160">
        <v>179817</v>
      </c>
      <c r="M67" s="160">
        <v>171946</v>
      </c>
      <c r="N67" s="160">
        <v>162496</v>
      </c>
      <c r="O67" s="160">
        <v>142001</v>
      </c>
      <c r="P67" s="160">
        <v>137394</v>
      </c>
      <c r="Q67" s="160">
        <v>126653</v>
      </c>
      <c r="R67" s="160">
        <v>124999</v>
      </c>
      <c r="S67" s="160">
        <v>119620</v>
      </c>
      <c r="T67" s="160">
        <v>101070</v>
      </c>
      <c r="U67" s="160">
        <v>101083</v>
      </c>
      <c r="V67" s="160">
        <v>111651</v>
      </c>
      <c r="W67" s="160">
        <v>97116</v>
      </c>
      <c r="X67" s="160">
        <v>98138</v>
      </c>
      <c r="Y67" s="160">
        <v>102095</v>
      </c>
      <c r="Z67" s="160">
        <v>96890</v>
      </c>
      <c r="AA67" s="160">
        <v>92388</v>
      </c>
      <c r="AB67" s="160">
        <v>89125</v>
      </c>
      <c r="AC67" s="160">
        <v>109619</v>
      </c>
      <c r="AD67" s="160">
        <v>89553</v>
      </c>
      <c r="AE67" s="160">
        <v>101760</v>
      </c>
      <c r="AF67" s="160">
        <v>78456</v>
      </c>
      <c r="AG67" s="160">
        <v>82146</v>
      </c>
      <c r="AH67" s="160">
        <v>87277</v>
      </c>
      <c r="AI67" s="160">
        <v>88781</v>
      </c>
      <c r="AJ67" s="160">
        <v>85593</v>
      </c>
      <c r="AK67" s="160">
        <v>89423</v>
      </c>
      <c r="AL67" s="160">
        <v>88998</v>
      </c>
      <c r="AM67" s="160">
        <v>84659</v>
      </c>
      <c r="AN67" s="160">
        <v>90808</v>
      </c>
      <c r="AO67" s="160">
        <v>91554</v>
      </c>
      <c r="AP67" s="160">
        <v>90810</v>
      </c>
      <c r="AQ67" s="160">
        <v>94833</v>
      </c>
      <c r="AR67" s="160">
        <v>89887</v>
      </c>
      <c r="AS67" s="160">
        <v>86703</v>
      </c>
      <c r="AT67" s="160">
        <v>81231</v>
      </c>
      <c r="AU67" s="160">
        <v>81536</v>
      </c>
      <c r="AV67" s="160">
        <v>80755</v>
      </c>
      <c r="AW67" s="160">
        <v>81723</v>
      </c>
      <c r="AX67" s="160">
        <v>77569</v>
      </c>
      <c r="AY67" s="160">
        <v>79392</v>
      </c>
      <c r="AZ67" s="160">
        <v>78115</v>
      </c>
      <c r="BA67" s="160">
        <v>76423</v>
      </c>
      <c r="BB67" s="160">
        <v>80935</v>
      </c>
      <c r="BC67" s="160">
        <v>80642</v>
      </c>
      <c r="BD67" s="160">
        <v>83616</v>
      </c>
      <c r="BE67" s="160">
        <v>79713</v>
      </c>
      <c r="BF67" s="160">
        <v>75181</v>
      </c>
      <c r="BG67" s="160">
        <v>72100</v>
      </c>
      <c r="BH67" s="160">
        <v>68030</v>
      </c>
      <c r="BI67" s="160">
        <v>67700</v>
      </c>
      <c r="BJ67" s="160">
        <v>62467</v>
      </c>
      <c r="BK67" s="160">
        <v>61969</v>
      </c>
      <c r="BL67" s="160">
        <v>57224</v>
      </c>
      <c r="BM67" s="160">
        <v>56159</v>
      </c>
      <c r="BN67" s="160">
        <v>52694</v>
      </c>
      <c r="BO67" s="160">
        <v>52902</v>
      </c>
      <c r="BP67" s="160">
        <v>67492</v>
      </c>
      <c r="BQ67" s="160">
        <v>69348</v>
      </c>
      <c r="BR67" s="160">
        <v>75239</v>
      </c>
      <c r="BS67" s="160">
        <v>78644</v>
      </c>
      <c r="BT67" s="160">
        <v>78860</v>
      </c>
      <c r="BU67" s="160">
        <v>86143</v>
      </c>
    </row>
    <row r="68" spans="1:73" s="4" customFormat="1">
      <c r="A68" s="40" t="s">
        <v>427</v>
      </c>
      <c r="B68" s="160">
        <v>1395686</v>
      </c>
      <c r="C68" s="160">
        <v>1418492</v>
      </c>
      <c r="D68" s="160">
        <v>1628566</v>
      </c>
      <c r="E68" s="160">
        <v>1598334</v>
      </c>
      <c r="F68" s="160">
        <v>1660398</v>
      </c>
      <c r="G68" s="160">
        <v>1713128</v>
      </c>
      <c r="H68" s="160">
        <v>1728358</v>
      </c>
      <c r="I68" s="160">
        <v>1391100</v>
      </c>
      <c r="J68" s="160">
        <v>1506076</v>
      </c>
      <c r="K68" s="160">
        <v>1594509</v>
      </c>
      <c r="L68" s="160">
        <v>1710233</v>
      </c>
      <c r="M68" s="160">
        <v>1794416</v>
      </c>
      <c r="N68" s="160">
        <v>1832199</v>
      </c>
      <c r="O68" s="160">
        <v>1947512</v>
      </c>
      <c r="P68" s="160">
        <v>2014952</v>
      </c>
      <c r="Q68" s="160">
        <v>2157171</v>
      </c>
      <c r="R68" s="160">
        <v>2220842</v>
      </c>
      <c r="S68" s="160">
        <v>2266270</v>
      </c>
      <c r="T68" s="160">
        <v>2181207</v>
      </c>
      <c r="U68" s="160">
        <v>2200921</v>
      </c>
      <c r="V68" s="160">
        <v>1828658</v>
      </c>
      <c r="W68" s="160">
        <v>2384020</v>
      </c>
      <c r="X68" s="160">
        <v>2694258</v>
      </c>
      <c r="Y68" s="160">
        <v>3254456</v>
      </c>
      <c r="Z68" s="160">
        <v>3696007</v>
      </c>
      <c r="AA68" s="160">
        <v>4299921</v>
      </c>
      <c r="AB68" s="160">
        <v>4680936</v>
      </c>
      <c r="AC68" s="160">
        <v>4748716</v>
      </c>
      <c r="AD68" s="160">
        <v>4946069</v>
      </c>
      <c r="AE68" s="160">
        <v>5125760</v>
      </c>
      <c r="AF68" s="160">
        <v>5609557</v>
      </c>
      <c r="AG68" s="160">
        <v>6248460</v>
      </c>
      <c r="AH68" s="160">
        <v>6963856</v>
      </c>
      <c r="AI68" s="160">
        <v>7690906</v>
      </c>
      <c r="AJ68" s="160">
        <v>8211831</v>
      </c>
      <c r="AK68" s="160">
        <v>8706793</v>
      </c>
      <c r="AL68" s="160">
        <v>9007362</v>
      </c>
      <c r="AM68" s="160">
        <v>9529968</v>
      </c>
      <c r="AN68" s="160">
        <v>9999643</v>
      </c>
      <c r="AO68" s="160">
        <v>10256731</v>
      </c>
      <c r="AP68" s="160">
        <v>10788075</v>
      </c>
      <c r="AQ68" s="160">
        <v>11715881</v>
      </c>
      <c r="AR68" s="160">
        <v>12426337</v>
      </c>
      <c r="AS68" s="160">
        <v>12700228</v>
      </c>
      <c r="AT68" s="160">
        <v>12896393</v>
      </c>
      <c r="AU68" s="160">
        <v>13162774</v>
      </c>
      <c r="AV68" s="160">
        <v>13663460</v>
      </c>
      <c r="AW68" s="160">
        <v>13822747</v>
      </c>
      <c r="AX68" s="160">
        <v>14026996</v>
      </c>
      <c r="AY68" s="160">
        <v>14439310</v>
      </c>
      <c r="AZ68" s="160">
        <v>15557837</v>
      </c>
      <c r="BA68" s="160">
        <v>16176032</v>
      </c>
      <c r="BB68" s="160">
        <v>16419138</v>
      </c>
      <c r="BC68" s="160">
        <v>16889210</v>
      </c>
      <c r="BD68" s="160">
        <v>17379438</v>
      </c>
      <c r="BE68" s="160">
        <v>17377406</v>
      </c>
      <c r="BF68" s="160">
        <v>17030554</v>
      </c>
      <c r="BG68" s="160">
        <v>17181698</v>
      </c>
      <c r="BH68" s="160">
        <v>17197218</v>
      </c>
      <c r="BI68" s="160">
        <v>17061827</v>
      </c>
      <c r="BJ68" s="160">
        <v>17314939</v>
      </c>
      <c r="BK68" s="160">
        <v>17871617</v>
      </c>
      <c r="BL68" s="160">
        <v>17835220</v>
      </c>
      <c r="BM68" s="160">
        <v>17960964</v>
      </c>
      <c r="BN68" s="160">
        <v>18182062</v>
      </c>
      <c r="BO68" s="160">
        <v>18663444</v>
      </c>
      <c r="BP68" s="160">
        <v>18583496</v>
      </c>
      <c r="BQ68" s="160">
        <v>19650357</v>
      </c>
      <c r="BR68" s="160">
        <v>20001888</v>
      </c>
      <c r="BS68" s="160">
        <v>20287524</v>
      </c>
      <c r="BT68" s="160">
        <v>20764170</v>
      </c>
      <c r="BU68" s="160">
        <v>21284697</v>
      </c>
    </row>
    <row r="69" spans="1:73" s="4" customFormat="1">
      <c r="A69" s="35" t="s">
        <v>428</v>
      </c>
      <c r="B69" s="160">
        <v>0</v>
      </c>
      <c r="C69" s="160">
        <v>0</v>
      </c>
      <c r="D69" s="160">
        <v>0</v>
      </c>
      <c r="E69" s="160">
        <v>0</v>
      </c>
      <c r="F69" s="160">
        <v>0</v>
      </c>
      <c r="G69" s="160">
        <v>0</v>
      </c>
      <c r="H69" s="160">
        <v>0</v>
      </c>
      <c r="I69" s="160">
        <v>0</v>
      </c>
      <c r="J69" s="160">
        <v>0</v>
      </c>
      <c r="K69" s="160">
        <v>0</v>
      </c>
      <c r="L69" s="160">
        <v>0</v>
      </c>
      <c r="M69" s="160">
        <v>0</v>
      </c>
      <c r="N69" s="160">
        <v>0</v>
      </c>
      <c r="O69" s="160">
        <v>0</v>
      </c>
      <c r="P69" s="160">
        <v>0</v>
      </c>
      <c r="Q69" s="160">
        <v>0</v>
      </c>
      <c r="R69" s="160">
        <v>0</v>
      </c>
      <c r="S69" s="160">
        <v>0</v>
      </c>
      <c r="T69" s="160">
        <v>0</v>
      </c>
      <c r="U69" s="160">
        <v>0</v>
      </c>
      <c r="V69" s="160">
        <v>0</v>
      </c>
      <c r="W69" s="160">
        <v>0</v>
      </c>
      <c r="X69" s="160">
        <v>0</v>
      </c>
      <c r="Y69" s="160">
        <v>0</v>
      </c>
      <c r="Z69" s="160">
        <v>0</v>
      </c>
      <c r="AA69" s="160">
        <v>0</v>
      </c>
      <c r="AB69" s="160">
        <v>0</v>
      </c>
      <c r="AC69" s="160">
        <v>0</v>
      </c>
      <c r="AD69" s="160">
        <v>0</v>
      </c>
      <c r="AE69" s="160">
        <v>0</v>
      </c>
      <c r="AF69" s="160">
        <v>0</v>
      </c>
      <c r="AG69" s="160">
        <v>0</v>
      </c>
      <c r="AH69" s="160">
        <v>0</v>
      </c>
      <c r="AI69" s="160">
        <v>0</v>
      </c>
      <c r="AJ69" s="160">
        <v>0</v>
      </c>
      <c r="AK69" s="160">
        <v>0</v>
      </c>
      <c r="AL69" s="160">
        <v>0</v>
      </c>
      <c r="AM69" s="160">
        <v>0</v>
      </c>
      <c r="AN69" s="160">
        <v>0</v>
      </c>
      <c r="AO69" s="160">
        <v>0</v>
      </c>
      <c r="AP69" s="160">
        <v>0</v>
      </c>
      <c r="AQ69" s="160">
        <v>0</v>
      </c>
      <c r="AR69" s="160">
        <v>0</v>
      </c>
      <c r="AS69" s="160">
        <v>98002</v>
      </c>
      <c r="AT69" s="160">
        <v>91937</v>
      </c>
      <c r="AU69" s="160">
        <v>86294</v>
      </c>
      <c r="AV69" s="160">
        <v>80466</v>
      </c>
      <c r="AW69" s="160">
        <v>75078</v>
      </c>
      <c r="AX69" s="160">
        <v>70470</v>
      </c>
      <c r="AY69" s="160">
        <v>66562</v>
      </c>
      <c r="AZ69" s="160">
        <v>62361</v>
      </c>
      <c r="BA69" s="160">
        <v>58879</v>
      </c>
      <c r="BB69" s="160">
        <v>55714</v>
      </c>
      <c r="BC69" s="160">
        <v>52707</v>
      </c>
      <c r="BD69" s="160">
        <v>49968</v>
      </c>
      <c r="BE69" s="160">
        <v>47713</v>
      </c>
      <c r="BF69" s="160">
        <v>45461</v>
      </c>
      <c r="BG69" s="160">
        <v>43254</v>
      </c>
      <c r="BH69" s="160">
        <v>40748</v>
      </c>
      <c r="BI69" s="160">
        <v>38703</v>
      </c>
      <c r="BJ69" s="160">
        <v>36832</v>
      </c>
      <c r="BK69" s="160">
        <v>34585</v>
      </c>
      <c r="BL69" s="160">
        <v>32674</v>
      </c>
      <c r="BM69" s="160">
        <v>30928</v>
      </c>
      <c r="BN69" s="160">
        <v>28848</v>
      </c>
      <c r="BO69" s="160">
        <v>27135</v>
      </c>
      <c r="BP69" s="160">
        <v>25448</v>
      </c>
      <c r="BQ69" s="160">
        <v>24181</v>
      </c>
      <c r="BR69" s="160">
        <v>22768</v>
      </c>
      <c r="BS69" s="160">
        <v>21429</v>
      </c>
      <c r="BT69" s="160">
        <v>20135</v>
      </c>
      <c r="BU69" s="160">
        <v>18833</v>
      </c>
    </row>
    <row r="70" spans="1:73" s="34" customFormat="1">
      <c r="A70" s="35" t="s">
        <v>429</v>
      </c>
      <c r="B70" s="160">
        <v>-392552</v>
      </c>
      <c r="C70" s="160">
        <v>-370929</v>
      </c>
      <c r="D70" s="160">
        <v>-405235</v>
      </c>
      <c r="E70" s="160">
        <v>-443172</v>
      </c>
      <c r="F70" s="160">
        <v>-473758</v>
      </c>
      <c r="G70" s="160">
        <v>-531094</v>
      </c>
      <c r="H70" s="160">
        <v>-550166</v>
      </c>
      <c r="I70" s="160">
        <v>-385483</v>
      </c>
      <c r="J70" s="160">
        <v>-417734</v>
      </c>
      <c r="K70" s="160">
        <v>-426604</v>
      </c>
      <c r="L70" s="160">
        <v>-449859</v>
      </c>
      <c r="M70" s="160">
        <v>-452946</v>
      </c>
      <c r="N70" s="160">
        <v>-445598</v>
      </c>
      <c r="O70" s="160">
        <v>-458418</v>
      </c>
      <c r="P70" s="160">
        <v>-494614</v>
      </c>
      <c r="Q70" s="160">
        <v>-509197</v>
      </c>
      <c r="R70" s="160">
        <v>-514532</v>
      </c>
      <c r="S70" s="160">
        <v>-524402</v>
      </c>
      <c r="T70" s="160">
        <v>-558679</v>
      </c>
      <c r="U70" s="160">
        <v>-563441</v>
      </c>
      <c r="V70" s="160">
        <v>-548869</v>
      </c>
      <c r="W70" s="160">
        <v>-532918</v>
      </c>
      <c r="X70" s="160">
        <v>-544037</v>
      </c>
      <c r="Y70" s="160">
        <v>-588551</v>
      </c>
      <c r="Z70" s="160">
        <v>-587655</v>
      </c>
      <c r="AA70" s="160">
        <v>-592314</v>
      </c>
      <c r="AB70" s="160">
        <v>-620805</v>
      </c>
      <c r="AC70" s="160">
        <v>-672960</v>
      </c>
      <c r="AD70" s="160">
        <v>-789322</v>
      </c>
      <c r="AE70" s="160">
        <v>-860372</v>
      </c>
      <c r="AF70" s="160">
        <v>-566247</v>
      </c>
      <c r="AG70" s="160">
        <v>-548129</v>
      </c>
      <c r="AH70" s="160">
        <v>-580493</v>
      </c>
      <c r="AI70" s="160">
        <v>-667865</v>
      </c>
      <c r="AJ70" s="160">
        <v>-664561</v>
      </c>
      <c r="AK70" s="160">
        <v>-651641</v>
      </c>
      <c r="AL70" s="160">
        <v>-686886</v>
      </c>
      <c r="AM70" s="160">
        <v>-729075</v>
      </c>
      <c r="AN70" s="160">
        <v>-778582</v>
      </c>
      <c r="AO70" s="160">
        <v>-801138</v>
      </c>
      <c r="AP70" s="160">
        <v>-852693</v>
      </c>
      <c r="AQ70" s="160">
        <v>-930886</v>
      </c>
      <c r="AR70" s="160">
        <v>-1012860</v>
      </c>
      <c r="AS70" s="160">
        <v>-1024447</v>
      </c>
      <c r="AT70" s="160">
        <v>-1070527</v>
      </c>
      <c r="AU70" s="160">
        <v>-1099571</v>
      </c>
      <c r="AV70" s="160">
        <v>-1166239</v>
      </c>
      <c r="AW70" s="160">
        <v>-1104552</v>
      </c>
      <c r="AX70" s="160">
        <v>-1112079</v>
      </c>
      <c r="AY70" s="160">
        <v>-1207164</v>
      </c>
      <c r="AZ70" s="160">
        <v>-1319839</v>
      </c>
      <c r="BA70" s="160">
        <v>-1281621</v>
      </c>
      <c r="BB70" s="160">
        <v>-1424130</v>
      </c>
      <c r="BC70" s="160">
        <v>-1484499</v>
      </c>
      <c r="BD70" s="160">
        <v>-1695014</v>
      </c>
      <c r="BE70" s="160">
        <v>-1729623</v>
      </c>
      <c r="BF70" s="160">
        <v>-1864669</v>
      </c>
      <c r="BG70" s="160">
        <v>-1830521</v>
      </c>
      <c r="BH70" s="160">
        <v>-2058749</v>
      </c>
      <c r="BI70" s="160">
        <v>-2141579</v>
      </c>
      <c r="BJ70" s="160">
        <v>-2195823</v>
      </c>
      <c r="BK70" s="160">
        <v>-2232974</v>
      </c>
      <c r="BL70" s="160">
        <v>-2183874</v>
      </c>
      <c r="BM70" s="160">
        <v>-2172761</v>
      </c>
      <c r="BN70" s="160">
        <v>-2177415</v>
      </c>
      <c r="BO70" s="160">
        <v>-2113298</v>
      </c>
      <c r="BP70" s="160">
        <v>-1805069</v>
      </c>
      <c r="BQ70" s="160">
        <v>-2006417</v>
      </c>
      <c r="BR70" s="160">
        <v>-1985776</v>
      </c>
      <c r="BS70" s="160">
        <v>-1982869</v>
      </c>
      <c r="BT70" s="160">
        <v>-2036717</v>
      </c>
      <c r="BU70" s="160">
        <v>-2143150</v>
      </c>
    </row>
    <row r="71" spans="1:73" s="3" customFormat="1">
      <c r="A71" s="28" t="s">
        <v>430</v>
      </c>
      <c r="B71" s="161">
        <v>0</v>
      </c>
      <c r="C71" s="161">
        <v>0</v>
      </c>
      <c r="D71" s="161">
        <v>0</v>
      </c>
      <c r="E71" s="161">
        <v>0</v>
      </c>
      <c r="F71" s="161">
        <v>0</v>
      </c>
      <c r="G71" s="161">
        <v>0</v>
      </c>
      <c r="H71" s="161">
        <v>-1318</v>
      </c>
      <c r="I71" s="161">
        <v>-2021</v>
      </c>
      <c r="J71" s="161">
        <v>-2044</v>
      </c>
      <c r="K71" s="161">
        <v>-2460</v>
      </c>
      <c r="L71" s="161">
        <v>-2207</v>
      </c>
      <c r="M71" s="161">
        <v>-2250</v>
      </c>
      <c r="N71" s="161">
        <v>-2389</v>
      </c>
      <c r="O71" s="161">
        <v>-3124</v>
      </c>
      <c r="P71" s="161">
        <v>-3369</v>
      </c>
      <c r="Q71" s="161">
        <v>-3300</v>
      </c>
      <c r="R71" s="161">
        <v>-1298</v>
      </c>
      <c r="S71" s="161">
        <v>1686</v>
      </c>
      <c r="T71" s="161">
        <v>-1326</v>
      </c>
      <c r="U71" s="161">
        <v>-1366</v>
      </c>
      <c r="V71" s="161">
        <v>-1696</v>
      </c>
      <c r="W71" s="161">
        <v>15311</v>
      </c>
      <c r="X71" s="161">
        <v>15780</v>
      </c>
      <c r="Y71" s="161">
        <v>18852</v>
      </c>
      <c r="Z71" s="161">
        <v>26793</v>
      </c>
      <c r="AA71" s="161">
        <v>37614</v>
      </c>
      <c r="AB71" s="161">
        <v>57423</v>
      </c>
      <c r="AC71" s="161">
        <v>57194</v>
      </c>
      <c r="AD71" s="161">
        <v>51399</v>
      </c>
      <c r="AE71" s="161">
        <v>46931</v>
      </c>
      <c r="AF71" s="161">
        <v>45336</v>
      </c>
      <c r="AG71" s="161">
        <v>43027</v>
      </c>
      <c r="AH71" s="161">
        <v>38920</v>
      </c>
      <c r="AI71" s="161">
        <v>40663</v>
      </c>
      <c r="AJ71" s="161">
        <v>38633</v>
      </c>
      <c r="AK71" s="161">
        <v>37646</v>
      </c>
      <c r="AL71" s="161">
        <v>37296</v>
      </c>
      <c r="AM71" s="161">
        <v>35091</v>
      </c>
      <c r="AN71" s="161">
        <v>37721</v>
      </c>
      <c r="AO71" s="161">
        <v>37733</v>
      </c>
      <c r="AP71" s="161">
        <v>39784</v>
      </c>
      <c r="AQ71" s="161">
        <v>36702</v>
      </c>
      <c r="AR71" s="161">
        <v>36872</v>
      </c>
      <c r="AS71" s="161">
        <v>38157</v>
      </c>
      <c r="AT71" s="161">
        <v>37755</v>
      </c>
      <c r="AU71" s="161">
        <v>35320</v>
      </c>
      <c r="AV71" s="161">
        <v>36480</v>
      </c>
      <c r="AW71" s="161">
        <v>37013</v>
      </c>
      <c r="AX71" s="161">
        <v>37942</v>
      </c>
      <c r="AY71" s="161">
        <v>35688</v>
      </c>
      <c r="AZ71" s="161">
        <v>34997</v>
      </c>
      <c r="BA71" s="161">
        <v>37088</v>
      </c>
      <c r="BB71" s="161">
        <v>35327</v>
      </c>
      <c r="BC71" s="161">
        <v>33295</v>
      </c>
      <c r="BD71" s="161">
        <v>29590</v>
      </c>
      <c r="BE71" s="161">
        <v>26317</v>
      </c>
      <c r="BF71" s="161">
        <v>26773</v>
      </c>
      <c r="BG71" s="161">
        <v>24408</v>
      </c>
      <c r="BH71" s="161">
        <v>25821</v>
      </c>
      <c r="BI71" s="161">
        <v>24144</v>
      </c>
      <c r="BJ71" s="161">
        <v>21975</v>
      </c>
      <c r="BK71" s="161">
        <v>19492</v>
      </c>
      <c r="BL71" s="161">
        <v>20393</v>
      </c>
      <c r="BM71" s="161">
        <v>19401</v>
      </c>
      <c r="BN71" s="161">
        <v>18243</v>
      </c>
      <c r="BO71" s="161">
        <v>16517</v>
      </c>
      <c r="BP71" s="161">
        <v>15409</v>
      </c>
      <c r="BQ71" s="161">
        <v>13398</v>
      </c>
      <c r="BR71" s="161">
        <v>13415</v>
      </c>
      <c r="BS71" s="161">
        <v>11672</v>
      </c>
      <c r="BT71" s="161">
        <v>16761</v>
      </c>
      <c r="BU71" s="161">
        <v>15711</v>
      </c>
    </row>
    <row r="72" spans="1:73" s="34" customFormat="1">
      <c r="A72" s="35" t="s">
        <v>431</v>
      </c>
      <c r="B72" s="160"/>
      <c r="C72" s="160"/>
      <c r="D72" s="160"/>
      <c r="E72" s="160"/>
      <c r="F72" s="160"/>
      <c r="G72" s="160"/>
      <c r="H72" s="160"/>
      <c r="I72" s="160"/>
      <c r="J72" s="160"/>
      <c r="K72" s="160"/>
      <c r="L72" s="160"/>
      <c r="M72" s="160"/>
      <c r="N72" s="160"/>
      <c r="O72" s="160"/>
      <c r="P72" s="160"/>
      <c r="Q72" s="160"/>
      <c r="R72" s="160"/>
      <c r="S72" s="160"/>
      <c r="T72" s="160"/>
      <c r="U72" s="160"/>
      <c r="V72" s="160"/>
      <c r="W72" s="160"/>
      <c r="X72" s="160"/>
      <c r="Y72" s="160"/>
      <c r="Z72" s="160"/>
      <c r="AA72" s="160"/>
      <c r="AB72" s="160"/>
      <c r="AC72" s="160"/>
      <c r="AD72" s="160"/>
      <c r="AE72" s="160"/>
      <c r="AF72" s="160"/>
      <c r="AG72" s="160"/>
      <c r="AH72" s="160"/>
      <c r="AI72" s="160"/>
      <c r="AJ72" s="160"/>
      <c r="AK72" s="160"/>
      <c r="AL72" s="160"/>
      <c r="AM72" s="160"/>
      <c r="AN72" s="160"/>
      <c r="AO72" s="160"/>
      <c r="AP72" s="160"/>
      <c r="AQ72" s="160"/>
      <c r="AR72" s="160"/>
      <c r="AS72" s="160"/>
      <c r="AT72" s="160"/>
      <c r="AU72" s="160"/>
      <c r="AV72" s="160"/>
      <c r="AW72" s="160"/>
      <c r="AX72" s="160"/>
      <c r="AY72" s="160"/>
      <c r="AZ72" s="160"/>
      <c r="BA72" s="160"/>
      <c r="BB72" s="160"/>
      <c r="BC72" s="160"/>
      <c r="BD72" s="160"/>
      <c r="BE72" s="160"/>
      <c r="BF72" s="160"/>
      <c r="BG72" s="160"/>
      <c r="BH72" s="160"/>
      <c r="BI72" s="160"/>
      <c r="BJ72" s="160"/>
      <c r="BK72" s="160"/>
      <c r="BL72" s="160"/>
      <c r="BM72" s="160"/>
      <c r="BN72" s="161"/>
      <c r="BO72" s="161"/>
      <c r="BP72" s="160"/>
      <c r="BQ72" s="167"/>
      <c r="BR72" s="168"/>
      <c r="BS72" s="168"/>
      <c r="BT72" s="160"/>
      <c r="BU72" s="160"/>
    </row>
    <row r="73" spans="1:73" s="34" customFormat="1">
      <c r="A73" s="40" t="s">
        <v>426</v>
      </c>
      <c r="B73" s="160">
        <v>0</v>
      </c>
      <c r="C73" s="160">
        <v>0</v>
      </c>
      <c r="D73" s="160">
        <v>0</v>
      </c>
      <c r="E73" s="160">
        <v>0</v>
      </c>
      <c r="F73" s="160">
        <v>0</v>
      </c>
      <c r="G73" s="160">
        <v>0</v>
      </c>
      <c r="H73" s="160">
        <v>0</v>
      </c>
      <c r="I73" s="160">
        <v>0</v>
      </c>
      <c r="J73" s="160">
        <v>0</v>
      </c>
      <c r="K73" s="160">
        <v>0</v>
      </c>
      <c r="L73" s="160">
        <v>0</v>
      </c>
      <c r="M73" s="160">
        <v>0</v>
      </c>
      <c r="N73" s="160">
        <v>0</v>
      </c>
      <c r="O73" s="160">
        <v>0</v>
      </c>
      <c r="P73" s="160">
        <v>548</v>
      </c>
      <c r="Q73" s="160">
        <v>0</v>
      </c>
      <c r="R73" s="160">
        <v>0</v>
      </c>
      <c r="S73" s="160">
        <v>0</v>
      </c>
      <c r="T73" s="160">
        <v>1410</v>
      </c>
      <c r="U73" s="160">
        <v>0</v>
      </c>
      <c r="V73" s="160">
        <v>1789</v>
      </c>
      <c r="W73" s="160">
        <v>1867</v>
      </c>
      <c r="X73" s="160">
        <v>1969</v>
      </c>
      <c r="Y73" s="160">
        <v>1664</v>
      </c>
      <c r="Z73" s="160">
        <v>1575</v>
      </c>
      <c r="AA73" s="160">
        <v>1938</v>
      </c>
      <c r="AB73" s="160">
        <v>1642</v>
      </c>
      <c r="AC73" s="160">
        <v>425</v>
      </c>
      <c r="AD73" s="160">
        <v>274</v>
      </c>
      <c r="AE73" s="160">
        <v>114</v>
      </c>
      <c r="AF73" s="160">
        <v>1504</v>
      </c>
      <c r="AG73" s="160">
        <v>2442</v>
      </c>
      <c r="AH73" s="160">
        <v>2398</v>
      </c>
      <c r="AI73" s="160">
        <v>2328</v>
      </c>
      <c r="AJ73" s="160">
        <v>2229</v>
      </c>
      <c r="AK73" s="160">
        <v>2091</v>
      </c>
      <c r="AL73" s="160">
        <v>1948</v>
      </c>
      <c r="AM73" s="160">
        <v>2182</v>
      </c>
      <c r="AN73" s="160">
        <v>2277</v>
      </c>
      <c r="AO73" s="160">
        <v>2739</v>
      </c>
      <c r="AP73" s="160">
        <v>2513</v>
      </c>
      <c r="AQ73" s="160">
        <v>2516</v>
      </c>
      <c r="AR73" s="160">
        <v>2267</v>
      </c>
      <c r="AS73" s="160">
        <v>4046</v>
      </c>
      <c r="AT73" s="160">
        <v>3665</v>
      </c>
      <c r="AU73" s="160">
        <v>1636</v>
      </c>
      <c r="AV73" s="160">
        <v>3069</v>
      </c>
      <c r="AW73" s="160">
        <v>2693</v>
      </c>
      <c r="AX73" s="160">
        <v>2418</v>
      </c>
      <c r="AY73" s="160">
        <v>2122</v>
      </c>
      <c r="AZ73" s="160">
        <v>1784</v>
      </c>
      <c r="BA73" s="160">
        <v>1406</v>
      </c>
      <c r="BB73" s="160">
        <v>1452</v>
      </c>
      <c r="BC73" s="160">
        <v>1257</v>
      </c>
      <c r="BD73" s="160">
        <v>1048</v>
      </c>
      <c r="BE73" s="160">
        <v>976</v>
      </c>
      <c r="BF73" s="160">
        <v>1707</v>
      </c>
      <c r="BG73" s="160">
        <v>1531</v>
      </c>
      <c r="BH73" s="160">
        <v>1355</v>
      </c>
      <c r="BI73" s="160">
        <v>1201</v>
      </c>
      <c r="BJ73" s="160">
        <v>1197</v>
      </c>
      <c r="BK73" s="160">
        <v>1083</v>
      </c>
      <c r="BL73" s="160">
        <v>2283</v>
      </c>
      <c r="BM73" s="160">
        <v>2100</v>
      </c>
      <c r="BN73" s="160">
        <v>1917</v>
      </c>
      <c r="BO73" s="160">
        <v>1755</v>
      </c>
      <c r="BP73" s="160">
        <v>1569</v>
      </c>
      <c r="BQ73" s="160">
        <v>1422</v>
      </c>
      <c r="BR73" s="160">
        <v>1263</v>
      </c>
      <c r="BS73" s="160">
        <v>1105</v>
      </c>
      <c r="BT73" s="160">
        <v>936</v>
      </c>
      <c r="BU73" s="160">
        <v>768</v>
      </c>
    </row>
    <row r="74" spans="1:73" s="34" customFormat="1">
      <c r="A74" s="40" t="s">
        <v>427</v>
      </c>
      <c r="B74" s="160">
        <v>0</v>
      </c>
      <c r="C74" s="160">
        <v>0</v>
      </c>
      <c r="D74" s="160">
        <v>0</v>
      </c>
      <c r="E74" s="160">
        <v>0</v>
      </c>
      <c r="F74" s="160">
        <v>0</v>
      </c>
      <c r="G74" s="160">
        <v>0</v>
      </c>
      <c r="H74" s="160">
        <v>24227</v>
      </c>
      <c r="I74" s="160">
        <v>0</v>
      </c>
      <c r="J74" s="160">
        <v>0</v>
      </c>
      <c r="K74" s="160">
        <v>0</v>
      </c>
      <c r="L74" s="160">
        <v>0</v>
      </c>
      <c r="M74" s="160">
        <v>0</v>
      </c>
      <c r="N74" s="160">
        <v>0</v>
      </c>
      <c r="O74" s="160">
        <v>16112</v>
      </c>
      <c r="P74" s="160">
        <v>14391</v>
      </c>
      <c r="Q74" s="160">
        <v>0</v>
      </c>
      <c r="R74" s="160">
        <v>0</v>
      </c>
      <c r="S74" s="160">
        <v>0</v>
      </c>
      <c r="T74" s="160">
        <v>29458</v>
      </c>
      <c r="U74" s="160">
        <v>0</v>
      </c>
      <c r="V74" s="160">
        <v>15635</v>
      </c>
      <c r="W74" s="160">
        <v>15735</v>
      </c>
      <c r="X74" s="160">
        <v>15654</v>
      </c>
      <c r="Y74" s="160">
        <v>18891</v>
      </c>
      <c r="Z74" s="160">
        <v>27988</v>
      </c>
      <c r="AA74" s="160">
        <v>38368</v>
      </c>
      <c r="AB74" s="160">
        <v>58970</v>
      </c>
      <c r="AC74" s="160">
        <v>60328</v>
      </c>
      <c r="AD74" s="160">
        <v>55294</v>
      </c>
      <c r="AE74" s="160">
        <v>51571</v>
      </c>
      <c r="AF74" s="160">
        <v>51233</v>
      </c>
      <c r="AG74" s="160">
        <v>47768</v>
      </c>
      <c r="AH74" s="160">
        <v>43804</v>
      </c>
      <c r="AI74" s="160">
        <v>45385</v>
      </c>
      <c r="AJ74" s="160">
        <v>41478</v>
      </c>
      <c r="AK74" s="160">
        <v>40860</v>
      </c>
      <c r="AL74" s="160">
        <v>39088</v>
      </c>
      <c r="AM74" s="160">
        <v>37340</v>
      </c>
      <c r="AN74" s="160">
        <v>41599</v>
      </c>
      <c r="AO74" s="160">
        <v>42373</v>
      </c>
      <c r="AP74" s="160">
        <v>42410</v>
      </c>
      <c r="AQ74" s="160">
        <v>40192</v>
      </c>
      <c r="AR74" s="160">
        <v>40263</v>
      </c>
      <c r="AS74" s="160">
        <v>39526</v>
      </c>
      <c r="AT74" s="160">
        <v>38882</v>
      </c>
      <c r="AU74" s="160">
        <v>37277</v>
      </c>
      <c r="AV74" s="160">
        <v>37710</v>
      </c>
      <c r="AW74" s="160">
        <v>38684</v>
      </c>
      <c r="AX74" s="160">
        <v>39940</v>
      </c>
      <c r="AY74" s="160">
        <v>37635</v>
      </c>
      <c r="AZ74" s="160">
        <v>37737</v>
      </c>
      <c r="BA74" s="160">
        <v>39857</v>
      </c>
      <c r="BB74" s="160">
        <v>40046</v>
      </c>
      <c r="BC74" s="160">
        <v>37920</v>
      </c>
      <c r="BD74" s="160">
        <v>34341</v>
      </c>
      <c r="BE74" s="160">
        <v>30086</v>
      </c>
      <c r="BF74" s="160">
        <v>30147</v>
      </c>
      <c r="BG74" s="160">
        <v>28708</v>
      </c>
      <c r="BH74" s="160">
        <v>31113</v>
      </c>
      <c r="BI74" s="160">
        <v>28300</v>
      </c>
      <c r="BJ74" s="160">
        <v>26514</v>
      </c>
      <c r="BK74" s="160">
        <v>22901</v>
      </c>
      <c r="BL74" s="160">
        <v>22371</v>
      </c>
      <c r="BM74" s="160">
        <v>22132</v>
      </c>
      <c r="BN74" s="160">
        <v>20885</v>
      </c>
      <c r="BO74" s="160">
        <v>18106</v>
      </c>
      <c r="BP74" s="160">
        <v>14967</v>
      </c>
      <c r="BQ74" s="160">
        <v>13260</v>
      </c>
      <c r="BR74" s="160">
        <v>13183</v>
      </c>
      <c r="BS74" s="160">
        <v>11560</v>
      </c>
      <c r="BT74" s="160">
        <v>16983</v>
      </c>
      <c r="BU74" s="160">
        <v>16298</v>
      </c>
    </row>
    <row r="75" spans="1:73" s="4" customFormat="1">
      <c r="A75" s="35" t="s">
        <v>432</v>
      </c>
      <c r="B75" s="160">
        <v>0</v>
      </c>
      <c r="C75" s="160">
        <v>0</v>
      </c>
      <c r="D75" s="160">
        <v>0</v>
      </c>
      <c r="E75" s="160">
        <v>0</v>
      </c>
      <c r="F75" s="160">
        <v>0</v>
      </c>
      <c r="G75" s="160">
        <v>0</v>
      </c>
      <c r="H75" s="160">
        <v>-1318</v>
      </c>
      <c r="I75" s="160">
        <v>-2230</v>
      </c>
      <c r="J75" s="160">
        <v>-2208</v>
      </c>
      <c r="K75" s="160">
        <v>-2647</v>
      </c>
      <c r="L75" s="160">
        <v>-2406</v>
      </c>
      <c r="M75" s="160">
        <v>-2261</v>
      </c>
      <c r="N75" s="160">
        <v>-2422</v>
      </c>
      <c r="O75" s="160">
        <v>-3187</v>
      </c>
      <c r="P75" s="160">
        <v>-3351</v>
      </c>
      <c r="Q75" s="160">
        <v>-3368</v>
      </c>
      <c r="R75" s="160">
        <v>-1356</v>
      </c>
      <c r="S75" s="160">
        <v>-1396</v>
      </c>
      <c r="T75" s="160">
        <v>-1455</v>
      </c>
      <c r="U75" s="160">
        <v>-1366</v>
      </c>
      <c r="V75" s="160">
        <v>-1696</v>
      </c>
      <c r="W75" s="160">
        <v>-2291</v>
      </c>
      <c r="X75" s="160">
        <v>-1843</v>
      </c>
      <c r="Y75" s="160">
        <v>-1703</v>
      </c>
      <c r="Z75" s="160">
        <v>-2770</v>
      </c>
      <c r="AA75" s="160">
        <v>-2692</v>
      </c>
      <c r="AB75" s="160">
        <v>-3189</v>
      </c>
      <c r="AC75" s="160">
        <v>-3559</v>
      </c>
      <c r="AD75" s="160">
        <v>-4169</v>
      </c>
      <c r="AE75" s="160">
        <v>-4754</v>
      </c>
      <c r="AF75" s="160">
        <v>-7401</v>
      </c>
      <c r="AG75" s="160">
        <v>-7183</v>
      </c>
      <c r="AH75" s="160">
        <v>-7282</v>
      </c>
      <c r="AI75" s="160">
        <v>-7050</v>
      </c>
      <c r="AJ75" s="160">
        <v>-5074</v>
      </c>
      <c r="AK75" s="160">
        <v>-5305</v>
      </c>
      <c r="AL75" s="160">
        <v>-3740</v>
      </c>
      <c r="AM75" s="160">
        <v>-4431</v>
      </c>
      <c r="AN75" s="160">
        <v>-6155</v>
      </c>
      <c r="AO75" s="160">
        <v>-7379</v>
      </c>
      <c r="AP75" s="160">
        <v>-5139</v>
      </c>
      <c r="AQ75" s="160">
        <v>-6006</v>
      </c>
      <c r="AR75" s="160">
        <v>-5658</v>
      </c>
      <c r="AS75" s="160">
        <v>-5415</v>
      </c>
      <c r="AT75" s="160">
        <v>-4792</v>
      </c>
      <c r="AU75" s="160">
        <v>-3593</v>
      </c>
      <c r="AV75" s="160">
        <v>-4299</v>
      </c>
      <c r="AW75" s="160">
        <v>-4364</v>
      </c>
      <c r="AX75" s="160">
        <v>-4416</v>
      </c>
      <c r="AY75" s="160">
        <v>-4069</v>
      </c>
      <c r="AZ75" s="160">
        <v>-4524</v>
      </c>
      <c r="BA75" s="160">
        <v>-4175</v>
      </c>
      <c r="BB75" s="160">
        <v>-6171</v>
      </c>
      <c r="BC75" s="160">
        <v>-5882</v>
      </c>
      <c r="BD75" s="160">
        <v>-5799</v>
      </c>
      <c r="BE75" s="160">
        <v>-4745</v>
      </c>
      <c r="BF75" s="160">
        <v>-5081</v>
      </c>
      <c r="BG75" s="160">
        <v>-5831</v>
      </c>
      <c r="BH75" s="160">
        <v>-6647</v>
      </c>
      <c r="BI75" s="160">
        <v>-5357</v>
      </c>
      <c r="BJ75" s="160">
        <v>-5736</v>
      </c>
      <c r="BK75" s="160">
        <v>-4492</v>
      </c>
      <c r="BL75" s="160">
        <v>-4261</v>
      </c>
      <c r="BM75" s="160">
        <v>-4831</v>
      </c>
      <c r="BN75" s="160">
        <v>-4559</v>
      </c>
      <c r="BO75" s="160">
        <v>-3344</v>
      </c>
      <c r="BP75" s="160">
        <v>-1127</v>
      </c>
      <c r="BQ75" s="160">
        <v>-1284</v>
      </c>
      <c r="BR75" s="160">
        <v>-1031</v>
      </c>
      <c r="BS75" s="160">
        <v>-993</v>
      </c>
      <c r="BT75" s="160">
        <v>-1158</v>
      </c>
      <c r="BU75" s="160">
        <v>-1355</v>
      </c>
    </row>
    <row r="76" spans="1:73" s="4" customFormat="1">
      <c r="A76" s="35" t="s">
        <v>434</v>
      </c>
      <c r="B76" s="160">
        <v>0</v>
      </c>
      <c r="C76" s="160">
        <v>0</v>
      </c>
      <c r="D76" s="160">
        <v>0</v>
      </c>
      <c r="E76" s="160">
        <v>0</v>
      </c>
      <c r="F76" s="160">
        <v>0</v>
      </c>
      <c r="G76" s="160">
        <v>0</v>
      </c>
      <c r="H76" s="160">
        <v>-24227</v>
      </c>
      <c r="I76" s="160">
        <v>-19307</v>
      </c>
      <c r="J76" s="160">
        <v>-16544</v>
      </c>
      <c r="K76" s="160">
        <v>-16145</v>
      </c>
      <c r="L76" s="160">
        <v>-16772</v>
      </c>
      <c r="M76" s="160">
        <v>-14829</v>
      </c>
      <c r="N76" s="160">
        <v>-15813</v>
      </c>
      <c r="O76" s="160">
        <v>-16049</v>
      </c>
      <c r="P76" s="160">
        <v>-14957</v>
      </c>
      <c r="Q76" s="160">
        <v>-18040</v>
      </c>
      <c r="R76" s="160">
        <v>-20653</v>
      </c>
      <c r="S76" s="160">
        <v>-22987</v>
      </c>
      <c r="T76" s="160">
        <v>-30739</v>
      </c>
      <c r="U76" s="160">
        <v>-17564</v>
      </c>
      <c r="V76" s="160">
        <v>-17424</v>
      </c>
      <c r="W76" s="160">
        <v>0</v>
      </c>
      <c r="X76" s="160">
        <v>0</v>
      </c>
      <c r="Y76" s="160">
        <v>0</v>
      </c>
      <c r="Z76" s="160">
        <v>0</v>
      </c>
      <c r="AA76" s="160">
        <v>0</v>
      </c>
      <c r="AB76" s="160">
        <v>0</v>
      </c>
      <c r="AC76" s="160">
        <v>0</v>
      </c>
      <c r="AD76" s="160">
        <v>0</v>
      </c>
      <c r="AE76" s="160">
        <v>0</v>
      </c>
      <c r="AF76" s="160">
        <v>0</v>
      </c>
      <c r="AG76" s="160">
        <v>0</v>
      </c>
      <c r="AH76" s="160">
        <v>0</v>
      </c>
      <c r="AI76" s="160">
        <v>0</v>
      </c>
      <c r="AJ76" s="160">
        <v>0</v>
      </c>
      <c r="AK76" s="160">
        <v>0</v>
      </c>
      <c r="AL76" s="160">
        <v>0</v>
      </c>
      <c r="AM76" s="160">
        <v>0</v>
      </c>
      <c r="AN76" s="160">
        <v>0</v>
      </c>
      <c r="AO76" s="160">
        <v>0</v>
      </c>
      <c r="AP76" s="160"/>
      <c r="AQ76" s="160">
        <v>0</v>
      </c>
      <c r="AR76" s="160">
        <v>0</v>
      </c>
      <c r="AS76" s="160">
        <v>0</v>
      </c>
      <c r="AT76" s="160">
        <v>0</v>
      </c>
      <c r="AU76" s="160">
        <v>0</v>
      </c>
      <c r="AV76" s="160">
        <v>0</v>
      </c>
      <c r="AW76" s="160">
        <v>0</v>
      </c>
      <c r="AX76" s="160">
        <v>0</v>
      </c>
      <c r="AY76" s="160">
        <v>0</v>
      </c>
      <c r="AZ76" s="160">
        <v>0</v>
      </c>
      <c r="BA76" s="160">
        <v>0</v>
      </c>
      <c r="BB76" s="160">
        <v>0</v>
      </c>
      <c r="BC76" s="160">
        <v>0</v>
      </c>
      <c r="BD76" s="160">
        <v>0</v>
      </c>
      <c r="BE76" s="160">
        <v>0</v>
      </c>
      <c r="BF76" s="160">
        <v>0</v>
      </c>
      <c r="BG76" s="160">
        <v>0</v>
      </c>
      <c r="BH76" s="160">
        <v>0</v>
      </c>
      <c r="BI76" s="160">
        <v>0</v>
      </c>
      <c r="BJ76" s="160">
        <v>0</v>
      </c>
      <c r="BK76" s="160">
        <v>0</v>
      </c>
      <c r="BL76" s="160">
        <v>0</v>
      </c>
      <c r="BM76" s="160">
        <v>0</v>
      </c>
      <c r="BN76" s="160">
        <v>0</v>
      </c>
      <c r="BO76" s="160">
        <v>0</v>
      </c>
      <c r="BP76" s="160">
        <v>0</v>
      </c>
      <c r="BQ76" s="160">
        <v>0</v>
      </c>
      <c r="BR76" s="160">
        <v>0</v>
      </c>
      <c r="BS76" s="165" t="s">
        <v>313</v>
      </c>
      <c r="BT76" s="160">
        <v>0</v>
      </c>
      <c r="BU76" s="160">
        <v>0</v>
      </c>
    </row>
    <row r="77" spans="1:73" s="34" customFormat="1">
      <c r="A77" s="35" t="s">
        <v>431</v>
      </c>
      <c r="B77" s="160">
        <v>0</v>
      </c>
      <c r="C77" s="160">
        <v>0</v>
      </c>
      <c r="D77" s="160">
        <v>0</v>
      </c>
      <c r="E77" s="160">
        <v>0</v>
      </c>
      <c r="F77" s="160">
        <v>0</v>
      </c>
      <c r="G77" s="160">
        <v>0</v>
      </c>
      <c r="H77" s="160">
        <v>0</v>
      </c>
      <c r="I77" s="160">
        <v>19516</v>
      </c>
      <c r="J77" s="160">
        <v>16708</v>
      </c>
      <c r="K77" s="160">
        <v>16332</v>
      </c>
      <c r="L77" s="160">
        <v>16971</v>
      </c>
      <c r="M77" s="160">
        <v>14840</v>
      </c>
      <c r="N77" s="160">
        <v>15846</v>
      </c>
      <c r="O77" s="160">
        <v>0</v>
      </c>
      <c r="P77" s="160">
        <v>0</v>
      </c>
      <c r="Q77" s="160">
        <v>18108</v>
      </c>
      <c r="R77" s="160">
        <v>20711</v>
      </c>
      <c r="S77" s="160">
        <v>26069</v>
      </c>
      <c r="T77" s="160">
        <v>0</v>
      </c>
      <c r="U77" s="160">
        <v>17564</v>
      </c>
      <c r="V77" s="160">
        <v>0</v>
      </c>
      <c r="W77" s="160">
        <v>0</v>
      </c>
      <c r="X77" s="160">
        <v>0</v>
      </c>
      <c r="Y77" s="160">
        <v>0</v>
      </c>
      <c r="Z77" s="160">
        <v>0</v>
      </c>
      <c r="AA77" s="160">
        <v>0</v>
      </c>
      <c r="AB77" s="160">
        <v>0</v>
      </c>
      <c r="AC77" s="160">
        <v>0</v>
      </c>
      <c r="AD77" s="160">
        <v>0</v>
      </c>
      <c r="AE77" s="160">
        <v>0</v>
      </c>
      <c r="AF77" s="160">
        <v>0</v>
      </c>
      <c r="AG77" s="160">
        <v>0</v>
      </c>
      <c r="AH77" s="160">
        <v>0</v>
      </c>
      <c r="AI77" s="160">
        <v>0</v>
      </c>
      <c r="AJ77" s="160">
        <v>0</v>
      </c>
      <c r="AK77" s="160">
        <v>0</v>
      </c>
      <c r="AL77" s="160">
        <v>0</v>
      </c>
      <c r="AM77" s="160">
        <v>0</v>
      </c>
      <c r="AN77" s="160">
        <v>0</v>
      </c>
      <c r="AO77" s="160">
        <v>0</v>
      </c>
      <c r="AP77" s="160">
        <v>0</v>
      </c>
      <c r="AQ77" s="160">
        <v>0</v>
      </c>
      <c r="AR77" s="160">
        <v>0</v>
      </c>
      <c r="AS77" s="160">
        <v>0</v>
      </c>
      <c r="AT77" s="160">
        <v>0</v>
      </c>
      <c r="AU77" s="160">
        <v>0</v>
      </c>
      <c r="AV77" s="160">
        <v>0</v>
      </c>
      <c r="AW77" s="160">
        <v>0</v>
      </c>
      <c r="AX77" s="160">
        <v>0</v>
      </c>
      <c r="AY77" s="160">
        <v>0</v>
      </c>
      <c r="AZ77" s="160">
        <v>0</v>
      </c>
      <c r="BA77" s="160">
        <v>0</v>
      </c>
      <c r="BB77" s="160">
        <v>0</v>
      </c>
      <c r="BC77" s="160">
        <v>0</v>
      </c>
      <c r="BD77" s="160">
        <v>0</v>
      </c>
      <c r="BE77" s="160">
        <v>0</v>
      </c>
      <c r="BF77" s="160">
        <v>0</v>
      </c>
      <c r="BG77" s="160">
        <v>0</v>
      </c>
      <c r="BH77" s="160">
        <v>0</v>
      </c>
      <c r="BI77" s="160">
        <v>0</v>
      </c>
      <c r="BJ77" s="160">
        <v>0</v>
      </c>
      <c r="BK77" s="160">
        <v>0</v>
      </c>
      <c r="BL77" s="160">
        <v>0</v>
      </c>
      <c r="BM77" s="160">
        <v>0</v>
      </c>
      <c r="BN77" s="160">
        <v>0</v>
      </c>
      <c r="BO77" s="160">
        <v>0</v>
      </c>
      <c r="BP77" s="160">
        <v>0</v>
      </c>
      <c r="BQ77" s="160">
        <v>0</v>
      </c>
      <c r="BR77" s="160">
        <v>0</v>
      </c>
      <c r="BS77" s="165" t="s">
        <v>313</v>
      </c>
      <c r="BT77" s="160">
        <v>0</v>
      </c>
      <c r="BU77" s="160">
        <v>0</v>
      </c>
    </row>
    <row r="78" spans="1:73" s="3" customFormat="1">
      <c r="A78" s="28" t="s">
        <v>435</v>
      </c>
      <c r="B78" s="161">
        <v>96181</v>
      </c>
      <c r="C78" s="161">
        <v>102783</v>
      </c>
      <c r="D78" s="161">
        <v>111358</v>
      </c>
      <c r="E78" s="161">
        <v>127361</v>
      </c>
      <c r="F78" s="161">
        <v>138793</v>
      </c>
      <c r="G78" s="161">
        <v>144474</v>
      </c>
      <c r="H78" s="161">
        <v>150335</v>
      </c>
      <c r="I78" s="161">
        <v>151437</v>
      </c>
      <c r="J78" s="161">
        <v>156199</v>
      </c>
      <c r="K78" s="161">
        <v>164788</v>
      </c>
      <c r="L78" s="161">
        <v>176478</v>
      </c>
      <c r="M78" s="161">
        <v>238195</v>
      </c>
      <c r="N78" s="161">
        <v>314918</v>
      </c>
      <c r="O78" s="161">
        <v>264740</v>
      </c>
      <c r="P78" s="161">
        <v>273223</v>
      </c>
      <c r="Q78" s="161">
        <v>218678</v>
      </c>
      <c r="R78" s="161">
        <v>225067</v>
      </c>
      <c r="S78" s="161">
        <v>230645</v>
      </c>
      <c r="T78" s="161">
        <v>227207</v>
      </c>
      <c r="U78" s="161">
        <v>230673</v>
      </c>
      <c r="V78" s="161">
        <v>603714</v>
      </c>
      <c r="W78" s="161">
        <v>543118</v>
      </c>
      <c r="X78" s="161">
        <v>530193</v>
      </c>
      <c r="Y78" s="161">
        <v>516091</v>
      </c>
      <c r="Z78" s="161">
        <v>551092</v>
      </c>
      <c r="AA78" s="161">
        <v>727899</v>
      </c>
      <c r="AB78" s="161">
        <v>757702</v>
      </c>
      <c r="AC78" s="161">
        <v>744828</v>
      </c>
      <c r="AD78" s="161">
        <v>677621</v>
      </c>
      <c r="AE78" s="161">
        <v>749333</v>
      </c>
      <c r="AF78" s="161">
        <v>753407</v>
      </c>
      <c r="AG78" s="161">
        <v>742949</v>
      </c>
      <c r="AH78" s="161">
        <v>760690</v>
      </c>
      <c r="AI78" s="161">
        <v>807097</v>
      </c>
      <c r="AJ78" s="161">
        <v>816912</v>
      </c>
      <c r="AK78" s="161">
        <v>622983</v>
      </c>
      <c r="AL78" s="161">
        <v>854866</v>
      </c>
      <c r="AM78" s="161">
        <v>891810</v>
      </c>
      <c r="AN78" s="161">
        <v>1014962</v>
      </c>
      <c r="AO78" s="161">
        <v>659418</v>
      </c>
      <c r="AP78" s="161">
        <v>887782</v>
      </c>
      <c r="AQ78" s="161">
        <v>1167635</v>
      </c>
      <c r="AR78" s="161">
        <v>1203304</v>
      </c>
      <c r="AS78" s="161">
        <v>1139582</v>
      </c>
      <c r="AT78" s="161">
        <v>1573826</v>
      </c>
      <c r="AU78" s="161">
        <v>1687929</v>
      </c>
      <c r="AV78" s="161">
        <v>1610328</v>
      </c>
      <c r="AW78" s="161">
        <v>1404004</v>
      </c>
      <c r="AX78" s="161">
        <v>1493114</v>
      </c>
      <c r="AY78" s="161">
        <v>1447679</v>
      </c>
      <c r="AZ78" s="161">
        <v>2146229</v>
      </c>
      <c r="BA78" s="161">
        <v>1984450</v>
      </c>
      <c r="BB78" s="161">
        <v>2081792</v>
      </c>
      <c r="BC78" s="161">
        <v>2061091</v>
      </c>
      <c r="BD78" s="161">
        <v>2103711</v>
      </c>
      <c r="BE78" s="161">
        <v>1781522</v>
      </c>
      <c r="BF78" s="161">
        <v>2067029</v>
      </c>
      <c r="BG78" s="161">
        <v>2540947</v>
      </c>
      <c r="BH78" s="161">
        <v>2835431</v>
      </c>
      <c r="BI78" s="161">
        <v>2368805</v>
      </c>
      <c r="BJ78" s="161">
        <v>2538824</v>
      </c>
      <c r="BK78" s="161">
        <v>2668836</v>
      </c>
      <c r="BL78" s="161">
        <v>2598307</v>
      </c>
      <c r="BM78" s="161">
        <v>1947188</v>
      </c>
      <c r="BN78" s="161">
        <v>2321572</v>
      </c>
      <c r="BO78" s="161">
        <v>2756239</v>
      </c>
      <c r="BP78" s="161">
        <v>3069370</v>
      </c>
      <c r="BQ78" s="161">
        <v>2110189</v>
      </c>
      <c r="BR78" s="161">
        <v>2380701</v>
      </c>
      <c r="BS78" s="161">
        <v>2547859</v>
      </c>
      <c r="BT78" s="161">
        <v>2485224</v>
      </c>
      <c r="BU78" s="161">
        <v>2333841</v>
      </c>
    </row>
    <row r="79" spans="1:73" s="34" customFormat="1">
      <c r="A79" s="35" t="s">
        <v>437</v>
      </c>
      <c r="B79" s="160">
        <v>12757</v>
      </c>
      <c r="C79" s="160">
        <v>14150</v>
      </c>
      <c r="D79" s="160">
        <v>24810</v>
      </c>
      <c r="E79" s="160">
        <v>19798</v>
      </c>
      <c r="F79" s="160">
        <v>18656</v>
      </c>
      <c r="G79" s="160">
        <v>10125</v>
      </c>
      <c r="H79" s="160">
        <v>10046</v>
      </c>
      <c r="I79" s="160">
        <v>4363</v>
      </c>
      <c r="J79" s="160">
        <v>2937</v>
      </c>
      <c r="K79" s="160">
        <v>0</v>
      </c>
      <c r="L79" s="160">
        <v>0</v>
      </c>
      <c r="M79" s="160">
        <v>1387</v>
      </c>
      <c r="N79" s="160">
        <v>445</v>
      </c>
      <c r="O79" s="160">
        <v>2347</v>
      </c>
      <c r="P79" s="160">
        <v>223</v>
      </c>
      <c r="Q79" s="160">
        <v>313</v>
      </c>
      <c r="R79" s="160">
        <v>16071</v>
      </c>
      <c r="S79" s="160">
        <v>21181</v>
      </c>
      <c r="T79" s="160">
        <v>20337</v>
      </c>
      <c r="U79" s="160">
        <v>1418</v>
      </c>
      <c r="V79" s="160">
        <v>353</v>
      </c>
      <c r="W79" s="160">
        <v>125</v>
      </c>
      <c r="X79" s="160">
        <v>1147</v>
      </c>
      <c r="Y79" s="160">
        <v>5233</v>
      </c>
      <c r="Z79" s="160">
        <v>5583</v>
      </c>
      <c r="AA79" s="160">
        <v>1149</v>
      </c>
      <c r="AB79" s="160">
        <v>4594</v>
      </c>
      <c r="AC79" s="160">
        <v>5408</v>
      </c>
      <c r="AD79" s="160">
        <v>7345</v>
      </c>
      <c r="AE79" s="160">
        <v>160</v>
      </c>
      <c r="AF79" s="160">
        <v>9214</v>
      </c>
      <c r="AG79" s="160">
        <v>28</v>
      </c>
      <c r="AH79" s="160">
        <v>8439</v>
      </c>
      <c r="AI79" s="160">
        <v>35770</v>
      </c>
      <c r="AJ79" s="160">
        <v>22764</v>
      </c>
      <c r="AK79" s="160">
        <v>8084</v>
      </c>
      <c r="AL79" s="160">
        <v>9801</v>
      </c>
      <c r="AM79" s="160">
        <v>8360</v>
      </c>
      <c r="AN79" s="160">
        <v>27156</v>
      </c>
      <c r="AO79" s="160">
        <v>7646</v>
      </c>
      <c r="AP79" s="160">
        <v>13873</v>
      </c>
      <c r="AQ79" s="160">
        <v>15255</v>
      </c>
      <c r="AR79" s="160">
        <v>10774</v>
      </c>
      <c r="AS79" s="160">
        <v>35044</v>
      </c>
      <c r="AT79" s="160">
        <v>50922</v>
      </c>
      <c r="AU79" s="160">
        <v>2300</v>
      </c>
      <c r="AV79" s="160">
        <v>6735</v>
      </c>
      <c r="AW79" s="160">
        <v>1859</v>
      </c>
      <c r="AX79" s="160">
        <v>2053</v>
      </c>
      <c r="AY79" s="160">
        <v>6115</v>
      </c>
      <c r="AZ79" s="160">
        <v>9582</v>
      </c>
      <c r="BA79" s="160">
        <v>4597</v>
      </c>
      <c r="BB79" s="160">
        <v>2732</v>
      </c>
      <c r="BC79" s="160">
        <v>63</v>
      </c>
      <c r="BD79" s="160">
        <v>5189</v>
      </c>
      <c r="BE79" s="160">
        <v>8862</v>
      </c>
      <c r="BF79" s="160">
        <v>4403</v>
      </c>
      <c r="BG79" s="160">
        <v>2346</v>
      </c>
      <c r="BH79" s="160">
        <v>10264</v>
      </c>
      <c r="BI79" s="160">
        <v>7713</v>
      </c>
      <c r="BJ79" s="160">
        <v>148</v>
      </c>
      <c r="BK79" s="160">
        <v>5365</v>
      </c>
      <c r="BL79" s="160">
        <v>5924</v>
      </c>
      <c r="BM79" s="160">
        <v>1197</v>
      </c>
      <c r="BN79" s="160">
        <v>4986</v>
      </c>
      <c r="BO79" s="160">
        <v>603</v>
      </c>
      <c r="BP79" s="160">
        <v>35793</v>
      </c>
      <c r="BQ79" s="160">
        <v>2547</v>
      </c>
      <c r="BR79" s="160">
        <v>3802</v>
      </c>
      <c r="BS79" s="160">
        <v>18323</v>
      </c>
      <c r="BT79" s="160">
        <v>57829</v>
      </c>
      <c r="BU79" s="160">
        <v>1624</v>
      </c>
    </row>
    <row r="80" spans="1:73" s="34" customFormat="1">
      <c r="A80" s="35" t="s">
        <v>438</v>
      </c>
      <c r="B80" s="160">
        <v>0</v>
      </c>
      <c r="C80" s="160">
        <v>0</v>
      </c>
      <c r="D80" s="160">
        <v>0</v>
      </c>
      <c r="E80" s="160">
        <v>0</v>
      </c>
      <c r="F80" s="160">
        <v>0</v>
      </c>
      <c r="G80" s="160">
        <v>0</v>
      </c>
      <c r="H80" s="160">
        <v>0</v>
      </c>
      <c r="I80" s="160">
        <v>0</v>
      </c>
      <c r="J80" s="160">
        <v>0</v>
      </c>
      <c r="K80" s="160">
        <v>0</v>
      </c>
      <c r="L80" s="160">
        <v>0</v>
      </c>
      <c r="M80" s="160">
        <v>0</v>
      </c>
      <c r="N80" s="160">
        <v>0</v>
      </c>
      <c r="O80" s="160">
        <v>0</v>
      </c>
      <c r="P80" s="160">
        <v>0</v>
      </c>
      <c r="Q80" s="160">
        <v>0</v>
      </c>
      <c r="R80" s="160">
        <v>0</v>
      </c>
      <c r="S80" s="160">
        <v>0</v>
      </c>
      <c r="T80" s="160">
        <v>0</v>
      </c>
      <c r="U80" s="160">
        <v>0</v>
      </c>
      <c r="V80" s="160">
        <v>0</v>
      </c>
      <c r="W80" s="160">
        <v>0</v>
      </c>
      <c r="X80" s="160">
        <v>0</v>
      </c>
      <c r="Y80" s="160">
        <v>0</v>
      </c>
      <c r="Z80" s="160">
        <v>0</v>
      </c>
      <c r="AA80" s="160">
        <v>0</v>
      </c>
      <c r="AB80" s="160">
        <v>0</v>
      </c>
      <c r="AC80" s="160">
        <v>0</v>
      </c>
      <c r="AD80" s="160">
        <v>0</v>
      </c>
      <c r="AE80" s="160">
        <v>0</v>
      </c>
      <c r="AF80" s="160">
        <v>0</v>
      </c>
      <c r="AG80" s="160">
        <v>0</v>
      </c>
      <c r="AH80" s="160">
        <v>0</v>
      </c>
      <c r="AI80" s="160">
        <v>0</v>
      </c>
      <c r="AJ80" s="160">
        <v>0</v>
      </c>
      <c r="AK80" s="160">
        <v>0</v>
      </c>
      <c r="AL80" s="160">
        <v>0</v>
      </c>
      <c r="AM80" s="160">
        <v>0</v>
      </c>
      <c r="AN80" s="160">
        <v>0</v>
      </c>
      <c r="AO80" s="160">
        <v>0</v>
      </c>
      <c r="AP80" s="160">
        <v>0</v>
      </c>
      <c r="AQ80" s="160">
        <v>0</v>
      </c>
      <c r="AR80" s="160">
        <v>0</v>
      </c>
      <c r="AS80" s="160">
        <v>0</v>
      </c>
      <c r="AT80" s="160">
        <v>5072</v>
      </c>
      <c r="AU80" s="160">
        <v>5072</v>
      </c>
      <c r="AV80" s="160">
        <v>5072</v>
      </c>
      <c r="AW80" s="160">
        <v>5072</v>
      </c>
      <c r="AX80" s="160">
        <v>5072</v>
      </c>
      <c r="AY80" s="160">
        <v>3178</v>
      </c>
      <c r="AZ80" s="160">
        <v>3252</v>
      </c>
      <c r="BA80" s="160">
        <v>0</v>
      </c>
      <c r="BB80" s="165" t="s">
        <v>313</v>
      </c>
      <c r="BC80" s="165" t="s">
        <v>318</v>
      </c>
      <c r="BD80" s="165">
        <v>0</v>
      </c>
      <c r="BE80" s="160">
        <v>0</v>
      </c>
      <c r="BF80" s="165" t="s">
        <v>313</v>
      </c>
      <c r="BG80" s="165" t="s">
        <v>318</v>
      </c>
      <c r="BH80" s="165">
        <v>0</v>
      </c>
      <c r="BI80" s="160">
        <v>0</v>
      </c>
      <c r="BJ80" s="160">
        <v>0</v>
      </c>
      <c r="BK80" s="160">
        <v>0</v>
      </c>
      <c r="BL80" s="160">
        <v>0</v>
      </c>
      <c r="BM80" s="160">
        <v>0</v>
      </c>
      <c r="BN80" s="160">
        <v>0</v>
      </c>
      <c r="BO80" s="160">
        <v>0</v>
      </c>
      <c r="BP80" s="160">
        <v>0</v>
      </c>
      <c r="BQ80" s="160">
        <v>0</v>
      </c>
      <c r="BR80" s="160">
        <v>0</v>
      </c>
      <c r="BS80" s="165" t="s">
        <v>313</v>
      </c>
      <c r="BT80" s="160">
        <v>0</v>
      </c>
      <c r="BU80" s="160">
        <v>0</v>
      </c>
    </row>
    <row r="81" spans="1:73" s="34" customFormat="1">
      <c r="A81" s="35" t="s">
        <v>441</v>
      </c>
      <c r="B81" s="160">
        <v>96181</v>
      </c>
      <c r="C81" s="160">
        <v>102783</v>
      </c>
      <c r="D81" s="160">
        <v>111358</v>
      </c>
      <c r="E81" s="160">
        <v>127361</v>
      </c>
      <c r="F81" s="160">
        <v>138793</v>
      </c>
      <c r="G81" s="160">
        <v>144474</v>
      </c>
      <c r="H81" s="160">
        <v>150335</v>
      </c>
      <c r="I81" s="160">
        <v>304165</v>
      </c>
      <c r="J81" s="160">
        <v>314764</v>
      </c>
      <c r="K81" s="160">
        <v>329262</v>
      </c>
      <c r="L81" s="160">
        <v>347184</v>
      </c>
      <c r="M81" s="160">
        <v>294030</v>
      </c>
      <c r="N81" s="160">
        <v>373088</v>
      </c>
      <c r="O81" s="160">
        <v>325566</v>
      </c>
      <c r="P81" s="160">
        <v>336936</v>
      </c>
      <c r="Q81" s="160">
        <v>218678</v>
      </c>
      <c r="R81" s="160">
        <v>225067</v>
      </c>
      <c r="S81" s="160">
        <v>230645</v>
      </c>
      <c r="T81" s="160">
        <v>227207</v>
      </c>
      <c r="U81" s="160">
        <v>230673</v>
      </c>
      <c r="V81" s="160">
        <v>603714</v>
      </c>
      <c r="W81" s="160">
        <v>543118</v>
      </c>
      <c r="X81" s="160">
        <v>530193</v>
      </c>
      <c r="Y81" s="160">
        <v>516091</v>
      </c>
      <c r="Z81" s="160">
        <v>551092</v>
      </c>
      <c r="AA81" s="160">
        <v>727899</v>
      </c>
      <c r="AB81" s="160">
        <v>757702</v>
      </c>
      <c r="AC81" s="160">
        <v>744828</v>
      </c>
      <c r="AD81" s="160">
        <v>677621</v>
      </c>
      <c r="AE81" s="160">
        <v>749333</v>
      </c>
      <c r="AF81" s="160">
        <v>831970</v>
      </c>
      <c r="AG81" s="160">
        <v>822848</v>
      </c>
      <c r="AH81" s="160">
        <v>840858</v>
      </c>
      <c r="AI81" s="160">
        <v>871593</v>
      </c>
      <c r="AJ81" s="160">
        <v>883221</v>
      </c>
      <c r="AK81" s="160">
        <v>662026</v>
      </c>
      <c r="AL81" s="160">
        <v>873727</v>
      </c>
      <c r="AM81" s="160">
        <v>911519</v>
      </c>
      <c r="AN81" s="160">
        <v>1035449</v>
      </c>
      <c r="AO81" s="160">
        <v>681013</v>
      </c>
      <c r="AP81" s="160">
        <v>905055</v>
      </c>
      <c r="AQ81" s="160">
        <v>1193504</v>
      </c>
      <c r="AR81" s="160">
        <v>1242930</v>
      </c>
      <c r="AS81" s="160">
        <v>1184816</v>
      </c>
      <c r="AT81" s="160">
        <v>1606856</v>
      </c>
      <c r="AU81" s="160">
        <v>1729317</v>
      </c>
      <c r="AV81" s="160">
        <v>1649774</v>
      </c>
      <c r="AW81" s="160">
        <v>1443244</v>
      </c>
      <c r="AX81" s="160">
        <v>1544795</v>
      </c>
      <c r="AY81" s="160">
        <v>1501115</v>
      </c>
      <c r="AZ81" s="160">
        <v>2199474</v>
      </c>
      <c r="BA81" s="160">
        <v>2028400</v>
      </c>
      <c r="BB81" s="160">
        <v>2127911</v>
      </c>
      <c r="BC81" s="160">
        <v>2110554</v>
      </c>
      <c r="BD81" s="160">
        <v>2154820</v>
      </c>
      <c r="BE81" s="160">
        <v>1825238</v>
      </c>
      <c r="BF81" s="160">
        <v>2115839</v>
      </c>
      <c r="BG81" s="160">
        <v>2601014</v>
      </c>
      <c r="BH81" s="160">
        <v>2884507</v>
      </c>
      <c r="BI81" s="160">
        <v>2425949</v>
      </c>
      <c r="BJ81" s="160">
        <v>2587512</v>
      </c>
      <c r="BK81" s="160">
        <v>2716022</v>
      </c>
      <c r="BL81" s="160">
        <v>2644951</v>
      </c>
      <c r="BM81" s="160">
        <v>2014355</v>
      </c>
      <c r="BN81" s="160">
        <v>2384396</v>
      </c>
      <c r="BO81" s="160">
        <v>2813802</v>
      </c>
      <c r="BP81" s="160">
        <v>3107004</v>
      </c>
      <c r="BQ81" s="160">
        <v>2156548</v>
      </c>
      <c r="BR81" s="160">
        <v>2427998</v>
      </c>
      <c r="BS81" s="165" t="s">
        <v>313</v>
      </c>
      <c r="BT81" s="160">
        <v>2507103</v>
      </c>
      <c r="BU81" s="160">
        <v>2380219</v>
      </c>
    </row>
    <row r="82" spans="1:73" s="34" customFormat="1">
      <c r="A82" s="35" t="s">
        <v>442</v>
      </c>
      <c r="B82" s="160">
        <v>-12757</v>
      </c>
      <c r="C82" s="160">
        <v>-14150</v>
      </c>
      <c r="D82" s="160">
        <v>-24810</v>
      </c>
      <c r="E82" s="160">
        <v>-19798</v>
      </c>
      <c r="F82" s="160">
        <v>-18656</v>
      </c>
      <c r="G82" s="160">
        <v>-10125</v>
      </c>
      <c r="H82" s="160">
        <v>-10046</v>
      </c>
      <c r="I82" s="160">
        <v>-157091</v>
      </c>
      <c r="J82" s="160">
        <v>-161502</v>
      </c>
      <c r="K82" s="160">
        <v>-164474</v>
      </c>
      <c r="L82" s="160">
        <v>-170706</v>
      </c>
      <c r="M82" s="160">
        <v>-57222</v>
      </c>
      <c r="N82" s="160">
        <v>-58615</v>
      </c>
      <c r="O82" s="160">
        <v>-63173</v>
      </c>
      <c r="P82" s="160">
        <v>-63936</v>
      </c>
      <c r="Q82" s="160">
        <v>-313</v>
      </c>
      <c r="R82" s="160">
        <v>-16071</v>
      </c>
      <c r="S82" s="160">
        <v>-21181</v>
      </c>
      <c r="T82" s="160">
        <v>-20337</v>
      </c>
      <c r="U82" s="160">
        <v>-1418</v>
      </c>
      <c r="V82" s="160">
        <v>-353</v>
      </c>
      <c r="W82" s="160">
        <v>-125</v>
      </c>
      <c r="X82" s="160">
        <v>-1147</v>
      </c>
      <c r="Y82" s="160">
        <v>-5233</v>
      </c>
      <c r="Z82" s="160">
        <v>-5583</v>
      </c>
      <c r="AA82" s="160">
        <v>-1149</v>
      </c>
      <c r="AB82" s="160">
        <v>-4594</v>
      </c>
      <c r="AC82" s="160">
        <v>-5408</v>
      </c>
      <c r="AD82" s="160">
        <v>-7345</v>
      </c>
      <c r="AE82" s="160">
        <v>-160</v>
      </c>
      <c r="AF82" s="160">
        <v>-87777</v>
      </c>
      <c r="AG82" s="160">
        <v>-79927</v>
      </c>
      <c r="AH82" s="160">
        <v>-88607</v>
      </c>
      <c r="AI82" s="160">
        <v>-100266</v>
      </c>
      <c r="AJ82" s="160">
        <v>-89073</v>
      </c>
      <c r="AK82" s="160">
        <v>-47127</v>
      </c>
      <c r="AL82" s="160">
        <v>-28662</v>
      </c>
      <c r="AM82" s="160">
        <v>-28069</v>
      </c>
      <c r="AN82" s="160">
        <v>-47643</v>
      </c>
      <c r="AO82" s="160">
        <v>-29241</v>
      </c>
      <c r="AP82" s="160">
        <v>-31146</v>
      </c>
      <c r="AQ82" s="160">
        <v>-41124</v>
      </c>
      <c r="AR82" s="160">
        <v>-50400</v>
      </c>
      <c r="AS82" s="160">
        <v>-80278</v>
      </c>
      <c r="AT82" s="160">
        <v>-89024</v>
      </c>
      <c r="AU82" s="160">
        <v>-48760</v>
      </c>
      <c r="AV82" s="160">
        <v>-51253</v>
      </c>
      <c r="AW82" s="160">
        <v>-46171</v>
      </c>
      <c r="AX82" s="160">
        <v>-58806</v>
      </c>
      <c r="AY82" s="160">
        <v>-62729</v>
      </c>
      <c r="AZ82" s="160">
        <v>-66079</v>
      </c>
      <c r="BA82" s="160">
        <v>-48547</v>
      </c>
      <c r="BB82" s="160">
        <v>-48851</v>
      </c>
      <c r="BC82" s="160">
        <v>-49526</v>
      </c>
      <c r="BD82" s="160">
        <v>-56298</v>
      </c>
      <c r="BE82" s="160">
        <v>-52578</v>
      </c>
      <c r="BF82" s="160">
        <v>-53213</v>
      </c>
      <c r="BG82" s="160">
        <v>-62413</v>
      </c>
      <c r="BH82" s="160">
        <v>-59340</v>
      </c>
      <c r="BI82" s="160">
        <v>-64857</v>
      </c>
      <c r="BJ82" s="160">
        <v>-48836</v>
      </c>
      <c r="BK82" s="160">
        <v>-52551</v>
      </c>
      <c r="BL82" s="160">
        <v>-52568</v>
      </c>
      <c r="BM82" s="160">
        <v>-68364</v>
      </c>
      <c r="BN82" s="160">
        <v>-67810</v>
      </c>
      <c r="BO82" s="160">
        <v>-58166</v>
      </c>
      <c r="BP82" s="160">
        <v>-73427</v>
      </c>
      <c r="BQ82" s="160">
        <v>-48906</v>
      </c>
      <c r="BR82" s="160">
        <v>-51099</v>
      </c>
      <c r="BS82" s="160">
        <v>-52621</v>
      </c>
      <c r="BT82" s="160">
        <v>-79708</v>
      </c>
      <c r="BU82" s="160">
        <v>-48002</v>
      </c>
    </row>
    <row r="83" spans="1:73" s="29" customFormat="1">
      <c r="A83" s="28" t="s">
        <v>443</v>
      </c>
      <c r="B83" s="161">
        <v>0</v>
      </c>
      <c r="C83" s="161">
        <v>0</v>
      </c>
      <c r="D83" s="161">
        <v>0</v>
      </c>
      <c r="E83" s="161">
        <v>0</v>
      </c>
      <c r="F83" s="161">
        <v>0</v>
      </c>
      <c r="G83" s="161">
        <v>0</v>
      </c>
      <c r="H83" s="161">
        <v>0</v>
      </c>
      <c r="I83" s="161">
        <v>5582</v>
      </c>
      <c r="J83" s="161">
        <v>5571</v>
      </c>
      <c r="K83" s="161">
        <v>6047</v>
      </c>
      <c r="L83" s="161">
        <v>5544</v>
      </c>
      <c r="M83" s="161">
        <v>4534</v>
      </c>
      <c r="N83" s="161">
        <v>3832</v>
      </c>
      <c r="O83" s="161">
        <v>2289</v>
      </c>
      <c r="P83" s="161">
        <v>1257</v>
      </c>
      <c r="Q83" s="161">
        <v>146</v>
      </c>
      <c r="R83" s="161">
        <v>238</v>
      </c>
      <c r="S83" s="161">
        <v>5599</v>
      </c>
      <c r="T83" s="161">
        <v>4495</v>
      </c>
      <c r="U83" s="161">
        <v>8302</v>
      </c>
      <c r="V83" s="161">
        <v>7788</v>
      </c>
      <c r="W83" s="161">
        <v>8397</v>
      </c>
      <c r="X83" s="161">
        <v>10313</v>
      </c>
      <c r="Y83" s="161">
        <v>6612</v>
      </c>
      <c r="Z83" s="161">
        <v>5479</v>
      </c>
      <c r="AA83" s="161">
        <v>6596</v>
      </c>
      <c r="AB83" s="161">
        <v>11685</v>
      </c>
      <c r="AC83" s="161">
        <v>17443</v>
      </c>
      <c r="AD83" s="161">
        <v>10968</v>
      </c>
      <c r="AE83" s="161">
        <v>11106</v>
      </c>
      <c r="AF83" s="161">
        <v>12055</v>
      </c>
      <c r="AG83" s="161">
        <v>22673</v>
      </c>
      <c r="AH83" s="161">
        <v>18898</v>
      </c>
      <c r="AI83" s="161">
        <v>16256</v>
      </c>
      <c r="AJ83" s="161">
        <v>9109</v>
      </c>
      <c r="AK83" s="161">
        <v>8620</v>
      </c>
      <c r="AL83" s="161">
        <v>8896</v>
      </c>
      <c r="AM83" s="161">
        <v>11011</v>
      </c>
      <c r="AN83" s="161">
        <v>10687</v>
      </c>
      <c r="AO83" s="161">
        <v>9595</v>
      </c>
      <c r="AP83" s="161">
        <v>8519</v>
      </c>
      <c r="AQ83" s="161">
        <v>10044</v>
      </c>
      <c r="AR83" s="161">
        <v>13382</v>
      </c>
      <c r="AS83" s="161">
        <v>12141</v>
      </c>
      <c r="AT83" s="161">
        <v>69921</v>
      </c>
      <c r="AU83" s="161">
        <v>98360</v>
      </c>
      <c r="AV83" s="161">
        <v>119839</v>
      </c>
      <c r="AW83" s="161">
        <v>135700</v>
      </c>
      <c r="AX83" s="161">
        <v>191966</v>
      </c>
      <c r="AY83" s="161">
        <v>190115</v>
      </c>
      <c r="AZ83" s="161">
        <v>190104</v>
      </c>
      <c r="BA83" s="161">
        <v>198922</v>
      </c>
      <c r="BB83" s="161">
        <v>178451</v>
      </c>
      <c r="BC83" s="161">
        <v>153035</v>
      </c>
      <c r="BD83" s="161">
        <v>154115</v>
      </c>
      <c r="BE83" s="161">
        <v>151250</v>
      </c>
      <c r="BF83" s="161">
        <v>127211</v>
      </c>
      <c r="BG83" s="161">
        <v>125159</v>
      </c>
      <c r="BH83" s="161">
        <v>114986</v>
      </c>
      <c r="BI83" s="161">
        <v>109016</v>
      </c>
      <c r="BJ83" s="161">
        <v>109434</v>
      </c>
      <c r="BK83" s="161">
        <v>100649</v>
      </c>
      <c r="BL83" s="161">
        <v>94314</v>
      </c>
      <c r="BM83" s="161">
        <v>68501</v>
      </c>
      <c r="BN83" s="161">
        <v>91851</v>
      </c>
      <c r="BO83" s="161">
        <v>93086</v>
      </c>
      <c r="BP83" s="161">
        <v>98421</v>
      </c>
      <c r="BQ83" s="161">
        <v>99319</v>
      </c>
      <c r="BR83" s="161">
        <v>100901</v>
      </c>
      <c r="BS83" s="161">
        <v>104102</v>
      </c>
      <c r="BT83" s="161">
        <v>242838</v>
      </c>
      <c r="BU83" s="161">
        <v>246269</v>
      </c>
    </row>
    <row r="84" spans="1:73" s="34" customFormat="1">
      <c r="A84" s="35" t="s">
        <v>392</v>
      </c>
      <c r="B84" s="160">
        <v>0</v>
      </c>
      <c r="C84" s="160">
        <v>0</v>
      </c>
      <c r="D84" s="160">
        <v>0</v>
      </c>
      <c r="E84" s="160">
        <v>0</v>
      </c>
      <c r="F84" s="160">
        <v>0</v>
      </c>
      <c r="G84" s="160">
        <v>0</v>
      </c>
      <c r="H84" s="160">
        <v>12251</v>
      </c>
      <c r="I84" s="160">
        <v>19215</v>
      </c>
      <c r="J84" s="160">
        <v>18971</v>
      </c>
      <c r="K84" s="160">
        <v>19323</v>
      </c>
      <c r="L84" s="160">
        <v>18930</v>
      </c>
      <c r="M84" s="160">
        <v>19640</v>
      </c>
      <c r="N84" s="160">
        <v>17981</v>
      </c>
      <c r="O84" s="160">
        <v>15656</v>
      </c>
      <c r="P84" s="160">
        <v>14176</v>
      </c>
      <c r="Q84" s="160">
        <v>12827</v>
      </c>
      <c r="R84" s="160">
        <v>13086</v>
      </c>
      <c r="S84" s="160">
        <v>15672</v>
      </c>
      <c r="T84" s="160">
        <v>13418</v>
      </c>
      <c r="U84" s="160">
        <v>16635</v>
      </c>
      <c r="V84" s="160">
        <v>17740</v>
      </c>
      <c r="W84" s="160">
        <v>17436</v>
      </c>
      <c r="X84" s="160">
        <v>16617</v>
      </c>
      <c r="Y84" s="160">
        <v>15787</v>
      </c>
      <c r="Z84" s="160">
        <v>14034</v>
      </c>
      <c r="AA84" s="160">
        <v>13357</v>
      </c>
      <c r="AB84" s="160">
        <v>19972</v>
      </c>
      <c r="AC84" s="160">
        <v>18446</v>
      </c>
      <c r="AD84" s="160">
        <v>19070</v>
      </c>
      <c r="AE84" s="160">
        <v>19251</v>
      </c>
      <c r="AF84" s="160">
        <v>20636</v>
      </c>
      <c r="AG84" s="160">
        <v>20777</v>
      </c>
      <c r="AH84" s="160">
        <v>20726</v>
      </c>
      <c r="AI84" s="160">
        <v>21428</v>
      </c>
      <c r="AJ84" s="160">
        <v>20142</v>
      </c>
      <c r="AK84" s="160">
        <v>17889</v>
      </c>
      <c r="AL84" s="160">
        <v>18218</v>
      </c>
      <c r="AM84" s="160">
        <v>22698</v>
      </c>
      <c r="AN84" s="160">
        <v>22909</v>
      </c>
      <c r="AO84" s="160">
        <v>21464</v>
      </c>
      <c r="AP84" s="160">
        <v>18800</v>
      </c>
      <c r="AQ84" s="160">
        <v>20969</v>
      </c>
      <c r="AR84" s="160">
        <v>23724</v>
      </c>
      <c r="AS84" s="160">
        <v>21951</v>
      </c>
      <c r="AT84" s="160">
        <v>22182</v>
      </c>
      <c r="AU84" s="160">
        <v>22243</v>
      </c>
      <c r="AV84" s="160">
        <v>27493</v>
      </c>
      <c r="AW84" s="160">
        <v>27376</v>
      </c>
      <c r="AX84" s="160">
        <v>57577</v>
      </c>
      <c r="AY84" s="160">
        <v>52658</v>
      </c>
      <c r="AZ84" s="160">
        <v>57791</v>
      </c>
      <c r="BA84" s="160">
        <v>68782</v>
      </c>
      <c r="BB84" s="160">
        <v>71612</v>
      </c>
      <c r="BC84" s="160">
        <v>73121</v>
      </c>
      <c r="BD84" s="160">
        <v>73700</v>
      </c>
      <c r="BE84" s="160">
        <v>76252</v>
      </c>
      <c r="BF84" s="160">
        <v>77491</v>
      </c>
      <c r="BG84" s="160">
        <v>89504</v>
      </c>
      <c r="BH84" s="160">
        <v>92943</v>
      </c>
      <c r="BI84" s="160">
        <v>93816</v>
      </c>
      <c r="BJ84" s="160">
        <v>102516</v>
      </c>
      <c r="BK84" s="160">
        <v>106268</v>
      </c>
      <c r="BL84" s="160">
        <v>108792</v>
      </c>
      <c r="BM84" s="160">
        <v>115075</v>
      </c>
      <c r="BN84" s="160">
        <v>147767</v>
      </c>
      <c r="BO84" s="160">
        <v>145196</v>
      </c>
      <c r="BP84" s="160">
        <v>148079</v>
      </c>
      <c r="BQ84" s="160">
        <v>154232</v>
      </c>
      <c r="BR84" s="160">
        <v>153938</v>
      </c>
      <c r="BS84" s="160">
        <v>156072</v>
      </c>
      <c r="BT84" s="160">
        <v>314041</v>
      </c>
      <c r="BU84" s="160">
        <v>314825</v>
      </c>
    </row>
    <row r="85" spans="1:73" s="34" customFormat="1">
      <c r="A85" s="35" t="s">
        <v>447</v>
      </c>
      <c r="B85" s="160">
        <v>0</v>
      </c>
      <c r="C85" s="160">
        <v>0</v>
      </c>
      <c r="D85" s="160">
        <v>0</v>
      </c>
      <c r="E85" s="160">
        <v>0</v>
      </c>
      <c r="F85" s="160">
        <v>0</v>
      </c>
      <c r="G85" s="160">
        <v>0</v>
      </c>
      <c r="H85" s="160">
        <v>-12251</v>
      </c>
      <c r="I85" s="160">
        <v>-13633</v>
      </c>
      <c r="J85" s="160">
        <v>-13400</v>
      </c>
      <c r="K85" s="160">
        <v>-13276</v>
      </c>
      <c r="L85" s="160">
        <v>-13386</v>
      </c>
      <c r="M85" s="160">
        <v>-15106</v>
      </c>
      <c r="N85" s="160">
        <v>-14149</v>
      </c>
      <c r="O85" s="160">
        <v>-13367</v>
      </c>
      <c r="P85" s="160">
        <v>-12919</v>
      </c>
      <c r="Q85" s="160">
        <v>-12681</v>
      </c>
      <c r="R85" s="160">
        <v>-12848</v>
      </c>
      <c r="S85" s="160">
        <v>-10073</v>
      </c>
      <c r="T85" s="160">
        <v>-8923</v>
      </c>
      <c r="U85" s="160">
        <v>-8333</v>
      </c>
      <c r="V85" s="160">
        <v>-9952</v>
      </c>
      <c r="W85" s="160">
        <v>-9039</v>
      </c>
      <c r="X85" s="160">
        <v>-6304</v>
      </c>
      <c r="Y85" s="160">
        <v>-9175</v>
      </c>
      <c r="Z85" s="160">
        <v>-8555</v>
      </c>
      <c r="AA85" s="160">
        <v>-6761</v>
      </c>
      <c r="AB85" s="160">
        <v>-8287</v>
      </c>
      <c r="AC85" s="160">
        <v>-1003</v>
      </c>
      <c r="AD85" s="160">
        <v>-8102</v>
      </c>
      <c r="AE85" s="160">
        <v>-8145</v>
      </c>
      <c r="AF85" s="160">
        <v>-8581</v>
      </c>
      <c r="AG85" s="160">
        <v>-8604</v>
      </c>
      <c r="AH85" s="160">
        <v>-8828</v>
      </c>
      <c r="AI85" s="160">
        <v>-9710</v>
      </c>
      <c r="AJ85" s="160">
        <v>-11936</v>
      </c>
      <c r="AK85" s="160">
        <v>-10072</v>
      </c>
      <c r="AL85" s="160">
        <v>-10030</v>
      </c>
      <c r="AM85" s="160">
        <v>-12299</v>
      </c>
      <c r="AN85" s="160">
        <v>-12738</v>
      </c>
      <c r="AO85" s="160">
        <v>-12305</v>
      </c>
      <c r="AP85" s="160">
        <v>-10636</v>
      </c>
      <c r="AQ85" s="160">
        <v>-11210</v>
      </c>
      <c r="AR85" s="160">
        <v>-10561</v>
      </c>
      <c r="AS85" s="160">
        <v>-9963</v>
      </c>
      <c r="AT85" s="160">
        <v>-10017</v>
      </c>
      <c r="AU85" s="160">
        <v>-10054</v>
      </c>
      <c r="AV85" s="160">
        <v>-11284</v>
      </c>
      <c r="AW85" s="160">
        <v>-11203</v>
      </c>
      <c r="AX85" s="160">
        <v>-10127</v>
      </c>
      <c r="AY85" s="160">
        <v>-17233</v>
      </c>
      <c r="AZ85" s="160">
        <v>-18501</v>
      </c>
      <c r="BA85" s="160">
        <v>-21177</v>
      </c>
      <c r="BB85" s="160">
        <v>-21552</v>
      </c>
      <c r="BC85" s="160">
        <v>-23692</v>
      </c>
      <c r="BD85" s="160">
        <v>-23873</v>
      </c>
      <c r="BE85" s="160">
        <v>-24511</v>
      </c>
      <c r="BF85" s="160">
        <v>-24897</v>
      </c>
      <c r="BG85" s="160">
        <v>-27900</v>
      </c>
      <c r="BH85" s="160">
        <v>-32638</v>
      </c>
      <c r="BI85" s="160">
        <v>-32861</v>
      </c>
      <c r="BJ85" s="160">
        <v>-34830</v>
      </c>
      <c r="BK85" s="160">
        <v>-35707</v>
      </c>
      <c r="BL85" s="160">
        <v>-36283</v>
      </c>
      <c r="BM85" s="160">
        <v>-67573</v>
      </c>
      <c r="BN85" s="160">
        <v>-75746</v>
      </c>
      <c r="BO85" s="160">
        <v>-71287</v>
      </c>
      <c r="BP85" s="160">
        <v>-71956</v>
      </c>
      <c r="BQ85" s="160">
        <v>-73406</v>
      </c>
      <c r="BR85" s="160">
        <v>-73127</v>
      </c>
      <c r="BS85" s="160">
        <v>-73564</v>
      </c>
      <c r="BT85" s="160">
        <v>-89471</v>
      </c>
      <c r="BU85" s="160">
        <v>-90667</v>
      </c>
    </row>
    <row r="86" spans="1:73" s="34" customFormat="1">
      <c r="A86" s="35" t="s">
        <v>444</v>
      </c>
      <c r="B86" s="160">
        <v>0</v>
      </c>
      <c r="C86" s="160">
        <v>0</v>
      </c>
      <c r="D86" s="160">
        <v>0</v>
      </c>
      <c r="E86" s="160">
        <v>0</v>
      </c>
      <c r="F86" s="160">
        <v>0</v>
      </c>
      <c r="G86" s="160">
        <v>0</v>
      </c>
      <c r="H86" s="160">
        <v>0</v>
      </c>
      <c r="I86" s="160">
        <v>0</v>
      </c>
      <c r="J86" s="160">
        <v>0</v>
      </c>
      <c r="K86" s="160">
        <v>0</v>
      </c>
      <c r="L86" s="160">
        <v>0</v>
      </c>
      <c r="M86" s="160">
        <v>0</v>
      </c>
      <c r="N86" s="160">
        <v>0</v>
      </c>
      <c r="O86" s="160">
        <v>0</v>
      </c>
      <c r="P86" s="160">
        <v>0</v>
      </c>
      <c r="Q86" s="160">
        <v>0</v>
      </c>
      <c r="R86" s="160">
        <v>0</v>
      </c>
      <c r="S86" s="160">
        <v>0</v>
      </c>
      <c r="T86" s="160">
        <v>0</v>
      </c>
      <c r="U86" s="160">
        <v>0</v>
      </c>
      <c r="V86" s="160">
        <v>0</v>
      </c>
      <c r="W86" s="160">
        <v>0</v>
      </c>
      <c r="X86" s="160">
        <v>0</v>
      </c>
      <c r="Y86" s="160">
        <v>0</v>
      </c>
      <c r="Z86" s="160">
        <v>0</v>
      </c>
      <c r="AA86" s="160">
        <v>0</v>
      </c>
      <c r="AB86" s="160">
        <v>0</v>
      </c>
      <c r="AC86" s="160">
        <v>0</v>
      </c>
      <c r="AD86" s="160">
        <v>0</v>
      </c>
      <c r="AE86" s="160">
        <v>0</v>
      </c>
      <c r="AF86" s="160">
        <v>0</v>
      </c>
      <c r="AG86" s="160">
        <v>10500</v>
      </c>
      <c r="AH86" s="160">
        <v>7000</v>
      </c>
      <c r="AI86" s="160">
        <v>4538</v>
      </c>
      <c r="AJ86" s="160">
        <v>903</v>
      </c>
      <c r="AK86" s="160">
        <v>803</v>
      </c>
      <c r="AL86" s="160">
        <v>708</v>
      </c>
      <c r="AM86" s="160">
        <v>612</v>
      </c>
      <c r="AN86" s="160">
        <v>516</v>
      </c>
      <c r="AO86" s="160">
        <v>436</v>
      </c>
      <c r="AP86" s="160">
        <v>355</v>
      </c>
      <c r="AQ86" s="160">
        <v>285</v>
      </c>
      <c r="AR86" s="160">
        <v>219</v>
      </c>
      <c r="AS86" s="160">
        <v>153</v>
      </c>
      <c r="AT86" s="160">
        <v>57756</v>
      </c>
      <c r="AU86" s="160">
        <v>86171</v>
      </c>
      <c r="AV86" s="160">
        <v>103630</v>
      </c>
      <c r="AW86" s="160">
        <v>119527</v>
      </c>
      <c r="AX86" s="160">
        <v>144516</v>
      </c>
      <c r="AY86" s="160">
        <v>154690</v>
      </c>
      <c r="AZ86" s="160">
        <v>150814</v>
      </c>
      <c r="BA86" s="160">
        <v>151317</v>
      </c>
      <c r="BB86" s="160">
        <v>128391</v>
      </c>
      <c r="BC86" s="160">
        <v>103606</v>
      </c>
      <c r="BD86" s="160">
        <v>104288</v>
      </c>
      <c r="BE86" s="160">
        <v>99509</v>
      </c>
      <c r="BF86" s="160">
        <v>74617</v>
      </c>
      <c r="BG86" s="160">
        <v>63555</v>
      </c>
      <c r="BH86" s="160">
        <v>54681</v>
      </c>
      <c r="BI86" s="160">
        <v>48061</v>
      </c>
      <c r="BJ86" s="160">
        <v>41748</v>
      </c>
      <c r="BK86" s="160">
        <v>30088</v>
      </c>
      <c r="BL86" s="160">
        <v>21805</v>
      </c>
      <c r="BM86" s="160">
        <v>20999</v>
      </c>
      <c r="BN86" s="160">
        <v>19830</v>
      </c>
      <c r="BO86" s="160">
        <v>19177</v>
      </c>
      <c r="BP86" s="160">
        <v>22298</v>
      </c>
      <c r="BQ86" s="160">
        <v>18493</v>
      </c>
      <c r="BR86" s="160">
        <v>20090</v>
      </c>
      <c r="BS86" s="160">
        <v>21594</v>
      </c>
      <c r="BT86" s="160">
        <v>18268</v>
      </c>
      <c r="BU86" s="160">
        <v>22111</v>
      </c>
    </row>
    <row r="87" spans="1:73" s="4" customFormat="1">
      <c r="A87" s="3" t="s">
        <v>449</v>
      </c>
      <c r="B87" s="161">
        <v>233940</v>
      </c>
      <c r="C87" s="161">
        <v>235977</v>
      </c>
      <c r="D87" s="161">
        <v>242507</v>
      </c>
      <c r="E87" s="161">
        <v>261945</v>
      </c>
      <c r="F87" s="161">
        <v>271852</v>
      </c>
      <c r="G87" s="161">
        <v>269270</v>
      </c>
      <c r="H87" s="161">
        <v>389316</v>
      </c>
      <c r="I87" s="161">
        <v>374773</v>
      </c>
      <c r="J87" s="161">
        <v>366736</v>
      </c>
      <c r="K87" s="161">
        <v>362964</v>
      </c>
      <c r="L87" s="161">
        <v>352182</v>
      </c>
      <c r="M87" s="161">
        <v>347722</v>
      </c>
      <c r="N87" s="161">
        <v>295394</v>
      </c>
      <c r="O87" s="161">
        <v>347646</v>
      </c>
      <c r="P87" s="163">
        <v>343963</v>
      </c>
      <c r="Q87" s="163">
        <v>389076</v>
      </c>
      <c r="R87" s="163">
        <v>393175</v>
      </c>
      <c r="S87" s="163">
        <v>406980</v>
      </c>
      <c r="T87" s="163">
        <v>410313</v>
      </c>
      <c r="U87" s="163">
        <v>412561</v>
      </c>
      <c r="V87" s="163">
        <v>210066</v>
      </c>
      <c r="W87" s="163">
        <v>143976</v>
      </c>
      <c r="X87" s="163">
        <v>139549</v>
      </c>
      <c r="Y87" s="163">
        <v>334613</v>
      </c>
      <c r="Z87" s="163">
        <v>355032</v>
      </c>
      <c r="AA87" s="163">
        <v>364586</v>
      </c>
      <c r="AB87" s="163">
        <v>382480</v>
      </c>
      <c r="AC87" s="163">
        <v>364063</v>
      </c>
      <c r="AD87" s="163">
        <v>351904</v>
      </c>
      <c r="AE87" s="163">
        <v>338807</v>
      </c>
      <c r="AF87" s="163">
        <v>349389</v>
      </c>
      <c r="AG87" s="163">
        <v>357945</v>
      </c>
      <c r="AH87" s="163">
        <v>355120</v>
      </c>
      <c r="AI87" s="163">
        <v>379194</v>
      </c>
      <c r="AJ87" s="163">
        <v>366707</v>
      </c>
      <c r="AK87" s="163">
        <v>347854</v>
      </c>
      <c r="AL87" s="163">
        <v>335680</v>
      </c>
      <c r="AM87" s="163">
        <v>316480</v>
      </c>
      <c r="AN87" s="163">
        <v>298044</v>
      </c>
      <c r="AO87" s="163">
        <v>279005</v>
      </c>
      <c r="AP87" s="163">
        <v>298335</v>
      </c>
      <c r="AQ87" s="163">
        <v>280017</v>
      </c>
      <c r="AR87" s="163">
        <v>264626</v>
      </c>
      <c r="AS87" s="163">
        <v>262408</v>
      </c>
      <c r="AT87" s="163">
        <v>261452</v>
      </c>
      <c r="AU87" s="163">
        <v>271401</v>
      </c>
      <c r="AV87" s="163">
        <v>278774</v>
      </c>
      <c r="AW87" s="163">
        <v>268569</v>
      </c>
      <c r="AX87" s="163">
        <v>267300</v>
      </c>
      <c r="AY87" s="163">
        <v>270826</v>
      </c>
      <c r="AZ87" s="161">
        <v>264799</v>
      </c>
      <c r="BA87" s="161">
        <v>266654</v>
      </c>
      <c r="BB87" s="161">
        <v>269877</v>
      </c>
      <c r="BC87" s="161">
        <v>268603</v>
      </c>
      <c r="BD87" s="161">
        <v>290516</v>
      </c>
      <c r="BE87" s="161">
        <v>289706</v>
      </c>
      <c r="BF87" s="161">
        <v>298699</v>
      </c>
      <c r="BG87" s="161">
        <v>1528821</v>
      </c>
      <c r="BH87" s="161">
        <v>1509782</v>
      </c>
      <c r="BI87" s="161">
        <v>1583476</v>
      </c>
      <c r="BJ87" s="161">
        <v>1555929</v>
      </c>
      <c r="BK87" s="161">
        <v>1557180</v>
      </c>
      <c r="BL87" s="161">
        <v>1537521</v>
      </c>
      <c r="BM87" s="161">
        <v>1529910</v>
      </c>
      <c r="BN87" s="161">
        <v>1508203</v>
      </c>
      <c r="BO87" s="161">
        <v>1482574</v>
      </c>
      <c r="BP87" s="161">
        <v>1463572</v>
      </c>
      <c r="BQ87" s="161">
        <v>1457787</v>
      </c>
      <c r="BR87" s="161">
        <v>1431396</v>
      </c>
      <c r="BS87" s="161">
        <v>1436271</v>
      </c>
      <c r="BT87" s="161">
        <v>1413545</v>
      </c>
      <c r="BU87" s="161">
        <v>1421072</v>
      </c>
    </row>
    <row r="88" spans="1:73" s="3" customFormat="1">
      <c r="A88" s="28" t="s">
        <v>450</v>
      </c>
      <c r="B88" s="161">
        <v>116237</v>
      </c>
      <c r="C88" s="161">
        <v>118203</v>
      </c>
      <c r="D88" s="161">
        <v>122263</v>
      </c>
      <c r="E88" s="161">
        <v>127056</v>
      </c>
      <c r="F88" s="161">
        <v>133385</v>
      </c>
      <c r="G88" s="161">
        <v>134466</v>
      </c>
      <c r="H88" s="161">
        <v>149554</v>
      </c>
      <c r="I88" s="161">
        <v>150035</v>
      </c>
      <c r="J88" s="161">
        <v>152668</v>
      </c>
      <c r="K88" s="161">
        <v>155320</v>
      </c>
      <c r="L88" s="161">
        <v>151027</v>
      </c>
      <c r="M88" s="161">
        <v>151756</v>
      </c>
      <c r="N88" s="161">
        <v>98461</v>
      </c>
      <c r="O88" s="161">
        <v>161103</v>
      </c>
      <c r="P88" s="161">
        <v>167625</v>
      </c>
      <c r="Q88" s="161">
        <v>192793</v>
      </c>
      <c r="R88" s="161">
        <v>200081</v>
      </c>
      <c r="S88" s="161">
        <v>204921</v>
      </c>
      <c r="T88" s="161">
        <v>211442</v>
      </c>
      <c r="U88" s="161">
        <v>217114</v>
      </c>
      <c r="V88" s="161">
        <v>9206</v>
      </c>
      <c r="W88" s="161">
        <v>9445</v>
      </c>
      <c r="X88" s="161">
        <v>9553</v>
      </c>
      <c r="Y88" s="161">
        <v>8073</v>
      </c>
      <c r="Z88" s="161">
        <v>8085</v>
      </c>
      <c r="AA88" s="161">
        <v>8100</v>
      </c>
      <c r="AB88" s="161">
        <v>8101</v>
      </c>
      <c r="AC88" s="161">
        <v>8241</v>
      </c>
      <c r="AD88" s="161">
        <v>8111</v>
      </c>
      <c r="AE88" s="161">
        <v>7995</v>
      </c>
      <c r="AF88" s="161">
        <v>7995</v>
      </c>
      <c r="AG88" s="161">
        <v>7758</v>
      </c>
      <c r="AH88" s="161">
        <v>7758</v>
      </c>
      <c r="AI88" s="161">
        <v>7758</v>
      </c>
      <c r="AJ88" s="161">
        <v>7759</v>
      </c>
      <c r="AK88" s="161">
        <v>7660</v>
      </c>
      <c r="AL88" s="161">
        <v>7660</v>
      </c>
      <c r="AM88" s="161">
        <v>7660</v>
      </c>
      <c r="AN88" s="161">
        <v>7660</v>
      </c>
      <c r="AO88" s="161">
        <v>7514</v>
      </c>
      <c r="AP88" s="161">
        <v>47514</v>
      </c>
      <c r="AQ88" s="161">
        <v>47782</v>
      </c>
      <c r="AR88" s="161">
        <v>47808</v>
      </c>
      <c r="AS88" s="161">
        <v>48421</v>
      </c>
      <c r="AT88" s="161">
        <v>48406</v>
      </c>
      <c r="AU88" s="161">
        <v>47099</v>
      </c>
      <c r="AV88" s="161">
        <v>59037</v>
      </c>
      <c r="AW88" s="161">
        <v>58161</v>
      </c>
      <c r="AX88" s="161">
        <v>60355</v>
      </c>
      <c r="AY88" s="161">
        <v>60496</v>
      </c>
      <c r="AZ88" s="161">
        <v>58754</v>
      </c>
      <c r="BA88" s="161">
        <v>59086</v>
      </c>
      <c r="BB88" s="161">
        <v>59278</v>
      </c>
      <c r="BC88" s="161">
        <v>59178</v>
      </c>
      <c r="BD88" s="161">
        <v>81826</v>
      </c>
      <c r="BE88" s="161">
        <v>86829</v>
      </c>
      <c r="BF88" s="161">
        <v>99212</v>
      </c>
      <c r="BG88" s="161">
        <v>83269</v>
      </c>
      <c r="BH88" s="161">
        <v>91828</v>
      </c>
      <c r="BI88" s="161">
        <v>102850</v>
      </c>
      <c r="BJ88" s="161">
        <v>99462</v>
      </c>
      <c r="BK88" s="161">
        <v>105985</v>
      </c>
      <c r="BL88" s="161">
        <v>112971</v>
      </c>
      <c r="BM88" s="161">
        <v>116876</v>
      </c>
      <c r="BN88" s="161">
        <v>106910</v>
      </c>
      <c r="BO88" s="161">
        <v>114394</v>
      </c>
      <c r="BP88" s="161">
        <v>116561</v>
      </c>
      <c r="BQ88" s="161">
        <v>119810</v>
      </c>
      <c r="BR88" s="161">
        <v>125031</v>
      </c>
      <c r="BS88" s="161">
        <v>146652</v>
      </c>
      <c r="BT88" s="161">
        <v>136471</v>
      </c>
      <c r="BU88" s="161">
        <v>137937</v>
      </c>
    </row>
    <row r="89" spans="1:73" s="34" customFormat="1">
      <c r="A89" s="35" t="s">
        <v>451</v>
      </c>
      <c r="B89" s="160">
        <v>0</v>
      </c>
      <c r="C89" s="160">
        <v>0</v>
      </c>
      <c r="D89" s="160">
        <v>0</v>
      </c>
      <c r="E89" s="160">
        <v>0</v>
      </c>
      <c r="F89" s="160">
        <v>0</v>
      </c>
      <c r="G89" s="160">
        <v>0</v>
      </c>
      <c r="H89" s="160">
        <v>0</v>
      </c>
      <c r="I89" s="160">
        <v>0</v>
      </c>
      <c r="J89" s="160">
        <v>0</v>
      </c>
      <c r="K89" s="160">
        <v>0</v>
      </c>
      <c r="L89" s="160">
        <v>0</v>
      </c>
      <c r="M89" s="160">
        <v>0</v>
      </c>
      <c r="N89" s="160">
        <v>0</v>
      </c>
      <c r="O89" s="160">
        <v>0</v>
      </c>
      <c r="P89" s="160">
        <v>0</v>
      </c>
      <c r="Q89" s="160">
        <v>0</v>
      </c>
      <c r="R89" s="160">
        <v>0</v>
      </c>
      <c r="S89" s="160">
        <v>0</v>
      </c>
      <c r="T89" s="160">
        <v>0</v>
      </c>
      <c r="U89" s="160">
        <v>0</v>
      </c>
      <c r="V89" s="160">
        <v>0</v>
      </c>
      <c r="W89" s="160">
        <v>0</v>
      </c>
      <c r="X89" s="160">
        <v>0</v>
      </c>
      <c r="Y89" s="160">
        <v>0</v>
      </c>
      <c r="Z89" s="160">
        <v>0</v>
      </c>
      <c r="AA89" s="160">
        <v>0</v>
      </c>
      <c r="AB89" s="160">
        <v>0</v>
      </c>
      <c r="AC89" s="160">
        <v>0</v>
      </c>
      <c r="AD89" s="160">
        <v>0</v>
      </c>
      <c r="AE89" s="160">
        <v>0</v>
      </c>
      <c r="AF89" s="160">
        <v>0</v>
      </c>
      <c r="AG89" s="160">
        <v>0</v>
      </c>
      <c r="AH89" s="160">
        <v>0</v>
      </c>
      <c r="AI89" s="160">
        <v>0</v>
      </c>
      <c r="AJ89" s="160">
        <v>0</v>
      </c>
      <c r="AK89" s="160">
        <v>0</v>
      </c>
      <c r="AL89" s="160">
        <v>0</v>
      </c>
      <c r="AM89" s="160">
        <v>0</v>
      </c>
      <c r="AN89" s="160">
        <v>0</v>
      </c>
      <c r="AO89" s="160">
        <v>0</v>
      </c>
      <c r="AP89" s="160">
        <v>40000</v>
      </c>
      <c r="AQ89" s="160">
        <v>40431</v>
      </c>
      <c r="AR89" s="160">
        <v>40458</v>
      </c>
      <c r="AS89" s="160">
        <v>41207</v>
      </c>
      <c r="AT89" s="160">
        <v>41194</v>
      </c>
      <c r="AU89" s="160">
        <v>39887</v>
      </c>
      <c r="AV89" s="160">
        <v>51825</v>
      </c>
      <c r="AW89" s="160">
        <v>50949</v>
      </c>
      <c r="AX89" s="160">
        <v>53143</v>
      </c>
      <c r="AY89" s="160">
        <v>53284</v>
      </c>
      <c r="AZ89" s="160">
        <v>51592</v>
      </c>
      <c r="BA89" s="160">
        <v>51924</v>
      </c>
      <c r="BB89" s="160">
        <v>52115</v>
      </c>
      <c r="BC89" s="160">
        <v>51956</v>
      </c>
      <c r="BD89" s="160">
        <v>74603</v>
      </c>
      <c r="BE89" s="160">
        <v>79537</v>
      </c>
      <c r="BF89" s="160">
        <v>92391</v>
      </c>
      <c r="BG89" s="160">
        <v>76448</v>
      </c>
      <c r="BH89" s="160">
        <v>85006</v>
      </c>
      <c r="BI89" s="160">
        <v>96029</v>
      </c>
      <c r="BJ89" s="160">
        <v>92641</v>
      </c>
      <c r="BK89" s="160">
        <v>99164</v>
      </c>
      <c r="BL89" s="160">
        <v>106150</v>
      </c>
      <c r="BM89" s="160">
        <v>110082</v>
      </c>
      <c r="BN89" s="160">
        <v>100116</v>
      </c>
      <c r="BO89" s="160">
        <v>107601</v>
      </c>
      <c r="BP89" s="160">
        <v>109768</v>
      </c>
      <c r="BQ89" s="160">
        <v>112599</v>
      </c>
      <c r="BR89" s="160">
        <v>117784</v>
      </c>
      <c r="BS89" s="160">
        <v>139323</v>
      </c>
      <c r="BT89" s="160">
        <v>129860</v>
      </c>
      <c r="BU89" s="160">
        <v>131244</v>
      </c>
    </row>
    <row r="90" spans="1:73" s="34" customFormat="1">
      <c r="A90" s="35" t="s">
        <v>395</v>
      </c>
      <c r="B90" s="160">
        <v>17182</v>
      </c>
      <c r="C90" s="160">
        <v>17381</v>
      </c>
      <c r="D90" s="160">
        <v>17370</v>
      </c>
      <c r="E90" s="160">
        <v>17620</v>
      </c>
      <c r="F90" s="160">
        <v>17419</v>
      </c>
      <c r="G90" s="160">
        <v>17452</v>
      </c>
      <c r="H90" s="160">
        <v>17452</v>
      </c>
      <c r="I90" s="160">
        <v>17451</v>
      </c>
      <c r="J90" s="160">
        <v>17501</v>
      </c>
      <c r="K90" s="160">
        <v>17784</v>
      </c>
      <c r="L90" s="160">
        <v>9628</v>
      </c>
      <c r="M90" s="160">
        <v>9627</v>
      </c>
      <c r="N90" s="160">
        <v>9627</v>
      </c>
      <c r="O90" s="160">
        <v>9741</v>
      </c>
      <c r="P90" s="160">
        <v>9801</v>
      </c>
      <c r="Q90" s="160">
        <v>9801</v>
      </c>
      <c r="R90" s="160">
        <v>9801</v>
      </c>
      <c r="S90" s="160">
        <v>9801</v>
      </c>
      <c r="T90" s="160">
        <v>9801</v>
      </c>
      <c r="U90" s="160">
        <v>9792</v>
      </c>
      <c r="V90" s="160">
        <v>14676</v>
      </c>
      <c r="W90" s="160">
        <v>14915</v>
      </c>
      <c r="X90" s="160">
        <v>15023</v>
      </c>
      <c r="Y90" s="160">
        <v>13543</v>
      </c>
      <c r="Z90" s="160">
        <v>13555</v>
      </c>
      <c r="AA90" s="160">
        <v>13570</v>
      </c>
      <c r="AB90" s="160">
        <v>13571</v>
      </c>
      <c r="AC90" s="160">
        <v>13711</v>
      </c>
      <c r="AD90" s="160">
        <v>13581</v>
      </c>
      <c r="AE90" s="160">
        <v>13465</v>
      </c>
      <c r="AF90" s="160">
        <v>13465</v>
      </c>
      <c r="AG90" s="160">
        <v>13214</v>
      </c>
      <c r="AH90" s="160">
        <v>13214</v>
      </c>
      <c r="AI90" s="160">
        <v>13214</v>
      </c>
      <c r="AJ90" s="160">
        <v>13214</v>
      </c>
      <c r="AK90" s="160">
        <v>12926</v>
      </c>
      <c r="AL90" s="160">
        <v>12926</v>
      </c>
      <c r="AM90" s="160">
        <v>12926</v>
      </c>
      <c r="AN90" s="160">
        <v>12926</v>
      </c>
      <c r="AO90" s="160">
        <v>12780</v>
      </c>
      <c r="AP90" s="160">
        <v>12780</v>
      </c>
      <c r="AQ90" s="160">
        <v>12250</v>
      </c>
      <c r="AR90" s="160">
        <v>12249</v>
      </c>
      <c r="AS90" s="160">
        <v>12105</v>
      </c>
      <c r="AT90" s="160">
        <v>12104</v>
      </c>
      <c r="AU90" s="160">
        <v>12104</v>
      </c>
      <c r="AV90" s="160">
        <v>12104</v>
      </c>
      <c r="AW90" s="160">
        <v>12104</v>
      </c>
      <c r="AX90" s="160">
        <v>12104</v>
      </c>
      <c r="AY90" s="160">
        <v>12104</v>
      </c>
      <c r="AZ90" s="160">
        <v>12054</v>
      </c>
      <c r="BA90" s="160">
        <v>12054</v>
      </c>
      <c r="BB90" s="160">
        <v>12054</v>
      </c>
      <c r="BC90" s="160">
        <v>12114</v>
      </c>
      <c r="BD90" s="160">
        <v>12114</v>
      </c>
      <c r="BE90" s="160">
        <v>12184</v>
      </c>
      <c r="BF90" s="160">
        <v>11713</v>
      </c>
      <c r="BG90" s="160">
        <v>11713</v>
      </c>
      <c r="BH90" s="160">
        <v>11709</v>
      </c>
      <c r="BI90" s="160">
        <v>11709</v>
      </c>
      <c r="BJ90" s="160">
        <v>11709</v>
      </c>
      <c r="BK90" s="160">
        <v>11709</v>
      </c>
      <c r="BL90" s="160">
        <v>11709</v>
      </c>
      <c r="BM90" s="160">
        <v>11647</v>
      </c>
      <c r="BN90" s="160">
        <v>11647</v>
      </c>
      <c r="BO90" s="160">
        <v>11646</v>
      </c>
      <c r="BP90" s="160">
        <v>11646</v>
      </c>
      <c r="BQ90" s="160">
        <v>12064</v>
      </c>
      <c r="BR90" s="160">
        <v>12091</v>
      </c>
      <c r="BS90" s="160">
        <v>12173</v>
      </c>
      <c r="BT90" s="160">
        <v>11455</v>
      </c>
      <c r="BU90" s="160">
        <v>11537</v>
      </c>
    </row>
    <row r="91" spans="1:73" s="4" customFormat="1">
      <c r="A91" s="35" t="s">
        <v>446</v>
      </c>
      <c r="B91" s="160">
        <v>-3940</v>
      </c>
      <c r="C91" s="160">
        <v>-3940</v>
      </c>
      <c r="D91" s="160">
        <v>-3890</v>
      </c>
      <c r="E91" s="160">
        <v>-3890</v>
      </c>
      <c r="F91" s="160">
        <v>-3890</v>
      </c>
      <c r="G91" s="160">
        <v>-3890</v>
      </c>
      <c r="H91" s="160">
        <v>-3890</v>
      </c>
      <c r="I91" s="160">
        <v>-3890</v>
      </c>
      <c r="J91" s="160">
        <v>-3890</v>
      </c>
      <c r="K91" s="160">
        <v>-3890</v>
      </c>
      <c r="L91" s="160">
        <v>-3890</v>
      </c>
      <c r="M91" s="160">
        <v>-3890</v>
      </c>
      <c r="N91" s="160">
        <v>-3890</v>
      </c>
      <c r="O91" s="160">
        <v>-3890</v>
      </c>
      <c r="P91" s="160">
        <v>-3890</v>
      </c>
      <c r="Q91" s="160">
        <v>-3890</v>
      </c>
      <c r="R91" s="160">
        <v>-3890</v>
      </c>
      <c r="S91" s="160">
        <v>-3890</v>
      </c>
      <c r="T91" s="160">
        <v>-3890</v>
      </c>
      <c r="U91" s="160">
        <v>-3890</v>
      </c>
      <c r="V91" s="160">
        <v>-5470</v>
      </c>
      <c r="W91" s="160">
        <v>-5470</v>
      </c>
      <c r="X91" s="160">
        <v>-5470</v>
      </c>
      <c r="Y91" s="160">
        <v>-5470</v>
      </c>
      <c r="Z91" s="160">
        <v>-5470</v>
      </c>
      <c r="AA91" s="160">
        <v>-5470</v>
      </c>
      <c r="AB91" s="160">
        <v>-5470</v>
      </c>
      <c r="AC91" s="160">
        <v>-5470</v>
      </c>
      <c r="AD91" s="160">
        <v>-5470</v>
      </c>
      <c r="AE91" s="160">
        <v>-5470</v>
      </c>
      <c r="AF91" s="160">
        <v>-5470</v>
      </c>
      <c r="AG91" s="160">
        <v>-5456</v>
      </c>
      <c r="AH91" s="160">
        <v>-5456</v>
      </c>
      <c r="AI91" s="160">
        <v>-5456</v>
      </c>
      <c r="AJ91" s="160">
        <v>-5455</v>
      </c>
      <c r="AK91" s="160">
        <v>-5266</v>
      </c>
      <c r="AL91" s="160">
        <v>-5266</v>
      </c>
      <c r="AM91" s="160">
        <v>-5266</v>
      </c>
      <c r="AN91" s="160">
        <v>-5266</v>
      </c>
      <c r="AO91" s="160">
        <v>-5266</v>
      </c>
      <c r="AP91" s="160">
        <v>-5266</v>
      </c>
      <c r="AQ91" s="160">
        <v>-4899</v>
      </c>
      <c r="AR91" s="160">
        <v>-4899</v>
      </c>
      <c r="AS91" s="160">
        <v>-4891</v>
      </c>
      <c r="AT91" s="160">
        <v>-4892</v>
      </c>
      <c r="AU91" s="160">
        <v>4892</v>
      </c>
      <c r="AV91" s="160">
        <v>-4892</v>
      </c>
      <c r="AW91" s="160">
        <v>-4892</v>
      </c>
      <c r="AX91" s="160">
        <v>-4892</v>
      </c>
      <c r="AY91" s="160">
        <v>-4892</v>
      </c>
      <c r="AZ91" s="160">
        <v>-4892</v>
      </c>
      <c r="BA91" s="160">
        <v>-4892</v>
      </c>
      <c r="BB91" s="160">
        <v>-4891</v>
      </c>
      <c r="BC91" s="160">
        <v>-4892</v>
      </c>
      <c r="BD91" s="160">
        <v>-4891</v>
      </c>
      <c r="BE91" s="160">
        <v>-4892</v>
      </c>
      <c r="BF91" s="160">
        <v>-4892</v>
      </c>
      <c r="BG91" s="160">
        <v>-4892</v>
      </c>
      <c r="BH91" s="160">
        <v>-4887</v>
      </c>
      <c r="BI91" s="160">
        <v>-4888</v>
      </c>
      <c r="BJ91" s="160">
        <v>-4888</v>
      </c>
      <c r="BK91" s="160">
        <v>-4888</v>
      </c>
      <c r="BL91" s="160">
        <v>-4888</v>
      </c>
      <c r="BM91" s="160">
        <v>-4853</v>
      </c>
      <c r="BN91" s="160">
        <v>-4853</v>
      </c>
      <c r="BO91" s="160">
        <v>-4853</v>
      </c>
      <c r="BP91" s="160">
        <v>-4853</v>
      </c>
      <c r="BQ91" s="160">
        <v>-4853</v>
      </c>
      <c r="BR91" s="160">
        <v>-4844</v>
      </c>
      <c r="BS91" s="160">
        <v>-4844</v>
      </c>
      <c r="BT91" s="160">
        <v>-4844</v>
      </c>
      <c r="BU91" s="160">
        <v>-4844</v>
      </c>
    </row>
    <row r="92" spans="1:73" s="34" customFormat="1">
      <c r="A92" s="35" t="s">
        <v>452</v>
      </c>
      <c r="B92" s="160">
        <v>102995</v>
      </c>
      <c r="C92" s="160">
        <v>104762</v>
      </c>
      <c r="D92" s="160">
        <v>108783</v>
      </c>
      <c r="E92" s="160">
        <v>113326</v>
      </c>
      <c r="F92" s="160">
        <v>119856</v>
      </c>
      <c r="G92" s="160">
        <v>120904</v>
      </c>
      <c r="H92" s="160">
        <v>135992</v>
      </c>
      <c r="I92" s="160">
        <v>136474</v>
      </c>
      <c r="J92" s="160">
        <v>139057</v>
      </c>
      <c r="K92" s="160">
        <v>141426</v>
      </c>
      <c r="L92" s="160">
        <v>145289</v>
      </c>
      <c r="M92" s="160">
        <v>146019</v>
      </c>
      <c r="N92" s="160">
        <v>92724</v>
      </c>
      <c r="O92" s="160">
        <v>155252</v>
      </c>
      <c r="P92" s="160">
        <v>161714</v>
      </c>
      <c r="Q92" s="160">
        <v>186882</v>
      </c>
      <c r="R92" s="160">
        <v>194170</v>
      </c>
      <c r="S92" s="160">
        <v>199010</v>
      </c>
      <c r="T92" s="160">
        <v>205531</v>
      </c>
      <c r="U92" s="160">
        <v>211212</v>
      </c>
      <c r="V92" s="160">
        <v>0</v>
      </c>
      <c r="W92" s="160">
        <v>0</v>
      </c>
      <c r="X92" s="160">
        <v>0</v>
      </c>
      <c r="Y92" s="160">
        <v>0</v>
      </c>
      <c r="Z92" s="160">
        <v>0</v>
      </c>
      <c r="AA92" s="160">
        <v>0</v>
      </c>
      <c r="AB92" s="160">
        <v>0</v>
      </c>
      <c r="AC92" s="160">
        <v>0</v>
      </c>
      <c r="AD92" s="160">
        <v>0</v>
      </c>
      <c r="AE92" s="160">
        <v>0</v>
      </c>
      <c r="AF92" s="160">
        <v>0</v>
      </c>
      <c r="AG92" s="160">
        <v>0</v>
      </c>
      <c r="AH92" s="160">
        <v>0</v>
      </c>
      <c r="AI92" s="160">
        <v>0</v>
      </c>
      <c r="AJ92" s="160">
        <v>0</v>
      </c>
      <c r="AK92" s="160">
        <v>0</v>
      </c>
      <c r="AL92" s="160">
        <v>0</v>
      </c>
      <c r="AM92" s="160">
        <v>0</v>
      </c>
      <c r="AN92" s="160">
        <v>0</v>
      </c>
      <c r="AO92" s="160">
        <v>0</v>
      </c>
      <c r="AP92" s="160">
        <v>0</v>
      </c>
      <c r="AQ92" s="160">
        <v>0</v>
      </c>
      <c r="AR92" s="160">
        <v>0</v>
      </c>
      <c r="AS92" s="160">
        <v>0</v>
      </c>
      <c r="AT92" s="160">
        <v>0</v>
      </c>
      <c r="AU92" s="160">
        <v>0</v>
      </c>
      <c r="AV92" s="160">
        <v>0</v>
      </c>
      <c r="AW92" s="160">
        <v>0</v>
      </c>
      <c r="AX92" s="160">
        <v>0</v>
      </c>
      <c r="AY92" s="160">
        <v>0</v>
      </c>
      <c r="AZ92" s="160">
        <v>0</v>
      </c>
      <c r="BA92" s="160">
        <v>0</v>
      </c>
      <c r="BB92" s="160">
        <v>0</v>
      </c>
      <c r="BC92" s="160">
        <v>0</v>
      </c>
      <c r="BD92" s="160">
        <v>0</v>
      </c>
      <c r="BE92" s="160">
        <v>0</v>
      </c>
      <c r="BF92" s="160">
        <v>0</v>
      </c>
      <c r="BG92" s="160">
        <v>0</v>
      </c>
      <c r="BH92" s="160">
        <v>0</v>
      </c>
      <c r="BI92" s="160">
        <v>0</v>
      </c>
      <c r="BJ92" s="160">
        <v>0</v>
      </c>
      <c r="BK92" s="160">
        <v>0</v>
      </c>
      <c r="BL92" s="160">
        <v>0</v>
      </c>
      <c r="BM92" s="160">
        <v>0</v>
      </c>
      <c r="BN92" s="160">
        <v>0</v>
      </c>
      <c r="BO92" s="160">
        <v>0</v>
      </c>
      <c r="BP92" s="160">
        <v>0</v>
      </c>
      <c r="BQ92" s="160">
        <v>0</v>
      </c>
      <c r="BR92" s="160">
        <v>0</v>
      </c>
      <c r="BS92" s="165" t="s">
        <v>313</v>
      </c>
      <c r="BT92" s="160">
        <v>0</v>
      </c>
      <c r="BU92" s="160">
        <v>0</v>
      </c>
    </row>
    <row r="93" spans="1:73" s="3" customFormat="1" ht="15.75" customHeight="1">
      <c r="A93" s="28" t="s">
        <v>453</v>
      </c>
      <c r="B93" s="161">
        <v>95281</v>
      </c>
      <c r="C93" s="161">
        <v>95004</v>
      </c>
      <c r="D93" s="161">
        <v>96486</v>
      </c>
      <c r="E93" s="161">
        <v>109578</v>
      </c>
      <c r="F93" s="161">
        <v>110529</v>
      </c>
      <c r="G93" s="161">
        <v>106667</v>
      </c>
      <c r="H93" s="161">
        <v>103540</v>
      </c>
      <c r="I93" s="161">
        <v>101372</v>
      </c>
      <c r="J93" s="161">
        <v>96465</v>
      </c>
      <c r="K93" s="161">
        <v>92416</v>
      </c>
      <c r="L93" s="161">
        <v>90146</v>
      </c>
      <c r="M93" s="161">
        <v>90749</v>
      </c>
      <c r="N93" s="161">
        <v>94036</v>
      </c>
      <c r="O93" s="161">
        <v>90030</v>
      </c>
      <c r="P93" s="161">
        <v>85323</v>
      </c>
      <c r="Q93" s="161">
        <v>103175</v>
      </c>
      <c r="R93" s="161">
        <v>101972</v>
      </c>
      <c r="S93" s="161">
        <v>109301</v>
      </c>
      <c r="T93" s="161">
        <v>107605</v>
      </c>
      <c r="U93" s="161">
        <v>104673</v>
      </c>
      <c r="V93" s="161">
        <v>110605</v>
      </c>
      <c r="W93" s="161">
        <v>113208</v>
      </c>
      <c r="X93" s="161">
        <v>109922</v>
      </c>
      <c r="Y93" s="161">
        <v>127076</v>
      </c>
      <c r="Z93" s="161">
        <v>129870</v>
      </c>
      <c r="AA93" s="161">
        <v>129966</v>
      </c>
      <c r="AB93" s="161">
        <v>157788</v>
      </c>
      <c r="AC93" s="161">
        <v>151351</v>
      </c>
      <c r="AD93" s="161">
        <v>146715</v>
      </c>
      <c r="AE93" s="161">
        <v>141959</v>
      </c>
      <c r="AF93" s="161">
        <v>155899</v>
      </c>
      <c r="AG93" s="161">
        <v>170058</v>
      </c>
      <c r="AH93" s="161">
        <v>178131</v>
      </c>
      <c r="AI93" s="161">
        <v>170861</v>
      </c>
      <c r="AJ93" s="161">
        <v>171349</v>
      </c>
      <c r="AK93" s="161">
        <v>168923</v>
      </c>
      <c r="AL93" s="161">
        <v>172448</v>
      </c>
      <c r="AM93" s="161">
        <v>165974</v>
      </c>
      <c r="AN93" s="161">
        <v>163170</v>
      </c>
      <c r="AO93" s="161">
        <v>163831</v>
      </c>
      <c r="AP93" s="161">
        <v>159695</v>
      </c>
      <c r="AQ93" s="161">
        <v>157926</v>
      </c>
      <c r="AR93" s="161">
        <v>158987</v>
      </c>
      <c r="AS93" s="161">
        <v>167356</v>
      </c>
      <c r="AT93" s="161">
        <v>170722</v>
      </c>
      <c r="AU93" s="161">
        <v>181117</v>
      </c>
      <c r="AV93" s="161">
        <v>181338</v>
      </c>
      <c r="AW93" s="161">
        <v>176964</v>
      </c>
      <c r="AX93" s="161">
        <v>176317</v>
      </c>
      <c r="AY93" s="161">
        <v>182738</v>
      </c>
      <c r="AZ93" s="161">
        <v>182632</v>
      </c>
      <c r="BA93" s="161">
        <v>185995</v>
      </c>
      <c r="BB93" s="161">
        <v>191846</v>
      </c>
      <c r="BC93" s="161">
        <v>190810</v>
      </c>
      <c r="BD93" s="161">
        <v>190924</v>
      </c>
      <c r="BE93" s="161">
        <v>185701</v>
      </c>
      <c r="BF93" s="161">
        <v>181660</v>
      </c>
      <c r="BG93" s="161">
        <v>178906</v>
      </c>
      <c r="BH93" s="161">
        <v>173046</v>
      </c>
      <c r="BI93" s="161">
        <v>171197</v>
      </c>
      <c r="BJ93" s="161">
        <v>168590</v>
      </c>
      <c r="BK93" s="161">
        <v>169470</v>
      </c>
      <c r="BL93" s="161">
        <v>174851</v>
      </c>
      <c r="BM93" s="161">
        <v>181840</v>
      </c>
      <c r="BN93" s="161">
        <v>184998</v>
      </c>
      <c r="BO93" s="161">
        <v>190337</v>
      </c>
      <c r="BP93" s="161">
        <v>195199</v>
      </c>
      <c r="BQ93" s="161">
        <v>215100</v>
      </c>
      <c r="BR93" s="161">
        <v>222451</v>
      </c>
      <c r="BS93" s="161">
        <v>244953</v>
      </c>
      <c r="BT93" s="161">
        <v>275466</v>
      </c>
      <c r="BU93" s="161">
        <v>319839</v>
      </c>
    </row>
    <row r="94" spans="1:73" s="34" customFormat="1" ht="15.75" customHeight="1">
      <c r="A94" s="35" t="s">
        <v>454</v>
      </c>
      <c r="B94" s="160">
        <v>109949</v>
      </c>
      <c r="C94" s="160">
        <v>109949</v>
      </c>
      <c r="D94" s="160">
        <v>109909</v>
      </c>
      <c r="E94" s="160">
        <v>109578</v>
      </c>
      <c r="F94" s="160">
        <v>109867</v>
      </c>
      <c r="G94" s="160">
        <v>109867</v>
      </c>
      <c r="H94" s="160">
        <v>109867</v>
      </c>
      <c r="I94" s="160">
        <v>109867</v>
      </c>
      <c r="J94" s="160">
        <v>109867</v>
      </c>
      <c r="K94" s="160">
        <v>109867</v>
      </c>
      <c r="L94" s="160">
        <v>109867</v>
      </c>
      <c r="M94" s="160">
        <v>109867</v>
      </c>
      <c r="N94" s="160">
        <v>109867</v>
      </c>
      <c r="O94" s="160">
        <v>110304</v>
      </c>
      <c r="P94" s="160">
        <v>110252</v>
      </c>
      <c r="Q94" s="160">
        <v>110252</v>
      </c>
      <c r="R94" s="160">
        <v>110252</v>
      </c>
      <c r="S94" s="160">
        <v>120967</v>
      </c>
      <c r="T94" s="160">
        <v>120967</v>
      </c>
      <c r="U94" s="160">
        <v>120967</v>
      </c>
      <c r="V94" s="160">
        <v>132037</v>
      </c>
      <c r="W94" s="160">
        <v>131528</v>
      </c>
      <c r="X94" s="160">
        <v>131639</v>
      </c>
      <c r="Y94" s="160">
        <v>131758</v>
      </c>
      <c r="Z94" s="160">
        <v>131862</v>
      </c>
      <c r="AA94" s="160">
        <v>127083</v>
      </c>
      <c r="AB94" s="160">
        <v>127083</v>
      </c>
      <c r="AC94" s="160">
        <v>127086</v>
      </c>
      <c r="AD94" s="160">
        <v>127098</v>
      </c>
      <c r="AE94" s="160">
        <v>127098</v>
      </c>
      <c r="AF94" s="160">
        <v>127012</v>
      </c>
      <c r="AG94" s="160">
        <v>127012</v>
      </c>
      <c r="AH94" s="160">
        <v>131326</v>
      </c>
      <c r="AI94" s="160">
        <v>131330</v>
      </c>
      <c r="AJ94" s="160">
        <v>131330</v>
      </c>
      <c r="AK94" s="160">
        <v>130623</v>
      </c>
      <c r="AL94" s="160">
        <v>130622</v>
      </c>
      <c r="AM94" s="160">
        <v>130586</v>
      </c>
      <c r="AN94" s="160">
        <v>130586</v>
      </c>
      <c r="AO94" s="160">
        <v>130504</v>
      </c>
      <c r="AP94" s="160">
        <v>130541</v>
      </c>
      <c r="AQ94" s="160">
        <v>130803</v>
      </c>
      <c r="AR94" s="160">
        <v>130850</v>
      </c>
      <c r="AS94" s="160">
        <v>129622</v>
      </c>
      <c r="AT94" s="160">
        <v>126443</v>
      </c>
      <c r="AU94" s="160">
        <v>128349</v>
      </c>
      <c r="AV94" s="160">
        <v>128225</v>
      </c>
      <c r="AW94" s="160">
        <v>127038</v>
      </c>
      <c r="AX94" s="160">
        <v>126959</v>
      </c>
      <c r="AY94" s="160">
        <v>126064</v>
      </c>
      <c r="AZ94" s="160">
        <v>126070</v>
      </c>
      <c r="BA94" s="160">
        <v>126081</v>
      </c>
      <c r="BB94" s="160">
        <v>126125</v>
      </c>
      <c r="BC94" s="160">
        <v>125790</v>
      </c>
      <c r="BD94" s="160">
        <v>125776</v>
      </c>
      <c r="BE94" s="160">
        <v>125701</v>
      </c>
      <c r="BF94" s="160">
        <v>125776</v>
      </c>
      <c r="BG94" s="160">
        <v>125776</v>
      </c>
      <c r="BH94" s="160">
        <v>124848</v>
      </c>
      <c r="BI94" s="160">
        <v>124898</v>
      </c>
      <c r="BJ94" s="160">
        <v>125059</v>
      </c>
      <c r="BK94" s="160">
        <v>125078</v>
      </c>
      <c r="BL94" s="160">
        <v>125458</v>
      </c>
      <c r="BM94" s="160">
        <v>125458</v>
      </c>
      <c r="BN94" s="160">
        <v>125342</v>
      </c>
      <c r="BO94" s="160">
        <v>125342</v>
      </c>
      <c r="BP94" s="160">
        <v>125342</v>
      </c>
      <c r="BQ94" s="160">
        <v>128893</v>
      </c>
      <c r="BR94" s="160">
        <v>128785</v>
      </c>
      <c r="BS94" s="160">
        <v>133929</v>
      </c>
      <c r="BT94" s="160">
        <v>136979</v>
      </c>
      <c r="BU94" s="160">
        <v>140855</v>
      </c>
    </row>
    <row r="95" spans="1:73" s="4" customFormat="1">
      <c r="A95" s="35" t="s">
        <v>441</v>
      </c>
      <c r="B95" s="160">
        <v>187268</v>
      </c>
      <c r="C95" s="160">
        <v>186585</v>
      </c>
      <c r="D95" s="160">
        <v>190404</v>
      </c>
      <c r="E95" s="160">
        <v>0</v>
      </c>
      <c r="F95" s="160">
        <v>210193</v>
      </c>
      <c r="G95" s="160">
        <v>209947</v>
      </c>
      <c r="H95" s="160">
        <v>209572</v>
      </c>
      <c r="I95" s="160">
        <v>210601</v>
      </c>
      <c r="J95" s="160">
        <v>211119</v>
      </c>
      <c r="K95" s="160">
        <v>211625</v>
      </c>
      <c r="L95" s="160">
        <v>214918</v>
      </c>
      <c r="M95" s="160">
        <v>221034</v>
      </c>
      <c r="N95" s="160">
        <v>228219</v>
      </c>
      <c r="O95" s="160">
        <v>227630</v>
      </c>
      <c r="P95" s="160">
        <v>227259</v>
      </c>
      <c r="Q95" s="160">
        <v>251173</v>
      </c>
      <c r="R95" s="160">
        <v>254406</v>
      </c>
      <c r="S95" s="160">
        <v>255780</v>
      </c>
      <c r="T95" s="160">
        <v>260556</v>
      </c>
      <c r="U95" s="160">
        <v>264014</v>
      </c>
      <c r="V95" s="160">
        <v>273179</v>
      </c>
      <c r="W95" s="160">
        <v>282228</v>
      </c>
      <c r="X95" s="160">
        <v>278330</v>
      </c>
      <c r="Y95" s="160">
        <v>362786</v>
      </c>
      <c r="Z95" s="160">
        <v>369783</v>
      </c>
      <c r="AA95" s="160">
        <v>377369</v>
      </c>
      <c r="AB95" s="160">
        <v>410433</v>
      </c>
      <c r="AC95" s="160">
        <v>410432</v>
      </c>
      <c r="AD95" s="160">
        <v>405158</v>
      </c>
      <c r="AE95" s="160">
        <v>401782</v>
      </c>
      <c r="AF95" s="160">
        <v>413370</v>
      </c>
      <c r="AG95" s="160">
        <v>438659</v>
      </c>
      <c r="AH95" s="160">
        <v>452636</v>
      </c>
      <c r="AI95" s="160">
        <v>454857</v>
      </c>
      <c r="AJ95" s="160">
        <v>466507</v>
      </c>
      <c r="AK95" s="160">
        <v>474380</v>
      </c>
      <c r="AL95" s="160">
        <v>485945</v>
      </c>
      <c r="AM95" s="160">
        <v>489162</v>
      </c>
      <c r="AN95" s="160">
        <v>496307</v>
      </c>
      <c r="AO95" s="160">
        <v>485809</v>
      </c>
      <c r="AP95" s="160">
        <v>491769</v>
      </c>
      <c r="AQ95" s="160">
        <v>500123</v>
      </c>
      <c r="AR95" s="160">
        <v>507796</v>
      </c>
      <c r="AS95" s="160">
        <v>527530</v>
      </c>
      <c r="AT95" s="160">
        <v>533854</v>
      </c>
      <c r="AU95" s="160">
        <v>545845</v>
      </c>
      <c r="AV95" s="160">
        <v>546157</v>
      </c>
      <c r="AW95" s="160">
        <v>547400</v>
      </c>
      <c r="AX95" s="160">
        <v>557206</v>
      </c>
      <c r="AY95" s="160">
        <v>574134</v>
      </c>
      <c r="AZ95" s="160">
        <v>578981</v>
      </c>
      <c r="BA95" s="160">
        <v>578810</v>
      </c>
      <c r="BB95" s="160">
        <v>579263</v>
      </c>
      <c r="BC95" s="160">
        <v>586069</v>
      </c>
      <c r="BD95" s="160">
        <v>594946</v>
      </c>
      <c r="BE95" s="160">
        <v>598252</v>
      </c>
      <c r="BF95" s="160">
        <v>603220</v>
      </c>
      <c r="BG95" s="160">
        <v>611444</v>
      </c>
      <c r="BH95" s="160">
        <v>613875</v>
      </c>
      <c r="BI95" s="160">
        <v>620935</v>
      </c>
      <c r="BJ95" s="160">
        <v>624693</v>
      </c>
      <c r="BK95" s="160">
        <v>632263</v>
      </c>
      <c r="BL95" s="160">
        <v>636399</v>
      </c>
      <c r="BM95" s="160">
        <v>648371</v>
      </c>
      <c r="BN95" s="160">
        <v>655447</v>
      </c>
      <c r="BO95" s="160">
        <v>659007</v>
      </c>
      <c r="BP95" s="160">
        <v>665295</v>
      </c>
      <c r="BQ95" s="160">
        <v>682269</v>
      </c>
      <c r="BR95" s="160">
        <v>693030</v>
      </c>
      <c r="BS95" s="160">
        <v>716040</v>
      </c>
      <c r="BT95" s="160">
        <v>744397</v>
      </c>
      <c r="BU95" s="160">
        <v>791859</v>
      </c>
    </row>
    <row r="96" spans="1:73" s="4" customFormat="1">
      <c r="A96" s="35" t="s">
        <v>455</v>
      </c>
      <c r="B96" s="160">
        <v>-201936</v>
      </c>
      <c r="C96" s="160">
        <v>-201530</v>
      </c>
      <c r="D96" s="160">
        <v>-203827</v>
      </c>
      <c r="E96" s="160">
        <v>0</v>
      </c>
      <c r="F96" s="160">
        <v>-209531</v>
      </c>
      <c r="G96" s="160">
        <v>-213147</v>
      </c>
      <c r="H96" s="160">
        <v>-215899</v>
      </c>
      <c r="I96" s="160">
        <v>-219096</v>
      </c>
      <c r="J96" s="160">
        <v>-224521</v>
      </c>
      <c r="K96" s="160">
        <v>-229076</v>
      </c>
      <c r="L96" s="160">
        <v>-234639</v>
      </c>
      <c r="M96" s="160">
        <v>-240152</v>
      </c>
      <c r="N96" s="160">
        <v>-244050</v>
      </c>
      <c r="O96" s="160">
        <v>-247904</v>
      </c>
      <c r="P96" s="160">
        <v>-252188</v>
      </c>
      <c r="Q96" s="160">
        <v>-258250</v>
      </c>
      <c r="R96" s="160">
        <v>-262686</v>
      </c>
      <c r="S96" s="160">
        <v>-267446</v>
      </c>
      <c r="T96" s="160">
        <v>-273918</v>
      </c>
      <c r="U96" s="160">
        <v>-280308</v>
      </c>
      <c r="V96" s="160">
        <v>-294611</v>
      </c>
      <c r="W96" s="160">
        <v>-300548</v>
      </c>
      <c r="X96" s="160">
        <v>-300047</v>
      </c>
      <c r="Y96" s="160">
        <v>-367468</v>
      </c>
      <c r="Z96" s="160">
        <v>-371775</v>
      </c>
      <c r="AA96" s="160">
        <v>-374486</v>
      </c>
      <c r="AB96" s="160">
        <v>-379728</v>
      </c>
      <c r="AC96" s="160">
        <v>-386167</v>
      </c>
      <c r="AD96" s="160">
        <v>-385541</v>
      </c>
      <c r="AE96" s="160">
        <v>-386921</v>
      </c>
      <c r="AF96" s="160">
        <v>-384483</v>
      </c>
      <c r="AG96" s="160">
        <v>-395613</v>
      </c>
      <c r="AH96" s="160">
        <v>-405831</v>
      </c>
      <c r="AI96" s="160">
        <v>-415326</v>
      </c>
      <c r="AJ96" s="160">
        <v>-426488</v>
      </c>
      <c r="AK96" s="160">
        <v>-436080</v>
      </c>
      <c r="AL96" s="160">
        <v>-444119</v>
      </c>
      <c r="AM96" s="160">
        <v>-453774</v>
      </c>
      <c r="AN96" s="160">
        <v>-463723</v>
      </c>
      <c r="AO96" s="160">
        <v>-452482</v>
      </c>
      <c r="AP96" s="160">
        <v>-462615</v>
      </c>
      <c r="AQ96" s="160">
        <v>-473000</v>
      </c>
      <c r="AR96" s="160">
        <v>-479659</v>
      </c>
      <c r="AS96" s="160">
        <v>-489796</v>
      </c>
      <c r="AT96" s="160">
        <v>-489575</v>
      </c>
      <c r="AU96" s="160">
        <v>-493077</v>
      </c>
      <c r="AV96" s="160">
        <v>-493044</v>
      </c>
      <c r="AW96" s="160">
        <v>-497474</v>
      </c>
      <c r="AX96" s="160">
        <v>-507848</v>
      </c>
      <c r="AY96" s="160">
        <v>-517460</v>
      </c>
      <c r="AZ96" s="160">
        <v>-522419</v>
      </c>
      <c r="BA96" s="160">
        <v>-518896</v>
      </c>
      <c r="BB96" s="160">
        <v>-513542</v>
      </c>
      <c r="BC96" s="160">
        <v>-521049</v>
      </c>
      <c r="BD96" s="160">
        <v>-529798</v>
      </c>
      <c r="BE96" s="160">
        <v>-538252</v>
      </c>
      <c r="BF96" s="160">
        <v>-547336</v>
      </c>
      <c r="BG96" s="160">
        <v>-558314</v>
      </c>
      <c r="BH96" s="160">
        <v>-565677</v>
      </c>
      <c r="BI96" s="160">
        <v>-574636</v>
      </c>
      <c r="BJ96" s="160">
        <v>-581162</v>
      </c>
      <c r="BK96" s="160">
        <v>-587871</v>
      </c>
      <c r="BL96" s="160">
        <v>-587006</v>
      </c>
      <c r="BM96" s="160">
        <v>-591989</v>
      </c>
      <c r="BN96" s="160">
        <v>-595791</v>
      </c>
      <c r="BO96" s="160">
        <v>-594012</v>
      </c>
      <c r="BP96" s="160">
        <v>-595438</v>
      </c>
      <c r="BQ96" s="160">
        <v>-596062</v>
      </c>
      <c r="BR96" s="160">
        <v>-599364</v>
      </c>
      <c r="BS96" s="160">
        <v>-605016</v>
      </c>
      <c r="BT96" s="160">
        <v>-605910</v>
      </c>
      <c r="BU96" s="160">
        <v>-612875</v>
      </c>
    </row>
    <row r="97" spans="1:73" s="3" customFormat="1">
      <c r="A97" s="28" t="s">
        <v>456</v>
      </c>
      <c r="B97" s="161">
        <v>0</v>
      </c>
      <c r="C97" s="161">
        <v>0</v>
      </c>
      <c r="D97" s="161">
        <v>0</v>
      </c>
      <c r="E97" s="161">
        <v>0</v>
      </c>
      <c r="F97" s="161">
        <v>0</v>
      </c>
      <c r="G97" s="161">
        <v>0</v>
      </c>
      <c r="H97" s="161">
        <v>108000</v>
      </c>
      <c r="I97" s="161">
        <v>96042</v>
      </c>
      <c r="J97" s="161">
        <v>91787</v>
      </c>
      <c r="K97" s="161">
        <v>88170</v>
      </c>
      <c r="L97" s="161">
        <v>84483</v>
      </c>
      <c r="M97" s="161">
        <v>78677</v>
      </c>
      <c r="N97" s="161">
        <v>75237</v>
      </c>
      <c r="O97" s="161">
        <v>69206</v>
      </c>
      <c r="P97" s="161">
        <v>64508</v>
      </c>
      <c r="Q97" s="161">
        <v>65851</v>
      </c>
      <c r="R97" s="161">
        <v>63789</v>
      </c>
      <c r="S97" s="161">
        <v>64580</v>
      </c>
      <c r="T97" s="161">
        <v>63537</v>
      </c>
      <c r="U97" s="161">
        <v>63988</v>
      </c>
      <c r="V97" s="161">
        <v>64924</v>
      </c>
      <c r="W97" s="161">
        <v>0</v>
      </c>
      <c r="X97" s="161">
        <v>0</v>
      </c>
      <c r="Y97" s="161">
        <v>0</v>
      </c>
      <c r="Z97" s="161">
        <v>0</v>
      </c>
      <c r="AA97" s="161">
        <v>0</v>
      </c>
      <c r="AB97" s="161">
        <v>0</v>
      </c>
      <c r="AC97" s="161">
        <v>0</v>
      </c>
      <c r="AD97" s="161">
        <v>0</v>
      </c>
      <c r="AE97" s="161">
        <v>0</v>
      </c>
      <c r="AF97" s="161">
        <v>0</v>
      </c>
      <c r="AG97" s="161">
        <v>0</v>
      </c>
      <c r="AH97" s="161">
        <v>0</v>
      </c>
      <c r="AI97" s="161">
        <v>0</v>
      </c>
      <c r="AJ97" s="161">
        <v>0</v>
      </c>
      <c r="AK97" s="161">
        <v>0</v>
      </c>
      <c r="AL97" s="161">
        <v>0</v>
      </c>
      <c r="AM97" s="161">
        <v>0</v>
      </c>
      <c r="AN97" s="161">
        <v>0</v>
      </c>
      <c r="AO97" s="161">
        <v>0</v>
      </c>
      <c r="AP97" s="161">
        <v>0</v>
      </c>
      <c r="AQ97" s="161">
        <v>0</v>
      </c>
      <c r="AR97" s="161">
        <v>0</v>
      </c>
      <c r="AS97" s="161">
        <v>0</v>
      </c>
      <c r="AT97" s="161">
        <v>0</v>
      </c>
      <c r="AU97" s="161">
        <v>0</v>
      </c>
      <c r="AV97" s="161"/>
      <c r="AW97" s="161"/>
      <c r="AX97" s="161"/>
      <c r="AY97" s="161"/>
      <c r="AZ97" s="169"/>
      <c r="BA97" s="169"/>
      <c r="BB97" s="160"/>
      <c r="BC97" s="160"/>
      <c r="BD97" s="160"/>
      <c r="BE97" s="160"/>
      <c r="BF97" s="160"/>
      <c r="BG97" s="160"/>
      <c r="BH97" s="160"/>
      <c r="BI97" s="160"/>
      <c r="BJ97" s="160"/>
      <c r="BK97" s="160"/>
      <c r="BL97" s="160"/>
      <c r="BM97" s="160"/>
      <c r="BN97" s="169"/>
      <c r="BO97" s="169"/>
      <c r="BP97" s="169"/>
      <c r="BQ97" s="169"/>
      <c r="BR97" s="169"/>
      <c r="BS97" s="169"/>
      <c r="BT97" s="169"/>
      <c r="BU97" s="169"/>
    </row>
    <row r="98" spans="1:73" s="4" customFormat="1">
      <c r="A98" s="35" t="s">
        <v>457</v>
      </c>
      <c r="B98" s="160">
        <v>0</v>
      </c>
      <c r="C98" s="160">
        <v>0</v>
      </c>
      <c r="D98" s="160">
        <v>0</v>
      </c>
      <c r="E98" s="160">
        <v>0</v>
      </c>
      <c r="F98" s="160">
        <v>0</v>
      </c>
      <c r="G98" s="160">
        <v>0</v>
      </c>
      <c r="H98" s="160">
        <v>178741</v>
      </c>
      <c r="I98" s="160">
        <v>165638</v>
      </c>
      <c r="J98" s="160">
        <v>162400</v>
      </c>
      <c r="K98" s="160">
        <v>157072</v>
      </c>
      <c r="L98" s="160">
        <v>148945</v>
      </c>
      <c r="M98" s="160">
        <v>138730</v>
      </c>
      <c r="N98" s="160">
        <v>133423</v>
      </c>
      <c r="O98" s="160">
        <v>122360</v>
      </c>
      <c r="P98" s="160">
        <v>114710</v>
      </c>
      <c r="Q98" s="160">
        <v>113104</v>
      </c>
      <c r="R98" s="160">
        <v>107631</v>
      </c>
      <c r="S98" s="160">
        <v>108483</v>
      </c>
      <c r="T98" s="160">
        <v>107491</v>
      </c>
      <c r="U98" s="160">
        <v>110405</v>
      </c>
      <c r="V98" s="160">
        <v>111822</v>
      </c>
      <c r="W98" s="160">
        <v>0</v>
      </c>
      <c r="X98" s="160">
        <v>0</v>
      </c>
      <c r="Y98" s="160">
        <v>0</v>
      </c>
      <c r="Z98" s="160">
        <v>0</v>
      </c>
      <c r="AA98" s="160">
        <v>0</v>
      </c>
      <c r="AB98" s="160">
        <v>0</v>
      </c>
      <c r="AC98" s="160">
        <v>0</v>
      </c>
      <c r="AD98" s="160">
        <v>0</v>
      </c>
      <c r="AE98" s="160">
        <v>0</v>
      </c>
      <c r="AF98" s="160">
        <v>0</v>
      </c>
      <c r="AG98" s="160">
        <v>0</v>
      </c>
      <c r="AH98" s="160">
        <v>0</v>
      </c>
      <c r="AI98" s="160">
        <v>0</v>
      </c>
      <c r="AJ98" s="160">
        <v>0</v>
      </c>
      <c r="AK98" s="160">
        <v>0</v>
      </c>
      <c r="AL98" s="160">
        <v>0</v>
      </c>
      <c r="AM98" s="160">
        <v>0</v>
      </c>
      <c r="AN98" s="160">
        <v>0</v>
      </c>
      <c r="AO98" s="160">
        <v>0</v>
      </c>
      <c r="AP98" s="160">
        <v>0</v>
      </c>
      <c r="AQ98" s="160">
        <v>0</v>
      </c>
      <c r="AR98" s="160">
        <v>0</v>
      </c>
      <c r="AS98" s="160">
        <v>0</v>
      </c>
      <c r="AT98" s="160">
        <v>0</v>
      </c>
      <c r="AU98" s="160">
        <v>0</v>
      </c>
      <c r="AV98" s="160">
        <v>0</v>
      </c>
      <c r="AW98" s="160">
        <v>0</v>
      </c>
      <c r="AX98" s="160">
        <v>0</v>
      </c>
      <c r="AY98" s="160">
        <v>0</v>
      </c>
      <c r="AZ98" s="160">
        <v>0</v>
      </c>
      <c r="BA98" s="160">
        <v>0</v>
      </c>
      <c r="BB98" s="160">
        <v>0</v>
      </c>
      <c r="BC98" s="160">
        <v>0</v>
      </c>
      <c r="BD98" s="160">
        <v>0</v>
      </c>
      <c r="BE98" s="160">
        <v>0</v>
      </c>
      <c r="BF98" s="160">
        <v>0</v>
      </c>
      <c r="BG98" s="160">
        <v>0</v>
      </c>
      <c r="BH98" s="160">
        <v>0</v>
      </c>
      <c r="BI98" s="160">
        <v>0</v>
      </c>
      <c r="BJ98" s="160">
        <v>0</v>
      </c>
      <c r="BK98" s="160">
        <v>0</v>
      </c>
      <c r="BL98" s="160">
        <v>0</v>
      </c>
      <c r="BM98" s="160">
        <v>0</v>
      </c>
      <c r="BN98" s="160">
        <v>0</v>
      </c>
      <c r="BO98" s="160">
        <v>0</v>
      </c>
      <c r="BP98" s="160">
        <v>0</v>
      </c>
      <c r="BQ98" s="160">
        <v>0</v>
      </c>
      <c r="BR98" s="160">
        <v>0</v>
      </c>
      <c r="BS98" s="165" t="s">
        <v>313</v>
      </c>
      <c r="BT98" s="160">
        <v>0</v>
      </c>
      <c r="BU98" s="160">
        <v>0</v>
      </c>
    </row>
    <row r="99" spans="1:73" s="4" customFormat="1">
      <c r="A99" s="35" t="s">
        <v>455</v>
      </c>
      <c r="B99" s="160">
        <v>0</v>
      </c>
      <c r="C99" s="160">
        <v>0</v>
      </c>
      <c r="D99" s="160">
        <v>0</v>
      </c>
      <c r="E99" s="160">
        <v>0</v>
      </c>
      <c r="F99" s="160">
        <v>0</v>
      </c>
      <c r="G99" s="160">
        <v>0</v>
      </c>
      <c r="H99" s="160">
        <v>-70741</v>
      </c>
      <c r="I99" s="160">
        <v>-69596</v>
      </c>
      <c r="J99" s="160">
        <v>-70613</v>
      </c>
      <c r="K99" s="160">
        <v>-68902</v>
      </c>
      <c r="L99" s="160">
        <v>-64462</v>
      </c>
      <c r="M99" s="160">
        <v>-60053</v>
      </c>
      <c r="N99" s="160">
        <v>-58186</v>
      </c>
      <c r="O99" s="160">
        <v>-53154</v>
      </c>
      <c r="P99" s="160">
        <v>-50202</v>
      </c>
      <c r="Q99" s="160">
        <v>-47253</v>
      </c>
      <c r="R99" s="160">
        <v>-43842</v>
      </c>
      <c r="S99" s="160">
        <v>-43903</v>
      </c>
      <c r="T99" s="160">
        <v>-43954</v>
      </c>
      <c r="U99" s="160">
        <v>-46417</v>
      </c>
      <c r="V99" s="160">
        <v>-46898</v>
      </c>
      <c r="W99" s="160">
        <v>0</v>
      </c>
      <c r="X99" s="160">
        <v>0</v>
      </c>
      <c r="Y99" s="160">
        <v>0</v>
      </c>
      <c r="Z99" s="160">
        <v>0</v>
      </c>
      <c r="AA99" s="160">
        <v>0</v>
      </c>
      <c r="AB99" s="160">
        <v>0</v>
      </c>
      <c r="AC99" s="160">
        <v>0</v>
      </c>
      <c r="AD99" s="160">
        <v>0</v>
      </c>
      <c r="AE99" s="160">
        <v>0</v>
      </c>
      <c r="AF99" s="160">
        <v>0</v>
      </c>
      <c r="AG99" s="160">
        <v>0</v>
      </c>
      <c r="AH99" s="160">
        <v>0</v>
      </c>
      <c r="AI99" s="160">
        <v>0</v>
      </c>
      <c r="AJ99" s="160">
        <v>0</v>
      </c>
      <c r="AK99" s="160">
        <v>0</v>
      </c>
      <c r="AL99" s="160">
        <v>0</v>
      </c>
      <c r="AM99" s="160">
        <v>0</v>
      </c>
      <c r="AN99" s="160">
        <v>0</v>
      </c>
      <c r="AO99" s="160">
        <v>0</v>
      </c>
      <c r="AP99" s="160">
        <v>0</v>
      </c>
      <c r="AQ99" s="160">
        <v>0</v>
      </c>
      <c r="AR99" s="160">
        <v>0</v>
      </c>
      <c r="AS99" s="160">
        <v>0</v>
      </c>
      <c r="AT99" s="160">
        <v>0</v>
      </c>
      <c r="AU99" s="160">
        <v>0</v>
      </c>
      <c r="AV99" s="160">
        <v>0</v>
      </c>
      <c r="AW99" s="160">
        <v>0</v>
      </c>
      <c r="AX99" s="160">
        <v>0</v>
      </c>
      <c r="AY99" s="160">
        <v>0</v>
      </c>
      <c r="AZ99" s="160">
        <v>0</v>
      </c>
      <c r="BA99" s="160">
        <v>0</v>
      </c>
      <c r="BB99" s="160">
        <v>0</v>
      </c>
      <c r="BC99" s="160">
        <v>0</v>
      </c>
      <c r="BD99" s="160">
        <v>0</v>
      </c>
      <c r="BE99" s="160">
        <v>0</v>
      </c>
      <c r="BF99" s="160">
        <v>0</v>
      </c>
      <c r="BG99" s="160">
        <v>0</v>
      </c>
      <c r="BH99" s="160">
        <v>0</v>
      </c>
      <c r="BI99" s="160">
        <v>0</v>
      </c>
      <c r="BJ99" s="160">
        <v>0</v>
      </c>
      <c r="BK99" s="160">
        <v>0</v>
      </c>
      <c r="BL99" s="160">
        <v>0</v>
      </c>
      <c r="BM99" s="160">
        <v>0</v>
      </c>
      <c r="BN99" s="160">
        <v>0</v>
      </c>
      <c r="BO99" s="160">
        <v>0</v>
      </c>
      <c r="BP99" s="160">
        <v>0</v>
      </c>
      <c r="BQ99" s="160">
        <v>0</v>
      </c>
      <c r="BR99" s="160">
        <v>0</v>
      </c>
      <c r="BS99" s="165" t="s">
        <v>313</v>
      </c>
      <c r="BT99" s="160">
        <v>0</v>
      </c>
      <c r="BU99" s="160">
        <v>0</v>
      </c>
    </row>
    <row r="100" spans="1:73" s="3" customFormat="1" ht="15.75" customHeight="1">
      <c r="A100" s="28" t="s">
        <v>458</v>
      </c>
      <c r="B100" s="161">
        <v>0</v>
      </c>
      <c r="C100" s="161">
        <v>0</v>
      </c>
      <c r="D100" s="161">
        <v>0</v>
      </c>
      <c r="E100" s="161">
        <v>0</v>
      </c>
      <c r="F100" s="161">
        <v>0</v>
      </c>
      <c r="G100" s="161">
        <v>0</v>
      </c>
      <c r="H100" s="161">
        <v>0</v>
      </c>
      <c r="I100" s="161">
        <v>0</v>
      </c>
      <c r="J100" s="161">
        <v>0</v>
      </c>
      <c r="K100" s="161">
        <v>0</v>
      </c>
      <c r="L100" s="161">
        <v>0</v>
      </c>
      <c r="M100" s="161">
        <v>0</v>
      </c>
      <c r="N100" s="161">
        <v>0</v>
      </c>
      <c r="O100" s="161">
        <v>0</v>
      </c>
      <c r="P100" s="161">
        <v>0</v>
      </c>
      <c r="Q100" s="161">
        <v>0</v>
      </c>
      <c r="R100" s="161">
        <v>0</v>
      </c>
      <c r="S100" s="161">
        <v>0</v>
      </c>
      <c r="T100" s="161">
        <v>0</v>
      </c>
      <c r="U100" s="161">
        <v>0</v>
      </c>
      <c r="V100" s="161">
        <v>0</v>
      </c>
      <c r="W100" s="161">
        <v>0</v>
      </c>
      <c r="X100" s="161">
        <v>0</v>
      </c>
      <c r="Y100" s="161">
        <v>199464</v>
      </c>
      <c r="Z100" s="161">
        <v>217077</v>
      </c>
      <c r="AA100" s="161">
        <v>226520</v>
      </c>
      <c r="AB100" s="161">
        <v>216591</v>
      </c>
      <c r="AC100" s="161">
        <v>204471</v>
      </c>
      <c r="AD100" s="161">
        <v>197078</v>
      </c>
      <c r="AE100" s="161">
        <v>188853</v>
      </c>
      <c r="AF100" s="161">
        <v>185495</v>
      </c>
      <c r="AG100" s="161">
        <v>180129</v>
      </c>
      <c r="AH100" s="161">
        <v>169231</v>
      </c>
      <c r="AI100" s="161">
        <v>200575</v>
      </c>
      <c r="AJ100" s="161">
        <v>187599</v>
      </c>
      <c r="AK100" s="161">
        <v>171271</v>
      </c>
      <c r="AL100" s="161">
        <v>155572</v>
      </c>
      <c r="AM100" s="161">
        <v>142846</v>
      </c>
      <c r="AN100" s="161">
        <v>127214</v>
      </c>
      <c r="AO100" s="161">
        <v>107660</v>
      </c>
      <c r="AP100" s="161">
        <v>91126</v>
      </c>
      <c r="AQ100" s="161">
        <v>74309</v>
      </c>
      <c r="AR100" s="161">
        <v>57831</v>
      </c>
      <c r="AS100" s="161">
        <v>46631</v>
      </c>
      <c r="AT100" s="161">
        <v>42324</v>
      </c>
      <c r="AU100" s="161">
        <v>43185</v>
      </c>
      <c r="AV100" s="161">
        <v>38399</v>
      </c>
      <c r="AW100" s="161">
        <v>33444</v>
      </c>
      <c r="AX100" s="161">
        <v>30628</v>
      </c>
      <c r="AY100" s="161">
        <v>27592</v>
      </c>
      <c r="AZ100" s="161">
        <v>23413</v>
      </c>
      <c r="BA100" s="161">
        <v>21573</v>
      </c>
      <c r="BB100" s="161">
        <v>18753</v>
      </c>
      <c r="BC100" s="161">
        <v>18615</v>
      </c>
      <c r="BD100" s="161">
        <v>17766</v>
      </c>
      <c r="BE100" s="161">
        <v>17176</v>
      </c>
      <c r="BF100" s="161">
        <v>17827</v>
      </c>
      <c r="BG100" s="161">
        <v>1266646</v>
      </c>
      <c r="BH100" s="161">
        <v>1244908</v>
      </c>
      <c r="BI100" s="161">
        <v>1309429</v>
      </c>
      <c r="BJ100" s="161">
        <v>1287877</v>
      </c>
      <c r="BK100" s="161">
        <v>1281725</v>
      </c>
      <c r="BL100" s="161">
        <v>1249699</v>
      </c>
      <c r="BM100" s="161">
        <v>1231194</v>
      </c>
      <c r="BN100" s="161">
        <v>1216295</v>
      </c>
      <c r="BO100" s="161">
        <v>1177843</v>
      </c>
      <c r="BP100" s="161">
        <v>1151812</v>
      </c>
      <c r="BQ100" s="161">
        <v>1122877</v>
      </c>
      <c r="BR100" s="161">
        <v>1083914</v>
      </c>
      <c r="BS100" s="161">
        <v>1044666</v>
      </c>
      <c r="BT100" s="161">
        <v>1001608</v>
      </c>
      <c r="BU100" s="161">
        <v>963296</v>
      </c>
    </row>
    <row r="101" spans="1:73" s="4" customFormat="1">
      <c r="A101" s="35" t="s">
        <v>398</v>
      </c>
      <c r="B101" s="160">
        <v>0</v>
      </c>
      <c r="C101" s="160">
        <v>0</v>
      </c>
      <c r="D101" s="160">
        <v>0</v>
      </c>
      <c r="E101" s="160">
        <v>0</v>
      </c>
      <c r="F101" s="160">
        <v>0</v>
      </c>
      <c r="G101" s="160">
        <v>0</v>
      </c>
      <c r="H101" s="160">
        <v>0</v>
      </c>
      <c r="I101" s="160">
        <v>0</v>
      </c>
      <c r="J101" s="160">
        <v>0</v>
      </c>
      <c r="K101" s="160">
        <v>0</v>
      </c>
      <c r="L101" s="160">
        <v>0</v>
      </c>
      <c r="M101" s="160">
        <v>0</v>
      </c>
      <c r="N101" s="160">
        <v>0</v>
      </c>
      <c r="O101" s="160">
        <v>0</v>
      </c>
      <c r="P101" s="160">
        <v>0</v>
      </c>
      <c r="Q101" s="160">
        <v>0</v>
      </c>
      <c r="R101" s="160">
        <v>0</v>
      </c>
      <c r="S101" s="160">
        <v>0</v>
      </c>
      <c r="T101" s="160">
        <v>0</v>
      </c>
      <c r="U101" s="160">
        <v>0</v>
      </c>
      <c r="V101" s="160">
        <v>0</v>
      </c>
      <c r="W101" s="160">
        <v>0</v>
      </c>
      <c r="X101" s="160">
        <v>0</v>
      </c>
      <c r="Y101" s="160">
        <v>222461</v>
      </c>
      <c r="Z101" s="160">
        <v>248987</v>
      </c>
      <c r="AA101" s="160">
        <v>273530</v>
      </c>
      <c r="AB101" s="160">
        <v>276839</v>
      </c>
      <c r="AC101" s="160">
        <v>280450</v>
      </c>
      <c r="AD101" s="160">
        <v>286361</v>
      </c>
      <c r="AE101" s="160">
        <v>292158</v>
      </c>
      <c r="AF101" s="160">
        <v>302583</v>
      </c>
      <c r="AG101" s="160">
        <v>311672</v>
      </c>
      <c r="AH101" s="160">
        <v>315403</v>
      </c>
      <c r="AI101" s="160">
        <v>357827</v>
      </c>
      <c r="AJ101" s="160">
        <v>361704</v>
      </c>
      <c r="AK101" s="160">
        <v>362248</v>
      </c>
      <c r="AL101" s="160">
        <v>363504</v>
      </c>
      <c r="AM101" s="160">
        <v>368777</v>
      </c>
      <c r="AN101" s="160">
        <v>370384</v>
      </c>
      <c r="AO101" s="160">
        <v>367655</v>
      </c>
      <c r="AP101" s="160">
        <v>368125</v>
      </c>
      <c r="AQ101" s="160">
        <v>368233</v>
      </c>
      <c r="AR101" s="160">
        <v>368701</v>
      </c>
      <c r="AS101" s="160">
        <v>369361</v>
      </c>
      <c r="AT101" s="160">
        <v>371456</v>
      </c>
      <c r="AU101" s="160">
        <v>378345</v>
      </c>
      <c r="AV101" s="160">
        <v>141656</v>
      </c>
      <c r="AW101" s="160">
        <v>142092</v>
      </c>
      <c r="AX101" s="160">
        <v>144636</v>
      </c>
      <c r="AY101" s="160">
        <v>146893</v>
      </c>
      <c r="AZ101" s="160">
        <v>148279</v>
      </c>
      <c r="BA101" s="160">
        <v>150759</v>
      </c>
      <c r="BB101" s="160">
        <v>151938</v>
      </c>
      <c r="BC101" s="160">
        <v>153780</v>
      </c>
      <c r="BD101" s="160">
        <v>88868</v>
      </c>
      <c r="BE101" s="160">
        <v>89765</v>
      </c>
      <c r="BF101" s="160">
        <v>92093</v>
      </c>
      <c r="BG101" s="160">
        <v>1353535</v>
      </c>
      <c r="BH101" s="160">
        <v>1367082</v>
      </c>
      <c r="BI101" s="160">
        <v>1469615</v>
      </c>
      <c r="BJ101" s="160">
        <v>1479847</v>
      </c>
      <c r="BK101" s="160">
        <v>1498302</v>
      </c>
      <c r="BL101" s="160">
        <v>1506259</v>
      </c>
      <c r="BM101" s="160">
        <v>1529533</v>
      </c>
      <c r="BN101" s="160">
        <v>1557903</v>
      </c>
      <c r="BO101" s="160">
        <v>1562491</v>
      </c>
      <c r="BP101" s="160">
        <v>1580417</v>
      </c>
      <c r="BQ101" s="160">
        <v>1596077</v>
      </c>
      <c r="BR101" s="160">
        <v>1601399</v>
      </c>
      <c r="BS101" s="160">
        <v>1607154</v>
      </c>
      <c r="BT101" s="160">
        <v>1608167</v>
      </c>
      <c r="BU101" s="160">
        <v>1615362</v>
      </c>
    </row>
    <row r="102" spans="1:73" s="4" customFormat="1">
      <c r="A102" s="35" t="s">
        <v>459</v>
      </c>
      <c r="B102" s="160">
        <v>0</v>
      </c>
      <c r="C102" s="160">
        <v>0</v>
      </c>
      <c r="D102" s="160">
        <v>0</v>
      </c>
      <c r="E102" s="160">
        <v>0</v>
      </c>
      <c r="F102" s="160">
        <v>0</v>
      </c>
      <c r="G102" s="160">
        <v>0</v>
      </c>
      <c r="H102" s="160">
        <v>0</v>
      </c>
      <c r="I102" s="160">
        <v>0</v>
      </c>
      <c r="J102" s="160">
        <v>0</v>
      </c>
      <c r="K102" s="160">
        <v>0</v>
      </c>
      <c r="L102" s="160">
        <v>0</v>
      </c>
      <c r="M102" s="160">
        <v>0</v>
      </c>
      <c r="N102" s="160">
        <v>0</v>
      </c>
      <c r="O102" s="160">
        <v>0</v>
      </c>
      <c r="P102" s="160">
        <v>0</v>
      </c>
      <c r="Q102" s="160">
        <v>0</v>
      </c>
      <c r="R102" s="160">
        <v>0</v>
      </c>
      <c r="S102" s="160">
        <v>0</v>
      </c>
      <c r="T102" s="160">
        <v>0</v>
      </c>
      <c r="U102" s="160">
        <v>0</v>
      </c>
      <c r="V102" s="160">
        <v>0</v>
      </c>
      <c r="W102" s="160">
        <v>0</v>
      </c>
      <c r="X102" s="160">
        <v>0</v>
      </c>
      <c r="Y102" s="160">
        <v>-22997</v>
      </c>
      <c r="Z102" s="160">
        <v>-31910</v>
      </c>
      <c r="AA102" s="160">
        <v>-47010</v>
      </c>
      <c r="AB102" s="160">
        <v>-60248</v>
      </c>
      <c r="AC102" s="160">
        <v>-75979</v>
      </c>
      <c r="AD102" s="160">
        <v>-89283</v>
      </c>
      <c r="AE102" s="160">
        <v>-103305</v>
      </c>
      <c r="AF102" s="160">
        <v>-117088</v>
      </c>
      <c r="AG102" s="160">
        <v>-131543</v>
      </c>
      <c r="AH102" s="160">
        <v>-146172</v>
      </c>
      <c r="AI102" s="160">
        <v>-157252</v>
      </c>
      <c r="AJ102" s="160">
        <v>-174105</v>
      </c>
      <c r="AK102" s="160">
        <v>-190977</v>
      </c>
      <c r="AL102" s="160">
        <v>-207932</v>
      </c>
      <c r="AM102" s="160">
        <v>-225931</v>
      </c>
      <c r="AN102" s="160">
        <v>-243170</v>
      </c>
      <c r="AO102" s="160">
        <v>-259995</v>
      </c>
      <c r="AP102" s="160">
        <v>-276999</v>
      </c>
      <c r="AQ102" s="160">
        <v>-293924</v>
      </c>
      <c r="AR102" s="160">
        <v>-310870</v>
      </c>
      <c r="AS102" s="160">
        <v>-322730</v>
      </c>
      <c r="AT102" s="160">
        <v>-329132</v>
      </c>
      <c r="AU102" s="160">
        <v>-335160</v>
      </c>
      <c r="AV102" s="160">
        <v>-103257</v>
      </c>
      <c r="AW102" s="160">
        <v>-108648</v>
      </c>
      <c r="AX102" s="160">
        <v>-114008</v>
      </c>
      <c r="AY102" s="160">
        <v>-119301</v>
      </c>
      <c r="AZ102" s="160">
        <v>-124866</v>
      </c>
      <c r="BA102" s="160">
        <v>-129186</v>
      </c>
      <c r="BB102" s="160">
        <v>-133185</v>
      </c>
      <c r="BC102" s="160">
        <v>-135165</v>
      </c>
      <c r="BD102" s="160">
        <v>-71102</v>
      </c>
      <c r="BE102" s="160">
        <v>-72589</v>
      </c>
      <c r="BF102" s="160">
        <v>-74266</v>
      </c>
      <c r="BG102" s="160">
        <v>-86889</v>
      </c>
      <c r="BH102" s="160">
        <v>-122174</v>
      </c>
      <c r="BI102" s="160">
        <v>-160186</v>
      </c>
      <c r="BJ102" s="160">
        <v>-191970</v>
      </c>
      <c r="BK102" s="160">
        <v>-216577</v>
      </c>
      <c r="BL102" s="160">
        <v>-256560</v>
      </c>
      <c r="BM102" s="160">
        <v>-298339</v>
      </c>
      <c r="BN102" s="160">
        <v>-341608</v>
      </c>
      <c r="BO102" s="160">
        <v>-384648</v>
      </c>
      <c r="BP102" s="160">
        <v>-428605</v>
      </c>
      <c r="BQ102" s="160">
        <v>-473200</v>
      </c>
      <c r="BR102" s="160">
        <v>-517485</v>
      </c>
      <c r="BS102" s="160">
        <v>-562488</v>
      </c>
      <c r="BT102" s="160">
        <v>-606559</v>
      </c>
      <c r="BU102" s="160">
        <v>-652066</v>
      </c>
    </row>
    <row r="103" spans="1:73" s="3" customFormat="1" ht="15.75" customHeight="1">
      <c r="A103" s="28" t="s">
        <v>460</v>
      </c>
      <c r="B103" s="161">
        <v>22422</v>
      </c>
      <c r="C103" s="161">
        <v>22770</v>
      </c>
      <c r="D103" s="161">
        <v>23758</v>
      </c>
      <c r="E103" s="161">
        <v>25311</v>
      </c>
      <c r="F103" s="161">
        <v>27938</v>
      </c>
      <c r="G103" s="161">
        <v>28137</v>
      </c>
      <c r="H103" s="161">
        <v>28222</v>
      </c>
      <c r="I103" s="161">
        <v>27324</v>
      </c>
      <c r="J103" s="161">
        <v>25816</v>
      </c>
      <c r="K103" s="161">
        <v>27058</v>
      </c>
      <c r="L103" s="161">
        <v>26526</v>
      </c>
      <c r="M103" s="161">
        <v>26540</v>
      </c>
      <c r="N103" s="161">
        <v>27660</v>
      </c>
      <c r="O103" s="161">
        <v>27307</v>
      </c>
      <c r="P103" s="161">
        <v>26507</v>
      </c>
      <c r="Q103" s="161">
        <v>27257</v>
      </c>
      <c r="R103" s="161">
        <v>27333</v>
      </c>
      <c r="S103" s="161">
        <v>28178</v>
      </c>
      <c r="T103" s="161">
        <v>27729</v>
      </c>
      <c r="U103" s="161">
        <v>26786</v>
      </c>
      <c r="V103" s="161">
        <v>25331</v>
      </c>
      <c r="W103" s="161">
        <v>21323</v>
      </c>
      <c r="X103" s="161">
        <v>20074</v>
      </c>
      <c r="Y103" s="161">
        <v>0</v>
      </c>
      <c r="Z103" s="161">
        <v>0</v>
      </c>
      <c r="AA103" s="161">
        <v>0</v>
      </c>
      <c r="AB103" s="161">
        <v>0</v>
      </c>
      <c r="AC103" s="161">
        <v>0</v>
      </c>
      <c r="AD103" s="161">
        <v>0</v>
      </c>
      <c r="AE103" s="161">
        <v>0</v>
      </c>
      <c r="AF103" s="161">
        <v>0</v>
      </c>
      <c r="AG103" s="161">
        <v>0</v>
      </c>
      <c r="AH103" s="161">
        <v>0</v>
      </c>
      <c r="AI103" s="161">
        <v>0</v>
      </c>
      <c r="AJ103" s="161">
        <v>0</v>
      </c>
      <c r="AK103" s="161">
        <v>0</v>
      </c>
      <c r="AL103" s="161">
        <v>0</v>
      </c>
      <c r="AM103" s="161">
        <v>0</v>
      </c>
      <c r="AN103" s="161">
        <v>0</v>
      </c>
      <c r="AO103" s="161">
        <v>0</v>
      </c>
      <c r="AP103" s="161">
        <v>0</v>
      </c>
      <c r="AQ103" s="161">
        <v>0</v>
      </c>
      <c r="AR103" s="161">
        <v>0</v>
      </c>
      <c r="AS103" s="161">
        <v>0</v>
      </c>
      <c r="AT103" s="161">
        <v>0</v>
      </c>
      <c r="AU103" s="161">
        <v>0</v>
      </c>
      <c r="AV103" s="161">
        <v>0</v>
      </c>
      <c r="AW103" s="161">
        <v>0</v>
      </c>
      <c r="AX103" s="161">
        <v>0</v>
      </c>
      <c r="AY103" s="161">
        <v>0</v>
      </c>
      <c r="AZ103" s="161">
        <v>0</v>
      </c>
      <c r="BA103" s="160">
        <v>0</v>
      </c>
      <c r="BB103" s="160">
        <v>0</v>
      </c>
      <c r="BC103" s="160">
        <v>0</v>
      </c>
      <c r="BD103" s="160">
        <v>0</v>
      </c>
      <c r="BE103" s="160">
        <v>0</v>
      </c>
      <c r="BF103" s="160">
        <v>0</v>
      </c>
      <c r="BG103" s="160">
        <v>0</v>
      </c>
      <c r="BH103" s="160">
        <v>0</v>
      </c>
      <c r="BI103" s="160">
        <v>0</v>
      </c>
      <c r="BJ103" s="160">
        <v>0</v>
      </c>
      <c r="BK103" s="160">
        <v>0</v>
      </c>
      <c r="BL103" s="160">
        <v>0</v>
      </c>
      <c r="BM103" s="160">
        <v>0</v>
      </c>
      <c r="BN103" s="160">
        <v>0</v>
      </c>
      <c r="BO103" s="160">
        <v>0</v>
      </c>
      <c r="BP103" s="160">
        <v>0</v>
      </c>
      <c r="BQ103" s="160">
        <v>0</v>
      </c>
      <c r="BR103" s="160">
        <v>0</v>
      </c>
      <c r="BS103" s="165" t="s">
        <v>313</v>
      </c>
      <c r="BT103" s="160">
        <v>0</v>
      </c>
      <c r="BU103" s="160">
        <v>0</v>
      </c>
    </row>
    <row r="104" spans="1:73" s="4" customFormat="1">
      <c r="A104" s="35" t="s">
        <v>461</v>
      </c>
      <c r="B104" s="160">
        <v>59814</v>
      </c>
      <c r="C104" s="160">
        <v>61807</v>
      </c>
      <c r="D104" s="160">
        <v>64442</v>
      </c>
      <c r="E104" s="160">
        <v>25311</v>
      </c>
      <c r="F104" s="160">
        <v>72091</v>
      </c>
      <c r="G104" s="160">
        <v>74053</v>
      </c>
      <c r="H104" s="160">
        <v>76653</v>
      </c>
      <c r="I104" s="160">
        <v>77581</v>
      </c>
      <c r="J104" s="160">
        <v>77826</v>
      </c>
      <c r="K104" s="160">
        <v>80859</v>
      </c>
      <c r="L104" s="160">
        <v>82036</v>
      </c>
      <c r="M104" s="160">
        <v>83815</v>
      </c>
      <c r="N104" s="160">
        <v>86849</v>
      </c>
      <c r="O104" s="160">
        <v>88485</v>
      </c>
      <c r="P104" s="160">
        <v>89748</v>
      </c>
      <c r="Q104" s="160">
        <v>92705</v>
      </c>
      <c r="R104" s="160">
        <v>95276</v>
      </c>
      <c r="S104" s="160">
        <v>99332</v>
      </c>
      <c r="T104" s="160">
        <v>101098</v>
      </c>
      <c r="U104" s="160">
        <v>102462</v>
      </c>
      <c r="V104" s="160">
        <v>103323</v>
      </c>
      <c r="W104" s="160">
        <v>101575</v>
      </c>
      <c r="X104" s="160">
        <v>102489</v>
      </c>
      <c r="Y104" s="160">
        <v>0</v>
      </c>
      <c r="Z104" s="160">
        <v>0</v>
      </c>
      <c r="AA104" s="160">
        <v>0</v>
      </c>
      <c r="AB104" s="160">
        <v>0</v>
      </c>
      <c r="AC104" s="160">
        <v>0</v>
      </c>
      <c r="AD104" s="160">
        <v>0</v>
      </c>
      <c r="AE104" s="160">
        <v>0</v>
      </c>
      <c r="AF104" s="160">
        <v>0</v>
      </c>
      <c r="AG104" s="160">
        <v>0</v>
      </c>
      <c r="AH104" s="160">
        <v>0</v>
      </c>
      <c r="AI104" s="160">
        <v>0</v>
      </c>
      <c r="AJ104" s="160">
        <v>0</v>
      </c>
      <c r="AK104" s="160">
        <v>0</v>
      </c>
      <c r="AL104" s="160">
        <v>0</v>
      </c>
      <c r="AM104" s="160">
        <v>0</v>
      </c>
      <c r="AN104" s="160">
        <v>0</v>
      </c>
      <c r="AO104" s="160">
        <v>0</v>
      </c>
      <c r="AP104" s="160">
        <v>0</v>
      </c>
      <c r="AQ104" s="160">
        <v>0</v>
      </c>
      <c r="AR104" s="160">
        <v>0</v>
      </c>
      <c r="AS104" s="160">
        <v>0</v>
      </c>
      <c r="AT104" s="160">
        <v>0</v>
      </c>
      <c r="AU104" s="160">
        <v>0</v>
      </c>
      <c r="AV104" s="160">
        <v>0</v>
      </c>
      <c r="AW104" s="160">
        <v>0</v>
      </c>
      <c r="AX104" s="160">
        <v>0</v>
      </c>
      <c r="AY104" s="160">
        <v>0</v>
      </c>
      <c r="AZ104" s="160">
        <v>0</v>
      </c>
      <c r="BA104" s="160">
        <v>0</v>
      </c>
      <c r="BB104" s="160">
        <v>0</v>
      </c>
      <c r="BC104" s="160">
        <v>0</v>
      </c>
      <c r="BD104" s="160">
        <v>0</v>
      </c>
      <c r="BE104" s="160">
        <v>0</v>
      </c>
      <c r="BF104" s="160">
        <v>0</v>
      </c>
      <c r="BG104" s="160">
        <v>0</v>
      </c>
      <c r="BH104" s="160">
        <v>0</v>
      </c>
      <c r="BI104" s="160">
        <v>0</v>
      </c>
      <c r="BJ104" s="160">
        <v>0</v>
      </c>
      <c r="BK104" s="160">
        <v>0</v>
      </c>
      <c r="BL104" s="160">
        <v>0</v>
      </c>
      <c r="BM104" s="160">
        <v>0</v>
      </c>
      <c r="BN104" s="160">
        <v>0</v>
      </c>
      <c r="BO104" s="160">
        <v>0</v>
      </c>
      <c r="BP104" s="160">
        <v>0</v>
      </c>
      <c r="BQ104" s="160">
        <v>0</v>
      </c>
      <c r="BR104" s="160">
        <v>0</v>
      </c>
      <c r="BS104" s="165" t="s">
        <v>313</v>
      </c>
      <c r="BT104" s="160">
        <v>0</v>
      </c>
      <c r="BU104" s="160">
        <v>0</v>
      </c>
    </row>
    <row r="105" spans="1:73" s="4" customFormat="1">
      <c r="A105" s="35" t="s">
        <v>459</v>
      </c>
      <c r="B105" s="160">
        <v>-37392</v>
      </c>
      <c r="C105" s="160">
        <v>-39037</v>
      </c>
      <c r="D105" s="160">
        <v>-40684</v>
      </c>
      <c r="E105" s="160">
        <v>0</v>
      </c>
      <c r="F105" s="160">
        <v>-44153</v>
      </c>
      <c r="G105" s="160">
        <v>-45916</v>
      </c>
      <c r="H105" s="160">
        <v>-48431</v>
      </c>
      <c r="I105" s="160">
        <v>-50257</v>
      </c>
      <c r="J105" s="160">
        <v>-52010</v>
      </c>
      <c r="K105" s="160">
        <v>-53801</v>
      </c>
      <c r="L105" s="160">
        <v>-55510</v>
      </c>
      <c r="M105" s="160">
        <v>-57275</v>
      </c>
      <c r="N105" s="160">
        <v>-59189</v>
      </c>
      <c r="O105" s="160">
        <v>-61178</v>
      </c>
      <c r="P105" s="160">
        <v>-63241</v>
      </c>
      <c r="Q105" s="160">
        <v>-65448</v>
      </c>
      <c r="R105" s="160">
        <v>-67943</v>
      </c>
      <c r="S105" s="160">
        <v>-71154</v>
      </c>
      <c r="T105" s="160">
        <v>-73369</v>
      </c>
      <c r="U105" s="160">
        <v>-75676</v>
      </c>
      <c r="V105" s="160">
        <v>-77992</v>
      </c>
      <c r="W105" s="160">
        <v>-80252</v>
      </c>
      <c r="X105" s="160">
        <v>-82415</v>
      </c>
      <c r="Y105" s="160">
        <v>0</v>
      </c>
      <c r="Z105" s="160">
        <v>0</v>
      </c>
      <c r="AA105" s="160">
        <v>0</v>
      </c>
      <c r="AB105" s="160">
        <v>0</v>
      </c>
      <c r="AC105" s="160">
        <v>0</v>
      </c>
      <c r="AD105" s="160">
        <v>0</v>
      </c>
      <c r="AE105" s="160">
        <v>0</v>
      </c>
      <c r="AF105" s="160">
        <v>0</v>
      </c>
      <c r="AG105" s="160">
        <v>0</v>
      </c>
      <c r="AH105" s="160">
        <v>0</v>
      </c>
      <c r="AI105" s="160">
        <v>0</v>
      </c>
      <c r="AJ105" s="160">
        <v>0</v>
      </c>
      <c r="AK105" s="160">
        <v>0</v>
      </c>
      <c r="AL105" s="160">
        <v>0</v>
      </c>
      <c r="AM105" s="160">
        <v>0</v>
      </c>
      <c r="AN105" s="160">
        <v>0</v>
      </c>
      <c r="AO105" s="160">
        <v>0</v>
      </c>
      <c r="AP105" s="160">
        <v>0</v>
      </c>
      <c r="AQ105" s="160">
        <v>0</v>
      </c>
      <c r="AR105" s="160">
        <v>0</v>
      </c>
      <c r="AS105" s="160">
        <v>0</v>
      </c>
      <c r="AT105" s="160">
        <v>0</v>
      </c>
      <c r="AU105" s="160">
        <v>0</v>
      </c>
      <c r="AV105" s="160">
        <v>0</v>
      </c>
      <c r="AW105" s="160">
        <v>0</v>
      </c>
      <c r="AX105" s="160">
        <v>0</v>
      </c>
      <c r="AY105" s="160">
        <v>0</v>
      </c>
      <c r="AZ105" s="160">
        <v>0</v>
      </c>
      <c r="BA105" s="160">
        <v>0</v>
      </c>
      <c r="BB105" s="160">
        <v>0</v>
      </c>
      <c r="BC105" s="160">
        <v>0</v>
      </c>
      <c r="BD105" s="160">
        <v>0</v>
      </c>
      <c r="BE105" s="160">
        <v>0</v>
      </c>
      <c r="BF105" s="160">
        <v>0</v>
      </c>
      <c r="BG105" s="160">
        <v>0</v>
      </c>
      <c r="BH105" s="160">
        <v>0</v>
      </c>
      <c r="BI105" s="160">
        <v>0</v>
      </c>
      <c r="BJ105" s="160">
        <v>0</v>
      </c>
      <c r="BK105" s="160">
        <v>0</v>
      </c>
      <c r="BL105" s="160">
        <v>0</v>
      </c>
      <c r="BM105" s="160">
        <v>0</v>
      </c>
      <c r="BN105" s="160">
        <v>0</v>
      </c>
      <c r="BO105" s="160">
        <v>0</v>
      </c>
      <c r="BP105" s="160">
        <v>0</v>
      </c>
      <c r="BQ105" s="160">
        <v>0</v>
      </c>
      <c r="BR105" s="160">
        <v>0</v>
      </c>
      <c r="BS105" s="165" t="s">
        <v>313</v>
      </c>
      <c r="BT105" s="160">
        <v>0</v>
      </c>
      <c r="BU105" s="160">
        <v>0</v>
      </c>
    </row>
    <row r="106" spans="1:73" s="3" customFormat="1">
      <c r="A106" s="3" t="s">
        <v>400</v>
      </c>
      <c r="B106" s="161">
        <v>9471642</v>
      </c>
      <c r="C106" s="161">
        <v>9587191</v>
      </c>
      <c r="D106" s="161">
        <v>11007695</v>
      </c>
      <c r="E106" s="161">
        <v>11175602</v>
      </c>
      <c r="F106" s="161">
        <v>11645062</v>
      </c>
      <c r="G106" s="161">
        <v>12150862</v>
      </c>
      <c r="H106" s="161">
        <v>12371035</v>
      </c>
      <c r="I106" s="161">
        <v>11818549</v>
      </c>
      <c r="J106" s="161">
        <v>11985673</v>
      </c>
      <c r="K106" s="161">
        <v>12323135</v>
      </c>
      <c r="L106" s="161">
        <v>11987414</v>
      </c>
      <c r="M106" s="161">
        <v>12218987</v>
      </c>
      <c r="N106" s="161">
        <v>12766189</v>
      </c>
      <c r="O106" s="161">
        <v>13020201</v>
      </c>
      <c r="P106" s="163">
        <v>13515952</v>
      </c>
      <c r="Q106" s="163">
        <v>14235752</v>
      </c>
      <c r="R106" s="163">
        <v>13847552</v>
      </c>
      <c r="S106" s="163">
        <v>14644386</v>
      </c>
      <c r="T106" s="163">
        <v>15344058</v>
      </c>
      <c r="U106" s="163">
        <v>15721683</v>
      </c>
      <c r="V106" s="163">
        <v>16238783</v>
      </c>
      <c r="W106" s="163">
        <v>17170346</v>
      </c>
      <c r="X106" s="163">
        <v>20087510</v>
      </c>
      <c r="Y106" s="163">
        <v>20456888</v>
      </c>
      <c r="Z106" s="163">
        <v>21630121</v>
      </c>
      <c r="AA106" s="163">
        <v>23223053</v>
      </c>
      <c r="AB106" s="163">
        <v>25505886</v>
      </c>
      <c r="AC106" s="163">
        <v>25205375</v>
      </c>
      <c r="AD106" s="163">
        <v>26501518</v>
      </c>
      <c r="AE106" s="163">
        <v>27743301</v>
      </c>
      <c r="AF106" s="163">
        <v>28573209</v>
      </c>
      <c r="AG106" s="163">
        <v>29084137</v>
      </c>
      <c r="AH106" s="163">
        <v>29864563</v>
      </c>
      <c r="AI106" s="163">
        <v>31098754</v>
      </c>
      <c r="AJ106" s="163">
        <v>32339348</v>
      </c>
      <c r="AK106" s="163">
        <v>32127653</v>
      </c>
      <c r="AL106" s="163">
        <v>32950979</v>
      </c>
      <c r="AM106" s="163">
        <v>34755030</v>
      </c>
      <c r="AN106" s="163">
        <v>36554101</v>
      </c>
      <c r="AO106" s="163">
        <v>37585575</v>
      </c>
      <c r="AP106" s="163">
        <v>39780943</v>
      </c>
      <c r="AQ106" s="163">
        <v>42723904</v>
      </c>
      <c r="AR106" s="163">
        <v>44632965</v>
      </c>
      <c r="AS106" s="163">
        <v>46570774</v>
      </c>
      <c r="AT106" s="163">
        <v>47674456</v>
      </c>
      <c r="AU106" s="163">
        <v>52479456</v>
      </c>
      <c r="AV106" s="163">
        <v>53464434</v>
      </c>
      <c r="AW106" s="163">
        <v>53210687</v>
      </c>
      <c r="AX106" s="163">
        <v>57445764</v>
      </c>
      <c r="AY106" s="163">
        <v>57212081</v>
      </c>
      <c r="AZ106" s="163">
        <v>59092151</v>
      </c>
      <c r="BA106" s="163">
        <v>59561696</v>
      </c>
      <c r="BB106" s="163">
        <v>61357293</v>
      </c>
      <c r="BC106" s="163">
        <v>63768918</v>
      </c>
      <c r="BD106" s="163">
        <v>65292088</v>
      </c>
      <c r="BE106" s="163">
        <v>66937790</v>
      </c>
      <c r="BF106" s="163">
        <v>65965411</v>
      </c>
      <c r="BG106" s="163">
        <v>67864819</v>
      </c>
      <c r="BH106" s="163">
        <v>67888144</v>
      </c>
      <c r="BI106" s="163">
        <v>69038486</v>
      </c>
      <c r="BJ106" s="163">
        <v>68889834</v>
      </c>
      <c r="BK106" s="163">
        <v>70502775</v>
      </c>
      <c r="BL106" s="163">
        <v>71322435</v>
      </c>
      <c r="BM106" s="163">
        <v>73287391</v>
      </c>
      <c r="BN106" s="161">
        <v>71783539</v>
      </c>
      <c r="BO106" s="161">
        <v>75331217</v>
      </c>
      <c r="BP106" s="163">
        <v>75840006</v>
      </c>
      <c r="BQ106" s="163">
        <v>77427882</v>
      </c>
      <c r="BR106" s="163">
        <v>77870596</v>
      </c>
      <c r="BS106" s="163">
        <v>79465734</v>
      </c>
      <c r="BT106" s="163">
        <v>80637566</v>
      </c>
      <c r="BU106" s="163">
        <v>81549589</v>
      </c>
    </row>
    <row r="107" spans="1:73" s="4" customFormat="1">
      <c r="B107" s="32"/>
      <c r="C107" s="32"/>
      <c r="D107" s="32"/>
      <c r="E107" s="32"/>
      <c r="F107" s="32"/>
      <c r="G107" s="32"/>
      <c r="H107" s="32"/>
      <c r="I107" s="32"/>
      <c r="J107" s="32"/>
      <c r="K107" s="32"/>
      <c r="L107" s="32"/>
      <c r="M107" s="32"/>
      <c r="N107" s="32"/>
      <c r="O107" s="32"/>
      <c r="P107" s="32"/>
      <c r="Q107" s="32"/>
      <c r="R107" s="32"/>
      <c r="S107" s="32"/>
      <c r="T107" s="32"/>
      <c r="U107" s="32"/>
      <c r="V107" s="32"/>
      <c r="AR107" s="14"/>
      <c r="AS107" s="14"/>
      <c r="AT107" s="14"/>
      <c r="AU107" s="14"/>
      <c r="AV107" s="14"/>
      <c r="AW107" s="14"/>
      <c r="AX107" s="14"/>
      <c r="AY107" s="14"/>
      <c r="AZ107" s="14"/>
      <c r="BA107" s="14"/>
      <c r="BB107" s="14"/>
      <c r="BC107" s="14"/>
      <c r="BD107" s="14"/>
      <c r="BE107" s="14"/>
      <c r="BF107" s="14"/>
      <c r="BG107" s="14"/>
      <c r="BH107" s="14"/>
      <c r="BI107" s="14"/>
      <c r="BJ107" s="14"/>
      <c r="BK107" s="14"/>
      <c r="BL107" s="14"/>
      <c r="BM107" s="14"/>
      <c r="BN107" s="14"/>
      <c r="BO107" s="14"/>
      <c r="BP107" s="14"/>
      <c r="BQ107" s="14"/>
      <c r="BR107" s="14"/>
      <c r="BS107" s="14"/>
      <c r="BT107" s="14"/>
      <c r="BU107" s="14"/>
    </row>
    <row r="108" spans="1:73" s="4" customFormat="1">
      <c r="A108" s="365" t="s">
        <v>118</v>
      </c>
      <c r="AR108" s="14"/>
      <c r="AS108" s="14"/>
      <c r="AT108" s="14"/>
      <c r="AU108" s="14"/>
      <c r="AV108" s="14"/>
      <c r="AW108" s="14"/>
      <c r="AX108" s="14"/>
      <c r="AY108" s="14"/>
      <c r="AZ108" s="14"/>
      <c r="BA108" s="14"/>
      <c r="BB108" s="14"/>
      <c r="BC108" s="14"/>
      <c r="BD108" s="14"/>
      <c r="BE108" s="14"/>
      <c r="BF108" s="14"/>
      <c r="BG108" s="14"/>
      <c r="BH108" s="14"/>
      <c r="BI108" s="14"/>
      <c r="BJ108" s="14"/>
      <c r="BK108" s="14"/>
      <c r="BL108" s="14"/>
      <c r="BM108" s="14"/>
      <c r="BN108" s="14"/>
      <c r="BO108" s="14"/>
      <c r="BP108" s="14"/>
      <c r="BQ108" s="14"/>
      <c r="BR108" s="14"/>
      <c r="BS108" s="14"/>
      <c r="BT108" s="14"/>
      <c r="BU108" s="14"/>
    </row>
    <row r="109" spans="1:73" s="4" customFormat="1">
      <c r="A109" s="365"/>
      <c r="B109" s="11"/>
      <c r="C109" s="11"/>
      <c r="D109" s="11"/>
      <c r="E109" s="11"/>
      <c r="F109" s="11"/>
      <c r="G109" s="11"/>
      <c r="H109" s="11"/>
      <c r="I109" s="11"/>
      <c r="J109" s="11"/>
      <c r="K109" s="11"/>
      <c r="L109" s="11"/>
      <c r="M109" s="11"/>
      <c r="N109" s="11"/>
      <c r="O109" s="11"/>
      <c r="P109" s="11"/>
      <c r="Q109" s="11"/>
      <c r="R109" s="11"/>
      <c r="S109" s="11"/>
      <c r="T109" s="11"/>
      <c r="U109" s="11"/>
      <c r="V109" s="11"/>
      <c r="W109" s="11"/>
      <c r="X109" s="11"/>
      <c r="Y109" s="11"/>
      <c r="Z109" s="11"/>
      <c r="AA109" s="11"/>
      <c r="AB109" s="11"/>
      <c r="AC109" s="11"/>
      <c r="AD109" s="11"/>
      <c r="AE109" s="11"/>
      <c r="AF109" s="11"/>
      <c r="AG109" s="11"/>
      <c r="AH109" s="11"/>
      <c r="AI109" s="11"/>
      <c r="AJ109" s="11"/>
      <c r="AK109" s="11"/>
      <c r="AL109" s="11"/>
      <c r="AM109" s="11"/>
      <c r="AN109" s="11"/>
      <c r="AO109" s="11"/>
      <c r="AP109" s="11"/>
      <c r="AQ109" s="11"/>
      <c r="AR109" s="14"/>
      <c r="AS109" s="14"/>
      <c r="AT109" s="14"/>
      <c r="AU109" s="14"/>
      <c r="AV109" s="14"/>
      <c r="AW109" s="14"/>
      <c r="AX109" s="14"/>
      <c r="AY109" s="14"/>
      <c r="AZ109" s="14"/>
      <c r="BA109" s="14"/>
      <c r="BB109" s="14"/>
      <c r="BC109" s="14"/>
      <c r="BD109" s="14"/>
      <c r="BE109" s="14"/>
      <c r="BF109" s="14"/>
      <c r="BG109" s="14"/>
      <c r="BH109" s="14"/>
      <c r="BI109" s="14"/>
      <c r="BJ109" s="14"/>
      <c r="BK109" s="14"/>
      <c r="BL109" s="14"/>
      <c r="BM109" s="14"/>
      <c r="BN109" s="14"/>
      <c r="BO109" s="14"/>
      <c r="BP109" s="14"/>
      <c r="BQ109" s="14"/>
      <c r="BR109" s="14"/>
      <c r="BS109" s="14"/>
      <c r="BT109" s="14"/>
      <c r="BU109" s="14"/>
    </row>
    <row r="110" spans="1:73">
      <c r="A110" s="23"/>
    </row>
    <row r="111" spans="1:73">
      <c r="A111" s="23"/>
    </row>
    <row r="112" spans="1:73">
      <c r="A112" s="23"/>
    </row>
    <row r="113" spans="1:1">
      <c r="A113" s="23"/>
    </row>
    <row r="114" spans="1:1">
      <c r="A114" s="23"/>
    </row>
    <row r="115" spans="1:1">
      <c r="A115" s="23"/>
    </row>
    <row r="116" spans="1:1">
      <c r="A116" s="23"/>
    </row>
  </sheetData>
  <mergeCells count="1">
    <mergeCell ref="A108:A109"/>
  </mergeCells>
  <conditionalFormatting sqref="AR107:BU328">
    <cfRule type="cellIs" dxfId="6" priority="199" operator="notEqual">
      <formula>#REF!</formula>
    </cfRule>
  </conditionalFormatting>
  <conditionalFormatting sqref="AD17 AD27 AD33">
    <cfRule type="cellIs" dxfId="5" priority="1" stopIfTrue="1" operator="notEqual">
      <formula>AE16</formula>
    </cfRule>
  </conditionalFormatting>
  <hyperlinks>
    <hyperlink ref="A1" location="Index!A1" display="Index" xr:uid="{00000000-0004-0000-0200-000000000000}"/>
  </hyperlinks>
  <pageMargins left="0.51181102362204722" right="0.51181102362204722" top="0.78740157480314965" bottom="0.78740157480314965" header="0.31496062992125984" footer="0.31496062992125984"/>
  <pageSetup paperSize="9" scale="7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0050"/>
  </sheetPr>
  <dimension ref="A1:AC31"/>
  <sheetViews>
    <sheetView topLeftCell="A7" zoomScaleNormal="100" workbookViewId="0">
      <pane xSplit="1" topLeftCell="AA1" activePane="topRight" state="frozen"/>
      <selection pane="topRight" activeCell="AC3" sqref="AC3:AC26"/>
    </sheetView>
  </sheetViews>
  <sheetFormatPr defaultRowHeight="15"/>
  <cols>
    <col min="1" max="1" width="65.5703125" customWidth="1"/>
    <col min="2" max="7" width="13.42578125" customWidth="1"/>
    <col min="8" max="20" width="13.42578125" bestFit="1" customWidth="1"/>
    <col min="21" max="29" width="13.28515625" customWidth="1"/>
  </cols>
  <sheetData>
    <row r="1" spans="1:29" ht="57.75" customHeight="1">
      <c r="A1" s="145" t="s">
        <v>379</v>
      </c>
      <c r="B1" s="145"/>
      <c r="C1" s="135"/>
    </row>
    <row r="2" spans="1:29">
      <c r="A2" s="140" t="s">
        <v>463</v>
      </c>
      <c r="B2" s="184" t="s">
        <v>337</v>
      </c>
      <c r="C2" s="184" t="s">
        <v>338</v>
      </c>
      <c r="D2" s="184" t="s">
        <v>339</v>
      </c>
      <c r="E2" s="184" t="s">
        <v>342</v>
      </c>
      <c r="F2" s="184" t="s">
        <v>344</v>
      </c>
      <c r="G2" s="184" t="s">
        <v>345</v>
      </c>
      <c r="H2" s="184" t="s">
        <v>346</v>
      </c>
      <c r="I2" s="184" t="s">
        <v>348</v>
      </c>
      <c r="J2" s="184" t="s">
        <v>350</v>
      </c>
      <c r="K2" s="184" t="s">
        <v>351</v>
      </c>
      <c r="L2" s="184" t="s">
        <v>352</v>
      </c>
      <c r="M2" s="184" t="s">
        <v>353</v>
      </c>
      <c r="N2" s="184" t="s">
        <v>355</v>
      </c>
      <c r="O2" s="184" t="s">
        <v>356</v>
      </c>
      <c r="P2" s="184" t="s">
        <v>357</v>
      </c>
      <c r="Q2" s="184" t="s">
        <v>358</v>
      </c>
      <c r="R2" s="184" t="s">
        <v>360</v>
      </c>
      <c r="S2" s="184" t="s">
        <v>377</v>
      </c>
      <c r="T2" s="184" t="s">
        <v>908</v>
      </c>
      <c r="U2" s="184" t="s">
        <v>1060</v>
      </c>
      <c r="V2" s="184" t="s">
        <v>1078</v>
      </c>
      <c r="W2" s="184" t="s">
        <v>1144</v>
      </c>
      <c r="X2" s="184" t="s">
        <v>1151</v>
      </c>
      <c r="Y2" s="184" t="s">
        <v>1165</v>
      </c>
      <c r="Z2" s="184" t="s">
        <v>1171</v>
      </c>
      <c r="AA2" s="184" t="s">
        <v>1178</v>
      </c>
      <c r="AB2" s="184" t="s">
        <v>1203</v>
      </c>
      <c r="AC2" s="184" t="s">
        <v>1213</v>
      </c>
    </row>
    <row r="3" spans="1:29">
      <c r="A3" s="128" t="s">
        <v>1079</v>
      </c>
      <c r="B3" s="229">
        <v>60278643</v>
      </c>
      <c r="C3" s="229">
        <v>63430124</v>
      </c>
      <c r="D3" s="229">
        <v>63482903</v>
      </c>
      <c r="E3" s="229">
        <v>66358817</v>
      </c>
      <c r="F3" s="229">
        <v>66772055</v>
      </c>
      <c r="G3" s="229">
        <v>68718699</v>
      </c>
      <c r="H3" s="229">
        <v>69467915</v>
      </c>
      <c r="I3" s="229">
        <v>70058338</v>
      </c>
      <c r="J3" s="229">
        <v>71361988</v>
      </c>
      <c r="K3" s="229">
        <v>74299816</v>
      </c>
      <c r="L3" s="229">
        <v>77189866</v>
      </c>
      <c r="M3" s="229">
        <v>79217943</v>
      </c>
      <c r="N3" s="229">
        <v>82221098</v>
      </c>
      <c r="O3" s="229">
        <v>84340419</v>
      </c>
      <c r="P3" s="229">
        <v>87947672</v>
      </c>
      <c r="Q3" s="229">
        <v>91435906</v>
      </c>
      <c r="R3" s="229">
        <v>90756045</v>
      </c>
      <c r="S3" s="229">
        <v>95953970</v>
      </c>
      <c r="T3" s="229">
        <v>99282234</v>
      </c>
      <c r="U3" s="229">
        <v>98474996</v>
      </c>
      <c r="V3" s="229">
        <v>98763188</v>
      </c>
      <c r="W3" s="229">
        <v>101512918</v>
      </c>
      <c r="X3" s="229">
        <v>108021213</v>
      </c>
      <c r="Y3" s="229">
        <v>110328201</v>
      </c>
      <c r="Z3" s="229">
        <v>114183135</v>
      </c>
      <c r="AA3" s="229">
        <v>121779638</v>
      </c>
      <c r="AB3" s="229">
        <v>125301297</v>
      </c>
      <c r="AC3" s="229">
        <v>131616061</v>
      </c>
    </row>
    <row r="4" spans="1:29">
      <c r="A4" s="131" t="s">
        <v>464</v>
      </c>
      <c r="B4" s="229">
        <v>47013960</v>
      </c>
      <c r="C4" s="229">
        <v>47972669</v>
      </c>
      <c r="D4" s="229">
        <v>49199868</v>
      </c>
      <c r="E4" s="229">
        <v>50864110</v>
      </c>
      <c r="F4" s="229">
        <v>50546486</v>
      </c>
      <c r="G4" s="229">
        <v>51180715</v>
      </c>
      <c r="H4" s="229">
        <v>51974447</v>
      </c>
      <c r="I4" s="229">
        <v>53640084</v>
      </c>
      <c r="J4" s="229">
        <v>53933796</v>
      </c>
      <c r="K4" s="229">
        <v>56718962</v>
      </c>
      <c r="L4" s="229">
        <v>59892651</v>
      </c>
      <c r="M4" s="229">
        <v>62446503</v>
      </c>
      <c r="N4" s="229">
        <v>60966517</v>
      </c>
      <c r="O4" s="229">
        <v>61179999</v>
      </c>
      <c r="P4" s="229">
        <v>63409002</v>
      </c>
      <c r="Q4" s="229">
        <v>64277380</v>
      </c>
      <c r="R4" s="229">
        <v>62893936</v>
      </c>
      <c r="S4" s="229">
        <v>64625034</v>
      </c>
      <c r="T4" s="229">
        <v>66546756</v>
      </c>
      <c r="U4" s="229">
        <v>67615882</v>
      </c>
      <c r="V4" s="229">
        <v>71334690</v>
      </c>
      <c r="W4" s="229">
        <v>72809536</v>
      </c>
      <c r="X4" s="229">
        <v>73895310</v>
      </c>
      <c r="Y4" s="229">
        <v>76761083</v>
      </c>
      <c r="Z4" s="229">
        <v>77871572</v>
      </c>
      <c r="AA4" s="229">
        <v>85066882</v>
      </c>
      <c r="AB4" s="229">
        <v>85041911</v>
      </c>
      <c r="AC4" s="229">
        <v>88194890</v>
      </c>
    </row>
    <row r="5" spans="1:29">
      <c r="A5" s="131" t="s">
        <v>465</v>
      </c>
      <c r="B5" s="229">
        <v>3197299</v>
      </c>
      <c r="C5" s="229">
        <v>4967889</v>
      </c>
      <c r="D5" s="229">
        <v>3421508</v>
      </c>
      <c r="E5" s="229">
        <v>3928602</v>
      </c>
      <c r="F5" s="229">
        <v>3849763</v>
      </c>
      <c r="G5" s="229">
        <v>4281861</v>
      </c>
      <c r="H5" s="229">
        <v>3796843</v>
      </c>
      <c r="I5" s="229">
        <v>3391443</v>
      </c>
      <c r="J5" s="229">
        <v>3822491</v>
      </c>
      <c r="K5" s="229">
        <v>4219772</v>
      </c>
      <c r="L5" s="229">
        <v>4205420</v>
      </c>
      <c r="M5" s="229">
        <v>4362437</v>
      </c>
      <c r="N5" s="229">
        <v>7019799</v>
      </c>
      <c r="O5" s="229">
        <v>8679331</v>
      </c>
      <c r="P5" s="229">
        <v>8948284</v>
      </c>
      <c r="Q5" s="229">
        <v>10721736</v>
      </c>
      <c r="R5" s="229">
        <v>13760775</v>
      </c>
      <c r="S5" s="229">
        <v>15483400</v>
      </c>
      <c r="T5" s="229">
        <v>14403990</v>
      </c>
      <c r="U5" s="229">
        <v>12421035</v>
      </c>
      <c r="V5" s="229">
        <v>12471179</v>
      </c>
      <c r="W5" s="229">
        <v>13845567</v>
      </c>
      <c r="X5" s="229">
        <v>18495891</v>
      </c>
      <c r="Y5" s="229">
        <v>16773360</v>
      </c>
      <c r="Z5" s="229">
        <v>18345161</v>
      </c>
      <c r="AA5" s="229">
        <v>18363594</v>
      </c>
      <c r="AB5" s="229">
        <v>21370422</v>
      </c>
      <c r="AC5" s="229">
        <v>22238994</v>
      </c>
    </row>
    <row r="6" spans="1:29">
      <c r="A6" s="131" t="s">
        <v>466</v>
      </c>
      <c r="B6" s="229">
        <v>1989851</v>
      </c>
      <c r="C6" s="229">
        <v>2185085</v>
      </c>
      <c r="D6" s="229">
        <v>2625820</v>
      </c>
      <c r="E6" s="229">
        <v>2840001</v>
      </c>
      <c r="F6" s="229">
        <v>3197121</v>
      </c>
      <c r="G6" s="229">
        <v>3299226</v>
      </c>
      <c r="H6" s="229">
        <v>3497542</v>
      </c>
      <c r="I6" s="229">
        <v>3560166</v>
      </c>
      <c r="J6" s="229">
        <v>3351222</v>
      </c>
      <c r="K6" s="229">
        <v>3083448</v>
      </c>
      <c r="L6" s="229">
        <v>2663941</v>
      </c>
      <c r="M6" s="229">
        <v>2440535</v>
      </c>
      <c r="N6" s="229">
        <v>1919839</v>
      </c>
      <c r="O6" s="229">
        <v>1742545</v>
      </c>
      <c r="P6" s="229">
        <v>1606917</v>
      </c>
      <c r="Q6" s="229">
        <v>1738001</v>
      </c>
      <c r="R6" s="229">
        <v>1835551</v>
      </c>
      <c r="S6" s="229">
        <v>2193752</v>
      </c>
      <c r="T6" s="229">
        <v>2653648</v>
      </c>
      <c r="U6" s="229">
        <v>2957083</v>
      </c>
      <c r="V6" s="229">
        <v>3406964</v>
      </c>
      <c r="W6" s="229">
        <v>3770898</v>
      </c>
      <c r="X6" s="229">
        <v>4693672</v>
      </c>
      <c r="Y6" s="229">
        <v>6213993</v>
      </c>
      <c r="Z6" s="229">
        <v>6576123</v>
      </c>
      <c r="AA6" s="229">
        <v>6433062</v>
      </c>
      <c r="AB6" s="229">
        <v>6471198</v>
      </c>
      <c r="AC6" s="229">
        <v>6936464</v>
      </c>
    </row>
    <row r="7" spans="1:29">
      <c r="A7" s="131" t="s">
        <v>1061</v>
      </c>
      <c r="B7" s="229">
        <v>1801076</v>
      </c>
      <c r="C7" s="229">
        <v>2041686</v>
      </c>
      <c r="D7" s="229">
        <v>2099448</v>
      </c>
      <c r="E7" s="229">
        <v>2152031</v>
      </c>
      <c r="F7" s="229">
        <v>2124895</v>
      </c>
      <c r="G7" s="229">
        <v>2222091</v>
      </c>
      <c r="H7" s="229">
        <v>2357150</v>
      </c>
      <c r="I7" s="229">
        <v>2301048</v>
      </c>
      <c r="J7" s="229">
        <v>2999993</v>
      </c>
      <c r="K7" s="229">
        <v>3208283</v>
      </c>
      <c r="L7" s="229">
        <v>3180319</v>
      </c>
      <c r="M7" s="229">
        <v>2979631</v>
      </c>
      <c r="N7" s="229">
        <v>3127929</v>
      </c>
      <c r="O7" s="229">
        <v>2805729</v>
      </c>
      <c r="P7" s="229">
        <v>2951678</v>
      </c>
      <c r="Q7" s="229">
        <v>4689788</v>
      </c>
      <c r="R7" s="229">
        <v>1203295</v>
      </c>
      <c r="S7" s="229">
        <v>1252473</v>
      </c>
      <c r="T7" s="229">
        <v>1472526</v>
      </c>
      <c r="U7" s="229">
        <v>1484828</v>
      </c>
      <c r="V7" s="229">
        <v>1472892</v>
      </c>
      <c r="W7" s="229">
        <v>1422383</v>
      </c>
      <c r="X7" s="229">
        <v>1459263</v>
      </c>
      <c r="Y7" s="229">
        <v>1818423</v>
      </c>
      <c r="Z7" s="229">
        <v>1871677</v>
      </c>
      <c r="AA7" s="229">
        <v>2076864</v>
      </c>
      <c r="AB7" s="229">
        <v>2052497</v>
      </c>
      <c r="AC7" s="229">
        <v>2302526</v>
      </c>
    </row>
    <row r="8" spans="1:29">
      <c r="A8" s="131" t="s">
        <v>467</v>
      </c>
      <c r="B8" s="229">
        <v>721333</v>
      </c>
      <c r="C8" s="229">
        <v>826087</v>
      </c>
      <c r="D8" s="229">
        <v>798973</v>
      </c>
      <c r="E8" s="229">
        <v>862788</v>
      </c>
      <c r="F8" s="229">
        <v>808004</v>
      </c>
      <c r="G8" s="229">
        <v>688599</v>
      </c>
      <c r="H8" s="229">
        <v>772619</v>
      </c>
      <c r="I8" s="229">
        <v>708929</v>
      </c>
      <c r="J8" s="229">
        <v>890752</v>
      </c>
      <c r="K8" s="229">
        <v>851027</v>
      </c>
      <c r="L8" s="229">
        <v>649487</v>
      </c>
      <c r="M8" s="229">
        <v>425868</v>
      </c>
      <c r="N8" s="229">
        <v>2112485</v>
      </c>
      <c r="O8" s="229">
        <v>1963134</v>
      </c>
      <c r="P8" s="229">
        <v>2359916</v>
      </c>
      <c r="Q8" s="229">
        <v>1021299</v>
      </c>
      <c r="R8" s="229">
        <v>934107</v>
      </c>
      <c r="S8" s="229">
        <v>1250259</v>
      </c>
      <c r="T8" s="229">
        <v>1171495</v>
      </c>
      <c r="U8" s="229">
        <v>1012985</v>
      </c>
      <c r="V8" s="229">
        <v>1021571</v>
      </c>
      <c r="W8" s="229">
        <v>839874</v>
      </c>
      <c r="X8" s="229">
        <v>751160</v>
      </c>
      <c r="Y8" s="229">
        <v>828917</v>
      </c>
      <c r="Z8" s="229">
        <v>1087339</v>
      </c>
      <c r="AA8" s="229">
        <v>1539837</v>
      </c>
      <c r="AB8" s="229">
        <v>1680728</v>
      </c>
      <c r="AC8" s="229">
        <v>2262234</v>
      </c>
    </row>
    <row r="9" spans="1:29">
      <c r="A9" s="131" t="s">
        <v>468</v>
      </c>
      <c r="B9" s="229">
        <v>2143538</v>
      </c>
      <c r="C9" s="229">
        <v>2071465</v>
      </c>
      <c r="D9" s="229">
        <v>1985475</v>
      </c>
      <c r="E9" s="229">
        <v>1751959</v>
      </c>
      <c r="F9" s="229">
        <v>1695712</v>
      </c>
      <c r="G9" s="229">
        <v>1618448</v>
      </c>
      <c r="H9" s="229">
        <v>1566687</v>
      </c>
      <c r="I9" s="229">
        <v>1551223</v>
      </c>
      <c r="J9" s="229">
        <v>1509015</v>
      </c>
      <c r="K9" s="229">
        <v>1491110</v>
      </c>
      <c r="L9" s="229">
        <v>1472245</v>
      </c>
      <c r="M9" s="229">
        <v>1473113</v>
      </c>
      <c r="N9" s="229">
        <v>1428524</v>
      </c>
      <c r="O9" s="229">
        <v>1355171</v>
      </c>
      <c r="P9" s="229">
        <v>1365345</v>
      </c>
      <c r="Q9" s="229">
        <v>1394823</v>
      </c>
      <c r="R9" s="229">
        <v>1406159</v>
      </c>
      <c r="S9" s="229">
        <v>1366535</v>
      </c>
      <c r="T9" s="229">
        <v>2437999</v>
      </c>
      <c r="U9" s="229">
        <v>2501887</v>
      </c>
      <c r="V9" s="229">
        <v>2702524</v>
      </c>
      <c r="W9" s="229">
        <v>2276874</v>
      </c>
      <c r="X9" s="229">
        <v>2258896</v>
      </c>
      <c r="Y9" s="229">
        <v>2207349</v>
      </c>
      <c r="Z9" s="229">
        <v>2135918</v>
      </c>
      <c r="AA9" s="229">
        <v>1784564</v>
      </c>
      <c r="AB9" s="229">
        <v>1895931</v>
      </c>
      <c r="AC9" s="229">
        <v>3065190</v>
      </c>
    </row>
    <row r="10" spans="1:29">
      <c r="A10" s="131" t="s">
        <v>1080</v>
      </c>
      <c r="B10" s="229">
        <v>361474</v>
      </c>
      <c r="C10" s="229">
        <v>136214</v>
      </c>
      <c r="D10" s="229">
        <v>31293</v>
      </c>
      <c r="E10" s="229">
        <v>26809</v>
      </c>
      <c r="F10" s="229">
        <v>4125</v>
      </c>
      <c r="G10" s="229">
        <v>0</v>
      </c>
      <c r="H10" s="229">
        <v>0</v>
      </c>
      <c r="I10" s="229">
        <v>0</v>
      </c>
      <c r="J10" s="229">
        <v>0</v>
      </c>
      <c r="K10" s="229">
        <v>0</v>
      </c>
      <c r="L10" s="229">
        <v>0</v>
      </c>
      <c r="M10" s="229">
        <v>0</v>
      </c>
      <c r="N10" s="229">
        <v>36083</v>
      </c>
      <c r="O10" s="229">
        <v>174239</v>
      </c>
      <c r="P10" s="229">
        <v>96848</v>
      </c>
      <c r="Q10" s="229">
        <v>136170</v>
      </c>
      <c r="R10" s="229">
        <v>546505</v>
      </c>
      <c r="S10" s="229">
        <v>570042</v>
      </c>
      <c r="T10" s="229">
        <v>590457</v>
      </c>
      <c r="U10" s="229">
        <v>670298</v>
      </c>
      <c r="V10" s="229">
        <v>612325</v>
      </c>
      <c r="W10" s="229">
        <v>753593</v>
      </c>
      <c r="X10" s="229">
        <v>654915</v>
      </c>
      <c r="Y10" s="229">
        <v>17236</v>
      </c>
      <c r="Z10" s="229">
        <v>8613</v>
      </c>
      <c r="AA10" s="229">
        <v>0</v>
      </c>
      <c r="AB10" s="229">
        <v>0</v>
      </c>
      <c r="AC10" s="229">
        <v>0</v>
      </c>
    </row>
    <row r="11" spans="1:29">
      <c r="A11" s="131" t="s">
        <v>469</v>
      </c>
      <c r="B11" s="229">
        <v>3050112</v>
      </c>
      <c r="C11" s="229">
        <v>3229029</v>
      </c>
      <c r="D11" s="229">
        <v>3320518</v>
      </c>
      <c r="E11" s="229">
        <v>3932517</v>
      </c>
      <c r="F11" s="229">
        <v>4545949</v>
      </c>
      <c r="G11" s="229">
        <v>5427759</v>
      </c>
      <c r="H11" s="229">
        <v>5502627</v>
      </c>
      <c r="I11" s="229">
        <v>4905445</v>
      </c>
      <c r="J11" s="229">
        <v>4854719</v>
      </c>
      <c r="K11" s="229">
        <v>4727214</v>
      </c>
      <c r="L11" s="229">
        <v>5125803</v>
      </c>
      <c r="M11" s="229">
        <v>5089856</v>
      </c>
      <c r="N11" s="229">
        <v>5609922</v>
      </c>
      <c r="O11" s="229">
        <v>6440271</v>
      </c>
      <c r="P11" s="229">
        <v>7209682</v>
      </c>
      <c r="Q11" s="229">
        <v>7456709</v>
      </c>
      <c r="R11" s="229">
        <v>8175717</v>
      </c>
      <c r="S11" s="229">
        <v>9212475</v>
      </c>
      <c r="T11" s="229">
        <v>10005363</v>
      </c>
      <c r="U11" s="229">
        <v>9810998</v>
      </c>
      <c r="V11" s="229">
        <v>5741043</v>
      </c>
      <c r="W11" s="229">
        <v>5794193</v>
      </c>
      <c r="X11" s="229">
        <v>5812106</v>
      </c>
      <c r="Y11" s="229">
        <v>5707840</v>
      </c>
      <c r="Z11" s="229">
        <v>6286732</v>
      </c>
      <c r="AA11" s="229">
        <v>6514835</v>
      </c>
      <c r="AB11" s="229">
        <v>6788610</v>
      </c>
      <c r="AC11" s="229">
        <v>6615763</v>
      </c>
    </row>
    <row r="12" spans="1:29">
      <c r="A12" s="136" t="s">
        <v>1081</v>
      </c>
      <c r="B12" s="229">
        <v>1349783</v>
      </c>
      <c r="C12" s="229">
        <v>1428677</v>
      </c>
      <c r="D12" s="229">
        <v>1504253</v>
      </c>
      <c r="E12" s="229">
        <v>1531594</v>
      </c>
      <c r="F12" s="229">
        <v>1560632</v>
      </c>
      <c r="G12" s="229">
        <v>1638535</v>
      </c>
      <c r="H12" s="229">
        <v>1656247</v>
      </c>
      <c r="I12" s="229">
        <v>1936040</v>
      </c>
      <c r="J12" s="229">
        <v>1892030</v>
      </c>
      <c r="K12" s="229">
        <v>1895523</v>
      </c>
      <c r="L12" s="229">
        <v>1983440</v>
      </c>
      <c r="M12" s="229">
        <v>2012954</v>
      </c>
      <c r="N12" s="229">
        <v>2101742</v>
      </c>
      <c r="O12" s="229">
        <v>2218988</v>
      </c>
      <c r="P12" s="229">
        <v>2331237</v>
      </c>
      <c r="Q12" s="229">
        <v>2315530</v>
      </c>
      <c r="R12" s="229">
        <v>2443075</v>
      </c>
      <c r="S12" s="229">
        <v>2641975</v>
      </c>
      <c r="T12" s="229">
        <v>2654739</v>
      </c>
      <c r="U12" s="229">
        <v>2631798</v>
      </c>
      <c r="V12" s="229">
        <v>2644670</v>
      </c>
      <c r="W12" s="229">
        <v>2638189</v>
      </c>
      <c r="X12" s="229">
        <v>2653738</v>
      </c>
      <c r="Y12" s="229">
        <v>2668103</v>
      </c>
      <c r="Z12" s="229">
        <v>2716516</v>
      </c>
      <c r="AA12" s="229">
        <v>2784340</v>
      </c>
      <c r="AB12" s="229">
        <v>2796895</v>
      </c>
      <c r="AC12" s="229">
        <v>2902896</v>
      </c>
    </row>
    <row r="13" spans="1:29">
      <c r="A13" s="136" t="s">
        <v>470</v>
      </c>
      <c r="B13" s="229">
        <v>565789</v>
      </c>
      <c r="C13" s="229">
        <v>649259</v>
      </c>
      <c r="D13" s="229">
        <v>817361</v>
      </c>
      <c r="E13" s="229">
        <v>569717</v>
      </c>
      <c r="F13" s="229">
        <v>367208</v>
      </c>
      <c r="G13" s="229">
        <v>513572</v>
      </c>
      <c r="H13" s="229">
        <v>660265</v>
      </c>
      <c r="I13" s="229">
        <v>478671</v>
      </c>
      <c r="J13" s="229">
        <v>557302</v>
      </c>
      <c r="K13" s="229">
        <v>803205</v>
      </c>
      <c r="L13" s="229">
        <v>916601</v>
      </c>
      <c r="M13" s="229">
        <v>561565</v>
      </c>
      <c r="N13" s="229">
        <v>643674</v>
      </c>
      <c r="O13" s="229">
        <v>813260</v>
      </c>
      <c r="P13" s="229">
        <v>829926</v>
      </c>
      <c r="Q13" s="229">
        <v>608811</v>
      </c>
      <c r="R13" s="229">
        <v>671645</v>
      </c>
      <c r="S13" s="229">
        <v>793257</v>
      </c>
      <c r="T13" s="229">
        <v>941216</v>
      </c>
      <c r="U13" s="229">
        <v>807899</v>
      </c>
      <c r="V13" s="229">
        <v>770108</v>
      </c>
      <c r="W13" s="229">
        <v>904539</v>
      </c>
      <c r="X13" s="229">
        <v>1008377</v>
      </c>
      <c r="Y13" s="229">
        <v>586806</v>
      </c>
      <c r="Z13" s="229">
        <v>479076</v>
      </c>
      <c r="AA13" s="229">
        <v>795718</v>
      </c>
      <c r="AB13" s="229">
        <v>718063</v>
      </c>
      <c r="AC13" s="229">
        <v>554540</v>
      </c>
    </row>
    <row r="14" spans="1:29">
      <c r="A14" s="131" t="s">
        <v>390</v>
      </c>
      <c r="B14" s="229">
        <v>256158</v>
      </c>
      <c r="C14" s="229">
        <v>306990</v>
      </c>
      <c r="D14" s="229">
        <v>468027</v>
      </c>
      <c r="E14" s="229">
        <v>146352</v>
      </c>
      <c r="F14" s="229">
        <v>220931</v>
      </c>
      <c r="G14" s="229">
        <v>286414</v>
      </c>
      <c r="H14" s="229">
        <v>390014</v>
      </c>
      <c r="I14" s="229">
        <v>174189</v>
      </c>
      <c r="J14" s="229">
        <v>191237</v>
      </c>
      <c r="K14" s="229">
        <v>433830</v>
      </c>
      <c r="L14" s="229">
        <v>576454</v>
      </c>
      <c r="M14" s="229">
        <v>154135</v>
      </c>
      <c r="N14" s="229">
        <v>253795</v>
      </c>
      <c r="O14" s="229">
        <v>373128</v>
      </c>
      <c r="P14" s="229">
        <v>413537</v>
      </c>
      <c r="Q14" s="229">
        <v>207516</v>
      </c>
      <c r="R14" s="229">
        <v>191225</v>
      </c>
      <c r="S14" s="229">
        <v>262258</v>
      </c>
      <c r="T14" s="229">
        <v>345790</v>
      </c>
      <c r="U14" s="229">
        <v>240235</v>
      </c>
      <c r="V14" s="229">
        <v>210465</v>
      </c>
      <c r="W14" s="229">
        <v>301523</v>
      </c>
      <c r="X14" s="229">
        <v>408471</v>
      </c>
      <c r="Y14" s="229">
        <v>262728</v>
      </c>
      <c r="Z14" s="229">
        <v>216064</v>
      </c>
      <c r="AA14" s="229">
        <v>533957</v>
      </c>
      <c r="AB14" s="229">
        <v>437399</v>
      </c>
      <c r="AC14" s="229">
        <v>252765</v>
      </c>
    </row>
    <row r="15" spans="1:29">
      <c r="A15" s="131" t="s">
        <v>391</v>
      </c>
      <c r="B15" s="229">
        <v>309631</v>
      </c>
      <c r="C15" s="229">
        <v>342269</v>
      </c>
      <c r="D15" s="229">
        <v>349334</v>
      </c>
      <c r="E15" s="229">
        <v>423365</v>
      </c>
      <c r="F15" s="229">
        <v>146277</v>
      </c>
      <c r="G15" s="229">
        <v>227158</v>
      </c>
      <c r="H15" s="229">
        <v>270251</v>
      </c>
      <c r="I15" s="229">
        <v>304482</v>
      </c>
      <c r="J15" s="229">
        <v>366065</v>
      </c>
      <c r="K15" s="229">
        <v>369375</v>
      </c>
      <c r="L15" s="229">
        <v>340147</v>
      </c>
      <c r="M15" s="229">
        <v>407430</v>
      </c>
      <c r="N15" s="229">
        <v>389879</v>
      </c>
      <c r="O15" s="229">
        <v>440132</v>
      </c>
      <c r="P15" s="229">
        <v>416389</v>
      </c>
      <c r="Q15" s="229">
        <v>401295</v>
      </c>
      <c r="R15" s="229">
        <v>480420</v>
      </c>
      <c r="S15" s="229">
        <v>530999</v>
      </c>
      <c r="T15" s="229">
        <v>595426</v>
      </c>
      <c r="U15" s="229">
        <v>567664</v>
      </c>
      <c r="V15" s="229">
        <v>559643</v>
      </c>
      <c r="W15" s="229">
        <v>603016</v>
      </c>
      <c r="X15" s="229">
        <v>599906</v>
      </c>
      <c r="Y15" s="229">
        <v>324078</v>
      </c>
      <c r="Z15" s="229">
        <v>263012</v>
      </c>
      <c r="AA15" s="229">
        <v>261761</v>
      </c>
      <c r="AB15" s="229">
        <v>280664</v>
      </c>
      <c r="AC15" s="229">
        <v>301775</v>
      </c>
    </row>
    <row r="16" spans="1:29">
      <c r="A16" s="136" t="s">
        <v>471</v>
      </c>
      <c r="B16" s="229">
        <v>3018101</v>
      </c>
      <c r="C16" s="229">
        <v>3490393</v>
      </c>
      <c r="D16" s="229">
        <v>3439769</v>
      </c>
      <c r="E16" s="229">
        <v>2385643</v>
      </c>
      <c r="F16" s="229">
        <v>2489288</v>
      </c>
      <c r="G16" s="229">
        <v>1735891</v>
      </c>
      <c r="H16" s="229">
        <v>1770734</v>
      </c>
      <c r="I16" s="229">
        <v>1908358</v>
      </c>
      <c r="J16" s="229">
        <v>2087088</v>
      </c>
      <c r="K16" s="229">
        <v>2088592</v>
      </c>
      <c r="L16" s="229">
        <v>2304065</v>
      </c>
      <c r="M16" s="229">
        <v>2171792</v>
      </c>
      <c r="N16" s="229">
        <v>2371483</v>
      </c>
      <c r="O16" s="229">
        <v>2538980</v>
      </c>
      <c r="P16" s="229">
        <v>2406149</v>
      </c>
      <c r="Q16" s="229">
        <v>1958268</v>
      </c>
      <c r="R16" s="229">
        <v>2070648</v>
      </c>
      <c r="S16" s="229">
        <v>2313398</v>
      </c>
      <c r="T16" s="229">
        <v>2410163</v>
      </c>
      <c r="U16" s="229">
        <v>1831368</v>
      </c>
      <c r="V16" s="229">
        <v>1913765</v>
      </c>
      <c r="W16" s="229">
        <v>2252300</v>
      </c>
      <c r="X16" s="229">
        <v>2395160</v>
      </c>
      <c r="Y16" s="229">
        <v>1811683</v>
      </c>
      <c r="Z16" s="229">
        <v>2047800</v>
      </c>
      <c r="AA16" s="229">
        <v>1886061</v>
      </c>
      <c r="AB16" s="229">
        <v>2902797</v>
      </c>
      <c r="AC16" s="229">
        <v>1930743</v>
      </c>
    </row>
    <row r="17" spans="1:29">
      <c r="A17" s="154" t="s">
        <v>472</v>
      </c>
      <c r="B17" s="231">
        <v>65212316</v>
      </c>
      <c r="C17" s="231">
        <v>68998453</v>
      </c>
      <c r="D17" s="231">
        <v>69244286</v>
      </c>
      <c r="E17" s="231">
        <v>70845771</v>
      </c>
      <c r="F17" s="231">
        <v>71189183</v>
      </c>
      <c r="G17" s="231">
        <v>72606697</v>
      </c>
      <c r="H17" s="231">
        <v>73555161</v>
      </c>
      <c r="I17" s="231">
        <v>74381407</v>
      </c>
      <c r="J17" s="231">
        <v>75898408</v>
      </c>
      <c r="K17" s="231">
        <v>79087136</v>
      </c>
      <c r="L17" s="231">
        <v>82393972</v>
      </c>
      <c r="M17" s="231">
        <v>83964254</v>
      </c>
      <c r="N17" s="231">
        <v>87337997</v>
      </c>
      <c r="O17" s="231">
        <v>89911647</v>
      </c>
      <c r="P17" s="231">
        <v>93514984</v>
      </c>
      <c r="Q17" s="231">
        <v>96318515</v>
      </c>
      <c r="R17" s="231">
        <v>95941413</v>
      </c>
      <c r="S17" s="231">
        <v>101702600</v>
      </c>
      <c r="T17" s="231">
        <v>105288352</v>
      </c>
      <c r="U17" s="231">
        <v>103746061</v>
      </c>
      <c r="V17" s="231">
        <v>104091731</v>
      </c>
      <c r="W17" s="231">
        <v>107307946</v>
      </c>
      <c r="X17" s="231">
        <v>114078488</v>
      </c>
      <c r="Y17" s="231">
        <v>115394793</v>
      </c>
      <c r="Z17" s="231">
        <v>119426527</v>
      </c>
      <c r="AA17" s="231">
        <v>127245757</v>
      </c>
      <c r="AB17" s="231">
        <v>131719052</v>
      </c>
      <c r="AC17" s="231">
        <v>137004240</v>
      </c>
    </row>
    <row r="18" spans="1:29">
      <c r="A18" s="130" t="s">
        <v>473</v>
      </c>
      <c r="B18" s="231">
        <v>7198273</v>
      </c>
      <c r="C18" s="231">
        <v>7034948</v>
      </c>
      <c r="D18" s="231">
        <v>7251851</v>
      </c>
      <c r="E18" s="231">
        <v>7278903</v>
      </c>
      <c r="F18" s="231">
        <v>7368963</v>
      </c>
      <c r="G18" s="231">
        <v>7522467</v>
      </c>
      <c r="H18" s="231">
        <v>7734883</v>
      </c>
      <c r="I18" s="231">
        <v>7794362</v>
      </c>
      <c r="J18" s="231">
        <v>8069047</v>
      </c>
      <c r="K18" s="231">
        <v>8219121</v>
      </c>
      <c r="L18" s="231">
        <v>8354908</v>
      </c>
      <c r="M18" s="231">
        <v>8346215</v>
      </c>
      <c r="N18" s="231">
        <v>8581242</v>
      </c>
      <c r="O18" s="231">
        <v>8654417</v>
      </c>
      <c r="P18" s="231">
        <v>8749471</v>
      </c>
      <c r="Q18" s="231">
        <v>9048583</v>
      </c>
      <c r="R18" s="231">
        <v>8996947</v>
      </c>
      <c r="S18" s="231">
        <v>8970390</v>
      </c>
      <c r="T18" s="231">
        <v>9009675</v>
      </c>
      <c r="U18" s="231">
        <v>9420127</v>
      </c>
      <c r="V18" s="231">
        <v>9478051</v>
      </c>
      <c r="W18" s="231">
        <v>9428389</v>
      </c>
      <c r="X18" s="231">
        <v>9485084</v>
      </c>
      <c r="Y18" s="231">
        <v>9668891</v>
      </c>
      <c r="Z18" s="231">
        <v>9802220</v>
      </c>
      <c r="AA18" s="231">
        <v>10099488</v>
      </c>
      <c r="AB18" s="231">
        <v>10257475</v>
      </c>
      <c r="AC18" s="231">
        <v>10413708</v>
      </c>
    </row>
    <row r="19" spans="1:29">
      <c r="A19" s="128" t="s">
        <v>474</v>
      </c>
      <c r="B19" s="229">
        <v>4750000</v>
      </c>
      <c r="C19" s="229">
        <v>4396719</v>
      </c>
      <c r="D19" s="229">
        <v>4396719</v>
      </c>
      <c r="E19" s="229">
        <v>4396719</v>
      </c>
      <c r="F19" s="229">
        <v>4396719</v>
      </c>
      <c r="G19" s="229">
        <v>5200000</v>
      </c>
      <c r="H19" s="229">
        <v>5200000</v>
      </c>
      <c r="I19" s="229">
        <v>5200000</v>
      </c>
      <c r="J19" s="229">
        <v>5200000</v>
      </c>
      <c r="K19" s="229">
        <v>5200000</v>
      </c>
      <c r="L19" s="229">
        <v>5200000</v>
      </c>
      <c r="M19" s="229">
        <v>5200000</v>
      </c>
      <c r="N19" s="229">
        <v>5200000</v>
      </c>
      <c r="O19" s="229">
        <v>5200000</v>
      </c>
      <c r="P19" s="229">
        <v>5200000</v>
      </c>
      <c r="Q19" s="229">
        <v>5200000</v>
      </c>
      <c r="R19" s="229">
        <v>5200000</v>
      </c>
      <c r="S19" s="229">
        <v>5200000</v>
      </c>
      <c r="T19" s="229">
        <v>5200000</v>
      </c>
      <c r="U19" s="229">
        <v>5200000</v>
      </c>
      <c r="V19" s="229">
        <v>5200000</v>
      </c>
      <c r="W19" s="229">
        <v>5200000</v>
      </c>
      <c r="X19" s="229">
        <v>5200000</v>
      </c>
      <c r="Y19" s="229">
        <v>5200000</v>
      </c>
      <c r="Z19" s="229">
        <v>5200000</v>
      </c>
      <c r="AA19" s="229">
        <v>8000000</v>
      </c>
      <c r="AB19" s="229">
        <v>8000000</v>
      </c>
      <c r="AC19" s="229">
        <v>8000000</v>
      </c>
    </row>
    <row r="20" spans="1:29">
      <c r="A20" s="132" t="s">
        <v>475</v>
      </c>
      <c r="B20" s="229">
        <v>4511</v>
      </c>
      <c r="C20" s="229">
        <v>4511</v>
      </c>
      <c r="D20" s="229">
        <v>4511</v>
      </c>
      <c r="E20" s="229">
        <v>4511</v>
      </c>
      <c r="F20" s="229">
        <v>4511</v>
      </c>
      <c r="G20" s="229">
        <v>4511</v>
      </c>
      <c r="H20" s="229">
        <v>4511</v>
      </c>
      <c r="I20" s="229">
        <v>4511</v>
      </c>
      <c r="J20" s="229">
        <v>4511</v>
      </c>
      <c r="K20" s="229">
        <v>4511</v>
      </c>
      <c r="L20" s="229">
        <v>4511</v>
      </c>
      <c r="M20" s="229">
        <v>4511</v>
      </c>
      <c r="N20" s="229">
        <v>4511</v>
      </c>
      <c r="O20" s="229">
        <v>4511</v>
      </c>
      <c r="P20" s="229">
        <v>4511</v>
      </c>
      <c r="Q20" s="229">
        <v>4511</v>
      </c>
      <c r="R20" s="229">
        <v>4511</v>
      </c>
      <c r="S20" s="229">
        <v>4511</v>
      </c>
      <c r="T20" s="229">
        <v>4511</v>
      </c>
      <c r="U20" s="229">
        <v>4511</v>
      </c>
      <c r="V20" s="229">
        <v>4511</v>
      </c>
      <c r="W20" s="229">
        <v>4511</v>
      </c>
      <c r="X20" s="229">
        <v>4511</v>
      </c>
      <c r="Y20" s="229">
        <v>5098</v>
      </c>
      <c r="Z20" s="229">
        <v>5098</v>
      </c>
      <c r="AA20" s="229">
        <v>5098</v>
      </c>
      <c r="AB20" s="229">
        <v>5098</v>
      </c>
      <c r="AC20" s="229">
        <v>5098</v>
      </c>
    </row>
    <row r="21" spans="1:29">
      <c r="A21" s="128" t="s">
        <v>476</v>
      </c>
      <c r="B21" s="229">
        <v>2468615</v>
      </c>
      <c r="C21" s="229">
        <v>2773613</v>
      </c>
      <c r="D21" s="229">
        <v>2773613</v>
      </c>
      <c r="E21" s="229">
        <v>3065305</v>
      </c>
      <c r="F21" s="229">
        <v>3065305</v>
      </c>
      <c r="G21" s="229">
        <v>2446371</v>
      </c>
      <c r="H21" s="229">
        <v>2446371</v>
      </c>
      <c r="I21" s="229">
        <v>2872851</v>
      </c>
      <c r="J21" s="229">
        <v>2872851</v>
      </c>
      <c r="K21" s="229">
        <v>3152172</v>
      </c>
      <c r="L21" s="229">
        <v>3152172</v>
      </c>
      <c r="M21" s="229">
        <v>3411250</v>
      </c>
      <c r="N21" s="229">
        <v>3411250</v>
      </c>
      <c r="O21" s="229">
        <v>3742995</v>
      </c>
      <c r="P21" s="229">
        <v>3742995</v>
      </c>
      <c r="Q21" s="229">
        <v>3960169</v>
      </c>
      <c r="R21" s="229">
        <v>3960169</v>
      </c>
      <c r="S21" s="229">
        <v>4064466</v>
      </c>
      <c r="T21" s="229">
        <v>4064466</v>
      </c>
      <c r="U21" s="229">
        <v>4320559</v>
      </c>
      <c r="V21" s="229">
        <v>4320559</v>
      </c>
      <c r="W21" s="229">
        <v>4472749</v>
      </c>
      <c r="X21" s="229">
        <v>4472749</v>
      </c>
      <c r="Y21" s="229">
        <v>4760864</v>
      </c>
      <c r="Z21" s="229">
        <v>4760864</v>
      </c>
      <c r="AA21" s="229">
        <v>2298375</v>
      </c>
      <c r="AB21" s="229">
        <v>2295229</v>
      </c>
      <c r="AC21" s="229">
        <v>2511118</v>
      </c>
    </row>
    <row r="22" spans="1:29">
      <c r="A22" s="128" t="s">
        <v>1082</v>
      </c>
      <c r="B22" s="229">
        <v>-187792</v>
      </c>
      <c r="C22" s="229">
        <v>-143512</v>
      </c>
      <c r="D22" s="229">
        <v>-128707</v>
      </c>
      <c r="E22" s="229">
        <v>-191464</v>
      </c>
      <c r="F22" s="229">
        <v>-189301</v>
      </c>
      <c r="G22" s="229">
        <v>-132573</v>
      </c>
      <c r="H22" s="229">
        <v>-99479</v>
      </c>
      <c r="I22" s="229">
        <v>-284995</v>
      </c>
      <c r="J22" s="229">
        <v>-168447</v>
      </c>
      <c r="K22" s="229">
        <v>-139622</v>
      </c>
      <c r="L22" s="229">
        <v>-123160</v>
      </c>
      <c r="M22" s="229">
        <v>-271699</v>
      </c>
      <c r="N22" s="229">
        <v>-224083</v>
      </c>
      <c r="O22" s="229">
        <v>-295355</v>
      </c>
      <c r="P22" s="229">
        <v>-253431</v>
      </c>
      <c r="Q22" s="229">
        <v>-118463</v>
      </c>
      <c r="R22" s="229">
        <v>-202545</v>
      </c>
      <c r="S22" s="229">
        <v>-303154</v>
      </c>
      <c r="T22" s="229">
        <v>-292643</v>
      </c>
      <c r="U22" s="229">
        <v>-111177</v>
      </c>
      <c r="V22" s="229">
        <v>-115962</v>
      </c>
      <c r="W22" s="229">
        <v>-252090</v>
      </c>
      <c r="X22" s="229">
        <v>-242565</v>
      </c>
      <c r="Y22" s="229">
        <v>-303874</v>
      </c>
      <c r="Z22" s="229">
        <v>-305967</v>
      </c>
      <c r="AA22" s="229">
        <v>-207413</v>
      </c>
      <c r="AB22" s="229">
        <v>-194815</v>
      </c>
      <c r="AC22" s="229">
        <v>-106214</v>
      </c>
    </row>
    <row r="23" spans="1:29">
      <c r="A23" s="128" t="s">
        <v>478</v>
      </c>
      <c r="B23" s="229">
        <v>159464</v>
      </c>
      <c r="C23" s="229">
        <v>0</v>
      </c>
      <c r="D23" s="229">
        <v>201921</v>
      </c>
      <c r="E23" s="229">
        <v>0</v>
      </c>
      <c r="F23" s="229">
        <v>87712</v>
      </c>
      <c r="G23" s="229">
        <v>0</v>
      </c>
      <c r="H23" s="229">
        <v>181500</v>
      </c>
      <c r="I23" s="229">
        <v>0</v>
      </c>
      <c r="J23" s="229">
        <v>158093</v>
      </c>
      <c r="K23" s="229">
        <v>0</v>
      </c>
      <c r="L23" s="229">
        <v>119278</v>
      </c>
      <c r="M23" s="229">
        <v>0</v>
      </c>
      <c r="N23" s="229">
        <v>187336</v>
      </c>
      <c r="O23" s="229">
        <v>0</v>
      </c>
      <c r="P23" s="229">
        <v>53059</v>
      </c>
      <c r="Q23" s="229">
        <v>0</v>
      </c>
      <c r="R23" s="229">
        <v>28989</v>
      </c>
      <c r="S23" s="229">
        <v>0</v>
      </c>
      <c r="T23" s="229">
        <v>28395</v>
      </c>
      <c r="U23" s="229">
        <v>0</v>
      </c>
      <c r="V23" s="229">
        <v>64423</v>
      </c>
      <c r="W23" s="229">
        <v>0</v>
      </c>
      <c r="X23" s="229">
        <v>58559</v>
      </c>
      <c r="Y23" s="229">
        <v>0</v>
      </c>
      <c r="Z23" s="229">
        <v>138837</v>
      </c>
      <c r="AA23" s="229">
        <v>0</v>
      </c>
      <c r="AB23" s="229">
        <v>148553</v>
      </c>
      <c r="AC23" s="229">
        <v>0</v>
      </c>
    </row>
    <row r="24" spans="1:29">
      <c r="A24" s="128" t="s">
        <v>1117</v>
      </c>
      <c r="B24" s="229"/>
      <c r="C24" s="229"/>
      <c r="D24" s="229"/>
      <c r="E24" s="229"/>
      <c r="F24" s="229"/>
      <c r="G24" s="229"/>
      <c r="H24" s="229"/>
      <c r="I24" s="229"/>
      <c r="J24" s="229"/>
      <c r="K24" s="229"/>
      <c r="L24" s="229"/>
      <c r="M24" s="229"/>
      <c r="N24" s="229"/>
      <c r="O24" s="229"/>
      <c r="P24" s="229"/>
      <c r="Q24" s="229"/>
      <c r="R24" s="229"/>
      <c r="S24" s="229"/>
      <c r="T24" s="229"/>
      <c r="U24" s="229"/>
      <c r="V24" s="229">
        <v>-2065</v>
      </c>
      <c r="W24" s="229">
        <v>-3387</v>
      </c>
      <c r="X24" s="229">
        <v>-14520</v>
      </c>
      <c r="Y24" s="229">
        <v>0</v>
      </c>
      <c r="Z24" s="229">
        <v>0</v>
      </c>
      <c r="AA24" s="229">
        <v>0</v>
      </c>
      <c r="AB24" s="229">
        <v>0</v>
      </c>
      <c r="AC24" s="229">
        <v>0</v>
      </c>
    </row>
    <row r="25" spans="1:29">
      <c r="A25" s="128" t="s">
        <v>479</v>
      </c>
      <c r="B25" s="229">
        <v>3475</v>
      </c>
      <c r="C25" s="229">
        <v>3617</v>
      </c>
      <c r="D25" s="229">
        <v>3794</v>
      </c>
      <c r="E25" s="229">
        <v>3832</v>
      </c>
      <c r="F25" s="229">
        <v>4017</v>
      </c>
      <c r="G25" s="229">
        <v>4158</v>
      </c>
      <c r="H25" s="229">
        <v>1980</v>
      </c>
      <c r="I25" s="229">
        <v>1995</v>
      </c>
      <c r="J25" s="229">
        <v>2039</v>
      </c>
      <c r="K25" s="229">
        <v>2060</v>
      </c>
      <c r="L25" s="229">
        <v>2107</v>
      </c>
      <c r="M25" s="229">
        <v>2153</v>
      </c>
      <c r="N25" s="229">
        <v>2228</v>
      </c>
      <c r="O25" s="229">
        <v>2266</v>
      </c>
      <c r="P25" s="229">
        <v>2337</v>
      </c>
      <c r="Q25" s="229">
        <v>2366</v>
      </c>
      <c r="R25" s="229">
        <v>5823</v>
      </c>
      <c r="S25" s="229">
        <v>4567</v>
      </c>
      <c r="T25" s="229">
        <v>4946</v>
      </c>
      <c r="U25" s="229">
        <v>6234</v>
      </c>
      <c r="V25" s="229">
        <v>6585</v>
      </c>
      <c r="W25" s="229">
        <v>6606</v>
      </c>
      <c r="X25" s="229">
        <v>6350</v>
      </c>
      <c r="Y25" s="229">
        <v>6803</v>
      </c>
      <c r="Z25" s="229">
        <v>3388</v>
      </c>
      <c r="AA25" s="229">
        <v>3428</v>
      </c>
      <c r="AB25" s="229">
        <v>3410</v>
      </c>
      <c r="AC25" s="229">
        <v>3706</v>
      </c>
    </row>
    <row r="26" spans="1:29">
      <c r="A26" s="130" t="s">
        <v>480</v>
      </c>
      <c r="B26" s="231">
        <v>72410589</v>
      </c>
      <c r="C26" s="231">
        <v>76033401</v>
      </c>
      <c r="D26" s="231">
        <v>76496137</v>
      </c>
      <c r="E26" s="231">
        <v>78124674</v>
      </c>
      <c r="F26" s="231">
        <v>78558146</v>
      </c>
      <c r="G26" s="231">
        <v>80129164</v>
      </c>
      <c r="H26" s="231">
        <v>81290044</v>
      </c>
      <c r="I26" s="231">
        <v>82175769</v>
      </c>
      <c r="J26" s="231">
        <v>83967455</v>
      </c>
      <c r="K26" s="231">
        <v>87306257</v>
      </c>
      <c r="L26" s="231">
        <v>90748880</v>
      </c>
      <c r="M26" s="231">
        <v>92310469</v>
      </c>
      <c r="N26" s="231">
        <v>95919239</v>
      </c>
      <c r="O26" s="231">
        <v>98566064</v>
      </c>
      <c r="P26" s="231">
        <v>102264455</v>
      </c>
      <c r="Q26" s="231">
        <v>105367098</v>
      </c>
      <c r="R26" s="231">
        <v>104938360</v>
      </c>
      <c r="S26" s="231">
        <v>110672990</v>
      </c>
      <c r="T26" s="231">
        <v>114298027</v>
      </c>
      <c r="U26" s="231">
        <v>113166188</v>
      </c>
      <c r="V26" s="231">
        <v>113569782</v>
      </c>
      <c r="W26" s="231">
        <v>116736335</v>
      </c>
      <c r="X26" s="231">
        <v>123563572</v>
      </c>
      <c r="Y26" s="231">
        <v>125063684</v>
      </c>
      <c r="Z26" s="231">
        <v>129228747</v>
      </c>
      <c r="AA26" s="231">
        <v>137345245</v>
      </c>
      <c r="AB26" s="231">
        <v>141976527</v>
      </c>
      <c r="AC26" s="231">
        <v>147417948</v>
      </c>
    </row>
    <row r="27" spans="1:29" ht="36">
      <c r="A27" s="359" t="s">
        <v>1192</v>
      </c>
      <c r="G27" s="36"/>
    </row>
    <row r="28" spans="1:29">
      <c r="G28" s="36"/>
    </row>
    <row r="29" spans="1:29">
      <c r="G29" s="36"/>
    </row>
    <row r="30" spans="1:29">
      <c r="G30" s="36"/>
    </row>
    <row r="31" spans="1:29">
      <c r="G31" s="33"/>
    </row>
  </sheetData>
  <hyperlinks>
    <hyperlink ref="A1" location="Index!A1" display="Index" xr:uid="{00000000-0004-0000-0300-000000000000}"/>
  </hyperlinks>
  <pageMargins left="0.511811024" right="0.511811024" top="0.78740157499999996" bottom="0.78740157499999996" header="0.31496062000000002" footer="0.31496062000000002"/>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0050"/>
  </sheetPr>
  <dimension ref="A1:BV65534"/>
  <sheetViews>
    <sheetView topLeftCell="B1" zoomScaleNormal="100" workbookViewId="0">
      <pane xSplit="1" ySplit="2" topLeftCell="C3" activePane="bottomRight" state="frozen"/>
      <selection activeCell="B1" sqref="B1"/>
      <selection pane="topRight" activeCell="C1" sqref="C1"/>
      <selection pane="bottomLeft" activeCell="B3" sqref="B3"/>
      <selection pane="bottomRight" activeCell="B1" sqref="B1"/>
    </sheetView>
  </sheetViews>
  <sheetFormatPr defaultColWidth="9.140625" defaultRowHeight="15"/>
  <cols>
    <col min="1" max="1" width="12.42578125" style="38" bestFit="1" customWidth="1"/>
    <col min="2" max="2" width="71" style="38" customWidth="1"/>
    <col min="3" max="39" width="12.140625" style="38" customWidth="1"/>
    <col min="40" max="44" width="12.42578125" style="38" bestFit="1" customWidth="1"/>
    <col min="45" max="52" width="12.42578125" style="8" bestFit="1" customWidth="1"/>
    <col min="53" max="53" width="13.42578125" style="8" bestFit="1" customWidth="1"/>
    <col min="54" max="71" width="12.42578125" style="8" bestFit="1" customWidth="1"/>
    <col min="72" max="72" width="12.42578125" style="8" customWidth="1"/>
    <col min="73" max="73" width="13.140625" style="8" customWidth="1"/>
    <col min="74" max="74" width="12.28515625" style="8" bestFit="1" customWidth="1"/>
    <col min="75" max="16384" width="9.140625" style="38"/>
  </cols>
  <sheetData>
    <row r="1" spans="1:74" ht="57" customHeight="1">
      <c r="B1" s="145" t="s">
        <v>379</v>
      </c>
      <c r="C1" s="135"/>
      <c r="D1" s="1"/>
      <c r="E1" s="1"/>
      <c r="F1" s="1"/>
      <c r="G1" s="1"/>
      <c r="H1" s="1"/>
      <c r="I1" s="1"/>
      <c r="J1" s="1"/>
      <c r="K1" s="1"/>
      <c r="L1" s="1"/>
      <c r="M1" s="1"/>
      <c r="N1" s="1"/>
      <c r="O1" s="1"/>
      <c r="P1" s="1"/>
      <c r="Q1" s="1"/>
    </row>
    <row r="2" spans="1:74" customFormat="1" ht="17.100000000000001" customHeight="1">
      <c r="A2" s="143"/>
      <c r="B2" s="140" t="s">
        <v>463</v>
      </c>
      <c r="C2" s="159" t="s">
        <v>71</v>
      </c>
      <c r="D2" s="159" t="s">
        <v>74</v>
      </c>
      <c r="E2" s="159" t="s">
        <v>73</v>
      </c>
      <c r="F2" s="159" t="s">
        <v>72</v>
      </c>
      <c r="G2" s="159" t="s">
        <v>80</v>
      </c>
      <c r="H2" s="159" t="s">
        <v>81</v>
      </c>
      <c r="I2" s="159" t="s">
        <v>82</v>
      </c>
      <c r="J2" s="159" t="s">
        <v>83</v>
      </c>
      <c r="K2" s="159" t="s">
        <v>84</v>
      </c>
      <c r="L2" s="159" t="s">
        <v>85</v>
      </c>
      <c r="M2" s="159" t="s">
        <v>86</v>
      </c>
      <c r="N2" s="159" t="s">
        <v>87</v>
      </c>
      <c r="O2" s="159" t="s">
        <v>88</v>
      </c>
      <c r="P2" s="159" t="s">
        <v>89</v>
      </c>
      <c r="Q2" s="159" t="s">
        <v>90</v>
      </c>
      <c r="R2" s="159" t="s">
        <v>91</v>
      </c>
      <c r="S2" s="159" t="s">
        <v>92</v>
      </c>
      <c r="T2" s="159" t="s">
        <v>93</v>
      </c>
      <c r="U2" s="159" t="s">
        <v>94</v>
      </c>
      <c r="V2" s="159" t="s">
        <v>95</v>
      </c>
      <c r="W2" s="159" t="s">
        <v>96</v>
      </c>
      <c r="X2" s="159" t="s">
        <v>97</v>
      </c>
      <c r="Y2" s="159" t="s">
        <v>98</v>
      </c>
      <c r="Z2" s="159" t="s">
        <v>99</v>
      </c>
      <c r="AA2" s="159" t="s">
        <v>100</v>
      </c>
      <c r="AB2" s="159" t="s">
        <v>101</v>
      </c>
      <c r="AC2" s="159" t="s">
        <v>102</v>
      </c>
      <c r="AD2" s="159" t="s">
        <v>103</v>
      </c>
      <c r="AE2" s="159" t="s">
        <v>104</v>
      </c>
      <c r="AF2" s="159" t="s">
        <v>105</v>
      </c>
      <c r="AG2" s="159" t="s">
        <v>106</v>
      </c>
      <c r="AH2" s="159" t="s">
        <v>107</v>
      </c>
      <c r="AI2" s="159" t="s">
        <v>108</v>
      </c>
      <c r="AJ2" s="159" t="s">
        <v>109</v>
      </c>
      <c r="AK2" s="159" t="s">
        <v>110</v>
      </c>
      <c r="AL2" s="159" t="s">
        <v>111</v>
      </c>
      <c r="AM2" s="159" t="s">
        <v>112</v>
      </c>
      <c r="AN2" s="159" t="s">
        <v>113</v>
      </c>
      <c r="AO2" s="159" t="s">
        <v>114</v>
      </c>
      <c r="AP2" s="159" t="s">
        <v>115</v>
      </c>
      <c r="AQ2" s="159" t="s">
        <v>116</v>
      </c>
      <c r="AR2" s="159" t="s">
        <v>117</v>
      </c>
      <c r="AS2" s="159" t="s">
        <v>119</v>
      </c>
      <c r="AT2" s="159" t="s">
        <v>280</v>
      </c>
      <c r="AU2" s="159" t="s">
        <v>281</v>
      </c>
      <c r="AV2" s="159" t="s">
        <v>282</v>
      </c>
      <c r="AW2" s="159" t="s">
        <v>305</v>
      </c>
      <c r="AX2" s="159" t="s">
        <v>307</v>
      </c>
      <c r="AY2" s="159" t="s">
        <v>309</v>
      </c>
      <c r="AZ2" s="159" t="s">
        <v>310</v>
      </c>
      <c r="BA2" s="159" t="s">
        <v>311</v>
      </c>
      <c r="BB2" s="159" t="s">
        <v>314</v>
      </c>
      <c r="BC2" s="159" t="s">
        <v>316</v>
      </c>
      <c r="BD2" s="159" t="s">
        <v>317</v>
      </c>
      <c r="BE2" s="159" t="s">
        <v>321</v>
      </c>
      <c r="BF2" s="159" t="s">
        <v>323</v>
      </c>
      <c r="BG2" s="159" t="s">
        <v>325</v>
      </c>
      <c r="BH2" s="159" t="s">
        <v>326</v>
      </c>
      <c r="BI2" s="159" t="s">
        <v>327</v>
      </c>
      <c r="BJ2" s="159" t="s">
        <v>329</v>
      </c>
      <c r="BK2" s="159" t="s">
        <v>332</v>
      </c>
      <c r="BL2" s="159" t="s">
        <v>333</v>
      </c>
      <c r="BM2" s="159" t="s">
        <v>334</v>
      </c>
      <c r="BN2" s="159" t="s">
        <v>336</v>
      </c>
      <c r="BO2" s="159" t="s">
        <v>337</v>
      </c>
      <c r="BP2" s="159" t="s">
        <v>338</v>
      </c>
      <c r="BQ2" s="159" t="s">
        <v>339</v>
      </c>
      <c r="BR2" s="159" t="s">
        <v>342</v>
      </c>
      <c r="BS2" s="159" t="s">
        <v>344</v>
      </c>
      <c r="BT2" s="159" t="s">
        <v>345</v>
      </c>
      <c r="BU2" s="159" t="s">
        <v>346</v>
      </c>
      <c r="BV2" s="159" t="s">
        <v>348</v>
      </c>
    </row>
    <row r="3" spans="1:74" s="3" customFormat="1">
      <c r="B3" s="3" t="s">
        <v>401</v>
      </c>
      <c r="C3" s="161">
        <v>7771856</v>
      </c>
      <c r="D3" s="161">
        <v>7838482</v>
      </c>
      <c r="E3" s="161">
        <v>9125731</v>
      </c>
      <c r="F3" s="161">
        <v>9139737</v>
      </c>
      <c r="G3" s="161">
        <v>9585948</v>
      </c>
      <c r="H3" s="161">
        <v>10015448</v>
      </c>
      <c r="I3" s="161">
        <v>10085807</v>
      </c>
      <c r="J3" s="161">
        <v>9866313</v>
      </c>
      <c r="K3" s="161">
        <v>9771294</v>
      </c>
      <c r="L3" s="161">
        <v>9970754</v>
      </c>
      <c r="M3" s="161">
        <v>9492683</v>
      </c>
      <c r="N3" s="161">
        <v>9395641</v>
      </c>
      <c r="O3" s="161">
        <v>9639437</v>
      </c>
      <c r="P3" s="161">
        <v>9648508</v>
      </c>
      <c r="Q3" s="161">
        <v>9941375</v>
      </c>
      <c r="R3" s="161">
        <v>10585190</v>
      </c>
      <c r="S3" s="161">
        <v>10021666</v>
      </c>
      <c r="T3" s="161">
        <v>10793031</v>
      </c>
      <c r="U3" s="161">
        <v>11421497</v>
      </c>
      <c r="V3" s="161">
        <v>11798494</v>
      </c>
      <c r="W3" s="161">
        <v>11672668</v>
      </c>
      <c r="X3" s="161">
        <v>12404020</v>
      </c>
      <c r="Y3" s="161">
        <v>14391311</v>
      </c>
      <c r="Z3" s="161">
        <v>14530335</v>
      </c>
      <c r="AA3" s="161">
        <v>15369703</v>
      </c>
      <c r="AB3" s="161">
        <v>16766465</v>
      </c>
      <c r="AC3" s="161">
        <v>18718395</v>
      </c>
      <c r="AD3" s="161">
        <v>18021578</v>
      </c>
      <c r="AE3" s="161">
        <v>19109227</v>
      </c>
      <c r="AF3" s="161">
        <v>20219605</v>
      </c>
      <c r="AG3" s="161">
        <v>20834834</v>
      </c>
      <c r="AH3" s="161">
        <v>21218591</v>
      </c>
      <c r="AI3" s="161">
        <v>21870483</v>
      </c>
      <c r="AJ3" s="161">
        <v>23121917</v>
      </c>
      <c r="AK3" s="161">
        <v>23939721</v>
      </c>
      <c r="AL3" s="161">
        <v>23508247</v>
      </c>
      <c r="AM3" s="161">
        <v>22886215</v>
      </c>
      <c r="AN3" s="161">
        <v>23551761</v>
      </c>
      <c r="AO3" s="161">
        <v>23847574</v>
      </c>
      <c r="AP3" s="161">
        <v>23887151</v>
      </c>
      <c r="AQ3" s="161">
        <v>24426738</v>
      </c>
      <c r="AR3" s="161">
        <v>26207222</v>
      </c>
      <c r="AS3" s="161">
        <v>27062879</v>
      </c>
      <c r="AT3" s="161">
        <v>27046550</v>
      </c>
      <c r="AU3" s="161">
        <v>26757820</v>
      </c>
      <c r="AV3" s="161">
        <v>30028637</v>
      </c>
      <c r="AW3" s="161">
        <f>SUM(AW4,AW10,AW15,AW19,AW22,AW25,AW32,AW34,AW36,AW13)</f>
        <v>27797778</v>
      </c>
      <c r="AX3" s="161">
        <v>26544541</v>
      </c>
      <c r="AY3" s="161">
        <v>30251651</v>
      </c>
      <c r="AZ3" s="161">
        <v>28766417</v>
      </c>
      <c r="BA3" s="161">
        <v>30209749</v>
      </c>
      <c r="BB3" s="161">
        <v>28937277</v>
      </c>
      <c r="BC3" s="161">
        <v>29181978</v>
      </c>
      <c r="BD3" s="161">
        <v>29722678</v>
      </c>
      <c r="BE3" s="161">
        <v>30596439</v>
      </c>
      <c r="BF3" s="161">
        <v>30286177</v>
      </c>
      <c r="BG3" s="161">
        <v>28486092</v>
      </c>
      <c r="BH3" s="161">
        <v>28407205</v>
      </c>
      <c r="BI3" s="161">
        <v>27222897</v>
      </c>
      <c r="BJ3" s="161">
        <v>27746170</v>
      </c>
      <c r="BK3" s="161">
        <v>27738515</v>
      </c>
      <c r="BL3" s="161">
        <v>28229339</v>
      </c>
      <c r="BM3" s="161">
        <v>28057302</v>
      </c>
      <c r="BN3" s="161">
        <v>28983521</v>
      </c>
      <c r="BO3" s="161">
        <v>27035381</v>
      </c>
      <c r="BP3" s="161">
        <v>30108376</v>
      </c>
      <c r="BQ3" s="161">
        <v>29510812</v>
      </c>
      <c r="BR3" s="161">
        <v>30498952</v>
      </c>
      <c r="BS3" s="161">
        <v>30991734</v>
      </c>
      <c r="BT3" s="161">
        <v>32408411</v>
      </c>
      <c r="BU3" s="161">
        <v>32885461</v>
      </c>
      <c r="BV3" s="161">
        <v>33080910</v>
      </c>
    </row>
    <row r="4" spans="1:74" s="29" customFormat="1">
      <c r="B4" s="28" t="s">
        <v>481</v>
      </c>
      <c r="C4" s="161">
        <v>5318557</v>
      </c>
      <c r="D4" s="161">
        <v>5560444</v>
      </c>
      <c r="E4" s="161">
        <v>5896471</v>
      </c>
      <c r="F4" s="161">
        <v>6303957</v>
      </c>
      <c r="G4" s="161">
        <v>6233601</v>
      </c>
      <c r="H4" s="161">
        <v>6386946</v>
      </c>
      <c r="I4" s="161">
        <v>6474578</v>
      </c>
      <c r="J4" s="161">
        <v>7122656</v>
      </c>
      <c r="K4" s="161">
        <v>6821785</v>
      </c>
      <c r="L4" s="161">
        <v>6294875</v>
      </c>
      <c r="M4" s="161">
        <v>6441272</v>
      </c>
      <c r="N4" s="161">
        <v>6753362</v>
      </c>
      <c r="O4" s="161">
        <v>6607261</v>
      </c>
      <c r="P4" s="161">
        <v>6601537</v>
      </c>
      <c r="Q4" s="161">
        <v>6667725</v>
      </c>
      <c r="R4" s="161">
        <v>7311485</v>
      </c>
      <c r="S4" s="161">
        <v>7329413</v>
      </c>
      <c r="T4" s="161">
        <v>7538581</v>
      </c>
      <c r="U4" s="161">
        <v>7942283</v>
      </c>
      <c r="V4" s="161">
        <v>8727486</v>
      </c>
      <c r="W4" s="161">
        <v>8461705</v>
      </c>
      <c r="X4" s="161">
        <v>8837950</v>
      </c>
      <c r="Y4" s="161">
        <v>9206973</v>
      </c>
      <c r="Z4" s="161">
        <v>10141348</v>
      </c>
      <c r="AA4" s="161">
        <v>9961593</v>
      </c>
      <c r="AB4" s="161">
        <v>10391296</v>
      </c>
      <c r="AC4" s="161">
        <v>10548782</v>
      </c>
      <c r="AD4" s="161">
        <v>11120370</v>
      </c>
      <c r="AE4" s="161">
        <v>11042934</v>
      </c>
      <c r="AF4" s="161">
        <v>11604274</v>
      </c>
      <c r="AG4" s="161">
        <v>12134593</v>
      </c>
      <c r="AH4" s="161">
        <v>13072695</v>
      </c>
      <c r="AI4" s="161">
        <v>13239972</v>
      </c>
      <c r="AJ4" s="161">
        <v>14016379</v>
      </c>
      <c r="AK4" s="161">
        <v>14603711</v>
      </c>
      <c r="AL4" s="161">
        <v>15600626</v>
      </c>
      <c r="AM4" s="161">
        <v>14352707</v>
      </c>
      <c r="AN4" s="161">
        <v>14096409</v>
      </c>
      <c r="AO4" s="161">
        <v>14011030</v>
      </c>
      <c r="AP4" s="161">
        <v>14645829</v>
      </c>
      <c r="AQ4" s="161">
        <v>14542023</v>
      </c>
      <c r="AR4" s="161">
        <v>14877898</v>
      </c>
      <c r="AS4" s="161">
        <v>15381341</v>
      </c>
      <c r="AT4" s="161">
        <v>16014134</v>
      </c>
      <c r="AU4" s="161">
        <v>15500135</v>
      </c>
      <c r="AV4" s="161">
        <v>15412177</v>
      </c>
      <c r="AW4" s="161">
        <f>SUM(AW5:AW9)</f>
        <v>15069661</v>
      </c>
      <c r="AX4" s="161">
        <v>15624432</v>
      </c>
      <c r="AY4" s="161">
        <v>15412986</v>
      </c>
      <c r="AZ4" s="161">
        <v>15638440</v>
      </c>
      <c r="BA4" s="161">
        <v>15654852</v>
      </c>
      <c r="BB4" s="161">
        <v>15684770</v>
      </c>
      <c r="BC4" s="161">
        <v>15113819</v>
      </c>
      <c r="BD4" s="161">
        <v>14869498</v>
      </c>
      <c r="BE4" s="161">
        <v>13940244</v>
      </c>
      <c r="BF4" s="161">
        <v>14007690</v>
      </c>
      <c r="BG4" s="161">
        <v>12706762</v>
      </c>
      <c r="BH4" s="161">
        <v>13120506</v>
      </c>
      <c r="BI4" s="161">
        <v>13074001</v>
      </c>
      <c r="BJ4" s="161">
        <v>13780899</v>
      </c>
      <c r="BK4" s="161">
        <v>13826740</v>
      </c>
      <c r="BL4" s="161">
        <v>14160103</v>
      </c>
      <c r="BM4" s="161">
        <v>14231862</v>
      </c>
      <c r="BN4" s="161">
        <v>15352738</v>
      </c>
      <c r="BO4" s="161">
        <v>15255142</v>
      </c>
      <c r="BP4" s="161">
        <v>15621730</v>
      </c>
      <c r="BQ4" s="161">
        <v>16344426</v>
      </c>
      <c r="BR4" s="161">
        <v>17499546</v>
      </c>
      <c r="BS4" s="161">
        <v>17598544</v>
      </c>
      <c r="BT4" s="161">
        <v>18263296</v>
      </c>
      <c r="BU4" s="161">
        <v>18530443</v>
      </c>
      <c r="BV4" s="161">
        <v>19392004</v>
      </c>
    </row>
    <row r="5" spans="1:74" s="34" customFormat="1">
      <c r="B5" s="35" t="s">
        <v>482</v>
      </c>
      <c r="C5" s="160">
        <v>635201</v>
      </c>
      <c r="D5" s="160">
        <v>664585</v>
      </c>
      <c r="E5" s="160">
        <v>730510</v>
      </c>
      <c r="F5" s="160">
        <v>946118</v>
      </c>
      <c r="G5" s="160">
        <v>752988</v>
      </c>
      <c r="H5" s="160">
        <v>834609</v>
      </c>
      <c r="I5" s="160">
        <v>695556</v>
      </c>
      <c r="J5" s="160">
        <v>1015849</v>
      </c>
      <c r="K5" s="160">
        <v>736093</v>
      </c>
      <c r="L5" s="160">
        <v>773962</v>
      </c>
      <c r="M5" s="160">
        <v>809944</v>
      </c>
      <c r="N5" s="160">
        <v>1001664</v>
      </c>
      <c r="O5" s="160">
        <v>816626</v>
      </c>
      <c r="P5" s="160">
        <v>812068</v>
      </c>
      <c r="Q5" s="160">
        <v>776655</v>
      </c>
      <c r="R5" s="160">
        <v>1057853</v>
      </c>
      <c r="S5" s="160">
        <v>879766</v>
      </c>
      <c r="T5" s="160">
        <v>908024</v>
      </c>
      <c r="U5" s="160">
        <v>926926</v>
      </c>
      <c r="V5" s="160">
        <v>1336264</v>
      </c>
      <c r="W5" s="160">
        <v>1097546</v>
      </c>
      <c r="X5" s="160">
        <v>1208695</v>
      </c>
      <c r="Y5" s="160">
        <v>1268834</v>
      </c>
      <c r="Z5" s="160">
        <v>1827727</v>
      </c>
      <c r="AA5" s="160">
        <v>1462817</v>
      </c>
      <c r="AB5" s="160">
        <v>1562034</v>
      </c>
      <c r="AC5" s="160">
        <v>1478025</v>
      </c>
      <c r="AD5" s="160">
        <v>1864035</v>
      </c>
      <c r="AE5" s="160">
        <v>1485630</v>
      </c>
      <c r="AF5" s="160">
        <v>1597477</v>
      </c>
      <c r="AG5" s="160">
        <v>1682077</v>
      </c>
      <c r="AH5" s="160">
        <v>2100614</v>
      </c>
      <c r="AI5" s="160">
        <v>1922782</v>
      </c>
      <c r="AJ5" s="160">
        <v>2028887</v>
      </c>
      <c r="AK5" s="160">
        <v>2108912</v>
      </c>
      <c r="AL5" s="160">
        <v>3779936</v>
      </c>
      <c r="AM5" s="160">
        <v>2778536</v>
      </c>
      <c r="AN5" s="160">
        <v>2695066</v>
      </c>
      <c r="AO5" s="160">
        <v>2555954</v>
      </c>
      <c r="AP5" s="160">
        <v>3195322</v>
      </c>
      <c r="AQ5" s="160">
        <v>2624644</v>
      </c>
      <c r="AR5" s="160">
        <v>2675380</v>
      </c>
      <c r="AS5" s="160">
        <v>2623346</v>
      </c>
      <c r="AT5" s="160">
        <v>3400331</v>
      </c>
      <c r="AU5" s="160">
        <v>2756994</v>
      </c>
      <c r="AV5" s="160">
        <v>2839217</v>
      </c>
      <c r="AW5" s="160">
        <v>2760116</v>
      </c>
      <c r="AX5" s="160">
        <v>3397760</v>
      </c>
      <c r="AY5" s="160">
        <v>2788778</v>
      </c>
      <c r="AZ5" s="160">
        <v>3277508</v>
      </c>
      <c r="BA5" s="160">
        <v>2961240</v>
      </c>
      <c r="BB5" s="160">
        <v>3280758</v>
      </c>
      <c r="BC5" s="160">
        <v>2669795</v>
      </c>
      <c r="BD5" s="160">
        <v>2658568</v>
      </c>
      <c r="BE5" s="160">
        <v>2674805</v>
      </c>
      <c r="BF5" s="160">
        <v>3173925</v>
      </c>
      <c r="BG5" s="160">
        <v>2605262</v>
      </c>
      <c r="BH5" s="160">
        <v>2649375</v>
      </c>
      <c r="BI5" s="160">
        <v>2482398</v>
      </c>
      <c r="BJ5" s="160">
        <v>3003632</v>
      </c>
      <c r="BK5" s="160">
        <v>2591689</v>
      </c>
      <c r="BL5" s="160">
        <v>2650446</v>
      </c>
      <c r="BM5" s="160">
        <v>2449543</v>
      </c>
      <c r="BN5" s="160">
        <v>3553902</v>
      </c>
      <c r="BO5" s="160">
        <v>2808267</v>
      </c>
      <c r="BP5" s="160">
        <v>2763100</v>
      </c>
      <c r="BQ5" s="160">
        <v>2842310</v>
      </c>
      <c r="BR5" s="160">
        <v>3629157</v>
      </c>
      <c r="BS5" s="160">
        <v>2818114</v>
      </c>
      <c r="BT5" s="160">
        <v>2720053</v>
      </c>
      <c r="BU5" s="160">
        <v>2583129</v>
      </c>
      <c r="BV5" s="160">
        <v>3228976</v>
      </c>
    </row>
    <row r="6" spans="1:74" s="34" customFormat="1">
      <c r="B6" s="35" t="s">
        <v>483</v>
      </c>
      <c r="C6" s="160">
        <v>2032155</v>
      </c>
      <c r="D6" s="160">
        <v>2152882</v>
      </c>
      <c r="E6" s="160">
        <v>2315454</v>
      </c>
      <c r="F6" s="160">
        <v>2575740</v>
      </c>
      <c r="G6" s="160">
        <v>2471741</v>
      </c>
      <c r="H6" s="160">
        <v>2496138</v>
      </c>
      <c r="I6" s="160">
        <v>2529854</v>
      </c>
      <c r="J6" s="160">
        <v>2806902</v>
      </c>
      <c r="K6" s="160">
        <v>2726434</v>
      </c>
      <c r="L6" s="160">
        <v>2909046</v>
      </c>
      <c r="M6" s="160">
        <v>3012011</v>
      </c>
      <c r="N6" s="160">
        <v>3281781</v>
      </c>
      <c r="O6" s="160">
        <v>3167044</v>
      </c>
      <c r="P6" s="160">
        <v>3180039</v>
      </c>
      <c r="Q6" s="160">
        <v>3232849</v>
      </c>
      <c r="R6" s="160">
        <v>3553486</v>
      </c>
      <c r="S6" s="160">
        <v>3325152</v>
      </c>
      <c r="T6" s="160">
        <v>3315561</v>
      </c>
      <c r="U6" s="160">
        <v>3426842</v>
      </c>
      <c r="V6" s="160">
        <v>3820216</v>
      </c>
      <c r="W6" s="160">
        <v>3739877</v>
      </c>
      <c r="X6" s="160">
        <v>3903938</v>
      </c>
      <c r="Y6" s="160">
        <v>4138427</v>
      </c>
      <c r="Z6" s="160">
        <v>4633790</v>
      </c>
      <c r="AA6" s="160">
        <v>4454517</v>
      </c>
      <c r="AB6" s="160">
        <v>4468020</v>
      </c>
      <c r="AC6" s="160">
        <v>4510097</v>
      </c>
      <c r="AD6" s="160">
        <v>4805853</v>
      </c>
      <c r="AE6" s="160">
        <v>4755096</v>
      </c>
      <c r="AF6" s="160">
        <v>4952485</v>
      </c>
      <c r="AG6" s="160">
        <v>5200180</v>
      </c>
      <c r="AH6" s="160">
        <v>5636799</v>
      </c>
      <c r="AI6" s="160">
        <v>5692219</v>
      </c>
      <c r="AJ6" s="160">
        <v>6037629</v>
      </c>
      <c r="AK6" s="160">
        <v>6295708</v>
      </c>
      <c r="AL6" s="160">
        <v>5579974</v>
      </c>
      <c r="AM6" s="160">
        <v>5336711</v>
      </c>
      <c r="AN6" s="160">
        <v>5158770</v>
      </c>
      <c r="AO6" s="160">
        <v>5072399</v>
      </c>
      <c r="AP6" s="160">
        <v>5136227</v>
      </c>
      <c r="AQ6" s="160">
        <v>5203327</v>
      </c>
      <c r="AR6" s="160">
        <v>5447820</v>
      </c>
      <c r="AS6" s="160">
        <v>5639745</v>
      </c>
      <c r="AT6" s="160">
        <v>5836236</v>
      </c>
      <c r="AU6" s="160">
        <v>6054944</v>
      </c>
      <c r="AV6" s="160">
        <v>6352499</v>
      </c>
      <c r="AW6" s="160">
        <v>6678844</v>
      </c>
      <c r="AX6" s="160">
        <v>6990978</v>
      </c>
      <c r="AY6" s="160">
        <v>7211775</v>
      </c>
      <c r="AZ6" s="160">
        <v>7376313</v>
      </c>
      <c r="BA6" s="160">
        <v>7583331</v>
      </c>
      <c r="BB6" s="160">
        <v>7762045</v>
      </c>
      <c r="BC6" s="160">
        <v>7728974</v>
      </c>
      <c r="BD6" s="160">
        <v>7682224</v>
      </c>
      <c r="BE6" s="160">
        <v>7521564</v>
      </c>
      <c r="BF6" s="160">
        <v>7573671</v>
      </c>
      <c r="BG6" s="160">
        <v>7466567</v>
      </c>
      <c r="BH6" s="160">
        <v>7525266</v>
      </c>
      <c r="BI6" s="160">
        <v>7521849</v>
      </c>
      <c r="BJ6" s="160">
        <v>7608229</v>
      </c>
      <c r="BK6" s="160">
        <v>7705484</v>
      </c>
      <c r="BL6" s="160">
        <v>7844713</v>
      </c>
      <c r="BM6" s="160">
        <v>8067876</v>
      </c>
      <c r="BN6" s="160">
        <v>8312468</v>
      </c>
      <c r="BO6" s="160">
        <v>8486221</v>
      </c>
      <c r="BP6" s="160">
        <v>8740123</v>
      </c>
      <c r="BQ6" s="160">
        <v>9019984</v>
      </c>
      <c r="BR6" s="160">
        <v>9127809</v>
      </c>
      <c r="BS6" s="160">
        <v>9195670</v>
      </c>
      <c r="BT6" s="160">
        <v>9366609</v>
      </c>
      <c r="BU6" s="160">
        <v>9488702</v>
      </c>
      <c r="BV6" s="160">
        <v>9622161</v>
      </c>
    </row>
    <row r="7" spans="1:74" s="34" customFormat="1">
      <c r="B7" s="35" t="s">
        <v>405</v>
      </c>
      <c r="C7" s="160">
        <v>20458</v>
      </c>
      <c r="D7" s="160">
        <v>19545</v>
      </c>
      <c r="E7" s="160">
        <v>34370</v>
      </c>
      <c r="F7" s="160">
        <v>38834</v>
      </c>
      <c r="G7" s="160">
        <v>36848</v>
      </c>
      <c r="H7" s="160">
        <v>29567</v>
      </c>
      <c r="I7" s="160">
        <v>31447</v>
      </c>
      <c r="J7" s="160">
        <v>19705</v>
      </c>
      <c r="K7" s="160">
        <v>23145</v>
      </c>
      <c r="L7" s="160">
        <v>23495</v>
      </c>
      <c r="M7" s="160">
        <v>21391</v>
      </c>
      <c r="N7" s="160">
        <v>32269</v>
      </c>
      <c r="O7" s="160">
        <v>35090</v>
      </c>
      <c r="P7" s="160">
        <v>32190</v>
      </c>
      <c r="Q7" s="160">
        <v>46186</v>
      </c>
      <c r="R7" s="160">
        <v>95168</v>
      </c>
      <c r="S7" s="160">
        <v>125608</v>
      </c>
      <c r="T7" s="160">
        <v>80540</v>
      </c>
      <c r="U7" s="160">
        <v>68727</v>
      </c>
      <c r="V7" s="160">
        <v>75118</v>
      </c>
      <c r="W7" s="160">
        <v>76478</v>
      </c>
      <c r="X7" s="160">
        <v>77944</v>
      </c>
      <c r="Y7" s="160">
        <v>61646</v>
      </c>
      <c r="Z7" s="160">
        <v>3507</v>
      </c>
      <c r="AA7" s="160">
        <v>0</v>
      </c>
      <c r="AB7" s="160">
        <v>0</v>
      </c>
      <c r="AC7" s="160">
        <v>10241</v>
      </c>
      <c r="AD7" s="160">
        <v>11981</v>
      </c>
      <c r="AE7" s="160">
        <v>12921</v>
      </c>
      <c r="AF7" s="160">
        <v>72629</v>
      </c>
      <c r="AG7" s="160">
        <v>61599</v>
      </c>
      <c r="AH7" s="160">
        <v>89968</v>
      </c>
      <c r="AI7" s="160">
        <v>91129</v>
      </c>
      <c r="AJ7" s="160">
        <v>34596</v>
      </c>
      <c r="AK7" s="160">
        <v>14652</v>
      </c>
      <c r="AL7" s="160">
        <v>12310</v>
      </c>
      <c r="AM7" s="160">
        <v>11582</v>
      </c>
      <c r="AN7" s="160">
        <v>10208</v>
      </c>
      <c r="AO7" s="160">
        <v>11516</v>
      </c>
      <c r="AP7" s="160">
        <v>10201</v>
      </c>
      <c r="AQ7" s="160">
        <v>34753</v>
      </c>
      <c r="AR7" s="160">
        <v>26673</v>
      </c>
      <c r="AS7" s="160">
        <v>267628</v>
      </c>
      <c r="AT7" s="160">
        <v>269540</v>
      </c>
      <c r="AU7" s="160">
        <v>245522</v>
      </c>
      <c r="AV7" s="160">
        <v>30830</v>
      </c>
      <c r="AW7" s="160">
        <v>45624</v>
      </c>
      <c r="AX7" s="160">
        <v>57012</v>
      </c>
      <c r="AY7" s="160">
        <v>57123</v>
      </c>
      <c r="AZ7" s="160">
        <v>65952</v>
      </c>
      <c r="BA7" s="160">
        <v>110935</v>
      </c>
      <c r="BB7" s="160">
        <v>246352</v>
      </c>
      <c r="BC7" s="160">
        <v>561695</v>
      </c>
      <c r="BD7" s="160">
        <v>496875</v>
      </c>
      <c r="BE7" s="160">
        <v>280400</v>
      </c>
      <c r="BF7" s="160">
        <v>171706</v>
      </c>
      <c r="BG7" s="160">
        <v>122850</v>
      </c>
      <c r="BH7" s="160">
        <v>392680</v>
      </c>
      <c r="BI7" s="160">
        <v>289209</v>
      </c>
      <c r="BJ7" s="160">
        <v>174508</v>
      </c>
      <c r="BK7" s="160">
        <v>153905</v>
      </c>
      <c r="BL7" s="160">
        <v>155927</v>
      </c>
      <c r="BM7" s="160">
        <v>75688</v>
      </c>
      <c r="BN7" s="160">
        <v>81887</v>
      </c>
      <c r="BO7" s="160">
        <v>46083</v>
      </c>
      <c r="BP7" s="160">
        <v>43663</v>
      </c>
      <c r="BQ7" s="160">
        <v>112120</v>
      </c>
      <c r="BR7" s="160">
        <v>112306</v>
      </c>
      <c r="BS7" s="160">
        <v>137742</v>
      </c>
      <c r="BT7" s="160">
        <v>121228</v>
      </c>
      <c r="BU7" s="160">
        <v>327609</v>
      </c>
      <c r="BV7" s="160">
        <v>457089</v>
      </c>
    </row>
    <row r="8" spans="1:74" s="34" customFormat="1">
      <c r="B8" s="35" t="s">
        <v>484</v>
      </c>
      <c r="C8" s="160">
        <v>2630743</v>
      </c>
      <c r="D8" s="160">
        <v>2723432</v>
      </c>
      <c r="E8" s="160">
        <v>2816137</v>
      </c>
      <c r="F8" s="160">
        <v>2743265</v>
      </c>
      <c r="G8" s="160">
        <v>2972024</v>
      </c>
      <c r="H8" s="160">
        <v>3026632</v>
      </c>
      <c r="I8" s="160">
        <v>3217721</v>
      </c>
      <c r="J8" s="160">
        <v>3280200</v>
      </c>
      <c r="K8" s="160">
        <v>3336113</v>
      </c>
      <c r="L8" s="160">
        <v>2588372</v>
      </c>
      <c r="M8" s="160">
        <v>2597926</v>
      </c>
      <c r="N8" s="160">
        <v>2432347</v>
      </c>
      <c r="O8" s="160">
        <v>2573102</v>
      </c>
      <c r="P8" s="160">
        <v>2564238</v>
      </c>
      <c r="Q8" s="160">
        <v>2599384</v>
      </c>
      <c r="R8" s="160">
        <v>2587128</v>
      </c>
      <c r="S8" s="160">
        <v>2990076</v>
      </c>
      <c r="T8" s="160">
        <v>3224735</v>
      </c>
      <c r="U8" s="160">
        <v>3507992</v>
      </c>
      <c r="V8" s="160">
        <v>3477849</v>
      </c>
      <c r="W8" s="160">
        <v>3536461</v>
      </c>
      <c r="X8" s="160">
        <v>3638760</v>
      </c>
      <c r="Y8" s="160">
        <v>3725949</v>
      </c>
      <c r="Z8" s="160">
        <v>3656519</v>
      </c>
      <c r="AA8" s="160">
        <v>4017022</v>
      </c>
      <c r="AB8" s="160">
        <v>4350844</v>
      </c>
      <c r="AC8" s="160">
        <v>4538768</v>
      </c>
      <c r="AD8" s="160">
        <v>4422086</v>
      </c>
      <c r="AE8" s="160">
        <v>4779093</v>
      </c>
      <c r="AF8" s="160">
        <v>4971217</v>
      </c>
      <c r="AG8" s="160">
        <v>5182024</v>
      </c>
      <c r="AH8" s="160">
        <v>5233698</v>
      </c>
      <c r="AI8" s="160">
        <v>5524250</v>
      </c>
      <c r="AJ8" s="160">
        <v>5906093</v>
      </c>
      <c r="AK8" s="160">
        <v>6182578</v>
      </c>
      <c r="AL8" s="160">
        <v>6227935</v>
      </c>
      <c r="AM8" s="160">
        <v>6225459</v>
      </c>
      <c r="AN8" s="160">
        <v>6231831</v>
      </c>
      <c r="AO8" s="160">
        <v>6370270</v>
      </c>
      <c r="AP8" s="160">
        <v>6304079</v>
      </c>
      <c r="AQ8" s="160">
        <v>6679299</v>
      </c>
      <c r="AR8" s="160">
        <v>6728025</v>
      </c>
      <c r="AS8" s="160">
        <v>6850622</v>
      </c>
      <c r="AT8" s="160">
        <v>6508027</v>
      </c>
      <c r="AU8" s="160">
        <v>6442675</v>
      </c>
      <c r="AV8" s="160">
        <v>6159631</v>
      </c>
      <c r="AW8" s="160">
        <v>5585077</v>
      </c>
      <c r="AX8" s="160">
        <v>5178682</v>
      </c>
      <c r="AY8" s="160">
        <v>5355310</v>
      </c>
      <c r="AZ8" s="160">
        <v>4918667</v>
      </c>
      <c r="BA8" s="160">
        <v>4999346</v>
      </c>
      <c r="BB8" s="160">
        <v>4395615</v>
      </c>
      <c r="BC8" s="160">
        <v>4153355</v>
      </c>
      <c r="BD8" s="160">
        <v>4031831</v>
      </c>
      <c r="BE8" s="160">
        <v>3463475</v>
      </c>
      <c r="BF8" s="160">
        <v>3088388</v>
      </c>
      <c r="BG8" s="160">
        <v>2512083</v>
      </c>
      <c r="BH8" s="160">
        <v>2553185</v>
      </c>
      <c r="BI8" s="160">
        <v>2780545</v>
      </c>
      <c r="BJ8" s="160">
        <v>2994530</v>
      </c>
      <c r="BK8" s="160">
        <v>3375662</v>
      </c>
      <c r="BL8" s="160">
        <v>3509017</v>
      </c>
      <c r="BM8" s="160">
        <v>3638755</v>
      </c>
      <c r="BN8" s="160">
        <v>3404481</v>
      </c>
      <c r="BO8" s="160">
        <v>3914571</v>
      </c>
      <c r="BP8" s="160">
        <v>4074844</v>
      </c>
      <c r="BQ8" s="160">
        <v>4369987</v>
      </c>
      <c r="BR8" s="160">
        <v>4630001</v>
      </c>
      <c r="BS8" s="160">
        <v>5446581</v>
      </c>
      <c r="BT8" s="160">
        <v>6054723</v>
      </c>
      <c r="BU8" s="160">
        <v>6130369</v>
      </c>
      <c r="BV8" s="160">
        <v>6082108</v>
      </c>
    </row>
    <row r="9" spans="1:74" s="34" customFormat="1">
      <c r="B9" s="35" t="s">
        <v>485</v>
      </c>
      <c r="C9" s="160">
        <v>0</v>
      </c>
      <c r="D9" s="160">
        <v>0</v>
      </c>
      <c r="E9" s="160">
        <v>0</v>
      </c>
      <c r="F9" s="160">
        <v>0</v>
      </c>
      <c r="G9" s="160">
        <v>0</v>
      </c>
      <c r="H9" s="160">
        <v>0</v>
      </c>
      <c r="I9" s="160">
        <v>0</v>
      </c>
      <c r="J9" s="160">
        <v>0</v>
      </c>
      <c r="K9" s="160">
        <v>0</v>
      </c>
      <c r="L9" s="160">
        <v>0</v>
      </c>
      <c r="M9" s="160">
        <v>0</v>
      </c>
      <c r="N9" s="160">
        <v>5301</v>
      </c>
      <c r="O9" s="160">
        <v>15399</v>
      </c>
      <c r="P9" s="160">
        <v>13002</v>
      </c>
      <c r="Q9" s="160">
        <v>12651</v>
      </c>
      <c r="R9" s="160">
        <v>17850</v>
      </c>
      <c r="S9" s="160">
        <v>8811</v>
      </c>
      <c r="T9" s="160">
        <v>9721</v>
      </c>
      <c r="U9" s="160">
        <v>11796</v>
      </c>
      <c r="V9" s="160">
        <v>18039</v>
      </c>
      <c r="W9" s="160">
        <v>11343</v>
      </c>
      <c r="X9" s="160">
        <v>8613</v>
      </c>
      <c r="Y9" s="160">
        <v>12117</v>
      </c>
      <c r="Z9" s="160">
        <v>19805</v>
      </c>
      <c r="AA9" s="160">
        <v>27237</v>
      </c>
      <c r="AB9" s="160">
        <v>10398</v>
      </c>
      <c r="AC9" s="160">
        <v>11651</v>
      </c>
      <c r="AD9" s="160">
        <v>16415</v>
      </c>
      <c r="AE9" s="160">
        <v>10194</v>
      </c>
      <c r="AF9" s="160">
        <v>10466</v>
      </c>
      <c r="AG9" s="160">
        <v>8713</v>
      </c>
      <c r="AH9" s="160">
        <v>11616</v>
      </c>
      <c r="AI9" s="160">
        <v>9592</v>
      </c>
      <c r="AJ9" s="160">
        <v>9174</v>
      </c>
      <c r="AK9" s="160">
        <v>1861</v>
      </c>
      <c r="AL9" s="160">
        <v>471</v>
      </c>
      <c r="AM9" s="160">
        <v>419</v>
      </c>
      <c r="AN9" s="160">
        <v>534</v>
      </c>
      <c r="AO9" s="160">
        <v>891</v>
      </c>
      <c r="AP9" s="160">
        <v>0</v>
      </c>
      <c r="AQ9" s="160">
        <v>0</v>
      </c>
      <c r="AR9" s="160">
        <v>0</v>
      </c>
      <c r="AS9" s="160">
        <v>0</v>
      </c>
      <c r="AT9" s="160">
        <v>0</v>
      </c>
      <c r="AU9" s="160">
        <v>0</v>
      </c>
      <c r="AV9" s="160">
        <v>0</v>
      </c>
      <c r="AW9" s="160">
        <v>0</v>
      </c>
      <c r="AX9" s="160">
        <v>0</v>
      </c>
      <c r="AY9" s="160">
        <v>0</v>
      </c>
      <c r="AZ9" s="160">
        <v>0</v>
      </c>
      <c r="BA9" s="160">
        <v>0</v>
      </c>
      <c r="BB9" s="160">
        <v>0</v>
      </c>
      <c r="BC9" s="160">
        <v>0</v>
      </c>
      <c r="BD9" s="160">
        <v>0</v>
      </c>
      <c r="BE9" s="160">
        <v>0</v>
      </c>
      <c r="BF9" s="160">
        <v>0</v>
      </c>
      <c r="BG9" s="160">
        <v>0</v>
      </c>
      <c r="BH9" s="160">
        <v>0</v>
      </c>
      <c r="BI9" s="160">
        <v>0</v>
      </c>
      <c r="BJ9" s="160">
        <v>0</v>
      </c>
      <c r="BK9" s="160">
        <v>0</v>
      </c>
      <c r="BL9" s="160">
        <v>0</v>
      </c>
      <c r="BM9" s="160">
        <v>0</v>
      </c>
      <c r="BN9" s="160">
        <v>0</v>
      </c>
      <c r="BO9" s="160">
        <v>0</v>
      </c>
      <c r="BP9" s="160">
        <v>0</v>
      </c>
      <c r="BQ9" s="160">
        <v>25</v>
      </c>
      <c r="BR9" s="160">
        <v>273</v>
      </c>
      <c r="BS9" s="160">
        <v>437</v>
      </c>
      <c r="BT9" s="160">
        <v>683</v>
      </c>
      <c r="BU9" s="160">
        <v>634</v>
      </c>
      <c r="BV9" s="160">
        <v>1670</v>
      </c>
    </row>
    <row r="10" spans="1:74" s="29" customFormat="1">
      <c r="B10" s="28" t="s">
        <v>486</v>
      </c>
      <c r="C10" s="161">
        <v>1130831</v>
      </c>
      <c r="D10" s="161">
        <v>1043694</v>
      </c>
      <c r="E10" s="161">
        <v>1631431</v>
      </c>
      <c r="F10" s="161">
        <v>1906335</v>
      </c>
      <c r="G10" s="161">
        <v>2070279</v>
      </c>
      <c r="H10" s="161">
        <v>2266311</v>
      </c>
      <c r="I10" s="161">
        <v>2136727</v>
      </c>
      <c r="J10" s="161">
        <v>1848301</v>
      </c>
      <c r="K10" s="161">
        <v>1818478</v>
      </c>
      <c r="L10" s="161">
        <v>1847581</v>
      </c>
      <c r="M10" s="161">
        <v>1365814</v>
      </c>
      <c r="N10" s="161">
        <v>1418553</v>
      </c>
      <c r="O10" s="161">
        <v>1508380</v>
      </c>
      <c r="P10" s="161">
        <v>1372496</v>
      </c>
      <c r="Q10" s="161">
        <v>1518043</v>
      </c>
      <c r="R10" s="161">
        <v>1852815</v>
      </c>
      <c r="S10" s="161">
        <v>1040657</v>
      </c>
      <c r="T10" s="161">
        <v>1397163</v>
      </c>
      <c r="U10" s="161">
        <v>1904941</v>
      </c>
      <c r="V10" s="161">
        <v>1784004</v>
      </c>
      <c r="W10" s="161">
        <v>1335488</v>
      </c>
      <c r="X10" s="161">
        <v>1422606</v>
      </c>
      <c r="Y10" s="161">
        <v>2662509</v>
      </c>
      <c r="Z10" s="161">
        <v>2228119</v>
      </c>
      <c r="AA10" s="161">
        <v>2140151</v>
      </c>
      <c r="AB10" s="161">
        <v>2547496</v>
      </c>
      <c r="AC10" s="161">
        <v>3729079</v>
      </c>
      <c r="AD10" s="161">
        <v>2234251</v>
      </c>
      <c r="AE10" s="161">
        <v>2658365</v>
      </c>
      <c r="AF10" s="161">
        <v>2863157</v>
      </c>
      <c r="AG10" s="161">
        <v>2414101</v>
      </c>
      <c r="AH10" s="161">
        <v>2006497</v>
      </c>
      <c r="AI10" s="161">
        <v>1901905</v>
      </c>
      <c r="AJ10" s="161">
        <v>2073866</v>
      </c>
      <c r="AK10" s="161">
        <v>2285898</v>
      </c>
      <c r="AL10" s="161">
        <v>1311160</v>
      </c>
      <c r="AM10" s="161">
        <v>1433844</v>
      </c>
      <c r="AN10" s="161">
        <v>1778916</v>
      </c>
      <c r="AO10" s="161">
        <v>1634047</v>
      </c>
      <c r="AP10" s="161">
        <v>1331544</v>
      </c>
      <c r="AQ10" s="161">
        <v>1526905</v>
      </c>
      <c r="AR10" s="161">
        <v>2071268</v>
      </c>
      <c r="AS10" s="161">
        <v>1716382</v>
      </c>
      <c r="AT10" s="161">
        <v>1627794</v>
      </c>
      <c r="AU10" s="161">
        <v>1654340</v>
      </c>
      <c r="AV10" s="161">
        <v>8013110</v>
      </c>
      <c r="AW10" s="161">
        <f>SUM(AW11:AW12)</f>
        <v>5324600</v>
      </c>
      <c r="AX10" s="161">
        <v>4220707</v>
      </c>
      <c r="AY10" s="161">
        <v>7266753</v>
      </c>
      <c r="AZ10" s="161">
        <v>5517530</v>
      </c>
      <c r="BA10" s="161">
        <v>5815238</v>
      </c>
      <c r="BB10" s="161">
        <v>4318236</v>
      </c>
      <c r="BC10" s="161">
        <v>4763323</v>
      </c>
      <c r="BD10" s="161">
        <v>4611597</v>
      </c>
      <c r="BE10" s="161">
        <v>6506699</v>
      </c>
      <c r="BF10" s="161">
        <v>7188736</v>
      </c>
      <c r="BG10" s="161">
        <v>6370779</v>
      </c>
      <c r="BH10" s="161">
        <v>5570292</v>
      </c>
      <c r="BI10" s="161">
        <v>5327878</v>
      </c>
      <c r="BJ10" s="161">
        <v>5453373</v>
      </c>
      <c r="BK10" s="161">
        <v>4985964</v>
      </c>
      <c r="BL10" s="161">
        <v>4484261</v>
      </c>
      <c r="BM10" s="161">
        <v>4749766</v>
      </c>
      <c r="BN10" s="161">
        <v>4852616</v>
      </c>
      <c r="BO10" s="161">
        <v>3197299</v>
      </c>
      <c r="BP10" s="161">
        <v>4967889</v>
      </c>
      <c r="BQ10" s="161">
        <v>3421508</v>
      </c>
      <c r="BR10" s="161">
        <v>3928602</v>
      </c>
      <c r="BS10" s="161">
        <v>3849763</v>
      </c>
      <c r="BT10" s="161">
        <v>4385136</v>
      </c>
      <c r="BU10" s="161">
        <v>3796843</v>
      </c>
      <c r="BV10" s="161">
        <v>3391443</v>
      </c>
    </row>
    <row r="11" spans="1:74" s="34" customFormat="1">
      <c r="B11" s="35" t="s">
        <v>407</v>
      </c>
      <c r="C11" s="160">
        <v>1130831</v>
      </c>
      <c r="D11" s="160">
        <v>1043694</v>
      </c>
      <c r="E11" s="160">
        <v>1631431</v>
      </c>
      <c r="F11" s="160">
        <v>1906335</v>
      </c>
      <c r="G11" s="160">
        <v>2070279</v>
      </c>
      <c r="H11" s="160">
        <v>1939013</v>
      </c>
      <c r="I11" s="160">
        <v>1903550</v>
      </c>
      <c r="J11" s="160">
        <v>1848301</v>
      </c>
      <c r="K11" s="160">
        <v>1711427</v>
      </c>
      <c r="L11" s="160">
        <v>1752075</v>
      </c>
      <c r="M11" s="160">
        <v>1219063</v>
      </c>
      <c r="N11" s="160">
        <v>1418553</v>
      </c>
      <c r="O11" s="160">
        <v>1508380</v>
      </c>
      <c r="P11" s="160">
        <v>1279018</v>
      </c>
      <c r="Q11" s="160">
        <v>1396329</v>
      </c>
      <c r="R11" s="160">
        <v>1852815</v>
      </c>
      <c r="S11" s="160">
        <v>969876</v>
      </c>
      <c r="T11" s="160">
        <v>1397163</v>
      </c>
      <c r="U11" s="160">
        <v>1877133</v>
      </c>
      <c r="V11" s="160">
        <v>1684035</v>
      </c>
      <c r="W11" s="160">
        <v>1335488</v>
      </c>
      <c r="X11" s="160">
        <v>1422606</v>
      </c>
      <c r="Y11" s="160">
        <v>1401931</v>
      </c>
      <c r="Z11" s="160">
        <v>1380940</v>
      </c>
      <c r="AA11" s="160">
        <v>913255</v>
      </c>
      <c r="AB11" s="160">
        <v>830209</v>
      </c>
      <c r="AC11" s="160">
        <v>974458</v>
      </c>
      <c r="AD11" s="160">
        <v>763162</v>
      </c>
      <c r="AE11" s="160">
        <v>2658365</v>
      </c>
      <c r="AF11" s="160">
        <v>2863157</v>
      </c>
      <c r="AG11" s="160">
        <v>2414101</v>
      </c>
      <c r="AH11" s="160">
        <v>2006497</v>
      </c>
      <c r="AI11" s="160">
        <v>1901905</v>
      </c>
      <c r="AJ11" s="160">
        <v>2073866</v>
      </c>
      <c r="AK11" s="160">
        <v>2285898</v>
      </c>
      <c r="AL11" s="160">
        <v>1311160</v>
      </c>
      <c r="AM11" s="160">
        <v>1433844</v>
      </c>
      <c r="AN11" s="160">
        <v>1778916</v>
      </c>
      <c r="AO11" s="160">
        <v>1634047</v>
      </c>
      <c r="AP11" s="160">
        <v>1331544</v>
      </c>
      <c r="AQ11" s="160">
        <v>1526905</v>
      </c>
      <c r="AR11" s="160">
        <v>2071268</v>
      </c>
      <c r="AS11" s="160">
        <v>1716382</v>
      </c>
      <c r="AT11" s="160">
        <v>1627794</v>
      </c>
      <c r="AU11" s="160">
        <v>1654340</v>
      </c>
      <c r="AV11" s="160">
        <v>8013110</v>
      </c>
      <c r="AW11" s="160">
        <v>5324600</v>
      </c>
      <c r="AX11" s="160">
        <v>4220707</v>
      </c>
      <c r="AY11" s="160">
        <v>7266753</v>
      </c>
      <c r="AZ11" s="160">
        <v>5517530</v>
      </c>
      <c r="BA11" s="160">
        <v>5815238</v>
      </c>
      <c r="BB11" s="160">
        <v>4318236</v>
      </c>
      <c r="BC11" s="160">
        <v>4763323</v>
      </c>
      <c r="BD11" s="160">
        <v>4611597</v>
      </c>
      <c r="BE11" s="160">
        <v>6506699</v>
      </c>
      <c r="BF11" s="160">
        <v>7188736</v>
      </c>
      <c r="BG11" s="160">
        <v>6370779</v>
      </c>
      <c r="BH11" s="160">
        <v>5570292</v>
      </c>
      <c r="BI11" s="160">
        <v>5327878</v>
      </c>
      <c r="BJ11" s="160">
        <v>5453373</v>
      </c>
      <c r="BK11" s="160">
        <v>4985964</v>
      </c>
      <c r="BL11" s="160">
        <v>4484261</v>
      </c>
      <c r="BM11" s="160">
        <v>4749766</v>
      </c>
      <c r="BN11" s="160">
        <v>4852616</v>
      </c>
      <c r="BO11" s="160">
        <v>3197299</v>
      </c>
      <c r="BP11" s="160">
        <v>4967889</v>
      </c>
      <c r="BQ11" s="160">
        <v>3421508</v>
      </c>
      <c r="BR11" s="160">
        <v>3928602</v>
      </c>
      <c r="BS11" s="160">
        <v>3849763</v>
      </c>
      <c r="BT11" s="160">
        <v>4385136</v>
      </c>
      <c r="BU11" s="160">
        <v>3796843</v>
      </c>
      <c r="BV11" s="160">
        <v>3391443</v>
      </c>
    </row>
    <row r="12" spans="1:74" s="34" customFormat="1">
      <c r="B12" s="35" t="s">
        <v>487</v>
      </c>
      <c r="C12" s="160">
        <v>0</v>
      </c>
      <c r="D12" s="160">
        <v>0</v>
      </c>
      <c r="E12" s="160">
        <v>0</v>
      </c>
      <c r="F12" s="160">
        <v>0</v>
      </c>
      <c r="G12" s="160">
        <v>0</v>
      </c>
      <c r="H12" s="160">
        <v>327298</v>
      </c>
      <c r="I12" s="160">
        <v>233177</v>
      </c>
      <c r="J12" s="160">
        <v>0</v>
      </c>
      <c r="K12" s="160">
        <v>107051</v>
      </c>
      <c r="L12" s="160">
        <v>95506</v>
      </c>
      <c r="M12" s="160">
        <v>146751</v>
      </c>
      <c r="N12" s="160">
        <v>0</v>
      </c>
      <c r="O12" s="160">
        <v>0</v>
      </c>
      <c r="P12" s="160">
        <v>93478</v>
      </c>
      <c r="Q12" s="160">
        <v>121714</v>
      </c>
      <c r="R12" s="160">
        <v>0</v>
      </c>
      <c r="S12" s="160">
        <v>70781</v>
      </c>
      <c r="T12" s="160">
        <v>0</v>
      </c>
      <c r="U12" s="160">
        <v>27808</v>
      </c>
      <c r="V12" s="160">
        <v>99969</v>
      </c>
      <c r="W12" s="160">
        <v>0</v>
      </c>
      <c r="X12" s="160">
        <v>0</v>
      </c>
      <c r="Y12" s="160">
        <v>1260578</v>
      </c>
      <c r="Z12" s="160">
        <v>847179</v>
      </c>
      <c r="AA12" s="160">
        <v>1226896</v>
      </c>
      <c r="AB12" s="160">
        <v>1717287</v>
      </c>
      <c r="AC12" s="160">
        <v>2754621</v>
      </c>
      <c r="AD12" s="160">
        <v>1471089</v>
      </c>
      <c r="AE12" s="160">
        <v>0</v>
      </c>
      <c r="AF12" s="160">
        <v>0</v>
      </c>
      <c r="AG12" s="160">
        <v>0</v>
      </c>
      <c r="AH12" s="160">
        <v>0</v>
      </c>
      <c r="AI12" s="160">
        <v>0</v>
      </c>
      <c r="AJ12" s="160">
        <v>0</v>
      </c>
      <c r="AK12" s="160">
        <v>0</v>
      </c>
      <c r="AL12" s="160">
        <v>0</v>
      </c>
      <c r="AM12" s="160">
        <v>0</v>
      </c>
      <c r="AN12" s="160">
        <v>0</v>
      </c>
      <c r="AO12" s="160">
        <v>0</v>
      </c>
      <c r="AP12" s="160">
        <v>0</v>
      </c>
      <c r="AQ12" s="160">
        <v>0</v>
      </c>
      <c r="AR12" s="160">
        <v>0</v>
      </c>
      <c r="AS12" s="160">
        <v>0</v>
      </c>
      <c r="AT12" s="160">
        <v>0</v>
      </c>
      <c r="AU12" s="160">
        <v>0</v>
      </c>
      <c r="AV12" s="160">
        <v>0</v>
      </c>
      <c r="AW12" s="160">
        <v>0</v>
      </c>
      <c r="AX12" s="160">
        <v>0</v>
      </c>
      <c r="AY12" s="160">
        <v>0</v>
      </c>
      <c r="AZ12" s="160">
        <v>0</v>
      </c>
      <c r="BA12" s="160">
        <v>0</v>
      </c>
      <c r="BB12" s="160">
        <v>0</v>
      </c>
      <c r="BC12" s="160">
        <v>0</v>
      </c>
      <c r="BD12" s="160">
        <v>0</v>
      </c>
      <c r="BE12" s="160">
        <v>0</v>
      </c>
      <c r="BF12" s="160">
        <v>0</v>
      </c>
      <c r="BG12" s="160">
        <v>0</v>
      </c>
      <c r="BH12" s="160">
        <v>0</v>
      </c>
      <c r="BI12" s="160">
        <v>0</v>
      </c>
      <c r="BJ12" s="160">
        <v>0</v>
      </c>
      <c r="BK12" s="160">
        <v>0</v>
      </c>
      <c r="BL12" s="160">
        <v>0</v>
      </c>
      <c r="BM12" s="160">
        <v>0</v>
      </c>
      <c r="BN12" s="160">
        <v>0</v>
      </c>
      <c r="BO12" s="160">
        <v>0</v>
      </c>
      <c r="BP12" s="160">
        <v>0</v>
      </c>
      <c r="BQ12" s="160">
        <v>0</v>
      </c>
      <c r="BR12" s="160">
        <v>0</v>
      </c>
      <c r="BS12" s="160">
        <v>0</v>
      </c>
      <c r="BT12" s="160" t="s">
        <v>313</v>
      </c>
      <c r="BU12" s="160">
        <v>0</v>
      </c>
      <c r="BV12" s="160" t="s">
        <v>313</v>
      </c>
    </row>
    <row r="13" spans="1:74" s="29" customFormat="1">
      <c r="B13" s="28" t="s">
        <v>488</v>
      </c>
      <c r="C13" s="161">
        <v>0</v>
      </c>
      <c r="D13" s="161">
        <v>0</v>
      </c>
      <c r="E13" s="161">
        <v>0</v>
      </c>
      <c r="F13" s="161">
        <v>0</v>
      </c>
      <c r="G13" s="161">
        <v>0</v>
      </c>
      <c r="H13" s="161">
        <v>0</v>
      </c>
      <c r="I13" s="161">
        <v>0</v>
      </c>
      <c r="J13" s="161">
        <v>0</v>
      </c>
      <c r="K13" s="161">
        <v>0</v>
      </c>
      <c r="L13" s="161">
        <v>0</v>
      </c>
      <c r="M13" s="161">
        <v>0</v>
      </c>
      <c r="N13" s="161">
        <v>0</v>
      </c>
      <c r="O13" s="161">
        <v>0</v>
      </c>
      <c r="P13" s="161">
        <v>0</v>
      </c>
      <c r="Q13" s="161">
        <v>0</v>
      </c>
      <c r="R13" s="161">
        <v>0</v>
      </c>
      <c r="S13" s="161">
        <v>0</v>
      </c>
      <c r="T13" s="161">
        <v>0</v>
      </c>
      <c r="U13" s="161">
        <v>0</v>
      </c>
      <c r="V13" s="161">
        <v>0</v>
      </c>
      <c r="W13" s="161">
        <v>0</v>
      </c>
      <c r="X13" s="161">
        <v>0</v>
      </c>
      <c r="Y13" s="161">
        <v>0</v>
      </c>
      <c r="Z13" s="161">
        <v>0</v>
      </c>
      <c r="AA13" s="161">
        <v>0</v>
      </c>
      <c r="AB13" s="161">
        <v>0</v>
      </c>
      <c r="AC13" s="161">
        <v>0</v>
      </c>
      <c r="AD13" s="161">
        <v>0</v>
      </c>
      <c r="AE13" s="161">
        <v>0</v>
      </c>
      <c r="AF13" s="161">
        <v>0</v>
      </c>
      <c r="AG13" s="161">
        <v>0</v>
      </c>
      <c r="AH13" s="161">
        <v>0</v>
      </c>
      <c r="AI13" s="161">
        <v>0</v>
      </c>
      <c r="AJ13" s="161">
        <v>0</v>
      </c>
      <c r="AK13" s="161">
        <v>0</v>
      </c>
      <c r="AL13" s="161">
        <v>0</v>
      </c>
      <c r="AM13" s="161">
        <v>0</v>
      </c>
      <c r="AN13" s="161">
        <v>0</v>
      </c>
      <c r="AO13" s="161">
        <v>0</v>
      </c>
      <c r="AP13" s="161">
        <v>26755</v>
      </c>
      <c r="AQ13" s="161">
        <v>32635</v>
      </c>
      <c r="AR13" s="161">
        <v>294791</v>
      </c>
      <c r="AS13" s="161">
        <v>304048</v>
      </c>
      <c r="AT13" s="161">
        <v>27947</v>
      </c>
      <c r="AU13" s="161">
        <v>47774</v>
      </c>
      <c r="AV13" s="161">
        <v>385884</v>
      </c>
      <c r="AW13" s="161">
        <f>SUM(AW14)</f>
        <v>440001</v>
      </c>
      <c r="AX13" s="161">
        <v>376558</v>
      </c>
      <c r="AY13" s="161">
        <v>433391</v>
      </c>
      <c r="AZ13" s="161">
        <v>295652</v>
      </c>
      <c r="BA13" s="161">
        <v>1138331</v>
      </c>
      <c r="BB13" s="161">
        <v>1244769</v>
      </c>
      <c r="BC13" s="161">
        <v>1392354</v>
      </c>
      <c r="BD13" s="161">
        <v>1469275</v>
      </c>
      <c r="BE13" s="161">
        <v>1655901</v>
      </c>
      <c r="BF13" s="161">
        <v>1597942</v>
      </c>
      <c r="BG13" s="161">
        <v>1456229</v>
      </c>
      <c r="BH13" s="161">
        <v>1466440</v>
      </c>
      <c r="BI13" s="161">
        <v>489692</v>
      </c>
      <c r="BJ13" s="161">
        <v>848758</v>
      </c>
      <c r="BK13" s="161">
        <v>1087809</v>
      </c>
      <c r="BL13" s="161">
        <v>1132499</v>
      </c>
      <c r="BM13" s="161">
        <v>1222922</v>
      </c>
      <c r="BN13" s="161">
        <v>974383</v>
      </c>
      <c r="BO13" s="161">
        <v>515327</v>
      </c>
      <c r="BP13" s="161">
        <v>595697</v>
      </c>
      <c r="BQ13" s="161">
        <v>576452</v>
      </c>
      <c r="BR13" s="161">
        <v>688903</v>
      </c>
      <c r="BS13" s="161">
        <v>874665</v>
      </c>
      <c r="BT13" s="161">
        <v>944225</v>
      </c>
      <c r="BU13" s="161">
        <v>1252613</v>
      </c>
      <c r="BV13" s="161">
        <v>1355041</v>
      </c>
    </row>
    <row r="14" spans="1:74" s="34" customFormat="1">
      <c r="B14" s="35" t="s">
        <v>489</v>
      </c>
      <c r="C14" s="160">
        <v>0</v>
      </c>
      <c r="D14" s="160">
        <v>0</v>
      </c>
      <c r="E14" s="160">
        <v>0</v>
      </c>
      <c r="F14" s="160">
        <v>0</v>
      </c>
      <c r="G14" s="160">
        <v>0</v>
      </c>
      <c r="H14" s="160">
        <v>0</v>
      </c>
      <c r="I14" s="160">
        <v>0</v>
      </c>
      <c r="J14" s="160">
        <v>0</v>
      </c>
      <c r="K14" s="160">
        <v>0</v>
      </c>
      <c r="L14" s="160">
        <v>0</v>
      </c>
      <c r="M14" s="160">
        <v>0</v>
      </c>
      <c r="N14" s="160">
        <v>0</v>
      </c>
      <c r="O14" s="160">
        <v>0</v>
      </c>
      <c r="P14" s="160">
        <v>0</v>
      </c>
      <c r="Q14" s="160">
        <v>0</v>
      </c>
      <c r="R14" s="160">
        <v>0</v>
      </c>
      <c r="S14" s="160">
        <v>0</v>
      </c>
      <c r="T14" s="160">
        <v>0</v>
      </c>
      <c r="U14" s="160">
        <v>0</v>
      </c>
      <c r="V14" s="160">
        <v>0</v>
      </c>
      <c r="W14" s="160">
        <v>0</v>
      </c>
      <c r="X14" s="160">
        <v>0</v>
      </c>
      <c r="Y14" s="160">
        <v>0</v>
      </c>
      <c r="Z14" s="160">
        <v>0</v>
      </c>
      <c r="AA14" s="160">
        <v>0</v>
      </c>
      <c r="AB14" s="160">
        <v>0</v>
      </c>
      <c r="AC14" s="160">
        <v>0</v>
      </c>
      <c r="AD14" s="160">
        <v>0</v>
      </c>
      <c r="AE14" s="160">
        <v>0</v>
      </c>
      <c r="AF14" s="160">
        <v>0</v>
      </c>
      <c r="AG14" s="160">
        <v>0</v>
      </c>
      <c r="AH14" s="160">
        <v>0</v>
      </c>
      <c r="AI14" s="160">
        <v>0</v>
      </c>
      <c r="AJ14" s="160">
        <v>0</v>
      </c>
      <c r="AK14" s="160">
        <v>0</v>
      </c>
      <c r="AL14" s="160">
        <v>0</v>
      </c>
      <c r="AM14" s="160">
        <v>0</v>
      </c>
      <c r="AN14" s="160">
        <v>0</v>
      </c>
      <c r="AO14" s="160">
        <v>0</v>
      </c>
      <c r="AP14" s="160">
        <v>26755</v>
      </c>
      <c r="AQ14" s="160">
        <v>32635</v>
      </c>
      <c r="AR14" s="160">
        <v>294791</v>
      </c>
      <c r="AS14" s="160">
        <v>304048</v>
      </c>
      <c r="AT14" s="160">
        <v>27947</v>
      </c>
      <c r="AU14" s="160">
        <v>47774</v>
      </c>
      <c r="AV14" s="160">
        <v>385884</v>
      </c>
      <c r="AW14" s="160">
        <v>440001</v>
      </c>
      <c r="AX14" s="160">
        <v>376558</v>
      </c>
      <c r="AY14" s="160">
        <v>433391</v>
      </c>
      <c r="AZ14" s="160">
        <v>295652</v>
      </c>
      <c r="BA14" s="160">
        <v>1138331</v>
      </c>
      <c r="BB14" s="160">
        <v>1244769</v>
      </c>
      <c r="BC14" s="160">
        <v>1392354</v>
      </c>
      <c r="BD14" s="160">
        <v>1469275</v>
      </c>
      <c r="BE14" s="160">
        <v>1655901</v>
      </c>
      <c r="BF14" s="160">
        <v>1597942</v>
      </c>
      <c r="BG14" s="160">
        <v>1456229</v>
      </c>
      <c r="BH14" s="160">
        <v>1466440</v>
      </c>
      <c r="BI14" s="160">
        <v>489692</v>
      </c>
      <c r="BJ14" s="160">
        <v>848758</v>
      </c>
      <c r="BK14" s="160">
        <v>1087809</v>
      </c>
      <c r="BL14" s="160">
        <v>1132499</v>
      </c>
      <c r="BM14" s="160">
        <v>1222922</v>
      </c>
      <c r="BN14" s="160">
        <v>974383</v>
      </c>
      <c r="BO14" s="160">
        <v>515327</v>
      </c>
      <c r="BP14" s="160">
        <v>595697</v>
      </c>
      <c r="BQ14" s="160">
        <v>576452</v>
      </c>
      <c r="BR14" s="160">
        <v>688903</v>
      </c>
      <c r="BS14" s="160">
        <v>874665</v>
      </c>
      <c r="BT14" s="160">
        <v>994225</v>
      </c>
      <c r="BU14" s="160">
        <v>1252613</v>
      </c>
      <c r="BV14" s="160">
        <v>1355041</v>
      </c>
    </row>
    <row r="15" spans="1:74" s="29" customFormat="1">
      <c r="B15" s="28" t="s">
        <v>413</v>
      </c>
      <c r="C15" s="161">
        <v>270122</v>
      </c>
      <c r="D15" s="161">
        <v>264830</v>
      </c>
      <c r="E15" s="161">
        <v>336661</v>
      </c>
      <c r="F15" s="161">
        <v>28396</v>
      </c>
      <c r="G15" s="161">
        <v>298827</v>
      </c>
      <c r="H15" s="161">
        <v>289984</v>
      </c>
      <c r="I15" s="161">
        <v>198045</v>
      </c>
      <c r="J15" s="161">
        <v>17754</v>
      </c>
      <c r="K15" s="161">
        <v>176963</v>
      </c>
      <c r="L15" s="161">
        <v>193640</v>
      </c>
      <c r="M15" s="161">
        <v>203774</v>
      </c>
      <c r="N15" s="161">
        <v>16528</v>
      </c>
      <c r="O15" s="161">
        <v>172310</v>
      </c>
      <c r="P15" s="161">
        <v>191639</v>
      </c>
      <c r="Q15" s="161">
        <v>207085</v>
      </c>
      <c r="R15" s="161">
        <v>10060</v>
      </c>
      <c r="S15" s="161">
        <v>164871</v>
      </c>
      <c r="T15" s="161">
        <v>194835</v>
      </c>
      <c r="U15" s="161">
        <v>161449</v>
      </c>
      <c r="V15" s="161">
        <v>9852</v>
      </c>
      <c r="W15" s="161">
        <v>178736</v>
      </c>
      <c r="X15" s="161">
        <v>166118</v>
      </c>
      <c r="Y15" s="161">
        <v>184218</v>
      </c>
      <c r="Z15" s="161">
        <v>9475</v>
      </c>
      <c r="AA15" s="161">
        <v>359924</v>
      </c>
      <c r="AB15" s="161">
        <v>403462</v>
      </c>
      <c r="AC15" s="161">
        <v>234545</v>
      </c>
      <c r="AD15" s="161">
        <v>11779</v>
      </c>
      <c r="AE15" s="161">
        <v>190489</v>
      </c>
      <c r="AF15" s="161">
        <v>237760</v>
      </c>
      <c r="AG15" s="161">
        <v>236786</v>
      </c>
      <c r="AH15" s="161">
        <v>10739</v>
      </c>
      <c r="AI15" s="161">
        <v>212376</v>
      </c>
      <c r="AJ15" s="161">
        <v>265118</v>
      </c>
      <c r="AK15" s="161">
        <v>264506</v>
      </c>
      <c r="AL15" s="161">
        <v>9798</v>
      </c>
      <c r="AM15" s="161">
        <v>221421</v>
      </c>
      <c r="AN15" s="161">
        <v>284269</v>
      </c>
      <c r="AO15" s="161">
        <v>295036</v>
      </c>
      <c r="AP15" s="161">
        <v>5823</v>
      </c>
      <c r="AQ15" s="161">
        <v>297027</v>
      </c>
      <c r="AR15" s="161">
        <v>261916</v>
      </c>
      <c r="AS15" s="161">
        <v>276349</v>
      </c>
      <c r="AT15" s="161">
        <v>5305</v>
      </c>
      <c r="AU15" s="161">
        <v>280807</v>
      </c>
      <c r="AV15" s="161">
        <v>283450</v>
      </c>
      <c r="AW15" s="161">
        <f>SUM(AW16:AW18)</f>
        <v>505549</v>
      </c>
      <c r="AX15" s="161">
        <v>8968</v>
      </c>
      <c r="AY15" s="161">
        <v>482171</v>
      </c>
      <c r="AZ15" s="161">
        <v>516374</v>
      </c>
      <c r="BA15" s="161">
        <v>324281</v>
      </c>
      <c r="BB15" s="161">
        <v>14944</v>
      </c>
      <c r="BC15" s="161">
        <v>276951</v>
      </c>
      <c r="BD15" s="161">
        <v>339392</v>
      </c>
      <c r="BE15" s="161">
        <v>319707</v>
      </c>
      <c r="BF15" s="161">
        <v>4378</v>
      </c>
      <c r="BG15" s="161">
        <v>260448</v>
      </c>
      <c r="BH15" s="161">
        <v>312009</v>
      </c>
      <c r="BI15" s="161">
        <v>325506</v>
      </c>
      <c r="BJ15" s="161">
        <v>2102</v>
      </c>
      <c r="BK15" s="161">
        <v>260137</v>
      </c>
      <c r="BL15" s="161">
        <v>297868</v>
      </c>
      <c r="BM15" s="161">
        <v>263443</v>
      </c>
      <c r="BN15" s="161">
        <v>2773</v>
      </c>
      <c r="BO15" s="161">
        <v>260214</v>
      </c>
      <c r="BP15" s="161">
        <v>252951</v>
      </c>
      <c r="BQ15" s="161">
        <v>287763</v>
      </c>
      <c r="BR15" s="161">
        <v>65031</v>
      </c>
      <c r="BS15" s="161">
        <v>275519</v>
      </c>
      <c r="BT15" s="161">
        <v>295272</v>
      </c>
      <c r="BU15" s="161">
        <v>554969</v>
      </c>
      <c r="BV15" s="161">
        <v>81645</v>
      </c>
    </row>
    <row r="16" spans="1:74" s="34" customFormat="1">
      <c r="B16" s="35" t="s">
        <v>490</v>
      </c>
      <c r="C16" s="160">
        <v>266939</v>
      </c>
      <c r="D16" s="160">
        <v>262366</v>
      </c>
      <c r="E16" s="160">
        <v>334651</v>
      </c>
      <c r="F16" s="160">
        <v>28396</v>
      </c>
      <c r="G16" s="160">
        <v>294456</v>
      </c>
      <c r="H16" s="160">
        <v>286396</v>
      </c>
      <c r="I16" s="160">
        <v>196802</v>
      </c>
      <c r="J16" s="160">
        <v>17749</v>
      </c>
      <c r="K16" s="160">
        <v>173719</v>
      </c>
      <c r="L16" s="160">
        <v>191238</v>
      </c>
      <c r="M16" s="160">
        <v>201476</v>
      </c>
      <c r="N16" s="160">
        <v>16526</v>
      </c>
      <c r="O16" s="160">
        <v>168151</v>
      </c>
      <c r="P16" s="160">
        <v>184531</v>
      </c>
      <c r="Q16" s="160">
        <v>204459</v>
      </c>
      <c r="R16" s="160">
        <v>10054</v>
      </c>
      <c r="S16" s="160">
        <v>162637</v>
      </c>
      <c r="T16" s="160">
        <v>192402</v>
      </c>
      <c r="U16" s="160">
        <v>158859</v>
      </c>
      <c r="V16" s="160">
        <v>9850</v>
      </c>
      <c r="W16" s="160">
        <v>176807</v>
      </c>
      <c r="X16" s="160">
        <v>164167</v>
      </c>
      <c r="Y16" s="160">
        <v>182629</v>
      </c>
      <c r="Z16" s="160">
        <v>9473</v>
      </c>
      <c r="AA16" s="160">
        <v>356446</v>
      </c>
      <c r="AB16" s="160">
        <v>398447</v>
      </c>
      <c r="AC16" s="160">
        <v>232680</v>
      </c>
      <c r="AD16" s="160">
        <v>11773</v>
      </c>
      <c r="AE16" s="160">
        <v>188717</v>
      </c>
      <c r="AF16" s="160">
        <v>235801</v>
      </c>
      <c r="AG16" s="160">
        <v>234582</v>
      </c>
      <c r="AH16" s="160">
        <v>10737</v>
      </c>
      <c r="AI16" s="160">
        <v>212062</v>
      </c>
      <c r="AJ16" s="160">
        <v>264513</v>
      </c>
      <c r="AK16" s="160">
        <v>264107</v>
      </c>
      <c r="AL16" s="160">
        <v>9783</v>
      </c>
      <c r="AM16" s="160">
        <v>221130</v>
      </c>
      <c r="AN16" s="160">
        <v>283548</v>
      </c>
      <c r="AO16" s="160">
        <v>294304</v>
      </c>
      <c r="AP16" s="160">
        <v>5822</v>
      </c>
      <c r="AQ16" s="160">
        <v>295722</v>
      </c>
      <c r="AR16" s="160">
        <v>261813</v>
      </c>
      <c r="AS16" s="160">
        <v>276118</v>
      </c>
      <c r="AT16" s="160">
        <v>5305</v>
      </c>
      <c r="AU16" s="160">
        <v>280169</v>
      </c>
      <c r="AV16" s="160">
        <v>282502</v>
      </c>
      <c r="AW16" s="160">
        <v>504468</v>
      </c>
      <c r="AX16" s="160">
        <v>8938</v>
      </c>
      <c r="AY16" s="160">
        <v>477876</v>
      </c>
      <c r="AZ16" s="160">
        <v>514469</v>
      </c>
      <c r="BA16" s="160">
        <v>319723</v>
      </c>
      <c r="BB16" s="160">
        <v>5396</v>
      </c>
      <c r="BC16" s="160">
        <v>273450</v>
      </c>
      <c r="BD16" s="160">
        <v>336539</v>
      </c>
      <c r="BE16" s="160">
        <v>317647</v>
      </c>
      <c r="BF16" s="160">
        <v>4377</v>
      </c>
      <c r="BG16" s="160">
        <v>259226</v>
      </c>
      <c r="BH16" s="160">
        <v>310540</v>
      </c>
      <c r="BI16" s="160">
        <v>324650</v>
      </c>
      <c r="BJ16" s="160">
        <v>2102</v>
      </c>
      <c r="BK16" s="160">
        <v>258291</v>
      </c>
      <c r="BL16" s="160">
        <v>297636</v>
      </c>
      <c r="BM16" s="160">
        <v>263299</v>
      </c>
      <c r="BN16" s="160">
        <v>2206</v>
      </c>
      <c r="BO16" s="160">
        <v>260098</v>
      </c>
      <c r="BP16" s="160">
        <v>252879</v>
      </c>
      <c r="BQ16" s="160">
        <v>287710</v>
      </c>
      <c r="BR16" s="160">
        <v>65031</v>
      </c>
      <c r="BS16" s="160">
        <v>275396</v>
      </c>
      <c r="BT16" s="160">
        <v>295190</v>
      </c>
      <c r="BU16" s="160">
        <v>554862</v>
      </c>
      <c r="BV16" s="160">
        <v>81645</v>
      </c>
    </row>
    <row r="17" spans="2:74" s="34" customFormat="1">
      <c r="B17" s="35" t="s">
        <v>491</v>
      </c>
      <c r="C17" s="160">
        <v>0</v>
      </c>
      <c r="D17" s="160">
        <v>0</v>
      </c>
      <c r="E17" s="160">
        <v>0</v>
      </c>
      <c r="F17" s="160">
        <v>0</v>
      </c>
      <c r="G17" s="160">
        <v>0</v>
      </c>
      <c r="H17" s="160">
        <v>0</v>
      </c>
      <c r="I17" s="160">
        <v>0</v>
      </c>
      <c r="J17" s="160">
        <v>0</v>
      </c>
      <c r="K17" s="160">
        <v>0</v>
      </c>
      <c r="L17" s="160">
        <v>0</v>
      </c>
      <c r="M17" s="160">
        <v>0</v>
      </c>
      <c r="N17" s="160">
        <v>0</v>
      </c>
      <c r="O17" s="160">
        <v>0</v>
      </c>
      <c r="P17" s="160">
        <v>0</v>
      </c>
      <c r="Q17" s="160">
        <v>0</v>
      </c>
      <c r="R17" s="160">
        <v>0</v>
      </c>
      <c r="S17" s="160">
        <v>0</v>
      </c>
      <c r="T17" s="160">
        <v>0</v>
      </c>
      <c r="U17" s="160">
        <v>0</v>
      </c>
      <c r="V17" s="160">
        <v>0</v>
      </c>
      <c r="W17" s="160">
        <v>0</v>
      </c>
      <c r="X17" s="160">
        <v>0</v>
      </c>
      <c r="Y17" s="160">
        <v>0</v>
      </c>
      <c r="Z17" s="160">
        <v>0</v>
      </c>
      <c r="AA17" s="160">
        <v>0</v>
      </c>
      <c r="AB17" s="160">
        <v>0</v>
      </c>
      <c r="AC17" s="160">
        <v>0</v>
      </c>
      <c r="AD17" s="160">
        <v>0</v>
      </c>
      <c r="AE17" s="160">
        <v>0</v>
      </c>
      <c r="AF17" s="160">
        <v>0</v>
      </c>
      <c r="AG17" s="160">
        <v>0</v>
      </c>
      <c r="AH17" s="160">
        <v>0</v>
      </c>
      <c r="AI17" s="160">
        <v>0</v>
      </c>
      <c r="AJ17" s="160">
        <v>0</v>
      </c>
      <c r="AK17" s="160">
        <v>0</v>
      </c>
      <c r="AL17" s="160">
        <v>0</v>
      </c>
      <c r="AM17" s="160">
        <v>0</v>
      </c>
      <c r="AN17" s="160">
        <v>0</v>
      </c>
      <c r="AO17" s="160">
        <v>0</v>
      </c>
      <c r="AP17" s="160">
        <v>0</v>
      </c>
      <c r="AQ17" s="160">
        <v>0</v>
      </c>
      <c r="AR17" s="160">
        <v>0</v>
      </c>
      <c r="AS17" s="160">
        <v>0</v>
      </c>
      <c r="AT17" s="160">
        <v>0</v>
      </c>
      <c r="AU17" s="160">
        <v>0</v>
      </c>
      <c r="AV17" s="160">
        <v>0</v>
      </c>
      <c r="AW17" s="160">
        <v>0</v>
      </c>
      <c r="AX17" s="160">
        <v>0</v>
      </c>
      <c r="AY17" s="160">
        <v>0</v>
      </c>
      <c r="AZ17" s="160">
        <v>0</v>
      </c>
      <c r="BA17" s="160">
        <v>0</v>
      </c>
      <c r="BB17" s="160">
        <v>2960</v>
      </c>
      <c r="BC17" s="160">
        <v>1438</v>
      </c>
      <c r="BD17" s="160">
        <v>1484</v>
      </c>
      <c r="BE17" s="160">
        <v>0</v>
      </c>
      <c r="BF17" s="160">
        <v>0</v>
      </c>
      <c r="BG17" s="160">
        <v>0</v>
      </c>
      <c r="BH17" s="160">
        <v>0</v>
      </c>
      <c r="BI17" s="160">
        <v>0</v>
      </c>
      <c r="BJ17" s="160">
        <v>0</v>
      </c>
      <c r="BK17" s="160">
        <v>0</v>
      </c>
      <c r="BL17" s="160">
        <v>0</v>
      </c>
      <c r="BM17" s="160">
        <v>0</v>
      </c>
      <c r="BN17" s="160">
        <v>0</v>
      </c>
      <c r="BO17" s="160">
        <v>0</v>
      </c>
      <c r="BP17" s="160">
        <v>0</v>
      </c>
      <c r="BQ17" s="160">
        <v>0</v>
      </c>
      <c r="BR17" s="160">
        <v>0</v>
      </c>
      <c r="BS17" s="160">
        <v>0</v>
      </c>
      <c r="BT17" s="160" t="s">
        <v>313</v>
      </c>
      <c r="BU17" s="160">
        <v>0</v>
      </c>
      <c r="BV17" s="160" t="s">
        <v>313</v>
      </c>
    </row>
    <row r="18" spans="2:74" s="34" customFormat="1">
      <c r="B18" s="35" t="s">
        <v>420</v>
      </c>
      <c r="C18" s="160">
        <v>3183</v>
      </c>
      <c r="D18" s="160">
        <v>2464</v>
      </c>
      <c r="E18" s="160">
        <v>2010</v>
      </c>
      <c r="F18" s="160">
        <v>0</v>
      </c>
      <c r="G18" s="160">
        <v>4371</v>
      </c>
      <c r="H18" s="160">
        <v>3588</v>
      </c>
      <c r="I18" s="160">
        <v>1243</v>
      </c>
      <c r="J18" s="160">
        <v>5</v>
      </c>
      <c r="K18" s="160">
        <v>3244</v>
      </c>
      <c r="L18" s="160">
        <v>2402</v>
      </c>
      <c r="M18" s="160">
        <v>2298</v>
      </c>
      <c r="N18" s="160">
        <v>2</v>
      </c>
      <c r="O18" s="160">
        <v>4159</v>
      </c>
      <c r="P18" s="160">
        <v>7108</v>
      </c>
      <c r="Q18" s="160">
        <v>2626</v>
      </c>
      <c r="R18" s="160">
        <v>6</v>
      </c>
      <c r="S18" s="160">
        <v>2234</v>
      </c>
      <c r="T18" s="160">
        <v>2433</v>
      </c>
      <c r="U18" s="160">
        <v>2590</v>
      </c>
      <c r="V18" s="160">
        <v>2</v>
      </c>
      <c r="W18" s="160">
        <v>1929</v>
      </c>
      <c r="X18" s="160">
        <v>1951</v>
      </c>
      <c r="Y18" s="160">
        <v>1589</v>
      </c>
      <c r="Z18" s="160">
        <v>2</v>
      </c>
      <c r="AA18" s="160">
        <v>3478</v>
      </c>
      <c r="AB18" s="160">
        <v>5015</v>
      </c>
      <c r="AC18" s="160">
        <v>1865</v>
      </c>
      <c r="AD18" s="160">
        <v>6</v>
      </c>
      <c r="AE18" s="160">
        <v>1772</v>
      </c>
      <c r="AF18" s="160">
        <v>1959</v>
      </c>
      <c r="AG18" s="160">
        <v>2204</v>
      </c>
      <c r="AH18" s="160">
        <v>2</v>
      </c>
      <c r="AI18" s="160">
        <v>314</v>
      </c>
      <c r="AJ18" s="160">
        <v>605</v>
      </c>
      <c r="AK18" s="160">
        <v>399</v>
      </c>
      <c r="AL18" s="160">
        <v>15</v>
      </c>
      <c r="AM18" s="160">
        <v>291</v>
      </c>
      <c r="AN18" s="160">
        <v>721</v>
      </c>
      <c r="AO18" s="160">
        <v>732</v>
      </c>
      <c r="AP18" s="160">
        <v>1</v>
      </c>
      <c r="AQ18" s="160">
        <v>1305</v>
      </c>
      <c r="AR18" s="160">
        <v>103</v>
      </c>
      <c r="AS18" s="160">
        <v>231</v>
      </c>
      <c r="AT18" s="160">
        <v>0</v>
      </c>
      <c r="AU18" s="160">
        <v>638</v>
      </c>
      <c r="AV18" s="160">
        <v>948</v>
      </c>
      <c r="AW18" s="160">
        <v>1081</v>
      </c>
      <c r="AX18" s="160">
        <v>30</v>
      </c>
      <c r="AY18" s="160">
        <v>4295</v>
      </c>
      <c r="AZ18" s="160">
        <v>1905</v>
      </c>
      <c r="BA18" s="160">
        <v>1682</v>
      </c>
      <c r="BB18" s="160">
        <v>6588</v>
      </c>
      <c r="BC18" s="160">
        <v>2063</v>
      </c>
      <c r="BD18" s="160">
        <v>1369</v>
      </c>
      <c r="BE18" s="160">
        <v>2060</v>
      </c>
      <c r="BF18" s="160">
        <v>1</v>
      </c>
      <c r="BG18" s="160">
        <v>1222</v>
      </c>
      <c r="BH18" s="160">
        <v>1469</v>
      </c>
      <c r="BI18" s="160">
        <v>856</v>
      </c>
      <c r="BJ18" s="160">
        <v>0</v>
      </c>
      <c r="BK18" s="160">
        <v>1846</v>
      </c>
      <c r="BL18" s="160">
        <v>232</v>
      </c>
      <c r="BM18" s="160">
        <v>144</v>
      </c>
      <c r="BN18" s="160">
        <v>567</v>
      </c>
      <c r="BO18" s="160">
        <v>116</v>
      </c>
      <c r="BP18" s="160">
        <v>72</v>
      </c>
      <c r="BQ18" s="160">
        <v>53</v>
      </c>
      <c r="BR18" s="160">
        <v>0</v>
      </c>
      <c r="BS18" s="160">
        <v>123</v>
      </c>
      <c r="BT18" s="160">
        <v>82</v>
      </c>
      <c r="BU18" s="160">
        <v>107</v>
      </c>
      <c r="BV18" s="160" t="s">
        <v>313</v>
      </c>
    </row>
    <row r="19" spans="2:74" s="29" customFormat="1">
      <c r="B19" s="28" t="s">
        <v>492</v>
      </c>
      <c r="C19" s="161">
        <v>57058</v>
      </c>
      <c r="D19" s="161">
        <v>60991</v>
      </c>
      <c r="E19" s="161">
        <v>106487</v>
      </c>
      <c r="F19" s="161">
        <v>46634</v>
      </c>
      <c r="G19" s="161">
        <v>125754</v>
      </c>
      <c r="H19" s="161">
        <v>128615</v>
      </c>
      <c r="I19" s="161">
        <v>88865</v>
      </c>
      <c r="J19" s="161">
        <v>70082</v>
      </c>
      <c r="K19" s="161">
        <v>115211</v>
      </c>
      <c r="L19" s="161">
        <v>110551</v>
      </c>
      <c r="M19" s="161">
        <v>113347</v>
      </c>
      <c r="N19" s="161">
        <v>71492</v>
      </c>
      <c r="O19" s="161">
        <v>99970</v>
      </c>
      <c r="P19" s="161">
        <v>130494</v>
      </c>
      <c r="Q19" s="161">
        <v>119884</v>
      </c>
      <c r="R19" s="161">
        <v>63507</v>
      </c>
      <c r="S19" s="161">
        <v>98322</v>
      </c>
      <c r="T19" s="161">
        <v>111712</v>
      </c>
      <c r="U19" s="161">
        <v>107383</v>
      </c>
      <c r="V19" s="161">
        <v>98624</v>
      </c>
      <c r="W19" s="161">
        <v>118244</v>
      </c>
      <c r="X19" s="161">
        <v>116519</v>
      </c>
      <c r="Y19" s="161">
        <v>127409</v>
      </c>
      <c r="Z19" s="161">
        <v>98001</v>
      </c>
      <c r="AA19" s="161">
        <v>214847</v>
      </c>
      <c r="AB19" s="161">
        <v>218739</v>
      </c>
      <c r="AC19" s="161">
        <v>140031</v>
      </c>
      <c r="AD19" s="161">
        <v>113070</v>
      </c>
      <c r="AE19" s="161">
        <v>134884</v>
      </c>
      <c r="AF19" s="161">
        <v>164672</v>
      </c>
      <c r="AG19" s="161">
        <v>170152</v>
      </c>
      <c r="AH19" s="161">
        <v>149932</v>
      </c>
      <c r="AI19" s="161">
        <v>212368</v>
      </c>
      <c r="AJ19" s="161">
        <v>188862</v>
      </c>
      <c r="AK19" s="161">
        <v>210541</v>
      </c>
      <c r="AL19" s="161">
        <v>169862</v>
      </c>
      <c r="AM19" s="161">
        <v>193754</v>
      </c>
      <c r="AN19" s="161">
        <v>219625</v>
      </c>
      <c r="AO19" s="161">
        <v>242608</v>
      </c>
      <c r="AP19" s="161">
        <v>211069</v>
      </c>
      <c r="AQ19" s="161">
        <v>232850</v>
      </c>
      <c r="AR19" s="161">
        <v>231489</v>
      </c>
      <c r="AS19" s="161">
        <v>238991</v>
      </c>
      <c r="AT19" s="161">
        <v>248485</v>
      </c>
      <c r="AU19" s="161">
        <v>289801</v>
      </c>
      <c r="AV19" s="161">
        <v>387710</v>
      </c>
      <c r="AW19" s="161">
        <f>SUM(AW20:AW21)</f>
        <v>418799</v>
      </c>
      <c r="AX19" s="161">
        <v>225093</v>
      </c>
      <c r="AY19" s="161">
        <v>357590</v>
      </c>
      <c r="AZ19" s="161">
        <v>406781</v>
      </c>
      <c r="BA19" s="161">
        <v>337982</v>
      </c>
      <c r="BB19" s="161">
        <v>213580</v>
      </c>
      <c r="BC19" s="161">
        <v>305223</v>
      </c>
      <c r="BD19" s="161">
        <v>342749</v>
      </c>
      <c r="BE19" s="161">
        <v>350251</v>
      </c>
      <c r="BF19" s="161">
        <v>230684</v>
      </c>
      <c r="BG19" s="161">
        <v>360317</v>
      </c>
      <c r="BH19" s="161">
        <v>367063</v>
      </c>
      <c r="BI19" s="161">
        <v>342255</v>
      </c>
      <c r="BJ19" s="161">
        <v>183463</v>
      </c>
      <c r="BK19" s="161">
        <v>302656</v>
      </c>
      <c r="BL19" s="161">
        <v>338822</v>
      </c>
      <c r="BM19" s="161">
        <v>335646</v>
      </c>
      <c r="BN19" s="161">
        <v>178220</v>
      </c>
      <c r="BO19" s="161">
        <v>261291</v>
      </c>
      <c r="BP19" s="161">
        <v>273277</v>
      </c>
      <c r="BQ19" s="161">
        <v>305569</v>
      </c>
      <c r="BR19" s="161">
        <v>208594</v>
      </c>
      <c r="BS19" s="161">
        <v>302338</v>
      </c>
      <c r="BT19" s="161">
        <v>307236</v>
      </c>
      <c r="BU19" s="161">
        <v>416471</v>
      </c>
      <c r="BV19" s="161">
        <v>225768</v>
      </c>
    </row>
    <row r="20" spans="2:74" s="34" customFormat="1">
      <c r="B20" s="35" t="s">
        <v>422</v>
      </c>
      <c r="C20" s="160">
        <v>56772</v>
      </c>
      <c r="D20" s="160">
        <v>60381</v>
      </c>
      <c r="E20" s="160">
        <v>102731</v>
      </c>
      <c r="F20" s="160">
        <v>46453</v>
      </c>
      <c r="G20" s="160">
        <v>120590</v>
      </c>
      <c r="H20" s="160">
        <v>122918</v>
      </c>
      <c r="I20" s="160">
        <v>83877</v>
      </c>
      <c r="J20" s="160">
        <v>69998</v>
      </c>
      <c r="K20" s="160">
        <v>113778</v>
      </c>
      <c r="L20" s="160">
        <v>105424</v>
      </c>
      <c r="M20" s="160">
        <v>107457</v>
      </c>
      <c r="N20" s="160">
        <v>71490</v>
      </c>
      <c r="O20" s="160">
        <v>98546</v>
      </c>
      <c r="P20" s="160">
        <v>124686</v>
      </c>
      <c r="Q20" s="160">
        <v>113658</v>
      </c>
      <c r="R20" s="160">
        <v>63467</v>
      </c>
      <c r="S20" s="160">
        <v>96673</v>
      </c>
      <c r="T20" s="160">
        <v>103710</v>
      </c>
      <c r="U20" s="160">
        <v>106282</v>
      </c>
      <c r="V20" s="160">
        <v>97803</v>
      </c>
      <c r="W20" s="160">
        <v>113192</v>
      </c>
      <c r="X20" s="160">
        <v>115268</v>
      </c>
      <c r="Y20" s="160">
        <v>125060</v>
      </c>
      <c r="Z20" s="160">
        <v>95095</v>
      </c>
      <c r="AA20" s="160">
        <v>212303</v>
      </c>
      <c r="AB20" s="160">
        <v>212879</v>
      </c>
      <c r="AC20" s="160">
        <v>138711</v>
      </c>
      <c r="AD20" s="160">
        <v>112908</v>
      </c>
      <c r="AE20" s="160">
        <v>134499</v>
      </c>
      <c r="AF20" s="160">
        <v>164333</v>
      </c>
      <c r="AG20" s="160">
        <v>169562</v>
      </c>
      <c r="AH20" s="160">
        <v>149901</v>
      </c>
      <c r="AI20" s="160">
        <v>212121</v>
      </c>
      <c r="AJ20" s="160">
        <v>188597</v>
      </c>
      <c r="AK20" s="160">
        <v>210074</v>
      </c>
      <c r="AL20" s="160">
        <v>169796</v>
      </c>
      <c r="AM20" s="160">
        <v>193486</v>
      </c>
      <c r="AN20" s="160">
        <v>219027</v>
      </c>
      <c r="AO20" s="160">
        <v>242189</v>
      </c>
      <c r="AP20" s="160">
        <v>210979</v>
      </c>
      <c r="AQ20" s="160">
        <v>232526</v>
      </c>
      <c r="AR20" s="160">
        <v>230343</v>
      </c>
      <c r="AS20" s="160">
        <v>229134</v>
      </c>
      <c r="AT20" s="160">
        <v>248429</v>
      </c>
      <c r="AU20" s="160">
        <v>288983</v>
      </c>
      <c r="AV20" s="160">
        <v>386432</v>
      </c>
      <c r="AW20" s="160">
        <v>418110</v>
      </c>
      <c r="AX20" s="160">
        <v>224925</v>
      </c>
      <c r="AY20" s="160">
        <v>356277</v>
      </c>
      <c r="AZ20" s="160">
        <v>405574</v>
      </c>
      <c r="BA20" s="160">
        <v>335776</v>
      </c>
      <c r="BB20" s="160">
        <v>213350</v>
      </c>
      <c r="BC20" s="160">
        <v>304449</v>
      </c>
      <c r="BD20" s="160">
        <v>341603</v>
      </c>
      <c r="BE20" s="160">
        <v>347924</v>
      </c>
      <c r="BF20" s="160">
        <v>230683</v>
      </c>
      <c r="BG20" s="160">
        <v>359169</v>
      </c>
      <c r="BH20" s="160">
        <v>366577</v>
      </c>
      <c r="BI20" s="160">
        <v>342006</v>
      </c>
      <c r="BJ20" s="160">
        <v>183449</v>
      </c>
      <c r="BK20" s="160">
        <v>302189</v>
      </c>
      <c r="BL20" s="160">
        <v>336627</v>
      </c>
      <c r="BM20" s="160">
        <v>335497</v>
      </c>
      <c r="BN20" s="160">
        <v>178220</v>
      </c>
      <c r="BO20" s="160">
        <v>261105</v>
      </c>
      <c r="BP20" s="160">
        <v>273087</v>
      </c>
      <c r="BQ20" s="160">
        <v>305314</v>
      </c>
      <c r="BR20" s="160">
        <v>208594</v>
      </c>
      <c r="BS20" s="160">
        <v>302233</v>
      </c>
      <c r="BT20" s="160">
        <v>307118</v>
      </c>
      <c r="BU20" s="160">
        <v>416315</v>
      </c>
      <c r="BV20" s="160">
        <v>225768</v>
      </c>
    </row>
    <row r="21" spans="2:74" s="34" customFormat="1">
      <c r="B21" s="35" t="s">
        <v>423</v>
      </c>
      <c r="C21" s="160">
        <v>286</v>
      </c>
      <c r="D21" s="160">
        <v>610</v>
      </c>
      <c r="E21" s="160">
        <v>3756</v>
      </c>
      <c r="F21" s="160">
        <v>181</v>
      </c>
      <c r="G21" s="160">
        <v>5164</v>
      </c>
      <c r="H21" s="160">
        <v>5697</v>
      </c>
      <c r="I21" s="160">
        <v>4988</v>
      </c>
      <c r="J21" s="160">
        <v>84</v>
      </c>
      <c r="K21" s="160">
        <v>1433</v>
      </c>
      <c r="L21" s="160">
        <v>5127</v>
      </c>
      <c r="M21" s="160">
        <v>5890</v>
      </c>
      <c r="N21" s="160">
        <v>2</v>
      </c>
      <c r="O21" s="160">
        <v>1424</v>
      </c>
      <c r="P21" s="160">
        <v>5808</v>
      </c>
      <c r="Q21" s="160">
        <v>6226</v>
      </c>
      <c r="R21" s="160">
        <v>40</v>
      </c>
      <c r="S21" s="160">
        <v>1649</v>
      </c>
      <c r="T21" s="160">
        <v>8002</v>
      </c>
      <c r="U21" s="160">
        <v>1101</v>
      </c>
      <c r="V21" s="160">
        <v>821</v>
      </c>
      <c r="W21" s="160">
        <v>5052</v>
      </c>
      <c r="X21" s="160">
        <v>1251</v>
      </c>
      <c r="Y21" s="160">
        <v>2349</v>
      </c>
      <c r="Z21" s="160">
        <v>2906</v>
      </c>
      <c r="AA21" s="160">
        <v>2544</v>
      </c>
      <c r="AB21" s="160">
        <v>5860</v>
      </c>
      <c r="AC21" s="160">
        <v>1320</v>
      </c>
      <c r="AD21" s="160">
        <v>162</v>
      </c>
      <c r="AE21" s="160">
        <v>385</v>
      </c>
      <c r="AF21" s="160">
        <v>339</v>
      </c>
      <c r="AG21" s="160">
        <v>590</v>
      </c>
      <c r="AH21" s="160">
        <v>31</v>
      </c>
      <c r="AI21" s="160">
        <v>247</v>
      </c>
      <c r="AJ21" s="160">
        <v>265</v>
      </c>
      <c r="AK21" s="160">
        <v>467</v>
      </c>
      <c r="AL21" s="160">
        <v>66</v>
      </c>
      <c r="AM21" s="160">
        <v>268</v>
      </c>
      <c r="AN21" s="160">
        <v>598</v>
      </c>
      <c r="AO21" s="160">
        <v>419</v>
      </c>
      <c r="AP21" s="160">
        <v>90</v>
      </c>
      <c r="AQ21" s="160">
        <v>324</v>
      </c>
      <c r="AR21" s="160">
        <v>1146</v>
      </c>
      <c r="AS21" s="160">
        <v>9857</v>
      </c>
      <c r="AT21" s="160">
        <v>56</v>
      </c>
      <c r="AU21" s="160">
        <v>818</v>
      </c>
      <c r="AV21" s="160">
        <v>1278</v>
      </c>
      <c r="AW21" s="160">
        <v>689</v>
      </c>
      <c r="AX21" s="160">
        <v>168</v>
      </c>
      <c r="AY21" s="160">
        <v>1313</v>
      </c>
      <c r="AZ21" s="160">
        <v>1207</v>
      </c>
      <c r="BA21" s="160">
        <v>2206</v>
      </c>
      <c r="BB21" s="160">
        <v>230</v>
      </c>
      <c r="BC21" s="160">
        <v>774</v>
      </c>
      <c r="BD21" s="160">
        <v>1146</v>
      </c>
      <c r="BE21" s="160">
        <v>2327</v>
      </c>
      <c r="BF21" s="160">
        <v>1</v>
      </c>
      <c r="BG21" s="160">
        <v>1148</v>
      </c>
      <c r="BH21" s="160">
        <v>486</v>
      </c>
      <c r="BI21" s="160">
        <v>249</v>
      </c>
      <c r="BJ21" s="160">
        <v>14</v>
      </c>
      <c r="BK21" s="160">
        <v>467</v>
      </c>
      <c r="BL21" s="160">
        <v>2195</v>
      </c>
      <c r="BM21" s="160">
        <v>149</v>
      </c>
      <c r="BN21" s="160" t="s">
        <v>324</v>
      </c>
      <c r="BO21" s="160">
        <v>186</v>
      </c>
      <c r="BP21" s="160">
        <v>190</v>
      </c>
      <c r="BQ21" s="160">
        <v>255</v>
      </c>
      <c r="BR21" s="160">
        <v>0</v>
      </c>
      <c r="BS21" s="160">
        <v>105</v>
      </c>
      <c r="BT21" s="160">
        <v>118</v>
      </c>
      <c r="BU21" s="160">
        <v>156</v>
      </c>
      <c r="BV21" s="160">
        <v>0</v>
      </c>
    </row>
    <row r="22" spans="2:74" s="48" customFormat="1">
      <c r="B22" s="28" t="s">
        <v>493</v>
      </c>
      <c r="C22" s="161">
        <v>91566</v>
      </c>
      <c r="D22" s="161">
        <v>73706</v>
      </c>
      <c r="E22" s="161">
        <v>102616</v>
      </c>
      <c r="F22" s="161">
        <v>40559</v>
      </c>
      <c r="G22" s="161">
        <v>31943</v>
      </c>
      <c r="H22" s="161">
        <v>56756</v>
      </c>
      <c r="I22" s="161">
        <v>83665</v>
      </c>
      <c r="J22" s="161">
        <v>98517</v>
      </c>
      <c r="K22" s="161">
        <v>91981</v>
      </c>
      <c r="L22" s="161">
        <v>141903</v>
      </c>
      <c r="M22" s="161">
        <v>162140</v>
      </c>
      <c r="N22" s="161">
        <v>115534</v>
      </c>
      <c r="O22" s="161">
        <v>119929</v>
      </c>
      <c r="P22" s="161">
        <v>101218</v>
      </c>
      <c r="Q22" s="161">
        <v>131660</v>
      </c>
      <c r="R22" s="161">
        <v>151202</v>
      </c>
      <c r="S22" s="161">
        <v>138916</v>
      </c>
      <c r="T22" s="161">
        <v>197636</v>
      </c>
      <c r="U22" s="161">
        <v>141186</v>
      </c>
      <c r="V22" s="161">
        <v>153022</v>
      </c>
      <c r="W22" s="161">
        <v>174269</v>
      </c>
      <c r="X22" s="161">
        <v>203154</v>
      </c>
      <c r="Y22" s="161">
        <v>270152</v>
      </c>
      <c r="Z22" s="161">
        <v>307275</v>
      </c>
      <c r="AA22" s="161">
        <v>360168</v>
      </c>
      <c r="AB22" s="161">
        <v>408225</v>
      </c>
      <c r="AC22" s="161">
        <v>547241</v>
      </c>
      <c r="AD22" s="161">
        <v>622473</v>
      </c>
      <c r="AE22" s="161">
        <v>565834</v>
      </c>
      <c r="AF22" s="161">
        <v>530360</v>
      </c>
      <c r="AG22" s="161">
        <v>542623</v>
      </c>
      <c r="AH22" s="161">
        <v>503167</v>
      </c>
      <c r="AI22" s="161">
        <v>542393</v>
      </c>
      <c r="AJ22" s="161">
        <v>538432</v>
      </c>
      <c r="AK22" s="161">
        <v>572272</v>
      </c>
      <c r="AL22" s="161">
        <v>537171</v>
      </c>
      <c r="AM22" s="161">
        <v>608640</v>
      </c>
      <c r="AN22" s="161">
        <v>670188</v>
      </c>
      <c r="AO22" s="161">
        <v>830388</v>
      </c>
      <c r="AP22" s="161">
        <v>908123</v>
      </c>
      <c r="AQ22" s="161">
        <v>772679</v>
      </c>
      <c r="AR22" s="161">
        <v>926151</v>
      </c>
      <c r="AS22" s="161">
        <v>985876</v>
      </c>
      <c r="AT22" s="161">
        <v>966266</v>
      </c>
      <c r="AU22" s="161">
        <v>953578</v>
      </c>
      <c r="AV22" s="161">
        <v>1160798</v>
      </c>
      <c r="AW22" s="161">
        <f>SUM(AW23:AW24)</f>
        <v>1205679</v>
      </c>
      <c r="AX22" s="161">
        <v>1274904</v>
      </c>
      <c r="AY22" s="161">
        <v>1199613</v>
      </c>
      <c r="AZ22" s="161">
        <v>1141514</v>
      </c>
      <c r="BA22" s="161">
        <v>1386085</v>
      </c>
      <c r="BB22" s="161">
        <v>1502990</v>
      </c>
      <c r="BC22" s="161">
        <v>1690134</v>
      </c>
      <c r="BD22" s="161">
        <v>1615231</v>
      </c>
      <c r="BE22" s="161">
        <v>1703648</v>
      </c>
      <c r="BF22" s="161">
        <v>1626635</v>
      </c>
      <c r="BG22" s="161">
        <v>1229654</v>
      </c>
      <c r="BH22" s="161">
        <v>1042930</v>
      </c>
      <c r="BI22" s="161">
        <v>973715</v>
      </c>
      <c r="BJ22" s="161">
        <v>949888</v>
      </c>
      <c r="BK22" s="161">
        <v>878687</v>
      </c>
      <c r="BL22" s="161">
        <v>892903</v>
      </c>
      <c r="BM22" s="161">
        <v>766567</v>
      </c>
      <c r="BN22" s="161">
        <v>715093</v>
      </c>
      <c r="BO22" s="161">
        <v>720661</v>
      </c>
      <c r="BP22" s="161">
        <v>825637</v>
      </c>
      <c r="BQ22" s="161">
        <v>798869</v>
      </c>
      <c r="BR22" s="161">
        <v>862518</v>
      </c>
      <c r="BS22" s="161">
        <v>807951</v>
      </c>
      <c r="BT22" s="161">
        <v>688450</v>
      </c>
      <c r="BU22" s="161">
        <v>772619</v>
      </c>
      <c r="BV22" s="161">
        <v>708929</v>
      </c>
    </row>
    <row r="23" spans="2:74" s="39" customFormat="1">
      <c r="B23" s="35" t="s">
        <v>494</v>
      </c>
      <c r="C23" s="160">
        <v>0</v>
      </c>
      <c r="D23" s="160">
        <v>0</v>
      </c>
      <c r="E23" s="160">
        <v>0</v>
      </c>
      <c r="F23" s="160">
        <v>40148</v>
      </c>
      <c r="G23" s="160">
        <v>0</v>
      </c>
      <c r="H23" s="160">
        <v>0</v>
      </c>
      <c r="I23" s="160">
        <v>0</v>
      </c>
      <c r="J23" s="160">
        <v>0</v>
      </c>
      <c r="K23" s="160">
        <v>0</v>
      </c>
      <c r="L23" s="160">
        <v>0</v>
      </c>
      <c r="M23" s="160">
        <v>0</v>
      </c>
      <c r="N23" s="160">
        <v>0</v>
      </c>
      <c r="O23" s="160">
        <v>0</v>
      </c>
      <c r="P23" s="160">
        <v>0</v>
      </c>
      <c r="Q23" s="160">
        <v>0</v>
      </c>
      <c r="R23" s="160">
        <v>0</v>
      </c>
      <c r="S23" s="160">
        <v>0</v>
      </c>
      <c r="T23" s="160">
        <v>0</v>
      </c>
      <c r="U23" s="160">
        <v>0</v>
      </c>
      <c r="V23" s="160">
        <v>0</v>
      </c>
      <c r="W23" s="160">
        <v>1318</v>
      </c>
      <c r="X23" s="160">
        <v>1207</v>
      </c>
      <c r="Y23" s="160">
        <v>1280</v>
      </c>
      <c r="Z23" s="160">
        <v>91</v>
      </c>
      <c r="AA23" s="160">
        <v>91</v>
      </c>
      <c r="AB23" s="160">
        <v>0</v>
      </c>
      <c r="AC23" s="160">
        <v>0</v>
      </c>
      <c r="AD23" s="160">
        <v>0</v>
      </c>
      <c r="AE23" s="160">
        <v>0</v>
      </c>
      <c r="AF23" s="160">
        <v>124624</v>
      </c>
      <c r="AG23" s="160">
        <v>108831</v>
      </c>
      <c r="AH23" s="160">
        <v>60307</v>
      </c>
      <c r="AI23" s="160">
        <v>9048</v>
      </c>
      <c r="AJ23" s="160">
        <v>0</v>
      </c>
      <c r="AK23" s="160">
        <v>0</v>
      </c>
      <c r="AL23" s="160">
        <v>0</v>
      </c>
      <c r="AM23" s="160">
        <v>0</v>
      </c>
      <c r="AN23" s="160">
        <v>0</v>
      </c>
      <c r="AO23" s="160">
        <v>0</v>
      </c>
      <c r="AP23" s="160">
        <v>0</v>
      </c>
      <c r="AQ23" s="160">
        <v>0</v>
      </c>
      <c r="AR23" s="160">
        <v>0</v>
      </c>
      <c r="AS23" s="160">
        <v>0</v>
      </c>
      <c r="AT23" s="160">
        <v>0</v>
      </c>
      <c r="AU23" s="160">
        <v>55</v>
      </c>
      <c r="AV23" s="160">
        <v>90</v>
      </c>
      <c r="AW23" s="160">
        <v>64</v>
      </c>
      <c r="AX23" s="160">
        <v>73</v>
      </c>
      <c r="AY23" s="160">
        <v>58</v>
      </c>
      <c r="AZ23" s="160">
        <v>427</v>
      </c>
      <c r="BA23" s="160">
        <v>381</v>
      </c>
      <c r="BB23" s="160">
        <v>485</v>
      </c>
      <c r="BC23" s="160">
        <v>433</v>
      </c>
      <c r="BD23" s="160">
        <v>824</v>
      </c>
      <c r="BE23" s="160">
        <v>618</v>
      </c>
      <c r="BF23" s="160">
        <v>754</v>
      </c>
      <c r="BG23" s="160">
        <v>755</v>
      </c>
      <c r="BH23" s="160">
        <v>755</v>
      </c>
      <c r="BI23" s="160">
        <v>754</v>
      </c>
      <c r="BJ23" s="160">
        <v>654</v>
      </c>
      <c r="BK23" s="160">
        <v>716</v>
      </c>
      <c r="BL23" s="160">
        <v>717</v>
      </c>
      <c r="BM23" s="160">
        <v>717</v>
      </c>
      <c r="BN23" s="160">
        <v>716</v>
      </c>
      <c r="BO23" s="160">
        <v>716</v>
      </c>
      <c r="BP23" s="160">
        <v>717</v>
      </c>
      <c r="BQ23" s="160">
        <v>717</v>
      </c>
      <c r="BR23" s="160">
        <v>520</v>
      </c>
      <c r="BS23" s="160">
        <v>407</v>
      </c>
      <c r="BT23" s="160">
        <v>293</v>
      </c>
      <c r="BU23" s="160">
        <v>157</v>
      </c>
      <c r="BV23" s="160">
        <v>91</v>
      </c>
    </row>
    <row r="24" spans="2:74" s="34" customFormat="1">
      <c r="B24" s="35" t="s">
        <v>495</v>
      </c>
      <c r="C24" s="160">
        <v>91566</v>
      </c>
      <c r="D24" s="160">
        <v>73706</v>
      </c>
      <c r="E24" s="160">
        <v>102616</v>
      </c>
      <c r="F24" s="160">
        <v>411</v>
      </c>
      <c r="G24" s="160">
        <v>31943</v>
      </c>
      <c r="H24" s="160">
        <v>56756</v>
      </c>
      <c r="I24" s="160">
        <v>83665</v>
      </c>
      <c r="J24" s="160">
        <v>98517</v>
      </c>
      <c r="K24" s="160">
        <v>91981</v>
      </c>
      <c r="L24" s="160">
        <v>141903</v>
      </c>
      <c r="M24" s="160">
        <v>162140</v>
      </c>
      <c r="N24" s="160">
        <v>115534</v>
      </c>
      <c r="O24" s="160">
        <v>119929</v>
      </c>
      <c r="P24" s="160">
        <v>101218</v>
      </c>
      <c r="Q24" s="160">
        <v>131660</v>
      </c>
      <c r="R24" s="160">
        <v>151202</v>
      </c>
      <c r="S24" s="160">
        <v>138916</v>
      </c>
      <c r="T24" s="160">
        <v>197636</v>
      </c>
      <c r="U24" s="160">
        <v>141186</v>
      </c>
      <c r="V24" s="160">
        <v>153022</v>
      </c>
      <c r="W24" s="160">
        <v>172951</v>
      </c>
      <c r="X24" s="160">
        <v>201947</v>
      </c>
      <c r="Y24" s="160">
        <v>268872</v>
      </c>
      <c r="Z24" s="160">
        <v>307184</v>
      </c>
      <c r="AA24" s="160">
        <v>360077</v>
      </c>
      <c r="AB24" s="160">
        <v>408225</v>
      </c>
      <c r="AC24" s="160">
        <v>547241</v>
      </c>
      <c r="AD24" s="160">
        <v>622473</v>
      </c>
      <c r="AE24" s="160">
        <v>565834</v>
      </c>
      <c r="AF24" s="160">
        <v>405736</v>
      </c>
      <c r="AG24" s="160">
        <v>433792</v>
      </c>
      <c r="AH24" s="160">
        <v>442860</v>
      </c>
      <c r="AI24" s="160">
        <v>533345</v>
      </c>
      <c r="AJ24" s="160">
        <v>538432</v>
      </c>
      <c r="AK24" s="160">
        <v>572272</v>
      </c>
      <c r="AL24" s="160">
        <v>537171</v>
      </c>
      <c r="AM24" s="160">
        <v>608640</v>
      </c>
      <c r="AN24" s="160">
        <v>670188</v>
      </c>
      <c r="AO24" s="160">
        <v>830388</v>
      </c>
      <c r="AP24" s="160">
        <v>908123</v>
      </c>
      <c r="AQ24" s="160">
        <v>772679</v>
      </c>
      <c r="AR24" s="160">
        <v>926151</v>
      </c>
      <c r="AS24" s="160">
        <v>985876</v>
      </c>
      <c r="AT24" s="160">
        <v>966266</v>
      </c>
      <c r="AU24" s="160">
        <v>953523</v>
      </c>
      <c r="AV24" s="160">
        <v>1160708</v>
      </c>
      <c r="AW24" s="160">
        <v>1205615</v>
      </c>
      <c r="AX24" s="160">
        <v>1274831</v>
      </c>
      <c r="AY24" s="160">
        <v>1199555</v>
      </c>
      <c r="AZ24" s="160">
        <v>1141087</v>
      </c>
      <c r="BA24" s="160">
        <v>1385704</v>
      </c>
      <c r="BB24" s="160">
        <v>1502505</v>
      </c>
      <c r="BC24" s="160">
        <v>1689701</v>
      </c>
      <c r="BD24" s="160">
        <v>1614407</v>
      </c>
      <c r="BE24" s="160">
        <v>1703030</v>
      </c>
      <c r="BF24" s="160">
        <v>1625881</v>
      </c>
      <c r="BG24" s="160">
        <v>1228899</v>
      </c>
      <c r="BH24" s="160">
        <v>1042175</v>
      </c>
      <c r="BI24" s="160">
        <v>972961</v>
      </c>
      <c r="BJ24" s="160">
        <v>949234</v>
      </c>
      <c r="BK24" s="160">
        <v>877971</v>
      </c>
      <c r="BL24" s="160">
        <v>892186</v>
      </c>
      <c r="BM24" s="160">
        <v>765850</v>
      </c>
      <c r="BN24" s="160">
        <v>714377</v>
      </c>
      <c r="BO24" s="160">
        <v>719945</v>
      </c>
      <c r="BP24" s="160">
        <v>824920</v>
      </c>
      <c r="BQ24" s="160">
        <v>798152</v>
      </c>
      <c r="BR24" s="160">
        <v>861998</v>
      </c>
      <c r="BS24" s="160">
        <v>807544</v>
      </c>
      <c r="BT24" s="160">
        <v>688157</v>
      </c>
      <c r="BU24" s="160">
        <v>772462</v>
      </c>
      <c r="BV24" s="160">
        <v>708838</v>
      </c>
    </row>
    <row r="25" spans="2:74" s="29" customFormat="1">
      <c r="B25" s="28" t="s">
        <v>496</v>
      </c>
      <c r="C25" s="161">
        <v>319813</v>
      </c>
      <c r="D25" s="161">
        <v>341730</v>
      </c>
      <c r="E25" s="161">
        <v>374240</v>
      </c>
      <c r="F25" s="161">
        <v>341695</v>
      </c>
      <c r="G25" s="161">
        <v>343088</v>
      </c>
      <c r="H25" s="161">
        <v>331113</v>
      </c>
      <c r="I25" s="161">
        <v>342305</v>
      </c>
      <c r="J25" s="161">
        <v>179476</v>
      </c>
      <c r="K25" s="161">
        <v>176980</v>
      </c>
      <c r="L25" s="161">
        <v>171781</v>
      </c>
      <c r="M25" s="161">
        <v>183589</v>
      </c>
      <c r="N25" s="161">
        <v>189387</v>
      </c>
      <c r="O25" s="161">
        <v>190639</v>
      </c>
      <c r="P25" s="161">
        <v>197021</v>
      </c>
      <c r="Q25" s="161">
        <v>194040</v>
      </c>
      <c r="R25" s="161">
        <v>199006</v>
      </c>
      <c r="S25" s="161">
        <v>202372</v>
      </c>
      <c r="T25" s="161">
        <v>216298</v>
      </c>
      <c r="U25" s="161">
        <v>228125</v>
      </c>
      <c r="V25" s="161">
        <v>221159</v>
      </c>
      <c r="W25" s="161">
        <v>230042</v>
      </c>
      <c r="X25" s="161">
        <v>245368</v>
      </c>
      <c r="Y25" s="161">
        <v>257747</v>
      </c>
      <c r="Z25" s="161">
        <v>268655</v>
      </c>
      <c r="AA25" s="161">
        <v>283343</v>
      </c>
      <c r="AB25" s="161">
        <v>311370</v>
      </c>
      <c r="AC25" s="161">
        <v>319132</v>
      </c>
      <c r="AD25" s="161">
        <v>329949</v>
      </c>
      <c r="AE25" s="161">
        <v>332862</v>
      </c>
      <c r="AF25" s="161">
        <v>344033</v>
      </c>
      <c r="AG25" s="161">
        <v>368098</v>
      </c>
      <c r="AH25" s="161">
        <v>369832</v>
      </c>
      <c r="AI25" s="161">
        <v>387363</v>
      </c>
      <c r="AJ25" s="161">
        <v>400589</v>
      </c>
      <c r="AK25" s="161">
        <v>281944</v>
      </c>
      <c r="AL25" s="161">
        <v>309842</v>
      </c>
      <c r="AM25" s="161">
        <v>324613</v>
      </c>
      <c r="AN25" s="161">
        <v>337709</v>
      </c>
      <c r="AO25" s="161">
        <v>302631</v>
      </c>
      <c r="AP25" s="161">
        <v>318759</v>
      </c>
      <c r="AQ25" s="161">
        <v>342491</v>
      </c>
      <c r="AR25" s="161">
        <v>375921</v>
      </c>
      <c r="AS25" s="161">
        <v>403448</v>
      </c>
      <c r="AT25" s="161">
        <v>438994</v>
      </c>
      <c r="AU25" s="161">
        <v>474400</v>
      </c>
      <c r="AV25" s="161">
        <v>506468</v>
      </c>
      <c r="AW25" s="161">
        <v>488759</v>
      </c>
      <c r="AX25" s="161">
        <v>569428</v>
      </c>
      <c r="AY25" s="161">
        <v>599577</v>
      </c>
      <c r="AZ25" s="161">
        <v>631425</v>
      </c>
      <c r="BA25" s="161">
        <v>668176</v>
      </c>
      <c r="BB25" s="161">
        <v>716066</v>
      </c>
      <c r="BC25" s="161">
        <v>740858</v>
      </c>
      <c r="BD25" s="161">
        <v>752593</v>
      </c>
      <c r="BE25" s="161">
        <v>768450</v>
      </c>
      <c r="BF25" s="161">
        <v>774107</v>
      </c>
      <c r="BG25" s="161">
        <v>762870</v>
      </c>
      <c r="BH25" s="161">
        <v>765558</v>
      </c>
      <c r="BI25" s="161">
        <v>760544</v>
      </c>
      <c r="BJ25" s="161">
        <v>759017</v>
      </c>
      <c r="BK25" s="161">
        <v>736882</v>
      </c>
      <c r="BL25" s="161">
        <v>711913</v>
      </c>
      <c r="BM25" s="161">
        <v>694139</v>
      </c>
      <c r="BN25" s="161">
        <v>663520</v>
      </c>
      <c r="BO25" s="161">
        <v>641844</v>
      </c>
      <c r="BP25" s="161">
        <v>626297</v>
      </c>
      <c r="BQ25" s="161">
        <v>598269</v>
      </c>
      <c r="BR25" s="161">
        <v>432595</v>
      </c>
      <c r="BS25" s="161">
        <v>420794</v>
      </c>
      <c r="BT25" s="161">
        <v>406276</v>
      </c>
      <c r="BU25" s="161">
        <v>417974</v>
      </c>
      <c r="BV25" s="161">
        <v>457882</v>
      </c>
    </row>
    <row r="26" spans="2:74" s="34" customFormat="1">
      <c r="B26" s="35" t="s">
        <v>497</v>
      </c>
      <c r="C26" s="160">
        <v>5486</v>
      </c>
      <c r="D26" s="160">
        <v>5545</v>
      </c>
      <c r="E26" s="160">
        <v>707</v>
      </c>
      <c r="F26" s="160">
        <v>873</v>
      </c>
      <c r="G26" s="160">
        <v>801</v>
      </c>
      <c r="H26" s="160">
        <v>996</v>
      </c>
      <c r="I26" s="160">
        <v>848</v>
      </c>
      <c r="J26" s="160">
        <v>2482</v>
      </c>
      <c r="K26" s="160">
        <v>908</v>
      </c>
      <c r="L26" s="160">
        <v>1502</v>
      </c>
      <c r="M26" s="160">
        <v>2819</v>
      </c>
      <c r="N26" s="160">
        <v>4308</v>
      </c>
      <c r="O26" s="160">
        <v>3337</v>
      </c>
      <c r="P26" s="160">
        <v>3333</v>
      </c>
      <c r="Q26" s="160">
        <v>7482</v>
      </c>
      <c r="R26" s="160">
        <v>9812</v>
      </c>
      <c r="S26" s="160">
        <v>17795</v>
      </c>
      <c r="T26" s="160">
        <v>30517</v>
      </c>
      <c r="U26" s="160">
        <v>31210</v>
      </c>
      <c r="V26" s="160">
        <v>32482</v>
      </c>
      <c r="W26" s="160">
        <v>33657</v>
      </c>
      <c r="X26" s="160">
        <v>34949</v>
      </c>
      <c r="Y26" s="160">
        <v>34505</v>
      </c>
      <c r="Z26" s="160">
        <v>36036</v>
      </c>
      <c r="AA26" s="160">
        <v>37238</v>
      </c>
      <c r="AB26" s="160">
        <v>37791</v>
      </c>
      <c r="AC26" s="160">
        <v>38971</v>
      </c>
      <c r="AD26" s="160">
        <v>42290</v>
      </c>
      <c r="AE26" s="160">
        <v>42889</v>
      </c>
      <c r="AF26" s="160">
        <v>45761</v>
      </c>
      <c r="AG26" s="160">
        <v>46264</v>
      </c>
      <c r="AH26" s="160">
        <v>51632</v>
      </c>
      <c r="AI26" s="160">
        <v>55463</v>
      </c>
      <c r="AJ26" s="160">
        <v>56647</v>
      </c>
      <c r="AK26" s="160">
        <v>58510</v>
      </c>
      <c r="AL26" s="160">
        <v>60145</v>
      </c>
      <c r="AM26" s="160">
        <v>61634</v>
      </c>
      <c r="AN26" s="160">
        <v>63691</v>
      </c>
      <c r="AO26" s="160">
        <v>77980</v>
      </c>
      <c r="AP26" s="160">
        <v>79721</v>
      </c>
      <c r="AQ26" s="160">
        <v>81578</v>
      </c>
      <c r="AR26" s="160">
        <v>83620</v>
      </c>
      <c r="AS26" s="160">
        <v>85436</v>
      </c>
      <c r="AT26" s="160">
        <v>85752</v>
      </c>
      <c r="AU26" s="160">
        <v>87097</v>
      </c>
      <c r="AV26" s="160">
        <v>88799</v>
      </c>
      <c r="AW26" s="160">
        <v>89370</v>
      </c>
      <c r="AX26" s="160">
        <v>104282</v>
      </c>
      <c r="AY26" s="160">
        <v>106825</v>
      </c>
      <c r="AZ26" s="160">
        <v>110546</v>
      </c>
      <c r="BA26" s="160">
        <v>113359</v>
      </c>
      <c r="BB26" s="160">
        <v>116201</v>
      </c>
      <c r="BC26" s="160">
        <v>119655</v>
      </c>
      <c r="BD26" s="160">
        <v>123036</v>
      </c>
      <c r="BE26" s="160">
        <v>126979</v>
      </c>
      <c r="BF26" s="160">
        <v>130494</v>
      </c>
      <c r="BG26" s="160">
        <v>134820</v>
      </c>
      <c r="BH26" s="160">
        <v>139096</v>
      </c>
      <c r="BI26" s="160">
        <v>143533</v>
      </c>
      <c r="BJ26" s="160">
        <v>147351</v>
      </c>
      <c r="BK26" s="160">
        <v>152928</v>
      </c>
      <c r="BL26" s="160">
        <v>156195</v>
      </c>
      <c r="BM26" s="160">
        <v>159358</v>
      </c>
      <c r="BN26" s="160">
        <v>160851</v>
      </c>
      <c r="BO26" s="160">
        <v>163053</v>
      </c>
      <c r="BP26" s="160">
        <v>166359</v>
      </c>
      <c r="BQ26" s="160">
        <v>168097</v>
      </c>
      <c r="BR26" s="160">
        <v>13897</v>
      </c>
      <c r="BS26" s="160">
        <v>14424</v>
      </c>
      <c r="BT26" s="160">
        <v>14568</v>
      </c>
      <c r="BU26" s="160">
        <v>12857</v>
      </c>
      <c r="BV26" s="160">
        <v>12391</v>
      </c>
    </row>
    <row r="27" spans="2:74" s="34" customFormat="1">
      <c r="B27" s="35" t="s">
        <v>498</v>
      </c>
      <c r="C27" s="160">
        <v>203873</v>
      </c>
      <c r="D27" s="160">
        <v>220401</v>
      </c>
      <c r="E27" s="160">
        <v>250893</v>
      </c>
      <c r="F27" s="160">
        <v>223355</v>
      </c>
      <c r="G27" s="160">
        <v>222986</v>
      </c>
      <c r="H27" s="160">
        <v>217149</v>
      </c>
      <c r="I27" s="160">
        <v>238333</v>
      </c>
      <c r="J27" s="160">
        <v>116725</v>
      </c>
      <c r="K27" s="160">
        <v>115340</v>
      </c>
      <c r="L27" s="160">
        <v>108190</v>
      </c>
      <c r="M27" s="160">
        <v>120130</v>
      </c>
      <c r="N27" s="160">
        <v>127250</v>
      </c>
      <c r="O27" s="160">
        <v>133334</v>
      </c>
      <c r="P27" s="160">
        <v>153084</v>
      </c>
      <c r="Q27" s="160">
        <v>163278</v>
      </c>
      <c r="R27" s="160">
        <v>164696</v>
      </c>
      <c r="S27" s="160">
        <v>159873</v>
      </c>
      <c r="T27" s="160">
        <v>158862</v>
      </c>
      <c r="U27" s="160">
        <v>159245</v>
      </c>
      <c r="V27" s="160">
        <v>154106</v>
      </c>
      <c r="W27" s="160">
        <v>154054</v>
      </c>
      <c r="X27" s="160">
        <v>164599</v>
      </c>
      <c r="Y27" s="160">
        <v>171936</v>
      </c>
      <c r="Z27" s="160">
        <v>172019</v>
      </c>
      <c r="AA27" s="160">
        <v>176122</v>
      </c>
      <c r="AB27" s="160">
        <v>195543</v>
      </c>
      <c r="AC27" s="160">
        <v>199654</v>
      </c>
      <c r="AD27" s="160">
        <v>204358</v>
      </c>
      <c r="AE27" s="160">
        <v>205191</v>
      </c>
      <c r="AF27" s="160">
        <v>208722</v>
      </c>
      <c r="AG27" s="160">
        <v>220896</v>
      </c>
      <c r="AH27" s="160">
        <v>212574</v>
      </c>
      <c r="AI27" s="160">
        <v>221331</v>
      </c>
      <c r="AJ27" s="160">
        <v>228102</v>
      </c>
      <c r="AK27" s="160">
        <v>116793</v>
      </c>
      <c r="AL27" s="160">
        <v>134930</v>
      </c>
      <c r="AM27" s="160">
        <v>137569</v>
      </c>
      <c r="AN27" s="160">
        <v>151745</v>
      </c>
      <c r="AO27" s="160">
        <v>103220</v>
      </c>
      <c r="AP27" s="160">
        <v>111363</v>
      </c>
      <c r="AQ27" s="160">
        <v>129922</v>
      </c>
      <c r="AR27" s="160">
        <v>155778</v>
      </c>
      <c r="AS27" s="160">
        <v>168210</v>
      </c>
      <c r="AT27" s="160">
        <v>199538</v>
      </c>
      <c r="AU27" s="160">
        <v>225066</v>
      </c>
      <c r="AV27" s="160">
        <v>248527</v>
      </c>
      <c r="AW27" s="160">
        <v>229235</v>
      </c>
      <c r="AX27" s="160">
        <v>278009</v>
      </c>
      <c r="AY27" s="160">
        <v>295065</v>
      </c>
      <c r="AZ27" s="160">
        <v>326720</v>
      </c>
      <c r="BA27" s="160">
        <v>349053</v>
      </c>
      <c r="BB27" s="160">
        <v>385419</v>
      </c>
      <c r="BC27" s="160">
        <v>400153</v>
      </c>
      <c r="BD27" s="160">
        <v>403506</v>
      </c>
      <c r="BE27" s="160">
        <v>421900</v>
      </c>
      <c r="BF27" s="160">
        <v>418793</v>
      </c>
      <c r="BG27" s="160">
        <v>404963</v>
      </c>
      <c r="BH27" s="160">
        <v>409665</v>
      </c>
      <c r="BI27" s="160">
        <v>405083</v>
      </c>
      <c r="BJ27" s="160">
        <v>403527</v>
      </c>
      <c r="BK27" s="160">
        <v>381903</v>
      </c>
      <c r="BL27" s="160">
        <v>362992</v>
      </c>
      <c r="BM27" s="160">
        <v>357673</v>
      </c>
      <c r="BN27" s="160">
        <v>339681</v>
      </c>
      <c r="BO27" s="160">
        <v>325449</v>
      </c>
      <c r="BP27" s="160">
        <v>316252</v>
      </c>
      <c r="BQ27" s="160">
        <v>294315</v>
      </c>
      <c r="BR27" s="160">
        <v>289692</v>
      </c>
      <c r="BS27" s="160">
        <v>280869</v>
      </c>
      <c r="BT27" s="160">
        <v>269274</v>
      </c>
      <c r="BU27" s="160">
        <v>288421</v>
      </c>
      <c r="BV27" s="160">
        <v>315200</v>
      </c>
    </row>
    <row r="28" spans="2:74" s="34" customFormat="1">
      <c r="B28" s="35" t="s">
        <v>499</v>
      </c>
      <c r="C28" s="160">
        <v>3832</v>
      </c>
      <c r="D28" s="160">
        <v>4197</v>
      </c>
      <c r="E28" s="160">
        <v>3924</v>
      </c>
      <c r="F28" s="160">
        <v>3962</v>
      </c>
      <c r="G28" s="160">
        <v>3746</v>
      </c>
      <c r="H28" s="160">
        <v>3483</v>
      </c>
      <c r="I28" s="160">
        <v>2595</v>
      </c>
      <c r="J28" s="160">
        <v>1186</v>
      </c>
      <c r="K28" s="160">
        <v>1128</v>
      </c>
      <c r="L28" s="160">
        <v>1074</v>
      </c>
      <c r="M28" s="160">
        <v>1089</v>
      </c>
      <c r="N28" s="160">
        <v>1105</v>
      </c>
      <c r="O28" s="160">
        <v>1121</v>
      </c>
      <c r="P28" s="160">
        <v>1150</v>
      </c>
      <c r="Q28" s="160">
        <v>1170</v>
      </c>
      <c r="R28" s="160">
        <v>1188</v>
      </c>
      <c r="S28" s="160">
        <v>1207</v>
      </c>
      <c r="T28" s="160">
        <v>1224</v>
      </c>
      <c r="U28" s="160">
        <v>1243</v>
      </c>
      <c r="V28" s="160">
        <v>1263</v>
      </c>
      <c r="W28" s="160">
        <v>1283</v>
      </c>
      <c r="X28" s="160">
        <v>1299</v>
      </c>
      <c r="Y28" s="160">
        <v>1315</v>
      </c>
      <c r="Z28" s="160">
        <v>1334</v>
      </c>
      <c r="AA28" s="160">
        <v>1350</v>
      </c>
      <c r="AB28" s="160">
        <v>1372</v>
      </c>
      <c r="AC28" s="160">
        <v>1401</v>
      </c>
      <c r="AD28" s="160">
        <v>1432</v>
      </c>
      <c r="AE28" s="160">
        <v>1472</v>
      </c>
      <c r="AF28" s="160">
        <v>1547</v>
      </c>
      <c r="AG28" s="160">
        <v>10206</v>
      </c>
      <c r="AH28" s="160">
        <v>9795</v>
      </c>
      <c r="AI28" s="160">
        <v>5439</v>
      </c>
      <c r="AJ28" s="160">
        <v>5495</v>
      </c>
      <c r="AK28" s="160">
        <v>4951</v>
      </c>
      <c r="AL28" s="160">
        <v>5652</v>
      </c>
      <c r="AM28" s="160">
        <v>11378</v>
      </c>
      <c r="AN28" s="160">
        <v>11128</v>
      </c>
      <c r="AO28" s="160">
        <v>9342</v>
      </c>
      <c r="AP28" s="160">
        <v>9240</v>
      </c>
      <c r="AQ28" s="160">
        <v>8443</v>
      </c>
      <c r="AR28" s="160">
        <v>7714</v>
      </c>
      <c r="AS28" s="160">
        <v>7565</v>
      </c>
      <c r="AT28" s="160">
        <v>6631</v>
      </c>
      <c r="AU28" s="160">
        <v>6666</v>
      </c>
      <c r="AV28" s="160">
        <v>5520</v>
      </c>
      <c r="AW28" s="160">
        <v>5781</v>
      </c>
      <c r="AX28" s="160">
        <v>6234</v>
      </c>
      <c r="AY28" s="160">
        <v>6507</v>
      </c>
      <c r="AZ28" s="160">
        <v>6635</v>
      </c>
      <c r="BA28" s="160">
        <v>6689</v>
      </c>
      <c r="BB28" s="160">
        <v>6448</v>
      </c>
      <c r="BC28" s="160">
        <v>6213</v>
      </c>
      <c r="BD28" s="160">
        <v>6020</v>
      </c>
      <c r="BE28" s="160">
        <v>5783</v>
      </c>
      <c r="BF28" s="160">
        <v>5809</v>
      </c>
      <c r="BG28" s="160">
        <v>5845</v>
      </c>
      <c r="BH28" s="160">
        <v>5869</v>
      </c>
      <c r="BI28" s="160">
        <v>5899</v>
      </c>
      <c r="BJ28" s="160">
        <v>5942</v>
      </c>
      <c r="BK28" s="160">
        <v>5936</v>
      </c>
      <c r="BL28" s="160">
        <v>5939</v>
      </c>
      <c r="BM28" s="160">
        <v>5888</v>
      </c>
      <c r="BN28" s="160">
        <v>5768</v>
      </c>
      <c r="BO28" s="160">
        <v>5875</v>
      </c>
      <c r="BP28" s="160">
        <v>5867</v>
      </c>
      <c r="BQ28" s="160">
        <v>5833</v>
      </c>
      <c r="BR28" s="160">
        <v>5824</v>
      </c>
      <c r="BS28" s="160">
        <v>6394</v>
      </c>
      <c r="BT28" s="160">
        <v>6388</v>
      </c>
      <c r="BU28" s="160">
        <v>6383</v>
      </c>
      <c r="BV28" s="160">
        <v>6376</v>
      </c>
    </row>
    <row r="29" spans="2:74" s="34" customFormat="1">
      <c r="B29" s="35" t="s">
        <v>500</v>
      </c>
      <c r="C29" s="160">
        <v>75004</v>
      </c>
      <c r="D29" s="160">
        <v>79811</v>
      </c>
      <c r="E29" s="160">
        <v>83317</v>
      </c>
      <c r="F29" s="160">
        <v>75415</v>
      </c>
      <c r="G29" s="160">
        <v>78249</v>
      </c>
      <c r="H29" s="160">
        <v>77274</v>
      </c>
      <c r="I29" s="160">
        <v>69139</v>
      </c>
      <c r="J29" s="160">
        <v>28541</v>
      </c>
      <c r="K29" s="160">
        <v>33019</v>
      </c>
      <c r="L29" s="160">
        <v>34773</v>
      </c>
      <c r="M29" s="160">
        <v>36077</v>
      </c>
      <c r="N29" s="160">
        <v>33705</v>
      </c>
      <c r="O29" s="160">
        <v>34786</v>
      </c>
      <c r="P29" s="160">
        <v>21394</v>
      </c>
      <c r="Q29" s="160">
        <v>22110</v>
      </c>
      <c r="R29" s="160">
        <v>23310</v>
      </c>
      <c r="S29" s="160">
        <v>23497</v>
      </c>
      <c r="T29" s="160">
        <v>25695</v>
      </c>
      <c r="U29" s="160">
        <v>36427</v>
      </c>
      <c r="V29" s="160">
        <v>33308</v>
      </c>
      <c r="W29" s="160">
        <v>41048</v>
      </c>
      <c r="X29" s="160">
        <v>44521</v>
      </c>
      <c r="Y29" s="160">
        <v>49991</v>
      </c>
      <c r="Z29" s="160">
        <v>59266</v>
      </c>
      <c r="AA29" s="160">
        <v>68633</v>
      </c>
      <c r="AB29" s="160">
        <v>76664</v>
      </c>
      <c r="AC29" s="160">
        <v>79106</v>
      </c>
      <c r="AD29" s="160">
        <v>81869</v>
      </c>
      <c r="AE29" s="160">
        <v>83310</v>
      </c>
      <c r="AF29" s="160">
        <v>88003</v>
      </c>
      <c r="AG29" s="160">
        <v>90732</v>
      </c>
      <c r="AH29" s="160">
        <v>95831</v>
      </c>
      <c r="AI29" s="160">
        <v>105130</v>
      </c>
      <c r="AJ29" s="160">
        <v>110345</v>
      </c>
      <c r="AK29" s="160">
        <v>101690</v>
      </c>
      <c r="AL29" s="160">
        <v>109115</v>
      </c>
      <c r="AM29" s="160">
        <v>114032</v>
      </c>
      <c r="AN29" s="160">
        <v>111145</v>
      </c>
      <c r="AO29" s="160">
        <v>112089</v>
      </c>
      <c r="AP29" s="160">
        <v>118435</v>
      </c>
      <c r="AQ29" s="160">
        <v>122548</v>
      </c>
      <c r="AR29" s="160">
        <v>128809</v>
      </c>
      <c r="AS29" s="160">
        <v>142237</v>
      </c>
      <c r="AT29" s="160">
        <v>147073</v>
      </c>
      <c r="AU29" s="160">
        <v>155571</v>
      </c>
      <c r="AV29" s="160">
        <v>163622</v>
      </c>
      <c r="AW29" s="160">
        <v>164373</v>
      </c>
      <c r="AX29" s="160">
        <v>180903</v>
      </c>
      <c r="AY29" s="160">
        <v>191180</v>
      </c>
      <c r="AZ29" s="160">
        <v>187515</v>
      </c>
      <c r="BA29" s="160">
        <v>199059</v>
      </c>
      <c r="BB29" s="160">
        <v>207971</v>
      </c>
      <c r="BC29" s="160">
        <v>214804</v>
      </c>
      <c r="BD29" s="160">
        <v>219995</v>
      </c>
      <c r="BE29" s="160">
        <v>213739</v>
      </c>
      <c r="BF29" s="160">
        <v>218938</v>
      </c>
      <c r="BG29" s="160">
        <v>217079</v>
      </c>
      <c r="BH29" s="160">
        <v>210720</v>
      </c>
      <c r="BI29" s="160">
        <v>205769</v>
      </c>
      <c r="BJ29" s="160">
        <v>201854</v>
      </c>
      <c r="BK29" s="160">
        <v>195702</v>
      </c>
      <c r="BL29" s="160">
        <v>186318</v>
      </c>
      <c r="BM29" s="160">
        <v>170714</v>
      </c>
      <c r="BN29" s="160">
        <v>156714</v>
      </c>
      <c r="BO29" s="160">
        <v>146962</v>
      </c>
      <c r="BP29" s="160">
        <v>137316</v>
      </c>
      <c r="BQ29" s="160">
        <v>129522</v>
      </c>
      <c r="BR29" s="160">
        <v>122726</v>
      </c>
      <c r="BS29" s="160">
        <v>118606</v>
      </c>
      <c r="BT29" s="160">
        <v>115456</v>
      </c>
      <c r="BU29" s="160">
        <v>109816</v>
      </c>
      <c r="BV29" s="160">
        <v>123419</v>
      </c>
    </row>
    <row r="30" spans="2:74" s="34" customFormat="1">
      <c r="B30" s="35" t="s">
        <v>501</v>
      </c>
      <c r="C30" s="160">
        <v>30584</v>
      </c>
      <c r="D30" s="160">
        <v>31776</v>
      </c>
      <c r="E30" s="160">
        <v>35399</v>
      </c>
      <c r="F30" s="160">
        <v>38090</v>
      </c>
      <c r="G30" s="160">
        <v>37306</v>
      </c>
      <c r="H30" s="160">
        <v>32211</v>
      </c>
      <c r="I30" s="160">
        <v>31390</v>
      </c>
      <c r="J30" s="160">
        <v>30542</v>
      </c>
      <c r="K30" s="160">
        <v>26585</v>
      </c>
      <c r="L30" s="160">
        <v>26242</v>
      </c>
      <c r="M30" s="160">
        <v>23474</v>
      </c>
      <c r="N30" s="160">
        <v>23019</v>
      </c>
      <c r="O30" s="160">
        <v>18061</v>
      </c>
      <c r="P30" s="160">
        <v>18060</v>
      </c>
      <c r="Q30" s="160">
        <v>0</v>
      </c>
      <c r="R30" s="160">
        <v>0</v>
      </c>
      <c r="S30" s="160">
        <v>0</v>
      </c>
      <c r="T30" s="160">
        <v>0</v>
      </c>
      <c r="U30" s="160">
        <v>0</v>
      </c>
      <c r="V30" s="160">
        <v>0</v>
      </c>
      <c r="W30" s="160">
        <v>0</v>
      </c>
      <c r="X30" s="160">
        <v>0</v>
      </c>
      <c r="Y30" s="160">
        <v>0</v>
      </c>
      <c r="Z30" s="160">
        <v>0</v>
      </c>
      <c r="AA30" s="160">
        <v>0</v>
      </c>
      <c r="AB30" s="160">
        <v>0</v>
      </c>
      <c r="AC30" s="160">
        <v>0</v>
      </c>
      <c r="AD30" s="160">
        <v>0</v>
      </c>
      <c r="AE30" s="160">
        <v>0</v>
      </c>
      <c r="AF30" s="160">
        <v>0</v>
      </c>
      <c r="AG30" s="160">
        <v>0</v>
      </c>
      <c r="AH30" s="160">
        <v>0</v>
      </c>
      <c r="AI30" s="160">
        <v>0</v>
      </c>
      <c r="AJ30" s="160">
        <v>0</v>
      </c>
      <c r="AK30" s="160">
        <v>0</v>
      </c>
      <c r="AL30" s="160">
        <v>0</v>
      </c>
      <c r="AM30" s="160">
        <v>0</v>
      </c>
      <c r="AN30" s="160">
        <v>0</v>
      </c>
      <c r="AO30" s="160">
        <v>0</v>
      </c>
      <c r="AP30" s="160">
        <v>0</v>
      </c>
      <c r="AQ30" s="160">
        <v>0</v>
      </c>
      <c r="AR30" s="160">
        <v>0</v>
      </c>
      <c r="AS30" s="160">
        <v>0</v>
      </c>
      <c r="AT30" s="160">
        <v>0</v>
      </c>
      <c r="AU30" s="160">
        <v>0</v>
      </c>
      <c r="AV30" s="160">
        <v>0</v>
      </c>
      <c r="AW30" s="160">
        <v>0</v>
      </c>
      <c r="AX30" s="160">
        <v>0</v>
      </c>
      <c r="AY30" s="160">
        <v>0</v>
      </c>
      <c r="AZ30" s="160">
        <v>9</v>
      </c>
      <c r="BA30" s="160">
        <v>16</v>
      </c>
      <c r="BB30" s="160">
        <v>27</v>
      </c>
      <c r="BC30" s="160">
        <v>33</v>
      </c>
      <c r="BD30" s="160">
        <v>36</v>
      </c>
      <c r="BE30" s="160">
        <v>49</v>
      </c>
      <c r="BF30" s="160">
        <v>73</v>
      </c>
      <c r="BG30" s="160">
        <v>163</v>
      </c>
      <c r="BH30" s="160">
        <v>208</v>
      </c>
      <c r="BI30" s="160">
        <v>260</v>
      </c>
      <c r="BJ30" s="160">
        <v>343</v>
      </c>
      <c r="BK30" s="160">
        <v>413</v>
      </c>
      <c r="BL30" s="160">
        <v>469</v>
      </c>
      <c r="BM30" s="160">
        <v>506</v>
      </c>
      <c r="BN30" s="160">
        <v>506</v>
      </c>
      <c r="BO30" s="160">
        <v>505</v>
      </c>
      <c r="BP30" s="160">
        <v>503</v>
      </c>
      <c r="BQ30" s="160">
        <v>502</v>
      </c>
      <c r="BR30" s="160">
        <v>456</v>
      </c>
      <c r="BS30" s="160">
        <v>501</v>
      </c>
      <c r="BT30" s="160">
        <v>500</v>
      </c>
      <c r="BU30" s="160">
        <v>497</v>
      </c>
      <c r="BV30" s="160">
        <v>496</v>
      </c>
    </row>
    <row r="31" spans="2:74" s="34" customFormat="1">
      <c r="B31" s="35" t="s">
        <v>75</v>
      </c>
      <c r="C31" s="160">
        <v>1034</v>
      </c>
      <c r="D31" s="160">
        <v>0</v>
      </c>
      <c r="E31" s="160">
        <v>0</v>
      </c>
      <c r="F31" s="160"/>
      <c r="G31" s="160">
        <v>0</v>
      </c>
      <c r="H31" s="160">
        <v>0</v>
      </c>
      <c r="I31" s="160">
        <v>0</v>
      </c>
      <c r="J31" s="160">
        <v>0</v>
      </c>
      <c r="K31" s="160">
        <v>0</v>
      </c>
      <c r="L31" s="160">
        <v>0</v>
      </c>
      <c r="M31" s="160">
        <v>0</v>
      </c>
      <c r="N31" s="160">
        <v>0</v>
      </c>
      <c r="O31" s="160">
        <v>0</v>
      </c>
      <c r="P31" s="160">
        <v>0</v>
      </c>
      <c r="Q31" s="160">
        <v>0</v>
      </c>
      <c r="R31" s="160">
        <v>0</v>
      </c>
      <c r="S31" s="160">
        <v>0</v>
      </c>
      <c r="T31" s="160">
        <v>0</v>
      </c>
      <c r="U31" s="160">
        <v>0</v>
      </c>
      <c r="V31" s="160">
        <v>0</v>
      </c>
      <c r="W31" s="160">
        <v>0</v>
      </c>
      <c r="X31" s="160">
        <v>0</v>
      </c>
      <c r="Y31" s="160">
        <v>0</v>
      </c>
      <c r="Z31" s="160">
        <v>0</v>
      </c>
      <c r="AA31" s="160">
        <v>0</v>
      </c>
      <c r="AB31" s="160">
        <v>0</v>
      </c>
      <c r="AC31" s="160">
        <v>0</v>
      </c>
      <c r="AD31" s="160">
        <v>0</v>
      </c>
      <c r="AE31" s="160">
        <v>0</v>
      </c>
      <c r="AF31" s="160">
        <v>0</v>
      </c>
      <c r="AG31" s="160">
        <v>0</v>
      </c>
      <c r="AH31" s="160">
        <v>0</v>
      </c>
      <c r="AI31" s="160">
        <v>0</v>
      </c>
      <c r="AJ31" s="160">
        <v>0</v>
      </c>
      <c r="AK31" s="160">
        <v>0</v>
      </c>
      <c r="AL31" s="160">
        <v>0</v>
      </c>
      <c r="AM31" s="160">
        <v>0</v>
      </c>
      <c r="AN31" s="160">
        <v>0</v>
      </c>
      <c r="AO31" s="160">
        <v>0</v>
      </c>
      <c r="AP31" s="160">
        <v>0</v>
      </c>
      <c r="AQ31" s="160">
        <v>0</v>
      </c>
      <c r="AR31" s="160">
        <v>0</v>
      </c>
      <c r="AS31" s="160">
        <v>0</v>
      </c>
      <c r="AT31" s="160">
        <v>0</v>
      </c>
      <c r="AU31" s="160">
        <v>0</v>
      </c>
      <c r="AV31" s="160">
        <v>0</v>
      </c>
      <c r="AW31" s="160">
        <v>0</v>
      </c>
      <c r="AX31" s="160">
        <v>0</v>
      </c>
      <c r="AY31" s="160">
        <v>0</v>
      </c>
      <c r="AZ31" s="160">
        <v>0</v>
      </c>
      <c r="BA31" s="160">
        <v>0</v>
      </c>
      <c r="BB31" s="160">
        <v>0</v>
      </c>
      <c r="BC31" s="160">
        <v>0</v>
      </c>
      <c r="BD31" s="160">
        <v>0</v>
      </c>
      <c r="BE31" s="160">
        <v>0</v>
      </c>
      <c r="BF31" s="160">
        <v>0</v>
      </c>
      <c r="BG31" s="160">
        <v>0</v>
      </c>
      <c r="BH31" s="160">
        <v>0</v>
      </c>
      <c r="BI31" s="160">
        <v>0</v>
      </c>
      <c r="BJ31" s="160">
        <v>0</v>
      </c>
      <c r="BK31" s="160">
        <v>0</v>
      </c>
      <c r="BL31" s="160">
        <v>0</v>
      </c>
      <c r="BM31" s="160">
        <v>0</v>
      </c>
      <c r="BN31" s="160">
        <v>0</v>
      </c>
      <c r="BO31" s="160">
        <v>0</v>
      </c>
      <c r="BP31" s="160">
        <v>0</v>
      </c>
      <c r="BQ31" s="160">
        <v>0</v>
      </c>
      <c r="BR31" s="160">
        <v>0</v>
      </c>
      <c r="BS31" s="160">
        <v>0</v>
      </c>
      <c r="BT31" s="160" t="s">
        <v>313</v>
      </c>
      <c r="BU31" s="160">
        <v>0</v>
      </c>
      <c r="BV31" s="160">
        <v>0</v>
      </c>
    </row>
    <row r="32" spans="2:74" s="29" customFormat="1">
      <c r="B32" s="28" t="s">
        <v>502</v>
      </c>
      <c r="C32" s="161">
        <v>0</v>
      </c>
      <c r="D32" s="161">
        <v>0</v>
      </c>
      <c r="E32" s="161">
        <v>0</v>
      </c>
      <c r="F32" s="161">
        <v>0</v>
      </c>
      <c r="G32" s="161">
        <v>0</v>
      </c>
      <c r="H32" s="161">
        <v>0</v>
      </c>
      <c r="I32" s="161">
        <v>0</v>
      </c>
      <c r="J32" s="161">
        <v>0</v>
      </c>
      <c r="K32" s="161">
        <v>106</v>
      </c>
      <c r="L32" s="161">
        <v>265</v>
      </c>
      <c r="M32" s="161">
        <v>284</v>
      </c>
      <c r="N32" s="161">
        <v>525</v>
      </c>
      <c r="O32" s="161">
        <v>663</v>
      </c>
      <c r="P32" s="161">
        <v>932</v>
      </c>
      <c r="Q32" s="161">
        <v>355</v>
      </c>
      <c r="R32" s="161">
        <v>542</v>
      </c>
      <c r="S32" s="161">
        <v>823</v>
      </c>
      <c r="T32" s="161">
        <v>404</v>
      </c>
      <c r="U32" s="161">
        <v>75</v>
      </c>
      <c r="V32" s="161">
        <v>300</v>
      </c>
      <c r="W32" s="161">
        <v>418</v>
      </c>
      <c r="X32" s="161">
        <v>602</v>
      </c>
      <c r="Y32" s="161">
        <v>4109</v>
      </c>
      <c r="Z32" s="161">
        <v>6783</v>
      </c>
      <c r="AA32" s="161">
        <v>6740</v>
      </c>
      <c r="AB32" s="161">
        <v>15288</v>
      </c>
      <c r="AC32" s="161">
        <v>30796</v>
      </c>
      <c r="AD32" s="161">
        <v>31792</v>
      </c>
      <c r="AE32" s="161">
        <v>25572</v>
      </c>
      <c r="AF32" s="161">
        <v>27861</v>
      </c>
      <c r="AG32" s="161">
        <v>36101</v>
      </c>
      <c r="AH32" s="161">
        <v>35768</v>
      </c>
      <c r="AI32" s="161">
        <v>47995</v>
      </c>
      <c r="AJ32" s="161">
        <v>47858</v>
      </c>
      <c r="AK32" s="161">
        <v>42222</v>
      </c>
      <c r="AL32" s="161">
        <v>19410</v>
      </c>
      <c r="AM32" s="161">
        <v>35635</v>
      </c>
      <c r="AN32" s="161">
        <v>14112</v>
      </c>
      <c r="AO32" s="161">
        <v>1684</v>
      </c>
      <c r="AP32" s="161">
        <v>8674</v>
      </c>
      <c r="AQ32" s="161">
        <v>1843</v>
      </c>
      <c r="AR32" s="161">
        <v>11142</v>
      </c>
      <c r="AS32" s="161">
        <v>19246</v>
      </c>
      <c r="AT32" s="161">
        <v>25762</v>
      </c>
      <c r="AU32" s="161">
        <v>21924</v>
      </c>
      <c r="AV32" s="161">
        <v>17469</v>
      </c>
      <c r="AW32" s="161">
        <f>SUM(AW33)</f>
        <v>9065</v>
      </c>
      <c r="AX32" s="161">
        <v>0</v>
      </c>
      <c r="AY32" s="161">
        <v>0</v>
      </c>
      <c r="AZ32" s="161">
        <v>927</v>
      </c>
      <c r="BA32" s="161">
        <v>1056</v>
      </c>
      <c r="BB32" s="161">
        <v>5596</v>
      </c>
      <c r="BC32" s="161">
        <v>6914</v>
      </c>
      <c r="BD32" s="161">
        <v>18168</v>
      </c>
      <c r="BE32" s="161">
        <v>24135</v>
      </c>
      <c r="BF32" s="161">
        <v>17694</v>
      </c>
      <c r="BG32" s="161">
        <v>16862</v>
      </c>
      <c r="BH32" s="161">
        <v>2204</v>
      </c>
      <c r="BI32" s="161">
        <v>2229</v>
      </c>
      <c r="BJ32" s="161">
        <v>2238</v>
      </c>
      <c r="BK32" s="161">
        <v>2177</v>
      </c>
      <c r="BL32" s="161">
        <v>4081</v>
      </c>
      <c r="BM32" s="161">
        <v>2177</v>
      </c>
      <c r="BN32" s="161">
        <v>2274</v>
      </c>
      <c r="BO32" s="161">
        <v>2285</v>
      </c>
      <c r="BP32" s="161">
        <v>2650</v>
      </c>
      <c r="BQ32" s="161">
        <v>2752</v>
      </c>
      <c r="BR32" s="161">
        <v>2663</v>
      </c>
      <c r="BS32" s="161">
        <v>2678</v>
      </c>
      <c r="BT32" s="161">
        <v>2650</v>
      </c>
      <c r="BU32" s="161">
        <v>2159</v>
      </c>
      <c r="BV32" s="161">
        <v>1393</v>
      </c>
    </row>
    <row r="33" spans="2:74" s="4" customFormat="1">
      <c r="B33" s="153" t="s">
        <v>503</v>
      </c>
      <c r="C33" s="160">
        <v>0</v>
      </c>
      <c r="D33" s="160">
        <v>0</v>
      </c>
      <c r="E33" s="160">
        <v>0</v>
      </c>
      <c r="F33" s="160">
        <v>0</v>
      </c>
      <c r="G33" s="160">
        <v>0</v>
      </c>
      <c r="H33" s="160">
        <v>0</v>
      </c>
      <c r="I33" s="160">
        <v>0</v>
      </c>
      <c r="J33" s="160">
        <v>0</v>
      </c>
      <c r="K33" s="160">
        <v>106</v>
      </c>
      <c r="L33" s="160">
        <v>265</v>
      </c>
      <c r="M33" s="160">
        <v>284</v>
      </c>
      <c r="N33" s="160">
        <v>525</v>
      </c>
      <c r="O33" s="160">
        <v>663</v>
      </c>
      <c r="P33" s="160">
        <v>932</v>
      </c>
      <c r="Q33" s="160">
        <v>355</v>
      </c>
      <c r="R33" s="160">
        <v>542</v>
      </c>
      <c r="S33" s="160">
        <v>823</v>
      </c>
      <c r="T33" s="160">
        <v>404</v>
      </c>
      <c r="U33" s="160">
        <v>75</v>
      </c>
      <c r="V33" s="160">
        <v>300</v>
      </c>
      <c r="W33" s="160">
        <v>418</v>
      </c>
      <c r="X33" s="160">
        <v>602</v>
      </c>
      <c r="Y33" s="160">
        <v>4109</v>
      </c>
      <c r="Z33" s="160">
        <v>6783</v>
      </c>
      <c r="AA33" s="160">
        <v>6740</v>
      </c>
      <c r="AB33" s="160">
        <v>15288</v>
      </c>
      <c r="AC33" s="160">
        <v>30796</v>
      </c>
      <c r="AD33" s="160">
        <v>31792</v>
      </c>
      <c r="AE33" s="160">
        <v>25572</v>
      </c>
      <c r="AF33" s="160">
        <v>27861</v>
      </c>
      <c r="AG33" s="160">
        <v>36101</v>
      </c>
      <c r="AH33" s="160">
        <v>35768</v>
      </c>
      <c r="AI33" s="160">
        <v>47995</v>
      </c>
      <c r="AJ33" s="160">
        <v>47858</v>
      </c>
      <c r="AK33" s="160">
        <v>42222</v>
      </c>
      <c r="AL33" s="160">
        <v>19410</v>
      </c>
      <c r="AM33" s="160">
        <v>35635</v>
      </c>
      <c r="AN33" s="160">
        <v>14112</v>
      </c>
      <c r="AO33" s="160">
        <v>1684</v>
      </c>
      <c r="AP33" s="160">
        <v>8674</v>
      </c>
      <c r="AQ33" s="160">
        <v>1843</v>
      </c>
      <c r="AR33" s="160">
        <v>11142</v>
      </c>
      <c r="AS33" s="160">
        <v>19246</v>
      </c>
      <c r="AT33" s="160">
        <v>25762</v>
      </c>
      <c r="AU33" s="160">
        <v>21924</v>
      </c>
      <c r="AV33" s="160">
        <v>17469</v>
      </c>
      <c r="AW33" s="160">
        <v>9065</v>
      </c>
      <c r="AX33" s="160">
        <v>0</v>
      </c>
      <c r="AY33" s="160">
        <v>0</v>
      </c>
      <c r="AZ33" s="160">
        <v>927</v>
      </c>
      <c r="BA33" s="160">
        <v>1056</v>
      </c>
      <c r="BB33" s="160">
        <v>5596</v>
      </c>
      <c r="BC33" s="160">
        <v>6914</v>
      </c>
      <c r="BD33" s="160">
        <v>18168</v>
      </c>
      <c r="BE33" s="160">
        <v>24135</v>
      </c>
      <c r="BF33" s="160">
        <v>17694</v>
      </c>
      <c r="BG33" s="160">
        <v>16862</v>
      </c>
      <c r="BH33" s="160">
        <v>2204</v>
      </c>
      <c r="BI33" s="160">
        <v>2229</v>
      </c>
      <c r="BJ33" s="160">
        <v>2238</v>
      </c>
      <c r="BK33" s="160">
        <v>2177</v>
      </c>
      <c r="BL33" s="160">
        <v>4081</v>
      </c>
      <c r="BM33" s="160">
        <v>2177</v>
      </c>
      <c r="BN33" s="160">
        <v>2274</v>
      </c>
      <c r="BO33" s="160">
        <v>2285</v>
      </c>
      <c r="BP33" s="160">
        <v>2650</v>
      </c>
      <c r="BQ33" s="160">
        <v>2752</v>
      </c>
      <c r="BR33" s="160">
        <v>2663</v>
      </c>
      <c r="BS33" s="160">
        <v>2678</v>
      </c>
      <c r="BT33" s="160">
        <v>2650</v>
      </c>
      <c r="BU33" s="160">
        <v>2159</v>
      </c>
      <c r="BV33" s="160">
        <v>1393</v>
      </c>
    </row>
    <row r="34" spans="2:74" s="29" customFormat="1">
      <c r="B34" s="28" t="s">
        <v>504</v>
      </c>
      <c r="C34" s="161">
        <v>0</v>
      </c>
      <c r="D34" s="161">
        <v>0</v>
      </c>
      <c r="E34" s="161">
        <v>0</v>
      </c>
      <c r="F34" s="161">
        <v>0</v>
      </c>
      <c r="G34" s="161">
        <v>0</v>
      </c>
      <c r="H34" s="161">
        <v>0</v>
      </c>
      <c r="I34" s="161">
        <v>0</v>
      </c>
      <c r="J34" s="161">
        <v>0</v>
      </c>
      <c r="K34" s="161">
        <v>0</v>
      </c>
      <c r="L34" s="161">
        <v>0</v>
      </c>
      <c r="M34" s="161">
        <v>0</v>
      </c>
      <c r="N34" s="161">
        <v>0</v>
      </c>
      <c r="O34" s="161">
        <v>0</v>
      </c>
      <c r="P34" s="161">
        <v>0</v>
      </c>
      <c r="Q34" s="161">
        <v>0</v>
      </c>
      <c r="R34" s="161">
        <v>0</v>
      </c>
      <c r="S34" s="161">
        <v>0</v>
      </c>
      <c r="T34" s="161">
        <v>0</v>
      </c>
      <c r="U34" s="161">
        <v>0</v>
      </c>
      <c r="V34" s="161">
        <v>0</v>
      </c>
      <c r="W34" s="161">
        <v>3985</v>
      </c>
      <c r="X34" s="161">
        <v>4614</v>
      </c>
      <c r="Y34" s="161">
        <v>5335</v>
      </c>
      <c r="Z34" s="161">
        <v>2984</v>
      </c>
      <c r="AA34" s="161">
        <v>3480</v>
      </c>
      <c r="AB34" s="161">
        <v>5220</v>
      </c>
      <c r="AC34" s="161">
        <v>7287</v>
      </c>
      <c r="AD34" s="161">
        <v>8348</v>
      </c>
      <c r="AE34" s="161">
        <v>9255</v>
      </c>
      <c r="AF34" s="161">
        <v>13027</v>
      </c>
      <c r="AG34" s="161">
        <v>11331</v>
      </c>
      <c r="AH34" s="161">
        <v>14515</v>
      </c>
      <c r="AI34" s="161">
        <v>12952</v>
      </c>
      <c r="AJ34" s="161">
        <v>16419</v>
      </c>
      <c r="AK34" s="161">
        <v>19985</v>
      </c>
      <c r="AL34" s="161">
        <v>0</v>
      </c>
      <c r="AM34" s="161">
        <v>0</v>
      </c>
      <c r="AN34" s="161">
        <v>0</v>
      </c>
      <c r="AO34" s="161">
        <v>0</v>
      </c>
      <c r="AP34" s="161">
        <v>0</v>
      </c>
      <c r="AQ34" s="161">
        <v>60294</v>
      </c>
      <c r="AR34" s="161">
        <v>0</v>
      </c>
      <c r="AS34" s="161">
        <v>3173</v>
      </c>
      <c r="AT34" s="161">
        <v>22933</v>
      </c>
      <c r="AU34" s="161">
        <v>34275</v>
      </c>
      <c r="AV34" s="161">
        <v>27623</v>
      </c>
      <c r="AW34" s="161">
        <f>SUM(AW35)</f>
        <v>13901</v>
      </c>
      <c r="AX34" s="161">
        <v>40019</v>
      </c>
      <c r="AY34" s="161">
        <v>17125</v>
      </c>
      <c r="AZ34" s="161">
        <v>53281</v>
      </c>
      <c r="BA34" s="161">
        <v>19858</v>
      </c>
      <c r="BB34" s="161">
        <v>41566</v>
      </c>
      <c r="BC34" s="161">
        <v>11022</v>
      </c>
      <c r="BD34" s="161">
        <v>39180</v>
      </c>
      <c r="BE34" s="161">
        <v>34103</v>
      </c>
      <c r="BF34" s="161">
        <v>34253</v>
      </c>
      <c r="BG34" s="161">
        <v>72243</v>
      </c>
      <c r="BH34" s="161">
        <v>178610</v>
      </c>
      <c r="BI34" s="161">
        <v>109789</v>
      </c>
      <c r="BJ34" s="161">
        <v>174524</v>
      </c>
      <c r="BK34" s="161">
        <v>91669</v>
      </c>
      <c r="BL34" s="161">
        <v>127962</v>
      </c>
      <c r="BM34" s="161">
        <v>29570</v>
      </c>
      <c r="BN34" s="161">
        <v>34463</v>
      </c>
      <c r="BO34" s="161">
        <v>27346</v>
      </c>
      <c r="BP34" s="161">
        <v>10205</v>
      </c>
      <c r="BQ34" s="161">
        <v>2525</v>
      </c>
      <c r="BR34" s="161">
        <v>2423</v>
      </c>
      <c r="BS34" s="161">
        <v>521</v>
      </c>
      <c r="BT34" s="161" t="s">
        <v>313</v>
      </c>
      <c r="BU34" s="161">
        <v>0</v>
      </c>
      <c r="BV34" s="161">
        <v>0</v>
      </c>
    </row>
    <row r="35" spans="2:74" s="34" customFormat="1">
      <c r="B35" s="35" t="s">
        <v>409</v>
      </c>
      <c r="C35" s="160">
        <v>0</v>
      </c>
      <c r="D35" s="160">
        <v>0</v>
      </c>
      <c r="E35" s="160">
        <v>0</v>
      </c>
      <c r="F35" s="160">
        <v>0</v>
      </c>
      <c r="G35" s="160">
        <v>0</v>
      </c>
      <c r="H35" s="160">
        <v>0</v>
      </c>
      <c r="I35" s="160">
        <v>0</v>
      </c>
      <c r="J35" s="160">
        <v>0</v>
      </c>
      <c r="K35" s="160">
        <v>0</v>
      </c>
      <c r="L35" s="160">
        <v>0</v>
      </c>
      <c r="M35" s="160">
        <v>0</v>
      </c>
      <c r="N35" s="160">
        <v>0</v>
      </c>
      <c r="O35" s="160">
        <v>0</v>
      </c>
      <c r="P35" s="160">
        <v>0</v>
      </c>
      <c r="Q35" s="160">
        <v>0</v>
      </c>
      <c r="R35" s="160">
        <v>0</v>
      </c>
      <c r="S35" s="160">
        <v>0</v>
      </c>
      <c r="T35" s="160">
        <v>0</v>
      </c>
      <c r="U35" s="160">
        <v>0</v>
      </c>
      <c r="V35" s="160">
        <v>0</v>
      </c>
      <c r="W35" s="160">
        <v>3985</v>
      </c>
      <c r="X35" s="160">
        <v>4614</v>
      </c>
      <c r="Y35" s="160">
        <v>5335</v>
      </c>
      <c r="Z35" s="160">
        <v>2984</v>
      </c>
      <c r="AA35" s="160">
        <v>3480</v>
      </c>
      <c r="AB35" s="160">
        <v>5220</v>
      </c>
      <c r="AC35" s="160">
        <v>7287</v>
      </c>
      <c r="AD35" s="160">
        <v>8348</v>
      </c>
      <c r="AE35" s="160">
        <v>9255</v>
      </c>
      <c r="AF35" s="160">
        <v>13027</v>
      </c>
      <c r="AG35" s="160">
        <v>11331</v>
      </c>
      <c r="AH35" s="160">
        <v>14515</v>
      </c>
      <c r="AI35" s="160">
        <v>12952</v>
      </c>
      <c r="AJ35" s="160">
        <v>16419</v>
      </c>
      <c r="AK35" s="160">
        <v>19985</v>
      </c>
      <c r="AL35" s="160">
        <v>0</v>
      </c>
      <c r="AM35" s="160">
        <v>0</v>
      </c>
      <c r="AN35" s="160">
        <v>0</v>
      </c>
      <c r="AO35" s="160">
        <v>0</v>
      </c>
      <c r="AP35" s="160">
        <v>0</v>
      </c>
      <c r="AQ35" s="160">
        <v>60294</v>
      </c>
      <c r="AR35" s="160">
        <v>0</v>
      </c>
      <c r="AS35" s="160">
        <v>3173</v>
      </c>
      <c r="AT35" s="160">
        <v>22933</v>
      </c>
      <c r="AU35" s="160">
        <v>34275</v>
      </c>
      <c r="AV35" s="160">
        <v>27623</v>
      </c>
      <c r="AW35" s="160">
        <v>13901</v>
      </c>
      <c r="AX35" s="160">
        <v>40019</v>
      </c>
      <c r="AY35" s="160">
        <v>17125</v>
      </c>
      <c r="AZ35" s="160">
        <v>53281</v>
      </c>
      <c r="BA35" s="160">
        <v>19858</v>
      </c>
      <c r="BB35" s="160">
        <v>41566</v>
      </c>
      <c r="BC35" s="160">
        <v>11022</v>
      </c>
      <c r="BD35" s="160">
        <v>39180</v>
      </c>
      <c r="BE35" s="160">
        <v>34103</v>
      </c>
      <c r="BF35" s="160">
        <v>34253</v>
      </c>
      <c r="BG35" s="160">
        <v>72243</v>
      </c>
      <c r="BH35" s="160">
        <v>178610</v>
      </c>
      <c r="BI35" s="160">
        <v>109789</v>
      </c>
      <c r="BJ35" s="160">
        <v>174524</v>
      </c>
      <c r="BK35" s="160">
        <v>91669</v>
      </c>
      <c r="BL35" s="160">
        <v>127962</v>
      </c>
      <c r="BM35" s="160">
        <v>29570</v>
      </c>
      <c r="BN35" s="160">
        <v>34463</v>
      </c>
      <c r="BO35" s="160">
        <v>27346</v>
      </c>
      <c r="BP35" s="160">
        <v>10205</v>
      </c>
      <c r="BQ35" s="160">
        <v>2525</v>
      </c>
      <c r="BR35" s="160">
        <v>2423</v>
      </c>
      <c r="BS35" s="160">
        <v>521</v>
      </c>
      <c r="BT35" s="160" t="s">
        <v>313</v>
      </c>
      <c r="BU35" s="160">
        <v>0</v>
      </c>
      <c r="BV35" s="160">
        <v>0</v>
      </c>
    </row>
    <row r="36" spans="2:74" s="29" customFormat="1">
      <c r="B36" s="28" t="s">
        <v>505</v>
      </c>
      <c r="C36" s="161">
        <v>583909</v>
      </c>
      <c r="D36" s="161">
        <v>493087</v>
      </c>
      <c r="E36" s="161">
        <v>677825</v>
      </c>
      <c r="F36" s="161">
        <v>472161</v>
      </c>
      <c r="G36" s="161">
        <v>482456</v>
      </c>
      <c r="H36" s="161">
        <v>555723</v>
      </c>
      <c r="I36" s="161">
        <v>761622</v>
      </c>
      <c r="J36" s="161">
        <v>529527</v>
      </c>
      <c r="K36" s="161">
        <v>569790</v>
      </c>
      <c r="L36" s="161">
        <v>1210158</v>
      </c>
      <c r="M36" s="161">
        <v>1022463</v>
      </c>
      <c r="N36" s="161">
        <v>830260</v>
      </c>
      <c r="O36" s="161">
        <v>940285</v>
      </c>
      <c r="P36" s="161">
        <v>1053171</v>
      </c>
      <c r="Q36" s="161">
        <v>1102583</v>
      </c>
      <c r="R36" s="161">
        <v>996573</v>
      </c>
      <c r="S36" s="161">
        <v>1046292</v>
      </c>
      <c r="T36" s="161">
        <v>1136402</v>
      </c>
      <c r="U36" s="161">
        <v>936055</v>
      </c>
      <c r="V36" s="161">
        <v>804047</v>
      </c>
      <c r="W36" s="161">
        <v>1169781</v>
      </c>
      <c r="X36" s="161">
        <v>1407089</v>
      </c>
      <c r="Y36" s="161">
        <v>1672859</v>
      </c>
      <c r="Z36" s="161">
        <v>1467695</v>
      </c>
      <c r="AA36" s="161">
        <v>2039457</v>
      </c>
      <c r="AB36" s="161">
        <v>2465369</v>
      </c>
      <c r="AC36" s="161">
        <v>3161502</v>
      </c>
      <c r="AD36" s="161">
        <v>3549546</v>
      </c>
      <c r="AE36" s="161">
        <v>4149032</v>
      </c>
      <c r="AF36" s="161">
        <v>4434461</v>
      </c>
      <c r="AG36" s="161">
        <v>4921049</v>
      </c>
      <c r="AH36" s="161">
        <v>5055446</v>
      </c>
      <c r="AI36" s="161">
        <v>5313159</v>
      </c>
      <c r="AJ36" s="161">
        <v>5574394</v>
      </c>
      <c r="AK36" s="161">
        <v>5658642</v>
      </c>
      <c r="AL36" s="161">
        <v>5550378</v>
      </c>
      <c r="AM36" s="161">
        <v>5715601</v>
      </c>
      <c r="AN36" s="161">
        <v>6150533</v>
      </c>
      <c r="AO36" s="161">
        <v>6530150</v>
      </c>
      <c r="AP36" s="161">
        <v>6430575</v>
      </c>
      <c r="AQ36" s="161">
        <v>6617991</v>
      </c>
      <c r="AR36" s="161">
        <v>7156646</v>
      </c>
      <c r="AS36" s="161">
        <v>7734025</v>
      </c>
      <c r="AT36" s="161">
        <v>7668930</v>
      </c>
      <c r="AU36" s="161">
        <v>7500786</v>
      </c>
      <c r="AV36" s="161">
        <v>3833948</v>
      </c>
      <c r="AW36" s="161">
        <f>SUM(AW37:AW44)</f>
        <v>4321764</v>
      </c>
      <c r="AX36" s="161">
        <v>4204432</v>
      </c>
      <c r="AY36" s="161">
        <v>4482445</v>
      </c>
      <c r="AZ36" s="161">
        <v>4564493</v>
      </c>
      <c r="BA36" s="161">
        <v>4863890</v>
      </c>
      <c r="BB36" s="161">
        <v>5194760</v>
      </c>
      <c r="BC36" s="161">
        <v>4881380</v>
      </c>
      <c r="BD36" s="161">
        <v>5664995</v>
      </c>
      <c r="BE36" s="161">
        <v>5293301</v>
      </c>
      <c r="BF36" s="161">
        <v>4804058</v>
      </c>
      <c r="BG36" s="161">
        <v>5249928</v>
      </c>
      <c r="BH36" s="161">
        <v>5581593</v>
      </c>
      <c r="BI36" s="161">
        <v>5817288</v>
      </c>
      <c r="BJ36" s="161">
        <v>5591908</v>
      </c>
      <c r="BK36" s="161">
        <v>5565794</v>
      </c>
      <c r="BL36" s="161">
        <v>6078927</v>
      </c>
      <c r="BM36" s="161">
        <v>5761210</v>
      </c>
      <c r="BN36" s="161">
        <v>6207441</v>
      </c>
      <c r="BO36" s="161">
        <v>6153972</v>
      </c>
      <c r="BP36" s="161">
        <v>6932043</v>
      </c>
      <c r="BQ36" s="161">
        <v>7172679</v>
      </c>
      <c r="BR36" s="161">
        <v>6808077</v>
      </c>
      <c r="BS36" s="161">
        <v>6858961</v>
      </c>
      <c r="BT36" s="161">
        <v>7219145</v>
      </c>
      <c r="BU36" s="161">
        <v>7141370</v>
      </c>
      <c r="BV36" s="161">
        <v>7466805</v>
      </c>
    </row>
    <row r="37" spans="2:74" s="34" customFormat="1">
      <c r="B37" s="35" t="s">
        <v>506</v>
      </c>
      <c r="C37" s="160">
        <v>92387</v>
      </c>
      <c r="D37" s="160">
        <v>90875</v>
      </c>
      <c r="E37" s="160">
        <v>78049</v>
      </c>
      <c r="F37" s="160">
        <v>30905</v>
      </c>
      <c r="G37" s="160">
        <v>62405</v>
      </c>
      <c r="H37" s="160">
        <v>64583</v>
      </c>
      <c r="I37" s="160">
        <v>72820</v>
      </c>
      <c r="J37" s="160">
        <v>27017</v>
      </c>
      <c r="K37" s="160">
        <v>73827</v>
      </c>
      <c r="L37" s="160">
        <v>78359</v>
      </c>
      <c r="M37" s="160">
        <v>102450</v>
      </c>
      <c r="N37" s="160">
        <v>23656</v>
      </c>
      <c r="O37" s="160">
        <v>83455</v>
      </c>
      <c r="P37" s="160">
        <v>72905</v>
      </c>
      <c r="Q37" s="160">
        <v>79420</v>
      </c>
      <c r="R37" s="160">
        <v>24345</v>
      </c>
      <c r="S37" s="160">
        <v>83239</v>
      </c>
      <c r="T37" s="160">
        <v>92952</v>
      </c>
      <c r="U37" s="160">
        <v>91329</v>
      </c>
      <c r="V37" s="160">
        <v>27054</v>
      </c>
      <c r="W37" s="160">
        <v>91273</v>
      </c>
      <c r="X37" s="160">
        <v>92970</v>
      </c>
      <c r="Y37" s="160">
        <v>102388</v>
      </c>
      <c r="Z37" s="160">
        <v>27258</v>
      </c>
      <c r="AA37" s="160">
        <v>110485</v>
      </c>
      <c r="AB37" s="160">
        <v>111554</v>
      </c>
      <c r="AC37" s="160">
        <v>112652</v>
      </c>
      <c r="AD37" s="160">
        <v>80948</v>
      </c>
      <c r="AE37" s="160">
        <v>96051</v>
      </c>
      <c r="AF37" s="160">
        <v>101144</v>
      </c>
      <c r="AG37" s="160">
        <v>91281</v>
      </c>
      <c r="AH37" s="160">
        <v>28445</v>
      </c>
      <c r="AI37" s="160">
        <v>110952</v>
      </c>
      <c r="AJ37" s="160">
        <v>130332</v>
      </c>
      <c r="AK37" s="160">
        <v>111978</v>
      </c>
      <c r="AL37" s="160">
        <v>23601</v>
      </c>
      <c r="AM37" s="160">
        <v>128723</v>
      </c>
      <c r="AN37" s="160">
        <v>151787</v>
      </c>
      <c r="AO37" s="160">
        <v>133366</v>
      </c>
      <c r="AP37" s="160">
        <v>34539</v>
      </c>
      <c r="AQ37" s="160">
        <v>158370</v>
      </c>
      <c r="AR37" s="160">
        <v>161731</v>
      </c>
      <c r="AS37" s="160">
        <v>152133</v>
      </c>
      <c r="AT37" s="160">
        <v>44953</v>
      </c>
      <c r="AU37" s="160">
        <v>136682</v>
      </c>
      <c r="AV37" s="160">
        <v>165806</v>
      </c>
      <c r="AW37" s="160">
        <v>165155</v>
      </c>
      <c r="AX37" s="160">
        <v>45121</v>
      </c>
      <c r="AY37" s="160">
        <v>165882</v>
      </c>
      <c r="AZ37" s="160">
        <v>166189</v>
      </c>
      <c r="BA37" s="160">
        <v>166637</v>
      </c>
      <c r="BB37" s="160">
        <v>44446</v>
      </c>
      <c r="BC37" s="160">
        <v>147184</v>
      </c>
      <c r="BD37" s="160">
        <v>178522</v>
      </c>
      <c r="BE37" s="160">
        <v>144595</v>
      </c>
      <c r="BF37" s="160">
        <v>53441</v>
      </c>
      <c r="BG37" s="160">
        <v>196717</v>
      </c>
      <c r="BH37" s="160">
        <v>189314</v>
      </c>
      <c r="BI37" s="160">
        <v>178866</v>
      </c>
      <c r="BJ37" s="160">
        <v>63005</v>
      </c>
      <c r="BK37" s="160">
        <v>202114</v>
      </c>
      <c r="BL37" s="160">
        <v>202068</v>
      </c>
      <c r="BM37" s="160">
        <v>234326</v>
      </c>
      <c r="BN37" s="160">
        <v>61777</v>
      </c>
      <c r="BO37" s="160">
        <v>178513</v>
      </c>
      <c r="BP37" s="160">
        <v>207223</v>
      </c>
      <c r="BQ37" s="160">
        <v>219383</v>
      </c>
      <c r="BR37" s="160">
        <v>40242</v>
      </c>
      <c r="BS37" s="160">
        <v>194135</v>
      </c>
      <c r="BT37" s="160">
        <v>199446</v>
      </c>
      <c r="BU37" s="160">
        <v>174415</v>
      </c>
      <c r="BV37" s="160">
        <v>28459</v>
      </c>
    </row>
    <row r="38" spans="2:74" s="34" customFormat="1">
      <c r="B38" s="35" t="s">
        <v>507</v>
      </c>
      <c r="C38" s="160">
        <v>15836</v>
      </c>
      <c r="D38" s="160">
        <v>18346</v>
      </c>
      <c r="E38" s="160">
        <v>79152</v>
      </c>
      <c r="F38" s="160">
        <v>52803</v>
      </c>
      <c r="G38" s="160">
        <v>46864</v>
      </c>
      <c r="H38" s="160">
        <v>49369</v>
      </c>
      <c r="I38" s="160">
        <v>105323</v>
      </c>
      <c r="J38" s="160">
        <v>18066</v>
      </c>
      <c r="K38" s="160">
        <v>17123</v>
      </c>
      <c r="L38" s="160">
        <v>15012</v>
      </c>
      <c r="M38" s="160">
        <v>17285</v>
      </c>
      <c r="N38" s="160">
        <v>13261</v>
      </c>
      <c r="O38" s="160">
        <v>14237</v>
      </c>
      <c r="P38" s="160">
        <v>15887</v>
      </c>
      <c r="Q38" s="160">
        <v>17888</v>
      </c>
      <c r="R38" s="160">
        <v>17089</v>
      </c>
      <c r="S38" s="160">
        <v>13124</v>
      </c>
      <c r="T38" s="160">
        <v>13850</v>
      </c>
      <c r="U38" s="160">
        <v>7698</v>
      </c>
      <c r="V38" s="160">
        <v>9851</v>
      </c>
      <c r="W38" s="160">
        <v>14835</v>
      </c>
      <c r="X38" s="160">
        <v>24525</v>
      </c>
      <c r="Y38" s="160">
        <v>40152</v>
      </c>
      <c r="Z38" s="160">
        <v>22478</v>
      </c>
      <c r="AA38" s="160">
        <v>77942</v>
      </c>
      <c r="AB38" s="160">
        <v>40082</v>
      </c>
      <c r="AC38" s="160">
        <v>45542</v>
      </c>
      <c r="AD38" s="160">
        <v>91215</v>
      </c>
      <c r="AE38" s="160">
        <v>119953</v>
      </c>
      <c r="AF38" s="160">
        <v>24003</v>
      </c>
      <c r="AG38" s="160">
        <v>18645</v>
      </c>
      <c r="AH38" s="160">
        <v>24134</v>
      </c>
      <c r="AI38" s="160">
        <v>33731</v>
      </c>
      <c r="AJ38" s="160">
        <v>37170</v>
      </c>
      <c r="AK38" s="160">
        <v>42468</v>
      </c>
      <c r="AL38" s="160">
        <v>18784</v>
      </c>
      <c r="AM38" s="160">
        <v>27734</v>
      </c>
      <c r="AN38" s="160">
        <v>18811</v>
      </c>
      <c r="AO38" s="160">
        <v>36149</v>
      </c>
      <c r="AP38" s="160">
        <v>30083</v>
      </c>
      <c r="AQ38" s="160">
        <v>28296</v>
      </c>
      <c r="AR38" s="160">
        <v>46926</v>
      </c>
      <c r="AS38" s="160">
        <v>56443</v>
      </c>
      <c r="AT38" s="160">
        <v>25628</v>
      </c>
      <c r="AU38" s="160">
        <v>65518</v>
      </c>
      <c r="AV38" s="160">
        <v>24995</v>
      </c>
      <c r="AW38" s="160">
        <v>102332</v>
      </c>
      <c r="AX38" s="160">
        <v>7516</v>
      </c>
      <c r="AY38" s="160">
        <v>110056</v>
      </c>
      <c r="AZ38" s="160">
        <v>30139</v>
      </c>
      <c r="BA38" s="160">
        <v>114036</v>
      </c>
      <c r="BB38" s="160">
        <v>40686</v>
      </c>
      <c r="BC38" s="160">
        <v>40774</v>
      </c>
      <c r="BD38" s="160">
        <v>61820</v>
      </c>
      <c r="BE38" s="160">
        <v>135874</v>
      </c>
      <c r="BF38" s="160">
        <v>13700</v>
      </c>
      <c r="BG38" s="160">
        <v>79094</v>
      </c>
      <c r="BH38" s="160">
        <v>39356</v>
      </c>
      <c r="BI38" s="160">
        <v>66131</v>
      </c>
      <c r="BJ38" s="160">
        <v>13711</v>
      </c>
      <c r="BK38" s="160">
        <v>29534</v>
      </c>
      <c r="BL38" s="160">
        <v>22129</v>
      </c>
      <c r="BM38" s="160">
        <v>33455</v>
      </c>
      <c r="BN38" s="160">
        <v>29422</v>
      </c>
      <c r="BO38" s="160">
        <v>86735</v>
      </c>
      <c r="BP38" s="160">
        <v>41210</v>
      </c>
      <c r="BQ38" s="160">
        <v>101585</v>
      </c>
      <c r="BR38" s="160">
        <v>46752</v>
      </c>
      <c r="BS38" s="160">
        <v>102078</v>
      </c>
      <c r="BT38" s="160">
        <v>59624</v>
      </c>
      <c r="BU38" s="160">
        <v>77354</v>
      </c>
      <c r="BV38" s="160">
        <v>59358</v>
      </c>
    </row>
    <row r="39" spans="2:74" s="34" customFormat="1">
      <c r="B39" s="35" t="s">
        <v>508</v>
      </c>
      <c r="C39" s="160">
        <v>68</v>
      </c>
      <c r="D39" s="160">
        <v>97</v>
      </c>
      <c r="E39" s="160">
        <v>96</v>
      </c>
      <c r="F39" s="160">
        <v>184</v>
      </c>
      <c r="G39" s="160">
        <v>192</v>
      </c>
      <c r="H39" s="160">
        <v>125</v>
      </c>
      <c r="I39" s="160">
        <v>118</v>
      </c>
      <c r="J39" s="160">
        <v>199</v>
      </c>
      <c r="K39" s="160">
        <v>168</v>
      </c>
      <c r="L39" s="160">
        <v>209</v>
      </c>
      <c r="M39" s="160">
        <v>208</v>
      </c>
      <c r="N39" s="160">
        <v>182</v>
      </c>
      <c r="O39" s="160">
        <v>221</v>
      </c>
      <c r="P39" s="160">
        <v>10608</v>
      </c>
      <c r="Q39" s="160">
        <v>14875</v>
      </c>
      <c r="R39" s="160">
        <v>14611</v>
      </c>
      <c r="S39" s="160">
        <v>284</v>
      </c>
      <c r="T39" s="160">
        <v>310</v>
      </c>
      <c r="U39" s="160">
        <v>309</v>
      </c>
      <c r="V39" s="160">
        <v>1078</v>
      </c>
      <c r="W39" s="160">
        <v>81633</v>
      </c>
      <c r="X39" s="160">
        <v>92850</v>
      </c>
      <c r="Y39" s="160">
        <v>128120</v>
      </c>
      <c r="Z39" s="160">
        <v>51579</v>
      </c>
      <c r="AA39" s="160">
        <v>133749</v>
      </c>
      <c r="AB39" s="160">
        <v>33221</v>
      </c>
      <c r="AC39" s="160">
        <v>39848</v>
      </c>
      <c r="AD39" s="160">
        <v>39295</v>
      </c>
      <c r="AE39" s="160">
        <v>46803</v>
      </c>
      <c r="AF39" s="160">
        <v>15690</v>
      </c>
      <c r="AG39" s="160">
        <v>23204</v>
      </c>
      <c r="AH39" s="160">
        <v>33387</v>
      </c>
      <c r="AI39" s="160">
        <v>38482</v>
      </c>
      <c r="AJ39" s="160">
        <v>43310</v>
      </c>
      <c r="AK39" s="160">
        <v>55655</v>
      </c>
      <c r="AL39" s="160">
        <v>27868</v>
      </c>
      <c r="AM39" s="160">
        <v>36549</v>
      </c>
      <c r="AN39" s="160">
        <v>85003</v>
      </c>
      <c r="AO39" s="160">
        <v>100863</v>
      </c>
      <c r="AP39" s="160">
        <v>73759</v>
      </c>
      <c r="AQ39" s="160">
        <v>83100</v>
      </c>
      <c r="AR39" s="160">
        <v>69140</v>
      </c>
      <c r="AS39" s="160">
        <v>95139</v>
      </c>
      <c r="AT39" s="160">
        <v>48054</v>
      </c>
      <c r="AU39" s="160">
        <v>53235</v>
      </c>
      <c r="AV39" s="160">
        <v>84185</v>
      </c>
      <c r="AW39" s="160">
        <v>103243</v>
      </c>
      <c r="AX39" s="160">
        <v>82275</v>
      </c>
      <c r="AY39" s="160">
        <v>93038</v>
      </c>
      <c r="AZ39" s="160">
        <v>39523</v>
      </c>
      <c r="BA39" s="160">
        <v>66477</v>
      </c>
      <c r="BB39" s="160">
        <v>48539</v>
      </c>
      <c r="BC39" s="160">
        <v>35015</v>
      </c>
      <c r="BD39" s="160">
        <v>45471</v>
      </c>
      <c r="BE39" s="160">
        <v>80256</v>
      </c>
      <c r="BF39" s="160">
        <v>25261</v>
      </c>
      <c r="BG39" s="160">
        <v>25920</v>
      </c>
      <c r="BH39" s="160">
        <v>59522</v>
      </c>
      <c r="BI39" s="160">
        <v>81932</v>
      </c>
      <c r="BJ39" s="160">
        <v>38899</v>
      </c>
      <c r="BK39" s="160">
        <v>38721</v>
      </c>
      <c r="BL39" s="160">
        <v>48234</v>
      </c>
      <c r="BM39" s="160">
        <v>76938</v>
      </c>
      <c r="BN39" s="160">
        <v>181614</v>
      </c>
      <c r="BO39" s="160">
        <v>50742</v>
      </c>
      <c r="BP39" s="160">
        <v>93684</v>
      </c>
      <c r="BQ39" s="160">
        <v>29135</v>
      </c>
      <c r="BR39" s="160">
        <v>120014</v>
      </c>
      <c r="BS39" s="160">
        <v>81244</v>
      </c>
      <c r="BT39" s="160">
        <v>87159</v>
      </c>
      <c r="BU39" s="160">
        <v>19576</v>
      </c>
      <c r="BV39" s="160">
        <v>105490</v>
      </c>
    </row>
    <row r="40" spans="2:74" s="34" customFormat="1">
      <c r="B40" s="35" t="s">
        <v>509</v>
      </c>
      <c r="C40" s="160">
        <v>49858</v>
      </c>
      <c r="D40" s="160">
        <v>85078</v>
      </c>
      <c r="E40" s="160">
        <v>201709</v>
      </c>
      <c r="F40" s="160">
        <v>91825</v>
      </c>
      <c r="G40" s="160">
        <v>83247</v>
      </c>
      <c r="H40" s="160">
        <v>122276</v>
      </c>
      <c r="I40" s="160">
        <v>158516</v>
      </c>
      <c r="J40" s="160">
        <v>99320</v>
      </c>
      <c r="K40" s="160">
        <v>103923</v>
      </c>
      <c r="L40" s="160">
        <v>127585</v>
      </c>
      <c r="M40" s="160">
        <v>154804</v>
      </c>
      <c r="N40" s="160">
        <v>91931</v>
      </c>
      <c r="O40" s="160">
        <v>113502</v>
      </c>
      <c r="P40" s="160">
        <v>110471</v>
      </c>
      <c r="Q40" s="160">
        <v>142155</v>
      </c>
      <c r="R40" s="160">
        <v>98942</v>
      </c>
      <c r="S40" s="160">
        <v>92333</v>
      </c>
      <c r="T40" s="160">
        <v>136810</v>
      </c>
      <c r="U40" s="160">
        <v>156337</v>
      </c>
      <c r="V40" s="160">
        <v>92566</v>
      </c>
      <c r="W40" s="160">
        <v>64759</v>
      </c>
      <c r="X40" s="160">
        <v>104322</v>
      </c>
      <c r="Y40" s="160">
        <v>139310</v>
      </c>
      <c r="Z40" s="160">
        <v>80363</v>
      </c>
      <c r="AA40" s="160">
        <v>85938</v>
      </c>
      <c r="AB40" s="160">
        <v>110198</v>
      </c>
      <c r="AC40" s="160">
        <v>177060</v>
      </c>
      <c r="AD40" s="160">
        <v>81551</v>
      </c>
      <c r="AE40" s="160">
        <v>159925</v>
      </c>
      <c r="AF40" s="160">
        <v>178524</v>
      </c>
      <c r="AG40" s="160">
        <v>245502</v>
      </c>
      <c r="AH40" s="160">
        <v>137210</v>
      </c>
      <c r="AI40" s="160">
        <v>113574</v>
      </c>
      <c r="AJ40" s="160">
        <v>199440</v>
      </c>
      <c r="AK40" s="160">
        <v>324851</v>
      </c>
      <c r="AL40" s="160">
        <v>241387</v>
      </c>
      <c r="AM40" s="160">
        <v>179919</v>
      </c>
      <c r="AN40" s="160">
        <v>307510</v>
      </c>
      <c r="AO40" s="160">
        <v>452164</v>
      </c>
      <c r="AP40" s="160">
        <v>329090</v>
      </c>
      <c r="AQ40" s="160">
        <v>202023</v>
      </c>
      <c r="AR40" s="160">
        <v>318416</v>
      </c>
      <c r="AS40" s="160">
        <v>442643</v>
      </c>
      <c r="AT40" s="160">
        <v>278841</v>
      </c>
      <c r="AU40" s="160">
        <v>207173</v>
      </c>
      <c r="AV40" s="160">
        <v>297520</v>
      </c>
      <c r="AW40" s="160">
        <v>407907</v>
      </c>
      <c r="AX40" s="160">
        <v>239373</v>
      </c>
      <c r="AY40" s="160">
        <v>179294</v>
      </c>
      <c r="AZ40" s="160">
        <v>179019</v>
      </c>
      <c r="BA40" s="160">
        <v>326566</v>
      </c>
      <c r="BB40" s="160">
        <v>211708</v>
      </c>
      <c r="BC40" s="160">
        <v>242932</v>
      </c>
      <c r="BD40" s="160">
        <v>341925</v>
      </c>
      <c r="BE40" s="160">
        <v>533227</v>
      </c>
      <c r="BF40" s="160">
        <v>302940</v>
      </c>
      <c r="BG40" s="160">
        <v>498241</v>
      </c>
      <c r="BH40" s="160">
        <v>579864</v>
      </c>
      <c r="BI40" s="160">
        <v>819523</v>
      </c>
      <c r="BJ40" s="160">
        <v>477778</v>
      </c>
      <c r="BK40" s="160">
        <v>459213</v>
      </c>
      <c r="BL40" s="160">
        <v>590337</v>
      </c>
      <c r="BM40" s="160">
        <v>676484</v>
      </c>
      <c r="BN40" s="160">
        <v>538647</v>
      </c>
      <c r="BO40" s="160">
        <v>567362</v>
      </c>
      <c r="BP40" s="160">
        <v>650857</v>
      </c>
      <c r="BQ40" s="160">
        <v>819299</v>
      </c>
      <c r="BR40" s="160">
        <v>569717</v>
      </c>
      <c r="BS40" s="160">
        <v>367209</v>
      </c>
      <c r="BT40" s="160">
        <v>513571</v>
      </c>
      <c r="BU40" s="160">
        <v>660354</v>
      </c>
      <c r="BV40" s="160">
        <v>478765</v>
      </c>
    </row>
    <row r="41" spans="2:74" s="34" customFormat="1">
      <c r="B41" s="35" t="s">
        <v>510</v>
      </c>
      <c r="C41" s="160">
        <v>159519</v>
      </c>
      <c r="D41" s="160">
        <v>5</v>
      </c>
      <c r="E41" s="160">
        <v>5</v>
      </c>
      <c r="F41" s="160">
        <v>605</v>
      </c>
      <c r="G41" s="160">
        <v>4</v>
      </c>
      <c r="H41" s="160">
        <v>2</v>
      </c>
      <c r="I41" s="160">
        <v>2</v>
      </c>
      <c r="J41" s="160">
        <v>3</v>
      </c>
      <c r="K41" s="160">
        <v>2</v>
      </c>
      <c r="L41" s="160">
        <v>2</v>
      </c>
      <c r="M41" s="160">
        <v>2</v>
      </c>
      <c r="N41" s="160">
        <v>7</v>
      </c>
      <c r="O41" s="160">
        <v>2</v>
      </c>
      <c r="P41" s="160">
        <v>2</v>
      </c>
      <c r="Q41" s="160">
        <v>3</v>
      </c>
      <c r="R41" s="160">
        <v>3</v>
      </c>
      <c r="S41" s="160">
        <v>4</v>
      </c>
      <c r="T41" s="160">
        <v>1</v>
      </c>
      <c r="U41" s="160">
        <v>0</v>
      </c>
      <c r="V41" s="160">
        <v>0</v>
      </c>
      <c r="W41" s="160">
        <v>1453</v>
      </c>
      <c r="X41" s="160">
        <v>1112</v>
      </c>
      <c r="Y41" s="160">
        <v>2921</v>
      </c>
      <c r="Z41" s="160">
        <v>3278</v>
      </c>
      <c r="AA41" s="160">
        <v>1400</v>
      </c>
      <c r="AB41" s="160">
        <v>1259</v>
      </c>
      <c r="AC41" s="160">
        <v>2103</v>
      </c>
      <c r="AD41" s="160">
        <v>1554</v>
      </c>
      <c r="AE41" s="160">
        <v>3079</v>
      </c>
      <c r="AF41" s="160">
        <v>2060</v>
      </c>
      <c r="AG41" s="160">
        <v>2579</v>
      </c>
      <c r="AH41" s="160">
        <v>4223</v>
      </c>
      <c r="AI41" s="160">
        <v>2499</v>
      </c>
      <c r="AJ41" s="160">
        <v>3143</v>
      </c>
      <c r="AK41" s="160">
        <v>3089</v>
      </c>
      <c r="AL41" s="160">
        <v>2053</v>
      </c>
      <c r="AM41" s="160">
        <v>3564</v>
      </c>
      <c r="AN41" s="160">
        <v>4915</v>
      </c>
      <c r="AO41" s="160">
        <v>3163</v>
      </c>
      <c r="AP41" s="160">
        <v>3409</v>
      </c>
      <c r="AQ41" s="160">
        <v>7127</v>
      </c>
      <c r="AR41" s="160">
        <v>8442</v>
      </c>
      <c r="AS41" s="160">
        <v>24000</v>
      </c>
      <c r="AT41" s="160">
        <v>5696</v>
      </c>
      <c r="AU41" s="160">
        <v>1985</v>
      </c>
      <c r="AV41" s="160">
        <v>2412</v>
      </c>
      <c r="AW41" s="160">
        <v>4550</v>
      </c>
      <c r="AX41" s="160">
        <v>693</v>
      </c>
      <c r="AY41" s="160">
        <v>2767</v>
      </c>
      <c r="AZ41" s="160">
        <v>995</v>
      </c>
      <c r="BA41" s="160">
        <v>1594</v>
      </c>
      <c r="BB41" s="160">
        <v>1138</v>
      </c>
      <c r="BC41" s="160">
        <v>1407</v>
      </c>
      <c r="BD41" s="160">
        <v>1591</v>
      </c>
      <c r="BE41" s="160">
        <v>2363</v>
      </c>
      <c r="BF41" s="160">
        <v>779</v>
      </c>
      <c r="BG41" s="160">
        <v>3212</v>
      </c>
      <c r="BH41" s="160">
        <v>4602</v>
      </c>
      <c r="BI41" s="160">
        <v>2971</v>
      </c>
      <c r="BJ41" s="160">
        <v>2079</v>
      </c>
      <c r="BK41" s="160">
        <v>2810</v>
      </c>
      <c r="BL41" s="160">
        <v>23954</v>
      </c>
      <c r="BM41" s="160">
        <v>4581</v>
      </c>
      <c r="BN41" s="160">
        <v>99329</v>
      </c>
      <c r="BO41" s="160">
        <v>24077</v>
      </c>
      <c r="BP41" s="160">
        <v>12951</v>
      </c>
      <c r="BQ41" s="160">
        <v>7036</v>
      </c>
      <c r="BR41" s="160">
        <v>28534</v>
      </c>
      <c r="BS41" s="160">
        <v>43385</v>
      </c>
      <c r="BT41" s="160">
        <v>28683</v>
      </c>
      <c r="BU41" s="160">
        <v>2600</v>
      </c>
      <c r="BV41" s="160">
        <v>20336</v>
      </c>
    </row>
    <row r="42" spans="2:74" s="34" customFormat="1">
      <c r="B42" s="35" t="s">
        <v>511</v>
      </c>
      <c r="C42" s="160">
        <v>8505</v>
      </c>
      <c r="D42" s="160">
        <v>7725</v>
      </c>
      <c r="E42" s="160">
        <v>8216</v>
      </c>
      <c r="F42" s="160">
        <v>8444</v>
      </c>
      <c r="G42" s="160">
        <v>9253</v>
      </c>
      <c r="H42" s="160">
        <v>7971</v>
      </c>
      <c r="I42" s="160">
        <v>8785</v>
      </c>
      <c r="J42" s="160">
        <v>8939</v>
      </c>
      <c r="K42" s="160">
        <v>9672</v>
      </c>
      <c r="L42" s="160">
        <v>602733</v>
      </c>
      <c r="M42" s="160">
        <v>321343</v>
      </c>
      <c r="N42" s="160">
        <v>330724</v>
      </c>
      <c r="O42" s="160">
        <v>365293</v>
      </c>
      <c r="P42" s="160">
        <v>423252</v>
      </c>
      <c r="Q42" s="160">
        <v>384832</v>
      </c>
      <c r="R42" s="160">
        <v>408951</v>
      </c>
      <c r="S42" s="160">
        <v>422881</v>
      </c>
      <c r="T42" s="160">
        <v>433102</v>
      </c>
      <c r="U42" s="160">
        <v>205327</v>
      </c>
      <c r="V42" s="160">
        <v>218637</v>
      </c>
      <c r="W42" s="160">
        <v>401170</v>
      </c>
      <c r="X42" s="160">
        <v>558732</v>
      </c>
      <c r="Y42" s="160">
        <v>692121</v>
      </c>
      <c r="Z42" s="160">
        <v>696401</v>
      </c>
      <c r="AA42" s="160">
        <v>1081318</v>
      </c>
      <c r="AB42" s="160">
        <v>1592971</v>
      </c>
      <c r="AC42" s="160">
        <v>2185271</v>
      </c>
      <c r="AD42" s="160">
        <v>2672001</v>
      </c>
      <c r="AE42" s="160">
        <v>3162002</v>
      </c>
      <c r="AF42" s="160">
        <v>3497865</v>
      </c>
      <c r="AG42" s="160">
        <v>3895201</v>
      </c>
      <c r="AH42" s="160">
        <v>4139986</v>
      </c>
      <c r="AI42" s="160">
        <v>4368763</v>
      </c>
      <c r="AJ42" s="160">
        <v>4448060</v>
      </c>
      <c r="AK42" s="160">
        <v>4395584</v>
      </c>
      <c r="AL42" s="160">
        <v>4444611</v>
      </c>
      <c r="AM42" s="160">
        <v>4639815</v>
      </c>
      <c r="AN42" s="160">
        <v>4792887</v>
      </c>
      <c r="AO42" s="160">
        <v>5011739</v>
      </c>
      <c r="AP42" s="160">
        <v>5098561</v>
      </c>
      <c r="AQ42" s="160">
        <v>5305840</v>
      </c>
      <c r="AR42" s="160">
        <v>5619182</v>
      </c>
      <c r="AS42" s="160">
        <v>5918240</v>
      </c>
      <c r="AT42" s="160">
        <v>5942333</v>
      </c>
      <c r="AU42" s="160">
        <v>5730215</v>
      </c>
      <c r="AV42" s="160">
        <v>1794420</v>
      </c>
      <c r="AW42" s="160">
        <v>1866747</v>
      </c>
      <c r="AX42" s="160">
        <v>1298626</v>
      </c>
      <c r="AY42" s="160">
        <v>1437968</v>
      </c>
      <c r="AZ42" s="160">
        <v>1723467</v>
      </c>
      <c r="BA42" s="160">
        <v>1546010</v>
      </c>
      <c r="BB42" s="160">
        <v>2012608</v>
      </c>
      <c r="BC42" s="160">
        <v>1537218</v>
      </c>
      <c r="BD42" s="160">
        <v>1689628</v>
      </c>
      <c r="BE42" s="160">
        <v>957474</v>
      </c>
      <c r="BF42" s="160">
        <v>675228</v>
      </c>
      <c r="BG42" s="160">
        <v>780693</v>
      </c>
      <c r="BH42" s="160">
        <v>805200</v>
      </c>
      <c r="BI42" s="160">
        <v>848018</v>
      </c>
      <c r="BJ42" s="160">
        <v>884293</v>
      </c>
      <c r="BK42" s="160">
        <v>882121</v>
      </c>
      <c r="BL42" s="160">
        <v>1029130</v>
      </c>
      <c r="BM42" s="160">
        <v>877118</v>
      </c>
      <c r="BN42" s="160">
        <v>804189</v>
      </c>
      <c r="BO42" s="160">
        <v>842103</v>
      </c>
      <c r="BP42" s="160">
        <v>934193</v>
      </c>
      <c r="BQ42" s="160">
        <v>979913</v>
      </c>
      <c r="BR42" s="160">
        <v>903347</v>
      </c>
      <c r="BS42" s="160">
        <v>1041649</v>
      </c>
      <c r="BT42" s="160">
        <v>1138508</v>
      </c>
      <c r="BU42" s="160">
        <v>1053325</v>
      </c>
      <c r="BV42" s="160">
        <v>901124</v>
      </c>
    </row>
    <row r="43" spans="2:74" s="34" customFormat="1">
      <c r="B43" s="35" t="s">
        <v>512</v>
      </c>
      <c r="C43" s="160">
        <v>0</v>
      </c>
      <c r="D43" s="160">
        <v>0</v>
      </c>
      <c r="E43" s="160">
        <v>0</v>
      </c>
      <c r="F43" s="160">
        <v>0</v>
      </c>
      <c r="G43" s="160">
        <v>0</v>
      </c>
      <c r="H43" s="160">
        <v>0</v>
      </c>
      <c r="I43" s="160">
        <v>0</v>
      </c>
      <c r="J43" s="160">
        <v>0</v>
      </c>
      <c r="K43" s="160">
        <v>0</v>
      </c>
      <c r="L43" s="160">
        <v>0</v>
      </c>
      <c r="M43" s="160">
        <v>0</v>
      </c>
      <c r="N43" s="160">
        <v>0</v>
      </c>
      <c r="O43" s="160">
        <v>0</v>
      </c>
      <c r="P43" s="160">
        <v>0</v>
      </c>
      <c r="Q43" s="160">
        <v>0</v>
      </c>
      <c r="R43" s="160">
        <v>0</v>
      </c>
      <c r="S43" s="160">
        <v>0</v>
      </c>
      <c r="T43" s="160">
        <v>0</v>
      </c>
      <c r="U43" s="160">
        <v>0</v>
      </c>
      <c r="V43" s="160">
        <v>0</v>
      </c>
      <c r="W43" s="160">
        <v>0</v>
      </c>
      <c r="X43" s="160">
        <v>0</v>
      </c>
      <c r="Y43" s="160">
        <v>0</v>
      </c>
      <c r="Z43" s="160">
        <v>0</v>
      </c>
      <c r="AA43" s="160">
        <v>0</v>
      </c>
      <c r="AB43" s="160">
        <v>0</v>
      </c>
      <c r="AC43" s="160">
        <v>0</v>
      </c>
      <c r="AD43" s="160">
        <v>0</v>
      </c>
      <c r="AE43" s="160">
        <v>0</v>
      </c>
      <c r="AF43" s="160">
        <v>0</v>
      </c>
      <c r="AG43" s="160">
        <v>0</v>
      </c>
      <c r="AH43" s="160">
        <v>0</v>
      </c>
      <c r="AI43" s="160">
        <v>0</v>
      </c>
      <c r="AJ43" s="160">
        <v>0</v>
      </c>
      <c r="AK43" s="160">
        <v>0</v>
      </c>
      <c r="AL43" s="160">
        <v>0</v>
      </c>
      <c r="AM43" s="160">
        <v>0</v>
      </c>
      <c r="AN43" s="160">
        <v>0</v>
      </c>
      <c r="AO43" s="160">
        <v>0</v>
      </c>
      <c r="AP43" s="160">
        <v>0</v>
      </c>
      <c r="AQ43" s="160">
        <v>0</v>
      </c>
      <c r="AR43" s="160">
        <v>0</v>
      </c>
      <c r="AS43" s="160">
        <v>14021</v>
      </c>
      <c r="AT43" s="160">
        <v>80284</v>
      </c>
      <c r="AU43" s="160">
        <v>127831</v>
      </c>
      <c r="AV43" s="160">
        <v>134929</v>
      </c>
      <c r="AW43" s="160">
        <v>131610</v>
      </c>
      <c r="AX43" s="160">
        <v>143567</v>
      </c>
      <c r="AY43" s="160">
        <v>133835</v>
      </c>
      <c r="AZ43" s="160">
        <v>135323</v>
      </c>
      <c r="BA43" s="160">
        <v>144093</v>
      </c>
      <c r="BB43" s="160">
        <v>161675</v>
      </c>
      <c r="BC43" s="160">
        <v>186150</v>
      </c>
      <c r="BD43" s="160">
        <v>189693</v>
      </c>
      <c r="BE43" s="160">
        <v>145914</v>
      </c>
      <c r="BF43" s="160">
        <v>143318</v>
      </c>
      <c r="BG43" s="160">
        <v>135538</v>
      </c>
      <c r="BH43" s="160">
        <v>121350</v>
      </c>
      <c r="BI43" s="160">
        <v>125237</v>
      </c>
      <c r="BJ43" s="160">
        <v>131205</v>
      </c>
      <c r="BK43" s="160">
        <v>122074</v>
      </c>
      <c r="BL43" s="160">
        <v>133238</v>
      </c>
      <c r="BM43" s="160">
        <v>121921</v>
      </c>
      <c r="BN43" s="160">
        <v>133232</v>
      </c>
      <c r="BO43" s="160">
        <v>126816</v>
      </c>
      <c r="BP43" s="160">
        <v>154390</v>
      </c>
      <c r="BQ43" s="160">
        <v>151678</v>
      </c>
      <c r="BR43" s="160">
        <v>155166</v>
      </c>
      <c r="BS43" s="160">
        <v>148112</v>
      </c>
      <c r="BT43" s="160">
        <v>154245</v>
      </c>
      <c r="BU43" s="160">
        <v>159929</v>
      </c>
      <c r="BV43" s="160">
        <v>162353</v>
      </c>
    </row>
    <row r="44" spans="2:74" s="34" customFormat="1">
      <c r="B44" s="35" t="s">
        <v>441</v>
      </c>
      <c r="C44" s="160">
        <v>257736</v>
      </c>
      <c r="D44" s="160">
        <v>290961</v>
      </c>
      <c r="E44" s="160">
        <v>310598</v>
      </c>
      <c r="F44" s="160">
        <v>287395</v>
      </c>
      <c r="G44" s="160">
        <v>280491</v>
      </c>
      <c r="H44" s="160">
        <v>311397</v>
      </c>
      <c r="I44" s="160">
        <v>416058</v>
      </c>
      <c r="J44" s="160">
        <v>375983</v>
      </c>
      <c r="K44" s="160">
        <v>365075</v>
      </c>
      <c r="L44" s="160">
        <v>386258</v>
      </c>
      <c r="M44" s="160">
        <v>426371</v>
      </c>
      <c r="N44" s="160">
        <v>370499</v>
      </c>
      <c r="O44" s="160">
        <v>363575</v>
      </c>
      <c r="P44" s="160">
        <v>420046</v>
      </c>
      <c r="Q44" s="160">
        <v>463410</v>
      </c>
      <c r="R44" s="160">
        <v>432632</v>
      </c>
      <c r="S44" s="160">
        <v>434427</v>
      </c>
      <c r="T44" s="160">
        <v>459377</v>
      </c>
      <c r="U44" s="160">
        <v>475055</v>
      </c>
      <c r="V44" s="160">
        <v>454861</v>
      </c>
      <c r="W44" s="160">
        <v>514658</v>
      </c>
      <c r="X44" s="160">
        <v>532578</v>
      </c>
      <c r="Y44" s="160">
        <v>567847</v>
      </c>
      <c r="Z44" s="160">
        <v>586338</v>
      </c>
      <c r="AA44" s="160">
        <v>548625</v>
      </c>
      <c r="AB44" s="160">
        <v>576084</v>
      </c>
      <c r="AC44" s="160">
        <v>599026</v>
      </c>
      <c r="AD44" s="160">
        <v>582982</v>
      </c>
      <c r="AE44" s="160">
        <v>561219</v>
      </c>
      <c r="AF44" s="160">
        <v>615175</v>
      </c>
      <c r="AG44" s="160">
        <v>644637</v>
      </c>
      <c r="AH44" s="160">
        <v>688061</v>
      </c>
      <c r="AI44" s="160">
        <v>645158</v>
      </c>
      <c r="AJ44" s="160">
        <v>712939</v>
      </c>
      <c r="AK44" s="160">
        <v>725017</v>
      </c>
      <c r="AL44" s="160">
        <v>792074</v>
      </c>
      <c r="AM44" s="160">
        <v>699297</v>
      </c>
      <c r="AN44" s="160">
        <v>789620</v>
      </c>
      <c r="AO44" s="160">
        <v>792706</v>
      </c>
      <c r="AP44" s="160">
        <v>861134</v>
      </c>
      <c r="AQ44" s="160">
        <v>833235</v>
      </c>
      <c r="AR44" s="160">
        <v>932809</v>
      </c>
      <c r="AS44" s="160">
        <v>1031406</v>
      </c>
      <c r="AT44" s="160">
        <v>1243141</v>
      </c>
      <c r="AU44" s="160">
        <v>1178147</v>
      </c>
      <c r="AV44" s="160">
        <v>1329681</v>
      </c>
      <c r="AW44" s="160">
        <v>1540220</v>
      </c>
      <c r="AX44" s="160">
        <v>2387261</v>
      </c>
      <c r="AY44" s="160">
        <v>2359605</v>
      </c>
      <c r="AZ44" s="160">
        <v>2289838</v>
      </c>
      <c r="BA44" s="160">
        <v>2498477</v>
      </c>
      <c r="BB44" s="160">
        <v>2673960</v>
      </c>
      <c r="BC44" s="160">
        <v>2690700</v>
      </c>
      <c r="BD44" s="160">
        <v>3156345</v>
      </c>
      <c r="BE44" s="160">
        <v>3293598</v>
      </c>
      <c r="BF44" s="160">
        <v>3589391</v>
      </c>
      <c r="BG44" s="160">
        <v>3530513</v>
      </c>
      <c r="BH44" s="160">
        <v>3782385</v>
      </c>
      <c r="BI44" s="160">
        <v>3694610</v>
      </c>
      <c r="BJ44" s="160">
        <v>3980938</v>
      </c>
      <c r="BK44" s="160">
        <v>3829207</v>
      </c>
      <c r="BL44" s="160">
        <v>4029837</v>
      </c>
      <c r="BM44" s="160">
        <v>3736387</v>
      </c>
      <c r="BN44" s="160">
        <v>4359231</v>
      </c>
      <c r="BO44" s="160">
        <v>4298978</v>
      </c>
      <c r="BP44" s="160">
        <v>4837535</v>
      </c>
      <c r="BQ44" s="160">
        <v>4864650</v>
      </c>
      <c r="BR44" s="160">
        <v>4944305</v>
      </c>
      <c r="BS44" s="160">
        <v>4881149</v>
      </c>
      <c r="BT44" s="160">
        <v>5037939</v>
      </c>
      <c r="BU44" s="160">
        <v>4993817</v>
      </c>
      <c r="BV44" s="160">
        <v>5710920</v>
      </c>
    </row>
    <row r="45" spans="2:74" s="3" customFormat="1">
      <c r="B45" s="3" t="s">
        <v>513</v>
      </c>
      <c r="C45" s="161">
        <v>1079886</v>
      </c>
      <c r="D45" s="161">
        <v>1149805</v>
      </c>
      <c r="E45" s="161">
        <v>1241402</v>
      </c>
      <c r="F45" s="161">
        <v>1374811</v>
      </c>
      <c r="G45" s="161">
        <v>1356636</v>
      </c>
      <c r="H45" s="161">
        <v>1393420</v>
      </c>
      <c r="I45" s="161">
        <v>1494000</v>
      </c>
      <c r="J45" s="161">
        <v>1151363</v>
      </c>
      <c r="K45" s="161">
        <v>1364121</v>
      </c>
      <c r="L45" s="161">
        <v>1516690</v>
      </c>
      <c r="M45" s="161">
        <v>1615737</v>
      </c>
      <c r="N45" s="161">
        <v>1796773</v>
      </c>
      <c r="O45" s="161">
        <v>2063167</v>
      </c>
      <c r="P45" s="161">
        <v>2261369</v>
      </c>
      <c r="Q45" s="161">
        <v>2428360</v>
      </c>
      <c r="R45" s="161">
        <v>2506825</v>
      </c>
      <c r="S45" s="161">
        <v>2627617</v>
      </c>
      <c r="T45" s="161">
        <v>2618627</v>
      </c>
      <c r="U45" s="161">
        <v>2624049</v>
      </c>
      <c r="V45" s="161">
        <v>2627483</v>
      </c>
      <c r="W45" s="161">
        <v>2707843</v>
      </c>
      <c r="X45" s="161">
        <v>2913280</v>
      </c>
      <c r="Y45" s="161">
        <v>2966368</v>
      </c>
      <c r="Z45" s="161">
        <v>3133139</v>
      </c>
      <c r="AA45" s="161">
        <v>3437330</v>
      </c>
      <c r="AB45" s="161">
        <v>3548832</v>
      </c>
      <c r="AC45" s="161">
        <v>3814604</v>
      </c>
      <c r="AD45" s="161">
        <v>4101355</v>
      </c>
      <c r="AE45" s="161">
        <v>4251573</v>
      </c>
      <c r="AF45" s="161">
        <v>4323864</v>
      </c>
      <c r="AG45" s="161">
        <v>4436994</v>
      </c>
      <c r="AH45" s="161">
        <v>4455429</v>
      </c>
      <c r="AI45" s="161">
        <v>4512386</v>
      </c>
      <c r="AJ45" s="161">
        <v>4385025</v>
      </c>
      <c r="AK45" s="161">
        <v>4651484</v>
      </c>
      <c r="AL45" s="161">
        <v>4762488</v>
      </c>
      <c r="AM45" s="161">
        <v>6054009</v>
      </c>
      <c r="AN45" s="161">
        <v>7083593</v>
      </c>
      <c r="AO45" s="161">
        <v>8406800</v>
      </c>
      <c r="AP45" s="161">
        <v>9297299</v>
      </c>
      <c r="AQ45" s="161">
        <v>10802092</v>
      </c>
      <c r="AR45" s="161">
        <v>11862800</v>
      </c>
      <c r="AS45" s="161">
        <v>12769027</v>
      </c>
      <c r="AT45" s="161">
        <v>14628317</v>
      </c>
      <c r="AU45" s="161">
        <v>16135725</v>
      </c>
      <c r="AV45" s="161">
        <v>17561310</v>
      </c>
      <c r="AW45" s="161">
        <f>SUM(AW46,AW49,AW51,AW53,AW56,AW65,AW67,AW63)</f>
        <v>20656257</v>
      </c>
      <c r="AX45" s="161">
        <v>21516464</v>
      </c>
      <c r="AY45" s="161">
        <v>22032803</v>
      </c>
      <c r="AZ45" s="161">
        <v>23172041</v>
      </c>
      <c r="BA45" s="161">
        <v>23461687</v>
      </c>
      <c r="BB45" s="161">
        <v>24953074</v>
      </c>
      <c r="BC45" s="161">
        <v>26433163</v>
      </c>
      <c r="BD45" s="161">
        <v>28194960</v>
      </c>
      <c r="BE45" s="161">
        <v>28580534</v>
      </c>
      <c r="BF45" s="161">
        <v>30443047</v>
      </c>
      <c r="BG45" s="161">
        <v>31156489</v>
      </c>
      <c r="BH45" s="161">
        <v>33012057</v>
      </c>
      <c r="BI45" s="161">
        <v>34193156</v>
      </c>
      <c r="BJ45" s="161">
        <v>34848890</v>
      </c>
      <c r="BK45" s="161">
        <v>34666367</v>
      </c>
      <c r="BL45" s="161">
        <v>35670409</v>
      </c>
      <c r="BM45" s="161">
        <v>36534049</v>
      </c>
      <c r="BN45" s="161">
        <v>37268845</v>
      </c>
      <c r="BO45" s="161">
        <v>37528531</v>
      </c>
      <c r="BP45" s="161">
        <v>38187893</v>
      </c>
      <c r="BQ45" s="161">
        <v>39061093</v>
      </c>
      <c r="BR45" s="161">
        <v>39650027</v>
      </c>
      <c r="BS45" s="161">
        <v>39320859</v>
      </c>
      <c r="BT45" s="161">
        <v>39349677</v>
      </c>
      <c r="BU45" s="161">
        <v>39835490</v>
      </c>
      <c r="BV45" s="161">
        <v>40496129</v>
      </c>
    </row>
    <row r="46" spans="2:74" s="29" customFormat="1">
      <c r="B46" s="28" t="s">
        <v>481</v>
      </c>
      <c r="C46" s="161">
        <v>257006</v>
      </c>
      <c r="D46" s="161">
        <v>298952</v>
      </c>
      <c r="E46" s="161">
        <v>344603</v>
      </c>
      <c r="F46" s="161">
        <v>355616</v>
      </c>
      <c r="G46" s="161">
        <v>401042</v>
      </c>
      <c r="H46" s="161">
        <v>417532</v>
      </c>
      <c r="I46" s="161">
        <v>522223</v>
      </c>
      <c r="J46" s="161">
        <v>544791</v>
      </c>
      <c r="K46" s="161">
        <v>709538</v>
      </c>
      <c r="L46" s="161">
        <v>817319</v>
      </c>
      <c r="M46" s="161">
        <v>889499</v>
      </c>
      <c r="N46" s="161">
        <v>977842</v>
      </c>
      <c r="O46" s="161">
        <v>1207731</v>
      </c>
      <c r="P46" s="161">
        <v>1432809</v>
      </c>
      <c r="Q46" s="161">
        <v>1607820</v>
      </c>
      <c r="R46" s="161">
        <v>1674584</v>
      </c>
      <c r="S46" s="161">
        <v>1784436</v>
      </c>
      <c r="T46" s="161">
        <v>1775919</v>
      </c>
      <c r="U46" s="161">
        <v>1775941</v>
      </c>
      <c r="V46" s="161">
        <v>1755364</v>
      </c>
      <c r="W46" s="161">
        <v>1866976</v>
      </c>
      <c r="X46" s="161">
        <v>2073899</v>
      </c>
      <c r="Y46" s="161">
        <v>2101524</v>
      </c>
      <c r="Z46" s="161">
        <v>2224610</v>
      </c>
      <c r="AA46" s="161">
        <v>2508135</v>
      </c>
      <c r="AB46" s="161">
        <v>2613456</v>
      </c>
      <c r="AC46" s="161">
        <v>2866138</v>
      </c>
      <c r="AD46" s="161">
        <v>3135713</v>
      </c>
      <c r="AE46" s="161">
        <v>3240122</v>
      </c>
      <c r="AF46" s="161">
        <v>3266756</v>
      </c>
      <c r="AG46" s="161">
        <v>3327690</v>
      </c>
      <c r="AH46" s="161">
        <v>3297050</v>
      </c>
      <c r="AI46" s="161">
        <v>3279878</v>
      </c>
      <c r="AJ46" s="161">
        <v>3128318</v>
      </c>
      <c r="AK46" s="161">
        <v>3350387</v>
      </c>
      <c r="AL46" s="161">
        <v>3452379</v>
      </c>
      <c r="AM46" s="161">
        <v>4709500</v>
      </c>
      <c r="AN46" s="161">
        <v>5704524</v>
      </c>
      <c r="AO46" s="161">
        <v>6899086</v>
      </c>
      <c r="AP46" s="161">
        <v>7715309</v>
      </c>
      <c r="AQ46" s="161">
        <v>8210833</v>
      </c>
      <c r="AR46" s="161">
        <v>8835689</v>
      </c>
      <c r="AS46" s="161">
        <v>9802245</v>
      </c>
      <c r="AT46" s="161">
        <v>10732255</v>
      </c>
      <c r="AU46" s="161">
        <v>11736776</v>
      </c>
      <c r="AV46" s="161">
        <v>12998960</v>
      </c>
      <c r="AW46" s="161">
        <f>SUM(AW47:AW48)</f>
        <v>14136586</v>
      </c>
      <c r="AX46" s="161">
        <v>15020166</v>
      </c>
      <c r="AY46" s="161">
        <v>15357334</v>
      </c>
      <c r="AZ46" s="161">
        <v>16318095</v>
      </c>
      <c r="BA46" s="161">
        <v>17265253</v>
      </c>
      <c r="BB46" s="161">
        <v>18450674</v>
      </c>
      <c r="BC46" s="161">
        <v>19581281</v>
      </c>
      <c r="BD46" s="161">
        <v>21334116</v>
      </c>
      <c r="BE46" s="161">
        <v>23094165</v>
      </c>
      <c r="BF46" s="161">
        <v>24690639</v>
      </c>
      <c r="BG46" s="161">
        <v>24873192</v>
      </c>
      <c r="BH46" s="161">
        <v>26649965</v>
      </c>
      <c r="BI46" s="161">
        <v>27743528</v>
      </c>
      <c r="BJ46" s="161">
        <v>28758766</v>
      </c>
      <c r="BK46" s="161">
        <v>29248669</v>
      </c>
      <c r="BL46" s="161">
        <v>30192449</v>
      </c>
      <c r="BM46" s="161">
        <v>31148466</v>
      </c>
      <c r="BN46" s="161">
        <v>31731851</v>
      </c>
      <c r="BO46" s="161">
        <v>31758818</v>
      </c>
      <c r="BP46" s="161">
        <v>32350939</v>
      </c>
      <c r="BQ46" s="161">
        <v>32855442</v>
      </c>
      <c r="BR46" s="161">
        <v>33364564</v>
      </c>
      <c r="BS46" s="161">
        <v>32947942</v>
      </c>
      <c r="BT46" s="161">
        <v>32917419</v>
      </c>
      <c r="BU46" s="161">
        <v>33444004</v>
      </c>
      <c r="BV46" s="161">
        <v>34248080</v>
      </c>
    </row>
    <row r="47" spans="2:74" s="34" customFormat="1">
      <c r="B47" s="40" t="s">
        <v>405</v>
      </c>
      <c r="C47" s="160">
        <v>0</v>
      </c>
      <c r="D47" s="160">
        <v>0</v>
      </c>
      <c r="E47" s="160">
        <v>0</v>
      </c>
      <c r="F47" s="160">
        <v>0</v>
      </c>
      <c r="G47" s="160">
        <v>0</v>
      </c>
      <c r="H47" s="160">
        <v>0</v>
      </c>
      <c r="I47" s="160">
        <v>0</v>
      </c>
      <c r="J47" s="160">
        <v>0</v>
      </c>
      <c r="K47" s="160">
        <v>0</v>
      </c>
      <c r="L47" s="160">
        <v>0</v>
      </c>
      <c r="M47" s="160">
        <v>0</v>
      </c>
      <c r="N47" s="160">
        <v>0</v>
      </c>
      <c r="O47" s="160">
        <v>0</v>
      </c>
      <c r="P47" s="160">
        <v>0</v>
      </c>
      <c r="Q47" s="160">
        <v>0</v>
      </c>
      <c r="R47" s="160">
        <v>0</v>
      </c>
      <c r="S47" s="160">
        <v>0</v>
      </c>
      <c r="T47" s="160">
        <v>0</v>
      </c>
      <c r="U47" s="160">
        <v>0</v>
      </c>
      <c r="V47" s="160">
        <v>0</v>
      </c>
      <c r="W47" s="160">
        <v>0</v>
      </c>
      <c r="X47" s="160">
        <v>0</v>
      </c>
      <c r="Y47" s="160">
        <v>0</v>
      </c>
      <c r="Z47" s="160">
        <v>0</v>
      </c>
      <c r="AA47" s="160">
        <v>0</v>
      </c>
      <c r="AB47" s="160">
        <v>0</v>
      </c>
      <c r="AC47" s="160">
        <v>0</v>
      </c>
      <c r="AD47" s="160">
        <v>0</v>
      </c>
      <c r="AE47" s="160">
        <v>0</v>
      </c>
      <c r="AF47" s="160">
        <v>0</v>
      </c>
      <c r="AG47" s="160">
        <v>0</v>
      </c>
      <c r="AH47" s="160">
        <v>0</v>
      </c>
      <c r="AI47" s="160">
        <v>0</v>
      </c>
      <c r="AJ47" s="160">
        <v>0</v>
      </c>
      <c r="AK47" s="160">
        <v>0</v>
      </c>
      <c r="AL47" s="160">
        <v>0</v>
      </c>
      <c r="AM47" s="160">
        <v>0</v>
      </c>
      <c r="AN47" s="160">
        <v>0</v>
      </c>
      <c r="AO47" s="160">
        <v>0</v>
      </c>
      <c r="AP47" s="160">
        <v>22005</v>
      </c>
      <c r="AQ47" s="160">
        <v>53967</v>
      </c>
      <c r="AR47" s="160">
        <v>83035</v>
      </c>
      <c r="AS47" s="160">
        <v>115719</v>
      </c>
      <c r="AT47" s="160">
        <v>150171</v>
      </c>
      <c r="AU47" s="160">
        <v>189543</v>
      </c>
      <c r="AV47" s="160">
        <v>230688</v>
      </c>
      <c r="AW47" s="160">
        <v>263016</v>
      </c>
      <c r="AX47" s="160">
        <v>294808</v>
      </c>
      <c r="AY47" s="160">
        <v>328938</v>
      </c>
      <c r="AZ47" s="160">
        <v>357659</v>
      </c>
      <c r="BA47" s="160">
        <v>339582</v>
      </c>
      <c r="BB47" s="160">
        <v>323517</v>
      </c>
      <c r="BC47" s="160">
        <v>323051</v>
      </c>
      <c r="BD47" s="160">
        <v>526376</v>
      </c>
      <c r="BE47" s="160">
        <v>613318</v>
      </c>
      <c r="BF47" s="160">
        <v>571105</v>
      </c>
      <c r="BG47" s="160">
        <v>233647</v>
      </c>
      <c r="BH47" s="160">
        <v>211442</v>
      </c>
      <c r="BI47" s="160">
        <v>190178</v>
      </c>
      <c r="BJ47" s="160">
        <v>155406</v>
      </c>
      <c r="BK47" s="160">
        <v>123948</v>
      </c>
      <c r="BL47" s="160">
        <v>105944</v>
      </c>
      <c r="BM47" s="160">
        <v>94824</v>
      </c>
      <c r="BN47" s="160">
        <v>67225</v>
      </c>
      <c r="BO47" s="160">
        <v>42742</v>
      </c>
      <c r="BP47" s="160">
        <v>25929</v>
      </c>
      <c r="BQ47" s="160">
        <v>12847</v>
      </c>
      <c r="BR47" s="160">
        <v>0</v>
      </c>
      <c r="BS47" s="160">
        <v>50105</v>
      </c>
      <c r="BT47" s="160">
        <v>50620</v>
      </c>
      <c r="BU47" s="160">
        <v>0</v>
      </c>
      <c r="BV47" s="160">
        <v>0</v>
      </c>
    </row>
    <row r="48" spans="2:74" s="4" customFormat="1">
      <c r="B48" s="155" t="s">
        <v>484</v>
      </c>
      <c r="C48" s="160">
        <v>257006</v>
      </c>
      <c r="D48" s="160">
        <v>298952</v>
      </c>
      <c r="E48" s="160">
        <v>344603</v>
      </c>
      <c r="F48" s="160">
        <v>355616</v>
      </c>
      <c r="G48" s="160">
        <v>401042</v>
      </c>
      <c r="H48" s="160">
        <v>417532</v>
      </c>
      <c r="I48" s="160">
        <v>522223</v>
      </c>
      <c r="J48" s="160">
        <v>544791</v>
      </c>
      <c r="K48" s="160">
        <v>709538</v>
      </c>
      <c r="L48" s="160">
        <v>817319</v>
      </c>
      <c r="M48" s="160">
        <v>889499</v>
      </c>
      <c r="N48" s="160">
        <v>977842</v>
      </c>
      <c r="O48" s="160">
        <v>1207731</v>
      </c>
      <c r="P48" s="160">
        <v>1432809</v>
      </c>
      <c r="Q48" s="160">
        <v>1607820</v>
      </c>
      <c r="R48" s="160">
        <v>1674584</v>
      </c>
      <c r="S48" s="160">
        <v>1784436</v>
      </c>
      <c r="T48" s="160">
        <v>1775919</v>
      </c>
      <c r="U48" s="160">
        <v>1775941</v>
      </c>
      <c r="V48" s="160">
        <v>1755364</v>
      </c>
      <c r="W48" s="160">
        <v>1866976</v>
      </c>
      <c r="X48" s="160">
        <v>2073899</v>
      </c>
      <c r="Y48" s="160">
        <v>2101524</v>
      </c>
      <c r="Z48" s="160">
        <v>2224610</v>
      </c>
      <c r="AA48" s="160">
        <v>2508135</v>
      </c>
      <c r="AB48" s="160">
        <v>2613456</v>
      </c>
      <c r="AC48" s="160">
        <v>2866138</v>
      </c>
      <c r="AD48" s="160">
        <v>3135713</v>
      </c>
      <c r="AE48" s="160">
        <v>3240122</v>
      </c>
      <c r="AF48" s="160">
        <v>3266756</v>
      </c>
      <c r="AG48" s="160">
        <v>3327690</v>
      </c>
      <c r="AH48" s="160">
        <v>3297050</v>
      </c>
      <c r="AI48" s="160">
        <v>3279878</v>
      </c>
      <c r="AJ48" s="160">
        <v>3128318</v>
      </c>
      <c r="AK48" s="160">
        <v>3350387</v>
      </c>
      <c r="AL48" s="160">
        <v>3452379</v>
      </c>
      <c r="AM48" s="160">
        <v>4709500</v>
      </c>
      <c r="AN48" s="160">
        <v>5704524</v>
      </c>
      <c r="AO48" s="160">
        <v>6899086</v>
      </c>
      <c r="AP48" s="160">
        <v>7693304</v>
      </c>
      <c r="AQ48" s="160">
        <v>8156866</v>
      </c>
      <c r="AR48" s="160">
        <v>8752654</v>
      </c>
      <c r="AS48" s="160">
        <v>9686526</v>
      </c>
      <c r="AT48" s="160">
        <v>10582084</v>
      </c>
      <c r="AU48" s="160">
        <v>11547233</v>
      </c>
      <c r="AV48" s="160">
        <v>12768272</v>
      </c>
      <c r="AW48" s="160">
        <v>13873570</v>
      </c>
      <c r="AX48" s="160">
        <v>14725358</v>
      </c>
      <c r="AY48" s="160">
        <v>15028396</v>
      </c>
      <c r="AZ48" s="160">
        <v>15960436</v>
      </c>
      <c r="BA48" s="160">
        <v>16925671</v>
      </c>
      <c r="BB48" s="160">
        <v>18127157</v>
      </c>
      <c r="BC48" s="160">
        <v>19258230</v>
      </c>
      <c r="BD48" s="160">
        <v>20807740</v>
      </c>
      <c r="BE48" s="160">
        <v>22480847</v>
      </c>
      <c r="BF48" s="160">
        <v>24119534</v>
      </c>
      <c r="BG48" s="160">
        <v>24639545</v>
      </c>
      <c r="BH48" s="160">
        <v>26438523</v>
      </c>
      <c r="BI48" s="160">
        <v>27553350</v>
      </c>
      <c r="BJ48" s="160">
        <v>28603360</v>
      </c>
      <c r="BK48" s="160">
        <v>29124721</v>
      </c>
      <c r="BL48" s="160">
        <v>30086505</v>
      </c>
      <c r="BM48" s="160">
        <v>31053642</v>
      </c>
      <c r="BN48" s="160">
        <v>31664626</v>
      </c>
      <c r="BO48" s="160">
        <v>31716076</v>
      </c>
      <c r="BP48" s="160">
        <v>32325010</v>
      </c>
      <c r="BQ48" s="160">
        <v>32842595</v>
      </c>
      <c r="BR48" s="160">
        <v>33364564</v>
      </c>
      <c r="BS48" s="160">
        <v>32897837</v>
      </c>
      <c r="BT48" s="160">
        <v>32866799</v>
      </c>
      <c r="BU48" s="160">
        <v>33444004</v>
      </c>
      <c r="BV48" s="160">
        <v>34248080</v>
      </c>
    </row>
    <row r="49" spans="2:74" s="29" customFormat="1">
      <c r="B49" s="120" t="s">
        <v>488</v>
      </c>
      <c r="C49" s="161">
        <v>0</v>
      </c>
      <c r="D49" s="161">
        <v>0</v>
      </c>
      <c r="E49" s="161">
        <v>0</v>
      </c>
      <c r="F49" s="161">
        <v>0</v>
      </c>
      <c r="G49" s="161">
        <v>0</v>
      </c>
      <c r="H49" s="161">
        <v>0</v>
      </c>
      <c r="I49" s="161">
        <v>0</v>
      </c>
      <c r="J49" s="161">
        <v>0</v>
      </c>
      <c r="K49" s="161">
        <v>0</v>
      </c>
      <c r="L49" s="161">
        <v>0</v>
      </c>
      <c r="M49" s="161">
        <v>0</v>
      </c>
      <c r="N49" s="161">
        <v>0</v>
      </c>
      <c r="O49" s="161">
        <v>0</v>
      </c>
      <c r="P49" s="161">
        <v>0</v>
      </c>
      <c r="Q49" s="161">
        <v>0</v>
      </c>
      <c r="R49" s="161">
        <v>0</v>
      </c>
      <c r="S49" s="161">
        <v>0</v>
      </c>
      <c r="T49" s="161">
        <v>0</v>
      </c>
      <c r="U49" s="161">
        <v>0</v>
      </c>
      <c r="V49" s="161">
        <v>0</v>
      </c>
      <c r="W49" s="161">
        <v>0</v>
      </c>
      <c r="X49" s="161">
        <v>0</v>
      </c>
      <c r="Y49" s="161">
        <v>0</v>
      </c>
      <c r="Z49" s="161">
        <v>0</v>
      </c>
      <c r="AA49" s="161">
        <v>0</v>
      </c>
      <c r="AB49" s="161">
        <v>0</v>
      </c>
      <c r="AC49" s="161">
        <v>0</v>
      </c>
      <c r="AD49" s="161">
        <v>0</v>
      </c>
      <c r="AE49" s="161">
        <v>0</v>
      </c>
      <c r="AF49" s="161">
        <v>0</v>
      </c>
      <c r="AG49" s="161">
        <v>0</v>
      </c>
      <c r="AH49" s="161">
        <v>0</v>
      </c>
      <c r="AI49" s="161">
        <v>0</v>
      </c>
      <c r="AJ49" s="161">
        <v>0</v>
      </c>
      <c r="AK49" s="161">
        <v>0</v>
      </c>
      <c r="AL49" s="161">
        <v>0</v>
      </c>
      <c r="AM49" s="161">
        <v>0</v>
      </c>
      <c r="AN49" s="161">
        <v>0</v>
      </c>
      <c r="AO49" s="161">
        <v>0</v>
      </c>
      <c r="AP49" s="161">
        <v>0</v>
      </c>
      <c r="AQ49" s="161">
        <v>0</v>
      </c>
      <c r="AR49" s="161">
        <v>0</v>
      </c>
      <c r="AS49" s="161">
        <v>0</v>
      </c>
      <c r="AT49" s="161">
        <v>287418</v>
      </c>
      <c r="AU49" s="161">
        <v>304175</v>
      </c>
      <c r="AV49" s="161">
        <v>127245</v>
      </c>
      <c r="AW49" s="161">
        <f>AW50</f>
        <v>1959846</v>
      </c>
      <c r="AX49" s="161">
        <v>2129324</v>
      </c>
      <c r="AY49" s="161">
        <v>2299499</v>
      </c>
      <c r="AZ49" s="161">
        <v>2434204</v>
      </c>
      <c r="BA49" s="161">
        <v>1656269</v>
      </c>
      <c r="BB49" s="161">
        <v>1593023</v>
      </c>
      <c r="BC49" s="161">
        <v>1425316</v>
      </c>
      <c r="BD49" s="161">
        <v>1414487</v>
      </c>
      <c r="BE49" s="161">
        <v>424014</v>
      </c>
      <c r="BF49" s="161">
        <v>750827</v>
      </c>
      <c r="BG49" s="161">
        <v>1214808</v>
      </c>
      <c r="BH49" s="161">
        <v>1267124</v>
      </c>
      <c r="BI49" s="161">
        <v>1372505</v>
      </c>
      <c r="BJ49" s="161">
        <v>1130180</v>
      </c>
      <c r="BK49" s="161">
        <v>771223</v>
      </c>
      <c r="BL49" s="161">
        <v>834513</v>
      </c>
      <c r="BM49" s="161">
        <v>868969</v>
      </c>
      <c r="BN49" s="161">
        <v>1063465</v>
      </c>
      <c r="BO49" s="161">
        <v>1474524</v>
      </c>
      <c r="BP49" s="161">
        <v>1589388</v>
      </c>
      <c r="BQ49" s="161">
        <v>2049368</v>
      </c>
      <c r="BR49" s="161">
        <v>2151098</v>
      </c>
      <c r="BS49" s="161">
        <v>2322456</v>
      </c>
      <c r="BT49" s="161">
        <v>2355001</v>
      </c>
      <c r="BU49" s="161">
        <v>2244929</v>
      </c>
      <c r="BV49" s="161">
        <v>2205125</v>
      </c>
    </row>
    <row r="50" spans="2:74" s="34" customFormat="1" ht="30">
      <c r="B50" s="156" t="s">
        <v>514</v>
      </c>
      <c r="C50" s="160">
        <v>0</v>
      </c>
      <c r="D50" s="160">
        <v>0</v>
      </c>
      <c r="E50" s="160">
        <v>0</v>
      </c>
      <c r="F50" s="160">
        <v>0</v>
      </c>
      <c r="G50" s="160">
        <v>0</v>
      </c>
      <c r="H50" s="160">
        <v>0</v>
      </c>
      <c r="I50" s="160">
        <v>0</v>
      </c>
      <c r="J50" s="160">
        <v>0</v>
      </c>
      <c r="K50" s="160">
        <v>0</v>
      </c>
      <c r="L50" s="160">
        <v>0</v>
      </c>
      <c r="M50" s="160">
        <v>0</v>
      </c>
      <c r="N50" s="160">
        <v>0</v>
      </c>
      <c r="O50" s="160">
        <v>0</v>
      </c>
      <c r="P50" s="160">
        <v>0</v>
      </c>
      <c r="Q50" s="160">
        <v>0</v>
      </c>
      <c r="R50" s="160">
        <v>0</v>
      </c>
      <c r="S50" s="160">
        <v>0</v>
      </c>
      <c r="T50" s="160">
        <v>0</v>
      </c>
      <c r="U50" s="160">
        <v>0</v>
      </c>
      <c r="V50" s="160">
        <v>0</v>
      </c>
      <c r="W50" s="160">
        <v>0</v>
      </c>
      <c r="X50" s="160">
        <v>0</v>
      </c>
      <c r="Y50" s="160">
        <v>0</v>
      </c>
      <c r="Z50" s="160">
        <v>0</v>
      </c>
      <c r="AA50" s="160">
        <v>0</v>
      </c>
      <c r="AB50" s="160">
        <v>0</v>
      </c>
      <c r="AC50" s="160">
        <v>0</v>
      </c>
      <c r="AD50" s="160">
        <v>0</v>
      </c>
      <c r="AE50" s="160">
        <v>0</v>
      </c>
      <c r="AF50" s="160">
        <v>0</v>
      </c>
      <c r="AG50" s="160">
        <v>0</v>
      </c>
      <c r="AH50" s="160">
        <v>0</v>
      </c>
      <c r="AI50" s="160">
        <v>0</v>
      </c>
      <c r="AJ50" s="160">
        <v>0</v>
      </c>
      <c r="AK50" s="160">
        <v>0</v>
      </c>
      <c r="AL50" s="160">
        <v>0</v>
      </c>
      <c r="AM50" s="160">
        <v>0</v>
      </c>
      <c r="AN50" s="160">
        <v>0</v>
      </c>
      <c r="AO50" s="160">
        <v>0</v>
      </c>
      <c r="AP50" s="160">
        <v>0</v>
      </c>
      <c r="AQ50" s="160">
        <v>0</v>
      </c>
      <c r="AR50" s="160">
        <v>0</v>
      </c>
      <c r="AS50" s="160">
        <v>0</v>
      </c>
      <c r="AT50" s="160">
        <v>287418</v>
      </c>
      <c r="AU50" s="160">
        <v>304175</v>
      </c>
      <c r="AV50" s="160">
        <v>127245</v>
      </c>
      <c r="AW50" s="160">
        <v>1959846</v>
      </c>
      <c r="AX50" s="160">
        <v>2129324</v>
      </c>
      <c r="AY50" s="160">
        <v>2299499</v>
      </c>
      <c r="AZ50" s="160">
        <v>2434204</v>
      </c>
      <c r="BA50" s="160">
        <v>1656269</v>
      </c>
      <c r="BB50" s="160">
        <v>1593023</v>
      </c>
      <c r="BC50" s="160">
        <v>1425316</v>
      </c>
      <c r="BD50" s="160">
        <v>1414487</v>
      </c>
      <c r="BE50" s="160">
        <v>424014</v>
      </c>
      <c r="BF50" s="160">
        <v>750827</v>
      </c>
      <c r="BG50" s="160">
        <v>1214808</v>
      </c>
      <c r="BH50" s="160">
        <v>1267124</v>
      </c>
      <c r="BI50" s="160">
        <v>1372505</v>
      </c>
      <c r="BJ50" s="160">
        <v>1130180</v>
      </c>
      <c r="BK50" s="160">
        <v>771223</v>
      </c>
      <c r="BL50" s="160">
        <v>834513</v>
      </c>
      <c r="BM50" s="160">
        <v>868969</v>
      </c>
      <c r="BN50" s="160">
        <v>1063465</v>
      </c>
      <c r="BO50" s="160">
        <v>1474524</v>
      </c>
      <c r="BP50" s="160">
        <v>1589388</v>
      </c>
      <c r="BQ50" s="160">
        <v>2049368</v>
      </c>
      <c r="BR50" s="160">
        <v>2151098</v>
      </c>
      <c r="BS50" s="160">
        <v>2322456</v>
      </c>
      <c r="BT50" s="160">
        <v>2355001</v>
      </c>
      <c r="BU50" s="160">
        <v>2244929</v>
      </c>
      <c r="BV50" s="160">
        <v>2205125</v>
      </c>
    </row>
    <row r="51" spans="2:74" s="29" customFormat="1">
      <c r="B51" s="120" t="s">
        <v>413</v>
      </c>
      <c r="C51" s="161">
        <v>0</v>
      </c>
      <c r="D51" s="161">
        <v>0</v>
      </c>
      <c r="E51" s="161">
        <v>0</v>
      </c>
      <c r="F51" s="161">
        <v>0</v>
      </c>
      <c r="G51" s="161">
        <v>0</v>
      </c>
      <c r="H51" s="161">
        <v>0</v>
      </c>
      <c r="I51" s="161">
        <v>0</v>
      </c>
      <c r="J51" s="161">
        <v>0</v>
      </c>
      <c r="K51" s="161">
        <v>0</v>
      </c>
      <c r="L51" s="161">
        <v>0</v>
      </c>
      <c r="M51" s="161">
        <v>0</v>
      </c>
      <c r="N51" s="161">
        <v>0</v>
      </c>
      <c r="O51" s="161">
        <v>0</v>
      </c>
      <c r="P51" s="161">
        <v>0</v>
      </c>
      <c r="Q51" s="161">
        <v>0</v>
      </c>
      <c r="R51" s="161">
        <v>0</v>
      </c>
      <c r="S51" s="161">
        <v>0</v>
      </c>
      <c r="T51" s="161">
        <v>0</v>
      </c>
      <c r="U51" s="161">
        <v>0</v>
      </c>
      <c r="V51" s="161">
        <v>0</v>
      </c>
      <c r="W51" s="161">
        <v>0</v>
      </c>
      <c r="X51" s="161">
        <v>0</v>
      </c>
      <c r="Y51" s="161">
        <v>0</v>
      </c>
      <c r="Z51" s="161">
        <v>0</v>
      </c>
      <c r="AA51" s="161">
        <v>0</v>
      </c>
      <c r="AB51" s="161">
        <v>0</v>
      </c>
      <c r="AC51" s="161">
        <v>0</v>
      </c>
      <c r="AD51" s="161">
        <v>0</v>
      </c>
      <c r="AE51" s="161">
        <v>0</v>
      </c>
      <c r="AF51" s="161">
        <v>0</v>
      </c>
      <c r="AG51" s="161">
        <v>0</v>
      </c>
      <c r="AH51" s="161">
        <v>0</v>
      </c>
      <c r="AI51" s="161">
        <v>0</v>
      </c>
      <c r="AJ51" s="161">
        <v>0</v>
      </c>
      <c r="AK51" s="161">
        <v>0</v>
      </c>
      <c r="AL51" s="161">
        <v>0</v>
      </c>
      <c r="AM51" s="161">
        <v>0</v>
      </c>
      <c r="AN51" s="161">
        <v>0</v>
      </c>
      <c r="AO51" s="161">
        <v>11505</v>
      </c>
      <c r="AP51" s="161">
        <v>11832</v>
      </c>
      <c r="AQ51" s="161">
        <v>10068</v>
      </c>
      <c r="AR51" s="161">
        <v>10293</v>
      </c>
      <c r="AS51" s="161">
        <v>10507</v>
      </c>
      <c r="AT51" s="161">
        <v>8782</v>
      </c>
      <c r="AU51" s="161">
        <v>8938</v>
      </c>
      <c r="AV51" s="161">
        <v>7326</v>
      </c>
      <c r="AW51" s="161">
        <f>SUM(AW52)</f>
        <v>5750</v>
      </c>
      <c r="AX51" s="161">
        <v>5892</v>
      </c>
      <c r="AY51" s="161">
        <v>4313</v>
      </c>
      <c r="AZ51" s="161">
        <v>4427</v>
      </c>
      <c r="BA51" s="161">
        <v>0</v>
      </c>
      <c r="BB51" s="161">
        <v>0</v>
      </c>
      <c r="BC51" s="161" t="s">
        <v>313</v>
      </c>
      <c r="BD51" s="161" t="s">
        <v>313</v>
      </c>
      <c r="BE51" s="161">
        <v>0</v>
      </c>
      <c r="BF51" s="161">
        <v>0</v>
      </c>
      <c r="BG51" s="161" t="s">
        <v>313</v>
      </c>
      <c r="BH51" s="161" t="s">
        <v>313</v>
      </c>
      <c r="BI51" s="161">
        <v>0</v>
      </c>
      <c r="BJ51" s="161">
        <v>0</v>
      </c>
      <c r="BK51" s="161">
        <v>0</v>
      </c>
      <c r="BL51" s="161">
        <v>0</v>
      </c>
      <c r="BM51" s="161">
        <v>0</v>
      </c>
      <c r="BN51" s="161">
        <v>0</v>
      </c>
      <c r="BO51" s="161">
        <v>0</v>
      </c>
      <c r="BP51" s="161">
        <v>0</v>
      </c>
      <c r="BQ51" s="161">
        <v>0</v>
      </c>
      <c r="BR51" s="161">
        <v>0</v>
      </c>
      <c r="BS51" s="161">
        <v>0</v>
      </c>
      <c r="BT51" s="161" t="s">
        <v>313</v>
      </c>
      <c r="BU51" s="161">
        <v>0</v>
      </c>
      <c r="BV51" s="161" t="s">
        <v>313</v>
      </c>
    </row>
    <row r="52" spans="2:74" s="34" customFormat="1">
      <c r="B52" s="155" t="s">
        <v>515</v>
      </c>
      <c r="C52" s="160">
        <v>0</v>
      </c>
      <c r="D52" s="160">
        <v>0</v>
      </c>
      <c r="E52" s="160">
        <v>0</v>
      </c>
      <c r="F52" s="160">
        <v>0</v>
      </c>
      <c r="G52" s="160">
        <v>0</v>
      </c>
      <c r="H52" s="160">
        <v>0</v>
      </c>
      <c r="I52" s="160">
        <v>0</v>
      </c>
      <c r="J52" s="160">
        <v>0</v>
      </c>
      <c r="K52" s="160">
        <v>0</v>
      </c>
      <c r="L52" s="160">
        <v>0</v>
      </c>
      <c r="M52" s="160">
        <v>0</v>
      </c>
      <c r="N52" s="160">
        <v>0</v>
      </c>
      <c r="O52" s="160">
        <v>0</v>
      </c>
      <c r="P52" s="160">
        <v>0</v>
      </c>
      <c r="Q52" s="160">
        <v>0</v>
      </c>
      <c r="R52" s="160">
        <v>0</v>
      </c>
      <c r="S52" s="160">
        <v>0</v>
      </c>
      <c r="T52" s="160">
        <v>0</v>
      </c>
      <c r="U52" s="160">
        <v>0</v>
      </c>
      <c r="V52" s="160">
        <v>0</v>
      </c>
      <c r="W52" s="160">
        <v>0</v>
      </c>
      <c r="X52" s="160">
        <v>0</v>
      </c>
      <c r="Y52" s="160">
        <v>0</v>
      </c>
      <c r="Z52" s="160">
        <v>0</v>
      </c>
      <c r="AA52" s="160">
        <v>0</v>
      </c>
      <c r="AB52" s="160">
        <v>0</v>
      </c>
      <c r="AC52" s="160">
        <v>0</v>
      </c>
      <c r="AD52" s="160">
        <v>0</v>
      </c>
      <c r="AE52" s="160">
        <v>0</v>
      </c>
      <c r="AF52" s="160">
        <v>0</v>
      </c>
      <c r="AG52" s="160">
        <v>0</v>
      </c>
      <c r="AH52" s="160">
        <v>0</v>
      </c>
      <c r="AI52" s="160">
        <v>0</v>
      </c>
      <c r="AJ52" s="160">
        <v>0</v>
      </c>
      <c r="AK52" s="160">
        <v>0</v>
      </c>
      <c r="AL52" s="160">
        <v>0</v>
      </c>
      <c r="AM52" s="160">
        <v>0</v>
      </c>
      <c r="AN52" s="160">
        <v>0</v>
      </c>
      <c r="AO52" s="160">
        <v>11505</v>
      </c>
      <c r="AP52" s="160">
        <v>11832</v>
      </c>
      <c r="AQ52" s="160">
        <v>10068</v>
      </c>
      <c r="AR52" s="160">
        <v>10293</v>
      </c>
      <c r="AS52" s="160">
        <v>10507</v>
      </c>
      <c r="AT52" s="160">
        <v>8782</v>
      </c>
      <c r="AU52" s="160">
        <v>8938</v>
      </c>
      <c r="AV52" s="160">
        <v>7326</v>
      </c>
      <c r="AW52" s="160">
        <v>5750</v>
      </c>
      <c r="AX52" s="160">
        <v>5892</v>
      </c>
      <c r="AY52" s="160">
        <v>4313</v>
      </c>
      <c r="AZ52" s="160">
        <v>4427</v>
      </c>
      <c r="BA52" s="160">
        <v>0</v>
      </c>
      <c r="BB52" s="160">
        <v>0</v>
      </c>
      <c r="BC52" s="160" t="s">
        <v>313</v>
      </c>
      <c r="BD52" s="160" t="s">
        <v>313</v>
      </c>
      <c r="BE52" s="160">
        <v>0</v>
      </c>
      <c r="BF52" s="160">
        <v>0</v>
      </c>
      <c r="BG52" s="160" t="s">
        <v>313</v>
      </c>
      <c r="BH52" s="160" t="s">
        <v>313</v>
      </c>
      <c r="BI52" s="160">
        <v>0</v>
      </c>
      <c r="BJ52" s="160">
        <v>0</v>
      </c>
      <c r="BK52" s="160">
        <v>0</v>
      </c>
      <c r="BL52" s="160">
        <v>0</v>
      </c>
      <c r="BM52" s="160">
        <v>0</v>
      </c>
      <c r="BN52" s="160">
        <v>0</v>
      </c>
      <c r="BO52" s="160">
        <v>0</v>
      </c>
      <c r="BP52" s="160">
        <v>0</v>
      </c>
      <c r="BQ52" s="160">
        <v>0</v>
      </c>
      <c r="BR52" s="160">
        <v>0</v>
      </c>
      <c r="BS52" s="160">
        <v>0</v>
      </c>
      <c r="BT52" s="160" t="s">
        <v>313</v>
      </c>
      <c r="BU52" s="160">
        <v>0</v>
      </c>
      <c r="BV52" s="160" t="s">
        <v>313</v>
      </c>
    </row>
    <row r="53" spans="2:74" s="29" customFormat="1">
      <c r="B53" s="120" t="s">
        <v>493</v>
      </c>
      <c r="C53" s="161">
        <v>0</v>
      </c>
      <c r="D53" s="161">
        <v>18822</v>
      </c>
      <c r="E53" s="161">
        <v>21666</v>
      </c>
      <c r="F53" s="161">
        <v>17056</v>
      </c>
      <c r="G53" s="161">
        <v>13976</v>
      </c>
      <c r="H53" s="161">
        <v>11733</v>
      </c>
      <c r="I53" s="161">
        <v>0</v>
      </c>
      <c r="J53" s="161">
        <v>2592</v>
      </c>
      <c r="K53" s="161">
        <v>2079</v>
      </c>
      <c r="L53" s="161">
        <v>0</v>
      </c>
      <c r="M53" s="161">
        <v>0</v>
      </c>
      <c r="N53" s="161">
        <v>0</v>
      </c>
      <c r="O53" s="161">
        <v>0</v>
      </c>
      <c r="P53" s="161">
        <v>0</v>
      </c>
      <c r="Q53" s="161">
        <v>0</v>
      </c>
      <c r="R53" s="161">
        <v>0</v>
      </c>
      <c r="S53" s="161">
        <v>0</v>
      </c>
      <c r="T53" s="161">
        <v>0</v>
      </c>
      <c r="U53" s="161">
        <v>0</v>
      </c>
      <c r="V53" s="161">
        <v>0</v>
      </c>
      <c r="W53" s="161">
        <v>0</v>
      </c>
      <c r="X53" s="161">
        <v>0</v>
      </c>
      <c r="Y53" s="161">
        <v>0</v>
      </c>
      <c r="Z53" s="161">
        <v>0</v>
      </c>
      <c r="AA53" s="161">
        <v>0</v>
      </c>
      <c r="AB53" s="161">
        <v>0</v>
      </c>
      <c r="AC53" s="161">
        <v>0</v>
      </c>
      <c r="AD53" s="161">
        <v>0</v>
      </c>
      <c r="AE53" s="161">
        <v>0</v>
      </c>
      <c r="AF53" s="161">
        <v>0</v>
      </c>
      <c r="AG53" s="161">
        <v>0</v>
      </c>
      <c r="AH53" s="161">
        <v>0</v>
      </c>
      <c r="AI53" s="161">
        <v>0</v>
      </c>
      <c r="AJ53" s="161">
        <v>1259</v>
      </c>
      <c r="AK53" s="161">
        <v>3223</v>
      </c>
      <c r="AL53" s="161">
        <v>2532</v>
      </c>
      <c r="AM53" s="161">
        <v>2572</v>
      </c>
      <c r="AN53" s="161">
        <v>14561</v>
      </c>
      <c r="AO53" s="161">
        <v>3976</v>
      </c>
      <c r="AP53" s="161">
        <v>3893</v>
      </c>
      <c r="AQ53" s="161">
        <v>930133</v>
      </c>
      <c r="AR53" s="161">
        <v>4429</v>
      </c>
      <c r="AS53" s="161">
        <v>2358</v>
      </c>
      <c r="AT53" s="161">
        <v>619667</v>
      </c>
      <c r="AU53" s="161">
        <v>1095</v>
      </c>
      <c r="AV53" s="161">
        <v>1320</v>
      </c>
      <c r="AW53" s="161">
        <f>AW54+AW55</f>
        <v>1335</v>
      </c>
      <c r="AX53" s="161">
        <v>1320</v>
      </c>
      <c r="AY53" s="161">
        <v>1320</v>
      </c>
      <c r="AZ53" s="161">
        <v>6514</v>
      </c>
      <c r="BA53" s="161">
        <v>7012</v>
      </c>
      <c r="BB53" s="161">
        <v>7969</v>
      </c>
      <c r="BC53" s="161">
        <v>8907</v>
      </c>
      <c r="BD53" s="161">
        <v>7504</v>
      </c>
      <c r="BE53" s="161">
        <v>9071</v>
      </c>
      <c r="BF53" s="161">
        <v>9003</v>
      </c>
      <c r="BG53" s="161">
        <v>7581</v>
      </c>
      <c r="BH53" s="161">
        <v>5354</v>
      </c>
      <c r="BI53" s="161">
        <v>4414</v>
      </c>
      <c r="BJ53" s="161">
        <v>4029</v>
      </c>
      <c r="BK53" s="161">
        <v>2955</v>
      </c>
      <c r="BL53" s="161">
        <v>2809</v>
      </c>
      <c r="BM53" s="161">
        <v>4061</v>
      </c>
      <c r="BN53" s="161">
        <v>1609</v>
      </c>
      <c r="BO53" s="161">
        <v>672</v>
      </c>
      <c r="BP53" s="161">
        <v>450</v>
      </c>
      <c r="BQ53" s="161">
        <v>104</v>
      </c>
      <c r="BR53" s="161">
        <v>270</v>
      </c>
      <c r="BS53" s="161">
        <v>53</v>
      </c>
      <c r="BT53" s="161">
        <v>149</v>
      </c>
      <c r="BU53" s="161">
        <v>0</v>
      </c>
      <c r="BV53" s="161" t="s">
        <v>313</v>
      </c>
    </row>
    <row r="54" spans="2:74" s="34" customFormat="1">
      <c r="B54" s="40" t="s">
        <v>516</v>
      </c>
      <c r="C54" s="160">
        <v>0</v>
      </c>
      <c r="D54" s="160">
        <v>0</v>
      </c>
      <c r="E54" s="160">
        <v>0</v>
      </c>
      <c r="F54" s="160">
        <v>0</v>
      </c>
      <c r="G54" s="160">
        <v>0</v>
      </c>
      <c r="H54" s="160">
        <v>0</v>
      </c>
      <c r="I54" s="160">
        <v>0</v>
      </c>
      <c r="J54" s="160">
        <v>0</v>
      </c>
      <c r="K54" s="160">
        <v>0</v>
      </c>
      <c r="L54" s="160">
        <v>0</v>
      </c>
      <c r="M54" s="160">
        <v>0</v>
      </c>
      <c r="N54" s="160">
        <v>0</v>
      </c>
      <c r="O54" s="160">
        <v>0</v>
      </c>
      <c r="P54" s="160">
        <v>0</v>
      </c>
      <c r="Q54" s="160">
        <v>0</v>
      </c>
      <c r="R54" s="160">
        <v>0</v>
      </c>
      <c r="S54" s="160">
        <v>0</v>
      </c>
      <c r="T54" s="160">
        <v>0</v>
      </c>
      <c r="U54" s="160">
        <v>0</v>
      </c>
      <c r="V54" s="160">
        <v>0</v>
      </c>
      <c r="W54" s="160">
        <v>0</v>
      </c>
      <c r="X54" s="160">
        <v>0</v>
      </c>
      <c r="Y54" s="160">
        <v>0</v>
      </c>
      <c r="Z54" s="160">
        <v>0</v>
      </c>
      <c r="AA54" s="160">
        <v>0</v>
      </c>
      <c r="AB54" s="160">
        <v>0</v>
      </c>
      <c r="AC54" s="160">
        <v>0</v>
      </c>
      <c r="AD54" s="160">
        <v>0</v>
      </c>
      <c r="AE54" s="160">
        <v>0</v>
      </c>
      <c r="AF54" s="160">
        <v>0</v>
      </c>
      <c r="AG54" s="160">
        <v>0</v>
      </c>
      <c r="AH54" s="160">
        <v>0</v>
      </c>
      <c r="AI54" s="160">
        <v>0</v>
      </c>
      <c r="AJ54" s="160">
        <v>0</v>
      </c>
      <c r="AK54" s="160">
        <v>0</v>
      </c>
      <c r="AL54" s="160">
        <v>0</v>
      </c>
      <c r="AM54" s="160">
        <v>0</v>
      </c>
      <c r="AN54" s="160">
        <v>0</v>
      </c>
      <c r="AO54" s="160">
        <v>0</v>
      </c>
      <c r="AP54" s="160">
        <v>0</v>
      </c>
      <c r="AQ54" s="160">
        <v>0</v>
      </c>
      <c r="AR54" s="160">
        <v>0</v>
      </c>
      <c r="AS54" s="160">
        <v>0</v>
      </c>
      <c r="AT54" s="160">
        <v>0</v>
      </c>
      <c r="AU54" s="160">
        <v>45</v>
      </c>
      <c r="AV54" s="160">
        <v>1320</v>
      </c>
      <c r="AW54" s="160">
        <v>1335</v>
      </c>
      <c r="AX54" s="160">
        <v>1320</v>
      </c>
      <c r="AY54" s="160">
        <v>1320</v>
      </c>
      <c r="AZ54" s="160">
        <v>2102</v>
      </c>
      <c r="BA54" s="160">
        <v>2102</v>
      </c>
      <c r="BB54" s="160">
        <v>3313</v>
      </c>
      <c r="BC54" s="160">
        <v>3289</v>
      </c>
      <c r="BD54" s="160">
        <v>2704</v>
      </c>
      <c r="BE54" s="160">
        <v>2704</v>
      </c>
      <c r="BF54" s="160">
        <v>2362</v>
      </c>
      <c r="BG54" s="160">
        <v>2156</v>
      </c>
      <c r="BH54" s="160">
        <v>1950</v>
      </c>
      <c r="BI54" s="160">
        <v>1745</v>
      </c>
      <c r="BJ54" s="160">
        <v>1379</v>
      </c>
      <c r="BK54" s="160">
        <v>1141</v>
      </c>
      <c r="BL54" s="160">
        <v>962</v>
      </c>
      <c r="BM54" s="160">
        <v>783</v>
      </c>
      <c r="BN54" s="160">
        <v>605</v>
      </c>
      <c r="BO54" s="160">
        <v>427</v>
      </c>
      <c r="BP54" s="160">
        <v>248</v>
      </c>
      <c r="BQ54" s="160">
        <v>70</v>
      </c>
      <c r="BR54" s="160">
        <v>88</v>
      </c>
      <c r="BS54" s="160">
        <v>22</v>
      </c>
      <c r="BT54" s="160" t="s">
        <v>313</v>
      </c>
      <c r="BU54" s="160">
        <v>0</v>
      </c>
      <c r="BV54" s="160" t="s">
        <v>313</v>
      </c>
    </row>
    <row r="55" spans="2:74" s="34" customFormat="1">
      <c r="B55" s="40" t="s">
        <v>495</v>
      </c>
      <c r="C55" s="160">
        <v>0</v>
      </c>
      <c r="D55" s="160">
        <v>0</v>
      </c>
      <c r="E55" s="160">
        <v>0</v>
      </c>
      <c r="F55" s="160">
        <v>0</v>
      </c>
      <c r="G55" s="160">
        <v>0</v>
      </c>
      <c r="H55" s="160">
        <v>0</v>
      </c>
      <c r="I55" s="160">
        <v>0</v>
      </c>
      <c r="J55" s="160">
        <v>0</v>
      </c>
      <c r="K55" s="160">
        <v>0</v>
      </c>
      <c r="L55" s="160">
        <v>0</v>
      </c>
      <c r="M55" s="160">
        <v>0</v>
      </c>
      <c r="N55" s="160">
        <v>0</v>
      </c>
      <c r="O55" s="160">
        <v>0</v>
      </c>
      <c r="P55" s="160">
        <v>0</v>
      </c>
      <c r="Q55" s="160">
        <v>0</v>
      </c>
      <c r="R55" s="160">
        <v>0</v>
      </c>
      <c r="S55" s="160">
        <v>0</v>
      </c>
      <c r="T55" s="160">
        <v>0</v>
      </c>
      <c r="U55" s="160">
        <v>0</v>
      </c>
      <c r="V55" s="160">
        <v>0</v>
      </c>
      <c r="W55" s="160">
        <v>0</v>
      </c>
      <c r="X55" s="160">
        <v>0</v>
      </c>
      <c r="Y55" s="160">
        <v>0</v>
      </c>
      <c r="Z55" s="160">
        <v>0</v>
      </c>
      <c r="AA55" s="160">
        <v>0</v>
      </c>
      <c r="AB55" s="160">
        <v>0</v>
      </c>
      <c r="AC55" s="160">
        <v>0</v>
      </c>
      <c r="AD55" s="160">
        <v>0</v>
      </c>
      <c r="AE55" s="160">
        <v>0</v>
      </c>
      <c r="AF55" s="160">
        <v>0</v>
      </c>
      <c r="AG55" s="160">
        <v>0</v>
      </c>
      <c r="AH55" s="160">
        <v>0</v>
      </c>
      <c r="AI55" s="160">
        <v>0</v>
      </c>
      <c r="AJ55" s="160">
        <v>1259</v>
      </c>
      <c r="AK55" s="160">
        <v>3223</v>
      </c>
      <c r="AL55" s="160">
        <v>2532</v>
      </c>
      <c r="AM55" s="160">
        <v>2572</v>
      </c>
      <c r="AN55" s="160">
        <v>14561</v>
      </c>
      <c r="AO55" s="160">
        <v>3976</v>
      </c>
      <c r="AP55" s="160">
        <v>3893</v>
      </c>
      <c r="AQ55" s="160">
        <v>930133</v>
      </c>
      <c r="AR55" s="160">
        <v>4429</v>
      </c>
      <c r="AS55" s="160">
        <v>2358</v>
      </c>
      <c r="AT55" s="160">
        <v>619667</v>
      </c>
      <c r="AU55" s="160">
        <v>1050</v>
      </c>
      <c r="AV55" s="160"/>
      <c r="AW55" s="160">
        <v>0</v>
      </c>
      <c r="AX55" s="160">
        <v>0</v>
      </c>
      <c r="AY55" s="160">
        <v>0</v>
      </c>
      <c r="AZ55" s="160">
        <v>4412</v>
      </c>
      <c r="BA55" s="160">
        <v>4910</v>
      </c>
      <c r="BB55" s="160">
        <v>4656</v>
      </c>
      <c r="BC55" s="160">
        <v>5618</v>
      </c>
      <c r="BD55" s="160">
        <v>4800</v>
      </c>
      <c r="BE55" s="160">
        <v>6367</v>
      </c>
      <c r="BF55" s="160">
        <v>6641</v>
      </c>
      <c r="BG55" s="160">
        <v>5425</v>
      </c>
      <c r="BH55" s="160">
        <v>3404</v>
      </c>
      <c r="BI55" s="160">
        <v>2669</v>
      </c>
      <c r="BJ55" s="160">
        <v>2650</v>
      </c>
      <c r="BK55" s="160">
        <v>1814</v>
      </c>
      <c r="BL55" s="160">
        <v>1847</v>
      </c>
      <c r="BM55" s="160">
        <v>3278</v>
      </c>
      <c r="BN55" s="160">
        <v>1004</v>
      </c>
      <c r="BO55" s="160">
        <v>245</v>
      </c>
      <c r="BP55" s="160">
        <v>202</v>
      </c>
      <c r="BQ55" s="160">
        <v>34</v>
      </c>
      <c r="BR55" s="160">
        <v>182</v>
      </c>
      <c r="BS55" s="160">
        <v>31</v>
      </c>
      <c r="BT55" s="160">
        <v>149</v>
      </c>
      <c r="BU55" s="160">
        <v>0</v>
      </c>
      <c r="BV55" s="160" t="s">
        <v>313</v>
      </c>
    </row>
    <row r="56" spans="2:74" s="29" customFormat="1">
      <c r="B56" s="28" t="s">
        <v>496</v>
      </c>
      <c r="C56" s="161">
        <v>579054</v>
      </c>
      <c r="D56" s="161">
        <v>573619</v>
      </c>
      <c r="E56" s="161">
        <v>608385</v>
      </c>
      <c r="F56" s="161">
        <v>612724</v>
      </c>
      <c r="G56" s="161">
        <v>604988</v>
      </c>
      <c r="H56" s="161">
        <v>595171</v>
      </c>
      <c r="I56" s="161">
        <v>582518</v>
      </c>
      <c r="J56" s="161">
        <v>200902</v>
      </c>
      <c r="K56" s="161">
        <v>226072</v>
      </c>
      <c r="L56" s="161">
        <v>242125</v>
      </c>
      <c r="M56" s="161">
        <v>249306</v>
      </c>
      <c r="N56" s="161">
        <v>260527</v>
      </c>
      <c r="O56" s="161">
        <v>270979</v>
      </c>
      <c r="P56" s="161">
        <v>262290</v>
      </c>
      <c r="Q56" s="161">
        <v>257112</v>
      </c>
      <c r="R56" s="161">
        <v>256326</v>
      </c>
      <c r="S56" s="161">
        <v>261947</v>
      </c>
      <c r="T56" s="161">
        <v>272246</v>
      </c>
      <c r="U56" s="161">
        <v>266200</v>
      </c>
      <c r="V56" s="161">
        <v>271904</v>
      </c>
      <c r="W56" s="161">
        <v>297915</v>
      </c>
      <c r="X56" s="161">
        <v>314990</v>
      </c>
      <c r="Y56" s="161">
        <v>328779</v>
      </c>
      <c r="Z56" s="161">
        <v>359619</v>
      </c>
      <c r="AA56" s="161">
        <v>377962</v>
      </c>
      <c r="AB56" s="161">
        <v>375098</v>
      </c>
      <c r="AC56" s="161">
        <v>375556</v>
      </c>
      <c r="AD56" s="161">
        <v>385771</v>
      </c>
      <c r="AE56" s="161">
        <v>418112</v>
      </c>
      <c r="AF56" s="161">
        <v>457270</v>
      </c>
      <c r="AG56" s="161">
        <v>501385</v>
      </c>
      <c r="AH56" s="161">
        <v>572913</v>
      </c>
      <c r="AI56" s="161">
        <v>643655</v>
      </c>
      <c r="AJ56" s="161">
        <v>662927</v>
      </c>
      <c r="AK56" s="161">
        <v>709678</v>
      </c>
      <c r="AL56" s="161">
        <v>747661</v>
      </c>
      <c r="AM56" s="161">
        <v>778408</v>
      </c>
      <c r="AN56" s="161">
        <v>784179</v>
      </c>
      <c r="AO56" s="161">
        <v>832862</v>
      </c>
      <c r="AP56" s="161">
        <v>894015</v>
      </c>
      <c r="AQ56" s="161">
        <v>948453</v>
      </c>
      <c r="AR56" s="161">
        <v>1006961</v>
      </c>
      <c r="AS56" s="161">
        <v>1123073</v>
      </c>
      <c r="AT56" s="161">
        <v>1204538</v>
      </c>
      <c r="AU56" s="161">
        <v>1274445</v>
      </c>
      <c r="AV56" s="161">
        <v>1418057</v>
      </c>
      <c r="AW56" s="161">
        <f>SUM(AW57:AW61)</f>
        <v>1539372</v>
      </c>
      <c r="AX56" s="161">
        <v>1641857</v>
      </c>
      <c r="AY56" s="161">
        <v>1746999</v>
      </c>
      <c r="AZ56" s="161">
        <v>1764722</v>
      </c>
      <c r="BA56" s="161">
        <v>1799252</v>
      </c>
      <c r="BB56" s="161">
        <v>1935961</v>
      </c>
      <c r="BC56" s="161">
        <v>2020077</v>
      </c>
      <c r="BD56" s="161">
        <v>2083316</v>
      </c>
      <c r="BE56" s="161">
        <v>2062855</v>
      </c>
      <c r="BF56" s="161">
        <v>2078176</v>
      </c>
      <c r="BG56" s="161">
        <v>2079330</v>
      </c>
      <c r="BH56" s="161">
        <v>2041972</v>
      </c>
      <c r="BI56" s="161">
        <v>1947450</v>
      </c>
      <c r="BJ56" s="161">
        <v>1853709</v>
      </c>
      <c r="BK56" s="161">
        <v>1789533</v>
      </c>
      <c r="BL56" s="161">
        <v>1712498</v>
      </c>
      <c r="BM56" s="161">
        <v>1637810</v>
      </c>
      <c r="BN56" s="161">
        <v>1552242</v>
      </c>
      <c r="BO56" s="161">
        <v>1496530</v>
      </c>
      <c r="BP56" s="161">
        <v>1439841</v>
      </c>
      <c r="BQ56" s="161">
        <v>1382364</v>
      </c>
      <c r="BR56" s="161">
        <v>1315345</v>
      </c>
      <c r="BS56" s="161">
        <v>1271551</v>
      </c>
      <c r="BT56" s="161">
        <v>1209522</v>
      </c>
      <c r="BU56" s="161">
        <v>1146554</v>
      </c>
      <c r="BV56" s="161">
        <v>1091948</v>
      </c>
    </row>
    <row r="57" spans="2:74" s="34" customFormat="1">
      <c r="B57" s="35" t="s">
        <v>497</v>
      </c>
      <c r="C57" s="160">
        <v>0</v>
      </c>
      <c r="D57" s="160">
        <v>0</v>
      </c>
      <c r="E57" s="160">
        <v>20256</v>
      </c>
      <c r="F57" s="160">
        <v>26563</v>
      </c>
      <c r="G57" s="160">
        <v>24959</v>
      </c>
      <c r="H57" s="160">
        <v>23820</v>
      </c>
      <c r="I57" s="160">
        <v>24329</v>
      </c>
      <c r="J57" s="160">
        <v>23440</v>
      </c>
      <c r="K57" s="160">
        <v>24120</v>
      </c>
      <c r="L57" s="160">
        <v>23030</v>
      </c>
      <c r="M57" s="160">
        <v>22040</v>
      </c>
      <c r="N57" s="160">
        <v>21024</v>
      </c>
      <c r="O57" s="160">
        <v>21464</v>
      </c>
      <c r="P57" s="160">
        <v>20982</v>
      </c>
      <c r="Q57" s="160">
        <v>20304</v>
      </c>
      <c r="R57" s="160">
        <v>18294</v>
      </c>
      <c r="S57" s="160">
        <v>19780</v>
      </c>
      <c r="T57" s="160">
        <v>19284</v>
      </c>
      <c r="U57" s="160">
        <v>18526</v>
      </c>
      <c r="V57" s="160">
        <v>18025</v>
      </c>
      <c r="W57" s="160">
        <v>17756</v>
      </c>
      <c r="X57" s="160">
        <v>17145</v>
      </c>
      <c r="Y57" s="160">
        <v>16596</v>
      </c>
      <c r="Z57" s="160">
        <v>15224</v>
      </c>
      <c r="AA57" s="160">
        <v>15118</v>
      </c>
      <c r="AB57" s="160">
        <v>15157</v>
      </c>
      <c r="AC57" s="160">
        <v>14168</v>
      </c>
      <c r="AD57" s="160">
        <v>13092</v>
      </c>
      <c r="AE57" s="160">
        <v>13830</v>
      </c>
      <c r="AF57" s="160">
        <v>13051</v>
      </c>
      <c r="AG57" s="160">
        <v>12531</v>
      </c>
      <c r="AH57" s="160">
        <v>12303</v>
      </c>
      <c r="AI57" s="160">
        <v>12048</v>
      </c>
      <c r="AJ57" s="160">
        <v>11958</v>
      </c>
      <c r="AK57" s="160">
        <v>10807</v>
      </c>
      <c r="AL57" s="160">
        <v>10140</v>
      </c>
      <c r="AM57" s="160">
        <v>10253</v>
      </c>
      <c r="AN57" s="160">
        <v>10047</v>
      </c>
      <c r="AO57" s="160">
        <v>9094</v>
      </c>
      <c r="AP57" s="160">
        <v>8375</v>
      </c>
      <c r="AQ57" s="160">
        <v>8459</v>
      </c>
      <c r="AR57" s="160">
        <v>8263</v>
      </c>
      <c r="AS57" s="160">
        <v>6798</v>
      </c>
      <c r="AT57" s="160">
        <v>6248</v>
      </c>
      <c r="AU57" s="160">
        <v>6340</v>
      </c>
      <c r="AV57" s="160">
        <v>6223</v>
      </c>
      <c r="AW57" s="160">
        <v>2199</v>
      </c>
      <c r="AX57" s="160">
        <v>1641</v>
      </c>
      <c r="AY57" s="160">
        <v>1669</v>
      </c>
      <c r="AZ57" s="160">
        <v>1641</v>
      </c>
      <c r="BA57" s="160">
        <v>1525</v>
      </c>
      <c r="BB57" s="160">
        <v>1075</v>
      </c>
      <c r="BC57" s="160">
        <v>1093</v>
      </c>
      <c r="BD57" s="160">
        <v>1075</v>
      </c>
      <c r="BE57" s="160">
        <v>1013</v>
      </c>
      <c r="BF57" s="160">
        <v>537</v>
      </c>
      <c r="BG57" s="160">
        <v>547</v>
      </c>
      <c r="BH57" s="160">
        <v>537</v>
      </c>
      <c r="BI57" s="160">
        <v>401</v>
      </c>
      <c r="BJ57" s="160">
        <v>0</v>
      </c>
      <c r="BK57" s="160">
        <v>0</v>
      </c>
      <c r="BL57" s="160">
        <v>0</v>
      </c>
      <c r="BM57" s="160">
        <v>0</v>
      </c>
      <c r="BN57" s="160">
        <v>0</v>
      </c>
      <c r="BO57" s="160">
        <v>0</v>
      </c>
      <c r="BP57" s="160">
        <v>0</v>
      </c>
      <c r="BQ57" s="160">
        <v>0</v>
      </c>
      <c r="BR57" s="160">
        <v>0</v>
      </c>
      <c r="BS57" s="160">
        <v>0</v>
      </c>
      <c r="BT57" s="160" t="s">
        <v>313</v>
      </c>
      <c r="BU57" s="160">
        <v>0</v>
      </c>
      <c r="BV57" s="160" t="s">
        <v>313</v>
      </c>
    </row>
    <row r="58" spans="2:74" s="34" customFormat="1">
      <c r="B58" s="35" t="s">
        <v>498</v>
      </c>
      <c r="C58" s="160">
        <v>444045</v>
      </c>
      <c r="D58" s="160">
        <v>444779</v>
      </c>
      <c r="E58" s="160">
        <v>459580</v>
      </c>
      <c r="F58" s="160">
        <v>461970</v>
      </c>
      <c r="G58" s="160">
        <v>455580</v>
      </c>
      <c r="H58" s="160">
        <v>448107</v>
      </c>
      <c r="I58" s="160">
        <v>430236</v>
      </c>
      <c r="J58" s="160">
        <v>151067</v>
      </c>
      <c r="K58" s="160">
        <v>168520</v>
      </c>
      <c r="L58" s="160">
        <v>178021</v>
      </c>
      <c r="M58" s="160">
        <v>176762</v>
      </c>
      <c r="N58" s="160">
        <v>183753</v>
      </c>
      <c r="O58" s="160">
        <v>188958</v>
      </c>
      <c r="P58" s="160">
        <v>195721</v>
      </c>
      <c r="Q58" s="160">
        <v>190431</v>
      </c>
      <c r="R58" s="160">
        <v>197170</v>
      </c>
      <c r="S58" s="160">
        <v>200686</v>
      </c>
      <c r="T58" s="160">
        <v>204810</v>
      </c>
      <c r="U58" s="160">
        <v>202608</v>
      </c>
      <c r="V58" s="160">
        <v>208908</v>
      </c>
      <c r="W58" s="160">
        <v>217612</v>
      </c>
      <c r="X58" s="160">
        <v>234808</v>
      </c>
      <c r="Y58" s="160">
        <v>243327</v>
      </c>
      <c r="Z58" s="160">
        <v>262161</v>
      </c>
      <c r="AA58" s="160">
        <v>278019</v>
      </c>
      <c r="AB58" s="160">
        <v>271924</v>
      </c>
      <c r="AC58" s="160">
        <v>271767</v>
      </c>
      <c r="AD58" s="160">
        <v>278316</v>
      </c>
      <c r="AE58" s="160">
        <v>307809</v>
      </c>
      <c r="AF58" s="160">
        <v>343844</v>
      </c>
      <c r="AG58" s="160">
        <v>373694</v>
      </c>
      <c r="AH58" s="160">
        <v>423633</v>
      </c>
      <c r="AI58" s="160">
        <v>458719</v>
      </c>
      <c r="AJ58" s="160">
        <v>463495</v>
      </c>
      <c r="AK58" s="160">
        <v>470739</v>
      </c>
      <c r="AL58" s="160">
        <v>485696</v>
      </c>
      <c r="AM58" s="160">
        <v>489314</v>
      </c>
      <c r="AN58" s="160">
        <v>488164</v>
      </c>
      <c r="AO58" s="160">
        <v>518797</v>
      </c>
      <c r="AP58" s="160">
        <v>558119</v>
      </c>
      <c r="AQ58" s="160">
        <v>607560</v>
      </c>
      <c r="AR58" s="160">
        <v>659242</v>
      </c>
      <c r="AS58" s="160">
        <v>748368</v>
      </c>
      <c r="AT58" s="160">
        <v>788165</v>
      </c>
      <c r="AU58" s="160">
        <v>800097</v>
      </c>
      <c r="AV58" s="160">
        <v>863021</v>
      </c>
      <c r="AW58" s="160">
        <v>956150</v>
      </c>
      <c r="AX58" s="160">
        <v>988135</v>
      </c>
      <c r="AY58" s="160">
        <v>1033266</v>
      </c>
      <c r="AZ58" s="160">
        <v>1058249</v>
      </c>
      <c r="BA58" s="160">
        <v>1086647</v>
      </c>
      <c r="BB58" s="160">
        <v>1193782</v>
      </c>
      <c r="BC58" s="160">
        <v>1251557</v>
      </c>
      <c r="BD58" s="160">
        <v>1341593</v>
      </c>
      <c r="BE58" s="160">
        <v>1338226</v>
      </c>
      <c r="BF58" s="160">
        <v>1360357</v>
      </c>
      <c r="BG58" s="160">
        <v>1384957</v>
      </c>
      <c r="BH58" s="160">
        <v>1376529</v>
      </c>
      <c r="BI58" s="160">
        <v>1319466</v>
      </c>
      <c r="BJ58" s="160">
        <v>1267538</v>
      </c>
      <c r="BK58" s="160">
        <v>1234864</v>
      </c>
      <c r="BL58" s="160">
        <v>1194073</v>
      </c>
      <c r="BM58" s="160">
        <v>1138368</v>
      </c>
      <c r="BN58" s="160">
        <v>1086978</v>
      </c>
      <c r="BO58" s="160">
        <v>1055003</v>
      </c>
      <c r="BP58" s="160">
        <v>1022930</v>
      </c>
      <c r="BQ58" s="160">
        <v>988230</v>
      </c>
      <c r="BR58" s="160">
        <v>950948</v>
      </c>
      <c r="BS58" s="160">
        <v>923944</v>
      </c>
      <c r="BT58" s="160">
        <v>878180</v>
      </c>
      <c r="BU58" s="160">
        <v>834489</v>
      </c>
      <c r="BV58" s="160">
        <v>786922</v>
      </c>
    </row>
    <row r="59" spans="2:74" s="34" customFormat="1">
      <c r="B59" s="35" t="s">
        <v>499</v>
      </c>
      <c r="C59" s="160">
        <v>8357</v>
      </c>
      <c r="D59" s="160">
        <v>17132</v>
      </c>
      <c r="E59" s="160">
        <v>16642</v>
      </c>
      <c r="F59" s="160">
        <v>15973</v>
      </c>
      <c r="G59" s="160">
        <v>15597</v>
      </c>
      <c r="H59" s="160">
        <v>15185</v>
      </c>
      <c r="I59" s="160">
        <v>15470</v>
      </c>
      <c r="J59" s="160">
        <v>9382</v>
      </c>
      <c r="K59" s="160">
        <v>9204</v>
      </c>
      <c r="L59" s="160">
        <v>9028</v>
      </c>
      <c r="M59" s="160">
        <v>8862</v>
      </c>
      <c r="N59" s="160">
        <v>8683</v>
      </c>
      <c r="O59" s="160">
        <v>8503</v>
      </c>
      <c r="P59" s="160">
        <v>8324</v>
      </c>
      <c r="Q59" s="160">
        <v>8161</v>
      </c>
      <c r="R59" s="160">
        <v>7975</v>
      </c>
      <c r="S59" s="160">
        <v>7775</v>
      </c>
      <c r="T59" s="160">
        <v>7563</v>
      </c>
      <c r="U59" s="160">
        <v>7354</v>
      </c>
      <c r="V59" s="160">
        <v>7131</v>
      </c>
      <c r="W59" s="160">
        <v>6900</v>
      </c>
      <c r="X59" s="160">
        <v>6658</v>
      </c>
      <c r="Y59" s="160">
        <v>6406</v>
      </c>
      <c r="Z59" s="160">
        <v>6139</v>
      </c>
      <c r="AA59" s="160">
        <v>5864</v>
      </c>
      <c r="AB59" s="160">
        <v>5583</v>
      </c>
      <c r="AC59" s="160">
        <v>6386</v>
      </c>
      <c r="AD59" s="160">
        <v>8339</v>
      </c>
      <c r="AE59" s="160">
        <v>9240</v>
      </c>
      <c r="AF59" s="160">
        <v>10896</v>
      </c>
      <c r="AG59" s="160">
        <v>15971</v>
      </c>
      <c r="AH59" s="160">
        <v>21732</v>
      </c>
      <c r="AI59" s="160">
        <v>20306</v>
      </c>
      <c r="AJ59" s="160">
        <v>26560</v>
      </c>
      <c r="AK59" s="160">
        <v>32833</v>
      </c>
      <c r="AL59" s="160">
        <v>34309</v>
      </c>
      <c r="AM59" s="160">
        <v>36394</v>
      </c>
      <c r="AN59" s="160">
        <v>36076</v>
      </c>
      <c r="AO59" s="160">
        <v>43674</v>
      </c>
      <c r="AP59" s="160">
        <v>46585</v>
      </c>
      <c r="AQ59" s="160">
        <v>50087</v>
      </c>
      <c r="AR59" s="160">
        <v>54382</v>
      </c>
      <c r="AS59" s="160">
        <v>56134</v>
      </c>
      <c r="AT59" s="160">
        <v>56171</v>
      </c>
      <c r="AU59" s="160">
        <v>55843</v>
      </c>
      <c r="AV59" s="160">
        <v>55778</v>
      </c>
      <c r="AW59" s="160">
        <v>57527</v>
      </c>
      <c r="AX59" s="160">
        <v>58157</v>
      </c>
      <c r="AY59" s="160">
        <v>57250</v>
      </c>
      <c r="AZ59" s="160">
        <v>57277</v>
      </c>
      <c r="BA59" s="160">
        <v>56433</v>
      </c>
      <c r="BB59" s="160">
        <v>55579</v>
      </c>
      <c r="BC59" s="160">
        <v>54971</v>
      </c>
      <c r="BD59" s="160">
        <v>54631</v>
      </c>
      <c r="BE59" s="160">
        <v>53922</v>
      </c>
      <c r="BF59" s="160">
        <v>53160</v>
      </c>
      <c r="BG59" s="160">
        <v>52505</v>
      </c>
      <c r="BH59" s="160">
        <v>51695</v>
      </c>
      <c r="BI59" s="160">
        <v>50917</v>
      </c>
      <c r="BJ59" s="160">
        <v>50282</v>
      </c>
      <c r="BK59" s="160">
        <v>49170</v>
      </c>
      <c r="BL59" s="160">
        <v>48141</v>
      </c>
      <c r="BM59" s="160">
        <v>47099</v>
      </c>
      <c r="BN59" s="160">
        <v>46111</v>
      </c>
      <c r="BO59" s="160">
        <v>44895</v>
      </c>
      <c r="BP59" s="160">
        <v>43788</v>
      </c>
      <c r="BQ59" s="160">
        <v>42680</v>
      </c>
      <c r="BR59" s="160">
        <v>41568</v>
      </c>
      <c r="BS59" s="160">
        <v>45043</v>
      </c>
      <c r="BT59" s="160">
        <v>43814</v>
      </c>
      <c r="BU59" s="160">
        <v>42579</v>
      </c>
      <c r="BV59" s="160">
        <v>41341</v>
      </c>
    </row>
    <row r="60" spans="2:74" s="34" customFormat="1">
      <c r="B60" s="35" t="s">
        <v>500</v>
      </c>
      <c r="C60" s="160">
        <v>107849</v>
      </c>
      <c r="D60" s="160">
        <v>106024</v>
      </c>
      <c r="E60" s="160">
        <v>107455</v>
      </c>
      <c r="F60" s="160">
        <v>105026</v>
      </c>
      <c r="G60" s="160">
        <v>106104</v>
      </c>
      <c r="H60" s="160">
        <v>105753</v>
      </c>
      <c r="I60" s="160">
        <v>110646</v>
      </c>
      <c r="J60" s="160">
        <v>15661</v>
      </c>
      <c r="K60" s="160">
        <v>23378</v>
      </c>
      <c r="L60" s="160">
        <v>31702</v>
      </c>
      <c r="M60" s="160">
        <v>38947</v>
      </c>
      <c r="N60" s="160">
        <v>44881</v>
      </c>
      <c r="O60" s="160">
        <v>45345</v>
      </c>
      <c r="P60" s="160">
        <v>31570</v>
      </c>
      <c r="Q60" s="160">
        <v>32851</v>
      </c>
      <c r="R60" s="160">
        <v>31762</v>
      </c>
      <c r="S60" s="160">
        <v>32887</v>
      </c>
      <c r="T60" s="160">
        <v>39770</v>
      </c>
      <c r="U60" s="160">
        <v>35754</v>
      </c>
      <c r="V60" s="160">
        <v>37840</v>
      </c>
      <c r="W60" s="160">
        <v>55647</v>
      </c>
      <c r="X60" s="160">
        <v>56379</v>
      </c>
      <c r="Y60" s="160">
        <v>62450</v>
      </c>
      <c r="Z60" s="160">
        <v>76095</v>
      </c>
      <c r="AA60" s="160">
        <v>78961</v>
      </c>
      <c r="AB60" s="160">
        <v>82434</v>
      </c>
      <c r="AC60" s="160">
        <v>83235</v>
      </c>
      <c r="AD60" s="160">
        <v>86024</v>
      </c>
      <c r="AE60" s="160">
        <v>87233</v>
      </c>
      <c r="AF60" s="160">
        <v>89479</v>
      </c>
      <c r="AG60" s="160">
        <v>99189</v>
      </c>
      <c r="AH60" s="160">
        <v>115245</v>
      </c>
      <c r="AI60" s="160">
        <v>152582</v>
      </c>
      <c r="AJ60" s="160">
        <v>160914</v>
      </c>
      <c r="AK60" s="160">
        <v>195299</v>
      </c>
      <c r="AL60" s="160">
        <v>217516</v>
      </c>
      <c r="AM60" s="160">
        <v>242447</v>
      </c>
      <c r="AN60" s="160">
        <v>249892</v>
      </c>
      <c r="AO60" s="160">
        <v>261297</v>
      </c>
      <c r="AP60" s="160">
        <v>280936</v>
      </c>
      <c r="AQ60" s="160">
        <v>282347</v>
      </c>
      <c r="AR60" s="160">
        <v>285074</v>
      </c>
      <c r="AS60" s="160">
        <v>311773</v>
      </c>
      <c r="AT60" s="160">
        <v>353954</v>
      </c>
      <c r="AU60" s="160">
        <v>412165</v>
      </c>
      <c r="AV60" s="160">
        <v>493035</v>
      </c>
      <c r="AW60" s="160">
        <v>523496</v>
      </c>
      <c r="AX60" s="160">
        <v>593924</v>
      </c>
      <c r="AY60" s="160">
        <v>654814</v>
      </c>
      <c r="AZ60" s="160">
        <v>647400</v>
      </c>
      <c r="BA60" s="160">
        <v>654497</v>
      </c>
      <c r="BB60" s="160">
        <v>685349</v>
      </c>
      <c r="BC60" s="160">
        <v>712289</v>
      </c>
      <c r="BD60" s="160">
        <v>685861</v>
      </c>
      <c r="BE60" s="160">
        <v>669060</v>
      </c>
      <c r="BF60" s="160">
        <v>663344</v>
      </c>
      <c r="BG60" s="160">
        <v>639372</v>
      </c>
      <c r="BH60" s="160">
        <v>611019</v>
      </c>
      <c r="BI60" s="160">
        <v>574526</v>
      </c>
      <c r="BJ60" s="160">
        <v>533676</v>
      </c>
      <c r="BK60" s="160">
        <v>503220</v>
      </c>
      <c r="BL60" s="160">
        <v>468110</v>
      </c>
      <c r="BM60" s="160">
        <v>450276</v>
      </c>
      <c r="BN60" s="160">
        <v>417198</v>
      </c>
      <c r="BO60" s="160">
        <v>394790</v>
      </c>
      <c r="BP60" s="160">
        <v>371395</v>
      </c>
      <c r="BQ60" s="160">
        <v>349841</v>
      </c>
      <c r="BR60" s="160">
        <v>321329</v>
      </c>
      <c r="BS60" s="160">
        <v>301178</v>
      </c>
      <c r="BT60" s="160">
        <v>286259</v>
      </c>
      <c r="BU60" s="160">
        <v>268334</v>
      </c>
      <c r="BV60" s="160">
        <v>262651</v>
      </c>
    </row>
    <row r="61" spans="2:74" s="34" customFormat="1">
      <c r="B61" s="35" t="s">
        <v>501</v>
      </c>
      <c r="C61" s="160">
        <v>7460</v>
      </c>
      <c r="D61" s="160">
        <v>5684</v>
      </c>
      <c r="E61" s="160">
        <v>4452</v>
      </c>
      <c r="F61" s="160">
        <v>3192</v>
      </c>
      <c r="G61" s="160">
        <v>2748</v>
      </c>
      <c r="H61" s="160">
        <v>2306</v>
      </c>
      <c r="I61" s="160">
        <v>1837</v>
      </c>
      <c r="J61" s="160">
        <v>1352</v>
      </c>
      <c r="K61" s="160">
        <v>850</v>
      </c>
      <c r="L61" s="160">
        <v>344</v>
      </c>
      <c r="M61" s="160">
        <v>2695</v>
      </c>
      <c r="N61" s="160">
        <v>2186</v>
      </c>
      <c r="O61" s="160">
        <v>6709</v>
      </c>
      <c r="P61" s="160">
        <v>5693</v>
      </c>
      <c r="Q61" s="160">
        <v>5365</v>
      </c>
      <c r="R61" s="160">
        <v>1125</v>
      </c>
      <c r="S61" s="160">
        <v>819</v>
      </c>
      <c r="T61" s="160">
        <v>819</v>
      </c>
      <c r="U61" s="160">
        <v>1958</v>
      </c>
      <c r="V61" s="160">
        <v>0</v>
      </c>
      <c r="W61" s="160">
        <v>0</v>
      </c>
      <c r="X61" s="160">
        <v>0</v>
      </c>
      <c r="Y61" s="160">
        <v>0</v>
      </c>
      <c r="Z61" s="160">
        <v>0</v>
      </c>
      <c r="AA61" s="160">
        <v>0</v>
      </c>
      <c r="AB61" s="160">
        <v>0</v>
      </c>
      <c r="AC61" s="160">
        <v>0</v>
      </c>
      <c r="AD61" s="160">
        <v>0</v>
      </c>
      <c r="AE61" s="160">
        <v>0</v>
      </c>
      <c r="AF61" s="160">
        <v>0</v>
      </c>
      <c r="AG61" s="160">
        <v>0</v>
      </c>
      <c r="AH61" s="160">
        <v>0</v>
      </c>
      <c r="AI61" s="160">
        <v>0</v>
      </c>
      <c r="AJ61" s="160">
        <v>0</v>
      </c>
      <c r="AK61" s="160">
        <v>0</v>
      </c>
      <c r="AL61" s="160">
        <v>0</v>
      </c>
      <c r="AM61" s="160">
        <v>0</v>
      </c>
      <c r="AN61" s="160">
        <v>0</v>
      </c>
      <c r="AO61" s="160">
        <v>0</v>
      </c>
      <c r="AP61" s="160">
        <v>0</v>
      </c>
      <c r="AQ61" s="160">
        <v>0</v>
      </c>
      <c r="AR61" s="160">
        <v>0</v>
      </c>
      <c r="AS61" s="160">
        <v>0</v>
      </c>
      <c r="AT61" s="160">
        <v>0</v>
      </c>
      <c r="AU61" s="160">
        <v>0</v>
      </c>
      <c r="AV61" s="160">
        <v>0</v>
      </c>
      <c r="AW61" s="160">
        <v>0</v>
      </c>
      <c r="AX61" s="160">
        <v>0</v>
      </c>
      <c r="AY61" s="160">
        <v>0</v>
      </c>
      <c r="AZ61" s="160">
        <v>155</v>
      </c>
      <c r="BA61" s="160">
        <v>150</v>
      </c>
      <c r="BB61" s="160">
        <v>176</v>
      </c>
      <c r="BC61" s="160">
        <v>167</v>
      </c>
      <c r="BD61" s="160">
        <v>156</v>
      </c>
      <c r="BE61" s="160">
        <v>634</v>
      </c>
      <c r="BF61" s="160">
        <v>778</v>
      </c>
      <c r="BG61" s="160">
        <v>1949</v>
      </c>
      <c r="BH61" s="160">
        <v>2192</v>
      </c>
      <c r="BI61" s="160">
        <v>2140</v>
      </c>
      <c r="BJ61" s="160">
        <v>2213</v>
      </c>
      <c r="BK61" s="160">
        <v>2279</v>
      </c>
      <c r="BL61" s="160">
        <v>2174</v>
      </c>
      <c r="BM61" s="160">
        <v>2067</v>
      </c>
      <c r="BN61" s="160">
        <v>1955</v>
      </c>
      <c r="BO61" s="160">
        <v>1842</v>
      </c>
      <c r="BP61" s="160">
        <v>1728</v>
      </c>
      <c r="BQ61" s="160">
        <v>1613</v>
      </c>
      <c r="BR61" s="160">
        <v>1500</v>
      </c>
      <c r="BS61" s="160">
        <v>1386</v>
      </c>
      <c r="BT61" s="160">
        <v>1269</v>
      </c>
      <c r="BU61" s="160">
        <v>1152</v>
      </c>
      <c r="BV61" s="160">
        <v>1034</v>
      </c>
    </row>
    <row r="62" spans="2:74" s="34" customFormat="1" ht="14.45" customHeight="1">
      <c r="B62" s="35" t="s">
        <v>75</v>
      </c>
      <c r="C62" s="160">
        <v>11343</v>
      </c>
      <c r="D62" s="160">
        <v>0</v>
      </c>
      <c r="E62" s="160">
        <v>0</v>
      </c>
      <c r="F62" s="160">
        <v>0</v>
      </c>
      <c r="G62" s="160">
        <v>0</v>
      </c>
      <c r="H62" s="160">
        <v>0</v>
      </c>
      <c r="I62" s="160">
        <v>0</v>
      </c>
      <c r="J62" s="160">
        <v>0</v>
      </c>
      <c r="K62" s="160">
        <v>0</v>
      </c>
      <c r="L62" s="160">
        <v>0</v>
      </c>
      <c r="M62" s="160">
        <v>0</v>
      </c>
      <c r="N62" s="160">
        <v>0</v>
      </c>
      <c r="O62" s="160">
        <v>0</v>
      </c>
      <c r="P62" s="160">
        <v>0</v>
      </c>
      <c r="Q62" s="160">
        <v>0</v>
      </c>
      <c r="R62" s="160">
        <v>0</v>
      </c>
      <c r="S62" s="160">
        <v>0</v>
      </c>
      <c r="T62" s="160">
        <v>0</v>
      </c>
      <c r="U62" s="160">
        <v>0</v>
      </c>
      <c r="V62" s="160">
        <v>0</v>
      </c>
      <c r="W62" s="160">
        <v>0</v>
      </c>
      <c r="X62" s="160">
        <v>0</v>
      </c>
      <c r="Y62" s="160">
        <v>0</v>
      </c>
      <c r="Z62" s="160">
        <v>0</v>
      </c>
      <c r="AA62" s="160">
        <v>0</v>
      </c>
      <c r="AB62" s="160">
        <v>0</v>
      </c>
      <c r="AC62" s="160">
        <v>0</v>
      </c>
      <c r="AD62" s="160">
        <v>0</v>
      </c>
      <c r="AE62" s="160">
        <v>0</v>
      </c>
      <c r="AF62" s="160">
        <v>0</v>
      </c>
      <c r="AG62" s="160">
        <v>0</v>
      </c>
      <c r="AH62" s="160">
        <v>0</v>
      </c>
      <c r="AI62" s="160">
        <v>0</v>
      </c>
      <c r="AJ62" s="160">
        <v>0</v>
      </c>
      <c r="AK62" s="160">
        <v>0</v>
      </c>
      <c r="AL62" s="160">
        <v>0</v>
      </c>
      <c r="AM62" s="160">
        <v>0</v>
      </c>
      <c r="AN62" s="160">
        <v>0</v>
      </c>
      <c r="AO62" s="160">
        <v>0</v>
      </c>
      <c r="AP62" s="160">
        <v>0</v>
      </c>
      <c r="AQ62" s="160">
        <v>0</v>
      </c>
      <c r="AR62" s="160">
        <v>0</v>
      </c>
      <c r="AS62" s="160">
        <v>0</v>
      </c>
      <c r="AT62" s="160">
        <v>0</v>
      </c>
      <c r="AU62" s="160">
        <v>0</v>
      </c>
      <c r="AV62" s="160">
        <v>0</v>
      </c>
      <c r="AW62" s="160">
        <v>0</v>
      </c>
      <c r="AX62" s="160">
        <v>0</v>
      </c>
      <c r="AY62" s="160">
        <v>0</v>
      </c>
      <c r="AZ62" s="160"/>
      <c r="BA62" s="160">
        <v>2042</v>
      </c>
      <c r="BB62" s="160"/>
      <c r="BC62" s="160"/>
      <c r="BD62" s="160"/>
      <c r="BE62" s="160"/>
      <c r="BF62" s="160">
        <v>9418</v>
      </c>
      <c r="BG62" s="160"/>
      <c r="BH62" s="160">
        <v>6640</v>
      </c>
      <c r="BI62" s="160"/>
      <c r="BJ62" s="160">
        <v>5625</v>
      </c>
      <c r="BK62" s="160">
        <v>0</v>
      </c>
      <c r="BL62" s="160">
        <v>0</v>
      </c>
      <c r="BM62" s="160">
        <v>0</v>
      </c>
      <c r="BN62" s="160">
        <v>0</v>
      </c>
      <c r="BO62" s="160">
        <v>0</v>
      </c>
      <c r="BP62" s="160">
        <v>0</v>
      </c>
      <c r="BQ62" s="160">
        <v>0</v>
      </c>
      <c r="BR62" s="160">
        <v>0</v>
      </c>
      <c r="BS62" s="160">
        <v>0</v>
      </c>
      <c r="BT62" s="160" t="s">
        <v>313</v>
      </c>
      <c r="BU62" s="160">
        <v>0</v>
      </c>
      <c r="BV62" s="160" t="s">
        <v>313</v>
      </c>
    </row>
    <row r="63" spans="2:74" s="29" customFormat="1">
      <c r="B63" s="28" t="s">
        <v>502</v>
      </c>
      <c r="C63" s="161">
        <v>0</v>
      </c>
      <c r="D63" s="161">
        <v>0</v>
      </c>
      <c r="E63" s="161">
        <v>0</v>
      </c>
      <c r="F63" s="161">
        <v>0</v>
      </c>
      <c r="G63" s="161">
        <v>0</v>
      </c>
      <c r="H63" s="161">
        <v>0</v>
      </c>
      <c r="I63" s="161">
        <v>0</v>
      </c>
      <c r="J63" s="161">
        <v>0</v>
      </c>
      <c r="K63" s="161">
        <v>0</v>
      </c>
      <c r="L63" s="161">
        <v>0</v>
      </c>
      <c r="M63" s="161">
        <v>0</v>
      </c>
      <c r="N63" s="161">
        <v>0</v>
      </c>
      <c r="O63" s="161">
        <v>0</v>
      </c>
      <c r="P63" s="161">
        <v>0</v>
      </c>
      <c r="Q63" s="161">
        <v>0</v>
      </c>
      <c r="R63" s="161">
        <v>0</v>
      </c>
      <c r="S63" s="161">
        <v>0</v>
      </c>
      <c r="T63" s="161">
        <v>0</v>
      </c>
      <c r="U63" s="161">
        <v>0</v>
      </c>
      <c r="V63" s="161">
        <v>0</v>
      </c>
      <c r="W63" s="161">
        <v>0</v>
      </c>
      <c r="X63" s="161">
        <v>0</v>
      </c>
      <c r="Y63" s="161">
        <v>0</v>
      </c>
      <c r="Z63" s="161">
        <v>0</v>
      </c>
      <c r="AA63" s="161">
        <v>0</v>
      </c>
      <c r="AB63" s="161">
        <v>0</v>
      </c>
      <c r="AC63" s="161">
        <v>0</v>
      </c>
      <c r="AD63" s="161">
        <v>0</v>
      </c>
      <c r="AE63" s="161">
        <v>0</v>
      </c>
      <c r="AF63" s="161">
        <v>0</v>
      </c>
      <c r="AG63" s="161">
        <v>0</v>
      </c>
      <c r="AH63" s="161">
        <v>0</v>
      </c>
      <c r="AI63" s="161">
        <v>0</v>
      </c>
      <c r="AJ63" s="161">
        <v>4069</v>
      </c>
      <c r="AK63" s="161">
        <v>2540</v>
      </c>
      <c r="AL63" s="161">
        <v>5823</v>
      </c>
      <c r="AM63" s="161">
        <v>5071</v>
      </c>
      <c r="AN63" s="161">
        <v>16311</v>
      </c>
      <c r="AO63" s="161">
        <v>32042</v>
      </c>
      <c r="AP63" s="161">
        <v>21778</v>
      </c>
      <c r="AQ63" s="161">
        <v>21214</v>
      </c>
      <c r="AR63" s="161">
        <v>14405</v>
      </c>
      <c r="AS63" s="161">
        <v>6410</v>
      </c>
      <c r="AT63" s="161">
        <v>0</v>
      </c>
      <c r="AU63" s="161">
        <v>3196</v>
      </c>
      <c r="AV63" s="161">
        <v>0</v>
      </c>
      <c r="AW63" s="161">
        <v>0</v>
      </c>
      <c r="AX63" s="161">
        <v>0</v>
      </c>
      <c r="AY63" s="161">
        <v>0</v>
      </c>
      <c r="AZ63" s="161">
        <v>1835</v>
      </c>
      <c r="BA63" s="161">
        <v>2042</v>
      </c>
      <c r="BB63" s="161">
        <v>11065</v>
      </c>
      <c r="BC63" s="161">
        <v>13364</v>
      </c>
      <c r="BD63" s="161">
        <v>8543</v>
      </c>
      <c r="BE63" s="161">
        <v>10259</v>
      </c>
      <c r="BF63" s="161">
        <v>9418</v>
      </c>
      <c r="BG63" s="161">
        <v>7973</v>
      </c>
      <c r="BH63" s="161">
        <v>6640</v>
      </c>
      <c r="BI63" s="161">
        <v>6158</v>
      </c>
      <c r="BJ63" s="161">
        <v>5625</v>
      </c>
      <c r="BK63" s="161">
        <v>4922</v>
      </c>
      <c r="BL63" s="161">
        <v>2762</v>
      </c>
      <c r="BM63" s="161">
        <v>3834</v>
      </c>
      <c r="BN63" s="161">
        <v>3434</v>
      </c>
      <c r="BO63" s="161">
        <v>2879</v>
      </c>
      <c r="BP63" s="161">
        <v>2677</v>
      </c>
      <c r="BQ63" s="161">
        <v>2090</v>
      </c>
      <c r="BR63" s="161">
        <v>1356</v>
      </c>
      <c r="BS63" s="161">
        <v>689</v>
      </c>
      <c r="BT63" s="161" t="s">
        <v>313</v>
      </c>
      <c r="BU63" s="161">
        <v>0</v>
      </c>
      <c r="BV63" s="161" t="s">
        <v>313</v>
      </c>
    </row>
    <row r="64" spans="2:74" s="4" customFormat="1">
      <c r="B64" s="153" t="s">
        <v>503</v>
      </c>
      <c r="C64" s="160">
        <v>0</v>
      </c>
      <c r="D64" s="160">
        <v>0</v>
      </c>
      <c r="E64" s="160">
        <v>0</v>
      </c>
      <c r="F64" s="160">
        <v>0</v>
      </c>
      <c r="G64" s="160">
        <v>0</v>
      </c>
      <c r="H64" s="160">
        <v>0</v>
      </c>
      <c r="I64" s="160">
        <v>0</v>
      </c>
      <c r="J64" s="160">
        <v>0</v>
      </c>
      <c r="K64" s="160">
        <v>0</v>
      </c>
      <c r="L64" s="160">
        <v>0</v>
      </c>
      <c r="M64" s="160">
        <v>0</v>
      </c>
      <c r="N64" s="160">
        <v>0</v>
      </c>
      <c r="O64" s="160">
        <v>0</v>
      </c>
      <c r="P64" s="160">
        <v>0</v>
      </c>
      <c r="Q64" s="160">
        <v>0</v>
      </c>
      <c r="R64" s="160">
        <v>0</v>
      </c>
      <c r="S64" s="160">
        <v>0</v>
      </c>
      <c r="T64" s="160">
        <v>0</v>
      </c>
      <c r="U64" s="160">
        <v>0</v>
      </c>
      <c r="V64" s="160">
        <v>0</v>
      </c>
      <c r="W64" s="160">
        <v>0</v>
      </c>
      <c r="X64" s="160">
        <v>0</v>
      </c>
      <c r="Y64" s="160">
        <v>0</v>
      </c>
      <c r="Z64" s="160">
        <v>0</v>
      </c>
      <c r="AA64" s="160">
        <v>0</v>
      </c>
      <c r="AB64" s="160">
        <v>0</v>
      </c>
      <c r="AC64" s="160">
        <v>0</v>
      </c>
      <c r="AD64" s="160">
        <v>0</v>
      </c>
      <c r="AE64" s="160">
        <v>0</v>
      </c>
      <c r="AF64" s="160">
        <v>0</v>
      </c>
      <c r="AG64" s="160">
        <v>0</v>
      </c>
      <c r="AH64" s="160">
        <v>0</v>
      </c>
      <c r="AI64" s="160">
        <v>0</v>
      </c>
      <c r="AJ64" s="160">
        <v>4069</v>
      </c>
      <c r="AK64" s="160">
        <v>2540</v>
      </c>
      <c r="AL64" s="160">
        <v>5823</v>
      </c>
      <c r="AM64" s="160">
        <v>5071</v>
      </c>
      <c r="AN64" s="160">
        <v>16311</v>
      </c>
      <c r="AO64" s="160">
        <v>32042</v>
      </c>
      <c r="AP64" s="160">
        <v>21778</v>
      </c>
      <c r="AQ64" s="160">
        <v>21214</v>
      </c>
      <c r="AR64" s="160">
        <v>14405</v>
      </c>
      <c r="AS64" s="160">
        <v>6410</v>
      </c>
      <c r="AT64" s="160">
        <v>0</v>
      </c>
      <c r="AU64" s="160">
        <v>3196</v>
      </c>
      <c r="AV64" s="160">
        <v>0</v>
      </c>
      <c r="AW64" s="160">
        <v>0</v>
      </c>
      <c r="AX64" s="160">
        <v>0</v>
      </c>
      <c r="AY64" s="160">
        <v>0</v>
      </c>
      <c r="AZ64" s="160">
        <v>1835</v>
      </c>
      <c r="BA64" s="160">
        <v>2042</v>
      </c>
      <c r="BB64" s="160">
        <v>11065</v>
      </c>
      <c r="BC64" s="160">
        <v>13364</v>
      </c>
      <c r="BD64" s="160">
        <v>8543</v>
      </c>
      <c r="BE64" s="160">
        <v>10259</v>
      </c>
      <c r="BF64" s="160">
        <v>9418</v>
      </c>
      <c r="BG64" s="160">
        <v>7973</v>
      </c>
      <c r="BH64" s="160">
        <v>6640</v>
      </c>
      <c r="BI64" s="160">
        <v>6158</v>
      </c>
      <c r="BJ64" s="160">
        <v>5625</v>
      </c>
      <c r="BK64" s="160">
        <v>4922</v>
      </c>
      <c r="BL64" s="160">
        <v>2762</v>
      </c>
      <c r="BM64" s="160">
        <v>3834</v>
      </c>
      <c r="BN64" s="160">
        <v>3434</v>
      </c>
      <c r="BO64" s="160">
        <v>2879</v>
      </c>
      <c r="BP64" s="160">
        <v>2677</v>
      </c>
      <c r="BQ64" s="160">
        <v>2090</v>
      </c>
      <c r="BR64" s="160">
        <v>1356</v>
      </c>
      <c r="BS64" s="160">
        <v>689</v>
      </c>
      <c r="BT64" s="160" t="s">
        <v>313</v>
      </c>
      <c r="BU64" s="160">
        <v>0</v>
      </c>
      <c r="BV64" s="160" t="s">
        <v>313</v>
      </c>
    </row>
    <row r="65" spans="2:74" s="29" customFormat="1">
      <c r="B65" s="28" t="s">
        <v>504</v>
      </c>
      <c r="C65" s="161">
        <v>0</v>
      </c>
      <c r="D65" s="161">
        <v>0</v>
      </c>
      <c r="E65" s="161">
        <v>0</v>
      </c>
      <c r="F65" s="161">
        <v>0</v>
      </c>
      <c r="G65" s="161">
        <v>0</v>
      </c>
      <c r="H65" s="161">
        <v>0</v>
      </c>
      <c r="I65" s="161">
        <v>0</v>
      </c>
      <c r="J65" s="161">
        <v>0</v>
      </c>
      <c r="K65" s="161">
        <v>0</v>
      </c>
      <c r="L65" s="161">
        <v>0</v>
      </c>
      <c r="M65" s="161">
        <v>0</v>
      </c>
      <c r="N65" s="161">
        <v>0</v>
      </c>
      <c r="O65" s="161">
        <v>0</v>
      </c>
      <c r="P65" s="161">
        <v>0</v>
      </c>
      <c r="Q65" s="161">
        <v>0</v>
      </c>
      <c r="R65" s="161">
        <v>0</v>
      </c>
      <c r="S65" s="161">
        <v>0</v>
      </c>
      <c r="T65" s="161">
        <v>0</v>
      </c>
      <c r="U65" s="161">
        <v>0</v>
      </c>
      <c r="V65" s="161">
        <v>0</v>
      </c>
      <c r="W65" s="161">
        <v>11800</v>
      </c>
      <c r="X65" s="161">
        <v>14033</v>
      </c>
      <c r="Y65" s="161">
        <v>16594</v>
      </c>
      <c r="Z65" s="161">
        <v>18917</v>
      </c>
      <c r="AA65" s="161">
        <v>20542</v>
      </c>
      <c r="AB65" s="161">
        <v>22413</v>
      </c>
      <c r="AC65" s="161">
        <v>25048</v>
      </c>
      <c r="AD65" s="161">
        <v>27538</v>
      </c>
      <c r="AE65" s="161">
        <v>29464</v>
      </c>
      <c r="AF65" s="161">
        <v>29187</v>
      </c>
      <c r="AG65" s="161">
        <v>30943</v>
      </c>
      <c r="AH65" s="161">
        <v>32457</v>
      </c>
      <c r="AI65" s="161">
        <v>33685</v>
      </c>
      <c r="AJ65" s="161">
        <v>35159</v>
      </c>
      <c r="AK65" s="161">
        <v>36520</v>
      </c>
      <c r="AL65" s="161">
        <v>0</v>
      </c>
      <c r="AM65" s="161">
        <v>0</v>
      </c>
      <c r="AN65" s="161">
        <v>0</v>
      </c>
      <c r="AO65" s="161">
        <v>0</v>
      </c>
      <c r="AP65" s="161">
        <v>0</v>
      </c>
      <c r="AQ65" s="161">
        <v>19917</v>
      </c>
      <c r="AR65" s="161">
        <v>0</v>
      </c>
      <c r="AS65" s="161">
        <v>0</v>
      </c>
      <c r="AT65" s="161">
        <v>0</v>
      </c>
      <c r="AU65" s="161">
        <v>0</v>
      </c>
      <c r="AV65" s="161">
        <v>9358</v>
      </c>
      <c r="AW65" s="161">
        <f>SUM(AW66)</f>
        <v>28659</v>
      </c>
      <c r="AX65" s="161">
        <v>72028</v>
      </c>
      <c r="AY65" s="161">
        <v>14084</v>
      </c>
      <c r="AZ65" s="161">
        <v>41386</v>
      </c>
      <c r="BA65" s="161">
        <v>5936</v>
      </c>
      <c r="BB65" s="161">
        <v>0</v>
      </c>
      <c r="BC65" s="161" t="s">
        <v>313</v>
      </c>
      <c r="BD65" s="161" t="s">
        <v>313</v>
      </c>
      <c r="BE65" s="161">
        <v>305522</v>
      </c>
      <c r="BF65" s="161">
        <v>123698</v>
      </c>
      <c r="BG65" s="161">
        <v>207959</v>
      </c>
      <c r="BH65" s="161">
        <v>426019</v>
      </c>
      <c r="BI65" s="161">
        <v>387858</v>
      </c>
      <c r="BJ65" s="161">
        <v>424046</v>
      </c>
      <c r="BK65" s="161">
        <v>436382</v>
      </c>
      <c r="BL65" s="161">
        <v>395068</v>
      </c>
      <c r="BM65" s="161">
        <v>431690</v>
      </c>
      <c r="BN65" s="161">
        <v>371706</v>
      </c>
      <c r="BO65" s="161">
        <v>334128</v>
      </c>
      <c r="BP65" s="161">
        <v>126009</v>
      </c>
      <c r="BQ65" s="161">
        <v>28768</v>
      </c>
      <c r="BR65" s="161">
        <v>24386</v>
      </c>
      <c r="BS65" s="161">
        <v>3604</v>
      </c>
      <c r="BT65" s="161" t="s">
        <v>313</v>
      </c>
      <c r="BU65" s="161">
        <v>0</v>
      </c>
      <c r="BV65" s="161" t="s">
        <v>313</v>
      </c>
    </row>
    <row r="66" spans="2:74" s="34" customFormat="1">
      <c r="B66" s="35" t="s">
        <v>409</v>
      </c>
      <c r="C66" s="160">
        <v>0</v>
      </c>
      <c r="D66" s="160">
        <v>0</v>
      </c>
      <c r="E66" s="160">
        <v>0</v>
      </c>
      <c r="F66" s="160">
        <v>0</v>
      </c>
      <c r="G66" s="160">
        <v>0</v>
      </c>
      <c r="H66" s="160">
        <v>0</v>
      </c>
      <c r="I66" s="160">
        <v>0</v>
      </c>
      <c r="J66" s="160">
        <v>0</v>
      </c>
      <c r="K66" s="160">
        <v>0</v>
      </c>
      <c r="L66" s="160">
        <v>0</v>
      </c>
      <c r="M66" s="160">
        <v>0</v>
      </c>
      <c r="N66" s="160">
        <v>0</v>
      </c>
      <c r="O66" s="160">
        <v>0</v>
      </c>
      <c r="P66" s="160">
        <v>0</v>
      </c>
      <c r="Q66" s="160">
        <v>0</v>
      </c>
      <c r="R66" s="160">
        <v>0</v>
      </c>
      <c r="S66" s="160">
        <v>0</v>
      </c>
      <c r="T66" s="160">
        <v>0</v>
      </c>
      <c r="U66" s="160">
        <v>0</v>
      </c>
      <c r="V66" s="160">
        <v>0</v>
      </c>
      <c r="W66" s="160">
        <v>11800</v>
      </c>
      <c r="X66" s="160">
        <v>14033</v>
      </c>
      <c r="Y66" s="160">
        <v>16594</v>
      </c>
      <c r="Z66" s="160">
        <v>18917</v>
      </c>
      <c r="AA66" s="160">
        <v>20542</v>
      </c>
      <c r="AB66" s="160">
        <v>22413</v>
      </c>
      <c r="AC66" s="160">
        <v>25048</v>
      </c>
      <c r="AD66" s="160">
        <v>27538</v>
      </c>
      <c r="AE66" s="160">
        <v>29464</v>
      </c>
      <c r="AF66" s="160">
        <v>29187</v>
      </c>
      <c r="AG66" s="160">
        <v>30943</v>
      </c>
      <c r="AH66" s="160">
        <v>32457</v>
      </c>
      <c r="AI66" s="160">
        <v>33685</v>
      </c>
      <c r="AJ66" s="160">
        <v>35159</v>
      </c>
      <c r="AK66" s="160">
        <v>36520</v>
      </c>
      <c r="AL66" s="160">
        <v>0</v>
      </c>
      <c r="AM66" s="160">
        <v>0</v>
      </c>
      <c r="AN66" s="160">
        <v>0</v>
      </c>
      <c r="AO66" s="160">
        <v>0</v>
      </c>
      <c r="AP66" s="160">
        <v>0</v>
      </c>
      <c r="AQ66" s="160">
        <v>19917</v>
      </c>
      <c r="AR66" s="160">
        <v>0</v>
      </c>
      <c r="AS66" s="160">
        <v>0</v>
      </c>
      <c r="AT66" s="160">
        <v>0</v>
      </c>
      <c r="AU66" s="160">
        <v>0</v>
      </c>
      <c r="AV66" s="160">
        <v>9358</v>
      </c>
      <c r="AW66" s="160">
        <v>28659</v>
      </c>
      <c r="AX66" s="160">
        <v>72028</v>
      </c>
      <c r="AY66" s="160">
        <v>14084</v>
      </c>
      <c r="AZ66" s="160">
        <v>41386</v>
      </c>
      <c r="BA66" s="160">
        <v>5936</v>
      </c>
      <c r="BB66" s="160">
        <v>0</v>
      </c>
      <c r="BC66" s="160" t="s">
        <v>313</v>
      </c>
      <c r="BD66" s="160" t="s">
        <v>313</v>
      </c>
      <c r="BE66" s="160">
        <v>305522</v>
      </c>
      <c r="BF66" s="160">
        <v>123698</v>
      </c>
      <c r="BG66" s="160">
        <v>207959</v>
      </c>
      <c r="BH66" s="160">
        <v>426019</v>
      </c>
      <c r="BI66" s="160">
        <v>387858</v>
      </c>
      <c r="BJ66" s="160">
        <v>424046</v>
      </c>
      <c r="BK66" s="160">
        <v>436382</v>
      </c>
      <c r="BL66" s="160">
        <v>395068</v>
      </c>
      <c r="BM66" s="160">
        <v>431690</v>
      </c>
      <c r="BN66" s="160">
        <v>371706</v>
      </c>
      <c r="BO66" s="160">
        <v>334128</v>
      </c>
      <c r="BP66" s="160">
        <v>126009</v>
      </c>
      <c r="BQ66" s="160">
        <v>28768</v>
      </c>
      <c r="BR66" s="160">
        <v>24386</v>
      </c>
      <c r="BS66" s="160">
        <v>3604</v>
      </c>
      <c r="BT66" s="160" t="s">
        <v>313</v>
      </c>
      <c r="BU66" s="160">
        <v>0</v>
      </c>
      <c r="BV66" s="160" t="s">
        <v>313</v>
      </c>
    </row>
    <row r="67" spans="2:74" s="29" customFormat="1">
      <c r="B67" s="28" t="s">
        <v>505</v>
      </c>
      <c r="C67" s="161">
        <v>243826</v>
      </c>
      <c r="D67" s="161">
        <v>258412</v>
      </c>
      <c r="E67" s="161">
        <v>266748</v>
      </c>
      <c r="F67" s="161">
        <v>389415</v>
      </c>
      <c r="G67" s="161">
        <v>336630</v>
      </c>
      <c r="H67" s="161">
        <v>368984</v>
      </c>
      <c r="I67" s="161">
        <v>389259</v>
      </c>
      <c r="J67" s="161">
        <v>403078</v>
      </c>
      <c r="K67" s="161">
        <v>426432</v>
      </c>
      <c r="L67" s="161">
        <v>457246</v>
      </c>
      <c r="M67" s="161">
        <v>476932</v>
      </c>
      <c r="N67" s="161">
        <v>558404</v>
      </c>
      <c r="O67" s="161">
        <v>584457</v>
      </c>
      <c r="P67" s="161">
        <v>566270</v>
      </c>
      <c r="Q67" s="161">
        <v>563428</v>
      </c>
      <c r="R67" s="161">
        <v>575915</v>
      </c>
      <c r="S67" s="161">
        <v>581234</v>
      </c>
      <c r="T67" s="161">
        <v>570462</v>
      </c>
      <c r="U67" s="161">
        <v>581908</v>
      </c>
      <c r="V67" s="161">
        <v>600215</v>
      </c>
      <c r="W67" s="161">
        <v>531152</v>
      </c>
      <c r="X67" s="161">
        <v>510358</v>
      </c>
      <c r="Y67" s="161">
        <v>519471</v>
      </c>
      <c r="Z67" s="161">
        <v>529993</v>
      </c>
      <c r="AA67" s="161">
        <v>530691</v>
      </c>
      <c r="AB67" s="161">
        <v>537865</v>
      </c>
      <c r="AC67" s="161">
        <v>547862</v>
      </c>
      <c r="AD67" s="161">
        <v>552333</v>
      </c>
      <c r="AE67" s="161">
        <v>563875</v>
      </c>
      <c r="AF67" s="161">
        <v>570651</v>
      </c>
      <c r="AG67" s="161">
        <v>576976</v>
      </c>
      <c r="AH67" s="161">
        <v>553009</v>
      </c>
      <c r="AI67" s="161">
        <v>555168</v>
      </c>
      <c r="AJ67" s="161">
        <v>553293</v>
      </c>
      <c r="AK67" s="161">
        <v>549136</v>
      </c>
      <c r="AL67" s="161">
        <v>554093</v>
      </c>
      <c r="AM67" s="161">
        <v>558458</v>
      </c>
      <c r="AN67" s="161">
        <v>564018</v>
      </c>
      <c r="AO67" s="161">
        <v>627329</v>
      </c>
      <c r="AP67" s="161">
        <v>650472</v>
      </c>
      <c r="AQ67" s="161">
        <v>661474</v>
      </c>
      <c r="AR67" s="161">
        <v>1991023</v>
      </c>
      <c r="AS67" s="161">
        <v>1824434</v>
      </c>
      <c r="AT67" s="161">
        <v>1775657</v>
      </c>
      <c r="AU67" s="161">
        <v>2807100</v>
      </c>
      <c r="AV67" s="161">
        <v>2999044</v>
      </c>
      <c r="AW67" s="161">
        <f>SUM(AW68:AW71)</f>
        <v>2984709</v>
      </c>
      <c r="AX67" s="161">
        <v>2645877</v>
      </c>
      <c r="AY67" s="161">
        <v>2609254</v>
      </c>
      <c r="AZ67" s="161">
        <v>2600858</v>
      </c>
      <c r="BA67" s="161">
        <v>2725923</v>
      </c>
      <c r="BB67" s="161">
        <v>2954382</v>
      </c>
      <c r="BC67" s="161">
        <v>3384218</v>
      </c>
      <c r="BD67" s="161">
        <v>3346994</v>
      </c>
      <c r="BE67" s="161">
        <v>2674648</v>
      </c>
      <c r="BF67" s="161">
        <v>2781286</v>
      </c>
      <c r="BG67" s="161">
        <v>2765646</v>
      </c>
      <c r="BH67" s="161">
        <v>2614983</v>
      </c>
      <c r="BI67" s="161">
        <v>2731243</v>
      </c>
      <c r="BJ67" s="161">
        <v>2672535</v>
      </c>
      <c r="BK67" s="161">
        <v>2412683</v>
      </c>
      <c r="BL67" s="161">
        <v>2530310</v>
      </c>
      <c r="BM67" s="161">
        <v>2439219</v>
      </c>
      <c r="BN67" s="161">
        <v>2544538</v>
      </c>
      <c r="BO67" s="161">
        <v>2460980</v>
      </c>
      <c r="BP67" s="161">
        <v>2678589</v>
      </c>
      <c r="BQ67" s="161">
        <v>2742957</v>
      </c>
      <c r="BR67" s="161">
        <v>2793008</v>
      </c>
      <c r="BS67" s="161">
        <v>2774564</v>
      </c>
      <c r="BT67" s="161">
        <v>2867586</v>
      </c>
      <c r="BU67" s="161">
        <v>3000003</v>
      </c>
      <c r="BV67" s="161">
        <v>2950976</v>
      </c>
    </row>
    <row r="68" spans="2:74" s="34" customFormat="1">
      <c r="B68" s="35" t="s">
        <v>509</v>
      </c>
      <c r="C68" s="160">
        <v>28291</v>
      </c>
      <c r="D68" s="160">
        <v>28291</v>
      </c>
      <c r="E68" s="160">
        <v>28291</v>
      </c>
      <c r="F68" s="160">
        <v>138257</v>
      </c>
      <c r="G68" s="160">
        <v>150548</v>
      </c>
      <c r="H68" s="160">
        <v>180854</v>
      </c>
      <c r="I68" s="160">
        <v>198178</v>
      </c>
      <c r="J68" s="160">
        <v>209022</v>
      </c>
      <c r="K68" s="160">
        <v>229529</v>
      </c>
      <c r="L68" s="160">
        <v>255595</v>
      </c>
      <c r="M68" s="160">
        <v>271989</v>
      </c>
      <c r="N68" s="160">
        <v>284495</v>
      </c>
      <c r="O68" s="160">
        <v>294905</v>
      </c>
      <c r="P68" s="160">
        <v>303565</v>
      </c>
      <c r="Q68" s="160">
        <v>311742</v>
      </c>
      <c r="R68" s="160">
        <v>313075</v>
      </c>
      <c r="S68" s="160">
        <v>320264</v>
      </c>
      <c r="T68" s="160">
        <v>328401</v>
      </c>
      <c r="U68" s="160">
        <v>335146</v>
      </c>
      <c r="V68" s="160">
        <v>341151</v>
      </c>
      <c r="W68" s="160">
        <v>331783</v>
      </c>
      <c r="X68" s="160">
        <v>335508</v>
      </c>
      <c r="Y68" s="160">
        <v>342047</v>
      </c>
      <c r="Z68" s="160">
        <v>347183</v>
      </c>
      <c r="AA68" s="160">
        <v>351962</v>
      </c>
      <c r="AB68" s="160">
        <v>355485</v>
      </c>
      <c r="AC68" s="160">
        <v>361217</v>
      </c>
      <c r="AD68" s="160">
        <v>367419</v>
      </c>
      <c r="AE68" s="160">
        <v>373113</v>
      </c>
      <c r="AF68" s="160">
        <v>377962</v>
      </c>
      <c r="AG68" s="160">
        <v>382172</v>
      </c>
      <c r="AH68" s="160">
        <v>386006</v>
      </c>
      <c r="AI68" s="160">
        <v>389727</v>
      </c>
      <c r="AJ68" s="160">
        <v>393824</v>
      </c>
      <c r="AK68" s="160">
        <v>388981</v>
      </c>
      <c r="AL68" s="160">
        <v>393470</v>
      </c>
      <c r="AM68" s="160">
        <v>398250</v>
      </c>
      <c r="AN68" s="160">
        <v>403233</v>
      </c>
      <c r="AO68" s="160">
        <v>408686</v>
      </c>
      <c r="AP68" s="160">
        <v>413557</v>
      </c>
      <c r="AQ68" s="160">
        <v>418194</v>
      </c>
      <c r="AR68" s="160">
        <v>422317</v>
      </c>
      <c r="AS68" s="160">
        <v>425970</v>
      </c>
      <c r="AT68" s="160">
        <v>429060</v>
      </c>
      <c r="AU68" s="160">
        <v>432041</v>
      </c>
      <c r="AV68" s="160">
        <v>435240</v>
      </c>
      <c r="AW68" s="160">
        <v>438947</v>
      </c>
      <c r="AX68" s="160">
        <v>444586</v>
      </c>
      <c r="AY68" s="160">
        <v>449107</v>
      </c>
      <c r="AZ68" s="160">
        <v>453542</v>
      </c>
      <c r="BA68" s="160">
        <v>456908</v>
      </c>
      <c r="BB68" s="160">
        <v>461677</v>
      </c>
      <c r="BC68" s="160">
        <v>466645</v>
      </c>
      <c r="BD68" s="160">
        <v>472100</v>
      </c>
      <c r="BE68" s="160">
        <v>478246</v>
      </c>
      <c r="BF68" s="160">
        <v>484244</v>
      </c>
      <c r="BG68" s="160">
        <v>490089</v>
      </c>
      <c r="BH68" s="160">
        <v>495945</v>
      </c>
      <c r="BI68" s="160">
        <v>502288</v>
      </c>
      <c r="BJ68" s="160">
        <v>508104</v>
      </c>
      <c r="BK68" s="160">
        <v>510140</v>
      </c>
      <c r="BL68" s="160">
        <v>518736</v>
      </c>
      <c r="BM68" s="160">
        <v>523117</v>
      </c>
      <c r="BN68" s="160">
        <v>526479</v>
      </c>
      <c r="BO68" s="160">
        <v>529369</v>
      </c>
      <c r="BP68" s="160">
        <v>532223</v>
      </c>
      <c r="BQ68" s="160">
        <v>535185</v>
      </c>
      <c r="BR68" s="160">
        <v>537911</v>
      </c>
      <c r="BS68" s="160">
        <v>540674</v>
      </c>
      <c r="BT68" s="160">
        <v>543455</v>
      </c>
      <c r="BU68" s="160">
        <v>546254</v>
      </c>
      <c r="BV68" s="160">
        <v>548653</v>
      </c>
    </row>
    <row r="69" spans="2:74" s="34" customFormat="1">
      <c r="B69" s="35" t="s">
        <v>511</v>
      </c>
      <c r="C69" s="160">
        <v>0</v>
      </c>
      <c r="D69" s="160">
        <v>0</v>
      </c>
      <c r="E69" s="160">
        <v>0</v>
      </c>
      <c r="F69" s="160">
        <v>0</v>
      </c>
      <c r="G69" s="160">
        <v>0</v>
      </c>
      <c r="H69" s="160">
        <v>0</v>
      </c>
      <c r="I69" s="160">
        <v>0</v>
      </c>
      <c r="J69" s="160">
        <v>0</v>
      </c>
      <c r="K69" s="160">
        <v>0</v>
      </c>
      <c r="L69" s="160">
        <v>0</v>
      </c>
      <c r="M69" s="160">
        <v>0</v>
      </c>
      <c r="N69" s="160">
        <v>0</v>
      </c>
      <c r="O69" s="160">
        <v>0</v>
      </c>
      <c r="P69" s="160">
        <v>0</v>
      </c>
      <c r="Q69" s="160">
        <v>0</v>
      </c>
      <c r="R69" s="160">
        <v>0</v>
      </c>
      <c r="S69" s="160">
        <v>0</v>
      </c>
      <c r="T69" s="160">
        <v>0</v>
      </c>
      <c r="U69" s="160">
        <v>0</v>
      </c>
      <c r="V69" s="160">
        <v>0</v>
      </c>
      <c r="W69" s="160">
        <v>0</v>
      </c>
      <c r="X69" s="160">
        <v>0</v>
      </c>
      <c r="Y69" s="160">
        <v>0</v>
      </c>
      <c r="Z69" s="160">
        <v>0</v>
      </c>
      <c r="AA69" s="160">
        <v>0</v>
      </c>
      <c r="AB69" s="160">
        <v>0</v>
      </c>
      <c r="AC69" s="160">
        <v>0</v>
      </c>
      <c r="AD69" s="160">
        <v>0</v>
      </c>
      <c r="AE69" s="160">
        <v>0</v>
      </c>
      <c r="AF69" s="160">
        <v>0</v>
      </c>
      <c r="AG69" s="160">
        <v>0</v>
      </c>
      <c r="AH69" s="160">
        <v>0</v>
      </c>
      <c r="AI69" s="160">
        <v>0</v>
      </c>
      <c r="AJ69" s="160">
        <v>0</v>
      </c>
      <c r="AK69" s="160">
        <v>0</v>
      </c>
      <c r="AL69" s="160">
        <v>0</v>
      </c>
      <c r="AM69" s="160">
        <v>0</v>
      </c>
      <c r="AN69" s="160">
        <v>0</v>
      </c>
      <c r="AO69" s="160">
        <v>0</v>
      </c>
      <c r="AP69" s="160">
        <v>0</v>
      </c>
      <c r="AQ69" s="160">
        <v>0</v>
      </c>
      <c r="AR69" s="160">
        <v>0</v>
      </c>
      <c r="AS69" s="160">
        <v>0</v>
      </c>
      <c r="AT69" s="160">
        <v>0</v>
      </c>
      <c r="AU69" s="160">
        <v>21215</v>
      </c>
      <c r="AV69" s="160">
        <v>49156</v>
      </c>
      <c r="AW69" s="160">
        <v>68425</v>
      </c>
      <c r="AX69" s="160">
        <v>68408</v>
      </c>
      <c r="AY69" s="160">
        <v>68372</v>
      </c>
      <c r="AZ69" s="160">
        <v>68345</v>
      </c>
      <c r="BA69" s="160">
        <v>68319</v>
      </c>
      <c r="BB69" s="160">
        <v>68090</v>
      </c>
      <c r="BC69" s="160">
        <v>67843</v>
      </c>
      <c r="BD69" s="160">
        <v>67796</v>
      </c>
      <c r="BE69" s="160">
        <v>67837</v>
      </c>
      <c r="BF69" s="160">
        <v>34235</v>
      </c>
      <c r="BG69" s="160">
        <v>34130</v>
      </c>
      <c r="BH69" s="160">
        <v>34219</v>
      </c>
      <c r="BI69" s="160">
        <v>34324</v>
      </c>
      <c r="BJ69" s="160">
        <v>0</v>
      </c>
      <c r="BK69" s="160">
        <v>0</v>
      </c>
      <c r="BL69" s="160">
        <v>0</v>
      </c>
      <c r="BM69" s="160">
        <v>0</v>
      </c>
      <c r="BN69" s="160">
        <v>0</v>
      </c>
      <c r="BO69" s="160">
        <v>0</v>
      </c>
      <c r="BP69" s="160">
        <v>0</v>
      </c>
      <c r="BQ69" s="160">
        <v>0</v>
      </c>
      <c r="BR69" s="160">
        <v>0</v>
      </c>
      <c r="BS69" s="160">
        <v>0</v>
      </c>
      <c r="BT69" s="160" t="s">
        <v>313</v>
      </c>
      <c r="BU69" s="160">
        <v>0</v>
      </c>
      <c r="BV69" s="160" t="s">
        <v>313</v>
      </c>
    </row>
    <row r="70" spans="2:74" s="34" customFormat="1">
      <c r="B70" s="35" t="s">
        <v>512</v>
      </c>
      <c r="C70" s="160">
        <v>0</v>
      </c>
      <c r="D70" s="160">
        <v>0</v>
      </c>
      <c r="E70" s="160">
        <v>0</v>
      </c>
      <c r="F70" s="160">
        <v>0</v>
      </c>
      <c r="G70" s="160">
        <v>0</v>
      </c>
      <c r="H70" s="160">
        <v>0</v>
      </c>
      <c r="I70" s="160">
        <v>0</v>
      </c>
      <c r="J70" s="160">
        <v>0</v>
      </c>
      <c r="K70" s="160">
        <v>0</v>
      </c>
      <c r="L70" s="160">
        <v>0</v>
      </c>
      <c r="M70" s="160">
        <v>0</v>
      </c>
      <c r="N70" s="160">
        <v>0</v>
      </c>
      <c r="O70" s="160">
        <v>0</v>
      </c>
      <c r="P70" s="160">
        <v>0</v>
      </c>
      <c r="Q70" s="160">
        <v>0</v>
      </c>
      <c r="R70" s="160">
        <v>0</v>
      </c>
      <c r="S70" s="160">
        <v>0</v>
      </c>
      <c r="T70" s="160">
        <v>0</v>
      </c>
      <c r="U70" s="160">
        <v>0</v>
      </c>
      <c r="V70" s="160">
        <v>0</v>
      </c>
      <c r="W70" s="160">
        <v>0</v>
      </c>
      <c r="X70" s="160">
        <v>0</v>
      </c>
      <c r="Y70" s="160">
        <v>0</v>
      </c>
      <c r="Z70" s="160">
        <v>0</v>
      </c>
      <c r="AA70" s="160">
        <v>0</v>
      </c>
      <c r="AB70" s="160">
        <v>0</v>
      </c>
      <c r="AC70" s="160">
        <v>0</v>
      </c>
      <c r="AD70" s="160">
        <v>0</v>
      </c>
      <c r="AE70" s="160">
        <v>0</v>
      </c>
      <c r="AF70" s="160">
        <v>0</v>
      </c>
      <c r="AG70" s="160">
        <v>0</v>
      </c>
      <c r="AH70" s="160">
        <v>0</v>
      </c>
      <c r="AI70" s="160">
        <v>0</v>
      </c>
      <c r="AJ70" s="160">
        <v>0</v>
      </c>
      <c r="AK70" s="160">
        <v>0</v>
      </c>
      <c r="AL70" s="160">
        <v>0</v>
      </c>
      <c r="AM70" s="160">
        <v>0</v>
      </c>
      <c r="AN70" s="160">
        <v>0</v>
      </c>
      <c r="AO70" s="160">
        <v>0</v>
      </c>
      <c r="AP70" s="160">
        <v>0</v>
      </c>
      <c r="AQ70" s="160">
        <v>0</v>
      </c>
      <c r="AR70" s="160">
        <v>1315468</v>
      </c>
      <c r="AS70" s="160">
        <v>1135661</v>
      </c>
      <c r="AT70" s="160">
        <v>1078051</v>
      </c>
      <c r="AU70" s="160">
        <v>1564084</v>
      </c>
      <c r="AV70" s="160">
        <v>1693238</v>
      </c>
      <c r="AW70" s="160">
        <v>1686457</v>
      </c>
      <c r="AX70" s="160">
        <v>1717927</v>
      </c>
      <c r="AY70" s="160">
        <v>1714482</v>
      </c>
      <c r="AZ70" s="160">
        <v>1713101</v>
      </c>
      <c r="BA70" s="160">
        <v>1839581</v>
      </c>
      <c r="BB70" s="160">
        <v>2060848</v>
      </c>
      <c r="BC70" s="160">
        <v>2486013</v>
      </c>
      <c r="BD70" s="160">
        <v>2436201</v>
      </c>
      <c r="BE70" s="160">
        <v>1733850</v>
      </c>
      <c r="BF70" s="160">
        <v>1848326</v>
      </c>
      <c r="BG70" s="160">
        <v>1805500</v>
      </c>
      <c r="BH70" s="160">
        <v>1633344</v>
      </c>
      <c r="BI70" s="160">
        <v>1717049</v>
      </c>
      <c r="BJ70" s="160">
        <v>1701168</v>
      </c>
      <c r="BK70" s="160">
        <v>1638213</v>
      </c>
      <c r="BL70" s="160">
        <v>1749735</v>
      </c>
      <c r="BM70" s="160">
        <v>1657823</v>
      </c>
      <c r="BN70" s="160">
        <v>1759906</v>
      </c>
      <c r="BO70" s="160">
        <v>1674260</v>
      </c>
      <c r="BP70" s="160">
        <v>1887296</v>
      </c>
      <c r="BQ70" s="160">
        <v>1947770</v>
      </c>
      <c r="BR70" s="160">
        <v>1996865</v>
      </c>
      <c r="BS70" s="160">
        <v>1976783</v>
      </c>
      <c r="BT70" s="160">
        <v>2067846</v>
      </c>
      <c r="BU70" s="160">
        <v>2197221</v>
      </c>
      <c r="BV70" s="160">
        <v>2138695</v>
      </c>
    </row>
    <row r="71" spans="2:74" s="34" customFormat="1">
      <c r="B71" s="35" t="s">
        <v>441</v>
      </c>
      <c r="C71" s="160">
        <v>215535</v>
      </c>
      <c r="D71" s="160">
        <v>230121</v>
      </c>
      <c r="E71" s="160">
        <v>238457</v>
      </c>
      <c r="F71" s="160">
        <v>251158</v>
      </c>
      <c r="G71" s="160">
        <v>186082</v>
      </c>
      <c r="H71" s="160">
        <v>188130</v>
      </c>
      <c r="I71" s="160">
        <v>191081</v>
      </c>
      <c r="J71" s="160">
        <v>194056</v>
      </c>
      <c r="K71" s="160">
        <v>196903</v>
      </c>
      <c r="L71" s="160">
        <v>201651</v>
      </c>
      <c r="M71" s="160">
        <v>204943</v>
      </c>
      <c r="N71" s="160">
        <v>273909</v>
      </c>
      <c r="O71" s="160">
        <v>289552</v>
      </c>
      <c r="P71" s="160">
        <v>262705</v>
      </c>
      <c r="Q71" s="160">
        <v>251686</v>
      </c>
      <c r="R71" s="160">
        <v>262840</v>
      </c>
      <c r="S71" s="160">
        <v>260970</v>
      </c>
      <c r="T71" s="160">
        <v>242061</v>
      </c>
      <c r="U71" s="160">
        <v>246762</v>
      </c>
      <c r="V71" s="160">
        <v>259064</v>
      </c>
      <c r="W71" s="160">
        <v>199369</v>
      </c>
      <c r="X71" s="160">
        <v>174850</v>
      </c>
      <c r="Y71" s="160">
        <v>177424</v>
      </c>
      <c r="Z71" s="160">
        <v>182810</v>
      </c>
      <c r="AA71" s="160">
        <v>178729</v>
      </c>
      <c r="AB71" s="160">
        <v>182380</v>
      </c>
      <c r="AC71" s="160">
        <v>186645</v>
      </c>
      <c r="AD71" s="160">
        <v>184914</v>
      </c>
      <c r="AE71" s="160">
        <v>190762</v>
      </c>
      <c r="AF71" s="160">
        <v>192689</v>
      </c>
      <c r="AG71" s="160">
        <v>194804</v>
      </c>
      <c r="AH71" s="160">
        <v>167003</v>
      </c>
      <c r="AI71" s="160">
        <v>165441</v>
      </c>
      <c r="AJ71" s="160">
        <v>159469</v>
      </c>
      <c r="AK71" s="160">
        <v>160155</v>
      </c>
      <c r="AL71" s="160">
        <v>160623</v>
      </c>
      <c r="AM71" s="160">
        <v>160208</v>
      </c>
      <c r="AN71" s="160">
        <v>160785</v>
      </c>
      <c r="AO71" s="160">
        <v>218643</v>
      </c>
      <c r="AP71" s="160">
        <v>236915</v>
      </c>
      <c r="AQ71" s="160">
        <v>243280</v>
      </c>
      <c r="AR71" s="160">
        <v>253238</v>
      </c>
      <c r="AS71" s="160">
        <v>262803</v>
      </c>
      <c r="AT71" s="160">
        <v>268546</v>
      </c>
      <c r="AU71" s="160">
        <v>789760</v>
      </c>
      <c r="AV71" s="160">
        <v>821410</v>
      </c>
      <c r="AW71" s="160">
        <v>790880</v>
      </c>
      <c r="AX71" s="160">
        <v>414956</v>
      </c>
      <c r="AY71" s="160">
        <v>377293</v>
      </c>
      <c r="AZ71" s="160">
        <v>365870</v>
      </c>
      <c r="BA71" s="160">
        <v>361115</v>
      </c>
      <c r="BB71" s="160">
        <v>363767</v>
      </c>
      <c r="BC71" s="160">
        <v>363717</v>
      </c>
      <c r="BD71" s="160">
        <v>370897</v>
      </c>
      <c r="BE71" s="160">
        <v>394715</v>
      </c>
      <c r="BF71" s="160">
        <v>414481</v>
      </c>
      <c r="BG71" s="160">
        <v>435927</v>
      </c>
      <c r="BH71" s="160">
        <v>451475</v>
      </c>
      <c r="BI71" s="160">
        <v>477582</v>
      </c>
      <c r="BJ71" s="160">
        <v>463263</v>
      </c>
      <c r="BK71" s="160">
        <v>264330</v>
      </c>
      <c r="BL71" s="160">
        <v>261839</v>
      </c>
      <c r="BM71" s="160">
        <v>258279</v>
      </c>
      <c r="BN71" s="160">
        <v>258153</v>
      </c>
      <c r="BO71" s="160">
        <v>257351</v>
      </c>
      <c r="BP71" s="160">
        <v>259070</v>
      </c>
      <c r="BQ71" s="160">
        <v>260002</v>
      </c>
      <c r="BR71" s="160">
        <v>258232</v>
      </c>
      <c r="BS71" s="160">
        <v>257107</v>
      </c>
      <c r="BT71" s="160">
        <v>256285</v>
      </c>
      <c r="BU71" s="160">
        <v>256528</v>
      </c>
      <c r="BV71" s="160">
        <v>263049</v>
      </c>
    </row>
    <row r="72" spans="2:74" s="29" customFormat="1">
      <c r="B72" s="3" t="s">
        <v>517</v>
      </c>
      <c r="C72" s="161">
        <v>35</v>
      </c>
      <c r="D72" s="161">
        <v>35</v>
      </c>
      <c r="E72" s="161">
        <v>35</v>
      </c>
      <c r="F72" s="161">
        <v>1894</v>
      </c>
      <c r="G72" s="161">
        <v>35</v>
      </c>
      <c r="H72" s="161">
        <v>35</v>
      </c>
      <c r="I72" s="161">
        <v>35</v>
      </c>
      <c r="J72" s="161">
        <v>44</v>
      </c>
      <c r="K72" s="161">
        <v>53</v>
      </c>
      <c r="L72" s="161">
        <v>215</v>
      </c>
      <c r="M72" s="161">
        <v>547</v>
      </c>
      <c r="N72" s="161">
        <v>580</v>
      </c>
      <c r="O72" s="161">
        <v>807</v>
      </c>
      <c r="P72" s="161">
        <v>457</v>
      </c>
      <c r="Q72" s="161">
        <v>520</v>
      </c>
      <c r="R72" s="161">
        <v>558</v>
      </c>
      <c r="S72" s="161">
        <v>474</v>
      </c>
      <c r="T72" s="161">
        <v>507</v>
      </c>
      <c r="U72" s="161">
        <v>634</v>
      </c>
      <c r="V72" s="161">
        <v>627</v>
      </c>
      <c r="W72" s="161">
        <v>6456</v>
      </c>
      <c r="X72" s="161">
        <v>5999</v>
      </c>
      <c r="Y72" s="161">
        <v>6002</v>
      </c>
      <c r="Z72" s="161">
        <v>0</v>
      </c>
      <c r="AA72" s="161">
        <v>0</v>
      </c>
      <c r="AB72" s="161">
        <v>0</v>
      </c>
      <c r="AC72" s="161">
        <v>0</v>
      </c>
      <c r="AD72" s="161">
        <v>0</v>
      </c>
      <c r="AE72" s="161">
        <v>0</v>
      </c>
      <c r="AF72" s="161">
        <v>0</v>
      </c>
      <c r="AG72" s="161">
        <v>0</v>
      </c>
      <c r="AH72" s="161">
        <v>0</v>
      </c>
      <c r="AI72" s="161">
        <v>0</v>
      </c>
      <c r="AJ72" s="161">
        <v>0</v>
      </c>
      <c r="AK72" s="161">
        <v>0</v>
      </c>
      <c r="AL72" s="161">
        <v>0</v>
      </c>
      <c r="AM72" s="161">
        <v>0</v>
      </c>
      <c r="AN72" s="161">
        <v>0</v>
      </c>
      <c r="AO72" s="161">
        <v>0</v>
      </c>
      <c r="AP72" s="161">
        <v>0</v>
      </c>
      <c r="AQ72" s="161">
        <v>0</v>
      </c>
      <c r="AR72" s="161">
        <v>0</v>
      </c>
      <c r="AS72" s="161">
        <v>0</v>
      </c>
      <c r="AT72" s="161">
        <v>0</v>
      </c>
      <c r="AU72" s="161">
        <v>0</v>
      </c>
      <c r="AV72" s="161">
        <v>0</v>
      </c>
      <c r="AW72" s="161">
        <v>0</v>
      </c>
      <c r="AX72" s="161">
        <v>0</v>
      </c>
      <c r="AY72" s="161">
        <v>0</v>
      </c>
      <c r="AZ72" s="161">
        <v>0</v>
      </c>
      <c r="BA72" s="161">
        <v>0</v>
      </c>
      <c r="BB72" s="161">
        <v>0</v>
      </c>
      <c r="BC72" s="161">
        <v>0</v>
      </c>
      <c r="BD72" s="161">
        <v>0</v>
      </c>
      <c r="BE72" s="161">
        <v>0</v>
      </c>
      <c r="BF72" s="161">
        <v>0</v>
      </c>
      <c r="BG72" s="161">
        <v>0</v>
      </c>
      <c r="BH72" s="161">
        <v>0</v>
      </c>
      <c r="BI72" s="161">
        <v>0</v>
      </c>
      <c r="BJ72" s="161">
        <v>0</v>
      </c>
      <c r="BK72" s="161">
        <v>0</v>
      </c>
      <c r="BL72" s="161">
        <v>0</v>
      </c>
      <c r="BM72" s="161">
        <v>0</v>
      </c>
      <c r="BN72" s="161">
        <v>0</v>
      </c>
      <c r="BO72" s="161">
        <v>21354</v>
      </c>
      <c r="BP72" s="161">
        <v>0</v>
      </c>
      <c r="BQ72" s="161">
        <v>16250</v>
      </c>
      <c r="BR72" s="161">
        <v>0</v>
      </c>
      <c r="BS72" s="161">
        <v>189040</v>
      </c>
      <c r="BT72" s="161">
        <v>185179</v>
      </c>
      <c r="BU72" s="161">
        <v>181732</v>
      </c>
      <c r="BV72" s="161">
        <v>178188</v>
      </c>
    </row>
    <row r="73" spans="2:74" s="4" customFormat="1">
      <c r="B73" s="61" t="s">
        <v>518</v>
      </c>
      <c r="C73" s="160">
        <v>35</v>
      </c>
      <c r="D73" s="160">
        <v>35</v>
      </c>
      <c r="E73" s="160">
        <v>35</v>
      </c>
      <c r="F73" s="160">
        <v>1894</v>
      </c>
      <c r="G73" s="160">
        <v>35</v>
      </c>
      <c r="H73" s="160">
        <v>35</v>
      </c>
      <c r="I73" s="160">
        <v>35</v>
      </c>
      <c r="J73" s="160">
        <v>44</v>
      </c>
      <c r="K73" s="160">
        <v>53</v>
      </c>
      <c r="L73" s="160">
        <v>215</v>
      </c>
      <c r="M73" s="160">
        <v>547</v>
      </c>
      <c r="N73" s="160">
        <v>580</v>
      </c>
      <c r="O73" s="160">
        <v>807</v>
      </c>
      <c r="P73" s="160">
        <v>457</v>
      </c>
      <c r="Q73" s="160">
        <v>520</v>
      </c>
      <c r="R73" s="160">
        <v>558</v>
      </c>
      <c r="S73" s="160">
        <v>474</v>
      </c>
      <c r="T73" s="160">
        <v>507</v>
      </c>
      <c r="U73" s="160">
        <v>634</v>
      </c>
      <c r="V73" s="160">
        <v>627</v>
      </c>
      <c r="W73" s="160">
        <v>6456</v>
      </c>
      <c r="X73" s="160">
        <v>5999</v>
      </c>
      <c r="Y73" s="160">
        <v>6002</v>
      </c>
      <c r="Z73" s="160">
        <v>0</v>
      </c>
      <c r="AA73" s="160">
        <v>0</v>
      </c>
      <c r="AB73" s="160">
        <v>0</v>
      </c>
      <c r="AC73" s="160">
        <v>0</v>
      </c>
      <c r="AD73" s="160">
        <v>0</v>
      </c>
      <c r="AE73" s="160">
        <v>0</v>
      </c>
      <c r="AF73" s="160">
        <v>0</v>
      </c>
      <c r="AG73" s="160">
        <v>0</v>
      </c>
      <c r="AH73" s="160">
        <v>0</v>
      </c>
      <c r="AI73" s="160">
        <v>0</v>
      </c>
      <c r="AJ73" s="160">
        <v>0</v>
      </c>
      <c r="AK73" s="160">
        <v>0</v>
      </c>
      <c r="AL73" s="160">
        <v>0</v>
      </c>
      <c r="AM73" s="160">
        <v>0</v>
      </c>
      <c r="AN73" s="160">
        <v>0</v>
      </c>
      <c r="AO73" s="160">
        <v>0</v>
      </c>
      <c r="AP73" s="160">
        <v>0</v>
      </c>
      <c r="AQ73" s="160">
        <v>0</v>
      </c>
      <c r="AR73" s="160">
        <v>0</v>
      </c>
      <c r="AS73" s="160">
        <v>0</v>
      </c>
      <c r="AT73" s="160">
        <v>0</v>
      </c>
      <c r="AU73" s="160">
        <v>0</v>
      </c>
      <c r="AV73" s="160">
        <v>0</v>
      </c>
      <c r="AW73" s="160">
        <v>0</v>
      </c>
      <c r="AX73" s="160">
        <v>0</v>
      </c>
      <c r="AY73" s="160">
        <v>0</v>
      </c>
      <c r="AZ73" s="160">
        <v>0</v>
      </c>
      <c r="BA73" s="160">
        <v>0</v>
      </c>
      <c r="BB73" s="160">
        <v>0</v>
      </c>
      <c r="BC73" s="160">
        <v>0</v>
      </c>
      <c r="BD73" s="160">
        <v>0</v>
      </c>
      <c r="BE73" s="160">
        <v>0</v>
      </c>
      <c r="BF73" s="160">
        <v>0</v>
      </c>
      <c r="BG73" s="160">
        <v>0</v>
      </c>
      <c r="BH73" s="160">
        <v>0</v>
      </c>
      <c r="BI73" s="160">
        <v>0</v>
      </c>
      <c r="BJ73" s="160">
        <v>0</v>
      </c>
      <c r="BK73" s="160">
        <v>0</v>
      </c>
      <c r="BL73" s="160">
        <v>0</v>
      </c>
      <c r="BM73" s="160">
        <v>0</v>
      </c>
      <c r="BN73" s="160">
        <v>0</v>
      </c>
      <c r="BO73" s="160">
        <v>21354</v>
      </c>
      <c r="BP73" s="160">
        <v>0</v>
      </c>
      <c r="BQ73" s="160">
        <v>16250</v>
      </c>
      <c r="BR73" s="160">
        <v>0</v>
      </c>
      <c r="BS73" s="160">
        <v>189040</v>
      </c>
      <c r="BT73" s="160">
        <v>185179</v>
      </c>
      <c r="BU73" s="160">
        <v>181732</v>
      </c>
      <c r="BV73" s="160">
        <v>178188</v>
      </c>
    </row>
    <row r="74" spans="2:74" s="3" customFormat="1">
      <c r="B74" s="3" t="s">
        <v>519</v>
      </c>
      <c r="C74" s="161">
        <v>619865</v>
      </c>
      <c r="D74" s="161">
        <v>598869</v>
      </c>
      <c r="E74" s="161">
        <v>640527</v>
      </c>
      <c r="F74" s="161">
        <v>692050</v>
      </c>
      <c r="G74" s="161">
        <v>702443</v>
      </c>
      <c r="H74" s="161">
        <v>741959</v>
      </c>
      <c r="I74" s="161">
        <v>791193</v>
      </c>
      <c r="J74" s="161">
        <v>800829</v>
      </c>
      <c r="K74" s="161">
        <v>850205</v>
      </c>
      <c r="L74" s="161">
        <v>835476</v>
      </c>
      <c r="M74" s="161">
        <v>878447</v>
      </c>
      <c r="N74" s="161">
        <v>1025993</v>
      </c>
      <c r="O74" s="161">
        <v>1062778</v>
      </c>
      <c r="P74" s="161">
        <v>1109867</v>
      </c>
      <c r="Q74" s="161">
        <v>1145697</v>
      </c>
      <c r="R74" s="161">
        <v>1143179</v>
      </c>
      <c r="S74" s="161">
        <v>1197795</v>
      </c>
      <c r="T74" s="161">
        <v>1232221</v>
      </c>
      <c r="U74" s="161">
        <v>1297878</v>
      </c>
      <c r="V74" s="161">
        <v>1295079</v>
      </c>
      <c r="W74" s="161">
        <v>1850677</v>
      </c>
      <c r="X74" s="161">
        <v>1845876</v>
      </c>
      <c r="Y74" s="161">
        <v>2722617</v>
      </c>
      <c r="Z74" s="161">
        <v>2792013</v>
      </c>
      <c r="AA74" s="161">
        <v>2821666</v>
      </c>
      <c r="AB74" s="161">
        <v>2906313</v>
      </c>
      <c r="AC74" s="161">
        <v>2971397</v>
      </c>
      <c r="AD74" s="161">
        <v>3079139</v>
      </c>
      <c r="AE74" s="161">
        <v>3139160</v>
      </c>
      <c r="AF74" s="161">
        <v>3198250</v>
      </c>
      <c r="AG74" s="161">
        <v>3299763</v>
      </c>
      <c r="AH74" s="161">
        <v>3408462</v>
      </c>
      <c r="AI74" s="161">
        <v>3480004</v>
      </c>
      <c r="AJ74" s="161">
        <v>3590103</v>
      </c>
      <c r="AK74" s="161">
        <v>3746384</v>
      </c>
      <c r="AL74" s="161">
        <v>3855239</v>
      </c>
      <c r="AM74" s="161">
        <v>4008993</v>
      </c>
      <c r="AN74" s="161">
        <v>4118129</v>
      </c>
      <c r="AO74" s="161">
        <v>4298145</v>
      </c>
      <c r="AP74" s="161">
        <v>4399511</v>
      </c>
      <c r="AQ74" s="161">
        <v>4550463</v>
      </c>
      <c r="AR74" s="161">
        <v>4652213</v>
      </c>
      <c r="AS74" s="161">
        <v>4799360</v>
      </c>
      <c r="AT74" s="161">
        <v>4894211</v>
      </c>
      <c r="AU74" s="161">
        <v>4779168</v>
      </c>
      <c r="AV74" s="161">
        <v>4887747</v>
      </c>
      <c r="AW74" s="161">
        <f>SUM(AW75:AW84)</f>
        <v>5008604</v>
      </c>
      <c r="AX74" s="161">
        <v>5147862</v>
      </c>
      <c r="AY74" s="161">
        <v>5159416</v>
      </c>
      <c r="AZ74" s="161">
        <v>5271655</v>
      </c>
      <c r="BA74" s="161">
        <v>5418651</v>
      </c>
      <c r="BB74" s="161">
        <v>5671345</v>
      </c>
      <c r="BC74" s="161">
        <v>5742152</v>
      </c>
      <c r="BD74" s="161">
        <v>5851280</v>
      </c>
      <c r="BE74" s="161">
        <v>6115115</v>
      </c>
      <c r="BF74" s="161">
        <v>6208566</v>
      </c>
      <c r="BG74" s="161">
        <v>6322830</v>
      </c>
      <c r="BH74" s="161">
        <v>6445557</v>
      </c>
      <c r="BI74" s="161">
        <v>6472091</v>
      </c>
      <c r="BJ74" s="161">
        <v>6443426</v>
      </c>
      <c r="BK74" s="161">
        <v>6484952</v>
      </c>
      <c r="BL74" s="161">
        <v>6603027</v>
      </c>
      <c r="BM74" s="161">
        <v>6731084</v>
      </c>
      <c r="BN74" s="161">
        <v>7035025</v>
      </c>
      <c r="BO74" s="161">
        <v>7198273</v>
      </c>
      <c r="BP74" s="161">
        <v>7034948</v>
      </c>
      <c r="BQ74" s="161">
        <v>7251851</v>
      </c>
      <c r="BR74" s="161">
        <v>7278903</v>
      </c>
      <c r="BS74" s="161">
        <v>7368963</v>
      </c>
      <c r="BT74" s="161">
        <v>7522467</v>
      </c>
      <c r="BU74" s="161">
        <v>7734883</v>
      </c>
      <c r="BV74" s="161">
        <v>7794362</v>
      </c>
    </row>
    <row r="75" spans="2:74" s="3" customFormat="1">
      <c r="B75" s="61" t="s">
        <v>474</v>
      </c>
      <c r="C75" s="160">
        <v>493158</v>
      </c>
      <c r="D75" s="160">
        <v>520000</v>
      </c>
      <c r="E75" s="160">
        <v>520000</v>
      </c>
      <c r="F75" s="160">
        <v>520000</v>
      </c>
      <c r="G75" s="160">
        <v>520000</v>
      </c>
      <c r="H75" s="160">
        <v>600000</v>
      </c>
      <c r="I75" s="160">
        <v>600000</v>
      </c>
      <c r="J75" s="160">
        <v>600000</v>
      </c>
      <c r="K75" s="160">
        <v>600000</v>
      </c>
      <c r="L75" s="160">
        <v>710000</v>
      </c>
      <c r="M75" s="160">
        <v>710000</v>
      </c>
      <c r="N75" s="160">
        <v>710000</v>
      </c>
      <c r="O75" s="160">
        <v>710000</v>
      </c>
      <c r="P75" s="160">
        <v>763243</v>
      </c>
      <c r="Q75" s="160">
        <v>763243</v>
      </c>
      <c r="R75" s="160">
        <v>763243</v>
      </c>
      <c r="S75" s="160">
        <v>763243</v>
      </c>
      <c r="T75" s="160">
        <v>900000</v>
      </c>
      <c r="U75" s="160">
        <v>900000</v>
      </c>
      <c r="V75" s="160">
        <v>900000</v>
      </c>
      <c r="W75" s="160">
        <v>900000</v>
      </c>
      <c r="X75" s="160">
        <v>1234000</v>
      </c>
      <c r="Y75" s="160">
        <v>2034000</v>
      </c>
      <c r="Z75" s="160">
        <v>2034000</v>
      </c>
      <c r="AA75" s="160">
        <v>2300000</v>
      </c>
      <c r="AB75" s="160">
        <v>2300000</v>
      </c>
      <c r="AC75" s="160">
        <v>2300000</v>
      </c>
      <c r="AD75" s="160">
        <v>2300000</v>
      </c>
      <c r="AE75" s="160">
        <v>2600000</v>
      </c>
      <c r="AF75" s="160">
        <v>2600000</v>
      </c>
      <c r="AG75" s="160">
        <v>2600000</v>
      </c>
      <c r="AH75" s="160">
        <v>2600000</v>
      </c>
      <c r="AI75" s="160">
        <v>2600000</v>
      </c>
      <c r="AJ75" s="160">
        <v>2900000</v>
      </c>
      <c r="AK75" s="160">
        <v>2900000</v>
      </c>
      <c r="AL75" s="160">
        <v>2900000</v>
      </c>
      <c r="AM75" s="160">
        <v>2900000</v>
      </c>
      <c r="AN75" s="160">
        <v>3200000</v>
      </c>
      <c r="AO75" s="160">
        <v>3200000</v>
      </c>
      <c r="AP75" s="160">
        <v>3200000</v>
      </c>
      <c r="AQ75" s="160">
        <v>3200000</v>
      </c>
      <c r="AR75" s="160">
        <v>3500000</v>
      </c>
      <c r="AS75" s="160">
        <v>3500000</v>
      </c>
      <c r="AT75" s="160">
        <v>3500000</v>
      </c>
      <c r="AU75" s="160">
        <v>3500000</v>
      </c>
      <c r="AV75" s="160">
        <v>3750000</v>
      </c>
      <c r="AW75" s="160">
        <v>3750000</v>
      </c>
      <c r="AX75" s="160">
        <v>3750000</v>
      </c>
      <c r="AY75" s="160">
        <v>3750000</v>
      </c>
      <c r="AZ75" s="160">
        <v>4000000</v>
      </c>
      <c r="BA75" s="160">
        <v>4000000</v>
      </c>
      <c r="BB75" s="160">
        <v>4000000</v>
      </c>
      <c r="BC75" s="160">
        <v>4000000</v>
      </c>
      <c r="BD75" s="160">
        <v>4250000</v>
      </c>
      <c r="BE75" s="160">
        <v>4250000</v>
      </c>
      <c r="BF75" s="160">
        <v>4250000</v>
      </c>
      <c r="BG75" s="160">
        <v>4250000</v>
      </c>
      <c r="BH75" s="160">
        <v>4500000</v>
      </c>
      <c r="BI75" s="160">
        <v>4500000</v>
      </c>
      <c r="BJ75" s="160">
        <v>4500000</v>
      </c>
      <c r="BK75" s="160">
        <v>4500000</v>
      </c>
      <c r="BL75" s="160">
        <v>4750000</v>
      </c>
      <c r="BM75" s="160">
        <v>4750000</v>
      </c>
      <c r="BN75" s="160">
        <v>4750000</v>
      </c>
      <c r="BO75" s="160">
        <v>4750000</v>
      </c>
      <c r="BP75" s="160">
        <v>4396719</v>
      </c>
      <c r="BQ75" s="160">
        <v>4396719</v>
      </c>
      <c r="BR75" s="160">
        <v>4396719</v>
      </c>
      <c r="BS75" s="160">
        <v>4396719</v>
      </c>
      <c r="BT75" s="160">
        <v>5200000</v>
      </c>
      <c r="BU75" s="160">
        <v>5200000</v>
      </c>
      <c r="BV75" s="160">
        <v>5200000</v>
      </c>
    </row>
    <row r="76" spans="2:74" s="4" customFormat="1">
      <c r="B76" s="61" t="s">
        <v>475</v>
      </c>
      <c r="C76" s="160">
        <v>4709</v>
      </c>
      <c r="D76" s="160">
        <v>7212</v>
      </c>
      <c r="E76" s="160">
        <v>7246</v>
      </c>
      <c r="F76" s="160">
        <v>7297</v>
      </c>
      <c r="G76" s="160">
        <v>7408</v>
      </c>
      <c r="H76" s="160">
        <v>7448</v>
      </c>
      <c r="I76" s="160">
        <v>7514</v>
      </c>
      <c r="J76" s="160">
        <v>7539</v>
      </c>
      <c r="K76" s="160">
        <v>7583</v>
      </c>
      <c r="L76" s="160">
        <v>7629</v>
      </c>
      <c r="M76" s="160">
        <v>7649</v>
      </c>
      <c r="N76" s="160">
        <v>7672</v>
      </c>
      <c r="O76" s="160">
        <v>7711</v>
      </c>
      <c r="P76" s="160">
        <v>7749</v>
      </c>
      <c r="Q76" s="160">
        <v>7797</v>
      </c>
      <c r="R76" s="160">
        <v>7847</v>
      </c>
      <c r="S76" s="160">
        <v>7950</v>
      </c>
      <c r="T76" s="160">
        <v>7992</v>
      </c>
      <c r="U76" s="160">
        <v>8049</v>
      </c>
      <c r="V76" s="160">
        <v>8114</v>
      </c>
      <c r="W76" s="160">
        <v>5747</v>
      </c>
      <c r="X76" s="160">
        <v>5983</v>
      </c>
      <c r="Y76" s="160">
        <v>6089</v>
      </c>
      <c r="Z76" s="160">
        <v>6275</v>
      </c>
      <c r="AA76" s="160">
        <v>6146</v>
      </c>
      <c r="AB76" s="160">
        <v>6161</v>
      </c>
      <c r="AC76" s="160">
        <v>6162</v>
      </c>
      <c r="AD76" s="160">
        <v>6164</v>
      </c>
      <c r="AE76" s="160">
        <v>6164</v>
      </c>
      <c r="AF76" s="160">
        <v>6164</v>
      </c>
      <c r="AG76" s="160">
        <v>6164</v>
      </c>
      <c r="AH76" s="160">
        <v>6171</v>
      </c>
      <c r="AI76" s="160">
        <v>6171</v>
      </c>
      <c r="AJ76" s="160">
        <v>4511</v>
      </c>
      <c r="AK76" s="160">
        <v>4511</v>
      </c>
      <c r="AL76" s="160">
        <v>4511</v>
      </c>
      <c r="AM76" s="160">
        <v>4511</v>
      </c>
      <c r="AN76" s="160">
        <v>4511</v>
      </c>
      <c r="AO76" s="160">
        <v>4512</v>
      </c>
      <c r="AP76" s="160">
        <v>4512</v>
      </c>
      <c r="AQ76" s="160">
        <v>4512</v>
      </c>
      <c r="AR76" s="160">
        <v>4511</v>
      </c>
      <c r="AS76" s="160">
        <v>4511</v>
      </c>
      <c r="AT76" s="160">
        <v>4511</v>
      </c>
      <c r="AU76" s="160">
        <v>4511</v>
      </c>
      <c r="AV76" s="160">
        <v>4511</v>
      </c>
      <c r="AW76" s="160">
        <v>4511</v>
      </c>
      <c r="AX76" s="160">
        <v>4511</v>
      </c>
      <c r="AY76" s="160">
        <v>4511</v>
      </c>
      <c r="AZ76" s="160">
        <v>4511</v>
      </c>
      <c r="BA76" s="160">
        <v>4511</v>
      </c>
      <c r="BB76" s="160">
        <v>4511</v>
      </c>
      <c r="BC76" s="160">
        <v>4511</v>
      </c>
      <c r="BD76" s="160">
        <v>4511</v>
      </c>
      <c r="BE76" s="160">
        <v>4511</v>
      </c>
      <c r="BF76" s="160">
        <v>4511</v>
      </c>
      <c r="BG76" s="160">
        <v>4511</v>
      </c>
      <c r="BH76" s="160">
        <v>4511</v>
      </c>
      <c r="BI76" s="160">
        <v>4511</v>
      </c>
      <c r="BJ76" s="160">
        <v>4511</v>
      </c>
      <c r="BK76" s="160">
        <v>4511</v>
      </c>
      <c r="BL76" s="160">
        <v>4511</v>
      </c>
      <c r="BM76" s="160">
        <v>4511</v>
      </c>
      <c r="BN76" s="160">
        <v>4511</v>
      </c>
      <c r="BO76" s="160">
        <v>4511</v>
      </c>
      <c r="BP76" s="160">
        <v>4511</v>
      </c>
      <c r="BQ76" s="160">
        <v>4511</v>
      </c>
      <c r="BR76" s="160">
        <v>4511</v>
      </c>
      <c r="BS76" s="160">
        <v>4511</v>
      </c>
      <c r="BT76" s="160">
        <v>4511</v>
      </c>
      <c r="BU76" s="160">
        <v>4511</v>
      </c>
      <c r="BV76" s="160">
        <v>4511</v>
      </c>
    </row>
    <row r="77" spans="2:74" s="34" customFormat="1">
      <c r="B77" s="61" t="s">
        <v>476</v>
      </c>
      <c r="C77" s="160">
        <v>87637</v>
      </c>
      <c r="D77" s="160">
        <v>93416</v>
      </c>
      <c r="E77" s="160">
        <v>72549</v>
      </c>
      <c r="F77" s="160">
        <v>175712</v>
      </c>
      <c r="G77" s="160">
        <v>175712</v>
      </c>
      <c r="H77" s="160">
        <v>136322</v>
      </c>
      <c r="I77" s="160">
        <v>136841</v>
      </c>
      <c r="J77" s="160">
        <v>193290</v>
      </c>
      <c r="K77" s="160">
        <v>192696</v>
      </c>
      <c r="L77" s="160">
        <v>117847</v>
      </c>
      <c r="M77" s="160">
        <v>117399</v>
      </c>
      <c r="N77" s="160">
        <v>308321</v>
      </c>
      <c r="O77" s="160">
        <v>308486</v>
      </c>
      <c r="P77" s="160">
        <v>338875</v>
      </c>
      <c r="Q77" s="160">
        <v>338991</v>
      </c>
      <c r="R77" s="160">
        <v>372089</v>
      </c>
      <c r="S77" s="160">
        <v>372079</v>
      </c>
      <c r="T77" s="160">
        <v>324229</v>
      </c>
      <c r="U77" s="160">
        <v>324211</v>
      </c>
      <c r="V77" s="160">
        <v>386951</v>
      </c>
      <c r="W77" s="160">
        <v>386951</v>
      </c>
      <c r="X77" s="160">
        <v>605863</v>
      </c>
      <c r="Y77" s="160">
        <v>605863</v>
      </c>
      <c r="Z77" s="160">
        <v>751691</v>
      </c>
      <c r="AA77" s="160">
        <v>398635</v>
      </c>
      <c r="AB77" s="160">
        <v>604376</v>
      </c>
      <c r="AC77" s="160">
        <v>604376</v>
      </c>
      <c r="AD77" s="160">
        <v>782482</v>
      </c>
      <c r="AE77" s="160">
        <v>482482</v>
      </c>
      <c r="AF77" s="160">
        <v>598109</v>
      </c>
      <c r="AG77" s="160">
        <v>598109</v>
      </c>
      <c r="AH77" s="160">
        <v>808138</v>
      </c>
      <c r="AI77" s="160">
        <v>808138</v>
      </c>
      <c r="AJ77" s="160">
        <v>691914</v>
      </c>
      <c r="AK77" s="160">
        <v>691914</v>
      </c>
      <c r="AL77" s="160">
        <v>956177</v>
      </c>
      <c r="AM77" s="160">
        <v>956177</v>
      </c>
      <c r="AN77" s="160">
        <v>920802</v>
      </c>
      <c r="AO77" s="160">
        <v>920802</v>
      </c>
      <c r="AP77" s="160">
        <v>1202219</v>
      </c>
      <c r="AQ77" s="160">
        <v>1202219</v>
      </c>
      <c r="AR77" s="160">
        <v>1154171</v>
      </c>
      <c r="AS77" s="160">
        <v>1154171</v>
      </c>
      <c r="AT77" s="160">
        <v>1394344</v>
      </c>
      <c r="AU77" s="160">
        <v>1394344</v>
      </c>
      <c r="AV77" s="160">
        <v>1397961</v>
      </c>
      <c r="AW77" s="160">
        <v>1397961</v>
      </c>
      <c r="AX77" s="160">
        <v>1621614</v>
      </c>
      <c r="AY77" s="160">
        <v>1621614</v>
      </c>
      <c r="AZ77" s="160">
        <v>1383076</v>
      </c>
      <c r="BA77" s="160">
        <v>1383076</v>
      </c>
      <c r="BB77" s="160">
        <v>1698569</v>
      </c>
      <c r="BC77" s="160">
        <v>1698569</v>
      </c>
      <c r="BD77" s="160">
        <v>1627103</v>
      </c>
      <c r="BE77" s="160">
        <v>1627103</v>
      </c>
      <c r="BF77" s="160">
        <v>1940896</v>
      </c>
      <c r="BG77" s="160">
        <v>1940896</v>
      </c>
      <c r="BH77" s="160">
        <v>1923870</v>
      </c>
      <c r="BI77" s="160">
        <v>1923870</v>
      </c>
      <c r="BJ77" s="160">
        <v>2085820</v>
      </c>
      <c r="BK77" s="160">
        <v>2085820</v>
      </c>
      <c r="BL77" s="160">
        <v>1989244</v>
      </c>
      <c r="BM77" s="160">
        <v>1989244</v>
      </c>
      <c r="BN77" s="160">
        <v>2468615</v>
      </c>
      <c r="BO77" s="160">
        <v>2468615</v>
      </c>
      <c r="BP77" s="160">
        <v>2773613</v>
      </c>
      <c r="BQ77" s="160">
        <v>2773613</v>
      </c>
      <c r="BR77" s="160">
        <v>3065305</v>
      </c>
      <c r="BS77" s="160">
        <v>3065305</v>
      </c>
      <c r="BT77" s="160">
        <v>2446371</v>
      </c>
      <c r="BU77" s="160">
        <v>2446371</v>
      </c>
      <c r="BV77" s="160">
        <v>2872851</v>
      </c>
    </row>
    <row r="78" spans="2:74" s="4" customFormat="1">
      <c r="B78" s="35" t="s">
        <v>0</v>
      </c>
      <c r="C78" s="160">
        <v>11986</v>
      </c>
      <c r="D78" s="160">
        <v>16218</v>
      </c>
      <c r="E78" s="160">
        <v>16218</v>
      </c>
      <c r="F78" s="160">
        <v>20938</v>
      </c>
      <c r="G78" s="160">
        <v>20938</v>
      </c>
      <c r="H78" s="160">
        <v>25968</v>
      </c>
      <c r="I78" s="160">
        <v>25968</v>
      </c>
      <c r="J78" s="160">
        <v>35209</v>
      </c>
      <c r="K78" s="160">
        <v>35209</v>
      </c>
      <c r="L78" s="160">
        <v>39838</v>
      </c>
      <c r="M78" s="160">
        <v>39838</v>
      </c>
      <c r="N78" s="160">
        <v>49370</v>
      </c>
      <c r="O78" s="160">
        <v>49370</v>
      </c>
      <c r="P78" s="160">
        <v>58092</v>
      </c>
      <c r="Q78" s="160">
        <v>58092</v>
      </c>
      <c r="R78" s="160">
        <v>66968</v>
      </c>
      <c r="S78" s="160">
        <v>66968</v>
      </c>
      <c r="T78" s="160">
        <v>66412</v>
      </c>
      <c r="U78" s="160">
        <v>66412</v>
      </c>
      <c r="V78" s="160">
        <v>75051</v>
      </c>
      <c r="W78" s="160">
        <v>0</v>
      </c>
      <c r="X78" s="160">
        <v>0</v>
      </c>
      <c r="Y78" s="160">
        <v>0</v>
      </c>
      <c r="Z78" s="160">
        <v>0</v>
      </c>
      <c r="AA78" s="160">
        <v>0</v>
      </c>
      <c r="AB78" s="160">
        <v>0</v>
      </c>
      <c r="AC78" s="160">
        <v>0</v>
      </c>
      <c r="AD78" s="160">
        <v>0</v>
      </c>
      <c r="AE78" s="160">
        <v>0</v>
      </c>
      <c r="AF78" s="160">
        <v>0</v>
      </c>
      <c r="AG78" s="160">
        <v>0</v>
      </c>
      <c r="AH78" s="160">
        <v>0</v>
      </c>
      <c r="AI78" s="160">
        <v>0</v>
      </c>
      <c r="AJ78" s="160">
        <v>0</v>
      </c>
      <c r="AK78" s="160">
        <v>0</v>
      </c>
      <c r="AL78" s="160">
        <v>0</v>
      </c>
      <c r="AM78" s="160">
        <v>0</v>
      </c>
      <c r="AN78" s="160">
        <v>0</v>
      </c>
      <c r="AO78" s="160">
        <v>0</v>
      </c>
      <c r="AP78" s="160">
        <v>0</v>
      </c>
      <c r="AQ78" s="160">
        <v>0</v>
      </c>
      <c r="AR78" s="160">
        <v>0</v>
      </c>
      <c r="AS78" s="160">
        <v>0</v>
      </c>
      <c r="AT78" s="160">
        <v>0</v>
      </c>
      <c r="AU78" s="160">
        <v>0</v>
      </c>
      <c r="AV78" s="160">
        <v>0</v>
      </c>
      <c r="AW78" s="160">
        <v>0</v>
      </c>
      <c r="AX78" s="160">
        <v>0</v>
      </c>
      <c r="AY78" s="160">
        <v>0</v>
      </c>
      <c r="AZ78" s="160">
        <v>0</v>
      </c>
      <c r="BA78" s="160">
        <v>0</v>
      </c>
      <c r="BB78" s="160">
        <v>0</v>
      </c>
      <c r="BC78" s="160">
        <v>0</v>
      </c>
      <c r="BD78" s="160">
        <v>0</v>
      </c>
      <c r="BE78" s="160">
        <v>0</v>
      </c>
      <c r="BF78" s="160">
        <v>0</v>
      </c>
      <c r="BG78" s="160">
        <v>0</v>
      </c>
      <c r="BH78" s="160">
        <v>0</v>
      </c>
      <c r="BI78" s="160">
        <v>0</v>
      </c>
      <c r="BJ78" s="160">
        <v>0</v>
      </c>
      <c r="BK78" s="160">
        <v>0</v>
      </c>
      <c r="BL78" s="160">
        <v>0</v>
      </c>
      <c r="BM78" s="160">
        <v>0</v>
      </c>
      <c r="BN78" s="160">
        <v>0</v>
      </c>
      <c r="BO78" s="160">
        <v>0</v>
      </c>
      <c r="BP78" s="160">
        <v>0</v>
      </c>
      <c r="BQ78" s="160">
        <v>0</v>
      </c>
      <c r="BR78" s="160">
        <v>0</v>
      </c>
      <c r="BS78" s="160">
        <v>0</v>
      </c>
      <c r="BT78" s="160" t="s">
        <v>313</v>
      </c>
      <c r="BU78" s="160">
        <v>0</v>
      </c>
      <c r="BV78" s="160" t="s">
        <v>313</v>
      </c>
    </row>
    <row r="79" spans="2:74" s="34" customFormat="1">
      <c r="B79" s="35" t="s">
        <v>520</v>
      </c>
      <c r="C79" s="160">
        <v>59934</v>
      </c>
      <c r="D79" s="160">
        <v>69964</v>
      </c>
      <c r="E79" s="160">
        <v>69964</v>
      </c>
      <c r="F79" s="160">
        <v>93562</v>
      </c>
      <c r="G79" s="160">
        <v>93562</v>
      </c>
      <c r="H79" s="160">
        <v>99927</v>
      </c>
      <c r="I79" s="160">
        <v>99927</v>
      </c>
      <c r="J79" s="160">
        <v>146134</v>
      </c>
      <c r="K79" s="160">
        <v>146134</v>
      </c>
      <c r="L79" s="160">
        <v>74297</v>
      </c>
      <c r="M79" s="160">
        <v>74297</v>
      </c>
      <c r="N79" s="160">
        <v>121958</v>
      </c>
      <c r="O79" s="160">
        <v>121958</v>
      </c>
      <c r="P79" s="160">
        <v>112326</v>
      </c>
      <c r="Q79" s="160">
        <v>112326</v>
      </c>
      <c r="R79" s="160">
        <v>156702</v>
      </c>
      <c r="S79" s="160">
        <v>156702</v>
      </c>
      <c r="T79" s="160">
        <v>137169</v>
      </c>
      <c r="U79" s="160">
        <v>137169</v>
      </c>
      <c r="V79" s="160">
        <v>180359</v>
      </c>
      <c r="W79" s="160">
        <v>0</v>
      </c>
      <c r="X79" s="160">
        <v>0</v>
      </c>
      <c r="Y79" s="160">
        <v>0</v>
      </c>
      <c r="Z79" s="160">
        <v>0</v>
      </c>
      <c r="AA79" s="160">
        <v>0</v>
      </c>
      <c r="AB79" s="160">
        <v>0</v>
      </c>
      <c r="AC79" s="160">
        <v>0</v>
      </c>
      <c r="AD79" s="160">
        <v>0</v>
      </c>
      <c r="AE79" s="160">
        <v>0</v>
      </c>
      <c r="AF79" s="160">
        <v>0</v>
      </c>
      <c r="AG79" s="160">
        <v>0</v>
      </c>
      <c r="AH79" s="160">
        <v>0</v>
      </c>
      <c r="AI79" s="160">
        <v>0</v>
      </c>
      <c r="AJ79" s="160">
        <v>0</v>
      </c>
      <c r="AK79" s="160">
        <v>0</v>
      </c>
      <c r="AL79" s="160">
        <v>0</v>
      </c>
      <c r="AM79" s="160">
        <v>0</v>
      </c>
      <c r="AN79" s="160">
        <v>0</v>
      </c>
      <c r="AO79" s="160">
        <v>0</v>
      </c>
      <c r="AP79" s="160">
        <v>0</v>
      </c>
      <c r="AQ79" s="160">
        <v>0</v>
      </c>
      <c r="AR79" s="160">
        <v>0</v>
      </c>
      <c r="AS79" s="160">
        <v>0</v>
      </c>
      <c r="AT79" s="160">
        <v>0</v>
      </c>
      <c r="AU79" s="160">
        <v>0</v>
      </c>
      <c r="AV79" s="160">
        <v>0</v>
      </c>
      <c r="AW79" s="160">
        <v>0</v>
      </c>
      <c r="AX79" s="160">
        <v>0</v>
      </c>
      <c r="AY79" s="160">
        <v>0</v>
      </c>
      <c r="AZ79" s="160">
        <v>0</v>
      </c>
      <c r="BA79" s="160">
        <v>0</v>
      </c>
      <c r="BB79" s="160">
        <v>0</v>
      </c>
      <c r="BC79" s="160">
        <v>0</v>
      </c>
      <c r="BD79" s="160">
        <v>0</v>
      </c>
      <c r="BE79" s="160">
        <v>0</v>
      </c>
      <c r="BF79" s="160">
        <v>0</v>
      </c>
      <c r="BG79" s="160">
        <v>0</v>
      </c>
      <c r="BH79" s="160">
        <v>0</v>
      </c>
      <c r="BI79" s="160">
        <v>0</v>
      </c>
      <c r="BJ79" s="160">
        <v>0</v>
      </c>
      <c r="BK79" s="160">
        <v>0</v>
      </c>
      <c r="BL79" s="160">
        <v>0</v>
      </c>
      <c r="BM79" s="160">
        <v>0</v>
      </c>
      <c r="BN79" s="160">
        <v>0</v>
      </c>
      <c r="BO79" s="160">
        <v>0</v>
      </c>
      <c r="BP79" s="160">
        <v>0</v>
      </c>
      <c r="BQ79" s="160">
        <v>0</v>
      </c>
      <c r="BR79" s="160">
        <v>0</v>
      </c>
      <c r="BS79" s="160">
        <v>0</v>
      </c>
      <c r="BT79" s="160" t="s">
        <v>313</v>
      </c>
      <c r="BU79" s="160">
        <v>0</v>
      </c>
      <c r="BV79" s="160" t="s">
        <v>313</v>
      </c>
    </row>
    <row r="80" spans="2:74" s="34" customFormat="1">
      <c r="B80" s="35" t="s">
        <v>521</v>
      </c>
      <c r="C80" s="160">
        <v>15717</v>
      </c>
      <c r="D80" s="160">
        <v>7234</v>
      </c>
      <c r="E80" s="160">
        <v>-13633</v>
      </c>
      <c r="F80" s="160">
        <v>61212</v>
      </c>
      <c r="G80" s="160">
        <v>61212</v>
      </c>
      <c r="H80" s="160">
        <v>10427</v>
      </c>
      <c r="I80" s="160">
        <v>10946</v>
      </c>
      <c r="J80" s="160">
        <v>11947</v>
      </c>
      <c r="K80" s="160">
        <v>11353</v>
      </c>
      <c r="L80" s="160">
        <v>3712</v>
      </c>
      <c r="M80" s="160">
        <v>3264</v>
      </c>
      <c r="N80" s="160">
        <v>136993</v>
      </c>
      <c r="O80" s="160">
        <v>137158</v>
      </c>
      <c r="P80" s="160">
        <v>168457</v>
      </c>
      <c r="Q80" s="160">
        <v>168573</v>
      </c>
      <c r="R80" s="160">
        <v>148419</v>
      </c>
      <c r="S80" s="160">
        <v>148409</v>
      </c>
      <c r="T80" s="160">
        <v>120648</v>
      </c>
      <c r="U80" s="160">
        <v>120630</v>
      </c>
      <c r="V80" s="160">
        <v>131541</v>
      </c>
      <c r="W80" s="160">
        <v>0</v>
      </c>
      <c r="X80" s="160">
        <v>0</v>
      </c>
      <c r="Y80" s="160">
        <v>0</v>
      </c>
      <c r="Z80" s="160">
        <v>0</v>
      </c>
      <c r="AA80" s="160">
        <v>0</v>
      </c>
      <c r="AB80" s="160">
        <v>0</v>
      </c>
      <c r="AC80" s="160">
        <v>0</v>
      </c>
      <c r="AD80" s="160">
        <v>0</v>
      </c>
      <c r="AE80" s="160">
        <v>0</v>
      </c>
      <c r="AF80" s="160">
        <v>0</v>
      </c>
      <c r="AG80" s="160">
        <v>0</v>
      </c>
      <c r="AH80" s="160">
        <v>0</v>
      </c>
      <c r="AI80" s="160">
        <v>0</v>
      </c>
      <c r="AJ80" s="160">
        <v>0</v>
      </c>
      <c r="AK80" s="160">
        <v>0</v>
      </c>
      <c r="AL80" s="160">
        <v>0</v>
      </c>
      <c r="AM80" s="160">
        <v>0</v>
      </c>
      <c r="AN80" s="160">
        <v>0</v>
      </c>
      <c r="AO80" s="160">
        <v>0</v>
      </c>
      <c r="AP80" s="160">
        <v>0</v>
      </c>
      <c r="AQ80" s="160">
        <v>0</v>
      </c>
      <c r="AR80" s="160">
        <v>0</v>
      </c>
      <c r="AS80" s="160">
        <v>0</v>
      </c>
      <c r="AT80" s="160">
        <v>0</v>
      </c>
      <c r="AU80" s="160">
        <v>0</v>
      </c>
      <c r="AV80" s="160">
        <v>0</v>
      </c>
      <c r="AW80" s="160">
        <v>0</v>
      </c>
      <c r="AX80" s="160">
        <v>0</v>
      </c>
      <c r="AY80" s="160">
        <v>0</v>
      </c>
      <c r="AZ80" s="160">
        <v>0</v>
      </c>
      <c r="BA80" s="160">
        <v>0</v>
      </c>
      <c r="BB80" s="160">
        <v>0</v>
      </c>
      <c r="BC80" s="160">
        <v>0</v>
      </c>
      <c r="BD80" s="160">
        <v>0</v>
      </c>
      <c r="BE80" s="160">
        <v>0</v>
      </c>
      <c r="BF80" s="160">
        <v>0</v>
      </c>
      <c r="BG80" s="160">
        <v>0</v>
      </c>
      <c r="BH80" s="160">
        <v>0</v>
      </c>
      <c r="BI80" s="160">
        <v>0</v>
      </c>
      <c r="BJ80" s="160">
        <v>0</v>
      </c>
      <c r="BK80" s="160">
        <v>0</v>
      </c>
      <c r="BL80" s="160">
        <v>0</v>
      </c>
      <c r="BM80" s="160">
        <v>0</v>
      </c>
      <c r="BN80" s="160">
        <v>0</v>
      </c>
      <c r="BO80" s="160">
        <v>0</v>
      </c>
      <c r="BP80" s="160">
        <v>0</v>
      </c>
      <c r="BQ80" s="160">
        <v>0</v>
      </c>
      <c r="BR80" s="160">
        <v>0</v>
      </c>
      <c r="BS80" s="160">
        <v>0</v>
      </c>
      <c r="BT80" s="160" t="s">
        <v>313</v>
      </c>
      <c r="BU80" s="160">
        <v>0</v>
      </c>
      <c r="BV80" s="160" t="s">
        <v>313</v>
      </c>
    </row>
    <row r="81" spans="1:74" s="34" customFormat="1">
      <c r="B81" s="40" t="s">
        <v>1</v>
      </c>
      <c r="C81" s="160">
        <v>15717</v>
      </c>
      <c r="D81" s="160">
        <v>7234</v>
      </c>
      <c r="E81" s="160">
        <v>7234</v>
      </c>
      <c r="F81" s="160">
        <v>61212</v>
      </c>
      <c r="G81" s="160">
        <v>61212</v>
      </c>
      <c r="H81" s="160">
        <v>10427</v>
      </c>
      <c r="I81" s="160">
        <v>10427</v>
      </c>
      <c r="J81" s="160">
        <v>9018</v>
      </c>
      <c r="K81" s="160">
        <v>9018</v>
      </c>
      <c r="L81" s="160">
        <v>3307</v>
      </c>
      <c r="M81" s="160">
        <v>3307</v>
      </c>
      <c r="N81" s="160">
        <v>136757</v>
      </c>
      <c r="O81" s="160">
        <v>136757</v>
      </c>
      <c r="P81" s="160">
        <v>167974</v>
      </c>
      <c r="Q81" s="160">
        <v>167974</v>
      </c>
      <c r="R81" s="160">
        <v>148379</v>
      </c>
      <c r="S81" s="160">
        <v>148379</v>
      </c>
      <c r="T81" s="160">
        <v>120607</v>
      </c>
      <c r="U81" s="160">
        <v>120607</v>
      </c>
      <c r="V81" s="160">
        <v>131541</v>
      </c>
      <c r="W81" s="160">
        <v>0</v>
      </c>
      <c r="X81" s="160">
        <v>0</v>
      </c>
      <c r="Y81" s="160">
        <v>0</v>
      </c>
      <c r="Z81" s="160">
        <v>0</v>
      </c>
      <c r="AA81" s="160">
        <v>0</v>
      </c>
      <c r="AB81" s="160">
        <v>0</v>
      </c>
      <c r="AC81" s="160">
        <v>0</v>
      </c>
      <c r="AD81" s="160">
        <v>0</v>
      </c>
      <c r="AE81" s="160">
        <v>0</v>
      </c>
      <c r="AF81" s="160">
        <v>0</v>
      </c>
      <c r="AG81" s="160">
        <v>0</v>
      </c>
      <c r="AH81" s="160">
        <v>0</v>
      </c>
      <c r="AI81" s="160">
        <v>0</v>
      </c>
      <c r="AJ81" s="160">
        <v>0</v>
      </c>
      <c r="AK81" s="160">
        <v>0</v>
      </c>
      <c r="AL81" s="160">
        <v>0</v>
      </c>
      <c r="AM81" s="160">
        <v>0</v>
      </c>
      <c r="AN81" s="160">
        <v>0</v>
      </c>
      <c r="AO81" s="160">
        <v>0</v>
      </c>
      <c r="AP81" s="160">
        <v>0</v>
      </c>
      <c r="AQ81" s="160">
        <v>0</v>
      </c>
      <c r="AR81" s="160">
        <v>0</v>
      </c>
      <c r="AS81" s="160">
        <v>0</v>
      </c>
      <c r="AT81" s="160">
        <v>0</v>
      </c>
      <c r="AU81" s="160">
        <v>0</v>
      </c>
      <c r="AV81" s="160">
        <v>0</v>
      </c>
      <c r="AW81" s="160">
        <v>0</v>
      </c>
      <c r="AX81" s="160">
        <v>0</v>
      </c>
      <c r="AY81" s="160">
        <v>0</v>
      </c>
      <c r="AZ81" s="160">
        <v>0</v>
      </c>
      <c r="BA81" s="160">
        <v>0</v>
      </c>
      <c r="BB81" s="160">
        <v>0</v>
      </c>
      <c r="BC81" s="160">
        <v>0</v>
      </c>
      <c r="BD81" s="160">
        <v>0</v>
      </c>
      <c r="BE81" s="160">
        <v>0</v>
      </c>
      <c r="BF81" s="160">
        <v>0</v>
      </c>
      <c r="BG81" s="160">
        <v>0</v>
      </c>
      <c r="BH81" s="160">
        <v>0</v>
      </c>
      <c r="BI81" s="160">
        <v>0</v>
      </c>
      <c r="BJ81" s="160">
        <v>0</v>
      </c>
      <c r="BK81" s="160">
        <v>0</v>
      </c>
      <c r="BL81" s="160">
        <v>0</v>
      </c>
      <c r="BM81" s="160">
        <v>0</v>
      </c>
      <c r="BN81" s="160">
        <v>0</v>
      </c>
      <c r="BO81" s="160">
        <v>0</v>
      </c>
      <c r="BP81" s="160">
        <v>0</v>
      </c>
      <c r="BQ81" s="160">
        <v>0</v>
      </c>
      <c r="BR81" s="160">
        <v>0</v>
      </c>
      <c r="BS81" s="160">
        <v>0</v>
      </c>
      <c r="BT81" s="160" t="s">
        <v>313</v>
      </c>
      <c r="BU81" s="160">
        <v>0</v>
      </c>
      <c r="BV81" s="160" t="s">
        <v>313</v>
      </c>
    </row>
    <row r="82" spans="1:74" s="34" customFormat="1">
      <c r="B82" s="41" t="s">
        <v>522</v>
      </c>
      <c r="C82" s="160">
        <v>0</v>
      </c>
      <c r="D82" s="160">
        <v>0</v>
      </c>
      <c r="E82" s="160">
        <v>-20867</v>
      </c>
      <c r="F82" s="160">
        <v>-10959</v>
      </c>
      <c r="G82" s="160">
        <v>0</v>
      </c>
      <c r="H82" s="160">
        <v>0</v>
      </c>
      <c r="I82" s="160">
        <v>519</v>
      </c>
      <c r="J82" s="160">
        <v>2929</v>
      </c>
      <c r="K82" s="160">
        <v>2335</v>
      </c>
      <c r="L82" s="160">
        <v>405</v>
      </c>
      <c r="M82" s="160">
        <v>-43</v>
      </c>
      <c r="N82" s="160">
        <v>236</v>
      </c>
      <c r="O82" s="160">
        <v>401</v>
      </c>
      <c r="P82" s="160">
        <v>483</v>
      </c>
      <c r="Q82" s="160">
        <v>599</v>
      </c>
      <c r="R82" s="160">
        <v>40</v>
      </c>
      <c r="S82" s="160">
        <v>30</v>
      </c>
      <c r="T82" s="160">
        <v>41</v>
      </c>
      <c r="U82" s="160">
        <v>23</v>
      </c>
      <c r="V82" s="160">
        <v>14</v>
      </c>
      <c r="W82" s="160">
        <v>20</v>
      </c>
      <c r="X82" s="160">
        <v>30</v>
      </c>
      <c r="Y82" s="160">
        <v>36</v>
      </c>
      <c r="Z82" s="160">
        <v>0</v>
      </c>
      <c r="AA82" s="160">
        <v>0</v>
      </c>
      <c r="AB82" s="160">
        <v>0</v>
      </c>
      <c r="AC82" s="160">
        <v>0</v>
      </c>
      <c r="AD82" s="160">
        <v>0</v>
      </c>
      <c r="AE82" s="160">
        <v>0</v>
      </c>
      <c r="AF82" s="160">
        <v>0</v>
      </c>
      <c r="AG82" s="160">
        <v>0</v>
      </c>
      <c r="AH82" s="160">
        <v>0</v>
      </c>
      <c r="AI82" s="160">
        <v>0</v>
      </c>
      <c r="AJ82" s="160">
        <v>0</v>
      </c>
      <c r="AK82" s="160">
        <v>0</v>
      </c>
      <c r="AL82" s="160">
        <v>0</v>
      </c>
      <c r="AM82" s="160">
        <v>0</v>
      </c>
      <c r="AN82" s="160">
        <v>0</v>
      </c>
      <c r="AO82" s="160">
        <v>0</v>
      </c>
      <c r="AP82" s="160">
        <v>0</v>
      </c>
      <c r="AQ82" s="160">
        <v>0</v>
      </c>
      <c r="AR82" s="160">
        <v>0</v>
      </c>
      <c r="AS82" s="160">
        <v>0</v>
      </c>
      <c r="AT82" s="160">
        <v>0</v>
      </c>
      <c r="AU82" s="160">
        <v>0</v>
      </c>
      <c r="AV82" s="160">
        <v>0</v>
      </c>
      <c r="AW82" s="160">
        <v>0</v>
      </c>
      <c r="AX82" s="160">
        <v>0</v>
      </c>
      <c r="AY82" s="160">
        <v>0</v>
      </c>
      <c r="AZ82" s="160">
        <v>0</v>
      </c>
      <c r="BA82" s="160">
        <v>0</v>
      </c>
      <c r="BB82" s="160">
        <v>0</v>
      </c>
      <c r="BC82" s="160">
        <v>0</v>
      </c>
      <c r="BD82" s="160">
        <v>0</v>
      </c>
      <c r="BE82" s="160">
        <v>0</v>
      </c>
      <c r="BF82" s="160">
        <v>0</v>
      </c>
      <c r="BG82" s="160">
        <v>0</v>
      </c>
      <c r="BH82" s="160">
        <v>0</v>
      </c>
      <c r="BI82" s="160">
        <v>0</v>
      </c>
      <c r="BJ82" s="160">
        <v>0</v>
      </c>
      <c r="BK82" s="160">
        <v>0</v>
      </c>
      <c r="BL82" s="160">
        <v>0</v>
      </c>
      <c r="BM82" s="160">
        <v>0</v>
      </c>
      <c r="BN82" s="160">
        <v>0</v>
      </c>
      <c r="BO82" s="160">
        <v>0</v>
      </c>
      <c r="BP82" s="160">
        <v>0</v>
      </c>
      <c r="BQ82" s="160">
        <v>0</v>
      </c>
      <c r="BR82" s="160">
        <v>0</v>
      </c>
      <c r="BS82" s="160">
        <v>0</v>
      </c>
      <c r="BT82" s="160" t="s">
        <v>313</v>
      </c>
      <c r="BU82" s="160">
        <v>0</v>
      </c>
      <c r="BV82" s="160" t="s">
        <v>313</v>
      </c>
    </row>
    <row r="83" spans="1:74" s="34" customFormat="1">
      <c r="B83" s="61" t="s">
        <v>523</v>
      </c>
      <c r="C83" s="160">
        <v>0</v>
      </c>
      <c r="D83" s="160">
        <v>0</v>
      </c>
      <c r="E83" s="160">
        <v>0</v>
      </c>
      <c r="F83" s="160">
        <v>0</v>
      </c>
      <c r="G83" s="160">
        <v>0</v>
      </c>
      <c r="H83" s="160">
        <v>0</v>
      </c>
      <c r="I83" s="160">
        <v>0</v>
      </c>
      <c r="J83" s="160">
        <v>0</v>
      </c>
      <c r="K83" s="160">
        <v>0</v>
      </c>
      <c r="L83" s="160">
        <v>0</v>
      </c>
      <c r="M83" s="160">
        <v>0</v>
      </c>
      <c r="N83" s="160">
        <v>0</v>
      </c>
      <c r="O83" s="160">
        <v>0</v>
      </c>
      <c r="P83" s="160">
        <v>0</v>
      </c>
      <c r="Q83" s="160">
        <v>0</v>
      </c>
      <c r="R83" s="160">
        <v>0</v>
      </c>
      <c r="S83" s="160">
        <v>0</v>
      </c>
      <c r="T83" s="160">
        <v>0</v>
      </c>
      <c r="U83" s="160">
        <v>0</v>
      </c>
      <c r="V83" s="160">
        <v>0</v>
      </c>
      <c r="W83" s="160">
        <v>0</v>
      </c>
      <c r="X83" s="160">
        <v>0</v>
      </c>
      <c r="Y83" s="160">
        <v>0</v>
      </c>
      <c r="Z83" s="160">
        <v>47</v>
      </c>
      <c r="AA83" s="160">
        <v>-4053</v>
      </c>
      <c r="AB83" s="160">
        <v>-4224</v>
      </c>
      <c r="AC83" s="160">
        <v>-7961</v>
      </c>
      <c r="AD83" s="160">
        <v>-9507</v>
      </c>
      <c r="AE83" s="160">
        <v>-8910</v>
      </c>
      <c r="AF83" s="160">
        <v>-6023</v>
      </c>
      <c r="AG83" s="160">
        <v>-3918</v>
      </c>
      <c r="AH83" s="160">
        <v>-5847</v>
      </c>
      <c r="AI83" s="160">
        <v>-5983</v>
      </c>
      <c r="AJ83" s="160">
        <v>-6322</v>
      </c>
      <c r="AK83" s="160">
        <v>-4870</v>
      </c>
      <c r="AL83" s="160">
        <v>-5449</v>
      </c>
      <c r="AM83" s="160">
        <v>-6262</v>
      </c>
      <c r="AN83" s="160">
        <v>-7184</v>
      </c>
      <c r="AO83" s="160">
        <v>-8055</v>
      </c>
      <c r="AP83" s="160">
        <v>-7220</v>
      </c>
      <c r="AQ83" s="160">
        <v>-5910</v>
      </c>
      <c r="AR83" s="160">
        <v>-6469</v>
      </c>
      <c r="AS83" s="160">
        <v>-6039</v>
      </c>
      <c r="AT83" s="160">
        <v>-4644</v>
      </c>
      <c r="AU83" s="160">
        <v>-264124</v>
      </c>
      <c r="AV83" s="160">
        <v>-264725</v>
      </c>
      <c r="AW83" s="160">
        <v>-265108</v>
      </c>
      <c r="AX83" s="160">
        <v>-228263</v>
      </c>
      <c r="AY83" s="160">
        <v>-228351</v>
      </c>
      <c r="AZ83" s="160">
        <v>-115932</v>
      </c>
      <c r="BA83" s="160">
        <v>-116539</v>
      </c>
      <c r="BB83" s="160">
        <v>-33832</v>
      </c>
      <c r="BC83" s="160">
        <v>-33164</v>
      </c>
      <c r="BD83" s="160">
        <v>-32638</v>
      </c>
      <c r="BE83" s="160">
        <v>-34729</v>
      </c>
      <c r="BF83" s="160">
        <v>10699</v>
      </c>
      <c r="BG83" s="160">
        <v>12967</v>
      </c>
      <c r="BH83" s="160">
        <v>14466</v>
      </c>
      <c r="BI83" s="160">
        <v>13870</v>
      </c>
      <c r="BJ83" s="160">
        <v>-149808</v>
      </c>
      <c r="BK83" s="160">
        <v>-155891</v>
      </c>
      <c r="BL83" s="160">
        <v>-143881</v>
      </c>
      <c r="BM83" s="160">
        <v>-153395</v>
      </c>
      <c r="BN83" s="160">
        <v>-191377</v>
      </c>
      <c r="BO83" s="160">
        <v>-187792</v>
      </c>
      <c r="BP83" s="160">
        <v>-143512</v>
      </c>
      <c r="BQ83" s="160">
        <v>-128707</v>
      </c>
      <c r="BR83" s="160">
        <v>-191464</v>
      </c>
      <c r="BS83" s="160">
        <v>-189301</v>
      </c>
      <c r="BT83" s="160">
        <v>-132573</v>
      </c>
      <c r="BU83" s="160">
        <v>-99479</v>
      </c>
      <c r="BV83" s="160">
        <v>-284995</v>
      </c>
    </row>
    <row r="84" spans="1:74" s="4" customFormat="1">
      <c r="B84" s="61" t="s">
        <v>524</v>
      </c>
      <c r="C84" s="160">
        <v>34361</v>
      </c>
      <c r="D84" s="160">
        <v>-21759</v>
      </c>
      <c r="E84" s="160">
        <v>40732</v>
      </c>
      <c r="F84" s="160">
        <v>0</v>
      </c>
      <c r="G84" s="160">
        <v>-677</v>
      </c>
      <c r="H84" s="160">
        <v>-1811</v>
      </c>
      <c r="I84" s="160">
        <v>46838</v>
      </c>
      <c r="J84" s="160">
        <v>0</v>
      </c>
      <c r="K84" s="160">
        <v>49926</v>
      </c>
      <c r="L84" s="160">
        <v>0</v>
      </c>
      <c r="M84" s="160">
        <v>43399</v>
      </c>
      <c r="N84" s="160">
        <v>0</v>
      </c>
      <c r="O84" s="160">
        <v>36581</v>
      </c>
      <c r="P84" s="160">
        <v>0</v>
      </c>
      <c r="Q84" s="160">
        <v>35666</v>
      </c>
      <c r="R84" s="160">
        <v>0</v>
      </c>
      <c r="S84" s="160">
        <v>54523</v>
      </c>
      <c r="T84" s="160">
        <v>0</v>
      </c>
      <c r="U84" s="160">
        <v>65618</v>
      </c>
      <c r="V84" s="160">
        <v>0</v>
      </c>
      <c r="W84" s="160">
        <v>557959</v>
      </c>
      <c r="X84" s="160">
        <v>0</v>
      </c>
      <c r="Y84" s="160">
        <v>0</v>
      </c>
      <c r="Z84" s="160">
        <v>0</v>
      </c>
      <c r="AA84" s="160">
        <v>120938</v>
      </c>
      <c r="AB84" s="160">
        <v>0</v>
      </c>
      <c r="AC84" s="160">
        <v>68820</v>
      </c>
      <c r="AD84" s="160">
        <v>0</v>
      </c>
      <c r="AE84" s="160">
        <v>59424</v>
      </c>
      <c r="AF84" s="160">
        <v>0</v>
      </c>
      <c r="AG84" s="160">
        <v>99408</v>
      </c>
      <c r="AH84" s="160">
        <v>0</v>
      </c>
      <c r="AI84" s="160">
        <v>71678</v>
      </c>
      <c r="AJ84" s="160">
        <v>0</v>
      </c>
      <c r="AK84" s="160">
        <v>154829</v>
      </c>
      <c r="AL84" s="160">
        <v>0</v>
      </c>
      <c r="AM84" s="160">
        <v>154567</v>
      </c>
      <c r="AN84" s="160">
        <v>0</v>
      </c>
      <c r="AO84" s="160">
        <v>180886</v>
      </c>
      <c r="AP84" s="160">
        <v>0</v>
      </c>
      <c r="AQ84" s="160">
        <v>149642</v>
      </c>
      <c r="AR84" s="160">
        <v>0</v>
      </c>
      <c r="AS84" s="160">
        <v>146717</v>
      </c>
      <c r="AT84" s="160">
        <v>0</v>
      </c>
      <c r="AU84" s="160">
        <v>144437</v>
      </c>
      <c r="AV84" s="160">
        <v>0</v>
      </c>
      <c r="AW84" s="160">
        <v>121240</v>
      </c>
      <c r="AX84" s="160">
        <v>0</v>
      </c>
      <c r="AY84" s="160">
        <v>11642</v>
      </c>
      <c r="AZ84" s="160">
        <v>0</v>
      </c>
      <c r="BA84" s="160">
        <v>147603</v>
      </c>
      <c r="BB84" s="160">
        <v>0</v>
      </c>
      <c r="BC84" s="160">
        <v>70040</v>
      </c>
      <c r="BD84" s="160">
        <v>0</v>
      </c>
      <c r="BE84" s="160">
        <v>265801</v>
      </c>
      <c r="BF84" s="160">
        <v>0</v>
      </c>
      <c r="BG84" s="160">
        <v>111873</v>
      </c>
      <c r="BH84" s="160">
        <v>0</v>
      </c>
      <c r="BI84" s="160">
        <v>26958</v>
      </c>
      <c r="BJ84" s="160">
        <v>0</v>
      </c>
      <c r="BK84" s="160">
        <v>47469</v>
      </c>
      <c r="BL84" s="160">
        <v>0</v>
      </c>
      <c r="BM84" s="160">
        <v>137418</v>
      </c>
      <c r="BN84" s="160">
        <v>0</v>
      </c>
      <c r="BO84" s="160">
        <v>159464</v>
      </c>
      <c r="BP84" s="160">
        <v>0</v>
      </c>
      <c r="BQ84" s="160">
        <v>201921</v>
      </c>
      <c r="BR84" s="160">
        <v>0</v>
      </c>
      <c r="BS84" s="160">
        <v>87712</v>
      </c>
      <c r="BT84" s="160" t="s">
        <v>313</v>
      </c>
      <c r="BU84" s="160">
        <v>181500</v>
      </c>
      <c r="BV84" s="160" t="s">
        <v>313</v>
      </c>
    </row>
    <row r="85" spans="1:74" s="4" customFormat="1">
      <c r="B85" s="34" t="s">
        <v>525</v>
      </c>
      <c r="C85" s="160">
        <v>0</v>
      </c>
      <c r="D85" s="160">
        <v>0</v>
      </c>
      <c r="E85" s="160">
        <v>0</v>
      </c>
      <c r="F85" s="160">
        <v>0</v>
      </c>
      <c r="G85" s="160">
        <v>0</v>
      </c>
      <c r="H85" s="160">
        <v>0</v>
      </c>
      <c r="I85" s="160">
        <v>0</v>
      </c>
      <c r="J85" s="160">
        <v>0</v>
      </c>
      <c r="K85" s="160">
        <v>0</v>
      </c>
      <c r="L85" s="160">
        <v>0</v>
      </c>
      <c r="M85" s="160">
        <v>0</v>
      </c>
      <c r="N85" s="160">
        <v>0</v>
      </c>
      <c r="O85" s="160">
        <v>0</v>
      </c>
      <c r="P85" s="160">
        <v>0</v>
      </c>
      <c r="Q85" s="160">
        <v>0</v>
      </c>
      <c r="R85" s="160">
        <v>0</v>
      </c>
      <c r="S85" s="160">
        <v>0</v>
      </c>
      <c r="T85" s="160">
        <v>0</v>
      </c>
      <c r="U85" s="160">
        <v>0</v>
      </c>
      <c r="V85" s="160">
        <v>0</v>
      </c>
      <c r="W85" s="160">
        <v>1139</v>
      </c>
      <c r="X85" s="160">
        <v>1171</v>
      </c>
      <c r="Y85" s="160">
        <v>1212</v>
      </c>
      <c r="Z85" s="160">
        <v>1401</v>
      </c>
      <c r="AA85" s="160">
        <v>1422</v>
      </c>
      <c r="AB85" s="160">
        <v>1443</v>
      </c>
      <c r="AC85" s="160">
        <v>1490</v>
      </c>
      <c r="AD85" s="160">
        <v>3303</v>
      </c>
      <c r="AE85" s="160">
        <v>1558</v>
      </c>
      <c r="AF85" s="160">
        <v>1582</v>
      </c>
      <c r="AG85" s="160">
        <v>1618</v>
      </c>
      <c r="AH85" s="160">
        <v>1655</v>
      </c>
      <c r="AI85" s="160">
        <v>1690</v>
      </c>
      <c r="AJ85" s="160">
        <v>1709</v>
      </c>
      <c r="AK85" s="160">
        <v>1759</v>
      </c>
      <c r="AL85" s="160">
        <v>1679</v>
      </c>
      <c r="AM85" s="160">
        <v>1762</v>
      </c>
      <c r="AN85" s="160">
        <v>1547</v>
      </c>
      <c r="AO85" s="160">
        <v>1582</v>
      </c>
      <c r="AP85" s="160">
        <v>1614</v>
      </c>
      <c r="AQ85" s="160">
        <v>1650</v>
      </c>
      <c r="AR85" s="160">
        <v>1669</v>
      </c>
      <c r="AS85" s="160">
        <v>1699</v>
      </c>
      <c r="AT85" s="160">
        <v>1696</v>
      </c>
      <c r="AU85" s="160">
        <v>1743</v>
      </c>
      <c r="AV85" s="160">
        <v>1762</v>
      </c>
      <c r="AW85" s="160">
        <v>1795</v>
      </c>
      <c r="AX85" s="160">
        <v>1820</v>
      </c>
      <c r="AY85" s="160">
        <v>1894</v>
      </c>
      <c r="AZ85" s="160">
        <v>1968</v>
      </c>
      <c r="BA85" s="160">
        <v>2064</v>
      </c>
      <c r="BB85" s="160">
        <v>2097</v>
      </c>
      <c r="BC85" s="160">
        <v>2196</v>
      </c>
      <c r="BD85" s="160">
        <v>2304</v>
      </c>
      <c r="BE85" s="160">
        <v>2429</v>
      </c>
      <c r="BF85" s="160">
        <v>2460</v>
      </c>
      <c r="BG85" s="160">
        <v>2583</v>
      </c>
      <c r="BH85" s="160">
        <v>2710</v>
      </c>
      <c r="BI85" s="160">
        <v>2882</v>
      </c>
      <c r="BJ85" s="160">
        <v>2903</v>
      </c>
      <c r="BK85" s="160">
        <v>3043</v>
      </c>
      <c r="BL85" s="160">
        <v>3153</v>
      </c>
      <c r="BM85" s="160">
        <v>3306</v>
      </c>
      <c r="BN85" s="160">
        <v>3276</v>
      </c>
      <c r="BO85" s="160">
        <v>3475</v>
      </c>
      <c r="BP85" s="160">
        <v>3617</v>
      </c>
      <c r="BQ85" s="160">
        <v>3794</v>
      </c>
      <c r="BR85" s="160">
        <v>3832</v>
      </c>
      <c r="BS85" s="160">
        <v>4017</v>
      </c>
      <c r="BT85" s="160">
        <v>4158</v>
      </c>
      <c r="BU85" s="160">
        <v>1980</v>
      </c>
      <c r="BV85" s="160">
        <v>1995</v>
      </c>
    </row>
    <row r="86" spans="1:74" s="3" customFormat="1">
      <c r="B86" s="3" t="s">
        <v>526</v>
      </c>
      <c r="C86" s="161">
        <v>9471642</v>
      </c>
      <c r="D86" s="161">
        <v>9587191</v>
      </c>
      <c r="E86" s="161">
        <v>11007695</v>
      </c>
      <c r="F86" s="161">
        <v>11209751</v>
      </c>
      <c r="G86" s="161">
        <v>11645062</v>
      </c>
      <c r="H86" s="161">
        <v>12150862</v>
      </c>
      <c r="I86" s="161">
        <v>12371035</v>
      </c>
      <c r="J86" s="161">
        <v>11818549</v>
      </c>
      <c r="K86" s="161">
        <v>11985673</v>
      </c>
      <c r="L86" s="161">
        <v>12323135</v>
      </c>
      <c r="M86" s="161">
        <v>11987414</v>
      </c>
      <c r="N86" s="161">
        <v>12218987</v>
      </c>
      <c r="O86" s="161">
        <v>12766189</v>
      </c>
      <c r="P86" s="161">
        <v>13020201</v>
      </c>
      <c r="Q86" s="161">
        <v>13515952</v>
      </c>
      <c r="R86" s="161">
        <v>14235752</v>
      </c>
      <c r="S86" s="161">
        <v>13847552</v>
      </c>
      <c r="T86" s="161">
        <v>14644386</v>
      </c>
      <c r="U86" s="161">
        <v>15344058</v>
      </c>
      <c r="V86" s="161">
        <v>15721683</v>
      </c>
      <c r="W86" s="161">
        <v>16238783</v>
      </c>
      <c r="X86" s="161">
        <v>17170346</v>
      </c>
      <c r="Y86" s="161">
        <v>20087510</v>
      </c>
      <c r="Z86" s="161">
        <v>20456888</v>
      </c>
      <c r="AA86" s="161">
        <v>21630121</v>
      </c>
      <c r="AB86" s="161">
        <v>23223053</v>
      </c>
      <c r="AC86" s="161">
        <v>25505886</v>
      </c>
      <c r="AD86" s="161">
        <v>25205375</v>
      </c>
      <c r="AE86" s="161">
        <v>26501518</v>
      </c>
      <c r="AF86" s="161">
        <v>27743301</v>
      </c>
      <c r="AG86" s="161">
        <v>28573209</v>
      </c>
      <c r="AH86" s="161">
        <v>29084137</v>
      </c>
      <c r="AI86" s="161">
        <v>29864563</v>
      </c>
      <c r="AJ86" s="161">
        <v>31098754</v>
      </c>
      <c r="AK86" s="161">
        <v>32339348</v>
      </c>
      <c r="AL86" s="161">
        <v>32127653</v>
      </c>
      <c r="AM86" s="161">
        <v>32950979</v>
      </c>
      <c r="AN86" s="161">
        <v>34755030</v>
      </c>
      <c r="AO86" s="161">
        <v>36554101</v>
      </c>
      <c r="AP86" s="161">
        <v>37585575</v>
      </c>
      <c r="AQ86" s="161">
        <v>39780943</v>
      </c>
      <c r="AR86" s="161">
        <v>42723904</v>
      </c>
      <c r="AS86" s="161">
        <v>44632965</v>
      </c>
      <c r="AT86" s="161">
        <v>46570774</v>
      </c>
      <c r="AU86" s="161">
        <v>47674456</v>
      </c>
      <c r="AV86" s="161">
        <v>52479456</v>
      </c>
      <c r="AW86" s="161">
        <f>SUM(AW3,AW45,AW85,AW74)</f>
        <v>53464434</v>
      </c>
      <c r="AX86" s="161">
        <v>53210687</v>
      </c>
      <c r="AY86" s="161">
        <v>57445764</v>
      </c>
      <c r="AZ86" s="161">
        <v>57212081</v>
      </c>
      <c r="BA86" s="161">
        <v>59092151</v>
      </c>
      <c r="BB86" s="161">
        <v>59561696</v>
      </c>
      <c r="BC86" s="161">
        <v>61357293</v>
      </c>
      <c r="BD86" s="161">
        <v>63768918</v>
      </c>
      <c r="BE86" s="161">
        <v>65292088</v>
      </c>
      <c r="BF86" s="161">
        <v>66937790</v>
      </c>
      <c r="BG86" s="161">
        <v>65965411</v>
      </c>
      <c r="BH86" s="161">
        <v>67864819</v>
      </c>
      <c r="BI86" s="161">
        <v>67888144</v>
      </c>
      <c r="BJ86" s="161">
        <v>69038486</v>
      </c>
      <c r="BK86" s="161">
        <v>68889834</v>
      </c>
      <c r="BL86" s="161">
        <v>70502775</v>
      </c>
      <c r="BM86" s="161">
        <v>71322435</v>
      </c>
      <c r="BN86" s="161">
        <v>73287391</v>
      </c>
      <c r="BO86" s="161">
        <v>71783539</v>
      </c>
      <c r="BP86" s="161">
        <v>75331217</v>
      </c>
      <c r="BQ86" s="161">
        <v>75840006</v>
      </c>
      <c r="BR86" s="161">
        <v>77427882</v>
      </c>
      <c r="BS86" s="161">
        <v>77870596</v>
      </c>
      <c r="BT86" s="161">
        <v>79465734</v>
      </c>
      <c r="BU86" s="161">
        <v>80637566</v>
      </c>
      <c r="BV86" s="161">
        <v>81549589</v>
      </c>
    </row>
    <row r="87" spans="1:74">
      <c r="A87" s="4"/>
      <c r="B87" s="4"/>
      <c r="C87" s="33"/>
      <c r="D87" s="33"/>
      <c r="E87" s="33"/>
      <c r="F87" s="33"/>
      <c r="G87" s="33"/>
      <c r="H87" s="33"/>
      <c r="I87" s="33"/>
      <c r="J87" s="33"/>
      <c r="K87" s="33"/>
      <c r="L87" s="33"/>
      <c r="M87" s="33"/>
      <c r="N87" s="33"/>
      <c r="O87" s="33"/>
      <c r="P87" s="33"/>
      <c r="Q87" s="33"/>
      <c r="R87" s="33"/>
      <c r="S87" s="33"/>
      <c r="T87" s="4"/>
      <c r="U87" s="4"/>
      <c r="V87" s="4"/>
      <c r="W87" s="4"/>
      <c r="X87" s="4"/>
      <c r="Y87" s="4"/>
      <c r="Z87" s="4"/>
      <c r="AA87" s="4"/>
      <c r="AB87" s="4"/>
      <c r="AC87" s="4"/>
      <c r="AD87" s="4"/>
      <c r="AE87" s="4"/>
      <c r="AF87" s="4"/>
      <c r="AG87" s="4"/>
      <c r="AH87" s="4"/>
      <c r="AI87" s="36"/>
      <c r="AJ87" s="4"/>
      <c r="AK87" s="4"/>
      <c r="AL87" s="4"/>
      <c r="AM87" s="4"/>
      <c r="AN87" s="4"/>
      <c r="AO87" s="4"/>
      <c r="AP87" s="4"/>
      <c r="AQ87" s="4"/>
      <c r="AR87" s="9"/>
      <c r="AS87" s="9"/>
      <c r="AT87" s="9"/>
      <c r="AU87" s="9"/>
      <c r="AV87" s="9"/>
      <c r="AW87" s="9"/>
      <c r="AX87" s="9"/>
      <c r="AY87" s="9"/>
      <c r="AZ87" s="9"/>
      <c r="BA87" s="9"/>
      <c r="BB87" s="9"/>
      <c r="BC87" s="9"/>
      <c r="BD87" s="9"/>
      <c r="BE87" s="9"/>
      <c r="BF87" s="9"/>
      <c r="BG87" s="9"/>
      <c r="BH87" s="9"/>
      <c r="BI87" s="9"/>
      <c r="BJ87" s="9"/>
      <c r="BK87" s="9"/>
      <c r="BL87" s="9"/>
      <c r="BM87" s="9"/>
      <c r="BN87" s="9"/>
      <c r="BO87" s="9"/>
      <c r="BP87" s="9"/>
      <c r="BQ87" s="9"/>
      <c r="BR87" s="9"/>
      <c r="BS87" s="9"/>
      <c r="BT87" s="9"/>
      <c r="BU87" s="9"/>
      <c r="BV87" s="38"/>
    </row>
    <row r="88" spans="1:74" ht="17.25" customHeight="1">
      <c r="A88" s="366"/>
      <c r="B88" s="367" t="s">
        <v>565</v>
      </c>
      <c r="C88" s="33"/>
      <c r="D88" s="33"/>
      <c r="E88" s="33"/>
      <c r="F88" s="33"/>
      <c r="G88" s="33"/>
      <c r="H88" s="33"/>
      <c r="I88" s="33"/>
      <c r="J88" s="33"/>
      <c r="K88" s="33"/>
      <c r="L88" s="33"/>
      <c r="M88" s="33"/>
      <c r="N88" s="33"/>
      <c r="O88" s="33"/>
      <c r="P88" s="33"/>
      <c r="Q88" s="33"/>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9"/>
      <c r="AS88" s="9"/>
      <c r="AT88" s="9"/>
      <c r="AU88" s="9"/>
      <c r="AV88" s="9"/>
      <c r="AW88" s="9"/>
      <c r="AX88" s="9"/>
      <c r="AY88" s="9"/>
      <c r="AZ88" s="9"/>
      <c r="BA88" s="9"/>
      <c r="BB88" s="9"/>
      <c r="BC88" s="9"/>
      <c r="BD88" s="9"/>
      <c r="BE88" s="9"/>
      <c r="BF88" s="9"/>
      <c r="BG88" s="9"/>
      <c r="BH88" s="9"/>
      <c r="BI88" s="9"/>
      <c r="BJ88" s="9"/>
      <c r="BK88" s="9"/>
      <c r="BL88" s="9"/>
      <c r="BM88" s="9"/>
      <c r="BN88" s="9"/>
      <c r="BO88" s="9"/>
      <c r="BP88" s="9"/>
      <c r="BQ88" s="9"/>
      <c r="BR88" s="9"/>
      <c r="BS88" s="9"/>
      <c r="BT88" s="9"/>
      <c r="BU88" s="9"/>
      <c r="BV88" s="38"/>
    </row>
    <row r="89" spans="1:74" ht="15" customHeight="1">
      <c r="A89" s="366"/>
      <c r="B89" s="367"/>
      <c r="C89" s="36"/>
      <c r="D89" s="36"/>
      <c r="E89" s="36"/>
      <c r="F89" s="36"/>
      <c r="G89" s="36"/>
      <c r="H89" s="36"/>
      <c r="I89" s="36"/>
      <c r="J89" s="36"/>
      <c r="K89" s="36"/>
      <c r="L89" s="36"/>
      <c r="M89" s="36"/>
      <c r="N89" s="36"/>
      <c r="O89" s="36"/>
      <c r="P89" s="36"/>
      <c r="Q89" s="36"/>
      <c r="R89" s="4"/>
      <c r="S89" s="4"/>
      <c r="T89" s="4"/>
      <c r="U89" s="4"/>
      <c r="V89" s="4"/>
      <c r="W89" s="4"/>
      <c r="X89" s="4"/>
      <c r="Y89" s="4"/>
      <c r="Z89" s="4"/>
      <c r="AA89" s="4"/>
      <c r="AB89" s="4"/>
      <c r="AC89" s="4"/>
      <c r="AD89" s="4"/>
      <c r="AE89" s="4"/>
      <c r="AF89" s="4"/>
      <c r="AG89" s="4"/>
      <c r="AH89" s="4"/>
      <c r="AI89" s="4"/>
      <c r="AJ89" s="4"/>
      <c r="AK89" s="4"/>
      <c r="AL89" s="4"/>
      <c r="AM89" s="4"/>
      <c r="AN89" s="4"/>
      <c r="AO89" s="4"/>
      <c r="AP89" s="4"/>
      <c r="AQ89" s="4"/>
      <c r="AR89" s="8"/>
      <c r="BV89" s="38"/>
    </row>
    <row r="90" spans="1:74">
      <c r="A90" s="25"/>
      <c r="C90" s="36"/>
      <c r="D90" s="36"/>
      <c r="E90" s="36"/>
      <c r="F90" s="36"/>
      <c r="G90" s="36"/>
      <c r="H90" s="36"/>
      <c r="I90" s="36"/>
      <c r="J90" s="36"/>
      <c r="K90" s="36"/>
      <c r="L90" s="36"/>
      <c r="M90" s="36"/>
      <c r="N90" s="36"/>
      <c r="O90" s="36"/>
      <c r="P90" s="36"/>
      <c r="Q90" s="36"/>
      <c r="R90" s="4"/>
      <c r="S90" s="4"/>
      <c r="AR90" s="10"/>
      <c r="AS90" s="10"/>
      <c r="AT90" s="10"/>
      <c r="AU90" s="10"/>
      <c r="AV90" s="10"/>
      <c r="AW90" s="10"/>
      <c r="AX90" s="10"/>
      <c r="AY90" s="10"/>
      <c r="AZ90" s="10"/>
      <c r="BA90" s="10"/>
      <c r="BB90" s="10"/>
      <c r="BC90" s="10"/>
      <c r="BD90" s="10"/>
      <c r="BE90" s="10"/>
      <c r="BF90" s="10"/>
      <c r="BG90" s="10"/>
      <c r="BH90" s="10"/>
      <c r="BI90" s="10"/>
      <c r="BJ90" s="10"/>
      <c r="BK90" s="10"/>
      <c r="BL90" s="10"/>
      <c r="BM90" s="10"/>
      <c r="BN90" s="10"/>
      <c r="BO90" s="10"/>
      <c r="BP90" s="10"/>
      <c r="BQ90" s="10"/>
      <c r="BR90" s="10"/>
      <c r="BS90" s="10"/>
      <c r="BT90" s="10"/>
      <c r="BU90" s="10"/>
      <c r="BV90" s="38"/>
    </row>
    <row r="91" spans="1:74">
      <c r="A91" s="25"/>
      <c r="B91" s="2"/>
      <c r="C91" s="36"/>
      <c r="D91" s="36"/>
      <c r="E91" s="36"/>
      <c r="F91" s="36"/>
      <c r="G91" s="36"/>
      <c r="H91" s="36"/>
      <c r="I91" s="36"/>
      <c r="J91" s="36"/>
      <c r="K91" s="36"/>
      <c r="L91" s="36"/>
      <c r="M91" s="36"/>
      <c r="N91" s="36"/>
      <c r="O91" s="36"/>
      <c r="P91" s="36"/>
      <c r="Q91" s="36"/>
      <c r="T91" s="2"/>
      <c r="U91" s="2"/>
      <c r="V91" s="2"/>
      <c r="W91" s="2"/>
      <c r="X91" s="2"/>
      <c r="Y91" s="2"/>
      <c r="Z91" s="2"/>
      <c r="AA91" s="2"/>
      <c r="AB91" s="2"/>
      <c r="AC91" s="2"/>
      <c r="AD91" s="2"/>
      <c r="AE91" s="2"/>
      <c r="AF91" s="2"/>
      <c r="AG91" s="2"/>
      <c r="AH91" s="2"/>
      <c r="AI91" s="2"/>
      <c r="AJ91" s="2"/>
      <c r="AK91" s="2"/>
      <c r="AL91" s="2"/>
      <c r="AM91" s="2"/>
      <c r="AN91" s="2"/>
      <c r="AO91" s="2"/>
      <c r="AP91" s="2"/>
      <c r="AQ91" s="2"/>
      <c r="AR91" s="8"/>
      <c r="BV91" s="38"/>
    </row>
    <row r="92" spans="1:74">
      <c r="A92" s="25"/>
      <c r="C92" s="36"/>
      <c r="D92" s="36"/>
      <c r="E92" s="36"/>
      <c r="F92" s="36"/>
      <c r="G92" s="36"/>
      <c r="H92" s="36"/>
      <c r="I92" s="36"/>
      <c r="J92" s="36"/>
      <c r="K92" s="36"/>
      <c r="L92" s="36"/>
      <c r="M92" s="36"/>
      <c r="N92" s="36"/>
      <c r="O92" s="36"/>
      <c r="P92" s="36"/>
      <c r="Q92" s="36"/>
      <c r="R92" s="2"/>
      <c r="S92" s="2"/>
      <c r="AR92" s="8"/>
      <c r="BV92" s="38"/>
    </row>
    <row r="93" spans="1:74">
      <c r="A93" s="25"/>
      <c r="C93" s="33"/>
      <c r="D93" s="33"/>
      <c r="E93" s="33"/>
      <c r="F93" s="33"/>
      <c r="G93" s="33"/>
      <c r="H93" s="33"/>
      <c r="I93" s="33"/>
      <c r="J93" s="33"/>
      <c r="K93" s="33"/>
      <c r="L93" s="33"/>
      <c r="M93" s="33"/>
      <c r="N93" s="33"/>
      <c r="O93" s="33"/>
      <c r="P93" s="33"/>
      <c r="Q93" s="33"/>
      <c r="AR93" s="8"/>
      <c r="BV93" s="38"/>
    </row>
    <row r="94" spans="1:74">
      <c r="A94" s="25"/>
      <c r="C94" s="36"/>
      <c r="D94" s="36"/>
      <c r="E94" s="36"/>
      <c r="F94" s="36"/>
      <c r="G94" s="36"/>
      <c r="H94" s="36"/>
      <c r="I94" s="36"/>
      <c r="J94" s="36"/>
      <c r="K94" s="36"/>
      <c r="L94" s="36"/>
      <c r="M94" s="36"/>
      <c r="N94" s="36"/>
      <c r="O94" s="36"/>
      <c r="P94" s="36"/>
      <c r="Q94" s="36"/>
      <c r="AR94" s="8"/>
      <c r="BV94" s="38"/>
    </row>
    <row r="95" spans="1:74">
      <c r="A95" s="25"/>
      <c r="C95" s="36"/>
      <c r="D95" s="36"/>
      <c r="E95" s="36"/>
      <c r="F95" s="36"/>
      <c r="G95" s="36"/>
      <c r="H95" s="36"/>
      <c r="I95" s="36"/>
      <c r="J95" s="36"/>
      <c r="K95" s="36"/>
      <c r="L95" s="36"/>
      <c r="M95" s="36"/>
      <c r="N95" s="36"/>
      <c r="O95" s="36"/>
      <c r="P95" s="36"/>
      <c r="Q95" s="36"/>
      <c r="AR95" s="8"/>
      <c r="BV95" s="38"/>
    </row>
    <row r="96" spans="1:74">
      <c r="C96" s="36"/>
      <c r="D96" s="36"/>
      <c r="E96" s="36"/>
      <c r="F96" s="36"/>
      <c r="G96" s="36"/>
      <c r="H96" s="36"/>
      <c r="I96" s="36"/>
      <c r="J96" s="36"/>
      <c r="K96" s="36"/>
      <c r="L96" s="36"/>
      <c r="M96" s="36"/>
      <c r="N96" s="36"/>
      <c r="O96" s="36"/>
      <c r="P96" s="36"/>
      <c r="Q96" s="36"/>
      <c r="AR96" s="8"/>
      <c r="BV96" s="38"/>
    </row>
    <row r="97" spans="3:74">
      <c r="C97" s="36"/>
      <c r="D97" s="36"/>
      <c r="E97" s="36"/>
      <c r="F97" s="36"/>
      <c r="G97" s="36"/>
      <c r="H97" s="36"/>
      <c r="I97" s="36"/>
      <c r="J97" s="36"/>
      <c r="K97" s="36"/>
      <c r="L97" s="36"/>
      <c r="M97" s="36"/>
      <c r="N97" s="36"/>
      <c r="O97" s="36"/>
      <c r="P97" s="36"/>
      <c r="Q97" s="36"/>
      <c r="AR97" s="8"/>
      <c r="BV97" s="38"/>
    </row>
    <row r="98" spans="3:74">
      <c r="C98" s="36"/>
      <c r="D98" s="36"/>
      <c r="E98" s="36"/>
      <c r="F98" s="36"/>
      <c r="G98" s="36"/>
      <c r="H98" s="36"/>
      <c r="I98" s="36"/>
      <c r="J98" s="36"/>
      <c r="K98" s="36"/>
      <c r="L98" s="36"/>
      <c r="M98" s="36"/>
      <c r="N98" s="36"/>
      <c r="O98" s="36"/>
      <c r="P98" s="36"/>
      <c r="Q98" s="36"/>
      <c r="AR98" s="8"/>
      <c r="BV98" s="38"/>
    </row>
    <row r="99" spans="3:74">
      <c r="C99" s="36"/>
      <c r="D99" s="36"/>
      <c r="E99" s="36"/>
      <c r="F99" s="36"/>
      <c r="G99" s="36"/>
      <c r="H99" s="36"/>
      <c r="I99" s="36"/>
      <c r="J99" s="36"/>
      <c r="K99" s="36"/>
      <c r="L99" s="36"/>
      <c r="M99" s="36"/>
      <c r="N99" s="36"/>
      <c r="O99" s="36"/>
      <c r="P99" s="36"/>
      <c r="Q99" s="36"/>
      <c r="AR99" s="8"/>
      <c r="BV99" s="38"/>
    </row>
    <row r="100" spans="3:74">
      <c r="C100" s="33"/>
      <c r="D100" s="33"/>
      <c r="E100" s="33"/>
      <c r="F100" s="33"/>
      <c r="G100" s="33"/>
      <c r="H100" s="33"/>
      <c r="I100" s="33"/>
      <c r="J100" s="33"/>
      <c r="K100" s="33"/>
      <c r="L100" s="33"/>
      <c r="M100" s="33"/>
      <c r="N100" s="33"/>
      <c r="O100" s="33"/>
      <c r="P100" s="33"/>
      <c r="Q100" s="33"/>
      <c r="AR100" s="8"/>
      <c r="BV100" s="38"/>
    </row>
    <row r="101" spans="3:74">
      <c r="C101" s="36"/>
      <c r="D101" s="36"/>
      <c r="E101" s="36"/>
      <c r="F101" s="36"/>
      <c r="G101" s="36"/>
      <c r="H101" s="36"/>
      <c r="I101" s="36"/>
      <c r="J101" s="36"/>
      <c r="K101" s="36"/>
      <c r="L101" s="36"/>
      <c r="M101" s="36"/>
      <c r="N101" s="36"/>
      <c r="O101" s="36"/>
      <c r="P101" s="36"/>
      <c r="Q101" s="36"/>
      <c r="AR101" s="8"/>
      <c r="BV101" s="38"/>
    </row>
    <row r="102" spans="3:74">
      <c r="C102" s="36"/>
      <c r="D102" s="36"/>
      <c r="E102" s="36"/>
      <c r="F102" s="36"/>
      <c r="G102" s="36"/>
      <c r="H102" s="36"/>
      <c r="I102" s="36"/>
      <c r="J102" s="36"/>
      <c r="K102" s="36"/>
      <c r="L102" s="36"/>
      <c r="M102" s="36"/>
      <c r="N102" s="36"/>
      <c r="O102" s="36"/>
      <c r="P102" s="36"/>
      <c r="Q102" s="36"/>
      <c r="AR102" s="8"/>
      <c r="BV102" s="38"/>
    </row>
    <row r="103" spans="3:74">
      <c r="C103" s="36"/>
      <c r="D103" s="36"/>
      <c r="E103" s="36"/>
      <c r="F103" s="36"/>
      <c r="G103" s="36"/>
      <c r="H103" s="36"/>
      <c r="I103" s="36"/>
      <c r="J103" s="36"/>
      <c r="K103" s="36"/>
      <c r="L103" s="36"/>
      <c r="M103" s="36"/>
      <c r="N103" s="36"/>
      <c r="O103" s="36"/>
      <c r="P103" s="36"/>
      <c r="Q103" s="36"/>
      <c r="AR103" s="8"/>
      <c r="BV103" s="38"/>
    </row>
    <row r="104" spans="3:74">
      <c r="C104" s="36"/>
      <c r="D104" s="36"/>
      <c r="E104" s="36"/>
      <c r="F104" s="36"/>
      <c r="G104" s="36"/>
      <c r="H104" s="36"/>
      <c r="I104" s="36"/>
      <c r="J104" s="36"/>
      <c r="K104" s="36"/>
      <c r="L104" s="36"/>
      <c r="M104" s="36"/>
      <c r="N104" s="36"/>
      <c r="O104" s="36"/>
      <c r="P104" s="36"/>
      <c r="Q104" s="36"/>
      <c r="AR104" s="8"/>
      <c r="BV104" s="38"/>
    </row>
    <row r="105" spans="3:74">
      <c r="C105" s="36"/>
      <c r="D105" s="36"/>
      <c r="E105" s="36"/>
      <c r="F105" s="36"/>
      <c r="G105" s="36"/>
      <c r="H105" s="36"/>
      <c r="I105" s="36"/>
      <c r="J105" s="36"/>
      <c r="K105" s="36"/>
      <c r="L105" s="36"/>
      <c r="M105" s="36"/>
      <c r="N105" s="36"/>
      <c r="O105" s="36"/>
      <c r="P105" s="36"/>
      <c r="Q105" s="36"/>
      <c r="AR105" s="8"/>
      <c r="BV105" s="38"/>
    </row>
    <row r="106" spans="3:74">
      <c r="C106" s="32"/>
      <c r="D106" s="32"/>
      <c r="E106" s="32"/>
      <c r="F106" s="32"/>
      <c r="G106" s="32"/>
      <c r="H106" s="32"/>
      <c r="I106" s="32"/>
      <c r="J106" s="32"/>
      <c r="K106" s="32"/>
      <c r="L106" s="32"/>
      <c r="M106" s="32"/>
      <c r="N106" s="32"/>
      <c r="O106" s="32"/>
      <c r="P106" s="32"/>
      <c r="Q106" s="32"/>
      <c r="AR106" s="8"/>
      <c r="BV106" s="38"/>
    </row>
    <row r="107" spans="3:74">
      <c r="C107" s="32"/>
      <c r="D107" s="32"/>
      <c r="E107" s="32"/>
      <c r="F107" s="32"/>
      <c r="G107" s="32"/>
      <c r="H107" s="32"/>
      <c r="I107" s="32"/>
      <c r="J107" s="32"/>
      <c r="K107" s="32"/>
      <c r="L107" s="32"/>
      <c r="M107" s="32"/>
      <c r="N107" s="32"/>
      <c r="O107" s="32"/>
      <c r="P107" s="32"/>
      <c r="Q107" s="32"/>
      <c r="AR107" s="8"/>
      <c r="BV107" s="38"/>
    </row>
    <row r="108" spans="3:74">
      <c r="C108" s="4"/>
      <c r="D108" s="4"/>
      <c r="E108" s="4"/>
      <c r="F108" s="4"/>
      <c r="G108" s="4"/>
      <c r="H108" s="4"/>
      <c r="I108" s="4"/>
      <c r="J108" s="4"/>
      <c r="K108" s="4"/>
      <c r="L108" s="4"/>
      <c r="M108" s="4"/>
      <c r="N108" s="4"/>
      <c r="O108" s="4"/>
      <c r="P108" s="4"/>
      <c r="Q108" s="4"/>
      <c r="AR108" s="8"/>
      <c r="BV108" s="38"/>
    </row>
    <row r="109" spans="3:74">
      <c r="C109" s="11"/>
      <c r="D109" s="11"/>
      <c r="E109" s="11"/>
      <c r="F109" s="11"/>
      <c r="G109" s="11"/>
      <c r="H109" s="11"/>
      <c r="I109" s="11"/>
      <c r="J109" s="11"/>
      <c r="K109" s="11"/>
      <c r="L109" s="11"/>
      <c r="M109" s="11"/>
      <c r="N109" s="11"/>
      <c r="O109" s="11"/>
      <c r="P109" s="11"/>
      <c r="Q109" s="11"/>
      <c r="AR109" s="8"/>
      <c r="BV109" s="38"/>
    </row>
    <row r="110" spans="3:74">
      <c r="AR110" s="8"/>
      <c r="BV110" s="38"/>
    </row>
    <row r="111" spans="3:74">
      <c r="AR111" s="8"/>
      <c r="BV111" s="38"/>
    </row>
    <row r="112" spans="3:74">
      <c r="AR112" s="8"/>
      <c r="BV112" s="38"/>
    </row>
    <row r="113" spans="44:74">
      <c r="AR113" s="8"/>
      <c r="BV113" s="38"/>
    </row>
    <row r="114" spans="44:74">
      <c r="AR114" s="8"/>
      <c r="BV114" s="38"/>
    </row>
    <row r="115" spans="44:74">
      <c r="AR115" s="8"/>
      <c r="BV115" s="38"/>
    </row>
    <row r="116" spans="44:74">
      <c r="AR116" s="8"/>
      <c r="BV116" s="38"/>
    </row>
    <row r="117" spans="44:74">
      <c r="AR117" s="8"/>
      <c r="BV117" s="38"/>
    </row>
    <row r="118" spans="44:74">
      <c r="AR118" s="8"/>
      <c r="BV118" s="38"/>
    </row>
    <row r="119" spans="44:74">
      <c r="AR119" s="8"/>
      <c r="BV119" s="38"/>
    </row>
    <row r="120" spans="44:74">
      <c r="AR120" s="8"/>
      <c r="BV120" s="38"/>
    </row>
    <row r="121" spans="44:74">
      <c r="AR121" s="8"/>
      <c r="BV121" s="38"/>
    </row>
    <row r="122" spans="44:74">
      <c r="AR122" s="8"/>
      <c r="BV122" s="38"/>
    </row>
    <row r="123" spans="44:74">
      <c r="AR123" s="8"/>
      <c r="BV123" s="38"/>
    </row>
    <row r="124" spans="44:74">
      <c r="AR124" s="8"/>
      <c r="BV124" s="38"/>
    </row>
    <row r="125" spans="44:74">
      <c r="AR125" s="8"/>
      <c r="BV125" s="38"/>
    </row>
    <row r="126" spans="44:74">
      <c r="AR126" s="8"/>
      <c r="BV126" s="38"/>
    </row>
    <row r="127" spans="44:74">
      <c r="AR127" s="8"/>
      <c r="BV127" s="38"/>
    </row>
    <row r="128" spans="44:74">
      <c r="AR128" s="8"/>
      <c r="BV128" s="38"/>
    </row>
    <row r="129" spans="44:74">
      <c r="AR129" s="8"/>
      <c r="BV129" s="38"/>
    </row>
    <row r="130" spans="44:74">
      <c r="AR130" s="8"/>
      <c r="BV130" s="38"/>
    </row>
    <row r="131" spans="44:74">
      <c r="AR131" s="8"/>
      <c r="BV131" s="38"/>
    </row>
    <row r="132" spans="44:74">
      <c r="AR132" s="8"/>
      <c r="BV132" s="38"/>
    </row>
    <row r="133" spans="44:74">
      <c r="AR133" s="8"/>
      <c r="BV133" s="38"/>
    </row>
    <row r="134" spans="44:74">
      <c r="AR134" s="8"/>
      <c r="BV134" s="38"/>
    </row>
    <row r="135" spans="44:74">
      <c r="AR135" s="8"/>
      <c r="BV135" s="38"/>
    </row>
    <row r="136" spans="44:74">
      <c r="AR136" s="8"/>
      <c r="BV136" s="38"/>
    </row>
    <row r="137" spans="44:74">
      <c r="AR137" s="8"/>
      <c r="BV137" s="38"/>
    </row>
    <row r="138" spans="44:74">
      <c r="AR138" s="8"/>
      <c r="BV138" s="38"/>
    </row>
    <row r="139" spans="44:74">
      <c r="AR139" s="8"/>
      <c r="BV139" s="38"/>
    </row>
    <row r="140" spans="44:74">
      <c r="AR140" s="8"/>
      <c r="BV140" s="38"/>
    </row>
    <row r="141" spans="44:74">
      <c r="AR141" s="8"/>
      <c r="BV141" s="38"/>
    </row>
    <row r="142" spans="44:74">
      <c r="AR142" s="8"/>
      <c r="BV142" s="38"/>
    </row>
    <row r="143" spans="44:74">
      <c r="AR143" s="8"/>
      <c r="BV143" s="38"/>
    </row>
    <row r="144" spans="44:74">
      <c r="AR144" s="8"/>
      <c r="BV144" s="38"/>
    </row>
    <row r="145" spans="44:74">
      <c r="AR145" s="8"/>
      <c r="BV145" s="38"/>
    </row>
    <row r="146" spans="44:74">
      <c r="AR146" s="8"/>
      <c r="BV146" s="38"/>
    </row>
    <row r="147" spans="44:74">
      <c r="AR147" s="8"/>
      <c r="BV147" s="38"/>
    </row>
    <row r="148" spans="44:74">
      <c r="AR148" s="8"/>
      <c r="BV148" s="38"/>
    </row>
    <row r="149" spans="44:74">
      <c r="AR149" s="8"/>
      <c r="BV149" s="38"/>
    </row>
    <row r="150" spans="44:74">
      <c r="AR150" s="8"/>
      <c r="BV150" s="38"/>
    </row>
    <row r="151" spans="44:74">
      <c r="AR151" s="8"/>
      <c r="BV151" s="38"/>
    </row>
    <row r="152" spans="44:74">
      <c r="AR152" s="8"/>
      <c r="BV152" s="38"/>
    </row>
    <row r="153" spans="44:74">
      <c r="AR153" s="8"/>
      <c r="BV153" s="38"/>
    </row>
    <row r="154" spans="44:74">
      <c r="AR154" s="8"/>
      <c r="BV154" s="38"/>
    </row>
    <row r="155" spans="44:74">
      <c r="AR155" s="8"/>
      <c r="BV155" s="38"/>
    </row>
    <row r="156" spans="44:74">
      <c r="AR156" s="8"/>
      <c r="BV156" s="38"/>
    </row>
    <row r="157" spans="44:74">
      <c r="AR157" s="8"/>
      <c r="BV157" s="38"/>
    </row>
    <row r="158" spans="44:74">
      <c r="AR158" s="8"/>
      <c r="BV158" s="38"/>
    </row>
    <row r="159" spans="44:74">
      <c r="AR159" s="8"/>
      <c r="BV159" s="38"/>
    </row>
    <row r="160" spans="44:74">
      <c r="AR160" s="8"/>
      <c r="BV160" s="38"/>
    </row>
    <row r="161" spans="44:74">
      <c r="AR161" s="8"/>
      <c r="BV161" s="38"/>
    </row>
    <row r="162" spans="44:74">
      <c r="AR162" s="8"/>
      <c r="BV162" s="38"/>
    </row>
    <row r="163" spans="44:74">
      <c r="AR163" s="8"/>
      <c r="BV163" s="38"/>
    </row>
    <row r="164" spans="44:74">
      <c r="AR164" s="8"/>
      <c r="BV164" s="38"/>
    </row>
    <row r="165" spans="44:74">
      <c r="AR165" s="8"/>
      <c r="BV165" s="38"/>
    </row>
    <row r="166" spans="44:74">
      <c r="AR166" s="8"/>
      <c r="BV166" s="38"/>
    </row>
    <row r="167" spans="44:74">
      <c r="AR167" s="8"/>
      <c r="BV167" s="38"/>
    </row>
    <row r="168" spans="44:74">
      <c r="AR168" s="8"/>
      <c r="BV168" s="38"/>
    </row>
    <row r="169" spans="44:74">
      <c r="AR169" s="8"/>
      <c r="BV169" s="38"/>
    </row>
    <row r="170" spans="44:74">
      <c r="AR170" s="8"/>
      <c r="BV170" s="38"/>
    </row>
    <row r="171" spans="44:74">
      <c r="AR171" s="8"/>
      <c r="BV171" s="38"/>
    </row>
    <row r="172" spans="44:74">
      <c r="AR172" s="8"/>
      <c r="BV172" s="38"/>
    </row>
    <row r="173" spans="44:74">
      <c r="AR173" s="8"/>
      <c r="BV173" s="38"/>
    </row>
    <row r="174" spans="44:74">
      <c r="AR174" s="8"/>
      <c r="BV174" s="38"/>
    </row>
    <row r="175" spans="44:74">
      <c r="AR175" s="8"/>
      <c r="BV175" s="38"/>
    </row>
    <row r="176" spans="44:74">
      <c r="AR176" s="8"/>
      <c r="BV176" s="38"/>
    </row>
    <row r="177" spans="44:74">
      <c r="AR177" s="8"/>
      <c r="BV177" s="38"/>
    </row>
    <row r="178" spans="44:74">
      <c r="AR178" s="8"/>
      <c r="BV178" s="38"/>
    </row>
    <row r="179" spans="44:74">
      <c r="AR179" s="8"/>
      <c r="BV179" s="38"/>
    </row>
    <row r="180" spans="44:74">
      <c r="AR180" s="8"/>
      <c r="BV180" s="38"/>
    </row>
    <row r="181" spans="44:74">
      <c r="AR181" s="8"/>
      <c r="BV181" s="38"/>
    </row>
    <row r="182" spans="44:74">
      <c r="AR182" s="8"/>
      <c r="BV182" s="38"/>
    </row>
    <row r="183" spans="44:74">
      <c r="AR183" s="8"/>
      <c r="BV183" s="38"/>
    </row>
    <row r="184" spans="44:74">
      <c r="AR184" s="8"/>
      <c r="BV184" s="38"/>
    </row>
    <row r="185" spans="44:74">
      <c r="AR185" s="8"/>
      <c r="BV185" s="38"/>
    </row>
    <row r="186" spans="44:74">
      <c r="AR186" s="8"/>
      <c r="BV186" s="38"/>
    </row>
    <row r="187" spans="44:74">
      <c r="AR187" s="8"/>
      <c r="BV187" s="38"/>
    </row>
    <row r="188" spans="44:74">
      <c r="AR188" s="8"/>
      <c r="BV188" s="38"/>
    </row>
    <row r="189" spans="44:74">
      <c r="AR189" s="8"/>
      <c r="BV189" s="38"/>
    </row>
    <row r="190" spans="44:74">
      <c r="AR190" s="8"/>
      <c r="BV190" s="38"/>
    </row>
    <row r="191" spans="44:74">
      <c r="AR191" s="8"/>
      <c r="BV191" s="38"/>
    </row>
    <row r="192" spans="44:74">
      <c r="AR192" s="8"/>
      <c r="BV192" s="38"/>
    </row>
    <row r="193" spans="44:74">
      <c r="AR193" s="8"/>
      <c r="BV193" s="38"/>
    </row>
    <row r="194" spans="44:74">
      <c r="AR194" s="8"/>
      <c r="BV194" s="38"/>
    </row>
    <row r="195" spans="44:74">
      <c r="AR195" s="8"/>
      <c r="BV195" s="38"/>
    </row>
    <row r="196" spans="44:74">
      <c r="AR196" s="8"/>
      <c r="BV196" s="38"/>
    </row>
    <row r="197" spans="44:74">
      <c r="AR197" s="8"/>
      <c r="BV197" s="38"/>
    </row>
    <row r="198" spans="44:74">
      <c r="AR198" s="8"/>
      <c r="BV198" s="38"/>
    </row>
    <row r="199" spans="44:74">
      <c r="AR199" s="8"/>
      <c r="BV199" s="38"/>
    </row>
    <row r="200" spans="44:74">
      <c r="AR200" s="8"/>
      <c r="BV200" s="38"/>
    </row>
    <row r="201" spans="44:74">
      <c r="AR201" s="8"/>
      <c r="BV201" s="38"/>
    </row>
    <row r="202" spans="44:74">
      <c r="AR202" s="8"/>
      <c r="BV202" s="38"/>
    </row>
    <row r="203" spans="44:74">
      <c r="AR203" s="8"/>
      <c r="BV203" s="38"/>
    </row>
    <row r="204" spans="44:74">
      <c r="AR204" s="8"/>
      <c r="BV204" s="38"/>
    </row>
    <row r="205" spans="44:74">
      <c r="AR205" s="8"/>
      <c r="BV205" s="38"/>
    </row>
    <row r="206" spans="44:74">
      <c r="AR206" s="8"/>
      <c r="BV206" s="38"/>
    </row>
    <row r="207" spans="44:74">
      <c r="AR207" s="8"/>
      <c r="BV207" s="38"/>
    </row>
    <row r="208" spans="44:74">
      <c r="AR208" s="8"/>
      <c r="BV208" s="38"/>
    </row>
    <row r="209" spans="44:74">
      <c r="AR209" s="8"/>
      <c r="BV209" s="38"/>
    </row>
    <row r="210" spans="44:74">
      <c r="AR210" s="8"/>
      <c r="BV210" s="38"/>
    </row>
    <row r="211" spans="44:74">
      <c r="AR211" s="8"/>
      <c r="BV211" s="38"/>
    </row>
    <row r="212" spans="44:74">
      <c r="AR212" s="8"/>
      <c r="BV212" s="38"/>
    </row>
    <row r="213" spans="44:74">
      <c r="AR213" s="8"/>
      <c r="BV213" s="38"/>
    </row>
    <row r="214" spans="44:74">
      <c r="AR214" s="8"/>
      <c r="BV214" s="38"/>
    </row>
    <row r="215" spans="44:74">
      <c r="AR215" s="8"/>
      <c r="BV215" s="38"/>
    </row>
    <row r="216" spans="44:74">
      <c r="AR216" s="8"/>
      <c r="BV216" s="38"/>
    </row>
    <row r="217" spans="44:74">
      <c r="AR217" s="8"/>
      <c r="BV217" s="38"/>
    </row>
    <row r="218" spans="44:74">
      <c r="AR218" s="8"/>
      <c r="BV218" s="38"/>
    </row>
    <row r="219" spans="44:74">
      <c r="AR219" s="8"/>
      <c r="BV219" s="38"/>
    </row>
    <row r="220" spans="44:74">
      <c r="AR220" s="8"/>
      <c r="BV220" s="38"/>
    </row>
    <row r="221" spans="44:74">
      <c r="AR221" s="8"/>
      <c r="BV221" s="38"/>
    </row>
    <row r="222" spans="44:74">
      <c r="AR222" s="8"/>
      <c r="BV222" s="38"/>
    </row>
    <row r="223" spans="44:74">
      <c r="AR223" s="8"/>
      <c r="BV223" s="38"/>
    </row>
    <row r="224" spans="44:74">
      <c r="AR224" s="8"/>
      <c r="BV224" s="38"/>
    </row>
    <row r="225" spans="44:74">
      <c r="AR225" s="8"/>
      <c r="BV225" s="38"/>
    </row>
    <row r="226" spans="44:74">
      <c r="AR226" s="8"/>
      <c r="BV226" s="38"/>
    </row>
    <row r="227" spans="44:74">
      <c r="AR227" s="8"/>
      <c r="BV227" s="38"/>
    </row>
    <row r="228" spans="44:74">
      <c r="AR228" s="8"/>
      <c r="BV228" s="38"/>
    </row>
    <row r="229" spans="44:74">
      <c r="AR229" s="8"/>
      <c r="BV229" s="38"/>
    </row>
    <row r="230" spans="44:74">
      <c r="AR230" s="8"/>
      <c r="BV230" s="38"/>
    </row>
    <row r="231" spans="44:74">
      <c r="AR231" s="8"/>
      <c r="BV231" s="38"/>
    </row>
    <row r="232" spans="44:74">
      <c r="AR232" s="8"/>
      <c r="BV232" s="38"/>
    </row>
    <row r="233" spans="44:74">
      <c r="AR233" s="8"/>
      <c r="BV233" s="38"/>
    </row>
    <row r="234" spans="44:74">
      <c r="AR234" s="8"/>
      <c r="BV234" s="38"/>
    </row>
    <row r="235" spans="44:74">
      <c r="AR235" s="8"/>
      <c r="BV235" s="38"/>
    </row>
    <row r="236" spans="44:74">
      <c r="AR236" s="8"/>
      <c r="BV236" s="38"/>
    </row>
    <row r="237" spans="44:74">
      <c r="AR237" s="8"/>
      <c r="BV237" s="38"/>
    </row>
    <row r="238" spans="44:74">
      <c r="AR238" s="8"/>
      <c r="BV238" s="38"/>
    </row>
    <row r="239" spans="44:74">
      <c r="AR239" s="8"/>
      <c r="BV239" s="38"/>
    </row>
    <row r="240" spans="44:74">
      <c r="AR240" s="8"/>
      <c r="BV240" s="38"/>
    </row>
    <row r="241" spans="44:74">
      <c r="AR241" s="8"/>
      <c r="BV241" s="38"/>
    </row>
    <row r="242" spans="44:74">
      <c r="AR242" s="8"/>
      <c r="BV242" s="38"/>
    </row>
    <row r="243" spans="44:74">
      <c r="AR243" s="8"/>
      <c r="BV243" s="38"/>
    </row>
    <row r="244" spans="44:74">
      <c r="AR244" s="8"/>
      <c r="BV244" s="38"/>
    </row>
    <row r="245" spans="44:74">
      <c r="AR245" s="8"/>
      <c r="BV245" s="38"/>
    </row>
    <row r="246" spans="44:74">
      <c r="AR246" s="8"/>
      <c r="BV246" s="38"/>
    </row>
    <row r="247" spans="44:74">
      <c r="AR247" s="8"/>
      <c r="BV247" s="38"/>
    </row>
    <row r="248" spans="44:74">
      <c r="AR248" s="8"/>
      <c r="BV248" s="38"/>
    </row>
    <row r="249" spans="44:74">
      <c r="AR249" s="8"/>
      <c r="BV249" s="38"/>
    </row>
    <row r="250" spans="44:74">
      <c r="AR250" s="8"/>
      <c r="BV250" s="38"/>
    </row>
    <row r="251" spans="44:74">
      <c r="AR251" s="8"/>
      <c r="BV251" s="38"/>
    </row>
    <row r="252" spans="44:74">
      <c r="AR252" s="8"/>
      <c r="BV252" s="38"/>
    </row>
    <row r="253" spans="44:74">
      <c r="AR253" s="8"/>
      <c r="BV253" s="38"/>
    </row>
    <row r="254" spans="44:74">
      <c r="AR254" s="8"/>
      <c r="BV254" s="38"/>
    </row>
    <row r="255" spans="44:74">
      <c r="AR255" s="8"/>
      <c r="BV255" s="38"/>
    </row>
    <row r="256" spans="44:74">
      <c r="AR256" s="8"/>
      <c r="BV256" s="38"/>
    </row>
    <row r="257" spans="44:74">
      <c r="AR257" s="8"/>
      <c r="BV257" s="38"/>
    </row>
    <row r="258" spans="44:74">
      <c r="AR258" s="8"/>
      <c r="BV258" s="38"/>
    </row>
    <row r="259" spans="44:74">
      <c r="AR259" s="8"/>
      <c r="BV259" s="38"/>
    </row>
    <row r="260" spans="44:74">
      <c r="AR260" s="8"/>
      <c r="BV260" s="38"/>
    </row>
    <row r="261" spans="44:74">
      <c r="AR261" s="8"/>
      <c r="BV261" s="38"/>
    </row>
    <row r="262" spans="44:74">
      <c r="AR262" s="8"/>
      <c r="BV262" s="38"/>
    </row>
    <row r="263" spans="44:74">
      <c r="AR263" s="8"/>
      <c r="BV263" s="38"/>
    </row>
    <row r="264" spans="44:74">
      <c r="AR264" s="8"/>
      <c r="BV264" s="38"/>
    </row>
    <row r="265" spans="44:74">
      <c r="AR265" s="8"/>
      <c r="BV265" s="38"/>
    </row>
    <row r="266" spans="44:74">
      <c r="AR266" s="8"/>
      <c r="BV266" s="38"/>
    </row>
    <row r="267" spans="44:74">
      <c r="AR267" s="8"/>
      <c r="BV267" s="38"/>
    </row>
    <row r="268" spans="44:74">
      <c r="AR268" s="8"/>
      <c r="BV268" s="38"/>
    </row>
    <row r="269" spans="44:74">
      <c r="AR269" s="8"/>
      <c r="BV269" s="38"/>
    </row>
    <row r="270" spans="44:74">
      <c r="AR270" s="8"/>
      <c r="BV270" s="38"/>
    </row>
    <row r="271" spans="44:74">
      <c r="AR271" s="8"/>
      <c r="BV271" s="38"/>
    </row>
    <row r="272" spans="44:74">
      <c r="AR272" s="8"/>
      <c r="BV272" s="38"/>
    </row>
    <row r="273" spans="44:74">
      <c r="AR273" s="8"/>
      <c r="BV273" s="38"/>
    </row>
    <row r="274" spans="44:74">
      <c r="AR274" s="8"/>
      <c r="BV274" s="38"/>
    </row>
    <row r="275" spans="44:74">
      <c r="AR275" s="8"/>
      <c r="BV275" s="38"/>
    </row>
    <row r="276" spans="44:74">
      <c r="AR276" s="8"/>
      <c r="BV276" s="38"/>
    </row>
    <row r="277" spans="44:74">
      <c r="AR277" s="8"/>
      <c r="BV277" s="38"/>
    </row>
    <row r="278" spans="44:74">
      <c r="AR278" s="8"/>
      <c r="BV278" s="38"/>
    </row>
    <row r="279" spans="44:74">
      <c r="AR279" s="8"/>
      <c r="BV279" s="38"/>
    </row>
    <row r="280" spans="44:74">
      <c r="AR280" s="8"/>
      <c r="BV280" s="38"/>
    </row>
    <row r="281" spans="44:74">
      <c r="AR281" s="8"/>
      <c r="BV281" s="38"/>
    </row>
    <row r="282" spans="44:74">
      <c r="AR282" s="8"/>
      <c r="BV282" s="38"/>
    </row>
    <row r="283" spans="44:74">
      <c r="AR283" s="8"/>
      <c r="BV283" s="38"/>
    </row>
    <row r="284" spans="44:74">
      <c r="AR284" s="8"/>
      <c r="BV284" s="38"/>
    </row>
    <row r="285" spans="44:74">
      <c r="AR285" s="8"/>
      <c r="BV285" s="38"/>
    </row>
    <row r="286" spans="44:74">
      <c r="AR286" s="8"/>
      <c r="BV286" s="38"/>
    </row>
    <row r="287" spans="44:74">
      <c r="AR287" s="8"/>
      <c r="BV287" s="38"/>
    </row>
    <row r="288" spans="44:74">
      <c r="AR288" s="8"/>
      <c r="BV288" s="38"/>
    </row>
    <row r="289" spans="44:74">
      <c r="AR289" s="8"/>
      <c r="BV289" s="38"/>
    </row>
    <row r="290" spans="44:74">
      <c r="AR290" s="8"/>
      <c r="BV290" s="38"/>
    </row>
    <row r="291" spans="44:74">
      <c r="AR291" s="8"/>
      <c r="BV291" s="38"/>
    </row>
    <row r="292" spans="44:74">
      <c r="AR292" s="8"/>
      <c r="BV292" s="38"/>
    </row>
    <row r="293" spans="44:74">
      <c r="AR293" s="8"/>
      <c r="BV293" s="38"/>
    </row>
    <row r="294" spans="44:74">
      <c r="AR294" s="8"/>
      <c r="BV294" s="38"/>
    </row>
    <row r="295" spans="44:74">
      <c r="AR295" s="8"/>
      <c r="BV295" s="38"/>
    </row>
    <row r="296" spans="44:74">
      <c r="AR296" s="8"/>
      <c r="BV296" s="38"/>
    </row>
    <row r="297" spans="44:74">
      <c r="AR297" s="8"/>
      <c r="BV297" s="38"/>
    </row>
    <row r="298" spans="44:74">
      <c r="AR298" s="8"/>
      <c r="BV298" s="38"/>
    </row>
    <row r="299" spans="44:74">
      <c r="AR299" s="8"/>
      <c r="BV299" s="38"/>
    </row>
    <row r="300" spans="44:74">
      <c r="AR300" s="8"/>
      <c r="BV300" s="38"/>
    </row>
    <row r="301" spans="44:74">
      <c r="AR301" s="8"/>
      <c r="BV301" s="38"/>
    </row>
    <row r="302" spans="44:74">
      <c r="AR302" s="8"/>
      <c r="BV302" s="38"/>
    </row>
    <row r="303" spans="44:74">
      <c r="AR303" s="8"/>
      <c r="BV303" s="38"/>
    </row>
    <row r="304" spans="44:74">
      <c r="AR304" s="8"/>
      <c r="BV304" s="38"/>
    </row>
    <row r="305" spans="44:74">
      <c r="AR305" s="8"/>
      <c r="BV305" s="38"/>
    </row>
    <row r="306" spans="44:74">
      <c r="AR306" s="8"/>
      <c r="BV306" s="38"/>
    </row>
    <row r="307" spans="44:74">
      <c r="AR307" s="8"/>
      <c r="BV307" s="38"/>
    </row>
    <row r="308" spans="44:74">
      <c r="AR308" s="8"/>
      <c r="BV308" s="38"/>
    </row>
    <row r="309" spans="44:74">
      <c r="AR309" s="8"/>
      <c r="BV309" s="38"/>
    </row>
    <row r="310" spans="44:74">
      <c r="AR310" s="8"/>
      <c r="BV310" s="38"/>
    </row>
    <row r="311" spans="44:74">
      <c r="AR311" s="8"/>
      <c r="BV311" s="38"/>
    </row>
    <row r="312" spans="44:74">
      <c r="AR312" s="8"/>
      <c r="BV312" s="38"/>
    </row>
    <row r="313" spans="44:74">
      <c r="AR313" s="8"/>
      <c r="BV313" s="38"/>
    </row>
    <row r="314" spans="44:74">
      <c r="AR314" s="8"/>
      <c r="BV314" s="38"/>
    </row>
    <row r="315" spans="44:74">
      <c r="AR315" s="8"/>
      <c r="BV315" s="38"/>
    </row>
    <row r="316" spans="44:74">
      <c r="AR316" s="8"/>
      <c r="BV316" s="38"/>
    </row>
    <row r="317" spans="44:74">
      <c r="AR317" s="8"/>
      <c r="BV317" s="38"/>
    </row>
    <row r="318" spans="44:74">
      <c r="AR318" s="8"/>
      <c r="BV318" s="38"/>
    </row>
    <row r="319" spans="44:74">
      <c r="AR319" s="8"/>
      <c r="BV319" s="38"/>
    </row>
    <row r="320" spans="44:74">
      <c r="AR320" s="8"/>
      <c r="BV320" s="38"/>
    </row>
    <row r="321" spans="44:74">
      <c r="AR321" s="8"/>
      <c r="BV321" s="38"/>
    </row>
    <row r="322" spans="44:74">
      <c r="AR322" s="8"/>
      <c r="BV322" s="38"/>
    </row>
    <row r="323" spans="44:74">
      <c r="AR323" s="8"/>
      <c r="BV323" s="38"/>
    </row>
    <row r="324" spans="44:74">
      <c r="AR324" s="8"/>
      <c r="BV324" s="38"/>
    </row>
    <row r="325" spans="44:74">
      <c r="AR325" s="8"/>
      <c r="BV325" s="38"/>
    </row>
    <row r="326" spans="44:74">
      <c r="AR326" s="8"/>
      <c r="BV326" s="38"/>
    </row>
    <row r="327" spans="44:74">
      <c r="AR327" s="8"/>
      <c r="BV327" s="38"/>
    </row>
    <row r="328" spans="44:74">
      <c r="AR328" s="8"/>
      <c r="BV328" s="38"/>
    </row>
    <row r="329" spans="44:74">
      <c r="AR329" s="8"/>
      <c r="BV329" s="38"/>
    </row>
    <row r="330" spans="44:74">
      <c r="AR330" s="8"/>
      <c r="BV330" s="38"/>
    </row>
    <row r="331" spans="44:74">
      <c r="AR331" s="8"/>
      <c r="BV331" s="38"/>
    </row>
    <row r="332" spans="44:74">
      <c r="AR332" s="8"/>
      <c r="BV332" s="38"/>
    </row>
    <row r="333" spans="44:74">
      <c r="AR333" s="8"/>
      <c r="BV333" s="38"/>
    </row>
    <row r="334" spans="44:74">
      <c r="AR334" s="8"/>
      <c r="BV334" s="38"/>
    </row>
    <row r="335" spans="44:74">
      <c r="AR335" s="8"/>
      <c r="BV335" s="38"/>
    </row>
    <row r="336" spans="44:74">
      <c r="AR336" s="8"/>
      <c r="BV336" s="38"/>
    </row>
    <row r="337" spans="44:74">
      <c r="AR337" s="8"/>
      <c r="BV337" s="38"/>
    </row>
    <row r="338" spans="44:74">
      <c r="AR338" s="8"/>
      <c r="BV338" s="38"/>
    </row>
    <row r="339" spans="44:74">
      <c r="AR339" s="8"/>
      <c r="BV339" s="38"/>
    </row>
    <row r="340" spans="44:74">
      <c r="AR340" s="8"/>
      <c r="BV340" s="38"/>
    </row>
    <row r="341" spans="44:74">
      <c r="AR341" s="8"/>
      <c r="BV341" s="38"/>
    </row>
    <row r="342" spans="44:74">
      <c r="AR342" s="8"/>
      <c r="BV342" s="38"/>
    </row>
    <row r="343" spans="44:74">
      <c r="AR343" s="8"/>
      <c r="BV343" s="38"/>
    </row>
    <row r="344" spans="44:74">
      <c r="AR344" s="8"/>
      <c r="BV344" s="38"/>
    </row>
    <row r="345" spans="44:74">
      <c r="AR345" s="8"/>
      <c r="BV345" s="38"/>
    </row>
    <row r="346" spans="44:74">
      <c r="AR346" s="8"/>
      <c r="BV346" s="38"/>
    </row>
    <row r="347" spans="44:74">
      <c r="AR347" s="8"/>
      <c r="BV347" s="38"/>
    </row>
    <row r="348" spans="44:74">
      <c r="AR348" s="8"/>
      <c r="BV348" s="38"/>
    </row>
    <row r="349" spans="44:74">
      <c r="AR349" s="8"/>
      <c r="BV349" s="38"/>
    </row>
    <row r="350" spans="44:74">
      <c r="AR350" s="8"/>
      <c r="BV350" s="38"/>
    </row>
    <row r="351" spans="44:74">
      <c r="AR351" s="8"/>
      <c r="BV351" s="38"/>
    </row>
    <row r="352" spans="44:74">
      <c r="AR352" s="8"/>
      <c r="BV352" s="38"/>
    </row>
    <row r="353" spans="44:74">
      <c r="AR353" s="8"/>
      <c r="BV353" s="38"/>
    </row>
    <row r="354" spans="44:74">
      <c r="AR354" s="8"/>
      <c r="BV354" s="38"/>
    </row>
    <row r="355" spans="44:74">
      <c r="AR355" s="8"/>
      <c r="BV355" s="38"/>
    </row>
    <row r="356" spans="44:74">
      <c r="AR356" s="8"/>
      <c r="BV356" s="38"/>
    </row>
    <row r="357" spans="44:74">
      <c r="AR357" s="8"/>
      <c r="BV357" s="38"/>
    </row>
    <row r="358" spans="44:74">
      <c r="AR358" s="8"/>
      <c r="BV358" s="38"/>
    </row>
    <row r="359" spans="44:74">
      <c r="AR359" s="8"/>
      <c r="BV359" s="38"/>
    </row>
    <row r="360" spans="44:74">
      <c r="AR360" s="8"/>
      <c r="BV360" s="38"/>
    </row>
    <row r="361" spans="44:74">
      <c r="AR361" s="8"/>
      <c r="BV361" s="38"/>
    </row>
    <row r="362" spans="44:74">
      <c r="AR362" s="8"/>
      <c r="BV362" s="38"/>
    </row>
    <row r="363" spans="44:74">
      <c r="AR363" s="8"/>
      <c r="BV363" s="38"/>
    </row>
    <row r="364" spans="44:74">
      <c r="AR364" s="8"/>
      <c r="BV364" s="38"/>
    </row>
    <row r="365" spans="44:74">
      <c r="AR365" s="8"/>
      <c r="BV365" s="38"/>
    </row>
    <row r="366" spans="44:74">
      <c r="AR366" s="8"/>
      <c r="BV366" s="38"/>
    </row>
    <row r="367" spans="44:74">
      <c r="AR367" s="8"/>
      <c r="BV367" s="38"/>
    </row>
    <row r="368" spans="44:74">
      <c r="AR368" s="8"/>
      <c r="BV368" s="38"/>
    </row>
    <row r="369" spans="44:74">
      <c r="AR369" s="8"/>
      <c r="BV369" s="38"/>
    </row>
    <row r="370" spans="44:74">
      <c r="AR370" s="8"/>
      <c r="BV370" s="38"/>
    </row>
    <row r="371" spans="44:74">
      <c r="AR371" s="8"/>
      <c r="BV371" s="38"/>
    </row>
    <row r="372" spans="44:74">
      <c r="AR372" s="8"/>
      <c r="BV372" s="38"/>
    </row>
    <row r="373" spans="44:74">
      <c r="AR373" s="8"/>
      <c r="BV373" s="38"/>
    </row>
    <row r="374" spans="44:74">
      <c r="AR374" s="8"/>
      <c r="BV374" s="38"/>
    </row>
    <row r="375" spans="44:74">
      <c r="AR375" s="8"/>
      <c r="BV375" s="38"/>
    </row>
    <row r="376" spans="44:74">
      <c r="AR376" s="8"/>
      <c r="BV376" s="38"/>
    </row>
    <row r="377" spans="44:74">
      <c r="AR377" s="8"/>
      <c r="BV377" s="38"/>
    </row>
    <row r="378" spans="44:74">
      <c r="AR378" s="8"/>
      <c r="BV378" s="38"/>
    </row>
    <row r="379" spans="44:74">
      <c r="AR379" s="8"/>
      <c r="BV379" s="38"/>
    </row>
    <row r="380" spans="44:74">
      <c r="AR380" s="8"/>
      <c r="BV380" s="38"/>
    </row>
    <row r="381" spans="44:74">
      <c r="AR381" s="8"/>
      <c r="BV381" s="38"/>
    </row>
    <row r="382" spans="44:74">
      <c r="AR382" s="8"/>
      <c r="BV382" s="38"/>
    </row>
    <row r="383" spans="44:74">
      <c r="AR383" s="8"/>
      <c r="BV383" s="38"/>
    </row>
    <row r="384" spans="44:74">
      <c r="AR384" s="8"/>
      <c r="BV384" s="38"/>
    </row>
    <row r="385" spans="44:74">
      <c r="AR385" s="8"/>
      <c r="BV385" s="38"/>
    </row>
    <row r="386" spans="44:74">
      <c r="AR386" s="8"/>
      <c r="BV386" s="38"/>
    </row>
    <row r="387" spans="44:74">
      <c r="AR387" s="8"/>
      <c r="BV387" s="38"/>
    </row>
    <row r="388" spans="44:74">
      <c r="AR388" s="8"/>
      <c r="BV388" s="38"/>
    </row>
    <row r="389" spans="44:74">
      <c r="AR389" s="8"/>
      <c r="BV389" s="38"/>
    </row>
    <row r="390" spans="44:74">
      <c r="AR390" s="8"/>
      <c r="BV390" s="38"/>
    </row>
    <row r="391" spans="44:74">
      <c r="AR391" s="8"/>
      <c r="BV391" s="38"/>
    </row>
    <row r="392" spans="44:74">
      <c r="AR392" s="8"/>
      <c r="BV392" s="38"/>
    </row>
    <row r="393" spans="44:74">
      <c r="AR393" s="8"/>
      <c r="BV393" s="38"/>
    </row>
    <row r="394" spans="44:74">
      <c r="AR394" s="8"/>
      <c r="BV394" s="38"/>
    </row>
    <row r="395" spans="44:74">
      <c r="AR395" s="8"/>
      <c r="BV395" s="38"/>
    </row>
    <row r="396" spans="44:74">
      <c r="AR396" s="8"/>
      <c r="BV396" s="38"/>
    </row>
    <row r="397" spans="44:74">
      <c r="AR397" s="8"/>
      <c r="BV397" s="38"/>
    </row>
    <row r="398" spans="44:74">
      <c r="AR398" s="8"/>
      <c r="BV398" s="38"/>
    </row>
    <row r="399" spans="44:74">
      <c r="AR399" s="8"/>
      <c r="BV399" s="38"/>
    </row>
    <row r="400" spans="44:74">
      <c r="AR400" s="8"/>
      <c r="BV400" s="38"/>
    </row>
    <row r="401" spans="44:74">
      <c r="AR401" s="8"/>
      <c r="BV401" s="38"/>
    </row>
    <row r="402" spans="44:74">
      <c r="AR402" s="8"/>
      <c r="BV402" s="38"/>
    </row>
    <row r="403" spans="44:74">
      <c r="AR403" s="8"/>
      <c r="BV403" s="38"/>
    </row>
    <row r="404" spans="44:74">
      <c r="AR404" s="8"/>
      <c r="BV404" s="38"/>
    </row>
    <row r="405" spans="44:74">
      <c r="AR405" s="8"/>
      <c r="BV405" s="38"/>
    </row>
    <row r="406" spans="44:74">
      <c r="AR406" s="8"/>
      <c r="BV406" s="38"/>
    </row>
    <row r="407" spans="44:74">
      <c r="AR407" s="8"/>
      <c r="BV407" s="38"/>
    </row>
    <row r="408" spans="44:74">
      <c r="AR408" s="8"/>
      <c r="BV408" s="38"/>
    </row>
    <row r="409" spans="44:74">
      <c r="AR409" s="8"/>
      <c r="BV409" s="38"/>
    </row>
    <row r="410" spans="44:74">
      <c r="AR410" s="8"/>
      <c r="BV410" s="38"/>
    </row>
    <row r="411" spans="44:74">
      <c r="AR411" s="8"/>
      <c r="BV411" s="38"/>
    </row>
    <row r="412" spans="44:74">
      <c r="AR412" s="8"/>
      <c r="BV412" s="38"/>
    </row>
    <row r="413" spans="44:74">
      <c r="AR413" s="8"/>
      <c r="BV413" s="38"/>
    </row>
    <row r="414" spans="44:74">
      <c r="AR414" s="8"/>
      <c r="BV414" s="38"/>
    </row>
    <row r="415" spans="44:74">
      <c r="AR415" s="8"/>
      <c r="BV415" s="38"/>
    </row>
    <row r="416" spans="44:74">
      <c r="AR416" s="8"/>
      <c r="BV416" s="38"/>
    </row>
    <row r="417" spans="44:74">
      <c r="AR417" s="8"/>
      <c r="BV417" s="38"/>
    </row>
    <row r="418" spans="44:74">
      <c r="AR418" s="8"/>
      <c r="BV418" s="38"/>
    </row>
    <row r="419" spans="44:74">
      <c r="AR419" s="8"/>
      <c r="BV419" s="38"/>
    </row>
    <row r="420" spans="44:74">
      <c r="AR420" s="8"/>
      <c r="BV420" s="38"/>
    </row>
    <row r="421" spans="44:74">
      <c r="AR421" s="8"/>
      <c r="BV421" s="38"/>
    </row>
    <row r="422" spans="44:74">
      <c r="AR422" s="8"/>
      <c r="BV422" s="38"/>
    </row>
    <row r="423" spans="44:74">
      <c r="AR423" s="8"/>
      <c r="BV423" s="38"/>
    </row>
    <row r="424" spans="44:74">
      <c r="AR424" s="8"/>
      <c r="BV424" s="38"/>
    </row>
    <row r="425" spans="44:74">
      <c r="AR425" s="8"/>
      <c r="BV425" s="38"/>
    </row>
    <row r="426" spans="44:74">
      <c r="AR426" s="8"/>
      <c r="BV426" s="38"/>
    </row>
    <row r="427" spans="44:74">
      <c r="AR427" s="8"/>
      <c r="BV427" s="38"/>
    </row>
    <row r="428" spans="44:74">
      <c r="AR428" s="8"/>
      <c r="BV428" s="38"/>
    </row>
    <row r="429" spans="44:74">
      <c r="AR429" s="8"/>
      <c r="BV429" s="38"/>
    </row>
    <row r="430" spans="44:74">
      <c r="AR430" s="8"/>
      <c r="BV430" s="38"/>
    </row>
    <row r="431" spans="44:74">
      <c r="AR431" s="8"/>
      <c r="BV431" s="38"/>
    </row>
    <row r="432" spans="44:74">
      <c r="AR432" s="8"/>
      <c r="BV432" s="38"/>
    </row>
    <row r="433" spans="44:74">
      <c r="AR433" s="8"/>
      <c r="BV433" s="38"/>
    </row>
    <row r="434" spans="44:74">
      <c r="AR434" s="8"/>
      <c r="BV434" s="38"/>
    </row>
    <row r="435" spans="44:74">
      <c r="AR435" s="8"/>
      <c r="BV435" s="38"/>
    </row>
    <row r="436" spans="44:74">
      <c r="AR436" s="8"/>
      <c r="BV436" s="38"/>
    </row>
    <row r="437" spans="44:74">
      <c r="AR437" s="8"/>
      <c r="BV437" s="38"/>
    </row>
    <row r="438" spans="44:74">
      <c r="AR438" s="8"/>
      <c r="BV438" s="38"/>
    </row>
    <row r="439" spans="44:74">
      <c r="AR439" s="8"/>
      <c r="BV439" s="38"/>
    </row>
    <row r="440" spans="44:74">
      <c r="AR440" s="8"/>
      <c r="BV440" s="38"/>
    </row>
    <row r="441" spans="44:74">
      <c r="AR441" s="8"/>
      <c r="BV441" s="38"/>
    </row>
    <row r="442" spans="44:74">
      <c r="AR442" s="8"/>
      <c r="BV442" s="38"/>
    </row>
    <row r="443" spans="44:74">
      <c r="AR443" s="8"/>
      <c r="BV443" s="38"/>
    </row>
    <row r="444" spans="44:74">
      <c r="AR444" s="8"/>
      <c r="BV444" s="38"/>
    </row>
    <row r="445" spans="44:74">
      <c r="AR445" s="8"/>
      <c r="BV445" s="38"/>
    </row>
    <row r="446" spans="44:74">
      <c r="AR446" s="8"/>
      <c r="BV446" s="38"/>
    </row>
    <row r="447" spans="44:74">
      <c r="AR447" s="8"/>
      <c r="BV447" s="38"/>
    </row>
    <row r="448" spans="44:74">
      <c r="AR448" s="8"/>
      <c r="BV448" s="38"/>
    </row>
    <row r="449" spans="44:74">
      <c r="AR449" s="8"/>
      <c r="BV449" s="38"/>
    </row>
    <row r="450" spans="44:74">
      <c r="AR450" s="8"/>
      <c r="BV450" s="38"/>
    </row>
    <row r="451" spans="44:74">
      <c r="AR451" s="8"/>
      <c r="BV451" s="38"/>
    </row>
    <row r="452" spans="44:74">
      <c r="AR452" s="8"/>
      <c r="BV452" s="38"/>
    </row>
    <row r="453" spans="44:74">
      <c r="AR453" s="8"/>
      <c r="BV453" s="38"/>
    </row>
    <row r="454" spans="44:74">
      <c r="AR454" s="8"/>
      <c r="BV454" s="38"/>
    </row>
    <row r="455" spans="44:74">
      <c r="AR455" s="8"/>
      <c r="BV455" s="38"/>
    </row>
    <row r="456" spans="44:74">
      <c r="AR456" s="8"/>
      <c r="BV456" s="38"/>
    </row>
    <row r="457" spans="44:74">
      <c r="AR457" s="8"/>
      <c r="BV457" s="38"/>
    </row>
    <row r="458" spans="44:74">
      <c r="AR458" s="8"/>
      <c r="BV458" s="38"/>
    </row>
    <row r="459" spans="44:74">
      <c r="AR459" s="8"/>
      <c r="BV459" s="38"/>
    </row>
    <row r="460" spans="44:74">
      <c r="AR460" s="8"/>
      <c r="BV460" s="38"/>
    </row>
    <row r="461" spans="44:74">
      <c r="AR461" s="8"/>
      <c r="BV461" s="38"/>
    </row>
    <row r="462" spans="44:74">
      <c r="AR462" s="8"/>
      <c r="BV462" s="38"/>
    </row>
    <row r="463" spans="44:74">
      <c r="AR463" s="8"/>
      <c r="BV463" s="38"/>
    </row>
    <row r="464" spans="44:74">
      <c r="AR464" s="8"/>
      <c r="BV464" s="38"/>
    </row>
    <row r="465" spans="44:74">
      <c r="AR465" s="8"/>
      <c r="BV465" s="38"/>
    </row>
    <row r="466" spans="44:74">
      <c r="AR466" s="8"/>
      <c r="BV466" s="38"/>
    </row>
    <row r="467" spans="44:74">
      <c r="AR467" s="8"/>
      <c r="BV467" s="38"/>
    </row>
    <row r="468" spans="44:74">
      <c r="AR468" s="8"/>
      <c r="BV468" s="38"/>
    </row>
    <row r="469" spans="44:74">
      <c r="AR469" s="8"/>
      <c r="BV469" s="38"/>
    </row>
    <row r="470" spans="44:74">
      <c r="AR470" s="8"/>
      <c r="BV470" s="38"/>
    </row>
    <row r="471" spans="44:74">
      <c r="AR471" s="8"/>
      <c r="BV471" s="38"/>
    </row>
    <row r="472" spans="44:74">
      <c r="AR472" s="8"/>
      <c r="BV472" s="38"/>
    </row>
    <row r="473" spans="44:74">
      <c r="AR473" s="8"/>
      <c r="BV473" s="38"/>
    </row>
    <row r="474" spans="44:74">
      <c r="AR474" s="8"/>
      <c r="BV474" s="38"/>
    </row>
    <row r="475" spans="44:74">
      <c r="AR475" s="8"/>
      <c r="BV475" s="38"/>
    </row>
    <row r="476" spans="44:74">
      <c r="AR476" s="8"/>
      <c r="BV476" s="38"/>
    </row>
    <row r="477" spans="44:74">
      <c r="AR477" s="8"/>
      <c r="BV477" s="38"/>
    </row>
    <row r="478" spans="44:74">
      <c r="AR478" s="8"/>
      <c r="BV478" s="38"/>
    </row>
    <row r="479" spans="44:74">
      <c r="AR479" s="8"/>
      <c r="BV479" s="38"/>
    </row>
    <row r="480" spans="44:74">
      <c r="AR480" s="8"/>
      <c r="BV480" s="38"/>
    </row>
    <row r="481" spans="44:74">
      <c r="AR481" s="8"/>
      <c r="BV481" s="38"/>
    </row>
    <row r="482" spans="44:74">
      <c r="AR482" s="8"/>
      <c r="BV482" s="38"/>
    </row>
    <row r="483" spans="44:74">
      <c r="AR483" s="8"/>
      <c r="BV483" s="38"/>
    </row>
    <row r="484" spans="44:74">
      <c r="AR484" s="8"/>
      <c r="BV484" s="38"/>
    </row>
    <row r="485" spans="44:74">
      <c r="AR485" s="8"/>
      <c r="BV485" s="38"/>
    </row>
    <row r="486" spans="44:74">
      <c r="AR486" s="8"/>
      <c r="BV486" s="38"/>
    </row>
    <row r="487" spans="44:74">
      <c r="AR487" s="8"/>
      <c r="BV487" s="38"/>
    </row>
    <row r="488" spans="44:74">
      <c r="AR488" s="8"/>
      <c r="BV488" s="38"/>
    </row>
    <row r="489" spans="44:74">
      <c r="AR489" s="8"/>
      <c r="BV489" s="38"/>
    </row>
    <row r="490" spans="44:74">
      <c r="AR490" s="8"/>
      <c r="BV490" s="38"/>
    </row>
    <row r="491" spans="44:74">
      <c r="AR491" s="8"/>
      <c r="BV491" s="38"/>
    </row>
    <row r="492" spans="44:74">
      <c r="AR492" s="8"/>
      <c r="BV492" s="38"/>
    </row>
    <row r="493" spans="44:74">
      <c r="AR493" s="8"/>
      <c r="BV493" s="38"/>
    </row>
    <row r="494" spans="44:74">
      <c r="AR494" s="8"/>
      <c r="BV494" s="38"/>
    </row>
    <row r="495" spans="44:74">
      <c r="AR495" s="8"/>
      <c r="BV495" s="38"/>
    </row>
    <row r="496" spans="44:74">
      <c r="AR496" s="8"/>
      <c r="BV496" s="38"/>
    </row>
    <row r="497" spans="44:74">
      <c r="AR497" s="8"/>
      <c r="BV497" s="38"/>
    </row>
    <row r="498" spans="44:74">
      <c r="AR498" s="8"/>
      <c r="BV498" s="38"/>
    </row>
    <row r="499" spans="44:74">
      <c r="AR499" s="8"/>
      <c r="BV499" s="38"/>
    </row>
    <row r="500" spans="44:74">
      <c r="AR500" s="8"/>
      <c r="BV500" s="38"/>
    </row>
    <row r="501" spans="44:74">
      <c r="AR501" s="8"/>
      <c r="BV501" s="38"/>
    </row>
    <row r="502" spans="44:74">
      <c r="AR502" s="8"/>
      <c r="BV502" s="38"/>
    </row>
    <row r="503" spans="44:74">
      <c r="AR503" s="8"/>
      <c r="BV503" s="38"/>
    </row>
    <row r="504" spans="44:74">
      <c r="AR504" s="8"/>
      <c r="BV504" s="38"/>
    </row>
    <row r="505" spans="44:74">
      <c r="AR505" s="8"/>
      <c r="BV505" s="38"/>
    </row>
    <row r="506" spans="44:74">
      <c r="AR506" s="8"/>
      <c r="BV506" s="38"/>
    </row>
    <row r="507" spans="44:74">
      <c r="AR507" s="8"/>
      <c r="BV507" s="38"/>
    </row>
    <row r="508" spans="44:74">
      <c r="AR508" s="8"/>
      <c r="BV508" s="38"/>
    </row>
    <row r="509" spans="44:74">
      <c r="AR509" s="8"/>
      <c r="BV509" s="38"/>
    </row>
    <row r="510" spans="44:74">
      <c r="AR510" s="8"/>
      <c r="BV510" s="38"/>
    </row>
    <row r="511" spans="44:74">
      <c r="AR511" s="8"/>
      <c r="BV511" s="38"/>
    </row>
    <row r="512" spans="44:74">
      <c r="AR512" s="8"/>
      <c r="BV512" s="38"/>
    </row>
    <row r="513" spans="44:74">
      <c r="AR513" s="8"/>
      <c r="BV513" s="38"/>
    </row>
    <row r="514" spans="44:74">
      <c r="AR514" s="8"/>
      <c r="BV514" s="38"/>
    </row>
    <row r="515" spans="44:74">
      <c r="AR515" s="8"/>
      <c r="BV515" s="38"/>
    </row>
    <row r="516" spans="44:74">
      <c r="AR516" s="8"/>
      <c r="BV516" s="38"/>
    </row>
    <row r="517" spans="44:74">
      <c r="AR517" s="8"/>
      <c r="BV517" s="38"/>
    </row>
    <row r="518" spans="44:74">
      <c r="AR518" s="8"/>
      <c r="BV518" s="38"/>
    </row>
    <row r="519" spans="44:74">
      <c r="AR519" s="8"/>
      <c r="BV519" s="38"/>
    </row>
    <row r="520" spans="44:74">
      <c r="AR520" s="8"/>
      <c r="BV520" s="38"/>
    </row>
    <row r="521" spans="44:74">
      <c r="AR521" s="8"/>
      <c r="BV521" s="38"/>
    </row>
    <row r="522" spans="44:74">
      <c r="AR522" s="8"/>
      <c r="BV522" s="38"/>
    </row>
    <row r="523" spans="44:74">
      <c r="AR523" s="8"/>
      <c r="BV523" s="38"/>
    </row>
    <row r="524" spans="44:74">
      <c r="AR524" s="8"/>
      <c r="BV524" s="38"/>
    </row>
    <row r="525" spans="44:74">
      <c r="AR525" s="8"/>
      <c r="BV525" s="38"/>
    </row>
    <row r="526" spans="44:74">
      <c r="AR526" s="8"/>
      <c r="BV526" s="38"/>
    </row>
    <row r="527" spans="44:74">
      <c r="AR527" s="8"/>
      <c r="BV527" s="38"/>
    </row>
    <row r="528" spans="44:74">
      <c r="AR528" s="8"/>
      <c r="BV528" s="38"/>
    </row>
    <row r="529" spans="44:74">
      <c r="AR529" s="8"/>
      <c r="BV529" s="38"/>
    </row>
    <row r="530" spans="44:74">
      <c r="AR530" s="8"/>
      <c r="BV530" s="38"/>
    </row>
    <row r="531" spans="44:74">
      <c r="AR531" s="8"/>
      <c r="BV531" s="38"/>
    </row>
    <row r="532" spans="44:74">
      <c r="AR532" s="8"/>
      <c r="BV532" s="38"/>
    </row>
    <row r="533" spans="44:74">
      <c r="AR533" s="8"/>
      <c r="BV533" s="38"/>
    </row>
    <row r="534" spans="44:74">
      <c r="AR534" s="8"/>
      <c r="BV534" s="38"/>
    </row>
    <row r="535" spans="44:74">
      <c r="AR535" s="8"/>
      <c r="BV535" s="38"/>
    </row>
    <row r="536" spans="44:74">
      <c r="AR536" s="8"/>
      <c r="BV536" s="38"/>
    </row>
    <row r="537" spans="44:74">
      <c r="AR537" s="8"/>
      <c r="BV537" s="38"/>
    </row>
    <row r="538" spans="44:74">
      <c r="AR538" s="8"/>
      <c r="BV538" s="38"/>
    </row>
    <row r="539" spans="44:74">
      <c r="AR539" s="8"/>
      <c r="BV539" s="38"/>
    </row>
    <row r="540" spans="44:74">
      <c r="AR540" s="8"/>
      <c r="BV540" s="38"/>
    </row>
    <row r="541" spans="44:74">
      <c r="AR541" s="8"/>
      <c r="BV541" s="38"/>
    </row>
    <row r="542" spans="44:74">
      <c r="AR542" s="8"/>
      <c r="BV542" s="38"/>
    </row>
    <row r="543" spans="44:74">
      <c r="AR543" s="8"/>
      <c r="BV543" s="38"/>
    </row>
    <row r="544" spans="44:74">
      <c r="AR544" s="8"/>
      <c r="BV544" s="38"/>
    </row>
    <row r="545" spans="44:74">
      <c r="AR545" s="8"/>
      <c r="BV545" s="38"/>
    </row>
    <row r="546" spans="44:74">
      <c r="AR546" s="8"/>
      <c r="BV546" s="38"/>
    </row>
    <row r="547" spans="44:74">
      <c r="AR547" s="8"/>
      <c r="BV547" s="38"/>
    </row>
    <row r="548" spans="44:74">
      <c r="AR548" s="8"/>
      <c r="BV548" s="38"/>
    </row>
    <row r="549" spans="44:74">
      <c r="AR549" s="8"/>
      <c r="BV549" s="38"/>
    </row>
    <row r="550" spans="44:74">
      <c r="AR550" s="8"/>
      <c r="BV550" s="38"/>
    </row>
    <row r="551" spans="44:74">
      <c r="AR551" s="8"/>
      <c r="BV551" s="38"/>
    </row>
    <row r="552" spans="44:74">
      <c r="AR552" s="8"/>
      <c r="BV552" s="38"/>
    </row>
    <row r="553" spans="44:74">
      <c r="AR553" s="8"/>
      <c r="BV553" s="38"/>
    </row>
    <row r="554" spans="44:74">
      <c r="AR554" s="8"/>
      <c r="BV554" s="38"/>
    </row>
    <row r="555" spans="44:74">
      <c r="AR555" s="8"/>
      <c r="BV555" s="38"/>
    </row>
    <row r="556" spans="44:74">
      <c r="AR556" s="8"/>
      <c r="BV556" s="38"/>
    </row>
    <row r="557" spans="44:74">
      <c r="AR557" s="8"/>
      <c r="BV557" s="38"/>
    </row>
    <row r="558" spans="44:74">
      <c r="AR558" s="8"/>
      <c r="BV558" s="38"/>
    </row>
    <row r="559" spans="44:74">
      <c r="AR559" s="8"/>
      <c r="BV559" s="38"/>
    </row>
    <row r="560" spans="44:74">
      <c r="AR560" s="8"/>
      <c r="BV560" s="38"/>
    </row>
    <row r="561" spans="44:74">
      <c r="AR561" s="8"/>
      <c r="BV561" s="38"/>
    </row>
    <row r="562" spans="44:74">
      <c r="AR562" s="8"/>
      <c r="BV562" s="38"/>
    </row>
    <row r="563" spans="44:74">
      <c r="AR563" s="8"/>
      <c r="BV563" s="38"/>
    </row>
    <row r="564" spans="44:74">
      <c r="AR564" s="8"/>
      <c r="BV564" s="38"/>
    </row>
    <row r="565" spans="44:74">
      <c r="AR565" s="8"/>
      <c r="BV565" s="38"/>
    </row>
    <row r="566" spans="44:74">
      <c r="AR566" s="8"/>
      <c r="BV566" s="38"/>
    </row>
    <row r="567" spans="44:74">
      <c r="AR567" s="8"/>
      <c r="BV567" s="38"/>
    </row>
    <row r="568" spans="44:74">
      <c r="AR568" s="8"/>
      <c r="BV568" s="38"/>
    </row>
    <row r="569" spans="44:74">
      <c r="AR569" s="8"/>
      <c r="BV569" s="38"/>
    </row>
    <row r="570" spans="44:74">
      <c r="AR570" s="8"/>
      <c r="BV570" s="38"/>
    </row>
    <row r="571" spans="44:74">
      <c r="AR571" s="8"/>
      <c r="BV571" s="38"/>
    </row>
    <row r="572" spans="44:74">
      <c r="AR572" s="8"/>
      <c r="BV572" s="38"/>
    </row>
    <row r="573" spans="44:74">
      <c r="AR573" s="8"/>
      <c r="BV573" s="38"/>
    </row>
    <row r="574" spans="44:74">
      <c r="AR574" s="8"/>
      <c r="BV574" s="38"/>
    </row>
    <row r="575" spans="44:74">
      <c r="AR575" s="8"/>
      <c r="BV575" s="38"/>
    </row>
    <row r="576" spans="44:74">
      <c r="AR576" s="8"/>
      <c r="BV576" s="38"/>
    </row>
    <row r="577" spans="44:74">
      <c r="AR577" s="8"/>
      <c r="BV577" s="38"/>
    </row>
    <row r="578" spans="44:74">
      <c r="AR578" s="8"/>
      <c r="BV578" s="38"/>
    </row>
    <row r="579" spans="44:74">
      <c r="AR579" s="8"/>
      <c r="BV579" s="38"/>
    </row>
    <row r="580" spans="44:74">
      <c r="AR580" s="8"/>
      <c r="BV580" s="38"/>
    </row>
    <row r="581" spans="44:74">
      <c r="AR581" s="8"/>
      <c r="BV581" s="38"/>
    </row>
    <row r="582" spans="44:74">
      <c r="AR582" s="8"/>
      <c r="BV582" s="38"/>
    </row>
    <row r="583" spans="44:74">
      <c r="AR583" s="8"/>
      <c r="BV583" s="38"/>
    </row>
    <row r="584" spans="44:74">
      <c r="AR584" s="8"/>
      <c r="BV584" s="38"/>
    </row>
    <row r="585" spans="44:74">
      <c r="AR585" s="8"/>
      <c r="BV585" s="38"/>
    </row>
    <row r="586" spans="44:74">
      <c r="AR586" s="8"/>
      <c r="BV586" s="38"/>
    </row>
    <row r="587" spans="44:74">
      <c r="AR587" s="8"/>
      <c r="BV587" s="38"/>
    </row>
    <row r="588" spans="44:74">
      <c r="AR588" s="8"/>
      <c r="BV588" s="38"/>
    </row>
    <row r="589" spans="44:74">
      <c r="AR589" s="8"/>
      <c r="BV589" s="38"/>
    </row>
    <row r="590" spans="44:74">
      <c r="AR590" s="8"/>
      <c r="BV590" s="38"/>
    </row>
    <row r="591" spans="44:74">
      <c r="AR591" s="8"/>
      <c r="BV591" s="38"/>
    </row>
    <row r="592" spans="44:74">
      <c r="AR592" s="8"/>
      <c r="BV592" s="38"/>
    </row>
    <row r="593" spans="44:74">
      <c r="AR593" s="8"/>
      <c r="BV593" s="38"/>
    </row>
    <row r="594" spans="44:74">
      <c r="AR594" s="8"/>
      <c r="BV594" s="38"/>
    </row>
    <row r="595" spans="44:74">
      <c r="AR595" s="8"/>
      <c r="BV595" s="38"/>
    </row>
    <row r="596" spans="44:74">
      <c r="AR596" s="8"/>
      <c r="BV596" s="38"/>
    </row>
    <row r="597" spans="44:74">
      <c r="AR597" s="8"/>
      <c r="BV597" s="38"/>
    </row>
    <row r="598" spans="44:74">
      <c r="AR598" s="8"/>
      <c r="BV598" s="38"/>
    </row>
    <row r="599" spans="44:74">
      <c r="AR599" s="8"/>
      <c r="BV599" s="38"/>
    </row>
    <row r="600" spans="44:74">
      <c r="AR600" s="8"/>
      <c r="BV600" s="38"/>
    </row>
    <row r="601" spans="44:74">
      <c r="AR601" s="8"/>
      <c r="BV601" s="38"/>
    </row>
    <row r="602" spans="44:74">
      <c r="AR602" s="8"/>
      <c r="BV602" s="38"/>
    </row>
    <row r="603" spans="44:74">
      <c r="AR603" s="8"/>
      <c r="BV603" s="38"/>
    </row>
    <row r="604" spans="44:74">
      <c r="AR604" s="8"/>
      <c r="BV604" s="38"/>
    </row>
    <row r="605" spans="44:74">
      <c r="AR605" s="8"/>
      <c r="BV605" s="38"/>
    </row>
    <row r="606" spans="44:74">
      <c r="AR606" s="8"/>
      <c r="BV606" s="38"/>
    </row>
    <row r="607" spans="44:74">
      <c r="AR607" s="8"/>
      <c r="BV607" s="38"/>
    </row>
    <row r="608" spans="44:74">
      <c r="AR608" s="8"/>
      <c r="BV608" s="38"/>
    </row>
    <row r="609" spans="44:74">
      <c r="AR609" s="8"/>
      <c r="BV609" s="38"/>
    </row>
    <row r="610" spans="44:74">
      <c r="AR610" s="8"/>
      <c r="BV610" s="38"/>
    </row>
    <row r="611" spans="44:74">
      <c r="AR611" s="8"/>
      <c r="BV611" s="38"/>
    </row>
    <row r="612" spans="44:74">
      <c r="AR612" s="8"/>
      <c r="BV612" s="38"/>
    </row>
    <row r="613" spans="44:74">
      <c r="AR613" s="8"/>
      <c r="BV613" s="38"/>
    </row>
    <row r="614" spans="44:74">
      <c r="AR614" s="8"/>
      <c r="BV614" s="38"/>
    </row>
    <row r="615" spans="44:74">
      <c r="AR615" s="8"/>
      <c r="BV615" s="38"/>
    </row>
    <row r="616" spans="44:74">
      <c r="AR616" s="8"/>
      <c r="BV616" s="38"/>
    </row>
    <row r="617" spans="44:74">
      <c r="AR617" s="8"/>
      <c r="BV617" s="38"/>
    </row>
    <row r="618" spans="44:74">
      <c r="AR618" s="8"/>
      <c r="BV618" s="38"/>
    </row>
    <row r="619" spans="44:74">
      <c r="AR619" s="8"/>
      <c r="BV619" s="38"/>
    </row>
    <row r="620" spans="44:74">
      <c r="AR620" s="8"/>
      <c r="BV620" s="38"/>
    </row>
    <row r="621" spans="44:74">
      <c r="AR621" s="8"/>
      <c r="BV621" s="38"/>
    </row>
    <row r="622" spans="44:74">
      <c r="AR622" s="8"/>
      <c r="BV622" s="38"/>
    </row>
    <row r="623" spans="44:74">
      <c r="AR623" s="8"/>
      <c r="BV623" s="38"/>
    </row>
    <row r="624" spans="44:74">
      <c r="AR624" s="8"/>
      <c r="BV624" s="38"/>
    </row>
    <row r="625" spans="44:74">
      <c r="AR625" s="8"/>
      <c r="BV625" s="38"/>
    </row>
    <row r="626" spans="44:74">
      <c r="AR626" s="8"/>
      <c r="BV626" s="38"/>
    </row>
    <row r="627" spans="44:74">
      <c r="AR627" s="8"/>
      <c r="BV627" s="38"/>
    </row>
    <row r="628" spans="44:74">
      <c r="AR628" s="8"/>
      <c r="BV628" s="38"/>
    </row>
    <row r="629" spans="44:74">
      <c r="AR629" s="8"/>
      <c r="BV629" s="38"/>
    </row>
    <row r="630" spans="44:74">
      <c r="AR630" s="8"/>
      <c r="BV630" s="38"/>
    </row>
    <row r="631" spans="44:74">
      <c r="AR631" s="8"/>
      <c r="BV631" s="38"/>
    </row>
    <row r="632" spans="44:74">
      <c r="AR632" s="8"/>
      <c r="BV632" s="38"/>
    </row>
    <row r="633" spans="44:74">
      <c r="AR633" s="8"/>
      <c r="BV633" s="38"/>
    </row>
    <row r="634" spans="44:74">
      <c r="AR634" s="8"/>
      <c r="BV634" s="38"/>
    </row>
    <row r="635" spans="44:74">
      <c r="AR635" s="8"/>
      <c r="BV635" s="38"/>
    </row>
    <row r="636" spans="44:74">
      <c r="AR636" s="8"/>
      <c r="BV636" s="38"/>
    </row>
    <row r="637" spans="44:74">
      <c r="AR637" s="8"/>
      <c r="BV637" s="38"/>
    </row>
    <row r="638" spans="44:74">
      <c r="AR638" s="8"/>
      <c r="BV638" s="38"/>
    </row>
    <row r="639" spans="44:74">
      <c r="AR639" s="8"/>
      <c r="BV639" s="38"/>
    </row>
    <row r="640" spans="44:74">
      <c r="AR640" s="8"/>
      <c r="BV640" s="38"/>
    </row>
    <row r="641" spans="44:74">
      <c r="AR641" s="8"/>
      <c r="BV641" s="38"/>
    </row>
    <row r="642" spans="44:74">
      <c r="AR642" s="8"/>
      <c r="BV642" s="38"/>
    </row>
    <row r="643" spans="44:74">
      <c r="AR643" s="8"/>
      <c r="BV643" s="38"/>
    </row>
    <row r="644" spans="44:74">
      <c r="AR644" s="8"/>
      <c r="BV644" s="38"/>
    </row>
    <row r="645" spans="44:74">
      <c r="AR645" s="8"/>
      <c r="BV645" s="38"/>
    </row>
    <row r="646" spans="44:74">
      <c r="AR646" s="8"/>
      <c r="BV646" s="38"/>
    </row>
    <row r="647" spans="44:74">
      <c r="AR647" s="8"/>
      <c r="BV647" s="38"/>
    </row>
    <row r="648" spans="44:74">
      <c r="AR648" s="8"/>
      <c r="BV648" s="38"/>
    </row>
    <row r="649" spans="44:74">
      <c r="AR649" s="8"/>
      <c r="BV649" s="38"/>
    </row>
    <row r="650" spans="44:74">
      <c r="AR650" s="8"/>
      <c r="BV650" s="38"/>
    </row>
    <row r="651" spans="44:74">
      <c r="AR651" s="8"/>
      <c r="BV651" s="38"/>
    </row>
    <row r="652" spans="44:74">
      <c r="AR652" s="8"/>
      <c r="BV652" s="38"/>
    </row>
    <row r="653" spans="44:74">
      <c r="AR653" s="8"/>
      <c r="BV653" s="38"/>
    </row>
    <row r="654" spans="44:74">
      <c r="AR654" s="8"/>
      <c r="BV654" s="38"/>
    </row>
    <row r="655" spans="44:74">
      <c r="AR655" s="8"/>
      <c r="BV655" s="38"/>
    </row>
    <row r="656" spans="44:74">
      <c r="AR656" s="8"/>
      <c r="BV656" s="38"/>
    </row>
    <row r="657" spans="44:74">
      <c r="AR657" s="8"/>
      <c r="BV657" s="38"/>
    </row>
    <row r="658" spans="44:74">
      <c r="AR658" s="8"/>
      <c r="BV658" s="38"/>
    </row>
    <row r="659" spans="44:74">
      <c r="AR659" s="8"/>
      <c r="BV659" s="38"/>
    </row>
    <row r="660" spans="44:74">
      <c r="AR660" s="8"/>
      <c r="BV660" s="38"/>
    </row>
    <row r="661" spans="44:74">
      <c r="AR661" s="8"/>
      <c r="BV661" s="38"/>
    </row>
    <row r="662" spans="44:74">
      <c r="AR662" s="8"/>
      <c r="BV662" s="38"/>
    </row>
    <row r="663" spans="44:74">
      <c r="AR663" s="8"/>
      <c r="BV663" s="38"/>
    </row>
    <row r="664" spans="44:74">
      <c r="AR664" s="8"/>
      <c r="BV664" s="38"/>
    </row>
    <row r="665" spans="44:74">
      <c r="AR665" s="8"/>
      <c r="BV665" s="38"/>
    </row>
    <row r="666" spans="44:74">
      <c r="AR666" s="8"/>
      <c r="BV666" s="38"/>
    </row>
    <row r="667" spans="44:74">
      <c r="AR667" s="8"/>
      <c r="BV667" s="38"/>
    </row>
    <row r="668" spans="44:74">
      <c r="AR668" s="8"/>
      <c r="BV668" s="38"/>
    </row>
    <row r="669" spans="44:74">
      <c r="AR669" s="8"/>
      <c r="BV669" s="38"/>
    </row>
    <row r="670" spans="44:74">
      <c r="AR670" s="8"/>
      <c r="BV670" s="38"/>
    </row>
    <row r="671" spans="44:74">
      <c r="AR671" s="8"/>
      <c r="BV671" s="38"/>
    </row>
    <row r="672" spans="44:74">
      <c r="AR672" s="8"/>
      <c r="BV672" s="38"/>
    </row>
    <row r="673" spans="44:74">
      <c r="AR673" s="8"/>
      <c r="BV673" s="38"/>
    </row>
    <row r="674" spans="44:74">
      <c r="AR674" s="8"/>
      <c r="BV674" s="38"/>
    </row>
    <row r="675" spans="44:74">
      <c r="AR675" s="8"/>
      <c r="BV675" s="38"/>
    </row>
    <row r="676" spans="44:74">
      <c r="AR676" s="8"/>
      <c r="BV676" s="38"/>
    </row>
    <row r="677" spans="44:74">
      <c r="AR677" s="8"/>
      <c r="BV677" s="38"/>
    </row>
    <row r="678" spans="44:74">
      <c r="AR678" s="8"/>
      <c r="BV678" s="38"/>
    </row>
    <row r="679" spans="44:74">
      <c r="AR679" s="8"/>
      <c r="BV679" s="38"/>
    </row>
    <row r="680" spans="44:74">
      <c r="AR680" s="8"/>
      <c r="BV680" s="38"/>
    </row>
    <row r="681" spans="44:74">
      <c r="AR681" s="8"/>
      <c r="BV681" s="38"/>
    </row>
    <row r="682" spans="44:74">
      <c r="AR682" s="8"/>
      <c r="BV682" s="38"/>
    </row>
    <row r="683" spans="44:74">
      <c r="AR683" s="8"/>
      <c r="BV683" s="38"/>
    </row>
    <row r="684" spans="44:74">
      <c r="AR684" s="8"/>
      <c r="BV684" s="38"/>
    </row>
    <row r="685" spans="44:74">
      <c r="AR685" s="8"/>
      <c r="BV685" s="38"/>
    </row>
    <row r="686" spans="44:74">
      <c r="AR686" s="8"/>
      <c r="BV686" s="38"/>
    </row>
    <row r="687" spans="44:74">
      <c r="AR687" s="8"/>
      <c r="BV687" s="38"/>
    </row>
    <row r="688" spans="44:74">
      <c r="AR688" s="8"/>
      <c r="BV688" s="38"/>
    </row>
    <row r="689" spans="44:74">
      <c r="AR689" s="8"/>
      <c r="BV689" s="38"/>
    </row>
    <row r="690" spans="44:74">
      <c r="AR690" s="8"/>
      <c r="BV690" s="38"/>
    </row>
    <row r="691" spans="44:74">
      <c r="AR691" s="8"/>
      <c r="BV691" s="38"/>
    </row>
    <row r="692" spans="44:74">
      <c r="AR692" s="8"/>
      <c r="BV692" s="38"/>
    </row>
    <row r="693" spans="44:74">
      <c r="AR693" s="8"/>
      <c r="BV693" s="38"/>
    </row>
    <row r="694" spans="44:74">
      <c r="AR694" s="8"/>
      <c r="BV694" s="38"/>
    </row>
    <row r="695" spans="44:74">
      <c r="AR695" s="8"/>
      <c r="BV695" s="38"/>
    </row>
    <row r="696" spans="44:74">
      <c r="AR696" s="8"/>
      <c r="BV696" s="38"/>
    </row>
    <row r="697" spans="44:74">
      <c r="AR697" s="8"/>
      <c r="BV697" s="38"/>
    </row>
    <row r="698" spans="44:74">
      <c r="AR698" s="8"/>
      <c r="BV698" s="38"/>
    </row>
    <row r="699" spans="44:74">
      <c r="AR699" s="8"/>
      <c r="BV699" s="38"/>
    </row>
    <row r="700" spans="44:74">
      <c r="AR700" s="8"/>
      <c r="BV700" s="38"/>
    </row>
    <row r="701" spans="44:74">
      <c r="AR701" s="8"/>
      <c r="BV701" s="38"/>
    </row>
    <row r="702" spans="44:74">
      <c r="AR702" s="8"/>
      <c r="BV702" s="38"/>
    </row>
    <row r="703" spans="44:74">
      <c r="AR703" s="8"/>
      <c r="BV703" s="38"/>
    </row>
    <row r="704" spans="44:74">
      <c r="AR704" s="8"/>
      <c r="BV704" s="38"/>
    </row>
    <row r="705" spans="44:74">
      <c r="AR705" s="8"/>
      <c r="BV705" s="38"/>
    </row>
    <row r="706" spans="44:74">
      <c r="AR706" s="8"/>
      <c r="BV706" s="38"/>
    </row>
    <row r="707" spans="44:74">
      <c r="AR707" s="8"/>
      <c r="BV707" s="38"/>
    </row>
    <row r="708" spans="44:74">
      <c r="AR708" s="8"/>
      <c r="BV708" s="38"/>
    </row>
    <row r="709" spans="44:74">
      <c r="AR709" s="8"/>
      <c r="BV709" s="38"/>
    </row>
    <row r="710" spans="44:74">
      <c r="AR710" s="8"/>
      <c r="BV710" s="38"/>
    </row>
    <row r="711" spans="44:74">
      <c r="AR711" s="8"/>
      <c r="BV711" s="38"/>
    </row>
    <row r="712" spans="44:74">
      <c r="AR712" s="8"/>
      <c r="BV712" s="38"/>
    </row>
    <row r="713" spans="44:74">
      <c r="AR713" s="8"/>
      <c r="BV713" s="38"/>
    </row>
    <row r="714" spans="44:74">
      <c r="AR714" s="8"/>
      <c r="BV714" s="38"/>
    </row>
    <row r="715" spans="44:74">
      <c r="AR715" s="8"/>
      <c r="BV715" s="38"/>
    </row>
    <row r="716" spans="44:74">
      <c r="AR716" s="8"/>
      <c r="BV716" s="38"/>
    </row>
    <row r="717" spans="44:74">
      <c r="AR717" s="8"/>
      <c r="BV717" s="38"/>
    </row>
    <row r="718" spans="44:74">
      <c r="AR718" s="8"/>
      <c r="BV718" s="38"/>
    </row>
    <row r="719" spans="44:74">
      <c r="AR719" s="8"/>
      <c r="BV719" s="38"/>
    </row>
    <row r="720" spans="44:74">
      <c r="AR720" s="8"/>
      <c r="BV720" s="38"/>
    </row>
    <row r="721" spans="44:74">
      <c r="AR721" s="8"/>
      <c r="BV721" s="38"/>
    </row>
    <row r="722" spans="44:74">
      <c r="AR722" s="8"/>
      <c r="BV722" s="38"/>
    </row>
    <row r="723" spans="44:74">
      <c r="AR723" s="8"/>
      <c r="BV723" s="38"/>
    </row>
    <row r="724" spans="44:74">
      <c r="AR724" s="8"/>
      <c r="BV724" s="38"/>
    </row>
    <row r="725" spans="44:74">
      <c r="AR725" s="8"/>
      <c r="BV725" s="38"/>
    </row>
    <row r="726" spans="44:74">
      <c r="AR726" s="8"/>
      <c r="BV726" s="38"/>
    </row>
    <row r="727" spans="44:74">
      <c r="AR727" s="8"/>
      <c r="BV727" s="38"/>
    </row>
    <row r="728" spans="44:74">
      <c r="AR728" s="8"/>
      <c r="BV728" s="38"/>
    </row>
    <row r="729" spans="44:74">
      <c r="AR729" s="8"/>
      <c r="BV729" s="38"/>
    </row>
    <row r="730" spans="44:74">
      <c r="AR730" s="8"/>
      <c r="BV730" s="38"/>
    </row>
    <row r="731" spans="44:74">
      <c r="AR731" s="8"/>
      <c r="BV731" s="38"/>
    </row>
    <row r="732" spans="44:74">
      <c r="AR732" s="8"/>
      <c r="BV732" s="38"/>
    </row>
    <row r="733" spans="44:74">
      <c r="AR733" s="8"/>
      <c r="BV733" s="38"/>
    </row>
    <row r="734" spans="44:74">
      <c r="AR734" s="8"/>
      <c r="BV734" s="38"/>
    </row>
    <row r="735" spans="44:74">
      <c r="AR735" s="8"/>
      <c r="BV735" s="38"/>
    </row>
    <row r="736" spans="44:74">
      <c r="AR736" s="8"/>
      <c r="BV736" s="38"/>
    </row>
    <row r="737" spans="44:74">
      <c r="AR737" s="8"/>
      <c r="BV737" s="38"/>
    </row>
    <row r="738" spans="44:74">
      <c r="AR738" s="8"/>
      <c r="BV738" s="38"/>
    </row>
    <row r="739" spans="44:74">
      <c r="AR739" s="8"/>
      <c r="BV739" s="38"/>
    </row>
    <row r="740" spans="44:74">
      <c r="AR740" s="8"/>
      <c r="BV740" s="38"/>
    </row>
    <row r="741" spans="44:74">
      <c r="AR741" s="8"/>
      <c r="BV741" s="38"/>
    </row>
    <row r="742" spans="44:74">
      <c r="AR742" s="8"/>
      <c r="BV742" s="38"/>
    </row>
    <row r="743" spans="44:74">
      <c r="AR743" s="8"/>
      <c r="BV743" s="38"/>
    </row>
    <row r="744" spans="44:74">
      <c r="AR744" s="8"/>
      <c r="BV744" s="38"/>
    </row>
    <row r="745" spans="44:74">
      <c r="AR745" s="8"/>
      <c r="BV745" s="38"/>
    </row>
    <row r="746" spans="44:74">
      <c r="AR746" s="8"/>
      <c r="BV746" s="38"/>
    </row>
    <row r="747" spans="44:74">
      <c r="AR747" s="8"/>
      <c r="BV747" s="38"/>
    </row>
    <row r="748" spans="44:74">
      <c r="AR748" s="8"/>
      <c r="BV748" s="38"/>
    </row>
    <row r="749" spans="44:74">
      <c r="AR749" s="8"/>
      <c r="BV749" s="38"/>
    </row>
    <row r="750" spans="44:74">
      <c r="AR750" s="8"/>
      <c r="BV750" s="38"/>
    </row>
    <row r="751" spans="44:74">
      <c r="AR751" s="8"/>
      <c r="BV751" s="38"/>
    </row>
    <row r="752" spans="44:74">
      <c r="AR752" s="8"/>
      <c r="BV752" s="38"/>
    </row>
    <row r="753" spans="44:74">
      <c r="AR753" s="8"/>
      <c r="BV753" s="38"/>
    </row>
    <row r="754" spans="44:74">
      <c r="AR754" s="8"/>
      <c r="BV754" s="38"/>
    </row>
    <row r="755" spans="44:74">
      <c r="AR755" s="8"/>
      <c r="BV755" s="38"/>
    </row>
    <row r="756" spans="44:74">
      <c r="AR756" s="8"/>
      <c r="BV756" s="38"/>
    </row>
    <row r="757" spans="44:74">
      <c r="AR757" s="8"/>
      <c r="BV757" s="38"/>
    </row>
    <row r="758" spans="44:74">
      <c r="AR758" s="8"/>
      <c r="BV758" s="38"/>
    </row>
    <row r="759" spans="44:74">
      <c r="AR759" s="8"/>
      <c r="BV759" s="38"/>
    </row>
    <row r="760" spans="44:74">
      <c r="AR760" s="8"/>
      <c r="BV760" s="38"/>
    </row>
    <row r="761" spans="44:74">
      <c r="AR761" s="8"/>
      <c r="BV761" s="38"/>
    </row>
    <row r="762" spans="44:74">
      <c r="AR762" s="8"/>
      <c r="BV762" s="38"/>
    </row>
    <row r="763" spans="44:74">
      <c r="AR763" s="8"/>
      <c r="BV763" s="38"/>
    </row>
    <row r="764" spans="44:74">
      <c r="AR764" s="8"/>
      <c r="BV764" s="38"/>
    </row>
    <row r="765" spans="44:74">
      <c r="AR765" s="8"/>
      <c r="BV765" s="38"/>
    </row>
    <row r="766" spans="44:74">
      <c r="AR766" s="8"/>
      <c r="BV766" s="38"/>
    </row>
    <row r="767" spans="44:74">
      <c r="AR767" s="8"/>
      <c r="BV767" s="38"/>
    </row>
    <row r="768" spans="44:74">
      <c r="AR768" s="8"/>
      <c r="BV768" s="38"/>
    </row>
    <row r="769" spans="44:74">
      <c r="AR769" s="8"/>
      <c r="BV769" s="38"/>
    </row>
    <row r="770" spans="44:74">
      <c r="AR770" s="8"/>
      <c r="BV770" s="38"/>
    </row>
    <row r="771" spans="44:74">
      <c r="AR771" s="8"/>
      <c r="BV771" s="38"/>
    </row>
    <row r="772" spans="44:74">
      <c r="AR772" s="8"/>
      <c r="BV772" s="38"/>
    </row>
    <row r="773" spans="44:74">
      <c r="AR773" s="8"/>
      <c r="BV773" s="38"/>
    </row>
    <row r="774" spans="44:74">
      <c r="AR774" s="8"/>
      <c r="BV774" s="38"/>
    </row>
    <row r="775" spans="44:74">
      <c r="AR775" s="8"/>
      <c r="BV775" s="38"/>
    </row>
    <row r="776" spans="44:74">
      <c r="AR776" s="8"/>
      <c r="BV776" s="38"/>
    </row>
    <row r="777" spans="44:74">
      <c r="AR777" s="8"/>
      <c r="BV777" s="38"/>
    </row>
    <row r="778" spans="44:74">
      <c r="AR778" s="8"/>
      <c r="BV778" s="38"/>
    </row>
    <row r="779" spans="44:74">
      <c r="AR779" s="8"/>
      <c r="BV779" s="38"/>
    </row>
    <row r="780" spans="44:74">
      <c r="AR780" s="8"/>
      <c r="BV780" s="38"/>
    </row>
    <row r="781" spans="44:74">
      <c r="AR781" s="8"/>
      <c r="BV781" s="38"/>
    </row>
    <row r="782" spans="44:74">
      <c r="AR782" s="8"/>
      <c r="BV782" s="38"/>
    </row>
    <row r="783" spans="44:74">
      <c r="AR783" s="8"/>
      <c r="BV783" s="38"/>
    </row>
    <row r="784" spans="44:74">
      <c r="AR784" s="8"/>
      <c r="BV784" s="38"/>
    </row>
    <row r="785" spans="44:74">
      <c r="AR785" s="8"/>
      <c r="BV785" s="38"/>
    </row>
    <row r="786" spans="44:74">
      <c r="AR786" s="8"/>
      <c r="BV786" s="38"/>
    </row>
    <row r="787" spans="44:74">
      <c r="AR787" s="8"/>
      <c r="BV787" s="38"/>
    </row>
    <row r="788" spans="44:74">
      <c r="AR788" s="8"/>
      <c r="BV788" s="38"/>
    </row>
    <row r="789" spans="44:74">
      <c r="AR789" s="8"/>
      <c r="BV789" s="38"/>
    </row>
    <row r="790" spans="44:74">
      <c r="AR790" s="8"/>
      <c r="BV790" s="38"/>
    </row>
    <row r="791" spans="44:74">
      <c r="AR791" s="8"/>
      <c r="BV791" s="38"/>
    </row>
    <row r="792" spans="44:74">
      <c r="AR792" s="8"/>
      <c r="BV792" s="38"/>
    </row>
    <row r="793" spans="44:74">
      <c r="AR793" s="8"/>
      <c r="BV793" s="38"/>
    </row>
    <row r="794" spans="44:74">
      <c r="AR794" s="8"/>
      <c r="BV794" s="38"/>
    </row>
    <row r="795" spans="44:74">
      <c r="AR795" s="8"/>
      <c r="BV795" s="38"/>
    </row>
    <row r="796" spans="44:74">
      <c r="AR796" s="8"/>
      <c r="BV796" s="38"/>
    </row>
    <row r="797" spans="44:74">
      <c r="AR797" s="8"/>
      <c r="BV797" s="38"/>
    </row>
    <row r="798" spans="44:74">
      <c r="AR798" s="8"/>
      <c r="BV798" s="38"/>
    </row>
    <row r="799" spans="44:74">
      <c r="AR799" s="8"/>
      <c r="BV799" s="38"/>
    </row>
    <row r="800" spans="44:74">
      <c r="AR800" s="8"/>
      <c r="BV800" s="38"/>
    </row>
    <row r="801" spans="44:74">
      <c r="AR801" s="8"/>
      <c r="BV801" s="38"/>
    </row>
    <row r="802" spans="44:74">
      <c r="AR802" s="8"/>
      <c r="BV802" s="38"/>
    </row>
    <row r="803" spans="44:74">
      <c r="AR803" s="8"/>
      <c r="BV803" s="38"/>
    </row>
    <row r="804" spans="44:74">
      <c r="AR804" s="8"/>
      <c r="BV804" s="38"/>
    </row>
    <row r="805" spans="44:74">
      <c r="AR805" s="8"/>
      <c r="BV805" s="38"/>
    </row>
    <row r="806" spans="44:74">
      <c r="AR806" s="8"/>
      <c r="BV806" s="38"/>
    </row>
    <row r="807" spans="44:74">
      <c r="AR807" s="8"/>
      <c r="BV807" s="38"/>
    </row>
    <row r="808" spans="44:74">
      <c r="AR808" s="8"/>
      <c r="BV808" s="38"/>
    </row>
    <row r="809" spans="44:74">
      <c r="AR809" s="8"/>
      <c r="BV809" s="38"/>
    </row>
    <row r="810" spans="44:74">
      <c r="AR810" s="8"/>
      <c r="BV810" s="38"/>
    </row>
    <row r="811" spans="44:74">
      <c r="AR811" s="8"/>
      <c r="BV811" s="38"/>
    </row>
    <row r="812" spans="44:74">
      <c r="AR812" s="8"/>
      <c r="BV812" s="38"/>
    </row>
    <row r="813" spans="44:74">
      <c r="AR813" s="8"/>
      <c r="BV813" s="38"/>
    </row>
    <row r="814" spans="44:74">
      <c r="AR814" s="8"/>
      <c r="BV814" s="38"/>
    </row>
    <row r="815" spans="44:74">
      <c r="AR815" s="8"/>
      <c r="BV815" s="38"/>
    </row>
    <row r="816" spans="44:74">
      <c r="AR816" s="8"/>
      <c r="BV816" s="38"/>
    </row>
    <row r="817" spans="44:74">
      <c r="AR817" s="8"/>
      <c r="BV817" s="38"/>
    </row>
    <row r="818" spans="44:74">
      <c r="AR818" s="8"/>
      <c r="BV818" s="38"/>
    </row>
    <row r="819" spans="44:74">
      <c r="AR819" s="8"/>
      <c r="BV819" s="38"/>
    </row>
    <row r="820" spans="44:74">
      <c r="AR820" s="8"/>
      <c r="BV820" s="38"/>
    </row>
    <row r="821" spans="44:74">
      <c r="AR821" s="8"/>
      <c r="BV821" s="38"/>
    </row>
    <row r="822" spans="44:74">
      <c r="AR822" s="8"/>
      <c r="BV822" s="38"/>
    </row>
    <row r="823" spans="44:74">
      <c r="AR823" s="8"/>
      <c r="BV823" s="38"/>
    </row>
    <row r="824" spans="44:74">
      <c r="AR824" s="8"/>
      <c r="BV824" s="38"/>
    </row>
    <row r="825" spans="44:74">
      <c r="AR825" s="8"/>
      <c r="BV825" s="38"/>
    </row>
    <row r="826" spans="44:74">
      <c r="AR826" s="8"/>
      <c r="BV826" s="38"/>
    </row>
    <row r="827" spans="44:74">
      <c r="AR827" s="8"/>
      <c r="BV827" s="38"/>
    </row>
    <row r="828" spans="44:74">
      <c r="AR828" s="8"/>
      <c r="BV828" s="38"/>
    </row>
    <row r="829" spans="44:74">
      <c r="AR829" s="8"/>
      <c r="BV829" s="38"/>
    </row>
    <row r="830" spans="44:74">
      <c r="AR830" s="8"/>
      <c r="BV830" s="38"/>
    </row>
    <row r="831" spans="44:74">
      <c r="AR831" s="8"/>
      <c r="BV831" s="38"/>
    </row>
    <row r="832" spans="44:74">
      <c r="AR832" s="8"/>
      <c r="BV832" s="38"/>
    </row>
    <row r="833" spans="44:74">
      <c r="AR833" s="8"/>
      <c r="BV833" s="38"/>
    </row>
    <row r="834" spans="44:74">
      <c r="AR834" s="8"/>
      <c r="BV834" s="38"/>
    </row>
    <row r="835" spans="44:74">
      <c r="AR835" s="8"/>
      <c r="BV835" s="38"/>
    </row>
    <row r="836" spans="44:74">
      <c r="AR836" s="8"/>
      <c r="BV836" s="38"/>
    </row>
    <row r="837" spans="44:74">
      <c r="AR837" s="8"/>
      <c r="BV837" s="38"/>
    </row>
    <row r="838" spans="44:74">
      <c r="AR838" s="8"/>
      <c r="BV838" s="38"/>
    </row>
    <row r="839" spans="44:74">
      <c r="AR839" s="8"/>
      <c r="BV839" s="38"/>
    </row>
    <row r="840" spans="44:74">
      <c r="AR840" s="8"/>
      <c r="BV840" s="38"/>
    </row>
    <row r="841" spans="44:74">
      <c r="AR841" s="8"/>
      <c r="BV841" s="38"/>
    </row>
    <row r="842" spans="44:74">
      <c r="AR842" s="8"/>
      <c r="BV842" s="38"/>
    </row>
    <row r="843" spans="44:74">
      <c r="AR843" s="8"/>
      <c r="BV843" s="38"/>
    </row>
    <row r="844" spans="44:74">
      <c r="AR844" s="8"/>
      <c r="BV844" s="38"/>
    </row>
    <row r="845" spans="44:74">
      <c r="AR845" s="8"/>
      <c r="BV845" s="38"/>
    </row>
    <row r="846" spans="44:74">
      <c r="AR846" s="8"/>
      <c r="BV846" s="38"/>
    </row>
    <row r="847" spans="44:74">
      <c r="AR847" s="8"/>
      <c r="BV847" s="38"/>
    </row>
    <row r="848" spans="44:74">
      <c r="AR848" s="8"/>
      <c r="BV848" s="38"/>
    </row>
    <row r="849" spans="44:74">
      <c r="AR849" s="8"/>
      <c r="BV849" s="38"/>
    </row>
    <row r="850" spans="44:74">
      <c r="AR850" s="8"/>
      <c r="BV850" s="38"/>
    </row>
    <row r="851" spans="44:74">
      <c r="AR851" s="8"/>
      <c r="BV851" s="38"/>
    </row>
    <row r="852" spans="44:74">
      <c r="AR852" s="8"/>
      <c r="BV852" s="38"/>
    </row>
    <row r="853" spans="44:74">
      <c r="AR853" s="8"/>
      <c r="BV853" s="38"/>
    </row>
    <row r="854" spans="44:74">
      <c r="AR854" s="8"/>
      <c r="BV854" s="38"/>
    </row>
    <row r="855" spans="44:74">
      <c r="AR855" s="8"/>
      <c r="BV855" s="38"/>
    </row>
    <row r="856" spans="44:74">
      <c r="AR856" s="8"/>
      <c r="BV856" s="38"/>
    </row>
    <row r="857" spans="44:74">
      <c r="AR857" s="8"/>
      <c r="BV857" s="38"/>
    </row>
    <row r="858" spans="44:74">
      <c r="AR858" s="8"/>
      <c r="BV858" s="38"/>
    </row>
    <row r="859" spans="44:74">
      <c r="AR859" s="8"/>
      <c r="BV859" s="38"/>
    </row>
    <row r="860" spans="44:74">
      <c r="AR860" s="8"/>
      <c r="BV860" s="38"/>
    </row>
    <row r="861" spans="44:74">
      <c r="AR861" s="8"/>
      <c r="BV861" s="38"/>
    </row>
    <row r="862" spans="44:74">
      <c r="AR862" s="8"/>
      <c r="BV862" s="38"/>
    </row>
    <row r="863" spans="44:74">
      <c r="AR863" s="8"/>
      <c r="BV863" s="38"/>
    </row>
    <row r="864" spans="44:74">
      <c r="AR864" s="8"/>
      <c r="BV864" s="38"/>
    </row>
    <row r="865" spans="44:74">
      <c r="AR865" s="8"/>
      <c r="BV865" s="38"/>
    </row>
    <row r="866" spans="44:74">
      <c r="AR866" s="8"/>
      <c r="BV866" s="38"/>
    </row>
    <row r="867" spans="44:74">
      <c r="AR867" s="8"/>
      <c r="BV867" s="38"/>
    </row>
    <row r="868" spans="44:74">
      <c r="AR868" s="8"/>
      <c r="BV868" s="38"/>
    </row>
    <row r="869" spans="44:74">
      <c r="AR869" s="8"/>
      <c r="BV869" s="38"/>
    </row>
    <row r="870" spans="44:74">
      <c r="AR870" s="8"/>
      <c r="BV870" s="38"/>
    </row>
    <row r="871" spans="44:74">
      <c r="AR871" s="8"/>
      <c r="BV871" s="38"/>
    </row>
    <row r="872" spans="44:74">
      <c r="AR872" s="8"/>
      <c r="BV872" s="38"/>
    </row>
    <row r="873" spans="44:74">
      <c r="AR873" s="8"/>
      <c r="BV873" s="38"/>
    </row>
    <row r="874" spans="44:74">
      <c r="AR874" s="8"/>
      <c r="BV874" s="38"/>
    </row>
    <row r="875" spans="44:74">
      <c r="AR875" s="8"/>
      <c r="BV875" s="38"/>
    </row>
    <row r="876" spans="44:74">
      <c r="AR876" s="8"/>
      <c r="BV876" s="38"/>
    </row>
    <row r="877" spans="44:74">
      <c r="AR877" s="8"/>
      <c r="BV877" s="38"/>
    </row>
    <row r="878" spans="44:74">
      <c r="AR878" s="8"/>
      <c r="BV878" s="38"/>
    </row>
    <row r="879" spans="44:74">
      <c r="AR879" s="8"/>
      <c r="BV879" s="38"/>
    </row>
    <row r="880" spans="44:74">
      <c r="AR880" s="8"/>
      <c r="BV880" s="38"/>
    </row>
    <row r="881" spans="44:74">
      <c r="AR881" s="8"/>
      <c r="BV881" s="38"/>
    </row>
    <row r="882" spans="44:74">
      <c r="AR882" s="8"/>
      <c r="BV882" s="38"/>
    </row>
    <row r="883" spans="44:74">
      <c r="AR883" s="8"/>
      <c r="BV883" s="38"/>
    </row>
    <row r="884" spans="44:74">
      <c r="AR884" s="8"/>
      <c r="BV884" s="38"/>
    </row>
    <row r="885" spans="44:74">
      <c r="AR885" s="8"/>
      <c r="BV885" s="38"/>
    </row>
    <row r="886" spans="44:74">
      <c r="AR886" s="8"/>
      <c r="BV886" s="38"/>
    </row>
    <row r="887" spans="44:74">
      <c r="AR887" s="8"/>
      <c r="BV887" s="38"/>
    </row>
    <row r="888" spans="44:74">
      <c r="AR888" s="8"/>
      <c r="BV888" s="38"/>
    </row>
    <row r="889" spans="44:74">
      <c r="AR889" s="8"/>
      <c r="BV889" s="38"/>
    </row>
    <row r="890" spans="44:74">
      <c r="AR890" s="8"/>
      <c r="BV890" s="38"/>
    </row>
    <row r="891" spans="44:74">
      <c r="AR891" s="8"/>
      <c r="BV891" s="38"/>
    </row>
    <row r="892" spans="44:74">
      <c r="AR892" s="8"/>
      <c r="BV892" s="38"/>
    </row>
    <row r="893" spans="44:74">
      <c r="AR893" s="8"/>
      <c r="BV893" s="38"/>
    </row>
    <row r="894" spans="44:74">
      <c r="AR894" s="8"/>
      <c r="BV894" s="38"/>
    </row>
    <row r="895" spans="44:74">
      <c r="AR895" s="8"/>
      <c r="BV895" s="38"/>
    </row>
    <row r="896" spans="44:74">
      <c r="AR896" s="8"/>
      <c r="BV896" s="38"/>
    </row>
    <row r="897" spans="44:74">
      <c r="AR897" s="8"/>
      <c r="BV897" s="38"/>
    </row>
    <row r="898" spans="44:74">
      <c r="AR898" s="8"/>
      <c r="BV898" s="38"/>
    </row>
    <row r="899" spans="44:74">
      <c r="AR899" s="8"/>
      <c r="BV899" s="38"/>
    </row>
    <row r="900" spans="44:74">
      <c r="AR900" s="8"/>
      <c r="BV900" s="38"/>
    </row>
    <row r="901" spans="44:74">
      <c r="AR901" s="8"/>
      <c r="BV901" s="38"/>
    </row>
    <row r="902" spans="44:74">
      <c r="AR902" s="8"/>
      <c r="BV902" s="38"/>
    </row>
    <row r="903" spans="44:74">
      <c r="AR903" s="8"/>
      <c r="BV903" s="38"/>
    </row>
    <row r="904" spans="44:74">
      <c r="AR904" s="8"/>
      <c r="BV904" s="38"/>
    </row>
    <row r="905" spans="44:74">
      <c r="AR905" s="8"/>
      <c r="BV905" s="38"/>
    </row>
    <row r="906" spans="44:74">
      <c r="AR906" s="8"/>
      <c r="BV906" s="38"/>
    </row>
    <row r="907" spans="44:74">
      <c r="AR907" s="8"/>
      <c r="BV907" s="38"/>
    </row>
    <row r="908" spans="44:74">
      <c r="AR908" s="8"/>
      <c r="BV908" s="38"/>
    </row>
    <row r="909" spans="44:74">
      <c r="AR909" s="8"/>
      <c r="BV909" s="38"/>
    </row>
    <row r="910" spans="44:74">
      <c r="AR910" s="8"/>
      <c r="BV910" s="38"/>
    </row>
    <row r="911" spans="44:74">
      <c r="AR911" s="8"/>
      <c r="BV911" s="38"/>
    </row>
    <row r="912" spans="44:74">
      <c r="AR912" s="8"/>
      <c r="BV912" s="38"/>
    </row>
    <row r="913" spans="44:74">
      <c r="AR913" s="8"/>
      <c r="BV913" s="38"/>
    </row>
    <row r="914" spans="44:74">
      <c r="AR914" s="8"/>
      <c r="BV914" s="38"/>
    </row>
    <row r="915" spans="44:74">
      <c r="AR915" s="8"/>
      <c r="BV915" s="38"/>
    </row>
    <row r="916" spans="44:74">
      <c r="AR916" s="8"/>
      <c r="BV916" s="38"/>
    </row>
    <row r="917" spans="44:74">
      <c r="AR917" s="8"/>
      <c r="BV917" s="38"/>
    </row>
    <row r="918" spans="44:74">
      <c r="AR918" s="8"/>
      <c r="BV918" s="38"/>
    </row>
    <row r="919" spans="44:74">
      <c r="AR919" s="8"/>
      <c r="BV919" s="38"/>
    </row>
    <row r="920" spans="44:74">
      <c r="AR920" s="8"/>
      <c r="BV920" s="38"/>
    </row>
    <row r="921" spans="44:74">
      <c r="AR921" s="8"/>
      <c r="BV921" s="38"/>
    </row>
    <row r="922" spans="44:74">
      <c r="AR922" s="8"/>
      <c r="BV922" s="38"/>
    </row>
    <row r="923" spans="44:74">
      <c r="AR923" s="8"/>
      <c r="BV923" s="38"/>
    </row>
    <row r="924" spans="44:74">
      <c r="AR924" s="8"/>
      <c r="BV924" s="38"/>
    </row>
    <row r="925" spans="44:74">
      <c r="AR925" s="8"/>
      <c r="BV925" s="38"/>
    </row>
    <row r="926" spans="44:74">
      <c r="AR926" s="8"/>
      <c r="BV926" s="38"/>
    </row>
    <row r="927" spans="44:74">
      <c r="AR927" s="8"/>
      <c r="BV927" s="38"/>
    </row>
    <row r="928" spans="44:74">
      <c r="AR928" s="8"/>
      <c r="BV928" s="38"/>
    </row>
    <row r="929" spans="44:74">
      <c r="AR929" s="8"/>
      <c r="BV929" s="38"/>
    </row>
    <row r="930" spans="44:74">
      <c r="AR930" s="8"/>
      <c r="BV930" s="38"/>
    </row>
    <row r="931" spans="44:74">
      <c r="AR931" s="8"/>
      <c r="BV931" s="38"/>
    </row>
    <row r="932" spans="44:74">
      <c r="AR932" s="8"/>
      <c r="BV932" s="38"/>
    </row>
    <row r="933" spans="44:74">
      <c r="AR933" s="8"/>
      <c r="BV933" s="38"/>
    </row>
    <row r="934" spans="44:74">
      <c r="AR934" s="8"/>
      <c r="BV934" s="38"/>
    </row>
    <row r="935" spans="44:74">
      <c r="AR935" s="8"/>
      <c r="BV935" s="38"/>
    </row>
    <row r="936" spans="44:74">
      <c r="AR936" s="8"/>
      <c r="BV936" s="38"/>
    </row>
    <row r="937" spans="44:74">
      <c r="AR937" s="8"/>
      <c r="BV937" s="38"/>
    </row>
    <row r="938" spans="44:74">
      <c r="AR938" s="8"/>
      <c r="BV938" s="38"/>
    </row>
    <row r="939" spans="44:74">
      <c r="AR939" s="8"/>
      <c r="BV939" s="38"/>
    </row>
    <row r="940" spans="44:74">
      <c r="AR940" s="8"/>
      <c r="BV940" s="38"/>
    </row>
    <row r="941" spans="44:74">
      <c r="AR941" s="8"/>
      <c r="BV941" s="38"/>
    </row>
    <row r="942" spans="44:74">
      <c r="AR942" s="8"/>
      <c r="BV942" s="38"/>
    </row>
    <row r="943" spans="44:74">
      <c r="AR943" s="8"/>
      <c r="BV943" s="38"/>
    </row>
    <row r="944" spans="44:74">
      <c r="AR944" s="8"/>
      <c r="BV944" s="38"/>
    </row>
    <row r="945" spans="44:74">
      <c r="AR945" s="8"/>
      <c r="BV945" s="38"/>
    </row>
    <row r="946" spans="44:74">
      <c r="AR946" s="8"/>
      <c r="BV946" s="38"/>
    </row>
    <row r="947" spans="44:74">
      <c r="AR947" s="8"/>
      <c r="BV947" s="38"/>
    </row>
    <row r="948" spans="44:74">
      <c r="AR948" s="8"/>
      <c r="BV948" s="38"/>
    </row>
    <row r="949" spans="44:74">
      <c r="AR949" s="8"/>
      <c r="BV949" s="38"/>
    </row>
    <row r="950" spans="44:74">
      <c r="AR950" s="8"/>
      <c r="BV950" s="38"/>
    </row>
    <row r="951" spans="44:74">
      <c r="AR951" s="8"/>
      <c r="BV951" s="38"/>
    </row>
    <row r="952" spans="44:74">
      <c r="AR952" s="8"/>
      <c r="BV952" s="38"/>
    </row>
    <row r="953" spans="44:74">
      <c r="AR953" s="8"/>
      <c r="BV953" s="38"/>
    </row>
    <row r="954" spans="44:74">
      <c r="AR954" s="8"/>
      <c r="BV954" s="38"/>
    </row>
    <row r="955" spans="44:74">
      <c r="AR955" s="8"/>
      <c r="BV955" s="38"/>
    </row>
    <row r="956" spans="44:74">
      <c r="AR956" s="8"/>
      <c r="BV956" s="38"/>
    </row>
    <row r="957" spans="44:74">
      <c r="AR957" s="8"/>
      <c r="BV957" s="38"/>
    </row>
    <row r="958" spans="44:74">
      <c r="AR958" s="8"/>
      <c r="BV958" s="38"/>
    </row>
    <row r="959" spans="44:74">
      <c r="AR959" s="8"/>
      <c r="BV959" s="38"/>
    </row>
    <row r="960" spans="44:74">
      <c r="AR960" s="8"/>
      <c r="BV960" s="38"/>
    </row>
    <row r="961" spans="44:74">
      <c r="AR961" s="8"/>
      <c r="BV961" s="38"/>
    </row>
    <row r="962" spans="44:74">
      <c r="AR962" s="8"/>
      <c r="BV962" s="38"/>
    </row>
    <row r="963" spans="44:74">
      <c r="AR963" s="8"/>
      <c r="BV963" s="38"/>
    </row>
    <row r="964" spans="44:74">
      <c r="AR964" s="8"/>
      <c r="BV964" s="38"/>
    </row>
    <row r="965" spans="44:74">
      <c r="AR965" s="8"/>
      <c r="BV965" s="38"/>
    </row>
    <row r="966" spans="44:74">
      <c r="AR966" s="8"/>
      <c r="BV966" s="38"/>
    </row>
    <row r="967" spans="44:74">
      <c r="AR967" s="8"/>
      <c r="BV967" s="38"/>
    </row>
    <row r="968" spans="44:74">
      <c r="AR968" s="8"/>
      <c r="BV968" s="38"/>
    </row>
    <row r="969" spans="44:74">
      <c r="AR969" s="8"/>
      <c r="BV969" s="38"/>
    </row>
    <row r="970" spans="44:74">
      <c r="AR970" s="8"/>
      <c r="BV970" s="38"/>
    </row>
    <row r="971" spans="44:74">
      <c r="AR971" s="8"/>
      <c r="BV971" s="38"/>
    </row>
    <row r="972" spans="44:74">
      <c r="AR972" s="8"/>
      <c r="BV972" s="38"/>
    </row>
    <row r="973" spans="44:74">
      <c r="AR973" s="8"/>
      <c r="BV973" s="38"/>
    </row>
    <row r="974" spans="44:74">
      <c r="AR974" s="8"/>
      <c r="BV974" s="38"/>
    </row>
    <row r="975" spans="44:74">
      <c r="AR975" s="8"/>
      <c r="BV975" s="38"/>
    </row>
    <row r="976" spans="44:74">
      <c r="AR976" s="8"/>
      <c r="BV976" s="38"/>
    </row>
    <row r="977" spans="44:74">
      <c r="AR977" s="8"/>
      <c r="BV977" s="38"/>
    </row>
    <row r="978" spans="44:74">
      <c r="AR978" s="8"/>
      <c r="BV978" s="38"/>
    </row>
    <row r="979" spans="44:74">
      <c r="AR979" s="8"/>
      <c r="BV979" s="38"/>
    </row>
    <row r="980" spans="44:74">
      <c r="AR980" s="8"/>
      <c r="BV980" s="38"/>
    </row>
    <row r="981" spans="44:74">
      <c r="AR981" s="8"/>
      <c r="BV981" s="38"/>
    </row>
    <row r="982" spans="44:74">
      <c r="AR982" s="8"/>
      <c r="BV982" s="38"/>
    </row>
    <row r="983" spans="44:74">
      <c r="AR983" s="8"/>
      <c r="BV983" s="38"/>
    </row>
    <row r="984" spans="44:74">
      <c r="AR984" s="8"/>
      <c r="BV984" s="38"/>
    </row>
    <row r="985" spans="44:74">
      <c r="AR985" s="8"/>
      <c r="BV985" s="38"/>
    </row>
    <row r="986" spans="44:74">
      <c r="AR986" s="8"/>
      <c r="BV986" s="38"/>
    </row>
    <row r="987" spans="44:74">
      <c r="AR987" s="8"/>
      <c r="BV987" s="38"/>
    </row>
    <row r="988" spans="44:74">
      <c r="AR988" s="8"/>
      <c r="BV988" s="38"/>
    </row>
    <row r="989" spans="44:74">
      <c r="AR989" s="8"/>
      <c r="BV989" s="38"/>
    </row>
    <row r="990" spans="44:74">
      <c r="AR990" s="8"/>
      <c r="BV990" s="38"/>
    </row>
    <row r="991" spans="44:74">
      <c r="AR991" s="8"/>
      <c r="BV991" s="38"/>
    </row>
    <row r="992" spans="44:74">
      <c r="AR992" s="8"/>
      <c r="BV992" s="38"/>
    </row>
    <row r="993" spans="44:74">
      <c r="AR993" s="8"/>
      <c r="BV993" s="38"/>
    </row>
    <row r="994" spans="44:74">
      <c r="AR994" s="8"/>
      <c r="BV994" s="38"/>
    </row>
    <row r="995" spans="44:74">
      <c r="AR995" s="8"/>
      <c r="BV995" s="38"/>
    </row>
    <row r="996" spans="44:74">
      <c r="AR996" s="8"/>
      <c r="BV996" s="38"/>
    </row>
    <row r="997" spans="44:74">
      <c r="AR997" s="8"/>
      <c r="BV997" s="38"/>
    </row>
    <row r="998" spans="44:74">
      <c r="AR998" s="8"/>
      <c r="BV998" s="38"/>
    </row>
    <row r="999" spans="44:74">
      <c r="AR999" s="8"/>
      <c r="BV999" s="38"/>
    </row>
    <row r="1000" spans="44:74">
      <c r="AR1000" s="8"/>
      <c r="BV1000" s="38"/>
    </row>
    <row r="1001" spans="44:74">
      <c r="AR1001" s="8"/>
      <c r="BV1001" s="38"/>
    </row>
    <row r="1002" spans="44:74">
      <c r="AR1002" s="8"/>
      <c r="BV1002" s="38"/>
    </row>
    <row r="1003" spans="44:74">
      <c r="AR1003" s="8"/>
      <c r="BV1003" s="38"/>
    </row>
    <row r="1004" spans="44:74">
      <c r="AR1004" s="8"/>
      <c r="BV1004" s="38"/>
    </row>
    <row r="1005" spans="44:74">
      <c r="AR1005" s="8"/>
      <c r="BV1005" s="38"/>
    </row>
    <row r="1006" spans="44:74">
      <c r="AR1006" s="8"/>
      <c r="BV1006" s="38"/>
    </row>
    <row r="1007" spans="44:74">
      <c r="AR1007" s="8"/>
      <c r="BV1007" s="38"/>
    </row>
    <row r="1008" spans="44:74">
      <c r="AR1008" s="8"/>
      <c r="BV1008" s="38"/>
    </row>
    <row r="1009" spans="44:74">
      <c r="AR1009" s="8"/>
      <c r="BV1009" s="38"/>
    </row>
    <row r="1010" spans="44:74">
      <c r="AR1010" s="8"/>
      <c r="BV1010" s="38"/>
    </row>
    <row r="1011" spans="44:74">
      <c r="AR1011" s="8"/>
      <c r="BV1011" s="38"/>
    </row>
    <row r="1012" spans="44:74">
      <c r="AR1012" s="8"/>
      <c r="BV1012" s="38"/>
    </row>
    <row r="1013" spans="44:74">
      <c r="AR1013" s="8"/>
      <c r="BV1013" s="38"/>
    </row>
    <row r="1014" spans="44:74">
      <c r="AR1014" s="8"/>
      <c r="BV1014" s="38"/>
    </row>
    <row r="1015" spans="44:74">
      <c r="AR1015" s="8"/>
      <c r="BV1015" s="38"/>
    </row>
    <row r="1016" spans="44:74">
      <c r="AR1016" s="8"/>
      <c r="BV1016" s="38"/>
    </row>
    <row r="1017" spans="44:74">
      <c r="AR1017" s="8"/>
      <c r="BV1017" s="38"/>
    </row>
    <row r="1018" spans="44:74">
      <c r="AR1018" s="8"/>
      <c r="BV1018" s="38"/>
    </row>
    <row r="1019" spans="44:74">
      <c r="AR1019" s="8"/>
      <c r="BV1019" s="38"/>
    </row>
    <row r="1020" spans="44:74">
      <c r="AR1020" s="8"/>
      <c r="BV1020" s="38"/>
    </row>
    <row r="1021" spans="44:74">
      <c r="AR1021" s="8"/>
      <c r="BV1021" s="38"/>
    </row>
    <row r="1022" spans="44:74">
      <c r="AR1022" s="8"/>
      <c r="BV1022" s="38"/>
    </row>
    <row r="1023" spans="44:74">
      <c r="AR1023" s="8"/>
      <c r="BV1023" s="38"/>
    </row>
    <row r="1024" spans="44:74">
      <c r="AR1024" s="8"/>
      <c r="BV1024" s="38"/>
    </row>
    <row r="1025" spans="44:74">
      <c r="AR1025" s="8"/>
      <c r="BV1025" s="38"/>
    </row>
    <row r="1026" spans="44:74">
      <c r="AR1026" s="8"/>
      <c r="BV1026" s="38"/>
    </row>
    <row r="1027" spans="44:74">
      <c r="AR1027" s="8"/>
      <c r="BV1027" s="38"/>
    </row>
    <row r="1028" spans="44:74">
      <c r="AR1028" s="8"/>
      <c r="BV1028" s="38"/>
    </row>
    <row r="1029" spans="44:74">
      <c r="AR1029" s="8"/>
      <c r="BV1029" s="38"/>
    </row>
    <row r="1030" spans="44:74">
      <c r="AR1030" s="8"/>
      <c r="BV1030" s="38"/>
    </row>
    <row r="1031" spans="44:74">
      <c r="AR1031" s="8"/>
      <c r="BV1031" s="38"/>
    </row>
    <row r="1032" spans="44:74">
      <c r="AR1032" s="8"/>
      <c r="BV1032" s="38"/>
    </row>
    <row r="1033" spans="44:74">
      <c r="AR1033" s="8"/>
      <c r="BV1033" s="38"/>
    </row>
    <row r="1034" spans="44:74">
      <c r="AR1034" s="8"/>
      <c r="BV1034" s="38"/>
    </row>
    <row r="1035" spans="44:74">
      <c r="AR1035" s="8"/>
      <c r="BV1035" s="38"/>
    </row>
    <row r="1036" spans="44:74">
      <c r="AR1036" s="8"/>
      <c r="BV1036" s="38"/>
    </row>
    <row r="1037" spans="44:74">
      <c r="AR1037" s="8"/>
      <c r="BV1037" s="38"/>
    </row>
    <row r="1038" spans="44:74">
      <c r="AR1038" s="8"/>
      <c r="BV1038" s="38"/>
    </row>
    <row r="1039" spans="44:74">
      <c r="AR1039" s="8"/>
      <c r="BV1039" s="38"/>
    </row>
    <row r="1040" spans="44:74">
      <c r="AR1040" s="8"/>
      <c r="BV1040" s="38"/>
    </row>
    <row r="1041" spans="44:74">
      <c r="AR1041" s="8"/>
      <c r="BV1041" s="38"/>
    </row>
    <row r="1042" spans="44:74">
      <c r="AR1042" s="8"/>
      <c r="BV1042" s="38"/>
    </row>
    <row r="1043" spans="44:74">
      <c r="AR1043" s="8"/>
      <c r="BV1043" s="38"/>
    </row>
    <row r="1044" spans="44:74">
      <c r="AR1044" s="8"/>
      <c r="BV1044" s="38"/>
    </row>
    <row r="1045" spans="44:74">
      <c r="AR1045" s="8"/>
      <c r="BV1045" s="38"/>
    </row>
    <row r="1046" spans="44:74">
      <c r="AR1046" s="8"/>
      <c r="BV1046" s="38"/>
    </row>
    <row r="1047" spans="44:74">
      <c r="AR1047" s="8"/>
      <c r="BV1047" s="38"/>
    </row>
    <row r="1048" spans="44:74">
      <c r="AR1048" s="8"/>
      <c r="BV1048" s="38"/>
    </row>
    <row r="1049" spans="44:74">
      <c r="AR1049" s="8"/>
      <c r="BV1049" s="38"/>
    </row>
    <row r="1050" spans="44:74">
      <c r="AR1050" s="8"/>
      <c r="BV1050" s="38"/>
    </row>
    <row r="1051" spans="44:74">
      <c r="AR1051" s="8"/>
      <c r="BV1051" s="38"/>
    </row>
    <row r="1052" spans="44:74">
      <c r="AR1052" s="8"/>
      <c r="BV1052" s="38"/>
    </row>
    <row r="1053" spans="44:74">
      <c r="AR1053" s="8"/>
      <c r="BV1053" s="38"/>
    </row>
    <row r="1054" spans="44:74">
      <c r="AR1054" s="8"/>
      <c r="BV1054" s="38"/>
    </row>
    <row r="1055" spans="44:74">
      <c r="AR1055" s="8"/>
      <c r="BV1055" s="38"/>
    </row>
    <row r="1056" spans="44:74">
      <c r="AR1056" s="8"/>
      <c r="BV1056" s="38"/>
    </row>
    <row r="1057" spans="44:74">
      <c r="AR1057" s="8"/>
      <c r="BV1057" s="38"/>
    </row>
    <row r="1058" spans="44:74">
      <c r="AR1058" s="8"/>
      <c r="BV1058" s="38"/>
    </row>
    <row r="1059" spans="44:74">
      <c r="AR1059" s="8"/>
      <c r="BV1059" s="38"/>
    </row>
    <row r="1060" spans="44:74">
      <c r="AR1060" s="8"/>
      <c r="BV1060" s="38"/>
    </row>
    <row r="1061" spans="44:74">
      <c r="AR1061" s="8"/>
      <c r="BV1061" s="38"/>
    </row>
    <row r="1062" spans="44:74">
      <c r="AR1062" s="8"/>
      <c r="BV1062" s="38"/>
    </row>
    <row r="1063" spans="44:74">
      <c r="AR1063" s="8"/>
      <c r="BV1063" s="38"/>
    </row>
    <row r="1064" spans="44:74">
      <c r="AR1064" s="8"/>
      <c r="BV1064" s="38"/>
    </row>
    <row r="1065" spans="44:74">
      <c r="AR1065" s="8"/>
      <c r="BV1065" s="38"/>
    </row>
    <row r="1066" spans="44:74">
      <c r="AR1066" s="8"/>
      <c r="BV1066" s="38"/>
    </row>
    <row r="1067" spans="44:74">
      <c r="AR1067" s="8"/>
      <c r="BV1067" s="38"/>
    </row>
    <row r="1068" spans="44:74">
      <c r="AR1068" s="8"/>
      <c r="BV1068" s="38"/>
    </row>
    <row r="1069" spans="44:74">
      <c r="AR1069" s="8"/>
      <c r="BV1069" s="38"/>
    </row>
    <row r="1070" spans="44:74">
      <c r="AR1070" s="8"/>
      <c r="BV1070" s="38"/>
    </row>
    <row r="1071" spans="44:74">
      <c r="AR1071" s="8"/>
      <c r="BV1071" s="38"/>
    </row>
    <row r="1072" spans="44:74">
      <c r="AR1072" s="8"/>
      <c r="BV1072" s="38"/>
    </row>
    <row r="1073" spans="44:74">
      <c r="AR1073" s="8"/>
      <c r="BV1073" s="38"/>
    </row>
    <row r="1074" spans="44:74">
      <c r="AR1074" s="8"/>
      <c r="BV1074" s="38"/>
    </row>
    <row r="1075" spans="44:74">
      <c r="AR1075" s="8"/>
      <c r="BV1075" s="38"/>
    </row>
    <row r="1076" spans="44:74">
      <c r="AR1076" s="8"/>
      <c r="BV1076" s="38"/>
    </row>
    <row r="1077" spans="44:74">
      <c r="AR1077" s="8"/>
      <c r="BV1077" s="38"/>
    </row>
    <row r="1078" spans="44:74">
      <c r="AR1078" s="8"/>
      <c r="BV1078" s="38"/>
    </row>
    <row r="1079" spans="44:74">
      <c r="AR1079" s="8"/>
      <c r="BV1079" s="38"/>
    </row>
    <row r="1080" spans="44:74">
      <c r="AR1080" s="8"/>
      <c r="BV1080" s="38"/>
    </row>
    <row r="1081" spans="44:74">
      <c r="AR1081" s="8"/>
      <c r="BV1081" s="38"/>
    </row>
    <row r="1082" spans="44:74">
      <c r="AR1082" s="8"/>
      <c r="BV1082" s="38"/>
    </row>
    <row r="1083" spans="44:74">
      <c r="AR1083" s="8"/>
      <c r="BV1083" s="38"/>
    </row>
    <row r="1084" spans="44:74">
      <c r="AR1084" s="8"/>
      <c r="BV1084" s="38"/>
    </row>
    <row r="1085" spans="44:74">
      <c r="AR1085" s="8"/>
      <c r="BV1085" s="38"/>
    </row>
    <row r="1086" spans="44:74">
      <c r="AR1086" s="8"/>
      <c r="BV1086" s="38"/>
    </row>
    <row r="1087" spans="44:74">
      <c r="AR1087" s="8"/>
      <c r="BV1087" s="38"/>
    </row>
    <row r="1088" spans="44:74">
      <c r="AR1088" s="8"/>
      <c r="BV1088" s="38"/>
    </row>
    <row r="1089" spans="44:74">
      <c r="AR1089" s="8"/>
      <c r="BV1089" s="38"/>
    </row>
    <row r="1090" spans="44:74">
      <c r="AR1090" s="8"/>
      <c r="BV1090" s="38"/>
    </row>
    <row r="1091" spans="44:74">
      <c r="AR1091" s="8"/>
      <c r="BV1091" s="38"/>
    </row>
    <row r="1092" spans="44:74">
      <c r="AR1092" s="8"/>
      <c r="BV1092" s="38"/>
    </row>
    <row r="1093" spans="44:74">
      <c r="AR1093" s="8"/>
      <c r="BV1093" s="38"/>
    </row>
    <row r="1094" spans="44:74">
      <c r="AR1094" s="8"/>
      <c r="BV1094" s="38"/>
    </row>
    <row r="1095" spans="44:74">
      <c r="AR1095" s="8"/>
      <c r="BV1095" s="38"/>
    </row>
    <row r="1096" spans="44:74">
      <c r="AR1096" s="8"/>
      <c r="BV1096" s="38"/>
    </row>
    <row r="1097" spans="44:74">
      <c r="AR1097" s="8"/>
      <c r="BV1097" s="38"/>
    </row>
    <row r="1098" spans="44:74">
      <c r="AR1098" s="8"/>
      <c r="BV1098" s="38"/>
    </row>
    <row r="1099" spans="44:74">
      <c r="AR1099" s="8"/>
      <c r="BV1099" s="38"/>
    </row>
    <row r="1100" spans="44:74">
      <c r="AR1100" s="8"/>
      <c r="BV1100" s="38"/>
    </row>
    <row r="1101" spans="44:74">
      <c r="AR1101" s="8"/>
      <c r="BV1101" s="38"/>
    </row>
    <row r="1102" spans="44:74">
      <c r="AR1102" s="8"/>
      <c r="BV1102" s="38"/>
    </row>
    <row r="1103" spans="44:74">
      <c r="AR1103" s="8"/>
      <c r="BV1103" s="38"/>
    </row>
    <row r="1104" spans="44:74">
      <c r="AR1104" s="8"/>
      <c r="BV1104" s="38"/>
    </row>
    <row r="1105" spans="44:74">
      <c r="AR1105" s="8"/>
      <c r="BV1105" s="38"/>
    </row>
    <row r="1106" spans="44:74">
      <c r="AR1106" s="8"/>
      <c r="BV1106" s="38"/>
    </row>
    <row r="1107" spans="44:74">
      <c r="AR1107" s="8"/>
      <c r="BV1107" s="38"/>
    </row>
    <row r="1108" spans="44:74">
      <c r="AR1108" s="8"/>
      <c r="BV1108" s="38"/>
    </row>
    <row r="1109" spans="44:74">
      <c r="AR1109" s="8"/>
      <c r="BV1109" s="38"/>
    </row>
    <row r="1110" spans="44:74">
      <c r="AR1110" s="8"/>
      <c r="BV1110" s="38"/>
    </row>
    <row r="1111" spans="44:74">
      <c r="AR1111" s="8"/>
      <c r="BV1111" s="38"/>
    </row>
    <row r="1112" spans="44:74">
      <c r="AR1112" s="8"/>
      <c r="BV1112" s="38"/>
    </row>
    <row r="1113" spans="44:74">
      <c r="AR1113" s="8"/>
      <c r="BV1113" s="38"/>
    </row>
    <row r="1114" spans="44:74">
      <c r="AR1114" s="8"/>
      <c r="BV1114" s="38"/>
    </row>
    <row r="1115" spans="44:74">
      <c r="AR1115" s="8"/>
      <c r="BV1115" s="38"/>
    </row>
    <row r="1116" spans="44:74">
      <c r="AR1116" s="8"/>
      <c r="BV1116" s="38"/>
    </row>
    <row r="1117" spans="44:74">
      <c r="AR1117" s="8"/>
      <c r="BV1117" s="38"/>
    </row>
    <row r="1118" spans="44:74">
      <c r="AR1118" s="8"/>
      <c r="BV1118" s="38"/>
    </row>
    <row r="1119" spans="44:74">
      <c r="AR1119" s="8"/>
      <c r="BV1119" s="38"/>
    </row>
    <row r="1120" spans="44:74">
      <c r="AR1120" s="8"/>
      <c r="BV1120" s="38"/>
    </row>
    <row r="1121" spans="44:74">
      <c r="AR1121" s="8"/>
      <c r="BV1121" s="38"/>
    </row>
    <row r="1122" spans="44:74">
      <c r="AR1122" s="8"/>
      <c r="BV1122" s="38"/>
    </row>
    <row r="1123" spans="44:74">
      <c r="AR1123" s="8"/>
      <c r="BV1123" s="38"/>
    </row>
    <row r="1124" spans="44:74">
      <c r="AR1124" s="8"/>
      <c r="BV1124" s="38"/>
    </row>
    <row r="1125" spans="44:74">
      <c r="AR1125" s="8"/>
      <c r="BV1125" s="38"/>
    </row>
    <row r="1126" spans="44:74">
      <c r="AR1126" s="8"/>
      <c r="BV1126" s="38"/>
    </row>
    <row r="1127" spans="44:74">
      <c r="AR1127" s="8"/>
      <c r="BV1127" s="38"/>
    </row>
    <row r="1128" spans="44:74">
      <c r="AR1128" s="8"/>
      <c r="BV1128" s="38"/>
    </row>
    <row r="1129" spans="44:74">
      <c r="AR1129" s="8"/>
      <c r="BV1129" s="38"/>
    </row>
    <row r="1130" spans="44:74">
      <c r="AR1130" s="8"/>
      <c r="BV1130" s="38"/>
    </row>
    <row r="1131" spans="44:74">
      <c r="AR1131" s="8"/>
      <c r="BV1131" s="38"/>
    </row>
    <row r="1132" spans="44:74">
      <c r="AR1132" s="8"/>
      <c r="BV1132" s="38"/>
    </row>
    <row r="1133" spans="44:74">
      <c r="AR1133" s="8"/>
      <c r="BV1133" s="38"/>
    </row>
    <row r="1134" spans="44:74">
      <c r="AR1134" s="8"/>
      <c r="BV1134" s="38"/>
    </row>
    <row r="1135" spans="44:74">
      <c r="AR1135" s="8"/>
      <c r="BV1135" s="38"/>
    </row>
    <row r="1136" spans="44:74">
      <c r="AR1136" s="8"/>
      <c r="BV1136" s="38"/>
    </row>
    <row r="1137" spans="44:74">
      <c r="AR1137" s="8"/>
      <c r="BV1137" s="38"/>
    </row>
    <row r="1138" spans="44:74">
      <c r="AR1138" s="8"/>
      <c r="BV1138" s="38"/>
    </row>
    <row r="1139" spans="44:74">
      <c r="AR1139" s="8"/>
      <c r="BV1139" s="38"/>
    </row>
    <row r="1140" spans="44:74">
      <c r="AR1140" s="8"/>
      <c r="BV1140" s="38"/>
    </row>
    <row r="1141" spans="44:74">
      <c r="AR1141" s="8"/>
      <c r="BV1141" s="38"/>
    </row>
    <row r="1142" spans="44:74">
      <c r="AR1142" s="8"/>
      <c r="BV1142" s="38"/>
    </row>
    <row r="1143" spans="44:74">
      <c r="AR1143" s="8"/>
      <c r="BV1143" s="38"/>
    </row>
    <row r="1144" spans="44:74">
      <c r="AR1144" s="8"/>
      <c r="BV1144" s="38"/>
    </row>
    <row r="1145" spans="44:74">
      <c r="AR1145" s="8"/>
      <c r="BV1145" s="38"/>
    </row>
    <row r="1146" spans="44:74">
      <c r="AR1146" s="8"/>
      <c r="BV1146" s="38"/>
    </row>
    <row r="1147" spans="44:74">
      <c r="AR1147" s="8"/>
      <c r="BV1147" s="38"/>
    </row>
    <row r="1148" spans="44:74">
      <c r="AR1148" s="8"/>
      <c r="BV1148" s="38"/>
    </row>
    <row r="1149" spans="44:74">
      <c r="AR1149" s="8"/>
      <c r="BV1149" s="38"/>
    </row>
    <row r="1150" spans="44:74">
      <c r="AR1150" s="8"/>
      <c r="BV1150" s="38"/>
    </row>
    <row r="1151" spans="44:74">
      <c r="AR1151" s="8"/>
      <c r="BV1151" s="38"/>
    </row>
    <row r="1152" spans="44:74">
      <c r="AR1152" s="8"/>
      <c r="BV1152" s="38"/>
    </row>
    <row r="1153" spans="44:74">
      <c r="AR1153" s="8"/>
      <c r="BV1153" s="38"/>
    </row>
    <row r="1154" spans="44:74">
      <c r="AR1154" s="8"/>
      <c r="BV1154" s="38"/>
    </row>
    <row r="1155" spans="44:74">
      <c r="AR1155" s="8"/>
      <c r="BV1155" s="38"/>
    </row>
    <row r="1156" spans="44:74">
      <c r="AR1156" s="8"/>
      <c r="BV1156" s="38"/>
    </row>
    <row r="1157" spans="44:74">
      <c r="AR1157" s="8"/>
      <c r="BV1157" s="38"/>
    </row>
    <row r="1158" spans="44:74">
      <c r="AR1158" s="8"/>
      <c r="BV1158" s="38"/>
    </row>
    <row r="1159" spans="44:74">
      <c r="AR1159" s="8"/>
      <c r="BV1159" s="38"/>
    </row>
    <row r="1160" spans="44:74">
      <c r="AR1160" s="8"/>
      <c r="BV1160" s="38"/>
    </row>
    <row r="1161" spans="44:74">
      <c r="AR1161" s="8"/>
      <c r="BV1161" s="38"/>
    </row>
    <row r="1162" spans="44:74">
      <c r="AR1162" s="8"/>
      <c r="BV1162" s="38"/>
    </row>
    <row r="1163" spans="44:74">
      <c r="AR1163" s="8"/>
      <c r="BV1163" s="38"/>
    </row>
    <row r="1164" spans="44:74">
      <c r="AR1164" s="8"/>
      <c r="BV1164" s="38"/>
    </row>
    <row r="1165" spans="44:74">
      <c r="AR1165" s="8"/>
      <c r="BV1165" s="38"/>
    </row>
    <row r="1166" spans="44:74">
      <c r="AR1166" s="8"/>
      <c r="BV1166" s="38"/>
    </row>
    <row r="1167" spans="44:74">
      <c r="AR1167" s="8"/>
      <c r="BV1167" s="38"/>
    </row>
    <row r="1168" spans="44:74">
      <c r="AR1168" s="8"/>
      <c r="BV1168" s="38"/>
    </row>
    <row r="1169" spans="44:74">
      <c r="AR1169" s="8"/>
      <c r="BV1169" s="38"/>
    </row>
    <row r="1170" spans="44:74">
      <c r="AR1170" s="8"/>
      <c r="BV1170" s="38"/>
    </row>
    <row r="1171" spans="44:74">
      <c r="AR1171" s="8"/>
      <c r="BV1171" s="38"/>
    </row>
    <row r="1172" spans="44:74">
      <c r="AR1172" s="8"/>
      <c r="BV1172" s="38"/>
    </row>
    <row r="1173" spans="44:74">
      <c r="AR1173" s="8"/>
      <c r="BV1173" s="38"/>
    </row>
    <row r="1174" spans="44:74">
      <c r="AR1174" s="8"/>
      <c r="BV1174" s="38"/>
    </row>
    <row r="1175" spans="44:74">
      <c r="AR1175" s="8"/>
      <c r="BV1175" s="38"/>
    </row>
    <row r="1176" spans="44:74">
      <c r="AR1176" s="8"/>
      <c r="BV1176" s="38"/>
    </row>
    <row r="1177" spans="44:74">
      <c r="AR1177" s="8"/>
      <c r="BV1177" s="38"/>
    </row>
    <row r="1178" spans="44:74">
      <c r="AR1178" s="8"/>
      <c r="BV1178" s="38"/>
    </row>
    <row r="1179" spans="44:74">
      <c r="AR1179" s="8"/>
      <c r="BV1179" s="38"/>
    </row>
    <row r="1180" spans="44:74">
      <c r="AR1180" s="8"/>
      <c r="BV1180" s="38"/>
    </row>
    <row r="1181" spans="44:74">
      <c r="AR1181" s="8"/>
      <c r="BV1181" s="38"/>
    </row>
    <row r="1182" spans="44:74">
      <c r="AR1182" s="8"/>
      <c r="BV1182" s="38"/>
    </row>
    <row r="1183" spans="44:74">
      <c r="AR1183" s="8"/>
      <c r="BV1183" s="38"/>
    </row>
    <row r="1184" spans="44:74">
      <c r="AR1184" s="8"/>
      <c r="BV1184" s="38"/>
    </row>
    <row r="1185" spans="44:74">
      <c r="AR1185" s="8"/>
      <c r="BV1185" s="38"/>
    </row>
    <row r="1186" spans="44:74">
      <c r="AR1186" s="8"/>
      <c r="BV1186" s="38"/>
    </row>
    <row r="1187" spans="44:74">
      <c r="AR1187" s="8"/>
      <c r="BV1187" s="38"/>
    </row>
    <row r="1188" spans="44:74">
      <c r="AR1188" s="8"/>
      <c r="BV1188" s="38"/>
    </row>
    <row r="1189" spans="44:74">
      <c r="AR1189" s="8"/>
      <c r="BV1189" s="38"/>
    </row>
    <row r="1190" spans="44:74">
      <c r="AR1190" s="8"/>
      <c r="BV1190" s="38"/>
    </row>
    <row r="1191" spans="44:74">
      <c r="AR1191" s="8"/>
      <c r="BV1191" s="38"/>
    </row>
    <row r="1192" spans="44:74">
      <c r="AR1192" s="8"/>
      <c r="BV1192" s="38"/>
    </row>
    <row r="1193" spans="44:74">
      <c r="AR1193" s="8"/>
      <c r="BV1193" s="38"/>
    </row>
    <row r="1194" spans="44:74">
      <c r="AR1194" s="8"/>
      <c r="BV1194" s="38"/>
    </row>
    <row r="1195" spans="44:74">
      <c r="AR1195" s="8"/>
      <c r="BV1195" s="38"/>
    </row>
    <row r="1196" spans="44:74">
      <c r="AR1196" s="8"/>
      <c r="BV1196" s="38"/>
    </row>
    <row r="1197" spans="44:74">
      <c r="AR1197" s="8"/>
      <c r="BV1197" s="38"/>
    </row>
    <row r="1198" spans="44:74">
      <c r="AR1198" s="8"/>
      <c r="BV1198" s="38"/>
    </row>
    <row r="1199" spans="44:74">
      <c r="AR1199" s="8"/>
      <c r="BV1199" s="38"/>
    </row>
    <row r="1200" spans="44:74">
      <c r="AR1200" s="8"/>
      <c r="BV1200" s="38"/>
    </row>
    <row r="1201" spans="44:74">
      <c r="AR1201" s="8"/>
      <c r="BV1201" s="38"/>
    </row>
    <row r="1202" spans="44:74">
      <c r="AR1202" s="8"/>
      <c r="BV1202" s="38"/>
    </row>
    <row r="1203" spans="44:74">
      <c r="AR1203" s="8"/>
      <c r="BV1203" s="38"/>
    </row>
    <row r="1204" spans="44:74">
      <c r="AR1204" s="8"/>
      <c r="BV1204" s="38"/>
    </row>
    <row r="1205" spans="44:74">
      <c r="AR1205" s="8"/>
      <c r="BV1205" s="38"/>
    </row>
    <row r="1206" spans="44:74">
      <c r="AR1206" s="8"/>
      <c r="BV1206" s="38"/>
    </row>
    <row r="1207" spans="44:74">
      <c r="AR1207" s="8"/>
      <c r="BV1207" s="38"/>
    </row>
    <row r="1208" spans="44:74">
      <c r="AR1208" s="8"/>
      <c r="BV1208" s="38"/>
    </row>
    <row r="1209" spans="44:74">
      <c r="AR1209" s="8"/>
      <c r="BV1209" s="38"/>
    </row>
    <row r="1210" spans="44:74">
      <c r="AR1210" s="8"/>
      <c r="BV1210" s="38"/>
    </row>
    <row r="1211" spans="44:74">
      <c r="AR1211" s="8"/>
      <c r="BV1211" s="38"/>
    </row>
    <row r="1212" spans="44:74">
      <c r="AR1212" s="8"/>
      <c r="BV1212" s="38"/>
    </row>
    <row r="1213" spans="44:74">
      <c r="AR1213" s="8"/>
      <c r="BV1213" s="38"/>
    </row>
    <row r="1214" spans="44:74">
      <c r="AR1214" s="8"/>
      <c r="BV1214" s="38"/>
    </row>
    <row r="1215" spans="44:74">
      <c r="AR1215" s="8"/>
      <c r="BV1215" s="38"/>
    </row>
    <row r="1216" spans="44:74">
      <c r="AR1216" s="8"/>
      <c r="BV1216" s="38"/>
    </row>
    <row r="1217" spans="44:74">
      <c r="AR1217" s="8"/>
      <c r="BV1217" s="38"/>
    </row>
    <row r="1218" spans="44:74">
      <c r="AR1218" s="8"/>
      <c r="BV1218" s="38"/>
    </row>
    <row r="1219" spans="44:74">
      <c r="AR1219" s="8"/>
      <c r="BV1219" s="38"/>
    </row>
    <row r="1220" spans="44:74">
      <c r="AR1220" s="8"/>
      <c r="BV1220" s="38"/>
    </row>
    <row r="1221" spans="44:74">
      <c r="AR1221" s="8"/>
      <c r="BV1221" s="38"/>
    </row>
    <row r="1222" spans="44:74">
      <c r="AR1222" s="8"/>
      <c r="BV1222" s="38"/>
    </row>
    <row r="1223" spans="44:74">
      <c r="AR1223" s="8"/>
      <c r="BV1223" s="38"/>
    </row>
    <row r="1224" spans="44:74">
      <c r="AR1224" s="8"/>
      <c r="BV1224" s="38"/>
    </row>
    <row r="1225" spans="44:74">
      <c r="AR1225" s="8"/>
      <c r="BV1225" s="38"/>
    </row>
    <row r="1226" spans="44:74">
      <c r="AR1226" s="8"/>
      <c r="BV1226" s="38"/>
    </row>
    <row r="1227" spans="44:74">
      <c r="AR1227" s="8"/>
      <c r="BV1227" s="38"/>
    </row>
    <row r="1228" spans="44:74">
      <c r="AR1228" s="8"/>
      <c r="BV1228" s="38"/>
    </row>
    <row r="1229" spans="44:74">
      <c r="AR1229" s="8"/>
      <c r="BV1229" s="38"/>
    </row>
    <row r="1230" spans="44:74">
      <c r="AR1230" s="8"/>
      <c r="BV1230" s="38"/>
    </row>
    <row r="1231" spans="44:74">
      <c r="AR1231" s="8"/>
      <c r="BV1231" s="38"/>
    </row>
    <row r="1232" spans="44:74">
      <c r="AR1232" s="8"/>
      <c r="BV1232" s="38"/>
    </row>
    <row r="1233" spans="44:74">
      <c r="AR1233" s="8"/>
      <c r="BV1233" s="38"/>
    </row>
    <row r="1234" spans="44:74">
      <c r="AR1234" s="8"/>
      <c r="BV1234" s="38"/>
    </row>
    <row r="1235" spans="44:74">
      <c r="AR1235" s="8"/>
      <c r="BV1235" s="38"/>
    </row>
    <row r="1236" spans="44:74">
      <c r="AR1236" s="8"/>
      <c r="BV1236" s="38"/>
    </row>
    <row r="1237" spans="44:74">
      <c r="AR1237" s="8"/>
      <c r="BV1237" s="38"/>
    </row>
    <row r="1238" spans="44:74">
      <c r="AR1238" s="8"/>
      <c r="BV1238" s="38"/>
    </row>
    <row r="1239" spans="44:74">
      <c r="AR1239" s="8"/>
      <c r="BV1239" s="38"/>
    </row>
    <row r="1240" spans="44:74">
      <c r="AR1240" s="8"/>
      <c r="BV1240" s="38"/>
    </row>
    <row r="1241" spans="44:74">
      <c r="AR1241" s="8"/>
      <c r="BV1241" s="38"/>
    </row>
    <row r="1242" spans="44:74">
      <c r="AR1242" s="8"/>
      <c r="BV1242" s="38"/>
    </row>
    <row r="1243" spans="44:74">
      <c r="AR1243" s="8"/>
      <c r="BV1243" s="38"/>
    </row>
    <row r="1244" spans="44:74">
      <c r="AR1244" s="8"/>
      <c r="BV1244" s="38"/>
    </row>
    <row r="1245" spans="44:74">
      <c r="AR1245" s="8"/>
      <c r="BV1245" s="38"/>
    </row>
    <row r="1246" spans="44:74">
      <c r="AR1246" s="8"/>
      <c r="BV1246" s="38"/>
    </row>
    <row r="1247" spans="44:74">
      <c r="AR1247" s="8"/>
      <c r="BV1247" s="38"/>
    </row>
    <row r="1248" spans="44:74">
      <c r="AR1248" s="8"/>
      <c r="BV1248" s="38"/>
    </row>
    <row r="1249" spans="44:74">
      <c r="AR1249" s="8"/>
      <c r="BV1249" s="38"/>
    </row>
    <row r="1250" spans="44:74">
      <c r="AR1250" s="8"/>
      <c r="BV1250" s="38"/>
    </row>
    <row r="1251" spans="44:74">
      <c r="AR1251" s="8"/>
      <c r="BV1251" s="38"/>
    </row>
    <row r="1252" spans="44:74">
      <c r="AR1252" s="8"/>
      <c r="BV1252" s="38"/>
    </row>
    <row r="1253" spans="44:74">
      <c r="AR1253" s="8"/>
      <c r="BV1253" s="38"/>
    </row>
    <row r="1254" spans="44:74">
      <c r="AR1254" s="8"/>
      <c r="BV1254" s="38"/>
    </row>
    <row r="1255" spans="44:74">
      <c r="AR1255" s="8"/>
      <c r="BV1255" s="38"/>
    </row>
    <row r="1256" spans="44:74">
      <c r="AR1256" s="8"/>
      <c r="BV1256" s="38"/>
    </row>
    <row r="1257" spans="44:74">
      <c r="AR1257" s="8"/>
      <c r="BV1257" s="38"/>
    </row>
    <row r="1258" spans="44:74">
      <c r="AR1258" s="8"/>
      <c r="BV1258" s="38"/>
    </row>
    <row r="1259" spans="44:74">
      <c r="AR1259" s="8"/>
      <c r="BV1259" s="38"/>
    </row>
    <row r="1260" spans="44:74">
      <c r="AR1260" s="8"/>
      <c r="BV1260" s="38"/>
    </row>
    <row r="1261" spans="44:74">
      <c r="AR1261" s="8"/>
      <c r="BV1261" s="38"/>
    </row>
    <row r="1262" spans="44:74">
      <c r="AR1262" s="8"/>
      <c r="BV1262" s="38"/>
    </row>
    <row r="1263" spans="44:74">
      <c r="AR1263" s="8"/>
      <c r="BV1263" s="38"/>
    </row>
    <row r="1264" spans="44:74">
      <c r="AR1264" s="8"/>
      <c r="BV1264" s="38"/>
    </row>
    <row r="1265" spans="44:74">
      <c r="AR1265" s="8"/>
      <c r="BV1265" s="38"/>
    </row>
    <row r="1266" spans="44:74">
      <c r="AR1266" s="8"/>
      <c r="BV1266" s="38"/>
    </row>
    <row r="1267" spans="44:74">
      <c r="AR1267" s="8"/>
      <c r="BV1267" s="38"/>
    </row>
    <row r="1268" spans="44:74">
      <c r="AR1268" s="8"/>
      <c r="BV1268" s="38"/>
    </row>
    <row r="1269" spans="44:74">
      <c r="AR1269" s="8"/>
      <c r="BV1269" s="38"/>
    </row>
    <row r="1270" spans="44:74">
      <c r="AR1270" s="8"/>
      <c r="BV1270" s="38"/>
    </row>
    <row r="1271" spans="44:74">
      <c r="AR1271" s="8"/>
      <c r="BV1271" s="38"/>
    </row>
    <row r="1272" spans="44:74">
      <c r="AR1272" s="8"/>
      <c r="BV1272" s="38"/>
    </row>
    <row r="1273" spans="44:74">
      <c r="AR1273" s="8"/>
      <c r="BV1273" s="38"/>
    </row>
    <row r="1274" spans="44:74">
      <c r="AR1274" s="8"/>
      <c r="BV1274" s="38"/>
    </row>
    <row r="1275" spans="44:74">
      <c r="AR1275" s="8"/>
      <c r="BV1275" s="38"/>
    </row>
    <row r="1276" spans="44:74">
      <c r="AR1276" s="8"/>
      <c r="BV1276" s="38"/>
    </row>
    <row r="1277" spans="44:74">
      <c r="AR1277" s="8"/>
      <c r="BV1277" s="38"/>
    </row>
    <row r="1278" spans="44:74">
      <c r="AR1278" s="8"/>
      <c r="BV1278" s="38"/>
    </row>
    <row r="1279" spans="44:74">
      <c r="AR1279" s="8"/>
      <c r="BV1279" s="38"/>
    </row>
    <row r="1280" spans="44:74">
      <c r="AR1280" s="8"/>
      <c r="BV1280" s="38"/>
    </row>
    <row r="1281" spans="44:74">
      <c r="AR1281" s="8"/>
      <c r="BV1281" s="38"/>
    </row>
    <row r="1282" spans="44:74">
      <c r="AR1282" s="8"/>
      <c r="BV1282" s="38"/>
    </row>
    <row r="1283" spans="44:74">
      <c r="AR1283" s="8"/>
      <c r="BV1283" s="38"/>
    </row>
    <row r="1284" spans="44:74">
      <c r="AR1284" s="8"/>
      <c r="BV1284" s="38"/>
    </row>
    <row r="1285" spans="44:74">
      <c r="AR1285" s="8"/>
      <c r="BV1285" s="38"/>
    </row>
    <row r="1286" spans="44:74">
      <c r="AR1286" s="8"/>
      <c r="BV1286" s="38"/>
    </row>
    <row r="1287" spans="44:74">
      <c r="AR1287" s="8"/>
      <c r="BV1287" s="38"/>
    </row>
    <row r="1288" spans="44:74">
      <c r="AR1288" s="8"/>
      <c r="BV1288" s="38"/>
    </row>
    <row r="1289" spans="44:74">
      <c r="AR1289" s="8"/>
      <c r="BV1289" s="38"/>
    </row>
    <row r="1290" spans="44:74">
      <c r="AR1290" s="8"/>
      <c r="BV1290" s="38"/>
    </row>
    <row r="1291" spans="44:74">
      <c r="AR1291" s="8"/>
      <c r="BV1291" s="38"/>
    </row>
    <row r="1292" spans="44:74">
      <c r="AR1292" s="8"/>
      <c r="BV1292" s="38"/>
    </row>
    <row r="1293" spans="44:74">
      <c r="AR1293" s="8"/>
      <c r="BV1293" s="38"/>
    </row>
    <row r="1294" spans="44:74">
      <c r="AR1294" s="8"/>
      <c r="BV1294" s="38"/>
    </row>
    <row r="1295" spans="44:74">
      <c r="AR1295" s="8"/>
      <c r="BV1295" s="38"/>
    </row>
    <row r="1296" spans="44:74">
      <c r="AR1296" s="8"/>
      <c r="BV1296" s="38"/>
    </row>
    <row r="1297" spans="44:74">
      <c r="AR1297" s="8"/>
      <c r="BV1297" s="38"/>
    </row>
    <row r="1298" spans="44:74">
      <c r="AR1298" s="8"/>
      <c r="BV1298" s="38"/>
    </row>
    <row r="1299" spans="44:74">
      <c r="AR1299" s="8"/>
      <c r="BV1299" s="38"/>
    </row>
    <row r="1300" spans="44:74">
      <c r="AR1300" s="8"/>
      <c r="BV1300" s="38"/>
    </row>
    <row r="1301" spans="44:74">
      <c r="AR1301" s="8"/>
      <c r="BV1301" s="38"/>
    </row>
    <row r="1302" spans="44:74">
      <c r="AR1302" s="8"/>
      <c r="BV1302" s="38"/>
    </row>
    <row r="1303" spans="44:74">
      <c r="AR1303" s="8"/>
      <c r="BV1303" s="38"/>
    </row>
    <row r="1304" spans="44:74">
      <c r="AR1304" s="8"/>
      <c r="BV1304" s="38"/>
    </row>
    <row r="1305" spans="44:74">
      <c r="AR1305" s="8"/>
      <c r="BV1305" s="38"/>
    </row>
    <row r="1306" spans="44:74">
      <c r="AR1306" s="8"/>
      <c r="BV1306" s="38"/>
    </row>
    <row r="1307" spans="44:74">
      <c r="AR1307" s="8"/>
      <c r="BV1307" s="38"/>
    </row>
    <row r="1308" spans="44:74">
      <c r="AR1308" s="8"/>
      <c r="BV1308" s="38"/>
    </row>
    <row r="1309" spans="44:74">
      <c r="AR1309" s="8"/>
      <c r="BV1309" s="38"/>
    </row>
    <row r="1310" spans="44:74">
      <c r="AR1310" s="8"/>
      <c r="BV1310" s="38"/>
    </row>
    <row r="1311" spans="44:74">
      <c r="AR1311" s="8"/>
      <c r="BV1311" s="38"/>
    </row>
    <row r="1312" spans="44:74">
      <c r="AR1312" s="8"/>
      <c r="BV1312" s="38"/>
    </row>
    <row r="1313" spans="44:74">
      <c r="AR1313" s="8"/>
      <c r="BV1313" s="38"/>
    </row>
    <row r="1314" spans="44:74">
      <c r="AR1314" s="8"/>
      <c r="BV1314" s="38"/>
    </row>
    <row r="1315" spans="44:74">
      <c r="AR1315" s="8"/>
      <c r="BV1315" s="38"/>
    </row>
    <row r="1316" spans="44:74">
      <c r="AR1316" s="8"/>
      <c r="BV1316" s="38"/>
    </row>
    <row r="1317" spans="44:74">
      <c r="AR1317" s="8"/>
      <c r="BV1317" s="38"/>
    </row>
    <row r="1318" spans="44:74">
      <c r="AR1318" s="8"/>
      <c r="BV1318" s="38"/>
    </row>
    <row r="1319" spans="44:74">
      <c r="AR1319" s="8"/>
      <c r="BV1319" s="38"/>
    </row>
    <row r="1320" spans="44:74">
      <c r="AR1320" s="8"/>
      <c r="BV1320" s="38"/>
    </row>
    <row r="1321" spans="44:74">
      <c r="AR1321" s="8"/>
      <c r="BV1321" s="38"/>
    </row>
    <row r="1322" spans="44:74">
      <c r="AR1322" s="8"/>
      <c r="BV1322" s="38"/>
    </row>
    <row r="1323" spans="44:74">
      <c r="AR1323" s="8"/>
      <c r="BV1323" s="38"/>
    </row>
    <row r="1324" spans="44:74">
      <c r="AR1324" s="8"/>
      <c r="BV1324" s="38"/>
    </row>
    <row r="1325" spans="44:74">
      <c r="AR1325" s="8"/>
      <c r="BV1325" s="38"/>
    </row>
    <row r="1326" spans="44:74">
      <c r="AR1326" s="8"/>
      <c r="BV1326" s="38"/>
    </row>
    <row r="1327" spans="44:74">
      <c r="AR1327" s="8"/>
      <c r="BV1327" s="38"/>
    </row>
    <row r="1328" spans="44:74">
      <c r="AR1328" s="8"/>
      <c r="BV1328" s="38"/>
    </row>
    <row r="1329" spans="44:74">
      <c r="AR1329" s="8"/>
      <c r="BV1329" s="38"/>
    </row>
    <row r="1330" spans="44:74">
      <c r="AR1330" s="8"/>
      <c r="BV1330" s="38"/>
    </row>
    <row r="1331" spans="44:74">
      <c r="AR1331" s="8"/>
      <c r="BV1331" s="38"/>
    </row>
    <row r="1332" spans="44:74">
      <c r="AR1332" s="8"/>
      <c r="BV1332" s="38"/>
    </row>
    <row r="1333" spans="44:74">
      <c r="AR1333" s="8"/>
      <c r="BV1333" s="38"/>
    </row>
    <row r="1334" spans="44:74">
      <c r="AR1334" s="8"/>
      <c r="BV1334" s="38"/>
    </row>
    <row r="1335" spans="44:74">
      <c r="AR1335" s="8"/>
      <c r="BV1335" s="38"/>
    </row>
    <row r="1336" spans="44:74">
      <c r="AR1336" s="8"/>
      <c r="BV1336" s="38"/>
    </row>
    <row r="1337" spans="44:74">
      <c r="AR1337" s="8"/>
      <c r="BV1337" s="38"/>
    </row>
    <row r="1338" spans="44:74">
      <c r="AR1338" s="8"/>
      <c r="BV1338" s="38"/>
    </row>
    <row r="1339" spans="44:74">
      <c r="AR1339" s="8"/>
      <c r="BV1339" s="38"/>
    </row>
    <row r="1340" spans="44:74">
      <c r="AR1340" s="8"/>
      <c r="BV1340" s="38"/>
    </row>
    <row r="1341" spans="44:74">
      <c r="AR1341" s="8"/>
      <c r="BV1341" s="38"/>
    </row>
    <row r="1342" spans="44:74">
      <c r="AR1342" s="8"/>
      <c r="BV1342" s="38"/>
    </row>
    <row r="1343" spans="44:74">
      <c r="AR1343" s="8"/>
      <c r="BV1343" s="38"/>
    </row>
    <row r="1344" spans="44:74">
      <c r="AR1344" s="8"/>
      <c r="BV1344" s="38"/>
    </row>
    <row r="1345" spans="44:74">
      <c r="AR1345" s="8"/>
      <c r="BV1345" s="38"/>
    </row>
    <row r="1346" spans="44:74">
      <c r="AR1346" s="8"/>
      <c r="BV1346" s="38"/>
    </row>
    <row r="1347" spans="44:74">
      <c r="AR1347" s="8"/>
      <c r="BV1347" s="38"/>
    </row>
    <row r="1348" spans="44:74">
      <c r="AR1348" s="8"/>
      <c r="BV1348" s="38"/>
    </row>
    <row r="1349" spans="44:74">
      <c r="AR1349" s="8"/>
      <c r="BV1349" s="38"/>
    </row>
    <row r="1350" spans="44:74">
      <c r="AR1350" s="8"/>
      <c r="BV1350" s="38"/>
    </row>
    <row r="1351" spans="44:74">
      <c r="AR1351" s="8"/>
      <c r="BV1351" s="38"/>
    </row>
    <row r="1352" spans="44:74">
      <c r="AR1352" s="8"/>
      <c r="BV1352" s="38"/>
    </row>
    <row r="1353" spans="44:74">
      <c r="AR1353" s="8"/>
      <c r="BV1353" s="38"/>
    </row>
    <row r="1354" spans="44:74">
      <c r="AR1354" s="8"/>
      <c r="BV1354" s="38"/>
    </row>
    <row r="1355" spans="44:74">
      <c r="AR1355" s="8"/>
      <c r="BV1355" s="38"/>
    </row>
    <row r="1356" spans="44:74">
      <c r="AR1356" s="8"/>
      <c r="BV1356" s="38"/>
    </row>
    <row r="1357" spans="44:74">
      <c r="AR1357" s="8"/>
      <c r="BV1357" s="38"/>
    </row>
    <row r="1358" spans="44:74">
      <c r="AR1358" s="8"/>
      <c r="BV1358" s="38"/>
    </row>
    <row r="1359" spans="44:74">
      <c r="AR1359" s="8"/>
      <c r="BV1359" s="38"/>
    </row>
    <row r="1360" spans="44:74">
      <c r="AR1360" s="8"/>
      <c r="BV1360" s="38"/>
    </row>
    <row r="1361" spans="44:74">
      <c r="AR1361" s="8"/>
      <c r="BV1361" s="38"/>
    </row>
    <row r="1362" spans="44:74">
      <c r="AR1362" s="8"/>
      <c r="BV1362" s="38"/>
    </row>
    <row r="1363" spans="44:74">
      <c r="AR1363" s="8"/>
      <c r="BV1363" s="38"/>
    </row>
    <row r="1364" spans="44:74">
      <c r="AR1364" s="8"/>
      <c r="BV1364" s="38"/>
    </row>
    <row r="1365" spans="44:74">
      <c r="AR1365" s="8"/>
      <c r="BV1365" s="38"/>
    </row>
    <row r="1366" spans="44:74">
      <c r="AR1366" s="8"/>
      <c r="BV1366" s="38"/>
    </row>
    <row r="1367" spans="44:74">
      <c r="AR1367" s="8"/>
      <c r="BV1367" s="38"/>
    </row>
    <row r="1368" spans="44:74">
      <c r="AR1368" s="8"/>
      <c r="BV1368" s="38"/>
    </row>
    <row r="1369" spans="44:74">
      <c r="AR1369" s="8"/>
      <c r="BV1369" s="38"/>
    </row>
    <row r="1370" spans="44:74">
      <c r="AR1370" s="8"/>
      <c r="BV1370" s="38"/>
    </row>
    <row r="1371" spans="44:74">
      <c r="AR1371" s="8"/>
      <c r="BV1371" s="38"/>
    </row>
    <row r="1372" spans="44:74">
      <c r="AR1372" s="8"/>
      <c r="BV1372" s="38"/>
    </row>
    <row r="1373" spans="44:74">
      <c r="AR1373" s="8"/>
      <c r="BV1373" s="38"/>
    </row>
    <row r="1374" spans="44:74">
      <c r="AR1374" s="8"/>
      <c r="BV1374" s="38"/>
    </row>
    <row r="1375" spans="44:74">
      <c r="AR1375" s="8"/>
      <c r="BV1375" s="38"/>
    </row>
    <row r="1376" spans="44:74">
      <c r="AR1376" s="8"/>
      <c r="BV1376" s="38"/>
    </row>
    <row r="1377" spans="44:74">
      <c r="AR1377" s="8"/>
      <c r="BV1377" s="38"/>
    </row>
    <row r="1378" spans="44:74">
      <c r="AR1378" s="8"/>
      <c r="BV1378" s="38"/>
    </row>
    <row r="1379" spans="44:74">
      <c r="AR1379" s="8"/>
      <c r="BV1379" s="38"/>
    </row>
    <row r="1380" spans="44:74">
      <c r="AR1380" s="8"/>
      <c r="BV1380" s="38"/>
    </row>
    <row r="1381" spans="44:74">
      <c r="AR1381" s="8"/>
      <c r="BV1381" s="38"/>
    </row>
    <row r="1382" spans="44:74">
      <c r="AR1382" s="8"/>
      <c r="BV1382" s="38"/>
    </row>
    <row r="1383" spans="44:74">
      <c r="AR1383" s="8"/>
      <c r="BV1383" s="38"/>
    </row>
    <row r="1384" spans="44:74">
      <c r="AR1384" s="8"/>
      <c r="BV1384" s="38"/>
    </row>
    <row r="1385" spans="44:74">
      <c r="AR1385" s="8"/>
      <c r="BV1385" s="38"/>
    </row>
    <row r="1386" spans="44:74">
      <c r="AR1386" s="8"/>
      <c r="BV1386" s="38"/>
    </row>
    <row r="1387" spans="44:74">
      <c r="AR1387" s="8"/>
      <c r="BV1387" s="38"/>
    </row>
    <row r="1388" spans="44:74">
      <c r="AR1388" s="8"/>
      <c r="BV1388" s="38"/>
    </row>
    <row r="1389" spans="44:74">
      <c r="AR1389" s="8"/>
      <c r="BV1389" s="38"/>
    </row>
    <row r="1390" spans="44:74">
      <c r="AR1390" s="8"/>
      <c r="BV1390" s="38"/>
    </row>
    <row r="1391" spans="44:74">
      <c r="AR1391" s="8"/>
      <c r="BV1391" s="38"/>
    </row>
    <row r="1392" spans="44:74">
      <c r="AR1392" s="8"/>
      <c r="BV1392" s="38"/>
    </row>
    <row r="1393" spans="44:74">
      <c r="AR1393" s="8"/>
      <c r="BV1393" s="38"/>
    </row>
    <row r="1394" spans="44:74">
      <c r="AR1394" s="8"/>
      <c r="BV1394" s="38"/>
    </row>
    <row r="1395" spans="44:74">
      <c r="AR1395" s="8"/>
      <c r="BV1395" s="38"/>
    </row>
    <row r="1396" spans="44:74">
      <c r="AR1396" s="8"/>
      <c r="BV1396" s="38"/>
    </row>
    <row r="1397" spans="44:74">
      <c r="AR1397" s="8"/>
      <c r="BV1397" s="38"/>
    </row>
    <row r="1398" spans="44:74">
      <c r="AR1398" s="8"/>
      <c r="BV1398" s="38"/>
    </row>
    <row r="1399" spans="44:74">
      <c r="AR1399" s="8"/>
      <c r="BV1399" s="38"/>
    </row>
    <row r="1400" spans="44:74">
      <c r="AR1400" s="8"/>
      <c r="BV1400" s="38"/>
    </row>
    <row r="1401" spans="44:74">
      <c r="AR1401" s="8"/>
      <c r="BV1401" s="38"/>
    </row>
    <row r="1402" spans="44:74">
      <c r="AR1402" s="8"/>
      <c r="BV1402" s="38"/>
    </row>
    <row r="1403" spans="44:74">
      <c r="AR1403" s="8"/>
      <c r="BV1403" s="38"/>
    </row>
    <row r="1404" spans="44:74">
      <c r="AR1404" s="8"/>
      <c r="BV1404" s="38"/>
    </row>
    <row r="1405" spans="44:74">
      <c r="AR1405" s="8"/>
      <c r="BV1405" s="38"/>
    </row>
    <row r="1406" spans="44:74">
      <c r="AR1406" s="8"/>
      <c r="BV1406" s="38"/>
    </row>
    <row r="1407" spans="44:74">
      <c r="AR1407" s="8"/>
      <c r="BV1407" s="38"/>
    </row>
    <row r="1408" spans="44:74">
      <c r="AR1408" s="8"/>
      <c r="BV1408" s="38"/>
    </row>
    <row r="1409" spans="44:74">
      <c r="AR1409" s="8"/>
      <c r="BV1409" s="38"/>
    </row>
    <row r="1410" spans="44:74">
      <c r="AR1410" s="8"/>
      <c r="BV1410" s="38"/>
    </row>
    <row r="1411" spans="44:74">
      <c r="AR1411" s="8"/>
      <c r="BV1411" s="38"/>
    </row>
    <row r="1412" spans="44:74">
      <c r="AR1412" s="8"/>
      <c r="BV1412" s="38"/>
    </row>
    <row r="1413" spans="44:74">
      <c r="AR1413" s="8"/>
      <c r="BV1413" s="38"/>
    </row>
    <row r="1414" spans="44:74">
      <c r="AR1414" s="8"/>
      <c r="BV1414" s="38"/>
    </row>
    <row r="1415" spans="44:74">
      <c r="AR1415" s="8"/>
      <c r="BV1415" s="38"/>
    </row>
    <row r="1416" spans="44:74">
      <c r="AR1416" s="8"/>
      <c r="BV1416" s="38"/>
    </row>
    <row r="1417" spans="44:74">
      <c r="AR1417" s="8"/>
      <c r="BV1417" s="38"/>
    </row>
    <row r="1418" spans="44:74">
      <c r="AR1418" s="8"/>
      <c r="BV1418" s="38"/>
    </row>
    <row r="1419" spans="44:74">
      <c r="AR1419" s="8"/>
      <c r="BV1419" s="38"/>
    </row>
    <row r="1420" spans="44:74">
      <c r="AR1420" s="8"/>
      <c r="BV1420" s="38"/>
    </row>
    <row r="1421" spans="44:74">
      <c r="AR1421" s="8"/>
      <c r="BV1421" s="38"/>
    </row>
    <row r="1422" spans="44:74">
      <c r="AR1422" s="8"/>
      <c r="BV1422" s="38"/>
    </row>
    <row r="1423" spans="44:74">
      <c r="AR1423" s="8"/>
      <c r="BV1423" s="38"/>
    </row>
    <row r="1424" spans="44:74">
      <c r="AR1424" s="8"/>
      <c r="BV1424" s="38"/>
    </row>
    <row r="1425" spans="44:74">
      <c r="AR1425" s="8"/>
      <c r="BV1425" s="38"/>
    </row>
    <row r="1426" spans="44:74">
      <c r="AR1426" s="8"/>
      <c r="BV1426" s="38"/>
    </row>
    <row r="1427" spans="44:74">
      <c r="AR1427" s="8"/>
      <c r="BV1427" s="38"/>
    </row>
    <row r="1428" spans="44:74">
      <c r="AR1428" s="8"/>
      <c r="BV1428" s="38"/>
    </row>
    <row r="1429" spans="44:74">
      <c r="AR1429" s="8"/>
      <c r="BV1429" s="38"/>
    </row>
    <row r="1430" spans="44:74">
      <c r="AR1430" s="8"/>
      <c r="BV1430" s="38"/>
    </row>
    <row r="1431" spans="44:74">
      <c r="AR1431" s="8"/>
      <c r="BV1431" s="38"/>
    </row>
    <row r="1432" spans="44:74">
      <c r="AR1432" s="8"/>
      <c r="BV1432" s="38"/>
    </row>
    <row r="1433" spans="44:74">
      <c r="AR1433" s="8"/>
      <c r="BV1433" s="38"/>
    </row>
    <row r="1434" spans="44:74">
      <c r="AR1434" s="8"/>
      <c r="BV1434" s="38"/>
    </row>
    <row r="1435" spans="44:74">
      <c r="AR1435" s="8"/>
      <c r="BV1435" s="38"/>
    </row>
    <row r="1436" spans="44:74">
      <c r="AR1436" s="8"/>
      <c r="BV1436" s="38"/>
    </row>
    <row r="1437" spans="44:74">
      <c r="AR1437" s="8"/>
      <c r="BV1437" s="38"/>
    </row>
    <row r="1438" spans="44:74">
      <c r="AR1438" s="8"/>
      <c r="BV1438" s="38"/>
    </row>
    <row r="1439" spans="44:74">
      <c r="AR1439" s="8"/>
      <c r="BV1439" s="38"/>
    </row>
    <row r="1440" spans="44:74">
      <c r="AR1440" s="8"/>
      <c r="BV1440" s="38"/>
    </row>
    <row r="1441" spans="44:74">
      <c r="AR1441" s="8"/>
      <c r="BV1441" s="38"/>
    </row>
    <row r="1442" spans="44:74">
      <c r="AR1442" s="8"/>
      <c r="BV1442" s="38"/>
    </row>
    <row r="1443" spans="44:74">
      <c r="AR1443" s="8"/>
      <c r="BV1443" s="38"/>
    </row>
    <row r="1444" spans="44:74">
      <c r="AR1444" s="8"/>
      <c r="BV1444" s="38"/>
    </row>
    <row r="1445" spans="44:74">
      <c r="AR1445" s="8"/>
      <c r="BV1445" s="38"/>
    </row>
    <row r="1446" spans="44:74">
      <c r="AR1446" s="8"/>
      <c r="BV1446" s="38"/>
    </row>
    <row r="1447" spans="44:74">
      <c r="AR1447" s="8"/>
      <c r="BV1447" s="38"/>
    </row>
    <row r="1448" spans="44:74">
      <c r="AR1448" s="8"/>
      <c r="BV1448" s="38"/>
    </row>
    <row r="1449" spans="44:74">
      <c r="AR1449" s="8"/>
      <c r="BV1449" s="38"/>
    </row>
    <row r="1450" spans="44:74">
      <c r="AR1450" s="8"/>
      <c r="BV1450" s="38"/>
    </row>
    <row r="1451" spans="44:74">
      <c r="AR1451" s="8"/>
      <c r="BV1451" s="38"/>
    </row>
    <row r="1452" spans="44:74">
      <c r="AR1452" s="8"/>
      <c r="BV1452" s="38"/>
    </row>
    <row r="1453" spans="44:74">
      <c r="AR1453" s="8"/>
      <c r="BV1453" s="38"/>
    </row>
    <row r="1454" spans="44:74">
      <c r="AR1454" s="8"/>
      <c r="BV1454" s="38"/>
    </row>
    <row r="1455" spans="44:74">
      <c r="AR1455" s="8"/>
      <c r="BV1455" s="38"/>
    </row>
    <row r="1456" spans="44:74">
      <c r="AR1456" s="8"/>
      <c r="BV1456" s="38"/>
    </row>
    <row r="1457" spans="44:74">
      <c r="AR1457" s="8"/>
      <c r="BV1457" s="38"/>
    </row>
    <row r="1458" spans="44:74">
      <c r="AR1458" s="8"/>
      <c r="BV1458" s="38"/>
    </row>
    <row r="1459" spans="44:74">
      <c r="AR1459" s="8"/>
      <c r="BV1459" s="38"/>
    </row>
    <row r="1460" spans="44:74">
      <c r="AR1460" s="8"/>
      <c r="BV1460" s="38"/>
    </row>
    <row r="1461" spans="44:74">
      <c r="AR1461" s="8"/>
      <c r="BV1461" s="38"/>
    </row>
    <row r="1462" spans="44:74">
      <c r="AR1462" s="8"/>
      <c r="BV1462" s="38"/>
    </row>
    <row r="1463" spans="44:74">
      <c r="AR1463" s="8"/>
      <c r="BV1463" s="38"/>
    </row>
    <row r="1464" spans="44:74">
      <c r="AR1464" s="8"/>
      <c r="BV1464" s="38"/>
    </row>
    <row r="1465" spans="44:74">
      <c r="AR1465" s="8"/>
      <c r="BV1465" s="38"/>
    </row>
    <row r="1466" spans="44:74">
      <c r="AR1466" s="8"/>
      <c r="BV1466" s="38"/>
    </row>
    <row r="1467" spans="44:74">
      <c r="AR1467" s="8"/>
      <c r="BV1467" s="38"/>
    </row>
    <row r="1468" spans="44:74">
      <c r="AR1468" s="8"/>
      <c r="BV1468" s="38"/>
    </row>
    <row r="1469" spans="44:74">
      <c r="AR1469" s="8"/>
      <c r="BV1469" s="38"/>
    </row>
    <row r="1470" spans="44:74">
      <c r="AR1470" s="8"/>
      <c r="BV1470" s="38"/>
    </row>
    <row r="1471" spans="44:74">
      <c r="AR1471" s="8"/>
      <c r="BV1471" s="38"/>
    </row>
    <row r="1472" spans="44:74">
      <c r="AR1472" s="8"/>
      <c r="BV1472" s="38"/>
    </row>
    <row r="1473" spans="44:74">
      <c r="AR1473" s="8"/>
      <c r="BV1473" s="38"/>
    </row>
    <row r="1474" spans="44:74">
      <c r="AR1474" s="8"/>
      <c r="BV1474" s="38"/>
    </row>
    <row r="1475" spans="44:74">
      <c r="AR1475" s="8"/>
      <c r="BV1475" s="38"/>
    </row>
    <row r="1476" spans="44:74">
      <c r="AR1476" s="8"/>
      <c r="BV1476" s="38"/>
    </row>
    <row r="1477" spans="44:74">
      <c r="AR1477" s="8"/>
      <c r="BV1477" s="38"/>
    </row>
    <row r="1478" spans="44:74">
      <c r="AR1478" s="8"/>
      <c r="BV1478" s="38"/>
    </row>
    <row r="1479" spans="44:74">
      <c r="AR1479" s="8"/>
      <c r="BV1479" s="38"/>
    </row>
    <row r="1480" spans="44:74">
      <c r="AR1480" s="8"/>
      <c r="BV1480" s="38"/>
    </row>
    <row r="1481" spans="44:74">
      <c r="AR1481" s="8"/>
      <c r="BV1481" s="38"/>
    </row>
    <row r="1482" spans="44:74">
      <c r="AR1482" s="8"/>
      <c r="BV1482" s="38"/>
    </row>
    <row r="1483" spans="44:74">
      <c r="AR1483" s="8"/>
      <c r="BV1483" s="38"/>
    </row>
    <row r="1484" spans="44:74">
      <c r="AR1484" s="8"/>
      <c r="BV1484" s="38"/>
    </row>
    <row r="1485" spans="44:74">
      <c r="AR1485" s="8"/>
      <c r="BV1485" s="38"/>
    </row>
    <row r="1486" spans="44:74">
      <c r="AR1486" s="8"/>
      <c r="BV1486" s="38"/>
    </row>
    <row r="1487" spans="44:74">
      <c r="AR1487" s="8"/>
      <c r="BV1487" s="38"/>
    </row>
    <row r="1488" spans="44:74">
      <c r="AR1488" s="8"/>
      <c r="BV1488" s="38"/>
    </row>
    <row r="1489" spans="44:74">
      <c r="AR1489" s="8"/>
      <c r="BV1489" s="38"/>
    </row>
    <row r="1490" spans="44:74">
      <c r="AR1490" s="8"/>
      <c r="BV1490" s="38"/>
    </row>
    <row r="1491" spans="44:74">
      <c r="AR1491" s="8"/>
      <c r="BV1491" s="38"/>
    </row>
    <row r="1492" spans="44:74">
      <c r="AR1492" s="8"/>
      <c r="BV1492" s="38"/>
    </row>
    <row r="1493" spans="44:74">
      <c r="AR1493" s="8"/>
      <c r="BV1493" s="38"/>
    </row>
    <row r="1494" spans="44:74">
      <c r="AR1494" s="8"/>
      <c r="BV1494" s="38"/>
    </row>
    <row r="1495" spans="44:74">
      <c r="AR1495" s="8"/>
      <c r="BV1495" s="38"/>
    </row>
    <row r="1496" spans="44:74">
      <c r="AR1496" s="8"/>
      <c r="BV1496" s="38"/>
    </row>
    <row r="1497" spans="44:74">
      <c r="AR1497" s="8"/>
      <c r="BV1497" s="38"/>
    </row>
    <row r="1498" spans="44:74">
      <c r="AR1498" s="8"/>
      <c r="BV1498" s="38"/>
    </row>
    <row r="1499" spans="44:74">
      <c r="AR1499" s="8"/>
      <c r="BV1499" s="38"/>
    </row>
    <row r="1500" spans="44:74">
      <c r="AR1500" s="8"/>
      <c r="BV1500" s="38"/>
    </row>
    <row r="1501" spans="44:74">
      <c r="AR1501" s="8"/>
      <c r="BV1501" s="38"/>
    </row>
    <row r="1502" spans="44:74">
      <c r="AR1502" s="8"/>
      <c r="BV1502" s="38"/>
    </row>
    <row r="1503" spans="44:74">
      <c r="AR1503" s="8"/>
      <c r="BV1503" s="38"/>
    </row>
    <row r="1504" spans="44:74">
      <c r="AR1504" s="8"/>
      <c r="BV1504" s="38"/>
    </row>
    <row r="1505" spans="44:74">
      <c r="AR1505" s="8"/>
      <c r="BV1505" s="38"/>
    </row>
    <row r="1506" spans="44:74">
      <c r="AR1506" s="8"/>
      <c r="BV1506" s="38"/>
    </row>
    <row r="1507" spans="44:74">
      <c r="AR1507" s="8"/>
      <c r="BV1507" s="38"/>
    </row>
    <row r="1508" spans="44:74">
      <c r="AR1508" s="8"/>
      <c r="BV1508" s="38"/>
    </row>
    <row r="1509" spans="44:74">
      <c r="AR1509" s="8"/>
      <c r="BV1509" s="38"/>
    </row>
    <row r="1510" spans="44:74">
      <c r="AR1510" s="8"/>
      <c r="BV1510" s="38"/>
    </row>
    <row r="1511" spans="44:74">
      <c r="AR1511" s="8"/>
      <c r="BV1511" s="38"/>
    </row>
    <row r="1512" spans="44:74">
      <c r="AR1512" s="8"/>
      <c r="BV1512" s="38"/>
    </row>
    <row r="1513" spans="44:74">
      <c r="AR1513" s="8"/>
      <c r="BV1513" s="38"/>
    </row>
    <row r="1514" spans="44:74">
      <c r="AR1514" s="8"/>
      <c r="BV1514" s="38"/>
    </row>
    <row r="1515" spans="44:74">
      <c r="AR1515" s="8"/>
      <c r="BV1515" s="38"/>
    </row>
    <row r="1516" spans="44:74">
      <c r="AR1516" s="8"/>
      <c r="BV1516" s="38"/>
    </row>
    <row r="1517" spans="44:74">
      <c r="AR1517" s="8"/>
      <c r="BV1517" s="38"/>
    </row>
    <row r="1518" spans="44:74">
      <c r="AR1518" s="8"/>
      <c r="BV1518" s="38"/>
    </row>
    <row r="1519" spans="44:74">
      <c r="AR1519" s="8"/>
      <c r="BV1519" s="38"/>
    </row>
    <row r="1520" spans="44:74">
      <c r="AR1520" s="8"/>
      <c r="BV1520" s="38"/>
    </row>
    <row r="1521" spans="44:74">
      <c r="AR1521" s="8"/>
      <c r="BV1521" s="38"/>
    </row>
    <row r="1522" spans="44:74">
      <c r="AR1522" s="8"/>
      <c r="BV1522" s="38"/>
    </row>
    <row r="1523" spans="44:74">
      <c r="AR1523" s="8"/>
      <c r="BV1523" s="38"/>
    </row>
    <row r="1524" spans="44:74">
      <c r="AR1524" s="8"/>
      <c r="BV1524" s="38"/>
    </row>
    <row r="1525" spans="44:74">
      <c r="AR1525" s="8"/>
      <c r="BV1525" s="38"/>
    </row>
    <row r="1526" spans="44:74">
      <c r="AR1526" s="8"/>
      <c r="BV1526" s="38"/>
    </row>
    <row r="1527" spans="44:74">
      <c r="AR1527" s="8"/>
      <c r="BV1527" s="38"/>
    </row>
    <row r="1528" spans="44:74">
      <c r="AR1528" s="8"/>
      <c r="BV1528" s="38"/>
    </row>
    <row r="1529" spans="44:74">
      <c r="AR1529" s="8"/>
      <c r="BV1529" s="38"/>
    </row>
    <row r="1530" spans="44:74">
      <c r="AR1530" s="8"/>
      <c r="BV1530" s="38"/>
    </row>
    <row r="1531" spans="44:74">
      <c r="AR1531" s="8"/>
      <c r="BV1531" s="38"/>
    </row>
    <row r="1532" spans="44:74">
      <c r="AR1532" s="8"/>
      <c r="BV1532" s="38"/>
    </row>
    <row r="1533" spans="44:74">
      <c r="AR1533" s="8"/>
      <c r="BV1533" s="38"/>
    </row>
    <row r="1534" spans="44:74">
      <c r="AR1534" s="8"/>
      <c r="BV1534" s="38"/>
    </row>
    <row r="1535" spans="44:74">
      <c r="AR1535" s="8"/>
      <c r="BV1535" s="38"/>
    </row>
    <row r="1536" spans="44:74">
      <c r="AR1536" s="8"/>
      <c r="BV1536" s="38"/>
    </row>
    <row r="1537" spans="44:74">
      <c r="AR1537" s="8"/>
      <c r="BV1537" s="38"/>
    </row>
    <row r="1538" spans="44:74">
      <c r="AR1538" s="8"/>
      <c r="BV1538" s="38"/>
    </row>
    <row r="1539" spans="44:74">
      <c r="AR1539" s="8"/>
      <c r="BV1539" s="38"/>
    </row>
    <row r="1540" spans="44:74">
      <c r="AR1540" s="8"/>
      <c r="BV1540" s="38"/>
    </row>
    <row r="1541" spans="44:74">
      <c r="AR1541" s="8"/>
      <c r="BV1541" s="38"/>
    </row>
    <row r="1542" spans="44:74">
      <c r="AR1542" s="8"/>
      <c r="BV1542" s="38"/>
    </row>
    <row r="1543" spans="44:74">
      <c r="AR1543" s="8"/>
      <c r="BV1543" s="38"/>
    </row>
    <row r="1544" spans="44:74">
      <c r="AR1544" s="8"/>
      <c r="BV1544" s="38"/>
    </row>
    <row r="1545" spans="44:74">
      <c r="AR1545" s="8"/>
      <c r="BV1545" s="38"/>
    </row>
    <row r="1546" spans="44:74">
      <c r="AR1546" s="8"/>
      <c r="BV1546" s="38"/>
    </row>
    <row r="1547" spans="44:74">
      <c r="AR1547" s="8"/>
      <c r="BV1547" s="38"/>
    </row>
    <row r="1548" spans="44:74">
      <c r="AR1548" s="8"/>
      <c r="BV1548" s="38"/>
    </row>
    <row r="1549" spans="44:74">
      <c r="AR1549" s="8"/>
      <c r="BV1549" s="38"/>
    </row>
    <row r="1550" spans="44:74">
      <c r="AR1550" s="8"/>
      <c r="BV1550" s="38"/>
    </row>
    <row r="1551" spans="44:74">
      <c r="AR1551" s="8"/>
      <c r="BV1551" s="38"/>
    </row>
    <row r="1552" spans="44:74">
      <c r="AR1552" s="8"/>
      <c r="BV1552" s="38"/>
    </row>
    <row r="1553" spans="44:74">
      <c r="AR1553" s="8"/>
      <c r="BV1553" s="38"/>
    </row>
    <row r="1554" spans="44:74">
      <c r="AR1554" s="8"/>
      <c r="BV1554" s="38"/>
    </row>
    <row r="1555" spans="44:74">
      <c r="AR1555" s="8"/>
      <c r="BV1555" s="38"/>
    </row>
    <row r="1556" spans="44:74">
      <c r="AR1556" s="8"/>
      <c r="BV1556" s="38"/>
    </row>
    <row r="1557" spans="44:74">
      <c r="AR1557" s="8"/>
      <c r="BV1557" s="38"/>
    </row>
    <row r="1558" spans="44:74">
      <c r="AR1558" s="8"/>
      <c r="BV1558" s="38"/>
    </row>
    <row r="1559" spans="44:74">
      <c r="AR1559" s="8"/>
      <c r="BV1559" s="38"/>
    </row>
    <row r="1560" spans="44:74">
      <c r="AR1560" s="8"/>
      <c r="BV1560" s="38"/>
    </row>
    <row r="1561" spans="44:74">
      <c r="AR1561" s="8"/>
      <c r="BV1561" s="38"/>
    </row>
    <row r="1562" spans="44:74">
      <c r="AR1562" s="8"/>
      <c r="BV1562" s="38"/>
    </row>
    <row r="1563" spans="44:74">
      <c r="AR1563" s="8"/>
      <c r="BV1563" s="38"/>
    </row>
    <row r="1564" spans="44:74">
      <c r="AR1564" s="8"/>
      <c r="BV1564" s="38"/>
    </row>
    <row r="1565" spans="44:74">
      <c r="AR1565" s="8"/>
      <c r="BV1565" s="38"/>
    </row>
    <row r="1566" spans="44:74">
      <c r="AR1566" s="8"/>
      <c r="BV1566" s="38"/>
    </row>
    <row r="1567" spans="44:74">
      <c r="AR1567" s="8"/>
      <c r="BV1567" s="38"/>
    </row>
    <row r="1568" spans="44:74">
      <c r="AR1568" s="8"/>
      <c r="BV1568" s="38"/>
    </row>
    <row r="1569" spans="44:74">
      <c r="AR1569" s="8"/>
      <c r="BV1569" s="38"/>
    </row>
    <row r="1570" spans="44:74">
      <c r="AR1570" s="8"/>
      <c r="BV1570" s="38"/>
    </row>
    <row r="1571" spans="44:74">
      <c r="AR1571" s="8"/>
      <c r="BV1571" s="38"/>
    </row>
    <row r="1572" spans="44:74">
      <c r="AR1572" s="8"/>
      <c r="BV1572" s="38"/>
    </row>
    <row r="1573" spans="44:74">
      <c r="AR1573" s="8"/>
      <c r="BV1573" s="38"/>
    </row>
    <row r="1574" spans="44:74">
      <c r="AR1574" s="8"/>
      <c r="BV1574" s="38"/>
    </row>
    <row r="1575" spans="44:74">
      <c r="AR1575" s="8"/>
      <c r="BV1575" s="38"/>
    </row>
    <row r="1576" spans="44:74">
      <c r="AR1576" s="8"/>
      <c r="BV1576" s="38"/>
    </row>
    <row r="1577" spans="44:74">
      <c r="AR1577" s="8"/>
      <c r="BV1577" s="38"/>
    </row>
    <row r="1578" spans="44:74">
      <c r="AR1578" s="8"/>
      <c r="BV1578" s="38"/>
    </row>
    <row r="1579" spans="44:74">
      <c r="AR1579" s="8"/>
      <c r="BV1579" s="38"/>
    </row>
    <row r="1580" spans="44:74">
      <c r="AR1580" s="8"/>
      <c r="BV1580" s="38"/>
    </row>
    <row r="1581" spans="44:74">
      <c r="AR1581" s="8"/>
      <c r="BV1581" s="38"/>
    </row>
    <row r="1582" spans="44:74">
      <c r="AR1582" s="8"/>
      <c r="BV1582" s="38"/>
    </row>
    <row r="1583" spans="44:74">
      <c r="AR1583" s="8"/>
      <c r="BV1583" s="38"/>
    </row>
    <row r="1584" spans="44:74">
      <c r="AR1584" s="8"/>
      <c r="BV1584" s="38"/>
    </row>
    <row r="1585" spans="44:74">
      <c r="AR1585" s="8"/>
      <c r="BV1585" s="38"/>
    </row>
    <row r="1586" spans="44:74">
      <c r="AR1586" s="8"/>
      <c r="BV1586" s="38"/>
    </row>
    <row r="1587" spans="44:74">
      <c r="AR1587" s="8"/>
      <c r="BV1587" s="38"/>
    </row>
    <row r="1588" spans="44:74">
      <c r="AR1588" s="8"/>
      <c r="BV1588" s="38"/>
    </row>
    <row r="1589" spans="44:74">
      <c r="AR1589" s="8"/>
      <c r="BV1589" s="38"/>
    </row>
    <row r="1590" spans="44:74">
      <c r="AR1590" s="8"/>
      <c r="BV1590" s="38"/>
    </row>
    <row r="1591" spans="44:74">
      <c r="AR1591" s="8"/>
      <c r="BV1591" s="38"/>
    </row>
    <row r="1592" spans="44:74">
      <c r="AR1592" s="8"/>
      <c r="BV1592" s="38"/>
    </row>
    <row r="1593" spans="44:74">
      <c r="AR1593" s="8"/>
      <c r="BV1593" s="38"/>
    </row>
    <row r="1594" spans="44:74">
      <c r="AR1594" s="8"/>
      <c r="BV1594" s="38"/>
    </row>
    <row r="1595" spans="44:74">
      <c r="AR1595" s="8"/>
      <c r="BV1595" s="38"/>
    </row>
    <row r="1596" spans="44:74">
      <c r="AR1596" s="8"/>
      <c r="BV1596" s="38"/>
    </row>
    <row r="1597" spans="44:74">
      <c r="AR1597" s="8"/>
      <c r="BV1597" s="38"/>
    </row>
    <row r="1598" spans="44:74">
      <c r="AR1598" s="8"/>
      <c r="BV1598" s="38"/>
    </row>
    <row r="1599" spans="44:74">
      <c r="AR1599" s="8"/>
      <c r="BV1599" s="38"/>
    </row>
    <row r="1600" spans="44:74">
      <c r="AR1600" s="8"/>
      <c r="BV1600" s="38"/>
    </row>
    <row r="1601" spans="44:74">
      <c r="AR1601" s="8"/>
      <c r="BV1601" s="38"/>
    </row>
    <row r="1602" spans="44:74">
      <c r="AR1602" s="8"/>
      <c r="BV1602" s="38"/>
    </row>
    <row r="1603" spans="44:74">
      <c r="AR1603" s="8"/>
      <c r="BV1603" s="38"/>
    </row>
    <row r="1604" spans="44:74">
      <c r="AR1604" s="8"/>
      <c r="BV1604" s="38"/>
    </row>
    <row r="1605" spans="44:74">
      <c r="AR1605" s="8"/>
      <c r="BV1605" s="38"/>
    </row>
    <row r="1606" spans="44:74">
      <c r="AR1606" s="8"/>
      <c r="BV1606" s="38"/>
    </row>
    <row r="1607" spans="44:74">
      <c r="AR1607" s="8"/>
      <c r="BV1607" s="38"/>
    </row>
    <row r="1608" spans="44:74">
      <c r="AR1608" s="8"/>
      <c r="BV1608" s="38"/>
    </row>
    <row r="1609" spans="44:74">
      <c r="AR1609" s="8"/>
      <c r="BV1609" s="38"/>
    </row>
    <row r="1610" spans="44:74">
      <c r="AR1610" s="8"/>
      <c r="BV1610" s="38"/>
    </row>
    <row r="1611" spans="44:74">
      <c r="AR1611" s="8"/>
      <c r="BV1611" s="38"/>
    </row>
    <row r="1612" spans="44:74">
      <c r="AR1612" s="8"/>
      <c r="BV1612" s="38"/>
    </row>
    <row r="1613" spans="44:74">
      <c r="AR1613" s="8"/>
      <c r="BV1613" s="38"/>
    </row>
    <row r="1614" spans="44:74">
      <c r="AR1614" s="8"/>
      <c r="BV1614" s="38"/>
    </row>
    <row r="1615" spans="44:74">
      <c r="AR1615" s="8"/>
      <c r="BV1615" s="38"/>
    </row>
    <row r="1616" spans="44:74">
      <c r="AR1616" s="8"/>
      <c r="BV1616" s="38"/>
    </row>
    <row r="1617" spans="44:74">
      <c r="AR1617" s="8"/>
      <c r="BV1617" s="38"/>
    </row>
    <row r="1618" spans="44:74">
      <c r="AR1618" s="8"/>
      <c r="BV1618" s="38"/>
    </row>
    <row r="1619" spans="44:74">
      <c r="AR1619" s="8"/>
      <c r="BV1619" s="38"/>
    </row>
    <row r="1620" spans="44:74">
      <c r="AR1620" s="8"/>
      <c r="BV1620" s="38"/>
    </row>
    <row r="1621" spans="44:74">
      <c r="AR1621" s="8"/>
      <c r="BV1621" s="38"/>
    </row>
    <row r="1622" spans="44:74">
      <c r="AR1622" s="8"/>
      <c r="BV1622" s="38"/>
    </row>
    <row r="1623" spans="44:74">
      <c r="AR1623" s="8"/>
      <c r="BV1623" s="38"/>
    </row>
    <row r="1624" spans="44:74">
      <c r="AR1624" s="8"/>
      <c r="BV1624" s="38"/>
    </row>
    <row r="1625" spans="44:74">
      <c r="AR1625" s="8"/>
      <c r="BV1625" s="38"/>
    </row>
    <row r="1626" spans="44:74">
      <c r="AR1626" s="8"/>
      <c r="BV1626" s="38"/>
    </row>
    <row r="1627" spans="44:74">
      <c r="AR1627" s="8"/>
      <c r="BV1627" s="38"/>
    </row>
    <row r="1628" spans="44:74">
      <c r="AR1628" s="8"/>
      <c r="BV1628" s="38"/>
    </row>
    <row r="1629" spans="44:74">
      <c r="AR1629" s="8"/>
      <c r="BV1629" s="38"/>
    </row>
    <row r="1630" spans="44:74">
      <c r="AR1630" s="8"/>
      <c r="BV1630" s="38"/>
    </row>
    <row r="1631" spans="44:74">
      <c r="AR1631" s="8"/>
      <c r="BV1631" s="38"/>
    </row>
    <row r="1632" spans="44:74">
      <c r="AR1632" s="8"/>
      <c r="BV1632" s="38"/>
    </row>
    <row r="1633" spans="44:74">
      <c r="AR1633" s="8"/>
      <c r="BV1633" s="38"/>
    </row>
    <row r="1634" spans="44:74">
      <c r="AR1634" s="8"/>
      <c r="BV1634" s="38"/>
    </row>
    <row r="1635" spans="44:74">
      <c r="AR1635" s="8"/>
      <c r="BV1635" s="38"/>
    </row>
    <row r="1636" spans="44:74">
      <c r="AR1636" s="8"/>
      <c r="BV1636" s="38"/>
    </row>
    <row r="1637" spans="44:74">
      <c r="AR1637" s="8"/>
      <c r="BV1637" s="38"/>
    </row>
    <row r="1638" spans="44:74">
      <c r="AR1638" s="8"/>
      <c r="BV1638" s="38"/>
    </row>
    <row r="1639" spans="44:74">
      <c r="AR1639" s="8"/>
      <c r="BV1639" s="38"/>
    </row>
    <row r="1640" spans="44:74">
      <c r="AR1640" s="8"/>
      <c r="BV1640" s="38"/>
    </row>
    <row r="1641" spans="44:74">
      <c r="AR1641" s="8"/>
      <c r="BV1641" s="38"/>
    </row>
    <row r="1642" spans="44:74">
      <c r="AR1642" s="8"/>
      <c r="BV1642" s="38"/>
    </row>
    <row r="1643" spans="44:74">
      <c r="AR1643" s="8"/>
      <c r="BV1643" s="38"/>
    </row>
    <row r="1644" spans="44:74">
      <c r="AR1644" s="8"/>
      <c r="BV1644" s="38"/>
    </row>
    <row r="1645" spans="44:74">
      <c r="AR1645" s="8"/>
      <c r="BV1645" s="38"/>
    </row>
    <row r="1646" spans="44:74">
      <c r="AR1646" s="8"/>
      <c r="BV1646" s="38"/>
    </row>
    <row r="1647" spans="44:74">
      <c r="AR1647" s="8"/>
      <c r="BV1647" s="38"/>
    </row>
    <row r="1648" spans="44:74">
      <c r="AR1648" s="8"/>
      <c r="BV1648" s="38"/>
    </row>
    <row r="1649" spans="44:74">
      <c r="AR1649" s="8"/>
      <c r="BV1649" s="38"/>
    </row>
    <row r="1650" spans="44:74">
      <c r="AR1650" s="8"/>
      <c r="BV1650" s="38"/>
    </row>
    <row r="1651" spans="44:74">
      <c r="AR1651" s="8"/>
      <c r="BV1651" s="38"/>
    </row>
    <row r="1652" spans="44:74">
      <c r="AR1652" s="8"/>
      <c r="BV1652" s="38"/>
    </row>
    <row r="1653" spans="44:74">
      <c r="AR1653" s="8"/>
      <c r="BV1653" s="38"/>
    </row>
    <row r="1654" spans="44:74">
      <c r="AR1654" s="8"/>
      <c r="BV1654" s="38"/>
    </row>
    <row r="1655" spans="44:74">
      <c r="AR1655" s="8"/>
      <c r="BV1655" s="38"/>
    </row>
    <row r="1656" spans="44:74">
      <c r="AR1656" s="8"/>
      <c r="BV1656" s="38"/>
    </row>
    <row r="1657" spans="44:74">
      <c r="AR1657" s="8"/>
      <c r="BV1657" s="38"/>
    </row>
    <row r="1658" spans="44:74">
      <c r="AR1658" s="8"/>
      <c r="BV1658" s="38"/>
    </row>
    <row r="1659" spans="44:74">
      <c r="AR1659" s="8"/>
      <c r="BV1659" s="38"/>
    </row>
    <row r="1660" spans="44:74">
      <c r="AR1660" s="8"/>
      <c r="BV1660" s="38"/>
    </row>
    <row r="1661" spans="44:74">
      <c r="AR1661" s="8"/>
      <c r="BV1661" s="38"/>
    </row>
    <row r="1662" spans="44:74">
      <c r="AR1662" s="8"/>
      <c r="BV1662" s="38"/>
    </row>
    <row r="1663" spans="44:74">
      <c r="AR1663" s="8"/>
      <c r="BV1663" s="38"/>
    </row>
    <row r="1664" spans="44:74">
      <c r="AR1664" s="8"/>
      <c r="BV1664" s="38"/>
    </row>
    <row r="1665" spans="44:74">
      <c r="AR1665" s="8"/>
      <c r="BV1665" s="38"/>
    </row>
    <row r="1666" spans="44:74">
      <c r="AR1666" s="8"/>
      <c r="BV1666" s="38"/>
    </row>
    <row r="1667" spans="44:74">
      <c r="AR1667" s="8"/>
      <c r="BV1667" s="38"/>
    </row>
    <row r="1668" spans="44:74">
      <c r="AR1668" s="8"/>
      <c r="BV1668" s="38"/>
    </row>
    <row r="1669" spans="44:74">
      <c r="AR1669" s="8"/>
      <c r="BV1669" s="38"/>
    </row>
    <row r="1670" spans="44:74">
      <c r="AR1670" s="8"/>
      <c r="BV1670" s="38"/>
    </row>
    <row r="1671" spans="44:74">
      <c r="AR1671" s="8"/>
      <c r="BV1671" s="38"/>
    </row>
    <row r="1672" spans="44:74">
      <c r="AR1672" s="8"/>
      <c r="BV1672" s="38"/>
    </row>
    <row r="1673" spans="44:74">
      <c r="AR1673" s="8"/>
      <c r="BV1673" s="38"/>
    </row>
    <row r="1674" spans="44:74">
      <c r="AR1674" s="8"/>
      <c r="BV1674" s="38"/>
    </row>
    <row r="1675" spans="44:74">
      <c r="AR1675" s="8"/>
      <c r="BV1675" s="38"/>
    </row>
    <row r="1676" spans="44:74">
      <c r="AR1676" s="8"/>
      <c r="BV1676" s="38"/>
    </row>
    <row r="1677" spans="44:74">
      <c r="AR1677" s="8"/>
      <c r="BV1677" s="38"/>
    </row>
    <row r="1678" spans="44:74">
      <c r="AR1678" s="8"/>
      <c r="BV1678" s="38"/>
    </row>
    <row r="1679" spans="44:74">
      <c r="AR1679" s="8"/>
      <c r="BV1679" s="38"/>
    </row>
    <row r="1680" spans="44:74">
      <c r="AR1680" s="8"/>
      <c r="BV1680" s="38"/>
    </row>
    <row r="1681" spans="44:74">
      <c r="AR1681" s="8"/>
      <c r="BV1681" s="38"/>
    </row>
    <row r="1682" spans="44:74">
      <c r="AR1682" s="8"/>
      <c r="BV1682" s="38"/>
    </row>
    <row r="1683" spans="44:74">
      <c r="AR1683" s="8"/>
      <c r="BV1683" s="38"/>
    </row>
    <row r="1684" spans="44:74">
      <c r="AR1684" s="8"/>
      <c r="BV1684" s="38"/>
    </row>
    <row r="1685" spans="44:74">
      <c r="AR1685" s="8"/>
      <c r="BV1685" s="38"/>
    </row>
    <row r="1686" spans="44:74">
      <c r="AR1686" s="8"/>
      <c r="BV1686" s="38"/>
    </row>
    <row r="1687" spans="44:74">
      <c r="AR1687" s="8"/>
      <c r="BV1687" s="38"/>
    </row>
    <row r="1688" spans="44:74">
      <c r="AR1688" s="8"/>
      <c r="BV1688" s="38"/>
    </row>
    <row r="1689" spans="44:74">
      <c r="AR1689" s="8"/>
      <c r="BV1689" s="38"/>
    </row>
    <row r="1690" spans="44:74">
      <c r="AR1690" s="8"/>
      <c r="BV1690" s="38"/>
    </row>
    <row r="1691" spans="44:74">
      <c r="AR1691" s="8"/>
      <c r="BV1691" s="38"/>
    </row>
    <row r="1692" spans="44:74">
      <c r="AR1692" s="8"/>
      <c r="BV1692" s="38"/>
    </row>
    <row r="1693" spans="44:74">
      <c r="AR1693" s="8"/>
      <c r="BV1693" s="38"/>
    </row>
    <row r="1694" spans="44:74">
      <c r="AR1694" s="8"/>
      <c r="BV1694" s="38"/>
    </row>
    <row r="1695" spans="44:74">
      <c r="AR1695" s="8"/>
      <c r="BV1695" s="38"/>
    </row>
    <row r="1696" spans="44:74">
      <c r="AR1696" s="8"/>
      <c r="BV1696" s="38"/>
    </row>
    <row r="1697" spans="44:74">
      <c r="AR1697" s="8"/>
      <c r="BV1697" s="38"/>
    </row>
    <row r="1698" spans="44:74">
      <c r="AR1698" s="8"/>
      <c r="BV1698" s="38"/>
    </row>
    <row r="1699" spans="44:74">
      <c r="AR1699" s="8"/>
      <c r="BV1699" s="38"/>
    </row>
    <row r="1700" spans="44:74">
      <c r="AR1700" s="8"/>
      <c r="BV1700" s="38"/>
    </row>
    <row r="1701" spans="44:74">
      <c r="AR1701" s="8"/>
      <c r="BV1701" s="38"/>
    </row>
    <row r="1702" spans="44:74">
      <c r="AR1702" s="8"/>
      <c r="BV1702" s="38"/>
    </row>
    <row r="1703" spans="44:74">
      <c r="AR1703" s="8"/>
      <c r="BV1703" s="38"/>
    </row>
    <row r="1704" spans="44:74">
      <c r="AR1704" s="8"/>
      <c r="BV1704" s="38"/>
    </row>
    <row r="1705" spans="44:74">
      <c r="AR1705" s="8"/>
      <c r="BV1705" s="38"/>
    </row>
    <row r="1706" spans="44:74">
      <c r="AR1706" s="8"/>
      <c r="BV1706" s="38"/>
    </row>
    <row r="1707" spans="44:74">
      <c r="AR1707" s="8"/>
      <c r="BV1707" s="38"/>
    </row>
    <row r="1708" spans="44:74">
      <c r="AR1708" s="8"/>
      <c r="BV1708" s="38"/>
    </row>
    <row r="1709" spans="44:74">
      <c r="AR1709" s="8"/>
      <c r="BV1709" s="38"/>
    </row>
    <row r="1710" spans="44:74">
      <c r="AR1710" s="8"/>
      <c r="BV1710" s="38"/>
    </row>
    <row r="1711" spans="44:74">
      <c r="AR1711" s="8"/>
      <c r="BV1711" s="38"/>
    </row>
    <row r="1712" spans="44:74">
      <c r="AR1712" s="8"/>
      <c r="BV1712" s="38"/>
    </row>
    <row r="1713" spans="44:74">
      <c r="AR1713" s="8"/>
      <c r="BV1713" s="38"/>
    </row>
    <row r="1714" spans="44:74">
      <c r="AR1714" s="8"/>
      <c r="BV1714" s="38"/>
    </row>
    <row r="1715" spans="44:74">
      <c r="AR1715" s="8"/>
      <c r="BV1715" s="38"/>
    </row>
    <row r="1716" spans="44:74">
      <c r="AR1716" s="8"/>
      <c r="BV1716" s="38"/>
    </row>
    <row r="1717" spans="44:74">
      <c r="AR1717" s="8"/>
      <c r="BV1717" s="38"/>
    </row>
    <row r="1718" spans="44:74">
      <c r="AR1718" s="8"/>
      <c r="BV1718" s="38"/>
    </row>
    <row r="1719" spans="44:74">
      <c r="AR1719" s="8"/>
      <c r="BV1719" s="38"/>
    </row>
    <row r="1720" spans="44:74">
      <c r="AR1720" s="8"/>
      <c r="BV1720" s="38"/>
    </row>
    <row r="1721" spans="44:74">
      <c r="AR1721" s="8"/>
      <c r="BV1721" s="38"/>
    </row>
    <row r="1722" spans="44:74">
      <c r="AR1722" s="8"/>
      <c r="BV1722" s="38"/>
    </row>
    <row r="1723" spans="44:74">
      <c r="AR1723" s="8"/>
      <c r="BV1723" s="38"/>
    </row>
    <row r="1724" spans="44:74">
      <c r="AR1724" s="8"/>
      <c r="BV1724" s="38"/>
    </row>
    <row r="1725" spans="44:74">
      <c r="AR1725" s="8"/>
      <c r="BV1725" s="38"/>
    </row>
    <row r="1726" spans="44:74">
      <c r="AR1726" s="8"/>
      <c r="BV1726" s="38"/>
    </row>
    <row r="1727" spans="44:74">
      <c r="AR1727" s="8"/>
      <c r="BV1727" s="38"/>
    </row>
    <row r="1728" spans="44:74">
      <c r="AR1728" s="8"/>
      <c r="BV1728" s="38"/>
    </row>
    <row r="1729" spans="44:74">
      <c r="AR1729" s="8"/>
      <c r="BV1729" s="38"/>
    </row>
    <row r="1730" spans="44:74">
      <c r="AR1730" s="8"/>
      <c r="BV1730" s="38"/>
    </row>
    <row r="1731" spans="44:74">
      <c r="AR1731" s="8"/>
      <c r="BV1731" s="38"/>
    </row>
    <row r="1732" spans="44:74">
      <c r="AR1732" s="8"/>
      <c r="BV1732" s="38"/>
    </row>
    <row r="1733" spans="44:74">
      <c r="AR1733" s="8"/>
      <c r="BV1733" s="38"/>
    </row>
    <row r="1734" spans="44:74">
      <c r="AR1734" s="8"/>
      <c r="BV1734" s="38"/>
    </row>
    <row r="1735" spans="44:74">
      <c r="AR1735" s="8"/>
      <c r="BV1735" s="38"/>
    </row>
    <row r="1736" spans="44:74">
      <c r="AR1736" s="8"/>
      <c r="BV1736" s="38"/>
    </row>
    <row r="1737" spans="44:74">
      <c r="AR1737" s="8"/>
      <c r="BV1737" s="38"/>
    </row>
    <row r="1738" spans="44:74">
      <c r="AR1738" s="8"/>
      <c r="BV1738" s="38"/>
    </row>
    <row r="1739" spans="44:74">
      <c r="AR1739" s="8"/>
      <c r="BV1739" s="38"/>
    </row>
    <row r="1740" spans="44:74">
      <c r="AR1740" s="8"/>
      <c r="BV1740" s="38"/>
    </row>
    <row r="1741" spans="44:74">
      <c r="AR1741" s="8"/>
      <c r="BV1741" s="38"/>
    </row>
    <row r="1742" spans="44:74">
      <c r="AR1742" s="8"/>
      <c r="BV1742" s="38"/>
    </row>
    <row r="1743" spans="44:74">
      <c r="AR1743" s="8"/>
      <c r="BV1743" s="38"/>
    </row>
    <row r="1744" spans="44:74">
      <c r="AR1744" s="8"/>
      <c r="BV1744" s="38"/>
    </row>
    <row r="1745" spans="44:74">
      <c r="AR1745" s="8"/>
      <c r="BV1745" s="38"/>
    </row>
    <row r="1746" spans="44:74">
      <c r="AR1746" s="8"/>
      <c r="BV1746" s="38"/>
    </row>
    <row r="1747" spans="44:74">
      <c r="AR1747" s="8"/>
      <c r="BV1747" s="38"/>
    </row>
    <row r="1748" spans="44:74">
      <c r="AR1748" s="8"/>
      <c r="BV1748" s="38"/>
    </row>
    <row r="1749" spans="44:74">
      <c r="AR1749" s="8"/>
      <c r="BV1749" s="38"/>
    </row>
    <row r="1750" spans="44:74">
      <c r="AR1750" s="8"/>
      <c r="BV1750" s="38"/>
    </row>
    <row r="1751" spans="44:74">
      <c r="AR1751" s="8"/>
      <c r="BV1751" s="38"/>
    </row>
    <row r="1752" spans="44:74">
      <c r="AR1752" s="8"/>
      <c r="BV1752" s="38"/>
    </row>
    <row r="1753" spans="44:74">
      <c r="AR1753" s="8"/>
      <c r="BV1753" s="38"/>
    </row>
    <row r="1754" spans="44:74">
      <c r="AR1754" s="8"/>
      <c r="BV1754" s="38"/>
    </row>
    <row r="1755" spans="44:74">
      <c r="AR1755" s="8"/>
      <c r="BV1755" s="38"/>
    </row>
    <row r="1756" spans="44:74">
      <c r="AR1756" s="8"/>
      <c r="BV1756" s="38"/>
    </row>
    <row r="1757" spans="44:74">
      <c r="AR1757" s="8"/>
      <c r="BV1757" s="38"/>
    </row>
    <row r="1758" spans="44:74">
      <c r="AR1758" s="8"/>
      <c r="BV1758" s="38"/>
    </row>
    <row r="1759" spans="44:74">
      <c r="AR1759" s="8"/>
      <c r="BV1759" s="38"/>
    </row>
    <row r="1760" spans="44:74">
      <c r="AR1760" s="8"/>
      <c r="BV1760" s="38"/>
    </row>
    <row r="1761" spans="44:74">
      <c r="AR1761" s="8"/>
      <c r="BV1761" s="38"/>
    </row>
    <row r="1762" spans="44:74">
      <c r="AR1762" s="8"/>
      <c r="BV1762" s="38"/>
    </row>
    <row r="1763" spans="44:74">
      <c r="AR1763" s="8"/>
      <c r="BV1763" s="38"/>
    </row>
    <row r="1764" spans="44:74">
      <c r="AR1764" s="8"/>
      <c r="BV1764" s="38"/>
    </row>
    <row r="1765" spans="44:74">
      <c r="AR1765" s="8"/>
      <c r="BV1765" s="38"/>
    </row>
    <row r="1766" spans="44:74">
      <c r="AR1766" s="8"/>
      <c r="BV1766" s="38"/>
    </row>
    <row r="1767" spans="44:74">
      <c r="AR1767" s="8"/>
      <c r="BV1767" s="38"/>
    </row>
    <row r="1768" spans="44:74">
      <c r="AR1768" s="8"/>
      <c r="BV1768" s="38"/>
    </row>
    <row r="1769" spans="44:74">
      <c r="AR1769" s="8"/>
      <c r="BV1769" s="38"/>
    </row>
    <row r="1770" spans="44:74">
      <c r="AR1770" s="8"/>
      <c r="BV1770" s="38"/>
    </row>
    <row r="1771" spans="44:74">
      <c r="AR1771" s="8"/>
      <c r="BV1771" s="38"/>
    </row>
    <row r="1772" spans="44:74">
      <c r="AR1772" s="8"/>
      <c r="BV1772" s="38"/>
    </row>
    <row r="1773" spans="44:74">
      <c r="AR1773" s="8"/>
      <c r="BV1773" s="38"/>
    </row>
    <row r="1774" spans="44:74">
      <c r="AR1774" s="8"/>
      <c r="BV1774" s="38"/>
    </row>
    <row r="1775" spans="44:74">
      <c r="AR1775" s="8"/>
      <c r="BV1775" s="38"/>
    </row>
    <row r="1776" spans="44:74">
      <c r="AR1776" s="8"/>
      <c r="BV1776" s="38"/>
    </row>
    <row r="1777" spans="44:74">
      <c r="AR1777" s="8"/>
      <c r="BV1777" s="38"/>
    </row>
    <row r="1778" spans="44:74">
      <c r="AR1778" s="8"/>
      <c r="BV1778" s="38"/>
    </row>
    <row r="1779" spans="44:74">
      <c r="AR1779" s="8"/>
      <c r="BV1779" s="38"/>
    </row>
    <row r="1780" spans="44:74">
      <c r="AR1780" s="8"/>
      <c r="BV1780" s="38"/>
    </row>
    <row r="1781" spans="44:74">
      <c r="AR1781" s="8"/>
      <c r="BV1781" s="38"/>
    </row>
    <row r="1782" spans="44:74">
      <c r="AR1782" s="8"/>
      <c r="BV1782" s="38"/>
    </row>
    <row r="1783" spans="44:74">
      <c r="AR1783" s="8"/>
      <c r="BV1783" s="38"/>
    </row>
    <row r="1784" spans="44:74">
      <c r="AR1784" s="8"/>
      <c r="BV1784" s="38"/>
    </row>
    <row r="1785" spans="44:74">
      <c r="AR1785" s="8"/>
      <c r="BV1785" s="38"/>
    </row>
    <row r="1786" spans="44:74">
      <c r="AR1786" s="8"/>
      <c r="BV1786" s="38"/>
    </row>
    <row r="1787" spans="44:74">
      <c r="AR1787" s="8"/>
      <c r="BV1787" s="38"/>
    </row>
    <row r="1788" spans="44:74">
      <c r="AR1788" s="8"/>
      <c r="BV1788" s="38"/>
    </row>
    <row r="1789" spans="44:74">
      <c r="AR1789" s="8"/>
      <c r="BV1789" s="38"/>
    </row>
    <row r="1790" spans="44:74">
      <c r="AR1790" s="8"/>
      <c r="BV1790" s="38"/>
    </row>
    <row r="1791" spans="44:74">
      <c r="AR1791" s="8"/>
      <c r="BV1791" s="38"/>
    </row>
    <row r="1792" spans="44:74">
      <c r="AR1792" s="8"/>
      <c r="BV1792" s="38"/>
    </row>
    <row r="1793" spans="44:74">
      <c r="AR1793" s="8"/>
      <c r="BV1793" s="38"/>
    </row>
    <row r="1794" spans="44:74">
      <c r="AR1794" s="8"/>
      <c r="BV1794" s="38"/>
    </row>
    <row r="1795" spans="44:74">
      <c r="AR1795" s="8"/>
      <c r="BV1795" s="38"/>
    </row>
    <row r="1796" spans="44:74">
      <c r="AR1796" s="8"/>
      <c r="BV1796" s="38"/>
    </row>
    <row r="1797" spans="44:74">
      <c r="AR1797" s="8"/>
      <c r="BV1797" s="38"/>
    </row>
    <row r="1798" spans="44:74">
      <c r="AR1798" s="8"/>
      <c r="BV1798" s="38"/>
    </row>
    <row r="1799" spans="44:74">
      <c r="AR1799" s="8"/>
      <c r="BV1799" s="38"/>
    </row>
    <row r="1800" spans="44:74">
      <c r="AR1800" s="8"/>
      <c r="BV1800" s="38"/>
    </row>
    <row r="1801" spans="44:74">
      <c r="AR1801" s="8"/>
      <c r="BV1801" s="38"/>
    </row>
    <row r="1802" spans="44:74">
      <c r="AR1802" s="8"/>
      <c r="BV1802" s="38"/>
    </row>
    <row r="1803" spans="44:74">
      <c r="AR1803" s="8"/>
      <c r="BV1803" s="38"/>
    </row>
    <row r="1804" spans="44:74">
      <c r="AR1804" s="8"/>
      <c r="BV1804" s="38"/>
    </row>
    <row r="1805" spans="44:74">
      <c r="AR1805" s="8"/>
      <c r="BV1805" s="38"/>
    </row>
    <row r="1806" spans="44:74">
      <c r="AR1806" s="8"/>
      <c r="BV1806" s="38"/>
    </row>
    <row r="1807" spans="44:74">
      <c r="AR1807" s="8"/>
      <c r="BV1807" s="38"/>
    </row>
    <row r="1808" spans="44:74">
      <c r="AR1808" s="8"/>
      <c r="BV1808" s="38"/>
    </row>
    <row r="1809" spans="44:74">
      <c r="AR1809" s="8"/>
      <c r="BV1809" s="38"/>
    </row>
    <row r="1810" spans="44:74">
      <c r="AR1810" s="8"/>
      <c r="BV1810" s="38"/>
    </row>
    <row r="1811" spans="44:74">
      <c r="AR1811" s="8"/>
      <c r="BV1811" s="38"/>
    </row>
    <row r="1812" spans="44:74">
      <c r="AR1812" s="8"/>
      <c r="BV1812" s="38"/>
    </row>
    <row r="1813" spans="44:74">
      <c r="AR1813" s="8"/>
      <c r="BV1813" s="38"/>
    </row>
    <row r="1814" spans="44:74">
      <c r="AR1814" s="8"/>
      <c r="BV1814" s="38"/>
    </row>
    <row r="1815" spans="44:74">
      <c r="AR1815" s="8"/>
      <c r="BV1815" s="38"/>
    </row>
    <row r="1816" spans="44:74">
      <c r="AR1816" s="8"/>
      <c r="BV1816" s="38"/>
    </row>
    <row r="1817" spans="44:74">
      <c r="AR1817" s="8"/>
      <c r="BV1817" s="38"/>
    </row>
    <row r="1818" spans="44:74">
      <c r="AR1818" s="8"/>
      <c r="BV1818" s="38"/>
    </row>
    <row r="1819" spans="44:74">
      <c r="AR1819" s="8"/>
      <c r="BV1819" s="38"/>
    </row>
    <row r="1820" spans="44:74">
      <c r="AR1820" s="8"/>
      <c r="BV1820" s="38"/>
    </row>
    <row r="1821" spans="44:74">
      <c r="AR1821" s="8"/>
      <c r="BV1821" s="38"/>
    </row>
    <row r="1822" spans="44:74">
      <c r="AR1822" s="8"/>
      <c r="BV1822" s="38"/>
    </row>
    <row r="1823" spans="44:74">
      <c r="AR1823" s="8"/>
      <c r="BV1823" s="38"/>
    </row>
    <row r="1824" spans="44:74">
      <c r="AR1824" s="8"/>
      <c r="BV1824" s="38"/>
    </row>
    <row r="1825" spans="44:74">
      <c r="AR1825" s="8"/>
      <c r="BV1825" s="38"/>
    </row>
    <row r="1826" spans="44:74">
      <c r="AR1826" s="8"/>
      <c r="BV1826" s="38"/>
    </row>
    <row r="1827" spans="44:74">
      <c r="AR1827" s="8"/>
      <c r="BV1827" s="38"/>
    </row>
    <row r="1828" spans="44:74">
      <c r="AR1828" s="8"/>
      <c r="BV1828" s="38"/>
    </row>
    <row r="1829" spans="44:74">
      <c r="AR1829" s="8"/>
      <c r="BV1829" s="38"/>
    </row>
    <row r="1830" spans="44:74">
      <c r="AR1830" s="8"/>
      <c r="BV1830" s="38"/>
    </row>
    <row r="1831" spans="44:74">
      <c r="AR1831" s="8"/>
      <c r="BV1831" s="38"/>
    </row>
    <row r="1832" spans="44:74">
      <c r="AR1832" s="8"/>
      <c r="BV1832" s="38"/>
    </row>
    <row r="1833" spans="44:74">
      <c r="AR1833" s="8"/>
      <c r="BV1833" s="38"/>
    </row>
    <row r="1834" spans="44:74">
      <c r="AR1834" s="8"/>
      <c r="BV1834" s="38"/>
    </row>
    <row r="1835" spans="44:74">
      <c r="AR1835" s="8"/>
      <c r="BV1835" s="38"/>
    </row>
    <row r="1836" spans="44:74">
      <c r="AR1836" s="8"/>
      <c r="BV1836" s="38"/>
    </row>
    <row r="1837" spans="44:74">
      <c r="AR1837" s="8"/>
      <c r="BV1837" s="38"/>
    </row>
    <row r="1838" spans="44:74">
      <c r="AR1838" s="8"/>
      <c r="BV1838" s="38"/>
    </row>
    <row r="1839" spans="44:74">
      <c r="AR1839" s="8"/>
      <c r="BV1839" s="38"/>
    </row>
    <row r="1840" spans="44:74">
      <c r="AR1840" s="8"/>
      <c r="BV1840" s="38"/>
    </row>
    <row r="1841" spans="44:74">
      <c r="AR1841" s="8"/>
      <c r="BV1841" s="38"/>
    </row>
    <row r="1842" spans="44:74">
      <c r="AR1842" s="8"/>
      <c r="BV1842" s="38"/>
    </row>
    <row r="1843" spans="44:74">
      <c r="AR1843" s="8"/>
      <c r="BV1843" s="38"/>
    </row>
    <row r="1844" spans="44:74">
      <c r="AR1844" s="8"/>
      <c r="BV1844" s="38"/>
    </row>
    <row r="1845" spans="44:74">
      <c r="AR1845" s="8"/>
      <c r="BV1845" s="38"/>
    </row>
    <row r="1846" spans="44:74">
      <c r="AR1846" s="8"/>
      <c r="BV1846" s="38"/>
    </row>
    <row r="1847" spans="44:74">
      <c r="AR1847" s="8"/>
      <c r="BV1847" s="38"/>
    </row>
    <row r="1848" spans="44:74">
      <c r="AR1848" s="8"/>
      <c r="BV1848" s="38"/>
    </row>
    <row r="1849" spans="44:74">
      <c r="AR1849" s="8"/>
      <c r="BV1849" s="38"/>
    </row>
    <row r="1850" spans="44:74">
      <c r="AR1850" s="8"/>
      <c r="BV1850" s="38"/>
    </row>
    <row r="1851" spans="44:74">
      <c r="AR1851" s="8"/>
      <c r="BV1851" s="38"/>
    </row>
    <row r="1852" spans="44:74">
      <c r="AR1852" s="8"/>
      <c r="BV1852" s="38"/>
    </row>
    <row r="1853" spans="44:74">
      <c r="AR1853" s="8"/>
      <c r="BV1853" s="38"/>
    </row>
    <row r="1854" spans="44:74">
      <c r="AR1854" s="8"/>
      <c r="BV1854" s="38"/>
    </row>
    <row r="1855" spans="44:74">
      <c r="AR1855" s="8"/>
      <c r="BV1855" s="38"/>
    </row>
    <row r="1856" spans="44:74">
      <c r="AR1856" s="8"/>
      <c r="BV1856" s="38"/>
    </row>
    <row r="1857" spans="44:74">
      <c r="AR1857" s="8"/>
      <c r="BV1857" s="38"/>
    </row>
    <row r="1858" spans="44:74">
      <c r="AR1858" s="8"/>
      <c r="BV1858" s="38"/>
    </row>
    <row r="1859" spans="44:74">
      <c r="AR1859" s="8"/>
      <c r="BV1859" s="38"/>
    </row>
    <row r="1860" spans="44:74">
      <c r="AR1860" s="8"/>
      <c r="BV1860" s="38"/>
    </row>
    <row r="1861" spans="44:74">
      <c r="AR1861" s="8"/>
      <c r="BV1861" s="38"/>
    </row>
    <row r="1862" spans="44:74">
      <c r="AR1862" s="8"/>
      <c r="BV1862" s="38"/>
    </row>
    <row r="1863" spans="44:74">
      <c r="AR1863" s="8"/>
      <c r="BV1863" s="38"/>
    </row>
    <row r="1864" spans="44:74">
      <c r="AR1864" s="8"/>
      <c r="BV1864" s="38"/>
    </row>
    <row r="1865" spans="44:74">
      <c r="AR1865" s="8"/>
      <c r="BV1865" s="38"/>
    </row>
    <row r="1866" spans="44:74">
      <c r="AR1866" s="8"/>
      <c r="BV1866" s="38"/>
    </row>
    <row r="1867" spans="44:74">
      <c r="AR1867" s="8"/>
      <c r="BV1867" s="38"/>
    </row>
    <row r="1868" spans="44:74">
      <c r="AR1868" s="8"/>
      <c r="BV1868" s="38"/>
    </row>
    <row r="1869" spans="44:74">
      <c r="AR1869" s="8"/>
      <c r="BV1869" s="38"/>
    </row>
    <row r="1870" spans="44:74">
      <c r="AR1870" s="8"/>
      <c r="BV1870" s="38"/>
    </row>
    <row r="1871" spans="44:74">
      <c r="AR1871" s="8"/>
      <c r="BV1871" s="38"/>
    </row>
    <row r="1872" spans="44:74">
      <c r="AR1872" s="8"/>
      <c r="BV1872" s="38"/>
    </row>
    <row r="1873" spans="44:74">
      <c r="AR1873" s="8"/>
      <c r="BV1873" s="38"/>
    </row>
    <row r="1874" spans="44:74">
      <c r="AR1874" s="8"/>
      <c r="BV1874" s="38"/>
    </row>
    <row r="1875" spans="44:74">
      <c r="AR1875" s="8"/>
      <c r="BV1875" s="38"/>
    </row>
    <row r="1876" spans="44:74">
      <c r="AR1876" s="8"/>
      <c r="BV1876" s="38"/>
    </row>
    <row r="1877" spans="44:74">
      <c r="AR1877" s="8"/>
      <c r="BV1877" s="38"/>
    </row>
    <row r="1878" spans="44:74">
      <c r="AR1878" s="8"/>
      <c r="BV1878" s="38"/>
    </row>
    <row r="1879" spans="44:74">
      <c r="AR1879" s="8"/>
      <c r="BV1879" s="38"/>
    </row>
    <row r="1880" spans="44:74">
      <c r="AR1880" s="8"/>
      <c r="BV1880" s="38"/>
    </row>
    <row r="1881" spans="44:74">
      <c r="AR1881" s="8"/>
      <c r="BV1881" s="38"/>
    </row>
    <row r="1882" spans="44:74">
      <c r="AR1882" s="8"/>
      <c r="BV1882" s="38"/>
    </row>
    <row r="1883" spans="44:74">
      <c r="AR1883" s="8"/>
      <c r="BV1883" s="38"/>
    </row>
    <row r="1884" spans="44:74">
      <c r="AR1884" s="8"/>
      <c r="BV1884" s="38"/>
    </row>
    <row r="1885" spans="44:74">
      <c r="AR1885" s="8"/>
      <c r="BV1885" s="38"/>
    </row>
    <row r="1886" spans="44:74">
      <c r="AR1886" s="8"/>
      <c r="BV1886" s="38"/>
    </row>
    <row r="1887" spans="44:74">
      <c r="AR1887" s="8"/>
      <c r="BV1887" s="38"/>
    </row>
    <row r="1888" spans="44:74">
      <c r="AR1888" s="8"/>
      <c r="BV1888" s="38"/>
    </row>
    <row r="1889" spans="44:74">
      <c r="AR1889" s="8"/>
      <c r="BV1889" s="38"/>
    </row>
    <row r="1890" spans="44:74">
      <c r="AR1890" s="8"/>
      <c r="BV1890" s="38"/>
    </row>
    <row r="1891" spans="44:74">
      <c r="AR1891" s="8"/>
      <c r="BV1891" s="38"/>
    </row>
    <row r="1892" spans="44:74">
      <c r="AR1892" s="8"/>
      <c r="BV1892" s="38"/>
    </row>
    <row r="1893" spans="44:74">
      <c r="AR1893" s="8"/>
      <c r="BV1893" s="38"/>
    </row>
    <row r="1894" spans="44:74">
      <c r="AR1894" s="8"/>
      <c r="BV1894" s="38"/>
    </row>
    <row r="1895" spans="44:74">
      <c r="AR1895" s="8"/>
      <c r="BV1895" s="38"/>
    </row>
    <row r="1896" spans="44:74">
      <c r="AR1896" s="8"/>
      <c r="BV1896" s="38"/>
    </row>
    <row r="1897" spans="44:74">
      <c r="AR1897" s="8"/>
      <c r="BV1897" s="38"/>
    </row>
    <row r="1898" spans="44:74">
      <c r="AR1898" s="8"/>
      <c r="BV1898" s="38"/>
    </row>
    <row r="1899" spans="44:74">
      <c r="AR1899" s="8"/>
      <c r="BV1899" s="38"/>
    </row>
    <row r="1900" spans="44:74">
      <c r="AR1900" s="8"/>
      <c r="BV1900" s="38"/>
    </row>
    <row r="1901" spans="44:74">
      <c r="AR1901" s="8"/>
      <c r="BV1901" s="38"/>
    </row>
    <row r="1902" spans="44:74">
      <c r="AR1902" s="8"/>
      <c r="BV1902" s="38"/>
    </row>
    <row r="1903" spans="44:74">
      <c r="AR1903" s="8"/>
      <c r="BV1903" s="38"/>
    </row>
    <row r="1904" spans="44:74">
      <c r="AR1904" s="8"/>
      <c r="BV1904" s="38"/>
    </row>
    <row r="1905" spans="44:74">
      <c r="AR1905" s="8"/>
      <c r="BV1905" s="38"/>
    </row>
    <row r="1906" spans="44:74">
      <c r="AR1906" s="8"/>
      <c r="BV1906" s="38"/>
    </row>
    <row r="1907" spans="44:74">
      <c r="AR1907" s="8"/>
      <c r="BV1907" s="38"/>
    </row>
    <row r="1908" spans="44:74">
      <c r="AR1908" s="8"/>
      <c r="BV1908" s="38"/>
    </row>
    <row r="1909" spans="44:74">
      <c r="AR1909" s="8"/>
      <c r="BV1909" s="38"/>
    </row>
    <row r="1910" spans="44:74">
      <c r="AR1910" s="8"/>
      <c r="BV1910" s="38"/>
    </row>
    <row r="1911" spans="44:74">
      <c r="AR1911" s="8"/>
      <c r="BV1911" s="38"/>
    </row>
    <row r="1912" spans="44:74">
      <c r="AR1912" s="8"/>
      <c r="BV1912" s="38"/>
    </row>
    <row r="1913" spans="44:74">
      <c r="AR1913" s="8"/>
      <c r="BV1913" s="38"/>
    </row>
    <row r="1914" spans="44:74">
      <c r="AR1914" s="8"/>
      <c r="BV1914" s="38"/>
    </row>
    <row r="1915" spans="44:74">
      <c r="AR1915" s="8"/>
      <c r="BV1915" s="38"/>
    </row>
    <row r="1916" spans="44:74">
      <c r="AR1916" s="8"/>
      <c r="BV1916" s="38"/>
    </row>
    <row r="1917" spans="44:74">
      <c r="AR1917" s="8"/>
      <c r="BV1917" s="38"/>
    </row>
    <row r="1918" spans="44:74">
      <c r="AR1918" s="8"/>
      <c r="BV1918" s="38"/>
    </row>
    <row r="1919" spans="44:74">
      <c r="AR1919" s="8"/>
      <c r="BV1919" s="38"/>
    </row>
    <row r="1920" spans="44:74">
      <c r="AR1920" s="8"/>
      <c r="BV1920" s="38"/>
    </row>
    <row r="1921" spans="44:74">
      <c r="AR1921" s="8"/>
      <c r="BV1921" s="38"/>
    </row>
    <row r="1922" spans="44:74">
      <c r="AR1922" s="8"/>
      <c r="BV1922" s="38"/>
    </row>
    <row r="1923" spans="44:74">
      <c r="AR1923" s="8"/>
      <c r="BV1923" s="38"/>
    </row>
    <row r="1924" spans="44:74">
      <c r="AR1924" s="8"/>
      <c r="BV1924" s="38"/>
    </row>
    <row r="1925" spans="44:74">
      <c r="AR1925" s="8"/>
      <c r="BV1925" s="38"/>
    </row>
    <row r="1926" spans="44:74">
      <c r="AR1926" s="8"/>
      <c r="BV1926" s="38"/>
    </row>
    <row r="1927" spans="44:74">
      <c r="AR1927" s="8"/>
      <c r="BV1927" s="38"/>
    </row>
    <row r="1928" spans="44:74">
      <c r="AR1928" s="8"/>
      <c r="BV1928" s="38"/>
    </row>
    <row r="1929" spans="44:74">
      <c r="AR1929" s="8"/>
      <c r="BV1929" s="38"/>
    </row>
    <row r="1930" spans="44:74">
      <c r="AR1930" s="8"/>
      <c r="BV1930" s="38"/>
    </row>
    <row r="1931" spans="44:74">
      <c r="AR1931" s="8"/>
      <c r="BV1931" s="38"/>
    </row>
    <row r="1932" spans="44:74">
      <c r="AR1932" s="8"/>
      <c r="BV1932" s="38"/>
    </row>
    <row r="1933" spans="44:74">
      <c r="AR1933" s="8"/>
      <c r="BV1933" s="38"/>
    </row>
    <row r="1934" spans="44:74">
      <c r="AR1934" s="8"/>
      <c r="BV1934" s="38"/>
    </row>
    <row r="1935" spans="44:74">
      <c r="AR1935" s="8"/>
      <c r="BV1935" s="38"/>
    </row>
    <row r="1936" spans="44:74">
      <c r="AR1936" s="8"/>
      <c r="BV1936" s="38"/>
    </row>
    <row r="1937" spans="44:74">
      <c r="AR1937" s="8"/>
      <c r="BV1937" s="38"/>
    </row>
    <row r="1938" spans="44:74">
      <c r="AR1938" s="8"/>
      <c r="BV1938" s="38"/>
    </row>
    <row r="1939" spans="44:74">
      <c r="AR1939" s="8"/>
      <c r="BV1939" s="38"/>
    </row>
    <row r="1940" spans="44:74">
      <c r="AR1940" s="8"/>
      <c r="BV1940" s="38"/>
    </row>
    <row r="1941" spans="44:74">
      <c r="AR1941" s="8"/>
      <c r="BV1941" s="38"/>
    </row>
    <row r="1942" spans="44:74">
      <c r="AR1942" s="8"/>
      <c r="BV1942" s="38"/>
    </row>
    <row r="1943" spans="44:74">
      <c r="AR1943" s="8"/>
      <c r="BV1943" s="38"/>
    </row>
    <row r="1944" spans="44:74">
      <c r="AR1944" s="8"/>
      <c r="BV1944" s="38"/>
    </row>
    <row r="1945" spans="44:74">
      <c r="AR1945" s="8"/>
      <c r="BV1945" s="38"/>
    </row>
    <row r="1946" spans="44:74">
      <c r="AR1946" s="8"/>
      <c r="BV1946" s="38"/>
    </row>
    <row r="1947" spans="44:74">
      <c r="AR1947" s="8"/>
      <c r="BV1947" s="38"/>
    </row>
    <row r="1948" spans="44:74">
      <c r="AR1948" s="8"/>
      <c r="BV1948" s="38"/>
    </row>
    <row r="1949" spans="44:74">
      <c r="AR1949" s="8"/>
      <c r="BV1949" s="38"/>
    </row>
    <row r="1950" spans="44:74">
      <c r="AR1950" s="8"/>
      <c r="BV1950" s="38"/>
    </row>
    <row r="1951" spans="44:74">
      <c r="AR1951" s="8"/>
      <c r="BV1951" s="38"/>
    </row>
    <row r="1952" spans="44:74">
      <c r="AR1952" s="8"/>
      <c r="BV1952" s="38"/>
    </row>
    <row r="1953" spans="44:74">
      <c r="AR1953" s="8"/>
      <c r="BV1953" s="38"/>
    </row>
    <row r="1954" spans="44:74">
      <c r="AR1954" s="8"/>
      <c r="BV1954" s="38"/>
    </row>
    <row r="1955" spans="44:74">
      <c r="AR1955" s="8"/>
      <c r="BV1955" s="38"/>
    </row>
    <row r="1956" spans="44:74">
      <c r="AR1956" s="8"/>
      <c r="BV1956" s="38"/>
    </row>
    <row r="1957" spans="44:74">
      <c r="AR1957" s="8"/>
      <c r="BV1957" s="38"/>
    </row>
    <row r="1958" spans="44:74">
      <c r="AR1958" s="8"/>
      <c r="BV1958" s="38"/>
    </row>
    <row r="1959" spans="44:74">
      <c r="AR1959" s="8"/>
      <c r="BV1959" s="38"/>
    </row>
    <row r="1960" spans="44:74">
      <c r="AR1960" s="8"/>
      <c r="BV1960" s="38"/>
    </row>
    <row r="1961" spans="44:74">
      <c r="AR1961" s="8"/>
      <c r="BV1961" s="38"/>
    </row>
    <row r="1962" spans="44:74">
      <c r="AR1962" s="8"/>
      <c r="BV1962" s="38"/>
    </row>
    <row r="1963" spans="44:74">
      <c r="AR1963" s="8"/>
      <c r="BV1963" s="38"/>
    </row>
    <row r="1964" spans="44:74">
      <c r="AR1964" s="8"/>
      <c r="BV1964" s="38"/>
    </row>
    <row r="1965" spans="44:74">
      <c r="AR1965" s="8"/>
      <c r="BV1965" s="38"/>
    </row>
    <row r="1966" spans="44:74">
      <c r="AR1966" s="8"/>
      <c r="BV1966" s="38"/>
    </row>
    <row r="1967" spans="44:74">
      <c r="AR1967" s="8"/>
      <c r="BV1967" s="38"/>
    </row>
    <row r="1968" spans="44:74">
      <c r="AR1968" s="8"/>
      <c r="BV1968" s="38"/>
    </row>
    <row r="1969" spans="44:74">
      <c r="AR1969" s="8"/>
      <c r="BV1969" s="38"/>
    </row>
    <row r="1970" spans="44:74">
      <c r="AR1970" s="8"/>
      <c r="BV1970" s="38"/>
    </row>
    <row r="1971" spans="44:74">
      <c r="AR1971" s="8"/>
      <c r="BV1971" s="38"/>
    </row>
    <row r="1972" spans="44:74">
      <c r="AR1972" s="8"/>
      <c r="BV1972" s="38"/>
    </row>
    <row r="1973" spans="44:74">
      <c r="AR1973" s="8"/>
      <c r="BV1973" s="38"/>
    </row>
    <row r="1974" spans="44:74">
      <c r="AR1974" s="8"/>
      <c r="BV1974" s="38"/>
    </row>
    <row r="1975" spans="44:74">
      <c r="AR1975" s="8"/>
      <c r="BV1975" s="38"/>
    </row>
    <row r="1976" spans="44:74">
      <c r="AR1976" s="8"/>
      <c r="BV1976" s="38"/>
    </row>
    <row r="1977" spans="44:74">
      <c r="AR1977" s="8"/>
      <c r="BV1977" s="38"/>
    </row>
    <row r="1978" spans="44:74">
      <c r="AR1978" s="8"/>
      <c r="BV1978" s="38"/>
    </row>
    <row r="1979" spans="44:74">
      <c r="AR1979" s="8"/>
      <c r="BV1979" s="38"/>
    </row>
    <row r="1980" spans="44:74">
      <c r="AR1980" s="8"/>
      <c r="BV1980" s="38"/>
    </row>
    <row r="1981" spans="44:74">
      <c r="AR1981" s="8"/>
      <c r="BV1981" s="38"/>
    </row>
    <row r="1982" spans="44:74">
      <c r="AR1982" s="8"/>
      <c r="BV1982" s="38"/>
    </row>
    <row r="1983" spans="44:74">
      <c r="AR1983" s="8"/>
      <c r="BV1983" s="38"/>
    </row>
    <row r="1984" spans="44:74">
      <c r="AR1984" s="8"/>
      <c r="BV1984" s="38"/>
    </row>
    <row r="1985" spans="44:74">
      <c r="AR1985" s="8"/>
      <c r="BV1985" s="38"/>
    </row>
    <row r="1986" spans="44:74">
      <c r="AR1986" s="8"/>
      <c r="BV1986" s="38"/>
    </row>
    <row r="1987" spans="44:74">
      <c r="AR1987" s="8"/>
      <c r="BV1987" s="38"/>
    </row>
    <row r="1988" spans="44:74">
      <c r="AR1988" s="8"/>
      <c r="BV1988" s="38"/>
    </row>
    <row r="1989" spans="44:74">
      <c r="AR1989" s="8"/>
      <c r="BV1989" s="38"/>
    </row>
    <row r="1990" spans="44:74">
      <c r="AR1990" s="8"/>
      <c r="BV1990" s="38"/>
    </row>
    <row r="1991" spans="44:74">
      <c r="AR1991" s="8"/>
      <c r="BV1991" s="38"/>
    </row>
    <row r="1992" spans="44:74">
      <c r="AR1992" s="8"/>
      <c r="BV1992" s="38"/>
    </row>
    <row r="1993" spans="44:74">
      <c r="AR1993" s="8"/>
      <c r="BV1993" s="38"/>
    </row>
    <row r="1994" spans="44:74">
      <c r="AR1994" s="8"/>
      <c r="BV1994" s="38"/>
    </row>
    <row r="1995" spans="44:74">
      <c r="AR1995" s="8"/>
      <c r="BV1995" s="38"/>
    </row>
    <row r="1996" spans="44:74">
      <c r="AR1996" s="8"/>
      <c r="BV1996" s="38"/>
    </row>
    <row r="1997" spans="44:74">
      <c r="AR1997" s="8"/>
      <c r="BV1997" s="38"/>
    </row>
    <row r="1998" spans="44:74">
      <c r="AR1998" s="8"/>
      <c r="BV1998" s="38"/>
    </row>
    <row r="1999" spans="44:74">
      <c r="AR1999" s="8"/>
      <c r="BV1999" s="38"/>
    </row>
    <row r="2000" spans="44:74">
      <c r="AR2000" s="8"/>
      <c r="BV2000" s="38"/>
    </row>
    <row r="2001" spans="44:74">
      <c r="AR2001" s="8"/>
      <c r="BV2001" s="38"/>
    </row>
    <row r="2002" spans="44:74">
      <c r="AR2002" s="8"/>
      <c r="BV2002" s="38"/>
    </row>
    <row r="2003" spans="44:74">
      <c r="AR2003" s="8"/>
      <c r="BV2003" s="38"/>
    </row>
    <row r="2004" spans="44:74">
      <c r="AR2004" s="8"/>
      <c r="BV2004" s="38"/>
    </row>
    <row r="2005" spans="44:74">
      <c r="AR2005" s="8"/>
      <c r="BV2005" s="38"/>
    </row>
    <row r="2006" spans="44:74">
      <c r="AR2006" s="8"/>
      <c r="BV2006" s="38"/>
    </row>
    <row r="2007" spans="44:74">
      <c r="AR2007" s="8"/>
      <c r="BV2007" s="38"/>
    </row>
    <row r="2008" spans="44:74">
      <c r="AR2008" s="8"/>
      <c r="BV2008" s="38"/>
    </row>
    <row r="2009" spans="44:74">
      <c r="AR2009" s="8"/>
      <c r="BV2009" s="38"/>
    </row>
    <row r="2010" spans="44:74">
      <c r="AR2010" s="8"/>
      <c r="BV2010" s="38"/>
    </row>
    <row r="2011" spans="44:74">
      <c r="AR2011" s="8"/>
      <c r="BV2011" s="38"/>
    </row>
    <row r="2012" spans="44:74">
      <c r="AR2012" s="8"/>
      <c r="BV2012" s="38"/>
    </row>
    <row r="2013" spans="44:74">
      <c r="AR2013" s="8"/>
      <c r="BV2013" s="38"/>
    </row>
    <row r="2014" spans="44:74">
      <c r="AR2014" s="8"/>
      <c r="BV2014" s="38"/>
    </row>
    <row r="2015" spans="44:74">
      <c r="AR2015" s="8"/>
      <c r="BV2015" s="38"/>
    </row>
    <row r="2016" spans="44:74">
      <c r="AR2016" s="8"/>
      <c r="BV2016" s="38"/>
    </row>
    <row r="2017" spans="44:74">
      <c r="AR2017" s="8"/>
      <c r="BV2017" s="38"/>
    </row>
    <row r="2018" spans="44:74">
      <c r="AR2018" s="8"/>
      <c r="BV2018" s="38"/>
    </row>
    <row r="2019" spans="44:74">
      <c r="AR2019" s="8"/>
      <c r="BV2019" s="38"/>
    </row>
    <row r="2020" spans="44:74">
      <c r="AR2020" s="8"/>
      <c r="BV2020" s="38"/>
    </row>
    <row r="2021" spans="44:74">
      <c r="AR2021" s="8"/>
      <c r="BV2021" s="38"/>
    </row>
    <row r="2022" spans="44:74">
      <c r="AR2022" s="8"/>
      <c r="BV2022" s="38"/>
    </row>
    <row r="2023" spans="44:74">
      <c r="AR2023" s="8"/>
      <c r="BV2023" s="38"/>
    </row>
    <row r="2024" spans="44:74">
      <c r="AR2024" s="8"/>
      <c r="BV2024" s="38"/>
    </row>
    <row r="2025" spans="44:74">
      <c r="AR2025" s="8"/>
      <c r="BV2025" s="38"/>
    </row>
    <row r="2026" spans="44:74">
      <c r="AR2026" s="8"/>
      <c r="BV2026" s="38"/>
    </row>
    <row r="2027" spans="44:74">
      <c r="AR2027" s="8"/>
      <c r="BV2027" s="38"/>
    </row>
    <row r="2028" spans="44:74">
      <c r="AR2028" s="8"/>
      <c r="BV2028" s="38"/>
    </row>
    <row r="2029" spans="44:74">
      <c r="AR2029" s="8"/>
      <c r="BV2029" s="38"/>
    </row>
    <row r="2030" spans="44:74">
      <c r="AR2030" s="8"/>
      <c r="BV2030" s="38"/>
    </row>
    <row r="2031" spans="44:74">
      <c r="AR2031" s="8"/>
      <c r="BV2031" s="38"/>
    </row>
    <row r="2032" spans="44:74">
      <c r="AR2032" s="8"/>
      <c r="BV2032" s="38"/>
    </row>
    <row r="2033" spans="44:74">
      <c r="AR2033" s="8"/>
      <c r="BV2033" s="38"/>
    </row>
    <row r="2034" spans="44:74">
      <c r="AR2034" s="8"/>
      <c r="BV2034" s="38"/>
    </row>
    <row r="2035" spans="44:74">
      <c r="AR2035" s="8"/>
      <c r="BV2035" s="38"/>
    </row>
    <row r="2036" spans="44:74">
      <c r="AR2036" s="8"/>
      <c r="BV2036" s="38"/>
    </row>
    <row r="2037" spans="44:74">
      <c r="AR2037" s="8"/>
      <c r="BV2037" s="38"/>
    </row>
    <row r="2038" spans="44:74">
      <c r="AR2038" s="8"/>
      <c r="BV2038" s="38"/>
    </row>
    <row r="2039" spans="44:74">
      <c r="AR2039" s="8"/>
      <c r="BV2039" s="38"/>
    </row>
    <row r="2040" spans="44:74">
      <c r="AR2040" s="8"/>
      <c r="BV2040" s="38"/>
    </row>
    <row r="2041" spans="44:74">
      <c r="AR2041" s="8"/>
      <c r="BV2041" s="38"/>
    </row>
    <row r="2042" spans="44:74">
      <c r="AR2042" s="8"/>
      <c r="BV2042" s="38"/>
    </row>
    <row r="2043" spans="44:74">
      <c r="AR2043" s="8"/>
      <c r="BV2043" s="38"/>
    </row>
    <row r="2044" spans="44:74">
      <c r="AR2044" s="8"/>
      <c r="BV2044" s="38"/>
    </row>
    <row r="2045" spans="44:74">
      <c r="AR2045" s="8"/>
      <c r="BV2045" s="38"/>
    </row>
    <row r="2046" spans="44:74">
      <c r="AR2046" s="8"/>
      <c r="BV2046" s="38"/>
    </row>
    <row r="2047" spans="44:74">
      <c r="AR2047" s="8"/>
      <c r="BV2047" s="38"/>
    </row>
    <row r="2048" spans="44:74">
      <c r="AR2048" s="8"/>
      <c r="BV2048" s="38"/>
    </row>
    <row r="2049" spans="44:74">
      <c r="AR2049" s="8"/>
      <c r="BV2049" s="38"/>
    </row>
    <row r="2050" spans="44:74">
      <c r="AR2050" s="8"/>
      <c r="BV2050" s="38"/>
    </row>
    <row r="2051" spans="44:74">
      <c r="AR2051" s="8"/>
      <c r="BV2051" s="38"/>
    </row>
    <row r="2052" spans="44:74">
      <c r="AR2052" s="8"/>
      <c r="BV2052" s="38"/>
    </row>
    <row r="2053" spans="44:74">
      <c r="AR2053" s="8"/>
      <c r="BV2053" s="38"/>
    </row>
    <row r="2054" spans="44:74">
      <c r="AR2054" s="8"/>
      <c r="BV2054" s="38"/>
    </row>
    <row r="2055" spans="44:74">
      <c r="AR2055" s="8"/>
      <c r="BV2055" s="38"/>
    </row>
    <row r="2056" spans="44:74">
      <c r="AR2056" s="8"/>
      <c r="BV2056" s="38"/>
    </row>
    <row r="2057" spans="44:74">
      <c r="AR2057" s="8"/>
      <c r="BV2057" s="38"/>
    </row>
    <row r="2058" spans="44:74">
      <c r="AR2058" s="8"/>
      <c r="BV2058" s="38"/>
    </row>
    <row r="2059" spans="44:74">
      <c r="AR2059" s="8"/>
      <c r="BV2059" s="38"/>
    </row>
    <row r="2060" spans="44:74">
      <c r="AR2060" s="8"/>
      <c r="BV2060" s="38"/>
    </row>
    <row r="2061" spans="44:74">
      <c r="AR2061" s="8"/>
      <c r="BV2061" s="38"/>
    </row>
    <row r="2062" spans="44:74">
      <c r="AR2062" s="8"/>
      <c r="BV2062" s="38"/>
    </row>
    <row r="2063" spans="44:74">
      <c r="AR2063" s="8"/>
      <c r="BV2063" s="38"/>
    </row>
    <row r="2064" spans="44:74">
      <c r="AR2064" s="8"/>
      <c r="BV2064" s="38"/>
    </row>
    <row r="2065" spans="44:74">
      <c r="AR2065" s="8"/>
      <c r="BV2065" s="38"/>
    </row>
    <row r="2066" spans="44:74">
      <c r="AR2066" s="8"/>
      <c r="BV2066" s="38"/>
    </row>
    <row r="2067" spans="44:74">
      <c r="AR2067" s="8"/>
      <c r="BV2067" s="38"/>
    </row>
    <row r="2068" spans="44:74">
      <c r="AR2068" s="8"/>
      <c r="BV2068" s="38"/>
    </row>
    <row r="2069" spans="44:74">
      <c r="AR2069" s="8"/>
      <c r="BV2069" s="38"/>
    </row>
    <row r="2070" spans="44:74">
      <c r="AR2070" s="8"/>
      <c r="BV2070" s="38"/>
    </row>
    <row r="2071" spans="44:74">
      <c r="AR2071" s="8"/>
      <c r="BV2071" s="38"/>
    </row>
    <row r="2072" spans="44:74">
      <c r="AR2072" s="8"/>
      <c r="BV2072" s="38"/>
    </row>
    <row r="2073" spans="44:74">
      <c r="AR2073" s="8"/>
      <c r="BV2073" s="38"/>
    </row>
    <row r="2074" spans="44:74">
      <c r="AR2074" s="8"/>
      <c r="BV2074" s="38"/>
    </row>
    <row r="2075" spans="44:74">
      <c r="AR2075" s="8"/>
      <c r="BV2075" s="38"/>
    </row>
    <row r="2076" spans="44:74">
      <c r="AR2076" s="8"/>
      <c r="BV2076" s="38"/>
    </row>
    <row r="2077" spans="44:74">
      <c r="AR2077" s="8"/>
      <c r="BV2077" s="38"/>
    </row>
    <row r="2078" spans="44:74">
      <c r="AR2078" s="8"/>
      <c r="BV2078" s="38"/>
    </row>
    <row r="2079" spans="44:74">
      <c r="AR2079" s="8"/>
      <c r="BV2079" s="38"/>
    </row>
    <row r="2080" spans="44:74">
      <c r="AR2080" s="8"/>
      <c r="BV2080" s="38"/>
    </row>
    <row r="2081" spans="44:74">
      <c r="AR2081" s="8"/>
      <c r="BV2081" s="38"/>
    </row>
    <row r="2082" spans="44:74">
      <c r="AR2082" s="8"/>
      <c r="BV2082" s="38"/>
    </row>
    <row r="2083" spans="44:74">
      <c r="AR2083" s="8"/>
      <c r="BV2083" s="38"/>
    </row>
    <row r="2084" spans="44:74">
      <c r="AR2084" s="8"/>
      <c r="BV2084" s="38"/>
    </row>
    <row r="2085" spans="44:74">
      <c r="AR2085" s="8"/>
      <c r="BV2085" s="38"/>
    </row>
    <row r="2086" spans="44:74">
      <c r="AR2086" s="8"/>
      <c r="BV2086" s="38"/>
    </row>
    <row r="2087" spans="44:74">
      <c r="AR2087" s="8"/>
      <c r="BV2087" s="38"/>
    </row>
    <row r="2088" spans="44:74">
      <c r="AR2088" s="8"/>
      <c r="BV2088" s="38"/>
    </row>
    <row r="2089" spans="44:74">
      <c r="AR2089" s="8"/>
      <c r="BV2089" s="38"/>
    </row>
    <row r="2090" spans="44:74">
      <c r="AR2090" s="8"/>
      <c r="BV2090" s="38"/>
    </row>
    <row r="2091" spans="44:74">
      <c r="AR2091" s="8"/>
      <c r="BV2091" s="38"/>
    </row>
    <row r="2092" spans="44:74">
      <c r="AR2092" s="8"/>
      <c r="BV2092" s="38"/>
    </row>
    <row r="2093" spans="44:74">
      <c r="AR2093" s="8"/>
      <c r="BV2093" s="38"/>
    </row>
    <row r="2094" spans="44:74">
      <c r="AR2094" s="8"/>
      <c r="BV2094" s="38"/>
    </row>
    <row r="2095" spans="44:74">
      <c r="AR2095" s="8"/>
      <c r="BV2095" s="38"/>
    </row>
    <row r="2096" spans="44:74">
      <c r="AR2096" s="8"/>
      <c r="BV2096" s="38"/>
    </row>
    <row r="2097" spans="44:74">
      <c r="AR2097" s="8"/>
      <c r="BV2097" s="38"/>
    </row>
    <row r="2098" spans="44:74">
      <c r="AR2098" s="8"/>
      <c r="BV2098" s="38"/>
    </row>
    <row r="2099" spans="44:74">
      <c r="AR2099" s="8"/>
      <c r="BV2099" s="38"/>
    </row>
    <row r="2100" spans="44:74">
      <c r="AR2100" s="8"/>
      <c r="BV2100" s="38"/>
    </row>
    <row r="2101" spans="44:74">
      <c r="AR2101" s="8"/>
      <c r="BV2101" s="38"/>
    </row>
    <row r="2102" spans="44:74">
      <c r="AR2102" s="8"/>
      <c r="BV2102" s="38"/>
    </row>
    <row r="2103" spans="44:74">
      <c r="AR2103" s="8"/>
      <c r="BV2103" s="38"/>
    </row>
    <row r="2104" spans="44:74">
      <c r="AR2104" s="8"/>
      <c r="BV2104" s="38"/>
    </row>
    <row r="2105" spans="44:74">
      <c r="AR2105" s="8"/>
      <c r="BV2105" s="38"/>
    </row>
    <row r="2106" spans="44:74">
      <c r="AR2106" s="8"/>
      <c r="BV2106" s="38"/>
    </row>
    <row r="2107" spans="44:74">
      <c r="AR2107" s="8"/>
      <c r="BV2107" s="38"/>
    </row>
    <row r="2108" spans="44:74">
      <c r="AR2108" s="8"/>
      <c r="BV2108" s="38"/>
    </row>
    <row r="2109" spans="44:74">
      <c r="AR2109" s="8"/>
      <c r="BV2109" s="38"/>
    </row>
    <row r="2110" spans="44:74">
      <c r="AR2110" s="8"/>
      <c r="BV2110" s="38"/>
    </row>
    <row r="2111" spans="44:74">
      <c r="AR2111" s="8"/>
      <c r="BV2111" s="38"/>
    </row>
    <row r="2112" spans="44:74">
      <c r="AR2112" s="8"/>
      <c r="BV2112" s="38"/>
    </row>
    <row r="2113" spans="44:74">
      <c r="AR2113" s="8"/>
      <c r="BV2113" s="38"/>
    </row>
    <row r="2114" spans="44:74">
      <c r="AR2114" s="8"/>
      <c r="BV2114" s="38"/>
    </row>
    <row r="2115" spans="44:74">
      <c r="AR2115" s="8"/>
      <c r="BV2115" s="38"/>
    </row>
    <row r="2116" spans="44:74">
      <c r="AR2116" s="8"/>
      <c r="BV2116" s="38"/>
    </row>
    <row r="2117" spans="44:74">
      <c r="AR2117" s="8"/>
      <c r="BV2117" s="38"/>
    </row>
    <row r="2118" spans="44:74">
      <c r="AR2118" s="8"/>
      <c r="BV2118" s="38"/>
    </row>
    <row r="2119" spans="44:74">
      <c r="AR2119" s="8"/>
      <c r="BV2119" s="38"/>
    </row>
    <row r="2120" spans="44:74">
      <c r="AR2120" s="8"/>
      <c r="BV2120" s="38"/>
    </row>
    <row r="2121" spans="44:74">
      <c r="AR2121" s="8"/>
      <c r="BV2121" s="38"/>
    </row>
    <row r="2122" spans="44:74">
      <c r="AR2122" s="8"/>
      <c r="BV2122" s="38"/>
    </row>
    <row r="2123" spans="44:74">
      <c r="AR2123" s="8"/>
      <c r="BV2123" s="38"/>
    </row>
    <row r="2124" spans="44:74">
      <c r="AR2124" s="8"/>
      <c r="BV2124" s="38"/>
    </row>
    <row r="2125" spans="44:74">
      <c r="AR2125" s="8"/>
      <c r="BV2125" s="38"/>
    </row>
    <row r="2126" spans="44:74">
      <c r="AR2126" s="8"/>
      <c r="BV2126" s="38"/>
    </row>
    <row r="2127" spans="44:74">
      <c r="AR2127" s="8"/>
      <c r="BV2127" s="38"/>
    </row>
    <row r="2128" spans="44:74">
      <c r="AR2128" s="8"/>
      <c r="BV2128" s="38"/>
    </row>
    <row r="2129" spans="44:74">
      <c r="AR2129" s="8"/>
      <c r="BV2129" s="38"/>
    </row>
    <row r="2130" spans="44:74">
      <c r="AR2130" s="8"/>
      <c r="BV2130" s="38"/>
    </row>
    <row r="2131" spans="44:74">
      <c r="AR2131" s="8"/>
      <c r="BV2131" s="38"/>
    </row>
    <row r="2132" spans="44:74">
      <c r="AR2132" s="8"/>
      <c r="BV2132" s="38"/>
    </row>
    <row r="2133" spans="44:74">
      <c r="AR2133" s="8"/>
      <c r="BV2133" s="38"/>
    </row>
    <row r="2134" spans="44:74">
      <c r="AR2134" s="8"/>
      <c r="BV2134" s="38"/>
    </row>
    <row r="2135" spans="44:74">
      <c r="AR2135" s="8"/>
      <c r="BV2135" s="38"/>
    </row>
    <row r="2136" spans="44:74">
      <c r="AR2136" s="8"/>
      <c r="BV2136" s="38"/>
    </row>
    <row r="2137" spans="44:74">
      <c r="AR2137" s="8"/>
      <c r="BV2137" s="38"/>
    </row>
    <row r="2138" spans="44:74">
      <c r="AR2138" s="8"/>
      <c r="BV2138" s="38"/>
    </row>
    <row r="2139" spans="44:74">
      <c r="AR2139" s="8"/>
      <c r="BV2139" s="38"/>
    </row>
    <row r="2140" spans="44:74">
      <c r="AR2140" s="8"/>
      <c r="BV2140" s="38"/>
    </row>
    <row r="2141" spans="44:74">
      <c r="AR2141" s="8"/>
      <c r="BV2141" s="38"/>
    </row>
    <row r="2142" spans="44:74">
      <c r="AR2142" s="8"/>
      <c r="BV2142" s="38"/>
    </row>
    <row r="2143" spans="44:74">
      <c r="AR2143" s="8"/>
      <c r="BV2143" s="38"/>
    </row>
    <row r="2144" spans="44:74">
      <c r="AR2144" s="8"/>
      <c r="BV2144" s="38"/>
    </row>
    <row r="2145" spans="44:74">
      <c r="AR2145" s="8"/>
      <c r="BV2145" s="38"/>
    </row>
    <row r="2146" spans="44:74">
      <c r="AR2146" s="8"/>
      <c r="BV2146" s="38"/>
    </row>
    <row r="2147" spans="44:74">
      <c r="AR2147" s="8"/>
      <c r="BV2147" s="38"/>
    </row>
    <row r="2148" spans="44:74">
      <c r="AR2148" s="8"/>
      <c r="BV2148" s="38"/>
    </row>
    <row r="2149" spans="44:74">
      <c r="AR2149" s="8"/>
      <c r="BV2149" s="38"/>
    </row>
    <row r="2150" spans="44:74">
      <c r="AR2150" s="8"/>
      <c r="BV2150" s="38"/>
    </row>
    <row r="2151" spans="44:74">
      <c r="AR2151" s="8"/>
      <c r="BV2151" s="38"/>
    </row>
    <row r="2152" spans="44:74">
      <c r="AR2152" s="8"/>
      <c r="BV2152" s="38"/>
    </row>
    <row r="2153" spans="44:74">
      <c r="AR2153" s="8"/>
      <c r="BV2153" s="38"/>
    </row>
    <row r="2154" spans="44:74">
      <c r="AR2154" s="8"/>
      <c r="BV2154" s="38"/>
    </row>
    <row r="2155" spans="44:74">
      <c r="AR2155" s="8"/>
      <c r="BV2155" s="38"/>
    </row>
    <row r="2156" spans="44:74">
      <c r="AR2156" s="8"/>
      <c r="BV2156" s="38"/>
    </row>
    <row r="2157" spans="44:74">
      <c r="AR2157" s="8"/>
      <c r="BV2157" s="38"/>
    </row>
    <row r="2158" spans="44:74">
      <c r="AR2158" s="8"/>
      <c r="BV2158" s="38"/>
    </row>
    <row r="2159" spans="44:74">
      <c r="AR2159" s="8"/>
      <c r="BV2159" s="38"/>
    </row>
    <row r="2160" spans="44:74">
      <c r="AR2160" s="8"/>
      <c r="BV2160" s="38"/>
    </row>
    <row r="2161" spans="44:74">
      <c r="AR2161" s="8"/>
      <c r="BV2161" s="38"/>
    </row>
    <row r="2162" spans="44:74">
      <c r="AR2162" s="8"/>
      <c r="BV2162" s="38"/>
    </row>
    <row r="2163" spans="44:74">
      <c r="AR2163" s="8"/>
      <c r="BV2163" s="38"/>
    </row>
    <row r="2164" spans="44:74">
      <c r="AR2164" s="8"/>
      <c r="BV2164" s="38"/>
    </row>
    <row r="2165" spans="44:74">
      <c r="AR2165" s="8"/>
      <c r="BV2165" s="38"/>
    </row>
    <row r="2166" spans="44:74">
      <c r="AR2166" s="8"/>
      <c r="BV2166" s="38"/>
    </row>
    <row r="2167" spans="44:74">
      <c r="AR2167" s="8"/>
      <c r="BV2167" s="38"/>
    </row>
    <row r="2168" spans="44:74">
      <c r="AR2168" s="8"/>
      <c r="BV2168" s="38"/>
    </row>
    <row r="2169" spans="44:74">
      <c r="AR2169" s="8"/>
      <c r="BV2169" s="38"/>
    </row>
    <row r="2170" spans="44:74">
      <c r="AR2170" s="8"/>
      <c r="BV2170" s="38"/>
    </row>
    <row r="2171" spans="44:74">
      <c r="AR2171" s="8"/>
      <c r="BV2171" s="38"/>
    </row>
    <row r="2172" spans="44:74">
      <c r="AR2172" s="8"/>
      <c r="BV2172" s="38"/>
    </row>
    <row r="2173" spans="44:74">
      <c r="AR2173" s="8"/>
      <c r="BV2173" s="38"/>
    </row>
    <row r="2174" spans="44:74">
      <c r="AR2174" s="8"/>
      <c r="BV2174" s="38"/>
    </row>
    <row r="2175" spans="44:74">
      <c r="AR2175" s="8"/>
      <c r="BV2175" s="38"/>
    </row>
    <row r="2176" spans="44:74">
      <c r="AR2176" s="8"/>
      <c r="BV2176" s="38"/>
    </row>
    <row r="2177" spans="44:74">
      <c r="AR2177" s="8"/>
      <c r="BV2177" s="38"/>
    </row>
    <row r="2178" spans="44:74">
      <c r="AR2178" s="8"/>
      <c r="BV2178" s="38"/>
    </row>
    <row r="2179" spans="44:74">
      <c r="AR2179" s="8"/>
      <c r="BV2179" s="38"/>
    </row>
    <row r="2180" spans="44:74">
      <c r="AR2180" s="8"/>
      <c r="BV2180" s="38"/>
    </row>
    <row r="2181" spans="44:74">
      <c r="AR2181" s="8"/>
      <c r="BV2181" s="38"/>
    </row>
    <row r="2182" spans="44:74">
      <c r="AR2182" s="8"/>
      <c r="BV2182" s="38"/>
    </row>
    <row r="2183" spans="44:74">
      <c r="AR2183" s="8"/>
      <c r="BV2183" s="38"/>
    </row>
    <row r="2184" spans="44:74">
      <c r="AR2184" s="8"/>
      <c r="BV2184" s="38"/>
    </row>
    <row r="2185" spans="44:74">
      <c r="AR2185" s="8"/>
      <c r="BV2185" s="38"/>
    </row>
    <row r="2186" spans="44:74">
      <c r="AR2186" s="8"/>
      <c r="BV2186" s="38"/>
    </row>
    <row r="2187" spans="44:74">
      <c r="AR2187" s="8"/>
      <c r="BV2187" s="38"/>
    </row>
    <row r="2188" spans="44:74">
      <c r="AR2188" s="8"/>
      <c r="BV2188" s="38"/>
    </row>
    <row r="2189" spans="44:74">
      <c r="AR2189" s="8"/>
      <c r="BV2189" s="38"/>
    </row>
    <row r="2190" spans="44:74">
      <c r="AR2190" s="8"/>
      <c r="BV2190" s="38"/>
    </row>
    <row r="2191" spans="44:74">
      <c r="AR2191" s="8"/>
      <c r="BV2191" s="38"/>
    </row>
    <row r="2192" spans="44:74">
      <c r="AR2192" s="8"/>
      <c r="BV2192" s="38"/>
    </row>
    <row r="2193" spans="44:74">
      <c r="AR2193" s="8"/>
      <c r="BV2193" s="38"/>
    </row>
    <row r="2194" spans="44:74">
      <c r="AR2194" s="8"/>
      <c r="BV2194" s="38"/>
    </row>
    <row r="2195" spans="44:74">
      <c r="AR2195" s="8"/>
      <c r="BV2195" s="38"/>
    </row>
    <row r="2196" spans="44:74">
      <c r="AR2196" s="8"/>
      <c r="BV2196" s="38"/>
    </row>
    <row r="2197" spans="44:74">
      <c r="AR2197" s="8"/>
      <c r="BV2197" s="38"/>
    </row>
    <row r="2198" spans="44:74">
      <c r="AR2198" s="8"/>
      <c r="BV2198" s="38"/>
    </row>
    <row r="2199" spans="44:74">
      <c r="AR2199" s="8"/>
      <c r="BV2199" s="38"/>
    </row>
    <row r="2200" spans="44:74">
      <c r="AR2200" s="8"/>
      <c r="BV2200" s="38"/>
    </row>
    <row r="2201" spans="44:74">
      <c r="AR2201" s="8"/>
      <c r="BV2201" s="38"/>
    </row>
    <row r="2202" spans="44:74">
      <c r="AR2202" s="8"/>
      <c r="BV2202" s="38"/>
    </row>
    <row r="2203" spans="44:74">
      <c r="AR2203" s="8"/>
      <c r="BV2203" s="38"/>
    </row>
    <row r="2204" spans="44:74">
      <c r="AR2204" s="8"/>
      <c r="BV2204" s="38"/>
    </row>
    <row r="2205" spans="44:74">
      <c r="AR2205" s="8"/>
      <c r="BV2205" s="38"/>
    </row>
    <row r="2206" spans="44:74">
      <c r="AR2206" s="8"/>
      <c r="BV2206" s="38"/>
    </row>
    <row r="2207" spans="44:74">
      <c r="AR2207" s="8"/>
      <c r="BV2207" s="38"/>
    </row>
    <row r="2208" spans="44:74">
      <c r="AR2208" s="8"/>
      <c r="BV2208" s="38"/>
    </row>
    <row r="2209" spans="44:74">
      <c r="AR2209" s="8"/>
      <c r="BV2209" s="38"/>
    </row>
    <row r="2210" spans="44:74">
      <c r="AR2210" s="8"/>
      <c r="BV2210" s="38"/>
    </row>
    <row r="2211" spans="44:74">
      <c r="AR2211" s="8"/>
      <c r="BV2211" s="38"/>
    </row>
    <row r="2212" spans="44:74">
      <c r="AR2212" s="8"/>
      <c r="BV2212" s="38"/>
    </row>
    <row r="2213" spans="44:74">
      <c r="AR2213" s="8"/>
      <c r="BV2213" s="38"/>
    </row>
    <row r="2214" spans="44:74">
      <c r="AR2214" s="8"/>
      <c r="BV2214" s="38"/>
    </row>
    <row r="2215" spans="44:74">
      <c r="AR2215" s="8"/>
      <c r="BV2215" s="38"/>
    </row>
    <row r="2216" spans="44:74">
      <c r="AR2216" s="8"/>
      <c r="BV2216" s="38"/>
    </row>
    <row r="2217" spans="44:74">
      <c r="AR2217" s="8"/>
      <c r="BV2217" s="38"/>
    </row>
    <row r="2218" spans="44:74">
      <c r="AR2218" s="8"/>
      <c r="BV2218" s="38"/>
    </row>
    <row r="2219" spans="44:74">
      <c r="AR2219" s="8"/>
      <c r="BV2219" s="38"/>
    </row>
    <row r="2220" spans="44:74">
      <c r="AR2220" s="8"/>
      <c r="BV2220" s="38"/>
    </row>
    <row r="2221" spans="44:74">
      <c r="AR2221" s="8"/>
      <c r="BV2221" s="38"/>
    </row>
    <row r="2222" spans="44:74">
      <c r="AR2222" s="8"/>
      <c r="BV2222" s="38"/>
    </row>
    <row r="2223" spans="44:74">
      <c r="AR2223" s="8"/>
      <c r="BV2223" s="38"/>
    </row>
    <row r="2224" spans="44:74">
      <c r="AR2224" s="8"/>
      <c r="BV2224" s="38"/>
    </row>
    <row r="2225" spans="44:74">
      <c r="AR2225" s="8"/>
      <c r="BV2225" s="38"/>
    </row>
    <row r="2226" spans="44:74">
      <c r="AR2226" s="8"/>
      <c r="BV2226" s="38"/>
    </row>
    <row r="2227" spans="44:74">
      <c r="AR2227" s="8"/>
      <c r="BV2227" s="38"/>
    </row>
    <row r="2228" spans="44:74">
      <c r="AR2228" s="8"/>
      <c r="BV2228" s="38"/>
    </row>
    <row r="2229" spans="44:74">
      <c r="AR2229" s="8"/>
      <c r="BV2229" s="38"/>
    </row>
    <row r="2230" spans="44:74">
      <c r="AR2230" s="8"/>
      <c r="BV2230" s="38"/>
    </row>
    <row r="2231" spans="44:74">
      <c r="AR2231" s="8"/>
      <c r="BV2231" s="38"/>
    </row>
    <row r="2232" spans="44:74">
      <c r="AR2232" s="8"/>
      <c r="BV2232" s="38"/>
    </row>
    <row r="2233" spans="44:74">
      <c r="AR2233" s="8"/>
      <c r="BV2233" s="38"/>
    </row>
    <row r="2234" spans="44:74">
      <c r="AR2234" s="8"/>
      <c r="BV2234" s="38"/>
    </row>
    <row r="2235" spans="44:74">
      <c r="AR2235" s="8"/>
      <c r="BV2235" s="38"/>
    </row>
    <row r="2236" spans="44:74">
      <c r="AR2236" s="8"/>
      <c r="BV2236" s="38"/>
    </row>
    <row r="2237" spans="44:74">
      <c r="AR2237" s="8"/>
      <c r="BV2237" s="38"/>
    </row>
    <row r="2238" spans="44:74">
      <c r="AR2238" s="8"/>
      <c r="BV2238" s="38"/>
    </row>
    <row r="2239" spans="44:74">
      <c r="AR2239" s="8"/>
      <c r="BV2239" s="38"/>
    </row>
    <row r="2240" spans="44:74">
      <c r="AR2240" s="8"/>
      <c r="BV2240" s="38"/>
    </row>
    <row r="2241" spans="44:74">
      <c r="AR2241" s="8"/>
      <c r="BV2241" s="38"/>
    </row>
    <row r="2242" spans="44:74">
      <c r="AR2242" s="8"/>
      <c r="BV2242" s="38"/>
    </row>
    <row r="2243" spans="44:74">
      <c r="AR2243" s="8"/>
      <c r="BV2243" s="38"/>
    </row>
    <row r="2244" spans="44:74">
      <c r="AR2244" s="8"/>
      <c r="BV2244" s="38"/>
    </row>
    <row r="2245" spans="44:74">
      <c r="AR2245" s="8"/>
      <c r="BV2245" s="38"/>
    </row>
    <row r="2246" spans="44:74">
      <c r="AR2246" s="8"/>
      <c r="BV2246" s="38"/>
    </row>
    <row r="2247" spans="44:74">
      <c r="AR2247" s="8"/>
      <c r="BV2247" s="38"/>
    </row>
    <row r="2248" spans="44:74">
      <c r="AR2248" s="8"/>
      <c r="BV2248" s="38"/>
    </row>
    <row r="2249" spans="44:74">
      <c r="AR2249" s="8"/>
      <c r="BV2249" s="38"/>
    </row>
    <row r="2250" spans="44:74">
      <c r="AR2250" s="8"/>
      <c r="BV2250" s="38"/>
    </row>
    <row r="2251" spans="44:74">
      <c r="AR2251" s="8"/>
      <c r="BV2251" s="38"/>
    </row>
    <row r="2252" spans="44:74">
      <c r="AR2252" s="8"/>
      <c r="BV2252" s="38"/>
    </row>
    <row r="2253" spans="44:74">
      <c r="AR2253" s="8"/>
      <c r="BV2253" s="38"/>
    </row>
    <row r="2254" spans="44:74">
      <c r="AR2254" s="8"/>
      <c r="BV2254" s="38"/>
    </row>
    <row r="2255" spans="44:74">
      <c r="AR2255" s="8"/>
      <c r="BV2255" s="38"/>
    </row>
    <row r="2256" spans="44:74">
      <c r="AR2256" s="8"/>
      <c r="BV2256" s="38"/>
    </row>
    <row r="2257" spans="44:74">
      <c r="AR2257" s="8"/>
      <c r="BV2257" s="38"/>
    </row>
    <row r="2258" spans="44:74">
      <c r="AR2258" s="8"/>
      <c r="BV2258" s="38"/>
    </row>
    <row r="2259" spans="44:74">
      <c r="AR2259" s="8"/>
      <c r="BV2259" s="38"/>
    </row>
    <row r="2260" spans="44:74">
      <c r="AR2260" s="8"/>
      <c r="BV2260" s="38"/>
    </row>
    <row r="2261" spans="44:74">
      <c r="AR2261" s="8"/>
      <c r="BV2261" s="38"/>
    </row>
    <row r="2262" spans="44:74">
      <c r="AR2262" s="8"/>
      <c r="BV2262" s="38"/>
    </row>
    <row r="2263" spans="44:74">
      <c r="AR2263" s="8"/>
      <c r="BV2263" s="38"/>
    </row>
    <row r="2264" spans="44:74">
      <c r="AR2264" s="8"/>
      <c r="BV2264" s="38"/>
    </row>
    <row r="2265" spans="44:74">
      <c r="AR2265" s="8"/>
      <c r="BV2265" s="38"/>
    </row>
    <row r="2266" spans="44:74">
      <c r="AR2266" s="8"/>
      <c r="BV2266" s="38"/>
    </row>
    <row r="2267" spans="44:74">
      <c r="AR2267" s="8"/>
      <c r="BV2267" s="38"/>
    </row>
    <row r="2268" spans="44:74">
      <c r="AR2268" s="8"/>
      <c r="BV2268" s="38"/>
    </row>
    <row r="2269" spans="44:74">
      <c r="AR2269" s="8"/>
      <c r="BV2269" s="38"/>
    </row>
    <row r="2270" spans="44:74">
      <c r="AR2270" s="8"/>
      <c r="BV2270" s="38"/>
    </row>
    <row r="2271" spans="44:74">
      <c r="AR2271" s="8"/>
      <c r="BV2271" s="38"/>
    </row>
    <row r="2272" spans="44:74">
      <c r="AR2272" s="8"/>
      <c r="BV2272" s="38"/>
    </row>
    <row r="2273" spans="44:74">
      <c r="AR2273" s="8"/>
      <c r="BV2273" s="38"/>
    </row>
    <row r="2274" spans="44:74">
      <c r="AR2274" s="8"/>
      <c r="BV2274" s="38"/>
    </row>
    <row r="2275" spans="44:74">
      <c r="AR2275" s="8"/>
      <c r="BV2275" s="38"/>
    </row>
    <row r="2276" spans="44:74">
      <c r="AR2276" s="8"/>
      <c r="BV2276" s="38"/>
    </row>
    <row r="2277" spans="44:74">
      <c r="AR2277" s="8"/>
      <c r="BV2277" s="38"/>
    </row>
    <row r="2278" spans="44:74">
      <c r="AR2278" s="8"/>
      <c r="BV2278" s="38"/>
    </row>
    <row r="2279" spans="44:74">
      <c r="AR2279" s="8"/>
      <c r="BV2279" s="38"/>
    </row>
    <row r="2280" spans="44:74">
      <c r="AR2280" s="8"/>
      <c r="BV2280" s="38"/>
    </row>
    <row r="2281" spans="44:74">
      <c r="AR2281" s="8"/>
      <c r="BV2281" s="38"/>
    </row>
    <row r="2282" spans="44:74">
      <c r="AR2282" s="8"/>
      <c r="BV2282" s="38"/>
    </row>
    <row r="2283" spans="44:74">
      <c r="AR2283" s="8"/>
      <c r="BV2283" s="38"/>
    </row>
    <row r="2284" spans="44:74">
      <c r="AR2284" s="8"/>
      <c r="BV2284" s="38"/>
    </row>
    <row r="2285" spans="44:74">
      <c r="AR2285" s="8"/>
      <c r="BV2285" s="38"/>
    </row>
    <row r="2286" spans="44:74">
      <c r="AR2286" s="8"/>
      <c r="BV2286" s="38"/>
    </row>
    <row r="2287" spans="44:74">
      <c r="AR2287" s="8"/>
      <c r="BV2287" s="38"/>
    </row>
    <row r="2288" spans="44:74">
      <c r="AR2288" s="8"/>
      <c r="BV2288" s="38"/>
    </row>
    <row r="2289" spans="44:74">
      <c r="AR2289" s="8"/>
      <c r="BV2289" s="38"/>
    </row>
    <row r="2290" spans="44:74">
      <c r="AR2290" s="8"/>
      <c r="BV2290" s="38"/>
    </row>
    <row r="2291" spans="44:74">
      <c r="AR2291" s="8"/>
      <c r="BV2291" s="38"/>
    </row>
    <row r="2292" spans="44:74">
      <c r="AR2292" s="8"/>
      <c r="BV2292" s="38"/>
    </row>
    <row r="2293" spans="44:74">
      <c r="AR2293" s="8"/>
      <c r="BV2293" s="38"/>
    </row>
    <row r="2294" spans="44:74">
      <c r="AR2294" s="8"/>
      <c r="BV2294" s="38"/>
    </row>
    <row r="2295" spans="44:74">
      <c r="AR2295" s="8"/>
      <c r="BV2295" s="38"/>
    </row>
    <row r="2296" spans="44:74">
      <c r="AR2296" s="8"/>
      <c r="BV2296" s="38"/>
    </row>
    <row r="2297" spans="44:74">
      <c r="AR2297" s="8"/>
      <c r="BV2297" s="38"/>
    </row>
    <row r="2298" spans="44:74">
      <c r="AR2298" s="8"/>
      <c r="BV2298" s="38"/>
    </row>
    <row r="2299" spans="44:74">
      <c r="AR2299" s="8"/>
      <c r="BV2299" s="38"/>
    </row>
    <row r="2300" spans="44:74">
      <c r="AR2300" s="8"/>
      <c r="BV2300" s="38"/>
    </row>
    <row r="2301" spans="44:74">
      <c r="AR2301" s="8"/>
      <c r="BV2301" s="38"/>
    </row>
    <row r="2302" spans="44:74">
      <c r="AR2302" s="8"/>
      <c r="BV2302" s="38"/>
    </row>
    <row r="2303" spans="44:74">
      <c r="AR2303" s="8"/>
      <c r="BV2303" s="38"/>
    </row>
    <row r="2304" spans="44:74">
      <c r="AR2304" s="8"/>
      <c r="BV2304" s="38"/>
    </row>
    <row r="2305" spans="44:74">
      <c r="AR2305" s="8"/>
      <c r="BV2305" s="38"/>
    </row>
    <row r="2306" spans="44:74">
      <c r="AR2306" s="8"/>
      <c r="BV2306" s="38"/>
    </row>
    <row r="2307" spans="44:74">
      <c r="AR2307" s="8"/>
      <c r="BV2307" s="38"/>
    </row>
    <row r="2308" spans="44:74">
      <c r="AR2308" s="8"/>
      <c r="BV2308" s="38"/>
    </row>
    <row r="2309" spans="44:74">
      <c r="AR2309" s="8"/>
      <c r="BV2309" s="38"/>
    </row>
    <row r="2310" spans="44:74">
      <c r="AR2310" s="8"/>
      <c r="BV2310" s="38"/>
    </row>
    <row r="2311" spans="44:74">
      <c r="AR2311" s="8"/>
      <c r="BV2311" s="38"/>
    </row>
    <row r="2312" spans="44:74">
      <c r="AR2312" s="8"/>
      <c r="BV2312" s="38"/>
    </row>
    <row r="2313" spans="44:74">
      <c r="AR2313" s="8"/>
      <c r="BV2313" s="38"/>
    </row>
    <row r="2314" spans="44:74">
      <c r="AR2314" s="8"/>
      <c r="BV2314" s="38"/>
    </row>
    <row r="2315" spans="44:74">
      <c r="AR2315" s="8"/>
      <c r="BV2315" s="38"/>
    </row>
    <row r="2316" spans="44:74">
      <c r="AR2316" s="8"/>
      <c r="BV2316" s="38"/>
    </row>
    <row r="2317" spans="44:74">
      <c r="AR2317" s="8"/>
      <c r="BV2317" s="38"/>
    </row>
    <row r="2318" spans="44:74">
      <c r="AR2318" s="8"/>
      <c r="BV2318" s="38"/>
    </row>
    <row r="2319" spans="44:74">
      <c r="AR2319" s="8"/>
      <c r="BV2319" s="38"/>
    </row>
    <row r="2320" spans="44:74">
      <c r="AR2320" s="8"/>
      <c r="BV2320" s="38"/>
    </row>
    <row r="2321" spans="44:74">
      <c r="AR2321" s="8"/>
      <c r="BV2321" s="38"/>
    </row>
    <row r="2322" spans="44:74">
      <c r="AR2322" s="8"/>
      <c r="BV2322" s="38"/>
    </row>
    <row r="2323" spans="44:74">
      <c r="AR2323" s="8"/>
      <c r="BV2323" s="38"/>
    </row>
    <row r="2324" spans="44:74">
      <c r="AR2324" s="8"/>
      <c r="BV2324" s="38"/>
    </row>
    <row r="2325" spans="44:74">
      <c r="AR2325" s="8"/>
      <c r="BV2325" s="38"/>
    </row>
    <row r="2326" spans="44:74">
      <c r="AR2326" s="8"/>
      <c r="BV2326" s="38"/>
    </row>
    <row r="2327" spans="44:74">
      <c r="AR2327" s="8"/>
      <c r="BV2327" s="38"/>
    </row>
    <row r="2328" spans="44:74">
      <c r="AR2328" s="8"/>
      <c r="BV2328" s="38"/>
    </row>
    <row r="2329" spans="44:74">
      <c r="AR2329" s="8"/>
      <c r="BV2329" s="38"/>
    </row>
    <row r="2330" spans="44:74">
      <c r="AR2330" s="8"/>
      <c r="BV2330" s="38"/>
    </row>
    <row r="2331" spans="44:74">
      <c r="AR2331" s="8"/>
      <c r="BV2331" s="38"/>
    </row>
    <row r="2332" spans="44:74">
      <c r="AR2332" s="8"/>
      <c r="BV2332" s="38"/>
    </row>
    <row r="2333" spans="44:74">
      <c r="AR2333" s="8"/>
      <c r="BV2333" s="38"/>
    </row>
    <row r="2334" spans="44:74">
      <c r="AR2334" s="8"/>
      <c r="BV2334" s="38"/>
    </row>
    <row r="2335" spans="44:74">
      <c r="AR2335" s="8"/>
      <c r="BV2335" s="38"/>
    </row>
    <row r="2336" spans="44:74">
      <c r="AR2336" s="8"/>
      <c r="BV2336" s="38"/>
    </row>
    <row r="2337" spans="44:74">
      <c r="AR2337" s="8"/>
      <c r="BV2337" s="38"/>
    </row>
    <row r="2338" spans="44:74">
      <c r="AR2338" s="8"/>
      <c r="BV2338" s="38"/>
    </row>
    <row r="2339" spans="44:74">
      <c r="AR2339" s="8"/>
      <c r="BV2339" s="38"/>
    </row>
    <row r="2340" spans="44:74">
      <c r="AR2340" s="8"/>
      <c r="BV2340" s="38"/>
    </row>
    <row r="2341" spans="44:74">
      <c r="AR2341" s="8"/>
      <c r="BV2341" s="38"/>
    </row>
    <row r="2342" spans="44:74">
      <c r="AR2342" s="8"/>
      <c r="BV2342" s="38"/>
    </row>
    <row r="2343" spans="44:74">
      <c r="AR2343" s="8"/>
      <c r="BV2343" s="38"/>
    </row>
    <row r="2344" spans="44:74">
      <c r="AR2344" s="8"/>
      <c r="BV2344" s="38"/>
    </row>
    <row r="2345" spans="44:74">
      <c r="AR2345" s="8"/>
      <c r="BV2345" s="38"/>
    </row>
    <row r="2346" spans="44:74">
      <c r="AR2346" s="8"/>
      <c r="BV2346" s="38"/>
    </row>
    <row r="2347" spans="44:74">
      <c r="AR2347" s="8"/>
      <c r="BV2347" s="38"/>
    </row>
    <row r="2348" spans="44:74">
      <c r="AR2348" s="8"/>
      <c r="BV2348" s="38"/>
    </row>
    <row r="2349" spans="44:74">
      <c r="AR2349" s="8"/>
      <c r="BV2349" s="38"/>
    </row>
    <row r="2350" spans="44:74">
      <c r="AR2350" s="8"/>
      <c r="BV2350" s="38"/>
    </row>
    <row r="2351" spans="44:74">
      <c r="AR2351" s="8"/>
      <c r="BV2351" s="38"/>
    </row>
    <row r="2352" spans="44:74">
      <c r="AR2352" s="8"/>
      <c r="BV2352" s="38"/>
    </row>
    <row r="2353" spans="44:74">
      <c r="AR2353" s="8"/>
      <c r="BV2353" s="38"/>
    </row>
    <row r="2354" spans="44:74">
      <c r="AR2354" s="8"/>
      <c r="BV2354" s="38"/>
    </row>
    <row r="2355" spans="44:74">
      <c r="AR2355" s="8"/>
      <c r="BV2355" s="38"/>
    </row>
    <row r="2356" spans="44:74">
      <c r="AR2356" s="8"/>
      <c r="BV2356" s="38"/>
    </row>
    <row r="2357" spans="44:74">
      <c r="AR2357" s="8"/>
      <c r="BV2357" s="38"/>
    </row>
    <row r="2358" spans="44:74">
      <c r="AR2358" s="8"/>
      <c r="BV2358" s="38"/>
    </row>
    <row r="2359" spans="44:74">
      <c r="AR2359" s="8"/>
      <c r="BV2359" s="38"/>
    </row>
    <row r="2360" spans="44:74">
      <c r="AR2360" s="8"/>
      <c r="BV2360" s="38"/>
    </row>
    <row r="2361" spans="44:74">
      <c r="AR2361" s="8"/>
      <c r="BV2361" s="38"/>
    </row>
    <row r="2362" spans="44:74">
      <c r="AR2362" s="8"/>
      <c r="BV2362" s="38"/>
    </row>
    <row r="2363" spans="44:74">
      <c r="AR2363" s="8"/>
      <c r="BV2363" s="38"/>
    </row>
    <row r="2364" spans="44:74">
      <c r="AR2364" s="8"/>
      <c r="BV2364" s="38"/>
    </row>
    <row r="2365" spans="44:74">
      <c r="AR2365" s="8"/>
      <c r="BV2365" s="38"/>
    </row>
    <row r="2366" spans="44:74">
      <c r="AR2366" s="8"/>
      <c r="BV2366" s="38"/>
    </row>
    <row r="2367" spans="44:74">
      <c r="AR2367" s="8"/>
      <c r="BV2367" s="38"/>
    </row>
    <row r="2368" spans="44:74">
      <c r="AR2368" s="8"/>
      <c r="BV2368" s="38"/>
    </row>
    <row r="2369" spans="44:74">
      <c r="AR2369" s="8"/>
      <c r="BV2369" s="38"/>
    </row>
    <row r="2370" spans="44:74">
      <c r="AR2370" s="8"/>
      <c r="BV2370" s="38"/>
    </row>
    <row r="2371" spans="44:74">
      <c r="AR2371" s="8"/>
      <c r="BV2371" s="38"/>
    </row>
    <row r="2372" spans="44:74">
      <c r="AR2372" s="8"/>
      <c r="BV2372" s="38"/>
    </row>
    <row r="2373" spans="44:74">
      <c r="AR2373" s="8"/>
      <c r="BV2373" s="38"/>
    </row>
    <row r="2374" spans="44:74">
      <c r="AR2374" s="8"/>
      <c r="BV2374" s="38"/>
    </row>
    <row r="2375" spans="44:74">
      <c r="AR2375" s="8"/>
      <c r="BV2375" s="38"/>
    </row>
    <row r="2376" spans="44:74">
      <c r="AR2376" s="8"/>
      <c r="BV2376" s="38"/>
    </row>
    <row r="2377" spans="44:74">
      <c r="AR2377" s="8"/>
      <c r="BV2377" s="38"/>
    </row>
    <row r="2378" spans="44:74">
      <c r="AR2378" s="8"/>
      <c r="BV2378" s="38"/>
    </row>
    <row r="2379" spans="44:74">
      <c r="AR2379" s="8"/>
      <c r="BV2379" s="38"/>
    </row>
    <row r="2380" spans="44:74">
      <c r="AR2380" s="8"/>
      <c r="BV2380" s="38"/>
    </row>
    <row r="2381" spans="44:74">
      <c r="AR2381" s="8"/>
      <c r="BV2381" s="38"/>
    </row>
    <row r="2382" spans="44:74">
      <c r="AR2382" s="8"/>
      <c r="BV2382" s="38"/>
    </row>
    <row r="2383" spans="44:74">
      <c r="AR2383" s="8"/>
      <c r="BV2383" s="38"/>
    </row>
    <row r="2384" spans="44:74">
      <c r="AR2384" s="8"/>
      <c r="BV2384" s="38"/>
    </row>
    <row r="2385" spans="44:74">
      <c r="AR2385" s="8"/>
      <c r="BV2385" s="38"/>
    </row>
    <row r="2386" spans="44:74">
      <c r="AR2386" s="8"/>
      <c r="BV2386" s="38"/>
    </row>
    <row r="2387" spans="44:74">
      <c r="AR2387" s="8"/>
      <c r="BV2387" s="38"/>
    </row>
    <row r="2388" spans="44:74">
      <c r="AR2388" s="8"/>
      <c r="BV2388" s="38"/>
    </row>
    <row r="2389" spans="44:74">
      <c r="AR2389" s="8"/>
      <c r="BV2389" s="38"/>
    </row>
    <row r="2390" spans="44:74">
      <c r="AR2390" s="8"/>
      <c r="BV2390" s="38"/>
    </row>
    <row r="2391" spans="44:74">
      <c r="AR2391" s="8"/>
      <c r="BV2391" s="38"/>
    </row>
    <row r="2392" spans="44:74">
      <c r="AR2392" s="8"/>
      <c r="BV2392" s="38"/>
    </row>
    <row r="2393" spans="44:74">
      <c r="AR2393" s="8"/>
      <c r="BV2393" s="38"/>
    </row>
    <row r="2394" spans="44:74">
      <c r="AR2394" s="8"/>
      <c r="BV2394" s="38"/>
    </row>
    <row r="2395" spans="44:74">
      <c r="AR2395" s="8"/>
      <c r="BV2395" s="38"/>
    </row>
    <row r="2396" spans="44:74">
      <c r="AR2396" s="8"/>
      <c r="BV2396" s="38"/>
    </row>
    <row r="2397" spans="44:74">
      <c r="AR2397" s="8"/>
      <c r="BV2397" s="38"/>
    </row>
    <row r="2398" spans="44:74">
      <c r="AR2398" s="8"/>
      <c r="BV2398" s="38"/>
    </row>
    <row r="2399" spans="44:74">
      <c r="AR2399" s="8"/>
      <c r="BV2399" s="38"/>
    </row>
    <row r="2400" spans="44:74">
      <c r="AR2400" s="8"/>
      <c r="BV2400" s="38"/>
    </row>
    <row r="2401" spans="44:74">
      <c r="AR2401" s="8"/>
      <c r="BV2401" s="38"/>
    </row>
    <row r="2402" spans="44:74">
      <c r="AR2402" s="8"/>
      <c r="BV2402" s="38"/>
    </row>
    <row r="2403" spans="44:74">
      <c r="AR2403" s="8"/>
      <c r="BV2403" s="38"/>
    </row>
    <row r="2404" spans="44:74">
      <c r="AR2404" s="8"/>
      <c r="BV2404" s="38"/>
    </row>
    <row r="2405" spans="44:74">
      <c r="AR2405" s="8"/>
      <c r="BV2405" s="38"/>
    </row>
    <row r="2406" spans="44:74">
      <c r="AR2406" s="8"/>
      <c r="BV2406" s="38"/>
    </row>
    <row r="2407" spans="44:74">
      <c r="AR2407" s="8"/>
      <c r="BV2407" s="38"/>
    </row>
    <row r="2408" spans="44:74">
      <c r="AR2408" s="8"/>
      <c r="BV2408" s="38"/>
    </row>
    <row r="2409" spans="44:74">
      <c r="AR2409" s="8"/>
      <c r="BV2409" s="38"/>
    </row>
    <row r="2410" spans="44:74">
      <c r="AR2410" s="8"/>
      <c r="BV2410" s="38"/>
    </row>
    <row r="2411" spans="44:74">
      <c r="AR2411" s="8"/>
      <c r="BV2411" s="38"/>
    </row>
    <row r="2412" spans="44:74">
      <c r="AR2412" s="8"/>
      <c r="BV2412" s="38"/>
    </row>
    <row r="2413" spans="44:74">
      <c r="AR2413" s="8"/>
      <c r="BV2413" s="38"/>
    </row>
    <row r="2414" spans="44:74">
      <c r="AR2414" s="8"/>
      <c r="BV2414" s="38"/>
    </row>
    <row r="2415" spans="44:74">
      <c r="AR2415" s="8"/>
      <c r="BV2415" s="38"/>
    </row>
    <row r="2416" spans="44:74">
      <c r="AR2416" s="8"/>
      <c r="BV2416" s="38"/>
    </row>
    <row r="2417" spans="44:74">
      <c r="AR2417" s="8"/>
      <c r="BV2417" s="38"/>
    </row>
    <row r="2418" spans="44:74">
      <c r="AR2418" s="8"/>
      <c r="BV2418" s="38"/>
    </row>
    <row r="2419" spans="44:74">
      <c r="AR2419" s="8"/>
      <c r="BV2419" s="38"/>
    </row>
    <row r="2420" spans="44:74">
      <c r="AR2420" s="8"/>
      <c r="BV2420" s="38"/>
    </row>
    <row r="2421" spans="44:74">
      <c r="AR2421" s="8"/>
      <c r="BV2421" s="38"/>
    </row>
    <row r="2422" spans="44:74">
      <c r="AR2422" s="8"/>
      <c r="BV2422" s="38"/>
    </row>
    <row r="2423" spans="44:74">
      <c r="AR2423" s="8"/>
      <c r="BV2423" s="38"/>
    </row>
    <row r="2424" spans="44:74">
      <c r="AR2424" s="8"/>
      <c r="BV2424" s="38"/>
    </row>
    <row r="2425" spans="44:74">
      <c r="AR2425" s="8"/>
      <c r="BV2425" s="38"/>
    </row>
    <row r="2426" spans="44:74">
      <c r="AR2426" s="8"/>
      <c r="BV2426" s="38"/>
    </row>
    <row r="2427" spans="44:74">
      <c r="AR2427" s="8"/>
      <c r="BV2427" s="38"/>
    </row>
    <row r="2428" spans="44:74">
      <c r="AR2428" s="8"/>
      <c r="BV2428" s="38"/>
    </row>
    <row r="2429" spans="44:74">
      <c r="AR2429" s="8"/>
      <c r="BV2429" s="38"/>
    </row>
    <row r="2430" spans="44:74">
      <c r="AR2430" s="8"/>
      <c r="BV2430" s="38"/>
    </row>
    <row r="2431" spans="44:74">
      <c r="AR2431" s="8"/>
      <c r="BV2431" s="38"/>
    </row>
    <row r="2432" spans="44:74">
      <c r="AR2432" s="8"/>
      <c r="BV2432" s="38"/>
    </row>
    <row r="2433" spans="44:74">
      <c r="AR2433" s="8"/>
      <c r="BV2433" s="38"/>
    </row>
    <row r="2434" spans="44:74">
      <c r="AR2434" s="8"/>
      <c r="BV2434" s="38"/>
    </row>
    <row r="2435" spans="44:74">
      <c r="AR2435" s="8"/>
      <c r="BV2435" s="38"/>
    </row>
    <row r="2436" spans="44:74">
      <c r="AR2436" s="8"/>
      <c r="BV2436" s="38"/>
    </row>
    <row r="2437" spans="44:74">
      <c r="AR2437" s="8"/>
      <c r="BV2437" s="38"/>
    </row>
    <row r="2438" spans="44:74">
      <c r="AR2438" s="8"/>
      <c r="BV2438" s="38"/>
    </row>
    <row r="2439" spans="44:74">
      <c r="AR2439" s="8"/>
      <c r="BV2439" s="38"/>
    </row>
    <row r="2440" spans="44:74">
      <c r="AR2440" s="8"/>
      <c r="BV2440" s="38"/>
    </row>
    <row r="2441" spans="44:74">
      <c r="AR2441" s="8"/>
      <c r="BV2441" s="38"/>
    </row>
    <row r="2442" spans="44:74">
      <c r="AR2442" s="8"/>
      <c r="BV2442" s="38"/>
    </row>
    <row r="2443" spans="44:74">
      <c r="AR2443" s="8"/>
      <c r="BV2443" s="38"/>
    </row>
    <row r="2444" spans="44:74">
      <c r="AR2444" s="8"/>
      <c r="BV2444" s="38"/>
    </row>
    <row r="2445" spans="44:74">
      <c r="AR2445" s="8"/>
      <c r="BV2445" s="38"/>
    </row>
    <row r="2446" spans="44:74">
      <c r="AR2446" s="8"/>
      <c r="BV2446" s="38"/>
    </row>
    <row r="2447" spans="44:74">
      <c r="AR2447" s="8"/>
      <c r="BV2447" s="38"/>
    </row>
    <row r="2448" spans="44:74">
      <c r="AR2448" s="8"/>
      <c r="BV2448" s="38"/>
    </row>
    <row r="2449" spans="44:74">
      <c r="AR2449" s="8"/>
      <c r="BV2449" s="38"/>
    </row>
    <row r="2450" spans="44:74">
      <c r="AR2450" s="8"/>
      <c r="BV2450" s="38"/>
    </row>
    <row r="2451" spans="44:74">
      <c r="AR2451" s="8"/>
      <c r="BV2451" s="38"/>
    </row>
    <row r="2452" spans="44:74">
      <c r="AR2452" s="8"/>
      <c r="BV2452" s="38"/>
    </row>
    <row r="2453" spans="44:74">
      <c r="AR2453" s="8"/>
      <c r="BV2453" s="38"/>
    </row>
    <row r="2454" spans="44:74">
      <c r="AR2454" s="8"/>
      <c r="BV2454" s="38"/>
    </row>
    <row r="2455" spans="44:74">
      <c r="AR2455" s="8"/>
      <c r="BV2455" s="38"/>
    </row>
    <row r="2456" spans="44:74">
      <c r="AR2456" s="8"/>
      <c r="BV2456" s="38"/>
    </row>
    <row r="2457" spans="44:74">
      <c r="AR2457" s="8"/>
      <c r="BV2457" s="38"/>
    </row>
    <row r="2458" spans="44:74">
      <c r="AR2458" s="8"/>
      <c r="BV2458" s="38"/>
    </row>
    <row r="2459" spans="44:74">
      <c r="AR2459" s="8"/>
      <c r="BV2459" s="38"/>
    </row>
    <row r="2460" spans="44:74">
      <c r="AR2460" s="8"/>
      <c r="BV2460" s="38"/>
    </row>
    <row r="2461" spans="44:74">
      <c r="AR2461" s="8"/>
      <c r="BV2461" s="38"/>
    </row>
    <row r="2462" spans="44:74">
      <c r="AR2462" s="8"/>
      <c r="BV2462" s="38"/>
    </row>
    <row r="2463" spans="44:74">
      <c r="AR2463" s="8"/>
      <c r="BV2463" s="38"/>
    </row>
    <row r="2464" spans="44:74">
      <c r="AR2464" s="8"/>
      <c r="BV2464" s="38"/>
    </row>
    <row r="2465" spans="44:74">
      <c r="AR2465" s="8"/>
      <c r="BV2465" s="38"/>
    </row>
    <row r="2466" spans="44:74">
      <c r="AR2466" s="8"/>
      <c r="BV2466" s="38"/>
    </row>
    <row r="2467" spans="44:74">
      <c r="AR2467" s="8"/>
      <c r="BV2467" s="38"/>
    </row>
    <row r="2468" spans="44:74">
      <c r="AR2468" s="8"/>
      <c r="BV2468" s="38"/>
    </row>
    <row r="2469" spans="44:74">
      <c r="AR2469" s="8"/>
      <c r="BV2469" s="38"/>
    </row>
    <row r="2470" spans="44:74">
      <c r="AR2470" s="8"/>
      <c r="BV2470" s="38"/>
    </row>
    <row r="2471" spans="44:74">
      <c r="AR2471" s="8"/>
      <c r="BV2471" s="38"/>
    </row>
    <row r="2472" spans="44:74">
      <c r="AR2472" s="8"/>
      <c r="BV2472" s="38"/>
    </row>
    <row r="2473" spans="44:74">
      <c r="AR2473" s="8"/>
      <c r="BV2473" s="38"/>
    </row>
    <row r="2474" spans="44:74">
      <c r="AR2474" s="8"/>
      <c r="BV2474" s="38"/>
    </row>
    <row r="2475" spans="44:74">
      <c r="AR2475" s="8"/>
      <c r="BV2475" s="38"/>
    </row>
    <row r="2476" spans="44:74">
      <c r="AR2476" s="8"/>
      <c r="BV2476" s="38"/>
    </row>
    <row r="2477" spans="44:74">
      <c r="AR2477" s="8"/>
      <c r="BV2477" s="38"/>
    </row>
    <row r="2478" spans="44:74">
      <c r="AR2478" s="8"/>
      <c r="BV2478" s="38"/>
    </row>
    <row r="2479" spans="44:74">
      <c r="AR2479" s="8"/>
      <c r="BV2479" s="38"/>
    </row>
    <row r="2480" spans="44:74">
      <c r="AR2480" s="8"/>
      <c r="BV2480" s="38"/>
    </row>
    <row r="2481" spans="44:74">
      <c r="AR2481" s="8"/>
      <c r="BV2481" s="38"/>
    </row>
    <row r="2482" spans="44:74">
      <c r="AR2482" s="8"/>
      <c r="BV2482" s="38"/>
    </row>
    <row r="2483" spans="44:74">
      <c r="AR2483" s="8"/>
      <c r="BV2483" s="38"/>
    </row>
    <row r="2484" spans="44:74">
      <c r="AR2484" s="8"/>
      <c r="BV2484" s="38"/>
    </row>
    <row r="2485" spans="44:74">
      <c r="AR2485" s="8"/>
      <c r="BV2485" s="38"/>
    </row>
    <row r="2486" spans="44:74">
      <c r="AR2486" s="8"/>
      <c r="BV2486" s="38"/>
    </row>
    <row r="2487" spans="44:74">
      <c r="AR2487" s="8"/>
      <c r="BV2487" s="38"/>
    </row>
    <row r="2488" spans="44:74">
      <c r="AR2488" s="8"/>
      <c r="BV2488" s="38"/>
    </row>
    <row r="2489" spans="44:74">
      <c r="AR2489" s="8"/>
      <c r="BV2489" s="38"/>
    </row>
    <row r="2490" spans="44:74">
      <c r="AR2490" s="8"/>
      <c r="BV2490" s="38"/>
    </row>
    <row r="2491" spans="44:74">
      <c r="AR2491" s="8"/>
      <c r="BV2491" s="38"/>
    </row>
    <row r="2492" spans="44:74">
      <c r="AR2492" s="8"/>
      <c r="BV2492" s="38"/>
    </row>
    <row r="2493" spans="44:74">
      <c r="AR2493" s="8"/>
      <c r="BV2493" s="38"/>
    </row>
    <row r="2494" spans="44:74">
      <c r="AR2494" s="8"/>
      <c r="BV2494" s="38"/>
    </row>
    <row r="2495" spans="44:74">
      <c r="AR2495" s="8"/>
      <c r="BV2495" s="38"/>
    </row>
    <row r="2496" spans="44:74">
      <c r="AR2496" s="8"/>
      <c r="BV2496" s="38"/>
    </row>
    <row r="2497" spans="44:74">
      <c r="AR2497" s="8"/>
      <c r="BV2497" s="38"/>
    </row>
    <row r="2498" spans="44:74">
      <c r="AR2498" s="8"/>
      <c r="BV2498" s="38"/>
    </row>
    <row r="2499" spans="44:74">
      <c r="AR2499" s="8"/>
      <c r="BV2499" s="38"/>
    </row>
    <row r="2500" spans="44:74">
      <c r="AR2500" s="8"/>
      <c r="BV2500" s="38"/>
    </row>
    <row r="2501" spans="44:74">
      <c r="AR2501" s="8"/>
      <c r="BV2501" s="38"/>
    </row>
    <row r="2502" spans="44:74">
      <c r="AR2502" s="8"/>
      <c r="BV2502" s="38"/>
    </row>
    <row r="2503" spans="44:74">
      <c r="AR2503" s="8"/>
      <c r="BV2503" s="38"/>
    </row>
    <row r="2504" spans="44:74">
      <c r="AR2504" s="8"/>
      <c r="BV2504" s="38"/>
    </row>
    <row r="2505" spans="44:74">
      <c r="AR2505" s="8"/>
      <c r="BV2505" s="38"/>
    </row>
    <row r="2506" spans="44:74">
      <c r="AR2506" s="8"/>
      <c r="BV2506" s="38"/>
    </row>
    <row r="2507" spans="44:74">
      <c r="AR2507" s="8"/>
      <c r="BV2507" s="38"/>
    </row>
    <row r="2508" spans="44:74">
      <c r="AR2508" s="8"/>
      <c r="BV2508" s="38"/>
    </row>
    <row r="2509" spans="44:74">
      <c r="AR2509" s="8"/>
      <c r="BV2509" s="38"/>
    </row>
    <row r="2510" spans="44:74">
      <c r="AR2510" s="8"/>
      <c r="BV2510" s="38"/>
    </row>
    <row r="2511" spans="44:74">
      <c r="AR2511" s="8"/>
      <c r="BV2511" s="38"/>
    </row>
    <row r="2512" spans="44:74">
      <c r="AR2512" s="8"/>
      <c r="BV2512" s="38"/>
    </row>
    <row r="2513" spans="44:74">
      <c r="AR2513" s="8"/>
      <c r="BV2513" s="38"/>
    </row>
    <row r="2514" spans="44:74">
      <c r="AR2514" s="8"/>
      <c r="BV2514" s="38"/>
    </row>
    <row r="2515" spans="44:74">
      <c r="AR2515" s="8"/>
      <c r="BV2515" s="38"/>
    </row>
    <row r="2516" spans="44:74">
      <c r="AR2516" s="8"/>
      <c r="BV2516" s="38"/>
    </row>
    <row r="2517" spans="44:74">
      <c r="AR2517" s="8"/>
      <c r="BV2517" s="38"/>
    </row>
    <row r="2518" spans="44:74">
      <c r="AR2518" s="8"/>
      <c r="BV2518" s="38"/>
    </row>
    <row r="2519" spans="44:74">
      <c r="AR2519" s="8"/>
      <c r="BV2519" s="38"/>
    </row>
    <row r="2520" spans="44:74">
      <c r="AR2520" s="8"/>
      <c r="BV2520" s="38"/>
    </row>
    <row r="2521" spans="44:74">
      <c r="AR2521" s="8"/>
      <c r="BV2521" s="38"/>
    </row>
    <row r="2522" spans="44:74">
      <c r="AR2522" s="8"/>
      <c r="BV2522" s="38"/>
    </row>
    <row r="2523" spans="44:74">
      <c r="AR2523" s="8"/>
      <c r="BV2523" s="38"/>
    </row>
    <row r="2524" spans="44:74">
      <c r="AR2524" s="8"/>
      <c r="BV2524" s="38"/>
    </row>
    <row r="2525" spans="44:74">
      <c r="AR2525" s="8"/>
      <c r="BV2525" s="38"/>
    </row>
    <row r="2526" spans="44:74">
      <c r="AR2526" s="8"/>
      <c r="BV2526" s="38"/>
    </row>
    <row r="2527" spans="44:74">
      <c r="AR2527" s="8"/>
      <c r="BV2527" s="38"/>
    </row>
    <row r="2528" spans="44:74">
      <c r="AR2528" s="8"/>
      <c r="BV2528" s="38"/>
    </row>
    <row r="2529" spans="44:74">
      <c r="AR2529" s="8"/>
      <c r="BV2529" s="38"/>
    </row>
    <row r="2530" spans="44:74">
      <c r="AR2530" s="8"/>
      <c r="BV2530" s="38"/>
    </row>
    <row r="2531" spans="44:74">
      <c r="AR2531" s="8"/>
      <c r="BV2531" s="38"/>
    </row>
    <row r="2532" spans="44:74">
      <c r="AR2532" s="8"/>
      <c r="BV2532" s="38"/>
    </row>
    <row r="2533" spans="44:74">
      <c r="AR2533" s="8"/>
      <c r="BV2533" s="38"/>
    </row>
    <row r="2534" spans="44:74">
      <c r="AR2534" s="8"/>
      <c r="BV2534" s="38"/>
    </row>
    <row r="2535" spans="44:74">
      <c r="AR2535" s="8"/>
      <c r="BV2535" s="38"/>
    </row>
    <row r="2536" spans="44:74">
      <c r="AR2536" s="8"/>
      <c r="BV2536" s="38"/>
    </row>
    <row r="2537" spans="44:74">
      <c r="AR2537" s="8"/>
      <c r="BV2537" s="38"/>
    </row>
    <row r="2538" spans="44:74">
      <c r="AR2538" s="8"/>
      <c r="BV2538" s="38"/>
    </row>
    <row r="2539" spans="44:74">
      <c r="AR2539" s="8"/>
      <c r="BV2539" s="38"/>
    </row>
    <row r="2540" spans="44:74">
      <c r="AR2540" s="8"/>
      <c r="BV2540" s="38"/>
    </row>
    <row r="2541" spans="44:74">
      <c r="AR2541" s="8"/>
      <c r="BV2541" s="38"/>
    </row>
    <row r="2542" spans="44:74">
      <c r="AR2542" s="8"/>
      <c r="BV2542" s="38"/>
    </row>
    <row r="2543" spans="44:74">
      <c r="AR2543" s="8"/>
      <c r="BV2543" s="38"/>
    </row>
    <row r="2544" spans="44:74">
      <c r="AR2544" s="8"/>
      <c r="BV2544" s="38"/>
    </row>
    <row r="2545" spans="44:74">
      <c r="AR2545" s="8"/>
      <c r="BV2545" s="38"/>
    </row>
    <row r="2546" spans="44:74">
      <c r="AR2546" s="8"/>
      <c r="BV2546" s="38"/>
    </row>
    <row r="2547" spans="44:74">
      <c r="AR2547" s="8"/>
      <c r="BV2547" s="38"/>
    </row>
    <row r="2548" spans="44:74">
      <c r="AR2548" s="8"/>
      <c r="BV2548" s="38"/>
    </row>
    <row r="2549" spans="44:74">
      <c r="AR2549" s="8"/>
      <c r="BV2549" s="38"/>
    </row>
    <row r="2550" spans="44:74">
      <c r="AR2550" s="8"/>
      <c r="BV2550" s="38"/>
    </row>
    <row r="2551" spans="44:74">
      <c r="AR2551" s="8"/>
      <c r="BV2551" s="38"/>
    </row>
    <row r="2552" spans="44:74">
      <c r="AR2552" s="8"/>
      <c r="BV2552" s="38"/>
    </row>
    <row r="2553" spans="44:74">
      <c r="AR2553" s="8"/>
      <c r="BV2553" s="38"/>
    </row>
    <row r="2554" spans="44:74">
      <c r="AR2554" s="8"/>
      <c r="BV2554" s="38"/>
    </row>
    <row r="2555" spans="44:74">
      <c r="AR2555" s="8"/>
      <c r="BV2555" s="38"/>
    </row>
    <row r="2556" spans="44:74">
      <c r="AR2556" s="8"/>
      <c r="BV2556" s="38"/>
    </row>
    <row r="2557" spans="44:74">
      <c r="AR2557" s="8"/>
      <c r="BV2557" s="38"/>
    </row>
    <row r="2558" spans="44:74">
      <c r="AR2558" s="8"/>
      <c r="BV2558" s="38"/>
    </row>
    <row r="2559" spans="44:74">
      <c r="AR2559" s="8"/>
      <c r="BV2559" s="38"/>
    </row>
    <row r="2560" spans="44:74">
      <c r="AR2560" s="8"/>
      <c r="BV2560" s="38"/>
    </row>
    <row r="2561" spans="44:74">
      <c r="AR2561" s="8"/>
      <c r="BV2561" s="38"/>
    </row>
    <row r="2562" spans="44:74">
      <c r="AR2562" s="8"/>
      <c r="BV2562" s="38"/>
    </row>
    <row r="2563" spans="44:74">
      <c r="AR2563" s="8"/>
      <c r="BV2563" s="38"/>
    </row>
    <row r="2564" spans="44:74">
      <c r="AR2564" s="8"/>
      <c r="BV2564" s="38"/>
    </row>
    <row r="2565" spans="44:74">
      <c r="AR2565" s="8"/>
      <c r="BV2565" s="38"/>
    </row>
    <row r="2566" spans="44:74">
      <c r="AR2566" s="8"/>
      <c r="BV2566" s="38"/>
    </row>
    <row r="2567" spans="44:74">
      <c r="AR2567" s="8"/>
      <c r="BV2567" s="38"/>
    </row>
    <row r="2568" spans="44:74">
      <c r="AR2568" s="8"/>
      <c r="BV2568" s="38"/>
    </row>
    <row r="2569" spans="44:74">
      <c r="AR2569" s="8"/>
      <c r="BV2569" s="38"/>
    </row>
    <row r="2570" spans="44:74">
      <c r="AR2570" s="8"/>
      <c r="BV2570" s="38"/>
    </row>
    <row r="2571" spans="44:74">
      <c r="AR2571" s="8"/>
      <c r="BV2571" s="38"/>
    </row>
    <row r="2572" spans="44:74">
      <c r="AR2572" s="8"/>
      <c r="BV2572" s="38"/>
    </row>
    <row r="2573" spans="44:74">
      <c r="AR2573" s="8"/>
      <c r="BV2573" s="38"/>
    </row>
    <row r="2574" spans="44:74">
      <c r="AR2574" s="8"/>
      <c r="BV2574" s="38"/>
    </row>
    <row r="2575" spans="44:74">
      <c r="AR2575" s="8"/>
      <c r="BV2575" s="38"/>
    </row>
    <row r="2576" spans="44:74">
      <c r="AR2576" s="8"/>
      <c r="BV2576" s="38"/>
    </row>
    <row r="2577" spans="44:74">
      <c r="AR2577" s="8"/>
      <c r="BV2577" s="38"/>
    </row>
    <row r="2578" spans="44:74">
      <c r="AR2578" s="8"/>
      <c r="BV2578" s="38"/>
    </row>
    <row r="2579" spans="44:74">
      <c r="AR2579" s="8"/>
      <c r="BV2579" s="38"/>
    </row>
    <row r="2580" spans="44:74">
      <c r="AR2580" s="8"/>
      <c r="BV2580" s="38"/>
    </row>
    <row r="2581" spans="44:74">
      <c r="AR2581" s="8"/>
      <c r="BV2581" s="38"/>
    </row>
    <row r="2582" spans="44:74">
      <c r="AR2582" s="8"/>
      <c r="BV2582" s="38"/>
    </row>
    <row r="2583" spans="44:74">
      <c r="AR2583" s="8"/>
      <c r="BV2583" s="38"/>
    </row>
    <row r="2584" spans="44:74">
      <c r="AR2584" s="8"/>
      <c r="BV2584" s="38"/>
    </row>
    <row r="2585" spans="44:74">
      <c r="AR2585" s="8"/>
      <c r="BV2585" s="38"/>
    </row>
    <row r="2586" spans="44:74">
      <c r="AR2586" s="8"/>
      <c r="BV2586" s="38"/>
    </row>
    <row r="2587" spans="44:74">
      <c r="AR2587" s="8"/>
      <c r="BV2587" s="38"/>
    </row>
    <row r="2588" spans="44:74">
      <c r="AR2588" s="8"/>
      <c r="BV2588" s="38"/>
    </row>
    <row r="2589" spans="44:74">
      <c r="AR2589" s="8"/>
      <c r="BV2589" s="38"/>
    </row>
    <row r="2590" spans="44:74">
      <c r="AR2590" s="8"/>
      <c r="BV2590" s="38"/>
    </row>
    <row r="2591" spans="44:74">
      <c r="AR2591" s="8"/>
      <c r="BV2591" s="38"/>
    </row>
    <row r="2592" spans="44:74">
      <c r="AR2592" s="8"/>
      <c r="BV2592" s="38"/>
    </row>
    <row r="2593" spans="44:74">
      <c r="AR2593" s="8"/>
      <c r="BV2593" s="38"/>
    </row>
    <row r="2594" spans="44:74">
      <c r="AR2594" s="8"/>
      <c r="BV2594" s="38"/>
    </row>
    <row r="2595" spans="44:74">
      <c r="AR2595" s="8"/>
      <c r="BV2595" s="38"/>
    </row>
    <row r="2596" spans="44:74">
      <c r="AR2596" s="8"/>
      <c r="BV2596" s="38"/>
    </row>
    <row r="2597" spans="44:74">
      <c r="AR2597" s="8"/>
      <c r="BV2597" s="38"/>
    </row>
    <row r="2598" spans="44:74">
      <c r="AR2598" s="8"/>
      <c r="BV2598" s="38"/>
    </row>
    <row r="2599" spans="44:74">
      <c r="AR2599" s="8"/>
      <c r="BV2599" s="38"/>
    </row>
    <row r="2600" spans="44:74">
      <c r="AR2600" s="8"/>
      <c r="BV2600" s="38"/>
    </row>
    <row r="2601" spans="44:74">
      <c r="AR2601" s="8"/>
      <c r="BV2601" s="38"/>
    </row>
    <row r="2602" spans="44:74">
      <c r="AR2602" s="8"/>
      <c r="BV2602" s="38"/>
    </row>
    <row r="2603" spans="44:74">
      <c r="AR2603" s="8"/>
      <c r="BV2603" s="38"/>
    </row>
    <row r="2604" spans="44:74">
      <c r="AR2604" s="8"/>
      <c r="BV2604" s="38"/>
    </row>
    <row r="2605" spans="44:74">
      <c r="AR2605" s="8"/>
      <c r="BV2605" s="38"/>
    </row>
    <row r="2606" spans="44:74">
      <c r="AR2606" s="8"/>
      <c r="BV2606" s="38"/>
    </row>
    <row r="2607" spans="44:74">
      <c r="AR2607" s="8"/>
      <c r="BV2607" s="38"/>
    </row>
    <row r="2608" spans="44:74">
      <c r="AR2608" s="8"/>
      <c r="BV2608" s="38"/>
    </row>
    <row r="2609" spans="44:74">
      <c r="AR2609" s="8"/>
      <c r="BV2609" s="38"/>
    </row>
    <row r="2610" spans="44:74">
      <c r="AR2610" s="8"/>
      <c r="BV2610" s="38"/>
    </row>
    <row r="2611" spans="44:74">
      <c r="AR2611" s="8"/>
      <c r="BV2611" s="38"/>
    </row>
    <row r="2612" spans="44:74">
      <c r="AR2612" s="8"/>
      <c r="BV2612" s="38"/>
    </row>
    <row r="2613" spans="44:74">
      <c r="AR2613" s="8"/>
      <c r="BV2613" s="38"/>
    </row>
    <row r="2614" spans="44:74">
      <c r="AR2614" s="8"/>
      <c r="BV2614" s="38"/>
    </row>
    <row r="2615" spans="44:74">
      <c r="AR2615" s="8"/>
      <c r="BV2615" s="38"/>
    </row>
    <row r="2616" spans="44:74">
      <c r="AR2616" s="8"/>
      <c r="BV2616" s="38"/>
    </row>
    <row r="2617" spans="44:74">
      <c r="AR2617" s="8"/>
      <c r="BV2617" s="38"/>
    </row>
    <row r="2618" spans="44:74">
      <c r="AR2618" s="8"/>
      <c r="BV2618" s="38"/>
    </row>
    <row r="2619" spans="44:74">
      <c r="AR2619" s="8"/>
      <c r="BV2619" s="38"/>
    </row>
    <row r="2620" spans="44:74">
      <c r="AR2620" s="8"/>
      <c r="BV2620" s="38"/>
    </row>
    <row r="2621" spans="44:74">
      <c r="AR2621" s="8"/>
      <c r="BV2621" s="38"/>
    </row>
    <row r="2622" spans="44:74">
      <c r="AR2622" s="8"/>
      <c r="BV2622" s="38"/>
    </row>
    <row r="2623" spans="44:74">
      <c r="AR2623" s="8"/>
      <c r="BV2623" s="38"/>
    </row>
    <row r="2624" spans="44:74">
      <c r="AR2624" s="8"/>
      <c r="BV2624" s="38"/>
    </row>
    <row r="2625" spans="44:74">
      <c r="AR2625" s="8"/>
      <c r="BV2625" s="38"/>
    </row>
    <row r="2626" spans="44:74">
      <c r="AR2626" s="8"/>
      <c r="BV2626" s="38"/>
    </row>
    <row r="2627" spans="44:74">
      <c r="AR2627" s="8"/>
      <c r="BV2627" s="38"/>
    </row>
    <row r="2628" spans="44:74">
      <c r="AR2628" s="8"/>
      <c r="BV2628" s="38"/>
    </row>
    <row r="2629" spans="44:74">
      <c r="AR2629" s="8"/>
      <c r="BV2629" s="38"/>
    </row>
    <row r="2630" spans="44:74">
      <c r="AR2630" s="8"/>
      <c r="BV2630" s="38"/>
    </row>
    <row r="2631" spans="44:74">
      <c r="AR2631" s="8"/>
      <c r="BV2631" s="38"/>
    </row>
    <row r="2632" spans="44:74">
      <c r="AR2632" s="8"/>
      <c r="BV2632" s="38"/>
    </row>
    <row r="2633" spans="44:74">
      <c r="AR2633" s="8"/>
      <c r="BV2633" s="38"/>
    </row>
    <row r="2634" spans="44:74">
      <c r="AR2634" s="8"/>
      <c r="BV2634" s="38"/>
    </row>
    <row r="2635" spans="44:74">
      <c r="AR2635" s="8"/>
      <c r="BV2635" s="38"/>
    </row>
    <row r="2636" spans="44:74">
      <c r="AR2636" s="8"/>
      <c r="BV2636" s="38"/>
    </row>
    <row r="2637" spans="44:74">
      <c r="AR2637" s="8"/>
      <c r="BV2637" s="38"/>
    </row>
    <row r="2638" spans="44:74">
      <c r="AR2638" s="8"/>
      <c r="BV2638" s="38"/>
    </row>
    <row r="2639" spans="44:74">
      <c r="AR2639" s="8"/>
      <c r="BV2639" s="38"/>
    </row>
    <row r="2640" spans="44:74">
      <c r="AR2640" s="8"/>
      <c r="BV2640" s="38"/>
    </row>
    <row r="2641" spans="44:74">
      <c r="AR2641" s="8"/>
      <c r="BV2641" s="38"/>
    </row>
    <row r="2642" spans="44:74">
      <c r="AR2642" s="8"/>
      <c r="BV2642" s="38"/>
    </row>
    <row r="2643" spans="44:74">
      <c r="AR2643" s="8"/>
      <c r="BV2643" s="38"/>
    </row>
    <row r="2644" spans="44:74">
      <c r="AR2644" s="8"/>
      <c r="BV2644" s="38"/>
    </row>
    <row r="2645" spans="44:74">
      <c r="AR2645" s="8"/>
      <c r="BV2645" s="38"/>
    </row>
    <row r="2646" spans="44:74">
      <c r="AR2646" s="8"/>
      <c r="BV2646" s="38"/>
    </row>
    <row r="2647" spans="44:74">
      <c r="AR2647" s="8"/>
      <c r="BV2647" s="38"/>
    </row>
    <row r="2648" spans="44:74">
      <c r="AR2648" s="8"/>
      <c r="BV2648" s="38"/>
    </row>
    <row r="2649" spans="44:74">
      <c r="AR2649" s="8"/>
      <c r="BV2649" s="38"/>
    </row>
    <row r="2650" spans="44:74">
      <c r="AR2650" s="8"/>
      <c r="BV2650" s="38"/>
    </row>
    <row r="2651" spans="44:74">
      <c r="AR2651" s="8"/>
      <c r="BV2651" s="38"/>
    </row>
    <row r="2652" spans="44:74">
      <c r="AR2652" s="8"/>
      <c r="BV2652" s="38"/>
    </row>
    <row r="2653" spans="44:74">
      <c r="AR2653" s="8"/>
      <c r="BV2653" s="38"/>
    </row>
    <row r="2654" spans="44:74">
      <c r="AR2654" s="8"/>
      <c r="BV2654" s="38"/>
    </row>
    <row r="2655" spans="44:74">
      <c r="AR2655" s="8"/>
      <c r="BV2655" s="38"/>
    </row>
    <row r="2656" spans="44:74">
      <c r="AR2656" s="8"/>
      <c r="BV2656" s="38"/>
    </row>
    <row r="2657" spans="44:74">
      <c r="AR2657" s="8"/>
      <c r="BV2657" s="38"/>
    </row>
    <row r="2658" spans="44:74">
      <c r="AR2658" s="8"/>
      <c r="BV2658" s="38"/>
    </row>
    <row r="2659" spans="44:74">
      <c r="AR2659" s="8"/>
      <c r="BV2659" s="38"/>
    </row>
    <row r="2660" spans="44:74">
      <c r="AR2660" s="8"/>
      <c r="BV2660" s="38"/>
    </row>
    <row r="2661" spans="44:74">
      <c r="AR2661" s="8"/>
      <c r="BV2661" s="38"/>
    </row>
    <row r="2662" spans="44:74">
      <c r="AR2662" s="8"/>
      <c r="BV2662" s="38"/>
    </row>
    <row r="2663" spans="44:74">
      <c r="AR2663" s="8"/>
      <c r="BV2663" s="38"/>
    </row>
    <row r="2664" spans="44:74">
      <c r="AR2664" s="8"/>
      <c r="BV2664" s="38"/>
    </row>
    <row r="2665" spans="44:74">
      <c r="AR2665" s="8"/>
      <c r="BV2665" s="38"/>
    </row>
    <row r="2666" spans="44:74">
      <c r="AR2666" s="8"/>
      <c r="BV2666" s="38"/>
    </row>
    <row r="2667" spans="44:74">
      <c r="AR2667" s="8"/>
      <c r="BV2667" s="38"/>
    </row>
    <row r="2668" spans="44:74">
      <c r="AR2668" s="8"/>
      <c r="BV2668" s="38"/>
    </row>
    <row r="2669" spans="44:74">
      <c r="AR2669" s="8"/>
      <c r="BV2669" s="38"/>
    </row>
    <row r="2670" spans="44:74">
      <c r="AR2670" s="8"/>
      <c r="BV2670" s="38"/>
    </row>
    <row r="2671" spans="44:74">
      <c r="AR2671" s="8"/>
      <c r="BV2671" s="38"/>
    </row>
    <row r="2672" spans="44:74">
      <c r="AR2672" s="8"/>
      <c r="BV2672" s="38"/>
    </row>
    <row r="2673" spans="44:74">
      <c r="AR2673" s="8"/>
      <c r="BV2673" s="38"/>
    </row>
    <row r="2674" spans="44:74">
      <c r="AR2674" s="8"/>
      <c r="BV2674" s="38"/>
    </row>
    <row r="2675" spans="44:74">
      <c r="AR2675" s="8"/>
      <c r="BV2675" s="38"/>
    </row>
    <row r="2676" spans="44:74">
      <c r="AR2676" s="8"/>
      <c r="BV2676" s="38"/>
    </row>
    <row r="2677" spans="44:74">
      <c r="AR2677" s="8"/>
      <c r="BV2677" s="38"/>
    </row>
    <row r="2678" spans="44:74">
      <c r="AR2678" s="8"/>
      <c r="BV2678" s="38"/>
    </row>
    <row r="2679" spans="44:74">
      <c r="AR2679" s="8"/>
      <c r="BV2679" s="38"/>
    </row>
    <row r="2680" spans="44:74">
      <c r="AR2680" s="8"/>
      <c r="BV2680" s="38"/>
    </row>
    <row r="2681" spans="44:74">
      <c r="AR2681" s="8"/>
      <c r="BV2681" s="38"/>
    </row>
    <row r="2682" spans="44:74">
      <c r="AR2682" s="8"/>
      <c r="BV2682" s="38"/>
    </row>
    <row r="2683" spans="44:74">
      <c r="AR2683" s="8"/>
      <c r="BV2683" s="38"/>
    </row>
    <row r="2684" spans="44:74">
      <c r="AR2684" s="8"/>
      <c r="BV2684" s="38"/>
    </row>
    <row r="2685" spans="44:74">
      <c r="AR2685" s="8"/>
      <c r="BV2685" s="38"/>
    </row>
    <row r="2686" spans="44:74">
      <c r="AR2686" s="8"/>
      <c r="BV2686" s="38"/>
    </row>
    <row r="2687" spans="44:74">
      <c r="AR2687" s="8"/>
      <c r="BV2687" s="38"/>
    </row>
    <row r="2688" spans="44:74">
      <c r="AR2688" s="8"/>
      <c r="BV2688" s="38"/>
    </row>
    <row r="2689" spans="44:74">
      <c r="AR2689" s="8"/>
      <c r="BV2689" s="38"/>
    </row>
    <row r="2690" spans="44:74">
      <c r="AR2690" s="8"/>
      <c r="BV2690" s="38"/>
    </row>
    <row r="2691" spans="44:74">
      <c r="AR2691" s="8"/>
      <c r="BV2691" s="38"/>
    </row>
    <row r="2692" spans="44:74">
      <c r="AR2692" s="8"/>
      <c r="BV2692" s="38"/>
    </row>
    <row r="2693" spans="44:74">
      <c r="AR2693" s="8"/>
      <c r="BV2693" s="38"/>
    </row>
    <row r="2694" spans="44:74">
      <c r="AR2694" s="8"/>
      <c r="BV2694" s="38"/>
    </row>
    <row r="2695" spans="44:74">
      <c r="AR2695" s="8"/>
      <c r="BV2695" s="38"/>
    </row>
    <row r="2696" spans="44:74">
      <c r="AR2696" s="8"/>
      <c r="BV2696" s="38"/>
    </row>
    <row r="2697" spans="44:74">
      <c r="AR2697" s="8"/>
      <c r="BV2697" s="38"/>
    </row>
    <row r="2698" spans="44:74">
      <c r="AR2698" s="8"/>
      <c r="BV2698" s="38"/>
    </row>
    <row r="2699" spans="44:74">
      <c r="AR2699" s="8"/>
      <c r="BV2699" s="38"/>
    </row>
    <row r="2700" spans="44:74">
      <c r="AR2700" s="8"/>
      <c r="BV2700" s="38"/>
    </row>
    <row r="2701" spans="44:74">
      <c r="AR2701" s="8"/>
      <c r="BV2701" s="38"/>
    </row>
    <row r="2702" spans="44:74">
      <c r="AR2702" s="8"/>
      <c r="BV2702" s="38"/>
    </row>
    <row r="2703" spans="44:74">
      <c r="AR2703" s="8"/>
      <c r="BV2703" s="38"/>
    </row>
    <row r="2704" spans="44:74">
      <c r="AR2704" s="8"/>
      <c r="BV2704" s="38"/>
    </row>
    <row r="2705" spans="44:74">
      <c r="AR2705" s="8"/>
      <c r="BV2705" s="38"/>
    </row>
    <row r="2706" spans="44:74">
      <c r="AR2706" s="8"/>
      <c r="BV2706" s="38"/>
    </row>
    <row r="2707" spans="44:74">
      <c r="AR2707" s="8"/>
      <c r="BV2707" s="38"/>
    </row>
    <row r="2708" spans="44:74">
      <c r="AR2708" s="8"/>
      <c r="BV2708" s="38"/>
    </row>
    <row r="2709" spans="44:74">
      <c r="AR2709" s="8"/>
      <c r="BV2709" s="38"/>
    </row>
    <row r="2710" spans="44:74">
      <c r="AR2710" s="8"/>
      <c r="BV2710" s="38"/>
    </row>
    <row r="2711" spans="44:74">
      <c r="AR2711" s="8"/>
      <c r="BV2711" s="38"/>
    </row>
    <row r="2712" spans="44:74">
      <c r="AR2712" s="8"/>
      <c r="BV2712" s="38"/>
    </row>
    <row r="2713" spans="44:74">
      <c r="AR2713" s="8"/>
      <c r="BV2713" s="38"/>
    </row>
    <row r="2714" spans="44:74">
      <c r="AR2714" s="8"/>
      <c r="BV2714" s="38"/>
    </row>
    <row r="2715" spans="44:74">
      <c r="AR2715" s="8"/>
      <c r="BV2715" s="38"/>
    </row>
    <row r="2716" spans="44:74">
      <c r="AR2716" s="8"/>
      <c r="BV2716" s="38"/>
    </row>
    <row r="2717" spans="44:74">
      <c r="AR2717" s="8"/>
      <c r="BV2717" s="38"/>
    </row>
    <row r="2718" spans="44:74">
      <c r="AR2718" s="8"/>
      <c r="BV2718" s="38"/>
    </row>
    <row r="2719" spans="44:74">
      <c r="AR2719" s="8"/>
      <c r="BV2719" s="38"/>
    </row>
    <row r="2720" spans="44:74">
      <c r="AR2720" s="8"/>
      <c r="BV2720" s="38"/>
    </row>
    <row r="2721" spans="44:74">
      <c r="AR2721" s="8"/>
      <c r="BV2721" s="38"/>
    </row>
    <row r="2722" spans="44:74">
      <c r="AR2722" s="8"/>
      <c r="BV2722" s="38"/>
    </row>
    <row r="2723" spans="44:74">
      <c r="AR2723" s="8"/>
      <c r="BV2723" s="38"/>
    </row>
    <row r="2724" spans="44:74">
      <c r="AR2724" s="8"/>
      <c r="BV2724" s="38"/>
    </row>
    <row r="2725" spans="44:74">
      <c r="AR2725" s="8"/>
      <c r="BV2725" s="38"/>
    </row>
    <row r="2726" spans="44:74">
      <c r="AR2726" s="8"/>
      <c r="BV2726" s="38"/>
    </row>
    <row r="2727" spans="44:74">
      <c r="AR2727" s="8"/>
      <c r="BV2727" s="38"/>
    </row>
    <row r="2728" spans="44:74">
      <c r="AR2728" s="8"/>
      <c r="BV2728" s="38"/>
    </row>
    <row r="2729" spans="44:74">
      <c r="AR2729" s="8"/>
      <c r="BV2729" s="38"/>
    </row>
    <row r="2730" spans="44:74">
      <c r="AR2730" s="8"/>
      <c r="BV2730" s="38"/>
    </row>
    <row r="2731" spans="44:74">
      <c r="AR2731" s="8"/>
      <c r="BV2731" s="38"/>
    </row>
    <row r="2732" spans="44:74">
      <c r="AR2732" s="8"/>
      <c r="BV2732" s="38"/>
    </row>
    <row r="2733" spans="44:74">
      <c r="AR2733" s="8"/>
      <c r="BV2733" s="38"/>
    </row>
    <row r="2734" spans="44:74">
      <c r="AR2734" s="8"/>
      <c r="BV2734" s="38"/>
    </row>
    <row r="2735" spans="44:74">
      <c r="AR2735" s="8"/>
      <c r="BV2735" s="38"/>
    </row>
    <row r="2736" spans="44:74">
      <c r="AR2736" s="8"/>
      <c r="BV2736" s="38"/>
    </row>
    <row r="2737" spans="44:74">
      <c r="AR2737" s="8"/>
      <c r="BV2737" s="38"/>
    </row>
    <row r="2738" spans="44:74">
      <c r="AR2738" s="8"/>
      <c r="BV2738" s="38"/>
    </row>
    <row r="2739" spans="44:74">
      <c r="AR2739" s="8"/>
      <c r="BV2739" s="38"/>
    </row>
    <row r="2740" spans="44:74">
      <c r="AR2740" s="8"/>
      <c r="BV2740" s="38"/>
    </row>
    <row r="2741" spans="44:74">
      <c r="AR2741" s="8"/>
      <c r="BV2741" s="38"/>
    </row>
    <row r="2742" spans="44:74">
      <c r="AR2742" s="8"/>
      <c r="BV2742" s="38"/>
    </row>
    <row r="2743" spans="44:74">
      <c r="AR2743" s="8"/>
      <c r="BV2743" s="38"/>
    </row>
    <row r="2744" spans="44:74">
      <c r="AR2744" s="8"/>
      <c r="BV2744" s="38"/>
    </row>
    <row r="2745" spans="44:74">
      <c r="AR2745" s="8"/>
      <c r="BV2745" s="38"/>
    </row>
    <row r="2746" spans="44:74">
      <c r="AR2746" s="8"/>
      <c r="BV2746" s="38"/>
    </row>
    <row r="2747" spans="44:74">
      <c r="AR2747" s="8"/>
      <c r="BV2747" s="38"/>
    </row>
    <row r="2748" spans="44:74">
      <c r="AR2748" s="8"/>
      <c r="BV2748" s="38"/>
    </row>
    <row r="2749" spans="44:74">
      <c r="AR2749" s="8"/>
      <c r="BV2749" s="38"/>
    </row>
    <row r="2750" spans="44:74">
      <c r="AR2750" s="8"/>
      <c r="BV2750" s="38"/>
    </row>
    <row r="2751" spans="44:74">
      <c r="AR2751" s="8"/>
      <c r="BV2751" s="38"/>
    </row>
    <row r="2752" spans="44:74">
      <c r="AR2752" s="8"/>
      <c r="BV2752" s="38"/>
    </row>
    <row r="2753" spans="44:74">
      <c r="AR2753" s="8"/>
      <c r="BV2753" s="38"/>
    </row>
    <row r="2754" spans="44:74">
      <c r="AR2754" s="8"/>
      <c r="BV2754" s="38"/>
    </row>
    <row r="2755" spans="44:74">
      <c r="AR2755" s="8"/>
      <c r="BV2755" s="38"/>
    </row>
    <row r="2756" spans="44:74">
      <c r="AR2756" s="8"/>
      <c r="BV2756" s="38"/>
    </row>
    <row r="2757" spans="44:74">
      <c r="AR2757" s="8"/>
      <c r="BV2757" s="38"/>
    </row>
    <row r="2758" spans="44:74">
      <c r="AR2758" s="8"/>
      <c r="BV2758" s="38"/>
    </row>
    <row r="2759" spans="44:74">
      <c r="AR2759" s="8"/>
      <c r="BV2759" s="38"/>
    </row>
    <row r="2760" spans="44:74">
      <c r="AR2760" s="8"/>
      <c r="BV2760" s="38"/>
    </row>
    <row r="2761" spans="44:74">
      <c r="AR2761" s="8"/>
      <c r="BV2761" s="38"/>
    </row>
    <row r="2762" spans="44:74">
      <c r="AR2762" s="8"/>
      <c r="BV2762" s="38"/>
    </row>
    <row r="2763" spans="44:74">
      <c r="AR2763" s="8"/>
      <c r="BV2763" s="38"/>
    </row>
    <row r="2764" spans="44:74">
      <c r="AR2764" s="8"/>
      <c r="BV2764" s="38"/>
    </row>
    <row r="2765" spans="44:74">
      <c r="AR2765" s="8"/>
      <c r="BV2765" s="38"/>
    </row>
    <row r="2766" spans="44:74">
      <c r="AR2766" s="8"/>
      <c r="BV2766" s="38"/>
    </row>
    <row r="2767" spans="44:74">
      <c r="AR2767" s="8"/>
      <c r="BV2767" s="38"/>
    </row>
    <row r="2768" spans="44:74">
      <c r="AR2768" s="8"/>
      <c r="BV2768" s="38"/>
    </row>
    <row r="2769" spans="44:74">
      <c r="AR2769" s="8"/>
      <c r="BV2769" s="38"/>
    </row>
    <row r="2770" spans="44:74">
      <c r="AR2770" s="8"/>
      <c r="BV2770" s="38"/>
    </row>
    <row r="2771" spans="44:74">
      <c r="AR2771" s="8"/>
      <c r="BV2771" s="38"/>
    </row>
    <row r="2772" spans="44:74">
      <c r="AR2772" s="8"/>
      <c r="BV2772" s="38"/>
    </row>
    <row r="2773" spans="44:74">
      <c r="AR2773" s="8"/>
      <c r="BV2773" s="38"/>
    </row>
    <row r="2774" spans="44:74">
      <c r="AR2774" s="8"/>
      <c r="BV2774" s="38"/>
    </row>
    <row r="2775" spans="44:74">
      <c r="AR2775" s="8"/>
      <c r="BV2775" s="38"/>
    </row>
    <row r="2776" spans="44:74">
      <c r="AR2776" s="8"/>
      <c r="BV2776" s="38"/>
    </row>
    <row r="2777" spans="44:74">
      <c r="AR2777" s="8"/>
      <c r="BV2777" s="38"/>
    </row>
    <row r="2778" spans="44:74">
      <c r="AR2778" s="8"/>
      <c r="BV2778" s="38"/>
    </row>
    <row r="2779" spans="44:74">
      <c r="AR2779" s="8"/>
      <c r="BV2779" s="38"/>
    </row>
    <row r="2780" spans="44:74">
      <c r="AR2780" s="8"/>
      <c r="BV2780" s="38"/>
    </row>
    <row r="2781" spans="44:74">
      <c r="AR2781" s="8"/>
      <c r="BV2781" s="38"/>
    </row>
    <row r="2782" spans="44:74">
      <c r="AR2782" s="8"/>
      <c r="BV2782" s="38"/>
    </row>
    <row r="2783" spans="44:74">
      <c r="AR2783" s="8"/>
      <c r="BV2783" s="38"/>
    </row>
    <row r="2784" spans="44:74">
      <c r="AR2784" s="8"/>
      <c r="BV2784" s="38"/>
    </row>
    <row r="2785" spans="44:74">
      <c r="AR2785" s="8"/>
      <c r="BV2785" s="38"/>
    </row>
    <row r="2786" spans="44:74">
      <c r="AR2786" s="8"/>
      <c r="BV2786" s="38"/>
    </row>
    <row r="2787" spans="44:74">
      <c r="AR2787" s="8"/>
      <c r="BV2787" s="38"/>
    </row>
    <row r="2788" spans="44:74">
      <c r="AR2788" s="8"/>
      <c r="BV2788" s="38"/>
    </row>
    <row r="2789" spans="44:74">
      <c r="AR2789" s="8"/>
      <c r="BV2789" s="38"/>
    </row>
    <row r="2790" spans="44:74">
      <c r="AR2790" s="8"/>
      <c r="BV2790" s="38"/>
    </row>
    <row r="2791" spans="44:74">
      <c r="AR2791" s="8"/>
      <c r="BV2791" s="38"/>
    </row>
    <row r="2792" spans="44:74">
      <c r="AR2792" s="8"/>
      <c r="BV2792" s="38"/>
    </row>
    <row r="2793" spans="44:74">
      <c r="AR2793" s="8"/>
      <c r="BV2793" s="38"/>
    </row>
    <row r="2794" spans="44:74">
      <c r="AR2794" s="8"/>
      <c r="BV2794" s="38"/>
    </row>
    <row r="2795" spans="44:74">
      <c r="AR2795" s="8"/>
      <c r="BV2795" s="38"/>
    </row>
    <row r="2796" spans="44:74">
      <c r="AR2796" s="8"/>
      <c r="BV2796" s="38"/>
    </row>
    <row r="2797" spans="44:74">
      <c r="AR2797" s="8"/>
      <c r="BV2797" s="38"/>
    </row>
    <row r="2798" spans="44:74">
      <c r="AR2798" s="8"/>
      <c r="BV2798" s="38"/>
    </row>
    <row r="2799" spans="44:74">
      <c r="AR2799" s="8"/>
      <c r="BV2799" s="38"/>
    </row>
    <row r="2800" spans="44:74">
      <c r="AR2800" s="8"/>
      <c r="BV2800" s="38"/>
    </row>
    <row r="2801" spans="44:74">
      <c r="AR2801" s="8"/>
      <c r="BV2801" s="38"/>
    </row>
    <row r="2802" spans="44:74">
      <c r="AR2802" s="8"/>
      <c r="BV2802" s="38"/>
    </row>
    <row r="2803" spans="44:74">
      <c r="AR2803" s="8"/>
      <c r="BV2803" s="38"/>
    </row>
    <row r="2804" spans="44:74">
      <c r="AR2804" s="8"/>
      <c r="BV2804" s="38"/>
    </row>
    <row r="2805" spans="44:74">
      <c r="AR2805" s="8"/>
      <c r="BV2805" s="38"/>
    </row>
    <row r="2806" spans="44:74">
      <c r="AR2806" s="8"/>
      <c r="BV2806" s="38"/>
    </row>
    <row r="2807" spans="44:74">
      <c r="AR2807" s="8"/>
      <c r="BV2807" s="38"/>
    </row>
    <row r="2808" spans="44:74">
      <c r="AR2808" s="8"/>
      <c r="BV2808" s="38"/>
    </row>
    <row r="2809" spans="44:74">
      <c r="AR2809" s="8"/>
      <c r="BV2809" s="38"/>
    </row>
    <row r="2810" spans="44:74">
      <c r="AR2810" s="8"/>
      <c r="BV2810" s="38"/>
    </row>
    <row r="2811" spans="44:74">
      <c r="AR2811" s="8"/>
      <c r="BV2811" s="38"/>
    </row>
    <row r="2812" spans="44:74">
      <c r="AR2812" s="8"/>
      <c r="BV2812" s="38"/>
    </row>
    <row r="2813" spans="44:74">
      <c r="AR2813" s="8"/>
      <c r="BV2813" s="38"/>
    </row>
    <row r="2814" spans="44:74">
      <c r="AR2814" s="8"/>
      <c r="BV2814" s="38"/>
    </row>
    <row r="2815" spans="44:74">
      <c r="AR2815" s="8"/>
      <c r="BV2815" s="38"/>
    </row>
    <row r="2816" spans="44:74">
      <c r="AR2816" s="8"/>
      <c r="BV2816" s="38"/>
    </row>
    <row r="2817" spans="44:74">
      <c r="AR2817" s="8"/>
      <c r="BV2817" s="38"/>
    </row>
    <row r="2818" spans="44:74">
      <c r="AR2818" s="8"/>
      <c r="BV2818" s="38"/>
    </row>
    <row r="2819" spans="44:74">
      <c r="AR2819" s="8"/>
      <c r="BV2819" s="38"/>
    </row>
    <row r="2820" spans="44:74">
      <c r="AR2820" s="8"/>
      <c r="BV2820" s="38"/>
    </row>
    <row r="2821" spans="44:74">
      <c r="AR2821" s="8"/>
      <c r="BV2821" s="38"/>
    </row>
    <row r="2822" spans="44:74">
      <c r="AR2822" s="8"/>
      <c r="BV2822" s="38"/>
    </row>
    <row r="2823" spans="44:74">
      <c r="AR2823" s="8"/>
      <c r="BV2823" s="38"/>
    </row>
    <row r="2824" spans="44:74">
      <c r="AR2824" s="8"/>
      <c r="BV2824" s="38"/>
    </row>
    <row r="2825" spans="44:74">
      <c r="AR2825" s="8"/>
      <c r="BV2825" s="38"/>
    </row>
    <row r="2826" spans="44:74">
      <c r="AR2826" s="8"/>
      <c r="BV2826" s="38"/>
    </row>
    <row r="2827" spans="44:74">
      <c r="AR2827" s="8"/>
      <c r="BV2827" s="38"/>
    </row>
    <row r="2828" spans="44:74">
      <c r="AR2828" s="8"/>
      <c r="BV2828" s="38"/>
    </row>
    <row r="2829" spans="44:74">
      <c r="AR2829" s="8"/>
      <c r="BV2829" s="38"/>
    </row>
    <row r="2830" spans="44:74">
      <c r="AR2830" s="8"/>
      <c r="BV2830" s="38"/>
    </row>
    <row r="2831" spans="44:74">
      <c r="AR2831" s="8"/>
      <c r="BV2831" s="38"/>
    </row>
    <row r="2832" spans="44:74">
      <c r="AR2832" s="8"/>
      <c r="BV2832" s="38"/>
    </row>
    <row r="2833" spans="44:74">
      <c r="AR2833" s="8"/>
      <c r="BV2833" s="38"/>
    </row>
    <row r="2834" spans="44:74">
      <c r="AR2834" s="8"/>
      <c r="BV2834" s="38"/>
    </row>
    <row r="2835" spans="44:74">
      <c r="AR2835" s="8"/>
      <c r="BV2835" s="38"/>
    </row>
    <row r="2836" spans="44:74">
      <c r="AR2836" s="8"/>
      <c r="BV2836" s="38"/>
    </row>
    <row r="2837" spans="44:74">
      <c r="AR2837" s="8"/>
      <c r="BV2837" s="38"/>
    </row>
    <row r="2838" spans="44:74">
      <c r="AR2838" s="8"/>
      <c r="BV2838" s="38"/>
    </row>
    <row r="2839" spans="44:74">
      <c r="AR2839" s="8"/>
      <c r="BV2839" s="38"/>
    </row>
    <row r="2840" spans="44:74">
      <c r="AR2840" s="8"/>
      <c r="BV2840" s="38"/>
    </row>
    <row r="2841" spans="44:74">
      <c r="AR2841" s="8"/>
      <c r="BV2841" s="38"/>
    </row>
    <row r="2842" spans="44:74">
      <c r="AR2842" s="8"/>
      <c r="BV2842" s="38"/>
    </row>
    <row r="2843" spans="44:74">
      <c r="AR2843" s="8"/>
      <c r="BV2843" s="38"/>
    </row>
    <row r="2844" spans="44:74">
      <c r="AR2844" s="8"/>
      <c r="BV2844" s="38"/>
    </row>
    <row r="2845" spans="44:74">
      <c r="AR2845" s="8"/>
      <c r="BV2845" s="38"/>
    </row>
    <row r="2846" spans="44:74">
      <c r="AR2846" s="8"/>
      <c r="BV2846" s="38"/>
    </row>
    <row r="2847" spans="44:74">
      <c r="AR2847" s="8"/>
      <c r="BV2847" s="38"/>
    </row>
    <row r="2848" spans="44:74">
      <c r="AR2848" s="8"/>
      <c r="BV2848" s="38"/>
    </row>
    <row r="2849" spans="44:74">
      <c r="AR2849" s="8"/>
      <c r="BV2849" s="38"/>
    </row>
    <row r="2850" spans="44:74">
      <c r="AR2850" s="8"/>
      <c r="BV2850" s="38"/>
    </row>
    <row r="2851" spans="44:74">
      <c r="AR2851" s="8"/>
      <c r="BV2851" s="38"/>
    </row>
    <row r="2852" spans="44:74">
      <c r="AR2852" s="8"/>
      <c r="BV2852" s="38"/>
    </row>
    <row r="2853" spans="44:74">
      <c r="AR2853" s="8"/>
      <c r="BV2853" s="38"/>
    </row>
    <row r="2854" spans="44:74">
      <c r="AR2854" s="8"/>
      <c r="BV2854" s="38"/>
    </row>
    <row r="2855" spans="44:74">
      <c r="AR2855" s="8"/>
      <c r="BV2855" s="38"/>
    </row>
    <row r="2856" spans="44:74">
      <c r="AR2856" s="8"/>
      <c r="BV2856" s="38"/>
    </row>
    <row r="2857" spans="44:74">
      <c r="AR2857" s="8"/>
      <c r="BV2857" s="38"/>
    </row>
    <row r="2858" spans="44:74">
      <c r="AR2858" s="8"/>
      <c r="BV2858" s="38"/>
    </row>
    <row r="2859" spans="44:74">
      <c r="AR2859" s="8"/>
      <c r="BV2859" s="38"/>
    </row>
    <row r="2860" spans="44:74">
      <c r="AR2860" s="8"/>
      <c r="BV2860" s="38"/>
    </row>
    <row r="2861" spans="44:74">
      <c r="AR2861" s="8"/>
      <c r="BV2861" s="38"/>
    </row>
    <row r="2862" spans="44:74">
      <c r="AR2862" s="8"/>
      <c r="BV2862" s="38"/>
    </row>
    <row r="2863" spans="44:74">
      <c r="AR2863" s="8"/>
      <c r="BV2863" s="38"/>
    </row>
    <row r="2864" spans="44:74">
      <c r="AR2864" s="8"/>
      <c r="BV2864" s="38"/>
    </row>
    <row r="2865" spans="44:74">
      <c r="AR2865" s="8"/>
      <c r="BV2865" s="38"/>
    </row>
    <row r="2866" spans="44:74">
      <c r="AR2866" s="8"/>
      <c r="BV2866" s="38"/>
    </row>
    <row r="2867" spans="44:74">
      <c r="AR2867" s="8"/>
      <c r="BV2867" s="38"/>
    </row>
    <row r="2868" spans="44:74">
      <c r="AR2868" s="8"/>
      <c r="BV2868" s="38"/>
    </row>
    <row r="2869" spans="44:74">
      <c r="AR2869" s="8"/>
      <c r="BV2869" s="38"/>
    </row>
    <row r="2870" spans="44:74">
      <c r="AR2870" s="8"/>
      <c r="BV2870" s="38"/>
    </row>
    <row r="2871" spans="44:74">
      <c r="AR2871" s="8"/>
      <c r="BV2871" s="38"/>
    </row>
    <row r="2872" spans="44:74">
      <c r="AR2872" s="8"/>
      <c r="BV2872" s="38"/>
    </row>
    <row r="2873" spans="44:74">
      <c r="AR2873" s="8"/>
      <c r="BV2873" s="38"/>
    </row>
    <row r="2874" spans="44:74">
      <c r="AR2874" s="8"/>
      <c r="BV2874" s="38"/>
    </row>
    <row r="2875" spans="44:74">
      <c r="AR2875" s="8"/>
      <c r="BV2875" s="38"/>
    </row>
    <row r="2876" spans="44:74">
      <c r="AR2876" s="8"/>
      <c r="BV2876" s="38"/>
    </row>
    <row r="2877" spans="44:74">
      <c r="AR2877" s="8"/>
      <c r="BV2877" s="38"/>
    </row>
    <row r="2878" spans="44:74">
      <c r="AR2878" s="8"/>
      <c r="BV2878" s="38"/>
    </row>
    <row r="2879" spans="44:74">
      <c r="AR2879" s="8"/>
      <c r="BV2879" s="38"/>
    </row>
    <row r="2880" spans="44:74">
      <c r="AR2880" s="8"/>
      <c r="BV2880" s="38"/>
    </row>
    <row r="2881" spans="44:74">
      <c r="AR2881" s="8"/>
      <c r="BV2881" s="38"/>
    </row>
    <row r="2882" spans="44:74">
      <c r="AR2882" s="8"/>
      <c r="BV2882" s="38"/>
    </row>
    <row r="2883" spans="44:74">
      <c r="AR2883" s="8"/>
      <c r="BV2883" s="38"/>
    </row>
    <row r="2884" spans="44:74">
      <c r="AR2884" s="8"/>
      <c r="BV2884" s="38"/>
    </row>
    <row r="2885" spans="44:74">
      <c r="AR2885" s="8"/>
      <c r="BV2885" s="38"/>
    </row>
    <row r="2886" spans="44:74">
      <c r="AR2886" s="8"/>
      <c r="BV2886" s="38"/>
    </row>
    <row r="2887" spans="44:74">
      <c r="AR2887" s="8"/>
      <c r="BV2887" s="38"/>
    </row>
    <row r="2888" spans="44:74">
      <c r="AR2888" s="8"/>
      <c r="BV2888" s="38"/>
    </row>
    <row r="2889" spans="44:74">
      <c r="AR2889" s="8"/>
      <c r="BV2889" s="38"/>
    </row>
    <row r="2890" spans="44:74">
      <c r="AR2890" s="8"/>
      <c r="BV2890" s="38"/>
    </row>
    <row r="2891" spans="44:74">
      <c r="AR2891" s="8"/>
      <c r="BV2891" s="38"/>
    </row>
    <row r="2892" spans="44:74">
      <c r="AR2892" s="8"/>
      <c r="BV2892" s="38"/>
    </row>
    <row r="2893" spans="44:74">
      <c r="AR2893" s="8"/>
      <c r="BV2893" s="38"/>
    </row>
    <row r="2894" spans="44:74">
      <c r="AR2894" s="8"/>
      <c r="BV2894" s="38"/>
    </row>
    <row r="2895" spans="44:74">
      <c r="AR2895" s="8"/>
      <c r="BV2895" s="38"/>
    </row>
    <row r="2896" spans="44:74">
      <c r="AR2896" s="8"/>
      <c r="BV2896" s="38"/>
    </row>
    <row r="2897" spans="44:74">
      <c r="AR2897" s="8"/>
      <c r="BV2897" s="38"/>
    </row>
    <row r="2898" spans="44:74">
      <c r="AR2898" s="8"/>
      <c r="BV2898" s="38"/>
    </row>
    <row r="2899" spans="44:74">
      <c r="AR2899" s="8"/>
      <c r="BV2899" s="38"/>
    </row>
    <row r="2900" spans="44:74">
      <c r="AR2900" s="8"/>
      <c r="BV2900" s="38"/>
    </row>
    <row r="2901" spans="44:74">
      <c r="AR2901" s="8"/>
      <c r="BV2901" s="38"/>
    </row>
    <row r="2902" spans="44:74">
      <c r="AR2902" s="8"/>
      <c r="BV2902" s="38"/>
    </row>
    <row r="2903" spans="44:74">
      <c r="AR2903" s="8"/>
      <c r="BV2903" s="38"/>
    </row>
    <row r="2904" spans="44:74">
      <c r="AR2904" s="8"/>
      <c r="BV2904" s="38"/>
    </row>
    <row r="2905" spans="44:74">
      <c r="AR2905" s="8"/>
      <c r="BV2905" s="38"/>
    </row>
    <row r="2906" spans="44:74">
      <c r="AR2906" s="8"/>
      <c r="BV2906" s="38"/>
    </row>
    <row r="2907" spans="44:74">
      <c r="AR2907" s="8"/>
      <c r="BV2907" s="38"/>
    </row>
    <row r="2908" spans="44:74">
      <c r="AR2908" s="8"/>
      <c r="BV2908" s="38"/>
    </row>
    <row r="2909" spans="44:74">
      <c r="AR2909" s="8"/>
      <c r="BV2909" s="38"/>
    </row>
    <row r="2910" spans="44:74">
      <c r="AR2910" s="8"/>
      <c r="BV2910" s="38"/>
    </row>
    <row r="2911" spans="44:74">
      <c r="AR2911" s="8"/>
      <c r="BV2911" s="38"/>
    </row>
    <row r="2912" spans="44:74">
      <c r="AR2912" s="8"/>
      <c r="BV2912" s="38"/>
    </row>
    <row r="2913" spans="44:74">
      <c r="AR2913" s="8"/>
      <c r="BV2913" s="38"/>
    </row>
    <row r="2914" spans="44:74">
      <c r="AR2914" s="8"/>
      <c r="BV2914" s="38"/>
    </row>
    <row r="2915" spans="44:74">
      <c r="AR2915" s="8"/>
      <c r="BV2915" s="38"/>
    </row>
    <row r="2916" spans="44:74">
      <c r="AR2916" s="8"/>
      <c r="BV2916" s="38"/>
    </row>
    <row r="2917" spans="44:74">
      <c r="AR2917" s="8"/>
      <c r="BV2917" s="38"/>
    </row>
    <row r="2918" spans="44:74">
      <c r="AR2918" s="8"/>
      <c r="BV2918" s="38"/>
    </row>
    <row r="2919" spans="44:74">
      <c r="AR2919" s="8"/>
      <c r="BV2919" s="38"/>
    </row>
    <row r="2920" spans="44:74">
      <c r="AR2920" s="8"/>
      <c r="BV2920" s="38"/>
    </row>
    <row r="2921" spans="44:74">
      <c r="AR2921" s="8"/>
      <c r="BV2921" s="38"/>
    </row>
    <row r="2922" spans="44:74">
      <c r="AR2922" s="8"/>
      <c r="BV2922" s="38"/>
    </row>
    <row r="2923" spans="44:74">
      <c r="AR2923" s="8"/>
      <c r="BV2923" s="38"/>
    </row>
    <row r="2924" spans="44:74">
      <c r="AR2924" s="8"/>
      <c r="BV2924" s="38"/>
    </row>
    <row r="2925" spans="44:74">
      <c r="AR2925" s="8"/>
      <c r="BV2925" s="38"/>
    </row>
    <row r="2926" spans="44:74">
      <c r="AR2926" s="8"/>
      <c r="BV2926" s="38"/>
    </row>
    <row r="2927" spans="44:74">
      <c r="AR2927" s="8"/>
      <c r="BV2927" s="38"/>
    </row>
    <row r="2928" spans="44:74">
      <c r="AR2928" s="8"/>
      <c r="BV2928" s="38"/>
    </row>
    <row r="2929" spans="44:74">
      <c r="AR2929" s="8"/>
      <c r="BV2929" s="38"/>
    </row>
    <row r="2930" spans="44:74">
      <c r="AR2930" s="8"/>
      <c r="BV2930" s="38"/>
    </row>
    <row r="2931" spans="44:74">
      <c r="AR2931" s="8"/>
      <c r="BV2931" s="38"/>
    </row>
    <row r="2932" spans="44:74">
      <c r="AR2932" s="8"/>
      <c r="BV2932" s="38"/>
    </row>
    <row r="2933" spans="44:74">
      <c r="AR2933" s="8"/>
      <c r="BV2933" s="38"/>
    </row>
    <row r="2934" spans="44:74">
      <c r="AR2934" s="8"/>
      <c r="BV2934" s="38"/>
    </row>
    <row r="2935" spans="44:74">
      <c r="AR2935" s="8"/>
      <c r="BV2935" s="38"/>
    </row>
    <row r="2936" spans="44:74">
      <c r="AR2936" s="8"/>
      <c r="BV2936" s="38"/>
    </row>
    <row r="2937" spans="44:74">
      <c r="AR2937" s="8"/>
      <c r="BV2937" s="38"/>
    </row>
    <row r="2938" spans="44:74">
      <c r="AR2938" s="8"/>
      <c r="BV2938" s="38"/>
    </row>
    <row r="2939" spans="44:74">
      <c r="AR2939" s="8"/>
      <c r="BV2939" s="38"/>
    </row>
    <row r="2940" spans="44:74">
      <c r="AR2940" s="8"/>
      <c r="BV2940" s="38"/>
    </row>
    <row r="2941" spans="44:74">
      <c r="AR2941" s="8"/>
      <c r="BV2941" s="38"/>
    </row>
    <row r="2942" spans="44:74">
      <c r="AR2942" s="8"/>
      <c r="BV2942" s="38"/>
    </row>
    <row r="2943" spans="44:74">
      <c r="AR2943" s="8"/>
      <c r="BV2943" s="38"/>
    </row>
    <row r="2944" spans="44:74">
      <c r="AR2944" s="8"/>
      <c r="BV2944" s="38"/>
    </row>
    <row r="2945" spans="44:74">
      <c r="AR2945" s="8"/>
      <c r="BV2945" s="38"/>
    </row>
    <row r="2946" spans="44:74">
      <c r="AR2946" s="8"/>
      <c r="BV2946" s="38"/>
    </row>
    <row r="2947" spans="44:74">
      <c r="AR2947" s="8"/>
      <c r="BV2947" s="38"/>
    </row>
    <row r="2948" spans="44:74">
      <c r="AR2948" s="8"/>
      <c r="BV2948" s="38"/>
    </row>
    <row r="2949" spans="44:74">
      <c r="AR2949" s="8"/>
      <c r="BV2949" s="38"/>
    </row>
    <row r="2950" spans="44:74">
      <c r="AR2950" s="8"/>
      <c r="BV2950" s="38"/>
    </row>
    <row r="2951" spans="44:74">
      <c r="AR2951" s="8"/>
      <c r="BV2951" s="38"/>
    </row>
    <row r="2952" spans="44:74">
      <c r="AR2952" s="8"/>
      <c r="BV2952" s="38"/>
    </row>
    <row r="2953" spans="44:74">
      <c r="AR2953" s="8"/>
      <c r="BV2953" s="38"/>
    </row>
    <row r="2954" spans="44:74">
      <c r="AR2954" s="8"/>
      <c r="BV2954" s="38"/>
    </row>
    <row r="2955" spans="44:74">
      <c r="AR2955" s="8"/>
      <c r="BV2955" s="38"/>
    </row>
    <row r="2956" spans="44:74">
      <c r="AR2956" s="8"/>
      <c r="BV2956" s="38"/>
    </row>
    <row r="2957" spans="44:74">
      <c r="AR2957" s="8"/>
      <c r="BV2957" s="38"/>
    </row>
    <row r="2958" spans="44:74">
      <c r="AR2958" s="8"/>
      <c r="BV2958" s="38"/>
    </row>
    <row r="2959" spans="44:74">
      <c r="AR2959" s="8"/>
      <c r="BV2959" s="38"/>
    </row>
    <row r="2960" spans="44:74">
      <c r="AR2960" s="8"/>
      <c r="BV2960" s="38"/>
    </row>
    <row r="2961" spans="44:74">
      <c r="AR2961" s="8"/>
      <c r="BV2961" s="38"/>
    </row>
    <row r="2962" spans="44:74">
      <c r="AR2962" s="8"/>
      <c r="BV2962" s="38"/>
    </row>
    <row r="2963" spans="44:74">
      <c r="AR2963" s="8"/>
      <c r="BV2963" s="38"/>
    </row>
    <row r="2964" spans="44:74">
      <c r="AR2964" s="8"/>
      <c r="BV2964" s="38"/>
    </row>
    <row r="2965" spans="44:74">
      <c r="AR2965" s="8"/>
      <c r="BV2965" s="38"/>
    </row>
    <row r="2966" spans="44:74">
      <c r="AR2966" s="8"/>
      <c r="BV2966" s="38"/>
    </row>
    <row r="2967" spans="44:74">
      <c r="AR2967" s="8"/>
      <c r="BV2967" s="38"/>
    </row>
    <row r="2968" spans="44:74">
      <c r="AR2968" s="8"/>
      <c r="BV2968" s="38"/>
    </row>
    <row r="2969" spans="44:74">
      <c r="AR2969" s="8"/>
      <c r="BV2969" s="38"/>
    </row>
    <row r="2970" spans="44:74">
      <c r="AR2970" s="8"/>
      <c r="BV2970" s="38"/>
    </row>
    <row r="2971" spans="44:74">
      <c r="AR2971" s="8"/>
      <c r="BV2971" s="38"/>
    </row>
    <row r="2972" spans="44:74">
      <c r="AR2972" s="8"/>
      <c r="BV2972" s="38"/>
    </row>
    <row r="2973" spans="44:74">
      <c r="AR2973" s="8"/>
      <c r="BV2973" s="38"/>
    </row>
    <row r="2974" spans="44:74">
      <c r="AR2974" s="8"/>
      <c r="BV2974" s="38"/>
    </row>
    <row r="2975" spans="44:74">
      <c r="AR2975" s="8"/>
      <c r="BV2975" s="38"/>
    </row>
    <row r="2976" spans="44:74">
      <c r="AR2976" s="8"/>
      <c r="BV2976" s="38"/>
    </row>
    <row r="2977" spans="44:74">
      <c r="AR2977" s="8"/>
      <c r="BV2977" s="38"/>
    </row>
    <row r="2978" spans="44:74">
      <c r="AR2978" s="8"/>
      <c r="BV2978" s="38"/>
    </row>
    <row r="2979" spans="44:74">
      <c r="AR2979" s="8"/>
      <c r="BV2979" s="38"/>
    </row>
    <row r="2980" spans="44:74">
      <c r="AR2980" s="8"/>
      <c r="BV2980" s="38"/>
    </row>
    <row r="2981" spans="44:74">
      <c r="AR2981" s="8"/>
      <c r="BV2981" s="38"/>
    </row>
    <row r="2982" spans="44:74">
      <c r="AR2982" s="8"/>
      <c r="BV2982" s="38"/>
    </row>
    <row r="2983" spans="44:74">
      <c r="AR2983" s="8"/>
      <c r="BV2983" s="38"/>
    </row>
    <row r="2984" spans="44:74">
      <c r="AR2984" s="8"/>
      <c r="BV2984" s="38"/>
    </row>
    <row r="2985" spans="44:74">
      <c r="AR2985" s="8"/>
      <c r="BV2985" s="38"/>
    </row>
    <row r="2986" spans="44:74">
      <c r="AR2986" s="8"/>
      <c r="BV2986" s="38"/>
    </row>
    <row r="2987" spans="44:74">
      <c r="AR2987" s="8"/>
      <c r="BV2987" s="38"/>
    </row>
    <row r="2988" spans="44:74">
      <c r="AR2988" s="8"/>
      <c r="BV2988" s="38"/>
    </row>
    <row r="2989" spans="44:74">
      <c r="AR2989" s="8"/>
      <c r="BV2989" s="38"/>
    </row>
    <row r="2990" spans="44:74">
      <c r="AR2990" s="8"/>
      <c r="BV2990" s="38"/>
    </row>
    <row r="2991" spans="44:74">
      <c r="AR2991" s="8"/>
      <c r="BV2991" s="38"/>
    </row>
    <row r="2992" spans="44:74">
      <c r="AR2992" s="8"/>
      <c r="BV2992" s="38"/>
    </row>
    <row r="2993" spans="44:74">
      <c r="AR2993" s="8"/>
      <c r="BV2993" s="38"/>
    </row>
    <row r="2994" spans="44:74">
      <c r="AR2994" s="8"/>
      <c r="BV2994" s="38"/>
    </row>
    <row r="2995" spans="44:74">
      <c r="AR2995" s="8"/>
      <c r="BV2995" s="38"/>
    </row>
    <row r="2996" spans="44:74">
      <c r="AR2996" s="8"/>
      <c r="BV2996" s="38"/>
    </row>
    <row r="2997" spans="44:74">
      <c r="AR2997" s="8"/>
      <c r="BV2997" s="38"/>
    </row>
    <row r="2998" spans="44:74">
      <c r="AR2998" s="8"/>
      <c r="BV2998" s="38"/>
    </row>
    <row r="2999" spans="44:74">
      <c r="AR2999" s="8"/>
      <c r="BV2999" s="38"/>
    </row>
    <row r="3000" spans="44:74">
      <c r="AR3000" s="8"/>
      <c r="BV3000" s="38"/>
    </row>
    <row r="3001" spans="44:74">
      <c r="AR3001" s="8"/>
      <c r="BV3001" s="38"/>
    </row>
    <row r="3002" spans="44:74">
      <c r="AR3002" s="8"/>
      <c r="BV3002" s="38"/>
    </row>
    <row r="3003" spans="44:74">
      <c r="AR3003" s="8"/>
      <c r="BV3003" s="38"/>
    </row>
    <row r="3004" spans="44:74">
      <c r="AR3004" s="8"/>
      <c r="BV3004" s="38"/>
    </row>
    <row r="3005" spans="44:74">
      <c r="AR3005" s="8"/>
      <c r="BV3005" s="38"/>
    </row>
    <row r="3006" spans="44:74">
      <c r="AR3006" s="8"/>
      <c r="BV3006" s="38"/>
    </row>
    <row r="3007" spans="44:74">
      <c r="AR3007" s="8"/>
      <c r="BV3007" s="38"/>
    </row>
    <row r="3008" spans="44:74">
      <c r="AR3008" s="8"/>
      <c r="BV3008" s="38"/>
    </row>
    <row r="3009" spans="44:74">
      <c r="AR3009" s="8"/>
      <c r="BV3009" s="38"/>
    </row>
    <row r="3010" spans="44:74">
      <c r="AR3010" s="8"/>
      <c r="BV3010" s="38"/>
    </row>
    <row r="3011" spans="44:74">
      <c r="AR3011" s="8"/>
      <c r="BV3011" s="38"/>
    </row>
    <row r="3012" spans="44:74">
      <c r="AR3012" s="8"/>
      <c r="BV3012" s="38"/>
    </row>
    <row r="3013" spans="44:74">
      <c r="AR3013" s="8"/>
      <c r="BV3013" s="38"/>
    </row>
    <row r="3014" spans="44:74">
      <c r="AR3014" s="8"/>
      <c r="BV3014" s="38"/>
    </row>
    <row r="3015" spans="44:74">
      <c r="AR3015" s="8"/>
      <c r="BV3015" s="38"/>
    </row>
    <row r="3016" spans="44:74">
      <c r="AR3016" s="8"/>
      <c r="BV3016" s="38"/>
    </row>
    <row r="3017" spans="44:74">
      <c r="AR3017" s="8"/>
      <c r="BV3017" s="38"/>
    </row>
    <row r="3018" spans="44:74">
      <c r="AR3018" s="8"/>
      <c r="BV3018" s="38"/>
    </row>
    <row r="3019" spans="44:74">
      <c r="AR3019" s="8"/>
      <c r="BV3019" s="38"/>
    </row>
    <row r="3020" spans="44:74">
      <c r="AR3020" s="8"/>
      <c r="BV3020" s="38"/>
    </row>
    <row r="3021" spans="44:74">
      <c r="AR3021" s="8"/>
      <c r="BV3021" s="38"/>
    </row>
    <row r="3022" spans="44:74">
      <c r="AR3022" s="8"/>
      <c r="BV3022" s="38"/>
    </row>
    <row r="3023" spans="44:74">
      <c r="AR3023" s="8"/>
      <c r="BV3023" s="38"/>
    </row>
    <row r="3024" spans="44:74">
      <c r="AR3024" s="8"/>
      <c r="BV3024" s="38"/>
    </row>
    <row r="3025" spans="44:74">
      <c r="AR3025" s="8"/>
      <c r="BV3025" s="38"/>
    </row>
    <row r="3026" spans="44:74">
      <c r="AR3026" s="8"/>
      <c r="BV3026" s="38"/>
    </row>
    <row r="3027" spans="44:74">
      <c r="AR3027" s="8"/>
      <c r="BV3027" s="38"/>
    </row>
    <row r="3028" spans="44:74">
      <c r="AR3028" s="8"/>
      <c r="BV3028" s="38"/>
    </row>
    <row r="3029" spans="44:74">
      <c r="AR3029" s="8"/>
      <c r="BV3029" s="38"/>
    </row>
    <row r="3030" spans="44:74">
      <c r="AR3030" s="8"/>
      <c r="BV3030" s="38"/>
    </row>
    <row r="3031" spans="44:74">
      <c r="AR3031" s="8"/>
      <c r="BV3031" s="38"/>
    </row>
    <row r="3032" spans="44:74">
      <c r="AR3032" s="8"/>
      <c r="BV3032" s="38"/>
    </row>
    <row r="3033" spans="44:74">
      <c r="AR3033" s="8"/>
      <c r="BV3033" s="38"/>
    </row>
    <row r="3034" spans="44:74">
      <c r="AR3034" s="8"/>
      <c r="BV3034" s="38"/>
    </row>
    <row r="3035" spans="44:74">
      <c r="AR3035" s="8"/>
      <c r="BV3035" s="38"/>
    </row>
    <row r="3036" spans="44:74">
      <c r="AR3036" s="8"/>
      <c r="BV3036" s="38"/>
    </row>
    <row r="3037" spans="44:74">
      <c r="AR3037" s="8"/>
      <c r="BV3037" s="38"/>
    </row>
    <row r="3038" spans="44:74">
      <c r="AR3038" s="8"/>
      <c r="BV3038" s="38"/>
    </row>
    <row r="3039" spans="44:74">
      <c r="AR3039" s="8"/>
      <c r="BV3039" s="38"/>
    </row>
    <row r="3040" spans="44:74">
      <c r="AR3040" s="8"/>
      <c r="BV3040" s="38"/>
    </row>
    <row r="3041" spans="44:74">
      <c r="AR3041" s="8"/>
      <c r="BV3041" s="38"/>
    </row>
    <row r="3042" spans="44:74">
      <c r="AR3042" s="8"/>
      <c r="BV3042" s="38"/>
    </row>
    <row r="3043" spans="44:74">
      <c r="AR3043" s="8"/>
      <c r="BV3043" s="38"/>
    </row>
    <row r="3044" spans="44:74">
      <c r="AR3044" s="8"/>
      <c r="BV3044" s="38"/>
    </row>
    <row r="3045" spans="44:74">
      <c r="AR3045" s="8"/>
      <c r="BV3045" s="38"/>
    </row>
    <row r="3046" spans="44:74">
      <c r="AR3046" s="8"/>
      <c r="BV3046" s="38"/>
    </row>
    <row r="3047" spans="44:74">
      <c r="AR3047" s="8"/>
      <c r="BV3047" s="38"/>
    </row>
    <row r="3048" spans="44:74">
      <c r="AR3048" s="8"/>
      <c r="BV3048" s="38"/>
    </row>
    <row r="3049" spans="44:74">
      <c r="AR3049" s="8"/>
      <c r="BV3049" s="38"/>
    </row>
    <row r="3050" spans="44:74">
      <c r="AR3050" s="8"/>
      <c r="BV3050" s="38"/>
    </row>
    <row r="3051" spans="44:74">
      <c r="AR3051" s="8"/>
      <c r="BV3051" s="38"/>
    </row>
    <row r="3052" spans="44:74">
      <c r="AR3052" s="8"/>
      <c r="BV3052" s="38"/>
    </row>
    <row r="3053" spans="44:74">
      <c r="AR3053" s="8"/>
      <c r="BV3053" s="38"/>
    </row>
    <row r="3054" spans="44:74">
      <c r="AR3054" s="8"/>
      <c r="BV3054" s="38"/>
    </row>
    <row r="3055" spans="44:74">
      <c r="AR3055" s="8"/>
      <c r="BV3055" s="38"/>
    </row>
    <row r="3056" spans="44:74">
      <c r="AR3056" s="8"/>
      <c r="BV3056" s="38"/>
    </row>
    <row r="3057" spans="44:74">
      <c r="AR3057" s="8"/>
      <c r="BV3057" s="38"/>
    </row>
    <row r="3058" spans="44:74">
      <c r="AR3058" s="8"/>
      <c r="BV3058" s="38"/>
    </row>
    <row r="3059" spans="44:74">
      <c r="AR3059" s="8"/>
      <c r="BV3059" s="38"/>
    </row>
    <row r="3060" spans="44:74">
      <c r="AR3060" s="8"/>
      <c r="BV3060" s="38"/>
    </row>
    <row r="3061" spans="44:74">
      <c r="AR3061" s="8"/>
      <c r="BV3061" s="38"/>
    </row>
    <row r="3062" spans="44:74">
      <c r="AR3062" s="8"/>
      <c r="BV3062" s="38"/>
    </row>
    <row r="3063" spans="44:74">
      <c r="AR3063" s="8"/>
      <c r="BV3063" s="38"/>
    </row>
    <row r="3064" spans="44:74">
      <c r="AR3064" s="8"/>
      <c r="BV3064" s="38"/>
    </row>
    <row r="3065" spans="44:74">
      <c r="AR3065" s="8"/>
      <c r="BV3065" s="38"/>
    </row>
    <row r="3066" spans="44:74">
      <c r="AR3066" s="8"/>
      <c r="BV3066" s="38"/>
    </row>
    <row r="3067" spans="44:74">
      <c r="AR3067" s="8"/>
      <c r="BV3067" s="38"/>
    </row>
    <row r="3068" spans="44:74">
      <c r="AR3068" s="8"/>
      <c r="BV3068" s="38"/>
    </row>
    <row r="3069" spans="44:74">
      <c r="AR3069" s="8"/>
      <c r="BV3069" s="38"/>
    </row>
    <row r="3070" spans="44:74">
      <c r="AR3070" s="8"/>
      <c r="BV3070" s="38"/>
    </row>
    <row r="3071" spans="44:74">
      <c r="AR3071" s="8"/>
      <c r="BV3071" s="38"/>
    </row>
    <row r="3072" spans="44:74">
      <c r="AR3072" s="8"/>
      <c r="BV3072" s="38"/>
    </row>
    <row r="3073" spans="44:74">
      <c r="AR3073" s="8"/>
      <c r="BV3073" s="38"/>
    </row>
    <row r="3074" spans="44:74">
      <c r="AR3074" s="8"/>
      <c r="BV3074" s="38"/>
    </row>
    <row r="3075" spans="44:74">
      <c r="AR3075" s="8"/>
      <c r="BV3075" s="38"/>
    </row>
    <row r="3076" spans="44:74">
      <c r="AR3076" s="8"/>
      <c r="BV3076" s="38"/>
    </row>
    <row r="3077" spans="44:74">
      <c r="AR3077" s="8"/>
      <c r="BV3077" s="38"/>
    </row>
    <row r="3078" spans="44:74">
      <c r="AR3078" s="8"/>
      <c r="BV3078" s="38"/>
    </row>
    <row r="3079" spans="44:74">
      <c r="AR3079" s="8"/>
      <c r="BV3079" s="38"/>
    </row>
    <row r="3080" spans="44:74">
      <c r="AR3080" s="8"/>
      <c r="BV3080" s="38"/>
    </row>
    <row r="3081" spans="44:74">
      <c r="AR3081" s="8"/>
      <c r="BV3081" s="38"/>
    </row>
    <row r="3082" spans="44:74">
      <c r="AR3082" s="8"/>
      <c r="BV3082" s="38"/>
    </row>
    <row r="3083" spans="44:74">
      <c r="AR3083" s="8"/>
      <c r="BV3083" s="38"/>
    </row>
    <row r="3084" spans="44:74">
      <c r="AR3084" s="8"/>
      <c r="BV3084" s="38"/>
    </row>
    <row r="3085" spans="44:74">
      <c r="AR3085" s="8"/>
      <c r="BV3085" s="38"/>
    </row>
    <row r="3086" spans="44:74">
      <c r="AR3086" s="8"/>
      <c r="BV3086" s="38"/>
    </row>
    <row r="3087" spans="44:74">
      <c r="AR3087" s="8"/>
      <c r="BV3087" s="38"/>
    </row>
    <row r="3088" spans="44:74">
      <c r="AR3088" s="8"/>
      <c r="BV3088" s="38"/>
    </row>
    <row r="3089" spans="44:74">
      <c r="AR3089" s="8"/>
      <c r="BV3089" s="38"/>
    </row>
    <row r="3090" spans="44:74">
      <c r="AR3090" s="8"/>
      <c r="BV3090" s="38"/>
    </row>
    <row r="3091" spans="44:74">
      <c r="AR3091" s="8"/>
      <c r="BV3091" s="38"/>
    </row>
    <row r="3092" spans="44:74">
      <c r="AR3092" s="8"/>
      <c r="BV3092" s="38"/>
    </row>
    <row r="3093" spans="44:74">
      <c r="AR3093" s="8"/>
      <c r="BV3093" s="38"/>
    </row>
    <row r="3094" spans="44:74">
      <c r="AR3094" s="8"/>
      <c r="BV3094" s="38"/>
    </row>
    <row r="3095" spans="44:74">
      <c r="AR3095" s="8"/>
      <c r="BV3095" s="38"/>
    </row>
    <row r="3096" spans="44:74">
      <c r="AR3096" s="8"/>
      <c r="BV3096" s="38"/>
    </row>
    <row r="3097" spans="44:74">
      <c r="AR3097" s="8"/>
      <c r="BV3097" s="38"/>
    </row>
    <row r="3098" spans="44:74">
      <c r="AR3098" s="8"/>
      <c r="BV3098" s="38"/>
    </row>
    <row r="3099" spans="44:74">
      <c r="AR3099" s="8"/>
      <c r="BV3099" s="38"/>
    </row>
    <row r="3100" spans="44:74">
      <c r="AR3100" s="8"/>
      <c r="BV3100" s="38"/>
    </row>
    <row r="3101" spans="44:74">
      <c r="AR3101" s="8"/>
      <c r="BV3101" s="38"/>
    </row>
    <row r="3102" spans="44:74">
      <c r="AR3102" s="8"/>
      <c r="BV3102" s="38"/>
    </row>
    <row r="3103" spans="44:74">
      <c r="AR3103" s="8"/>
      <c r="BV3103" s="38"/>
    </row>
    <row r="3104" spans="44:74">
      <c r="AR3104" s="8"/>
      <c r="BV3104" s="38"/>
    </row>
    <row r="3105" spans="44:74">
      <c r="AR3105" s="8"/>
      <c r="BV3105" s="38"/>
    </row>
    <row r="3106" spans="44:74">
      <c r="AR3106" s="8"/>
      <c r="BV3106" s="38"/>
    </row>
    <row r="3107" spans="44:74">
      <c r="AR3107" s="8"/>
      <c r="BV3107" s="38"/>
    </row>
    <row r="3108" spans="44:74">
      <c r="AR3108" s="8"/>
      <c r="BV3108" s="38"/>
    </row>
    <row r="3109" spans="44:74">
      <c r="AR3109" s="8"/>
      <c r="BV3109" s="38"/>
    </row>
    <row r="3110" spans="44:74">
      <c r="AR3110" s="8"/>
      <c r="BV3110" s="38"/>
    </row>
    <row r="3111" spans="44:74">
      <c r="AR3111" s="8"/>
      <c r="BV3111" s="38"/>
    </row>
    <row r="3112" spans="44:74">
      <c r="AR3112" s="8"/>
      <c r="BV3112" s="38"/>
    </row>
    <row r="3113" spans="44:74">
      <c r="AR3113" s="8"/>
      <c r="BV3113" s="38"/>
    </row>
    <row r="3114" spans="44:74">
      <c r="AR3114" s="8"/>
      <c r="BV3114" s="38"/>
    </row>
    <row r="3115" spans="44:74">
      <c r="AR3115" s="8"/>
      <c r="BV3115" s="38"/>
    </row>
    <row r="3116" spans="44:74">
      <c r="AR3116" s="8"/>
      <c r="BV3116" s="38"/>
    </row>
    <row r="3117" spans="44:74">
      <c r="AR3117" s="8"/>
      <c r="BV3117" s="38"/>
    </row>
    <row r="3118" spans="44:74">
      <c r="AR3118" s="8"/>
      <c r="BV3118" s="38"/>
    </row>
    <row r="3119" spans="44:74">
      <c r="AR3119" s="8"/>
      <c r="BV3119" s="38"/>
    </row>
    <row r="3120" spans="44:74">
      <c r="AR3120" s="8"/>
      <c r="BV3120" s="38"/>
    </row>
    <row r="3121" spans="44:74">
      <c r="AR3121" s="8"/>
      <c r="BV3121" s="38"/>
    </row>
    <row r="3122" spans="44:74">
      <c r="AR3122" s="8"/>
      <c r="BV3122" s="38"/>
    </row>
    <row r="3123" spans="44:74">
      <c r="AR3123" s="8"/>
      <c r="BV3123" s="38"/>
    </row>
    <row r="3124" spans="44:74">
      <c r="AR3124" s="8"/>
      <c r="BV3124" s="38"/>
    </row>
    <row r="3125" spans="44:74">
      <c r="AR3125" s="8"/>
      <c r="BV3125" s="38"/>
    </row>
    <row r="3126" spans="44:74">
      <c r="AR3126" s="8"/>
      <c r="BV3126" s="38"/>
    </row>
    <row r="3127" spans="44:74">
      <c r="AR3127" s="8"/>
      <c r="BV3127" s="38"/>
    </row>
    <row r="3128" spans="44:74">
      <c r="AR3128" s="8"/>
      <c r="BV3128" s="38"/>
    </row>
    <row r="3129" spans="44:74">
      <c r="AR3129" s="8"/>
      <c r="BV3129" s="38"/>
    </row>
    <row r="3130" spans="44:74">
      <c r="AR3130" s="8"/>
      <c r="BV3130" s="38"/>
    </row>
    <row r="3131" spans="44:74">
      <c r="AR3131" s="8"/>
      <c r="BV3131" s="38"/>
    </row>
    <row r="3132" spans="44:74">
      <c r="AR3132" s="8"/>
      <c r="BV3132" s="38"/>
    </row>
    <row r="3133" spans="44:74">
      <c r="AR3133" s="8"/>
      <c r="BV3133" s="38"/>
    </row>
    <row r="3134" spans="44:74">
      <c r="AR3134" s="8"/>
      <c r="BV3134" s="38"/>
    </row>
    <row r="3135" spans="44:74">
      <c r="AR3135" s="8"/>
      <c r="BV3135" s="38"/>
    </row>
    <row r="3136" spans="44:74">
      <c r="AR3136" s="8"/>
      <c r="BV3136" s="38"/>
    </row>
    <row r="3137" spans="44:74">
      <c r="AR3137" s="8"/>
      <c r="BV3137" s="38"/>
    </row>
    <row r="3138" spans="44:74">
      <c r="AR3138" s="8"/>
      <c r="BV3138" s="38"/>
    </row>
    <row r="3139" spans="44:74">
      <c r="AR3139" s="8"/>
      <c r="BV3139" s="38"/>
    </row>
    <row r="3140" spans="44:74">
      <c r="AR3140" s="8"/>
      <c r="BV3140" s="38"/>
    </row>
    <row r="3141" spans="44:74">
      <c r="AR3141" s="8"/>
      <c r="BV3141" s="38"/>
    </row>
    <row r="3142" spans="44:74">
      <c r="AR3142" s="8"/>
      <c r="BV3142" s="38"/>
    </row>
    <row r="3143" spans="44:74">
      <c r="AR3143" s="8"/>
      <c r="BV3143" s="38"/>
    </row>
    <row r="3144" spans="44:74">
      <c r="AR3144" s="8"/>
      <c r="BV3144" s="38"/>
    </row>
    <row r="3145" spans="44:74">
      <c r="AR3145" s="8"/>
      <c r="BV3145" s="38"/>
    </row>
    <row r="3146" spans="44:74">
      <c r="AR3146" s="8"/>
      <c r="BV3146" s="38"/>
    </row>
    <row r="3147" spans="44:74">
      <c r="AR3147" s="8"/>
      <c r="BV3147" s="38"/>
    </row>
    <row r="3148" spans="44:74">
      <c r="AR3148" s="8"/>
      <c r="BV3148" s="38"/>
    </row>
    <row r="3149" spans="44:74">
      <c r="AR3149" s="8"/>
      <c r="BV3149" s="38"/>
    </row>
    <row r="3150" spans="44:74">
      <c r="AR3150" s="8"/>
      <c r="BV3150" s="38"/>
    </row>
    <row r="3151" spans="44:74">
      <c r="AR3151" s="8"/>
      <c r="BV3151" s="38"/>
    </row>
    <row r="3152" spans="44:74">
      <c r="AR3152" s="8"/>
      <c r="BV3152" s="38"/>
    </row>
    <row r="3153" spans="44:74">
      <c r="AR3153" s="8"/>
      <c r="BV3153" s="38"/>
    </row>
    <row r="3154" spans="44:74">
      <c r="AR3154" s="8"/>
      <c r="BV3154" s="38"/>
    </row>
    <row r="3155" spans="44:74">
      <c r="AR3155" s="8"/>
      <c r="BV3155" s="38"/>
    </row>
    <row r="3156" spans="44:74">
      <c r="AR3156" s="8"/>
      <c r="BV3156" s="38"/>
    </row>
    <row r="3157" spans="44:74">
      <c r="AR3157" s="8"/>
      <c r="BV3157" s="38"/>
    </row>
    <row r="3158" spans="44:74">
      <c r="AR3158" s="8"/>
      <c r="BV3158" s="38"/>
    </row>
    <row r="3159" spans="44:74">
      <c r="AR3159" s="8"/>
      <c r="BV3159" s="38"/>
    </row>
    <row r="3160" spans="44:74">
      <c r="AR3160" s="8"/>
      <c r="BV3160" s="38"/>
    </row>
    <row r="3161" spans="44:74">
      <c r="AR3161" s="8"/>
      <c r="BV3161" s="38"/>
    </row>
    <row r="3162" spans="44:74">
      <c r="AR3162" s="8"/>
      <c r="BV3162" s="38"/>
    </row>
    <row r="3163" spans="44:74">
      <c r="AR3163" s="8"/>
      <c r="BV3163" s="38"/>
    </row>
    <row r="3164" spans="44:74">
      <c r="AR3164" s="8"/>
      <c r="BV3164" s="38"/>
    </row>
    <row r="3165" spans="44:74">
      <c r="AR3165" s="8"/>
      <c r="BV3165" s="38"/>
    </row>
    <row r="3166" spans="44:74">
      <c r="AR3166" s="8"/>
      <c r="BV3166" s="38"/>
    </row>
    <row r="3167" spans="44:74">
      <c r="AR3167" s="8"/>
      <c r="BV3167" s="38"/>
    </row>
    <row r="3168" spans="44:74">
      <c r="AR3168" s="8"/>
      <c r="BV3168" s="38"/>
    </row>
    <row r="3169" spans="44:74">
      <c r="AR3169" s="8"/>
      <c r="BV3169" s="38"/>
    </row>
    <row r="3170" spans="44:74">
      <c r="AR3170" s="8"/>
      <c r="BV3170" s="38"/>
    </row>
    <row r="3171" spans="44:74">
      <c r="AR3171" s="8"/>
      <c r="BV3171" s="38"/>
    </row>
    <row r="3172" spans="44:74">
      <c r="AR3172" s="8"/>
      <c r="BV3172" s="38"/>
    </row>
    <row r="3173" spans="44:74">
      <c r="AR3173" s="8"/>
      <c r="BV3173" s="38"/>
    </row>
    <row r="3174" spans="44:74">
      <c r="AR3174" s="8"/>
      <c r="BV3174" s="38"/>
    </row>
    <row r="3175" spans="44:74">
      <c r="AR3175" s="8"/>
      <c r="BV3175" s="38"/>
    </row>
    <row r="3176" spans="44:74">
      <c r="AR3176" s="8"/>
      <c r="BV3176" s="38"/>
    </row>
    <row r="3177" spans="44:74">
      <c r="AR3177" s="8"/>
      <c r="BV3177" s="38"/>
    </row>
    <row r="3178" spans="44:74">
      <c r="AR3178" s="8"/>
      <c r="BV3178" s="38"/>
    </row>
    <row r="3179" spans="44:74">
      <c r="AR3179" s="8"/>
      <c r="BV3179" s="38"/>
    </row>
    <row r="3180" spans="44:74">
      <c r="AR3180" s="8"/>
      <c r="BV3180" s="38"/>
    </row>
    <row r="3181" spans="44:74">
      <c r="AR3181" s="8"/>
      <c r="BV3181" s="38"/>
    </row>
    <row r="3182" spans="44:74">
      <c r="AR3182" s="8"/>
      <c r="BV3182" s="38"/>
    </row>
    <row r="3183" spans="44:74">
      <c r="AR3183" s="8"/>
      <c r="BV3183" s="38"/>
    </row>
    <row r="3184" spans="44:74">
      <c r="AR3184" s="8"/>
      <c r="BV3184" s="38"/>
    </row>
    <row r="3185" spans="44:74">
      <c r="AR3185" s="8"/>
      <c r="BV3185" s="38"/>
    </row>
    <row r="3186" spans="44:74">
      <c r="AR3186" s="8"/>
      <c r="BV3186" s="38"/>
    </row>
    <row r="3187" spans="44:74">
      <c r="AR3187" s="8"/>
      <c r="BV3187" s="38"/>
    </row>
    <row r="3188" spans="44:74">
      <c r="AR3188" s="8"/>
      <c r="BV3188" s="38"/>
    </row>
    <row r="3189" spans="44:74">
      <c r="AR3189" s="8"/>
      <c r="BV3189" s="38"/>
    </row>
    <row r="3190" spans="44:74">
      <c r="AR3190" s="8"/>
      <c r="BV3190" s="38"/>
    </row>
    <row r="3191" spans="44:74">
      <c r="AR3191" s="8"/>
      <c r="BV3191" s="38"/>
    </row>
    <row r="3192" spans="44:74">
      <c r="AR3192" s="8"/>
      <c r="BV3192" s="38"/>
    </row>
    <row r="3193" spans="44:74">
      <c r="AR3193" s="8"/>
      <c r="BV3193" s="38"/>
    </row>
    <row r="3194" spans="44:74">
      <c r="AR3194" s="8"/>
      <c r="BV3194" s="38"/>
    </row>
    <row r="3195" spans="44:74">
      <c r="AR3195" s="8"/>
      <c r="BV3195" s="38"/>
    </row>
    <row r="3196" spans="44:74">
      <c r="AR3196" s="8"/>
      <c r="BV3196" s="38"/>
    </row>
    <row r="3197" spans="44:74">
      <c r="AR3197" s="8"/>
      <c r="BV3197" s="38"/>
    </row>
    <row r="3198" spans="44:74">
      <c r="AR3198" s="8"/>
      <c r="BV3198" s="38"/>
    </row>
    <row r="3199" spans="44:74">
      <c r="AR3199" s="8"/>
      <c r="BV3199" s="38"/>
    </row>
    <row r="3200" spans="44:74">
      <c r="AR3200" s="8"/>
      <c r="BV3200" s="38"/>
    </row>
    <row r="3201" spans="44:74">
      <c r="AR3201" s="8"/>
      <c r="BV3201" s="38"/>
    </row>
    <row r="3202" spans="44:74">
      <c r="AR3202" s="8"/>
      <c r="BV3202" s="38"/>
    </row>
    <row r="3203" spans="44:74">
      <c r="AR3203" s="8"/>
      <c r="BV3203" s="38"/>
    </row>
    <row r="3204" spans="44:74">
      <c r="AR3204" s="8"/>
      <c r="BV3204" s="38"/>
    </row>
    <row r="3205" spans="44:74">
      <c r="AR3205" s="8"/>
      <c r="BV3205" s="38"/>
    </row>
    <row r="3206" spans="44:74">
      <c r="AR3206" s="8"/>
      <c r="BV3206" s="38"/>
    </row>
    <row r="3207" spans="44:74">
      <c r="AR3207" s="8"/>
      <c r="BV3207" s="38"/>
    </row>
    <row r="3208" spans="44:74">
      <c r="AR3208" s="8"/>
      <c r="BV3208" s="38"/>
    </row>
    <row r="3209" spans="44:74">
      <c r="AR3209" s="8"/>
      <c r="BV3209" s="38"/>
    </row>
    <row r="3210" spans="44:74">
      <c r="AR3210" s="8"/>
      <c r="BV3210" s="38"/>
    </row>
    <row r="3211" spans="44:74">
      <c r="AR3211" s="8"/>
      <c r="BV3211" s="38"/>
    </row>
    <row r="3212" spans="44:74">
      <c r="AR3212" s="8"/>
      <c r="BV3212" s="38"/>
    </row>
    <row r="3213" spans="44:74">
      <c r="AR3213" s="8"/>
      <c r="BV3213" s="38"/>
    </row>
    <row r="3214" spans="44:74">
      <c r="AR3214" s="8"/>
      <c r="BV3214" s="38"/>
    </row>
    <row r="3215" spans="44:74">
      <c r="AR3215" s="8"/>
      <c r="BV3215" s="38"/>
    </row>
    <row r="3216" spans="44:74">
      <c r="AR3216" s="8"/>
      <c r="BV3216" s="38"/>
    </row>
    <row r="3217" spans="44:74">
      <c r="AR3217" s="8"/>
      <c r="BV3217" s="38"/>
    </row>
    <row r="3218" spans="44:74">
      <c r="AR3218" s="8"/>
      <c r="BV3218" s="38"/>
    </row>
    <row r="3219" spans="44:74">
      <c r="AR3219" s="8"/>
      <c r="BV3219" s="38"/>
    </row>
    <row r="3220" spans="44:74">
      <c r="AR3220" s="8"/>
      <c r="BV3220" s="38"/>
    </row>
    <row r="3221" spans="44:74">
      <c r="AR3221" s="8"/>
      <c r="BV3221" s="38"/>
    </row>
    <row r="3222" spans="44:74">
      <c r="AR3222" s="8"/>
      <c r="BV3222" s="38"/>
    </row>
    <row r="3223" spans="44:74">
      <c r="AR3223" s="8"/>
      <c r="BV3223" s="38"/>
    </row>
    <row r="3224" spans="44:74">
      <c r="AR3224" s="8"/>
      <c r="BV3224" s="38"/>
    </row>
    <row r="3225" spans="44:74">
      <c r="AR3225" s="8"/>
      <c r="BV3225" s="38"/>
    </row>
    <row r="3226" spans="44:74">
      <c r="AR3226" s="8"/>
      <c r="BV3226" s="38"/>
    </row>
    <row r="3227" spans="44:74">
      <c r="AR3227" s="8"/>
      <c r="BV3227" s="38"/>
    </row>
    <row r="3228" spans="44:74">
      <c r="AR3228" s="8"/>
      <c r="BV3228" s="38"/>
    </row>
    <row r="3229" spans="44:74">
      <c r="AR3229" s="8"/>
      <c r="BV3229" s="38"/>
    </row>
    <row r="3230" spans="44:74">
      <c r="AR3230" s="8"/>
      <c r="BV3230" s="38"/>
    </row>
    <row r="3231" spans="44:74">
      <c r="AR3231" s="8"/>
      <c r="BV3231" s="38"/>
    </row>
    <row r="3232" spans="44:74">
      <c r="AR3232" s="8"/>
      <c r="BV3232" s="38"/>
    </row>
    <row r="3233" spans="44:74">
      <c r="AR3233" s="8"/>
      <c r="BV3233" s="38"/>
    </row>
    <row r="3234" spans="44:74">
      <c r="AR3234" s="8"/>
      <c r="BV3234" s="38"/>
    </row>
    <row r="3235" spans="44:74">
      <c r="AR3235" s="8"/>
      <c r="BV3235" s="38"/>
    </row>
    <row r="3236" spans="44:74">
      <c r="AR3236" s="8"/>
      <c r="BV3236" s="38"/>
    </row>
    <row r="3237" spans="44:74">
      <c r="AR3237" s="8"/>
      <c r="BV3237" s="38"/>
    </row>
    <row r="3238" spans="44:74">
      <c r="AR3238" s="8"/>
      <c r="BV3238" s="38"/>
    </row>
    <row r="3239" spans="44:74">
      <c r="AR3239" s="8"/>
      <c r="BV3239" s="38"/>
    </row>
    <row r="3240" spans="44:74">
      <c r="AR3240" s="8"/>
      <c r="BV3240" s="38"/>
    </row>
    <row r="3241" spans="44:74">
      <c r="AR3241" s="8"/>
      <c r="BV3241" s="38"/>
    </row>
    <row r="3242" spans="44:74">
      <c r="AR3242" s="8"/>
      <c r="BV3242" s="38"/>
    </row>
    <row r="3243" spans="44:74">
      <c r="AR3243" s="8"/>
      <c r="BV3243" s="38"/>
    </row>
    <row r="3244" spans="44:74">
      <c r="AR3244" s="8"/>
      <c r="BV3244" s="38"/>
    </row>
    <row r="3245" spans="44:74">
      <c r="AR3245" s="8"/>
      <c r="BV3245" s="38"/>
    </row>
    <row r="3246" spans="44:74">
      <c r="AR3246" s="8"/>
      <c r="BV3246" s="38"/>
    </row>
    <row r="3247" spans="44:74">
      <c r="AR3247" s="8"/>
      <c r="BV3247" s="38"/>
    </row>
    <row r="3248" spans="44:74">
      <c r="AR3248" s="8"/>
      <c r="BV3248" s="38"/>
    </row>
    <row r="3249" spans="44:74">
      <c r="AR3249" s="8"/>
      <c r="BV3249" s="38"/>
    </row>
    <row r="3250" spans="44:74">
      <c r="AR3250" s="8"/>
      <c r="BV3250" s="38"/>
    </row>
    <row r="3251" spans="44:74">
      <c r="AR3251" s="8"/>
      <c r="BV3251" s="38"/>
    </row>
    <row r="3252" spans="44:74">
      <c r="AR3252" s="8"/>
      <c r="BV3252" s="38"/>
    </row>
    <row r="3253" spans="44:74">
      <c r="AR3253" s="8"/>
      <c r="BV3253" s="38"/>
    </row>
    <row r="3254" spans="44:74">
      <c r="AR3254" s="8"/>
      <c r="BV3254" s="38"/>
    </row>
    <row r="3255" spans="44:74">
      <c r="AR3255" s="8"/>
      <c r="BV3255" s="38"/>
    </row>
    <row r="3256" spans="44:74">
      <c r="AR3256" s="8"/>
      <c r="BV3256" s="38"/>
    </row>
    <row r="3257" spans="44:74">
      <c r="AR3257" s="8"/>
      <c r="BV3257" s="38"/>
    </row>
    <row r="3258" spans="44:74">
      <c r="AR3258" s="8"/>
      <c r="BV3258" s="38"/>
    </row>
    <row r="3259" spans="44:74">
      <c r="AR3259" s="8"/>
      <c r="BV3259" s="38"/>
    </row>
    <row r="3260" spans="44:74">
      <c r="AR3260" s="8"/>
      <c r="BV3260" s="38"/>
    </row>
    <row r="3261" spans="44:74">
      <c r="AR3261" s="8"/>
      <c r="BV3261" s="38"/>
    </row>
    <row r="3262" spans="44:74">
      <c r="AR3262" s="8"/>
      <c r="BV3262" s="38"/>
    </row>
    <row r="3263" spans="44:74">
      <c r="AR3263" s="8"/>
      <c r="BV3263" s="38"/>
    </row>
    <row r="3264" spans="44:74">
      <c r="AR3264" s="8"/>
      <c r="BV3264" s="38"/>
    </row>
    <row r="3265" spans="44:74">
      <c r="AR3265" s="8"/>
      <c r="BV3265" s="38"/>
    </row>
    <row r="3266" spans="44:74">
      <c r="AR3266" s="8"/>
      <c r="BV3266" s="38"/>
    </row>
    <row r="3267" spans="44:74">
      <c r="AR3267" s="8"/>
      <c r="BV3267" s="38"/>
    </row>
    <row r="3268" spans="44:74">
      <c r="AR3268" s="8"/>
      <c r="BV3268" s="38"/>
    </row>
    <row r="3269" spans="44:74">
      <c r="AR3269" s="8"/>
      <c r="BV3269" s="38"/>
    </row>
    <row r="3270" spans="44:74">
      <c r="AR3270" s="8"/>
      <c r="BV3270" s="38"/>
    </row>
    <row r="3271" spans="44:74">
      <c r="AR3271" s="8"/>
      <c r="BV3271" s="38"/>
    </row>
    <row r="3272" spans="44:74">
      <c r="AR3272" s="8"/>
      <c r="BV3272" s="38"/>
    </row>
    <row r="3273" spans="44:74">
      <c r="AR3273" s="8"/>
      <c r="BV3273" s="38"/>
    </row>
    <row r="3274" spans="44:74">
      <c r="AR3274" s="8"/>
      <c r="BV3274" s="38"/>
    </row>
    <row r="3275" spans="44:74">
      <c r="AR3275" s="8"/>
      <c r="BV3275" s="38"/>
    </row>
    <row r="3276" spans="44:74">
      <c r="AR3276" s="8"/>
      <c r="BV3276" s="38"/>
    </row>
    <row r="3277" spans="44:74">
      <c r="AR3277" s="8"/>
      <c r="BV3277" s="38"/>
    </row>
    <row r="3278" spans="44:74">
      <c r="AR3278" s="8"/>
      <c r="BV3278" s="38"/>
    </row>
    <row r="3279" spans="44:74">
      <c r="AR3279" s="8"/>
      <c r="BV3279" s="38"/>
    </row>
    <row r="3280" spans="44:74">
      <c r="AR3280" s="8"/>
      <c r="BV3280" s="38"/>
    </row>
    <row r="3281" spans="44:74">
      <c r="AR3281" s="8"/>
      <c r="BV3281" s="38"/>
    </row>
    <row r="3282" spans="44:74">
      <c r="AR3282" s="8"/>
      <c r="BV3282" s="38"/>
    </row>
    <row r="3283" spans="44:74">
      <c r="AR3283" s="8"/>
      <c r="BV3283" s="38"/>
    </row>
    <row r="3284" spans="44:74">
      <c r="AR3284" s="8"/>
      <c r="BV3284" s="38"/>
    </row>
    <row r="3285" spans="44:74">
      <c r="AR3285" s="8"/>
      <c r="BV3285" s="38"/>
    </row>
    <row r="3286" spans="44:74">
      <c r="AR3286" s="8"/>
      <c r="BV3286" s="38"/>
    </row>
    <row r="3287" spans="44:74">
      <c r="AR3287" s="8"/>
      <c r="BV3287" s="38"/>
    </row>
    <row r="3288" spans="44:74">
      <c r="AR3288" s="8"/>
      <c r="BV3288" s="38"/>
    </row>
    <row r="3289" spans="44:74">
      <c r="AR3289" s="8"/>
      <c r="BV3289" s="38"/>
    </row>
    <row r="3290" spans="44:74">
      <c r="AR3290" s="8"/>
      <c r="BV3290" s="38"/>
    </row>
    <row r="3291" spans="44:74">
      <c r="AR3291" s="8"/>
      <c r="BV3291" s="38"/>
    </row>
    <row r="3292" spans="44:74">
      <c r="AR3292" s="8"/>
      <c r="BV3292" s="38"/>
    </row>
    <row r="3293" spans="44:74">
      <c r="AR3293" s="8"/>
      <c r="BV3293" s="38"/>
    </row>
    <row r="3294" spans="44:74">
      <c r="AR3294" s="8"/>
      <c r="BV3294" s="38"/>
    </row>
    <row r="3295" spans="44:74">
      <c r="AR3295" s="8"/>
      <c r="BV3295" s="38"/>
    </row>
    <row r="3296" spans="44:74">
      <c r="AR3296" s="8"/>
      <c r="BV3296" s="38"/>
    </row>
    <row r="3297" spans="44:74">
      <c r="AR3297" s="8"/>
      <c r="BV3297" s="38"/>
    </row>
    <row r="3298" spans="44:74">
      <c r="AR3298" s="8"/>
      <c r="BV3298" s="38"/>
    </row>
    <row r="3299" spans="44:74">
      <c r="AR3299" s="8"/>
      <c r="BV3299" s="38"/>
    </row>
    <row r="3300" spans="44:74">
      <c r="AR3300" s="8"/>
      <c r="BV3300" s="38"/>
    </row>
    <row r="3301" spans="44:74">
      <c r="AR3301" s="8"/>
      <c r="BV3301" s="38"/>
    </row>
    <row r="3302" spans="44:74">
      <c r="AR3302" s="8"/>
      <c r="BV3302" s="38"/>
    </row>
    <row r="3303" spans="44:74">
      <c r="AR3303" s="8"/>
      <c r="BV3303" s="38"/>
    </row>
    <row r="3304" spans="44:74">
      <c r="AR3304" s="8"/>
      <c r="BV3304" s="38"/>
    </row>
    <row r="3305" spans="44:74">
      <c r="AR3305" s="8"/>
      <c r="BV3305" s="38"/>
    </row>
    <row r="3306" spans="44:74">
      <c r="AR3306" s="8"/>
      <c r="BV3306" s="38"/>
    </row>
    <row r="3307" spans="44:74">
      <c r="AR3307" s="8"/>
      <c r="BV3307" s="38"/>
    </row>
    <row r="3308" spans="44:74">
      <c r="AR3308" s="8"/>
      <c r="BV3308" s="38"/>
    </row>
    <row r="3309" spans="44:74">
      <c r="AR3309" s="8"/>
      <c r="BV3309" s="38"/>
    </row>
    <row r="3310" spans="44:74">
      <c r="AR3310" s="8"/>
      <c r="BV3310" s="38"/>
    </row>
    <row r="3311" spans="44:74">
      <c r="AR3311" s="8"/>
      <c r="BV3311" s="38"/>
    </row>
    <row r="3312" spans="44:74">
      <c r="AR3312" s="8"/>
      <c r="BV3312" s="38"/>
    </row>
    <row r="3313" spans="44:74">
      <c r="AR3313" s="8"/>
      <c r="BV3313" s="38"/>
    </row>
    <row r="3314" spans="44:74">
      <c r="AR3314" s="8"/>
      <c r="BV3314" s="38"/>
    </row>
    <row r="3315" spans="44:74">
      <c r="AR3315" s="8"/>
      <c r="BV3315" s="38"/>
    </row>
    <row r="3316" spans="44:74">
      <c r="AR3316" s="8"/>
      <c r="BV3316" s="38"/>
    </row>
    <row r="3317" spans="44:74">
      <c r="AR3317" s="8"/>
      <c r="BV3317" s="38"/>
    </row>
    <row r="3318" spans="44:74">
      <c r="AR3318" s="8"/>
      <c r="BV3318" s="38"/>
    </row>
    <row r="3319" spans="44:74">
      <c r="AR3319" s="8"/>
      <c r="BV3319" s="38"/>
    </row>
    <row r="3320" spans="44:74">
      <c r="AR3320" s="8"/>
      <c r="BV3320" s="38"/>
    </row>
    <row r="3321" spans="44:74">
      <c r="AR3321" s="8"/>
      <c r="BV3321" s="38"/>
    </row>
    <row r="3322" spans="44:74">
      <c r="AR3322" s="8"/>
      <c r="BV3322" s="38"/>
    </row>
    <row r="3323" spans="44:74">
      <c r="AR3323" s="8"/>
      <c r="BV3323" s="38"/>
    </row>
    <row r="3324" spans="44:74">
      <c r="AR3324" s="8"/>
      <c r="BV3324" s="38"/>
    </row>
    <row r="3325" spans="44:74">
      <c r="AR3325" s="8"/>
      <c r="BV3325" s="38"/>
    </row>
    <row r="3326" spans="44:74">
      <c r="AR3326" s="8"/>
      <c r="BV3326" s="38"/>
    </row>
    <row r="3327" spans="44:74">
      <c r="AR3327" s="8"/>
      <c r="BV3327" s="38"/>
    </row>
    <row r="3328" spans="44:74">
      <c r="AR3328" s="8"/>
      <c r="BV3328" s="38"/>
    </row>
    <row r="3329" spans="44:74">
      <c r="AR3329" s="8"/>
      <c r="BV3329" s="38"/>
    </row>
    <row r="3330" spans="44:74">
      <c r="AR3330" s="8"/>
      <c r="BV3330" s="38"/>
    </row>
    <row r="3331" spans="44:74">
      <c r="AR3331" s="8"/>
      <c r="BV3331" s="38"/>
    </row>
    <row r="3332" spans="44:74">
      <c r="AR3332" s="8"/>
      <c r="BV3332" s="38"/>
    </row>
    <row r="3333" spans="44:74">
      <c r="AR3333" s="8"/>
      <c r="BV3333" s="38"/>
    </row>
    <row r="3334" spans="44:74">
      <c r="AR3334" s="8"/>
      <c r="BV3334" s="38"/>
    </row>
    <row r="3335" spans="44:74">
      <c r="AR3335" s="8"/>
      <c r="BV3335" s="38"/>
    </row>
    <row r="3336" spans="44:74">
      <c r="AR3336" s="8"/>
      <c r="BV3336" s="38"/>
    </row>
    <row r="3337" spans="44:74">
      <c r="AR3337" s="8"/>
      <c r="BV3337" s="38"/>
    </row>
    <row r="3338" spans="44:74">
      <c r="AR3338" s="8"/>
      <c r="BV3338" s="38"/>
    </row>
    <row r="3339" spans="44:74">
      <c r="AR3339" s="8"/>
      <c r="BV3339" s="38"/>
    </row>
    <row r="3340" spans="44:74">
      <c r="AR3340" s="8"/>
      <c r="BV3340" s="38"/>
    </row>
    <row r="3341" spans="44:74">
      <c r="AR3341" s="8"/>
      <c r="BV3341" s="38"/>
    </row>
    <row r="3342" spans="44:74">
      <c r="AR3342" s="8"/>
      <c r="BV3342" s="38"/>
    </row>
    <row r="3343" spans="44:74">
      <c r="AR3343" s="8"/>
      <c r="BV3343" s="38"/>
    </row>
    <row r="3344" spans="44:74">
      <c r="AR3344" s="8"/>
      <c r="BV3344" s="38"/>
    </row>
    <row r="3345" spans="44:74">
      <c r="AR3345" s="8"/>
      <c r="BV3345" s="38"/>
    </row>
    <row r="3346" spans="44:74">
      <c r="AR3346" s="8"/>
      <c r="BV3346" s="38"/>
    </row>
    <row r="3347" spans="44:74">
      <c r="AR3347" s="8"/>
      <c r="BV3347" s="38"/>
    </row>
    <row r="3348" spans="44:74">
      <c r="AR3348" s="8"/>
      <c r="BV3348" s="38"/>
    </row>
    <row r="3349" spans="44:74">
      <c r="AR3349" s="8"/>
      <c r="BV3349" s="38"/>
    </row>
    <row r="3350" spans="44:74">
      <c r="AR3350" s="8"/>
      <c r="BV3350" s="38"/>
    </row>
    <row r="3351" spans="44:74">
      <c r="AR3351" s="8"/>
      <c r="BV3351" s="38"/>
    </row>
    <row r="3352" spans="44:74">
      <c r="AR3352" s="8"/>
      <c r="BV3352" s="38"/>
    </row>
    <row r="3353" spans="44:74">
      <c r="AR3353" s="8"/>
      <c r="BV3353" s="38"/>
    </row>
    <row r="3354" spans="44:74">
      <c r="AR3354" s="8"/>
      <c r="BV3354" s="38"/>
    </row>
    <row r="3355" spans="44:74">
      <c r="AR3355" s="8"/>
      <c r="BV3355" s="38"/>
    </row>
    <row r="3356" spans="44:74">
      <c r="AR3356" s="8"/>
      <c r="BV3356" s="38"/>
    </row>
    <row r="3357" spans="44:74">
      <c r="AR3357" s="8"/>
      <c r="BV3357" s="38"/>
    </row>
    <row r="3358" spans="44:74">
      <c r="AR3358" s="8"/>
      <c r="BV3358" s="38"/>
    </row>
    <row r="3359" spans="44:74">
      <c r="AR3359" s="8"/>
      <c r="BV3359" s="38"/>
    </row>
    <row r="3360" spans="44:74">
      <c r="AR3360" s="8"/>
      <c r="BV3360" s="38"/>
    </row>
    <row r="3361" spans="44:74">
      <c r="AR3361" s="8"/>
      <c r="BV3361" s="38"/>
    </row>
    <row r="3362" spans="44:74">
      <c r="AR3362" s="8"/>
      <c r="BV3362" s="38"/>
    </row>
    <row r="3363" spans="44:74">
      <c r="AR3363" s="8"/>
      <c r="BV3363" s="38"/>
    </row>
    <row r="3364" spans="44:74">
      <c r="AR3364" s="8"/>
      <c r="BV3364" s="38"/>
    </row>
    <row r="3365" spans="44:74">
      <c r="AR3365" s="8"/>
      <c r="BV3365" s="38"/>
    </row>
    <row r="3366" spans="44:74">
      <c r="AR3366" s="8"/>
      <c r="BV3366" s="38"/>
    </row>
    <row r="3367" spans="44:74">
      <c r="AR3367" s="8"/>
      <c r="BV3367" s="38"/>
    </row>
    <row r="3368" spans="44:74">
      <c r="AR3368" s="8"/>
      <c r="BV3368" s="38"/>
    </row>
    <row r="3369" spans="44:74">
      <c r="AR3369" s="8"/>
      <c r="BV3369" s="38"/>
    </row>
    <row r="3370" spans="44:74">
      <c r="AR3370" s="8"/>
      <c r="BV3370" s="38"/>
    </row>
    <row r="3371" spans="44:74">
      <c r="AR3371" s="8"/>
      <c r="BV3371" s="38"/>
    </row>
    <row r="3372" spans="44:74">
      <c r="AR3372" s="8"/>
      <c r="BV3372" s="38"/>
    </row>
    <row r="3373" spans="44:74">
      <c r="AR3373" s="8"/>
      <c r="BV3373" s="38"/>
    </row>
    <row r="3374" spans="44:74">
      <c r="AR3374" s="8"/>
      <c r="BV3374" s="38"/>
    </row>
    <row r="3375" spans="44:74">
      <c r="AR3375" s="8"/>
      <c r="BV3375" s="38"/>
    </row>
    <row r="3376" spans="44:74">
      <c r="AR3376" s="8"/>
      <c r="BV3376" s="38"/>
    </row>
    <row r="3377" spans="44:74">
      <c r="AR3377" s="8"/>
      <c r="BV3377" s="38"/>
    </row>
    <row r="3378" spans="44:74">
      <c r="AR3378" s="8"/>
      <c r="BV3378" s="38"/>
    </row>
    <row r="3379" spans="44:74">
      <c r="AR3379" s="8"/>
      <c r="BV3379" s="38"/>
    </row>
    <row r="3380" spans="44:74">
      <c r="AR3380" s="8"/>
      <c r="BV3380" s="38"/>
    </row>
    <row r="3381" spans="44:74">
      <c r="AR3381" s="8"/>
      <c r="BV3381" s="38"/>
    </row>
    <row r="3382" spans="44:74">
      <c r="AR3382" s="8"/>
      <c r="BV3382" s="38"/>
    </row>
    <row r="3383" spans="44:74">
      <c r="AR3383" s="8"/>
      <c r="BV3383" s="38"/>
    </row>
    <row r="3384" spans="44:74">
      <c r="AR3384" s="8"/>
      <c r="BV3384" s="38"/>
    </row>
    <row r="3385" spans="44:74">
      <c r="AR3385" s="8"/>
      <c r="BV3385" s="38"/>
    </row>
    <row r="3386" spans="44:74">
      <c r="AR3386" s="8"/>
      <c r="BV3386" s="38"/>
    </row>
    <row r="3387" spans="44:74">
      <c r="AR3387" s="8"/>
      <c r="BV3387" s="38"/>
    </row>
    <row r="3388" spans="44:74">
      <c r="AR3388" s="8"/>
      <c r="BV3388" s="38"/>
    </row>
    <row r="3389" spans="44:74">
      <c r="AR3389" s="8"/>
      <c r="BV3389" s="38"/>
    </row>
    <row r="3390" spans="44:74">
      <c r="AR3390" s="8"/>
      <c r="BV3390" s="38"/>
    </row>
    <row r="3391" spans="44:74">
      <c r="AR3391" s="8"/>
      <c r="BV3391" s="38"/>
    </row>
    <row r="3392" spans="44:74">
      <c r="AR3392" s="8"/>
      <c r="BV3392" s="38"/>
    </row>
    <row r="3393" spans="44:74">
      <c r="AR3393" s="8"/>
      <c r="BV3393" s="38"/>
    </row>
    <row r="3394" spans="44:74">
      <c r="AR3394" s="8"/>
      <c r="BV3394" s="38"/>
    </row>
    <row r="3395" spans="44:74">
      <c r="AR3395" s="8"/>
      <c r="BV3395" s="38"/>
    </row>
    <row r="3396" spans="44:74">
      <c r="AR3396" s="8"/>
      <c r="BV3396" s="38"/>
    </row>
    <row r="3397" spans="44:74">
      <c r="AR3397" s="8"/>
      <c r="BV3397" s="38"/>
    </row>
    <row r="3398" spans="44:74">
      <c r="AR3398" s="8"/>
      <c r="BV3398" s="38"/>
    </row>
    <row r="3399" spans="44:74">
      <c r="AR3399" s="8"/>
      <c r="BV3399" s="38"/>
    </row>
    <row r="3400" spans="44:74">
      <c r="AR3400" s="8"/>
      <c r="BV3400" s="38"/>
    </row>
    <row r="3401" spans="44:74">
      <c r="AR3401" s="8"/>
      <c r="BV3401" s="38"/>
    </row>
    <row r="3402" spans="44:74">
      <c r="AR3402" s="8"/>
      <c r="BV3402" s="38"/>
    </row>
    <row r="3403" spans="44:74">
      <c r="AR3403" s="8"/>
      <c r="BV3403" s="38"/>
    </row>
    <row r="3404" spans="44:74">
      <c r="AR3404" s="8"/>
      <c r="BV3404" s="38"/>
    </row>
    <row r="3405" spans="44:74">
      <c r="AR3405" s="8"/>
      <c r="BV3405" s="38"/>
    </row>
    <row r="3406" spans="44:74">
      <c r="AR3406" s="8"/>
      <c r="BV3406" s="38"/>
    </row>
    <row r="3407" spans="44:74">
      <c r="AR3407" s="8"/>
      <c r="BV3407" s="38"/>
    </row>
    <row r="3408" spans="44:74">
      <c r="AR3408" s="8"/>
      <c r="BV3408" s="38"/>
    </row>
    <row r="3409" spans="44:74">
      <c r="AR3409" s="8"/>
      <c r="BV3409" s="38"/>
    </row>
    <row r="3410" spans="44:74">
      <c r="AR3410" s="8"/>
      <c r="BV3410" s="38"/>
    </row>
    <row r="3411" spans="44:74">
      <c r="AR3411" s="8"/>
      <c r="BV3411" s="38"/>
    </row>
    <row r="3412" spans="44:74">
      <c r="AR3412" s="8"/>
      <c r="BV3412" s="38"/>
    </row>
    <row r="3413" spans="44:74">
      <c r="AR3413" s="8"/>
      <c r="BV3413" s="38"/>
    </row>
    <row r="3414" spans="44:74">
      <c r="AR3414" s="8"/>
      <c r="BV3414" s="38"/>
    </row>
    <row r="3415" spans="44:74">
      <c r="AR3415" s="8"/>
      <c r="BV3415" s="38"/>
    </row>
    <row r="3416" spans="44:74">
      <c r="AR3416" s="8"/>
      <c r="BV3416" s="38"/>
    </row>
    <row r="3417" spans="44:74">
      <c r="AR3417" s="8"/>
      <c r="BV3417" s="38"/>
    </row>
    <row r="3418" spans="44:74">
      <c r="AR3418" s="8"/>
      <c r="BV3418" s="38"/>
    </row>
    <row r="3419" spans="44:74">
      <c r="AR3419" s="8"/>
      <c r="BV3419" s="38"/>
    </row>
    <row r="3420" spans="44:74">
      <c r="AR3420" s="8"/>
      <c r="BV3420" s="38"/>
    </row>
    <row r="3421" spans="44:74">
      <c r="AR3421" s="8"/>
      <c r="BV3421" s="38"/>
    </row>
    <row r="3422" spans="44:74">
      <c r="AR3422" s="8"/>
      <c r="BV3422" s="38"/>
    </row>
    <row r="3423" spans="44:74">
      <c r="AR3423" s="8"/>
      <c r="BV3423" s="38"/>
    </row>
    <row r="3424" spans="44:74">
      <c r="AR3424" s="8"/>
      <c r="BV3424" s="38"/>
    </row>
    <row r="3425" spans="44:74">
      <c r="AR3425" s="8"/>
      <c r="BV3425" s="38"/>
    </row>
    <row r="3426" spans="44:74">
      <c r="AR3426" s="8"/>
      <c r="BV3426" s="38"/>
    </row>
    <row r="3427" spans="44:74">
      <c r="AR3427" s="8"/>
      <c r="BV3427" s="38"/>
    </row>
    <row r="3428" spans="44:74">
      <c r="AR3428" s="8"/>
      <c r="BV3428" s="38"/>
    </row>
    <row r="3429" spans="44:74">
      <c r="AR3429" s="8"/>
      <c r="BV3429" s="38"/>
    </row>
    <row r="3430" spans="44:74">
      <c r="AR3430" s="8"/>
      <c r="BV3430" s="38"/>
    </row>
    <row r="3431" spans="44:74">
      <c r="AR3431" s="8"/>
      <c r="BV3431" s="38"/>
    </row>
    <row r="3432" spans="44:74">
      <c r="AR3432" s="8"/>
      <c r="BV3432" s="38"/>
    </row>
    <row r="3433" spans="44:74">
      <c r="AR3433" s="8"/>
      <c r="BV3433" s="38"/>
    </row>
    <row r="3434" spans="44:74">
      <c r="AR3434" s="8"/>
      <c r="BV3434" s="38"/>
    </row>
    <row r="3435" spans="44:74">
      <c r="AR3435" s="8"/>
      <c r="BV3435" s="38"/>
    </row>
    <row r="3436" spans="44:74">
      <c r="AR3436" s="8"/>
      <c r="BV3436" s="38"/>
    </row>
    <row r="3437" spans="44:74">
      <c r="AR3437" s="8"/>
      <c r="BV3437" s="38"/>
    </row>
    <row r="3438" spans="44:74">
      <c r="AR3438" s="8"/>
      <c r="BV3438" s="38"/>
    </row>
    <row r="3439" spans="44:74">
      <c r="AR3439" s="8"/>
      <c r="BV3439" s="38"/>
    </row>
    <row r="3440" spans="44:74">
      <c r="AR3440" s="8"/>
      <c r="BV3440" s="38"/>
    </row>
    <row r="3441" spans="44:74">
      <c r="AR3441" s="8"/>
      <c r="BV3441" s="38"/>
    </row>
    <row r="3442" spans="44:74">
      <c r="AR3442" s="8"/>
      <c r="BV3442" s="38"/>
    </row>
    <row r="3443" spans="44:74">
      <c r="AR3443" s="8"/>
      <c r="BV3443" s="38"/>
    </row>
    <row r="3444" spans="44:74">
      <c r="AR3444" s="8"/>
      <c r="BV3444" s="38"/>
    </row>
    <row r="3445" spans="44:74">
      <c r="AR3445" s="8"/>
      <c r="BV3445" s="38"/>
    </row>
    <row r="3446" spans="44:74">
      <c r="AR3446" s="8"/>
      <c r="BV3446" s="38"/>
    </row>
    <row r="3447" spans="44:74">
      <c r="AR3447" s="8"/>
      <c r="BV3447" s="38"/>
    </row>
    <row r="3448" spans="44:74">
      <c r="AR3448" s="8"/>
      <c r="BV3448" s="38"/>
    </row>
    <row r="3449" spans="44:74">
      <c r="AR3449" s="8"/>
      <c r="BV3449" s="38"/>
    </row>
    <row r="3450" spans="44:74">
      <c r="AR3450" s="8"/>
      <c r="BV3450" s="38"/>
    </row>
    <row r="3451" spans="44:74">
      <c r="AR3451" s="8"/>
      <c r="BV3451" s="38"/>
    </row>
    <row r="3452" spans="44:74">
      <c r="AR3452" s="8"/>
      <c r="BV3452" s="38"/>
    </row>
    <row r="3453" spans="44:74">
      <c r="AR3453" s="8"/>
      <c r="BV3453" s="38"/>
    </row>
    <row r="3454" spans="44:74">
      <c r="AR3454" s="8"/>
      <c r="BV3454" s="38"/>
    </row>
    <row r="3455" spans="44:74">
      <c r="AR3455" s="8"/>
      <c r="BV3455" s="38"/>
    </row>
    <row r="3456" spans="44:74">
      <c r="AR3456" s="8"/>
      <c r="BV3456" s="38"/>
    </row>
    <row r="3457" spans="44:74">
      <c r="AR3457" s="8"/>
      <c r="BV3457" s="38"/>
    </row>
    <row r="3458" spans="44:74">
      <c r="AR3458" s="8"/>
      <c r="BV3458" s="38"/>
    </row>
    <row r="3459" spans="44:74">
      <c r="AR3459" s="8"/>
      <c r="BV3459" s="38"/>
    </row>
    <row r="3460" spans="44:74">
      <c r="AR3460" s="8"/>
      <c r="BV3460" s="38"/>
    </row>
    <row r="3461" spans="44:74">
      <c r="AR3461" s="8"/>
      <c r="BV3461" s="38"/>
    </row>
    <row r="3462" spans="44:74">
      <c r="AR3462" s="8"/>
      <c r="BV3462" s="38"/>
    </row>
    <row r="3463" spans="44:74">
      <c r="AR3463" s="8"/>
      <c r="BV3463" s="38"/>
    </row>
    <row r="3464" spans="44:74">
      <c r="AR3464" s="8"/>
      <c r="BV3464" s="38"/>
    </row>
    <row r="3465" spans="44:74">
      <c r="AR3465" s="8"/>
      <c r="BV3465" s="38"/>
    </row>
    <row r="3466" spans="44:74">
      <c r="AR3466" s="8"/>
      <c r="BV3466" s="38"/>
    </row>
    <row r="3467" spans="44:74">
      <c r="AR3467" s="8"/>
      <c r="BV3467" s="38"/>
    </row>
    <row r="3468" spans="44:74">
      <c r="AR3468" s="8"/>
      <c r="BV3468" s="38"/>
    </row>
    <row r="3469" spans="44:74">
      <c r="AR3469" s="8"/>
      <c r="BV3469" s="38"/>
    </row>
    <row r="3470" spans="44:74">
      <c r="AR3470" s="8"/>
      <c r="BV3470" s="38"/>
    </row>
    <row r="3471" spans="44:74">
      <c r="AR3471" s="8"/>
      <c r="BV3471" s="38"/>
    </row>
    <row r="3472" spans="44:74">
      <c r="AR3472" s="8"/>
      <c r="BV3472" s="38"/>
    </row>
    <row r="3473" spans="44:74">
      <c r="AR3473" s="8"/>
      <c r="BV3473" s="38"/>
    </row>
    <row r="3474" spans="44:74">
      <c r="AR3474" s="8"/>
      <c r="BV3474" s="38"/>
    </row>
    <row r="3475" spans="44:74">
      <c r="AR3475" s="8"/>
      <c r="BV3475" s="38"/>
    </row>
    <row r="3476" spans="44:74">
      <c r="AR3476" s="8"/>
      <c r="BV3476" s="38"/>
    </row>
    <row r="3477" spans="44:74">
      <c r="AR3477" s="8"/>
      <c r="BV3477" s="38"/>
    </row>
    <row r="3478" spans="44:74">
      <c r="AR3478" s="8"/>
      <c r="BV3478" s="38"/>
    </row>
    <row r="3479" spans="44:74">
      <c r="AR3479" s="8"/>
      <c r="BV3479" s="38"/>
    </row>
    <row r="3480" spans="44:74">
      <c r="AR3480" s="8"/>
      <c r="BV3480" s="38"/>
    </row>
    <row r="3481" spans="44:74">
      <c r="AR3481" s="8"/>
      <c r="BV3481" s="38"/>
    </row>
    <row r="3482" spans="44:74">
      <c r="AR3482" s="8"/>
      <c r="BV3482" s="38"/>
    </row>
    <row r="3483" spans="44:74">
      <c r="AR3483" s="8"/>
      <c r="BV3483" s="38"/>
    </row>
    <row r="3484" spans="44:74">
      <c r="AR3484" s="8"/>
      <c r="BV3484" s="38"/>
    </row>
    <row r="3485" spans="44:74">
      <c r="AR3485" s="8"/>
      <c r="BV3485" s="38"/>
    </row>
    <row r="3486" spans="44:74">
      <c r="AR3486" s="8"/>
      <c r="BV3486" s="38"/>
    </row>
    <row r="3487" spans="44:74">
      <c r="AR3487" s="8"/>
      <c r="BV3487" s="38"/>
    </row>
    <row r="3488" spans="44:74">
      <c r="AR3488" s="8"/>
      <c r="BV3488" s="38"/>
    </row>
    <row r="3489" spans="44:74">
      <c r="AR3489" s="8"/>
      <c r="BV3489" s="38"/>
    </row>
    <row r="3490" spans="44:74">
      <c r="AR3490" s="8"/>
      <c r="BV3490" s="38"/>
    </row>
    <row r="3491" spans="44:74">
      <c r="AR3491" s="8"/>
      <c r="BV3491" s="38"/>
    </row>
    <row r="3492" spans="44:74">
      <c r="AR3492" s="8"/>
      <c r="BV3492" s="38"/>
    </row>
    <row r="3493" spans="44:74">
      <c r="AR3493" s="8"/>
      <c r="BV3493" s="38"/>
    </row>
    <row r="3494" spans="44:74">
      <c r="AR3494" s="8"/>
      <c r="BV3494" s="38"/>
    </row>
    <row r="3495" spans="44:74">
      <c r="AR3495" s="8"/>
      <c r="BV3495" s="38"/>
    </row>
    <row r="3496" spans="44:74">
      <c r="AR3496" s="8"/>
      <c r="BV3496" s="38"/>
    </row>
    <row r="3497" spans="44:74">
      <c r="AR3497" s="8"/>
      <c r="BV3497" s="38"/>
    </row>
    <row r="3498" spans="44:74">
      <c r="AR3498" s="8"/>
      <c r="BV3498" s="38"/>
    </row>
    <row r="3499" spans="44:74">
      <c r="AR3499" s="8"/>
      <c r="BV3499" s="38"/>
    </row>
    <row r="3500" spans="44:74">
      <c r="AR3500" s="8"/>
      <c r="BV3500" s="38"/>
    </row>
    <row r="3501" spans="44:74">
      <c r="AR3501" s="8"/>
      <c r="BV3501" s="38"/>
    </row>
    <row r="3502" spans="44:74">
      <c r="AR3502" s="8"/>
      <c r="BV3502" s="38"/>
    </row>
    <row r="3503" spans="44:74">
      <c r="AR3503" s="8"/>
      <c r="BV3503" s="38"/>
    </row>
    <row r="3504" spans="44:74">
      <c r="AR3504" s="8"/>
      <c r="BV3504" s="38"/>
    </row>
    <row r="3505" spans="44:74">
      <c r="AR3505" s="8"/>
      <c r="BV3505" s="38"/>
    </row>
    <row r="3506" spans="44:74">
      <c r="AR3506" s="8"/>
      <c r="BV3506" s="38"/>
    </row>
    <row r="3507" spans="44:74">
      <c r="AR3507" s="8"/>
      <c r="BV3507" s="38"/>
    </row>
    <row r="3508" spans="44:74">
      <c r="AR3508" s="8"/>
      <c r="BV3508" s="38"/>
    </row>
    <row r="3509" spans="44:74">
      <c r="AR3509" s="8"/>
      <c r="BV3509" s="38"/>
    </row>
    <row r="3510" spans="44:74">
      <c r="AR3510" s="8"/>
      <c r="BV3510" s="38"/>
    </row>
    <row r="3511" spans="44:74">
      <c r="AR3511" s="8"/>
      <c r="BV3511" s="38"/>
    </row>
    <row r="3512" spans="44:74">
      <c r="AR3512" s="8"/>
      <c r="BV3512" s="38"/>
    </row>
    <row r="3513" spans="44:74">
      <c r="AR3513" s="8"/>
      <c r="BV3513" s="38"/>
    </row>
    <row r="3514" spans="44:74">
      <c r="AR3514" s="8"/>
      <c r="BV3514" s="38"/>
    </row>
    <row r="3515" spans="44:74">
      <c r="AR3515" s="8"/>
      <c r="BV3515" s="38"/>
    </row>
    <row r="3516" spans="44:74">
      <c r="AR3516" s="8"/>
      <c r="BV3516" s="38"/>
    </row>
    <row r="3517" spans="44:74">
      <c r="AR3517" s="8"/>
      <c r="BV3517" s="38"/>
    </row>
    <row r="3518" spans="44:74">
      <c r="AR3518" s="8"/>
      <c r="BV3518" s="38"/>
    </row>
    <row r="3519" spans="44:74">
      <c r="AR3519" s="8"/>
      <c r="BV3519" s="38"/>
    </row>
    <row r="3520" spans="44:74">
      <c r="AR3520" s="8"/>
      <c r="BV3520" s="38"/>
    </row>
    <row r="3521" spans="44:74">
      <c r="AR3521" s="8"/>
      <c r="BV3521" s="38"/>
    </row>
    <row r="3522" spans="44:74">
      <c r="AR3522" s="8"/>
      <c r="BV3522" s="38"/>
    </row>
    <row r="3523" spans="44:74">
      <c r="AR3523" s="8"/>
      <c r="BV3523" s="38"/>
    </row>
    <row r="3524" spans="44:74">
      <c r="AR3524" s="8"/>
      <c r="BV3524" s="38"/>
    </row>
    <row r="3525" spans="44:74">
      <c r="AR3525" s="8"/>
      <c r="BV3525" s="38"/>
    </row>
    <row r="3526" spans="44:74">
      <c r="AR3526" s="8"/>
      <c r="BV3526" s="38"/>
    </row>
    <row r="3527" spans="44:74">
      <c r="AR3527" s="8"/>
      <c r="BV3527" s="38"/>
    </row>
    <row r="3528" spans="44:74">
      <c r="AR3528" s="8"/>
      <c r="BV3528" s="38"/>
    </row>
    <row r="3529" spans="44:74">
      <c r="AR3529" s="8"/>
      <c r="BV3529" s="38"/>
    </row>
    <row r="3530" spans="44:74">
      <c r="AR3530" s="8"/>
      <c r="BV3530" s="38"/>
    </row>
    <row r="3531" spans="44:74">
      <c r="AR3531" s="8"/>
      <c r="BV3531" s="38"/>
    </row>
    <row r="3532" spans="44:74">
      <c r="AR3532" s="8"/>
      <c r="BV3532" s="38"/>
    </row>
    <row r="3533" spans="44:74">
      <c r="AR3533" s="8"/>
      <c r="BV3533" s="38"/>
    </row>
    <row r="3534" spans="44:74">
      <c r="AR3534" s="8"/>
      <c r="BV3534" s="38"/>
    </row>
    <row r="3535" spans="44:74">
      <c r="AR3535" s="8"/>
      <c r="BV3535" s="38"/>
    </row>
    <row r="3536" spans="44:74">
      <c r="AR3536" s="8"/>
      <c r="BV3536" s="38"/>
    </row>
    <row r="3537" spans="44:74">
      <c r="AR3537" s="8"/>
      <c r="BV3537" s="38"/>
    </row>
    <row r="3538" spans="44:74">
      <c r="AR3538" s="8"/>
      <c r="BV3538" s="38"/>
    </row>
    <row r="3539" spans="44:74">
      <c r="AR3539" s="8"/>
      <c r="BV3539" s="38"/>
    </row>
    <row r="3540" spans="44:74">
      <c r="AR3540" s="8"/>
      <c r="BV3540" s="38"/>
    </row>
    <row r="3541" spans="44:74">
      <c r="AR3541" s="8"/>
      <c r="BV3541" s="38"/>
    </row>
    <row r="3542" spans="44:74">
      <c r="AR3542" s="8"/>
      <c r="BV3542" s="38"/>
    </row>
    <row r="3543" spans="44:74">
      <c r="AR3543" s="8"/>
      <c r="BV3543" s="38"/>
    </row>
    <row r="3544" spans="44:74">
      <c r="AR3544" s="8"/>
      <c r="BV3544" s="38"/>
    </row>
    <row r="3545" spans="44:74">
      <c r="AR3545" s="8"/>
      <c r="BV3545" s="38"/>
    </row>
    <row r="3546" spans="44:74">
      <c r="AR3546" s="8"/>
      <c r="BV3546" s="38"/>
    </row>
    <row r="3547" spans="44:74">
      <c r="AR3547" s="8"/>
      <c r="BV3547" s="38"/>
    </row>
    <row r="3548" spans="44:74">
      <c r="AR3548" s="8"/>
      <c r="BV3548" s="38"/>
    </row>
    <row r="3549" spans="44:74">
      <c r="AR3549" s="8"/>
      <c r="BV3549" s="38"/>
    </row>
    <row r="3550" spans="44:74">
      <c r="AR3550" s="8"/>
      <c r="BV3550" s="38"/>
    </row>
    <row r="3551" spans="44:74">
      <c r="AR3551" s="8"/>
      <c r="BV3551" s="38"/>
    </row>
    <row r="3552" spans="44:74">
      <c r="AR3552" s="8"/>
      <c r="BV3552" s="38"/>
    </row>
    <row r="3553" spans="44:74">
      <c r="AR3553" s="8"/>
      <c r="BV3553" s="38"/>
    </row>
    <row r="3554" spans="44:74">
      <c r="AR3554" s="8"/>
      <c r="BV3554" s="38"/>
    </row>
    <row r="3555" spans="44:74">
      <c r="AR3555" s="8"/>
      <c r="BV3555" s="38"/>
    </row>
    <row r="3556" spans="44:74">
      <c r="AR3556" s="8"/>
      <c r="BV3556" s="38"/>
    </row>
    <row r="3557" spans="44:74">
      <c r="AR3557" s="8"/>
      <c r="BV3557" s="38"/>
    </row>
    <row r="3558" spans="44:74">
      <c r="AR3558" s="8"/>
      <c r="BV3558" s="38"/>
    </row>
    <row r="3559" spans="44:74">
      <c r="AR3559" s="8"/>
      <c r="BV3559" s="38"/>
    </row>
    <row r="3560" spans="44:74">
      <c r="AR3560" s="8"/>
      <c r="BV3560" s="38"/>
    </row>
    <row r="3561" spans="44:74">
      <c r="AR3561" s="8"/>
      <c r="BV3561" s="38"/>
    </row>
    <row r="3562" spans="44:74">
      <c r="AR3562" s="8"/>
      <c r="BV3562" s="38"/>
    </row>
    <row r="3563" spans="44:74">
      <c r="AR3563" s="8"/>
      <c r="BV3563" s="38"/>
    </row>
    <row r="3564" spans="44:74">
      <c r="AR3564" s="8"/>
      <c r="BV3564" s="38"/>
    </row>
    <row r="3565" spans="44:74">
      <c r="AR3565" s="8"/>
      <c r="BV3565" s="38"/>
    </row>
    <row r="3566" spans="44:74">
      <c r="AR3566" s="8"/>
      <c r="BV3566" s="38"/>
    </row>
    <row r="3567" spans="44:74">
      <c r="AR3567" s="8"/>
      <c r="BV3567" s="38"/>
    </row>
    <row r="3568" spans="44:74">
      <c r="AR3568" s="8"/>
      <c r="BV3568" s="38"/>
    </row>
    <row r="3569" spans="44:74">
      <c r="AR3569" s="8"/>
      <c r="BV3569" s="38"/>
    </row>
    <row r="3570" spans="44:74">
      <c r="AR3570" s="8"/>
      <c r="BV3570" s="38"/>
    </row>
    <row r="3571" spans="44:74">
      <c r="AR3571" s="8"/>
      <c r="BV3571" s="38"/>
    </row>
    <row r="3572" spans="44:74">
      <c r="AR3572" s="8"/>
      <c r="BV3572" s="38"/>
    </row>
    <row r="3573" spans="44:74">
      <c r="AR3573" s="8"/>
      <c r="BV3573" s="38"/>
    </row>
    <row r="3574" spans="44:74">
      <c r="AR3574" s="8"/>
      <c r="BV3574" s="38"/>
    </row>
    <row r="3575" spans="44:74">
      <c r="AR3575" s="8"/>
      <c r="BV3575" s="38"/>
    </row>
    <row r="3576" spans="44:74">
      <c r="AR3576" s="8"/>
      <c r="BV3576" s="38"/>
    </row>
    <row r="3577" spans="44:74">
      <c r="AR3577" s="8"/>
      <c r="BV3577" s="38"/>
    </row>
    <row r="3578" spans="44:74">
      <c r="AR3578" s="8"/>
      <c r="BV3578" s="38"/>
    </row>
    <row r="3579" spans="44:74">
      <c r="AR3579" s="8"/>
      <c r="BV3579" s="38"/>
    </row>
    <row r="3580" spans="44:74">
      <c r="AR3580" s="8"/>
      <c r="BV3580" s="38"/>
    </row>
    <row r="3581" spans="44:74">
      <c r="AR3581" s="8"/>
      <c r="BV3581" s="38"/>
    </row>
    <row r="3582" spans="44:74">
      <c r="AR3582" s="8"/>
      <c r="BV3582" s="38"/>
    </row>
    <row r="3583" spans="44:74">
      <c r="AR3583" s="8"/>
      <c r="BV3583" s="38"/>
    </row>
    <row r="3584" spans="44:74">
      <c r="AR3584" s="8"/>
      <c r="BV3584" s="38"/>
    </row>
    <row r="3585" spans="44:74">
      <c r="AR3585" s="8"/>
      <c r="BV3585" s="38"/>
    </row>
    <row r="3586" spans="44:74">
      <c r="AR3586" s="8"/>
      <c r="BV3586" s="38"/>
    </row>
    <row r="3587" spans="44:74">
      <c r="AR3587" s="8"/>
      <c r="BV3587" s="38"/>
    </row>
    <row r="3588" spans="44:74">
      <c r="AR3588" s="8"/>
      <c r="BV3588" s="38"/>
    </row>
    <row r="3589" spans="44:74">
      <c r="AR3589" s="8"/>
      <c r="BV3589" s="38"/>
    </row>
    <row r="3590" spans="44:74">
      <c r="AR3590" s="8"/>
      <c r="BV3590" s="38"/>
    </row>
    <row r="3591" spans="44:74">
      <c r="AR3591" s="8"/>
      <c r="BV3591" s="38"/>
    </row>
    <row r="3592" spans="44:74">
      <c r="AR3592" s="8"/>
      <c r="BV3592" s="38"/>
    </row>
    <row r="3593" spans="44:74">
      <c r="AR3593" s="8"/>
      <c r="BV3593" s="38"/>
    </row>
    <row r="3594" spans="44:74">
      <c r="AR3594" s="8"/>
      <c r="BV3594" s="38"/>
    </row>
    <row r="3595" spans="44:74">
      <c r="AR3595" s="8"/>
      <c r="BV3595" s="38"/>
    </row>
    <row r="3596" spans="44:74">
      <c r="AR3596" s="8"/>
      <c r="BV3596" s="38"/>
    </row>
    <row r="3597" spans="44:74">
      <c r="AR3597" s="8"/>
      <c r="BV3597" s="38"/>
    </row>
    <row r="3598" spans="44:74">
      <c r="AR3598" s="8"/>
      <c r="BV3598" s="38"/>
    </row>
    <row r="3599" spans="44:74">
      <c r="AR3599" s="8"/>
      <c r="BV3599" s="38"/>
    </row>
    <row r="3600" spans="44:74">
      <c r="AR3600" s="8"/>
      <c r="BV3600" s="38"/>
    </row>
    <row r="3601" spans="44:74">
      <c r="AR3601" s="8"/>
      <c r="BV3601" s="38"/>
    </row>
    <row r="3602" spans="44:74">
      <c r="AR3602" s="8"/>
      <c r="BV3602" s="38"/>
    </row>
    <row r="3603" spans="44:74">
      <c r="AR3603" s="8"/>
      <c r="BV3603" s="38"/>
    </row>
    <row r="3604" spans="44:74">
      <c r="AR3604" s="8"/>
      <c r="BV3604" s="38"/>
    </row>
    <row r="3605" spans="44:74">
      <c r="AR3605" s="8"/>
      <c r="BV3605" s="38"/>
    </row>
    <row r="3606" spans="44:74">
      <c r="AR3606" s="8"/>
      <c r="BV3606" s="38"/>
    </row>
    <row r="3607" spans="44:74">
      <c r="AR3607" s="8"/>
      <c r="BV3607" s="38"/>
    </row>
    <row r="3608" spans="44:74">
      <c r="AR3608" s="8"/>
      <c r="BV3608" s="38"/>
    </row>
    <row r="3609" spans="44:74">
      <c r="AR3609" s="8"/>
      <c r="BV3609" s="38"/>
    </row>
    <row r="3610" spans="44:74">
      <c r="AR3610" s="8"/>
      <c r="BV3610" s="38"/>
    </row>
    <row r="3611" spans="44:74">
      <c r="AR3611" s="8"/>
      <c r="BV3611" s="38"/>
    </row>
    <row r="3612" spans="44:74">
      <c r="AR3612" s="8"/>
      <c r="BV3612" s="38"/>
    </row>
    <row r="3613" spans="44:74">
      <c r="AR3613" s="8"/>
      <c r="BV3613" s="38"/>
    </row>
    <row r="3614" spans="44:74">
      <c r="AR3614" s="8"/>
      <c r="BV3614" s="38"/>
    </row>
    <row r="3615" spans="44:74">
      <c r="AR3615" s="8"/>
      <c r="BV3615" s="38"/>
    </row>
    <row r="3616" spans="44:74">
      <c r="AR3616" s="8"/>
      <c r="BV3616" s="38"/>
    </row>
    <row r="3617" spans="44:74">
      <c r="AR3617" s="8"/>
      <c r="BV3617" s="38"/>
    </row>
    <row r="3618" spans="44:74">
      <c r="AR3618" s="8"/>
      <c r="BV3618" s="38"/>
    </row>
    <row r="3619" spans="44:74">
      <c r="AR3619" s="8"/>
      <c r="BV3619" s="38"/>
    </row>
    <row r="3620" spans="44:74">
      <c r="AR3620" s="8"/>
      <c r="BV3620" s="38"/>
    </row>
    <row r="3621" spans="44:74">
      <c r="AR3621" s="8"/>
      <c r="BV3621" s="38"/>
    </row>
    <row r="3622" spans="44:74">
      <c r="AR3622" s="8"/>
      <c r="BV3622" s="38"/>
    </row>
    <row r="3623" spans="44:74">
      <c r="AR3623" s="8"/>
      <c r="BV3623" s="38"/>
    </row>
    <row r="3624" spans="44:74">
      <c r="AR3624" s="8"/>
      <c r="BV3624" s="38"/>
    </row>
    <row r="3625" spans="44:74">
      <c r="AR3625" s="8"/>
      <c r="BV3625" s="38"/>
    </row>
    <row r="3626" spans="44:74">
      <c r="AR3626" s="8"/>
      <c r="BV3626" s="38"/>
    </row>
    <row r="3627" spans="44:74">
      <c r="AR3627" s="8"/>
      <c r="BV3627" s="38"/>
    </row>
    <row r="3628" spans="44:74">
      <c r="AR3628" s="8"/>
      <c r="BV3628" s="38"/>
    </row>
    <row r="3629" spans="44:74">
      <c r="AR3629" s="8"/>
      <c r="BV3629" s="38"/>
    </row>
    <row r="3630" spans="44:74">
      <c r="AR3630" s="8"/>
      <c r="BV3630" s="38"/>
    </row>
    <row r="3631" spans="44:74">
      <c r="AR3631" s="8"/>
      <c r="BV3631" s="38"/>
    </row>
    <row r="3632" spans="44:74">
      <c r="AR3632" s="8"/>
      <c r="BV3632" s="38"/>
    </row>
    <row r="3633" spans="44:74">
      <c r="AR3633" s="8"/>
      <c r="BV3633" s="38"/>
    </row>
    <row r="3634" spans="44:74">
      <c r="AR3634" s="8"/>
      <c r="BV3634" s="38"/>
    </row>
    <row r="3635" spans="44:74">
      <c r="AR3635" s="8"/>
      <c r="BV3635" s="38"/>
    </row>
    <row r="3636" spans="44:74">
      <c r="AR3636" s="8"/>
      <c r="BV3636" s="38"/>
    </row>
    <row r="3637" spans="44:74">
      <c r="AR3637" s="8"/>
      <c r="BV3637" s="38"/>
    </row>
    <row r="3638" spans="44:74">
      <c r="AR3638" s="8"/>
      <c r="BV3638" s="38"/>
    </row>
    <row r="3639" spans="44:74">
      <c r="AR3639" s="8"/>
      <c r="BV3639" s="38"/>
    </row>
    <row r="3640" spans="44:74">
      <c r="AR3640" s="8"/>
      <c r="BV3640" s="38"/>
    </row>
    <row r="3641" spans="44:74">
      <c r="AR3641" s="8"/>
      <c r="BV3641" s="38"/>
    </row>
    <row r="3642" spans="44:74">
      <c r="AR3642" s="8"/>
      <c r="BV3642" s="38"/>
    </row>
    <row r="3643" spans="44:74">
      <c r="AR3643" s="8"/>
      <c r="BV3643" s="38"/>
    </row>
    <row r="3644" spans="44:74">
      <c r="AR3644" s="8"/>
      <c r="BV3644" s="38"/>
    </row>
    <row r="3645" spans="44:74">
      <c r="AR3645" s="8"/>
      <c r="BV3645" s="38"/>
    </row>
    <row r="3646" spans="44:74">
      <c r="AR3646" s="8"/>
      <c r="BV3646" s="38"/>
    </row>
    <row r="3647" spans="44:74">
      <c r="AR3647" s="8"/>
      <c r="BV3647" s="38"/>
    </row>
    <row r="3648" spans="44:74">
      <c r="AR3648" s="8"/>
      <c r="BV3648" s="38"/>
    </row>
    <row r="3649" spans="44:74">
      <c r="AR3649" s="8"/>
      <c r="BV3649" s="38"/>
    </row>
    <row r="3650" spans="44:74">
      <c r="AR3650" s="8"/>
      <c r="BV3650" s="38"/>
    </row>
    <row r="3651" spans="44:74">
      <c r="AR3651" s="8"/>
      <c r="BV3651" s="38"/>
    </row>
    <row r="3652" spans="44:74">
      <c r="AR3652" s="8"/>
      <c r="BV3652" s="38"/>
    </row>
    <row r="3653" spans="44:74">
      <c r="AR3653" s="8"/>
      <c r="BV3653" s="38"/>
    </row>
    <row r="3654" spans="44:74">
      <c r="AR3654" s="8"/>
      <c r="BV3654" s="38"/>
    </row>
    <row r="3655" spans="44:74">
      <c r="AR3655" s="8"/>
      <c r="BV3655" s="38"/>
    </row>
    <row r="3656" spans="44:74">
      <c r="AR3656" s="8"/>
      <c r="BV3656" s="38"/>
    </row>
    <row r="3657" spans="44:74">
      <c r="AR3657" s="8"/>
      <c r="BV3657" s="38"/>
    </row>
    <row r="3658" spans="44:74">
      <c r="AR3658" s="8"/>
      <c r="BV3658" s="38"/>
    </row>
    <row r="3659" spans="44:74">
      <c r="AR3659" s="8"/>
      <c r="BV3659" s="38"/>
    </row>
    <row r="3660" spans="44:74">
      <c r="AR3660" s="8"/>
      <c r="BV3660" s="38"/>
    </row>
    <row r="3661" spans="44:74">
      <c r="AR3661" s="8"/>
      <c r="BV3661" s="38"/>
    </row>
    <row r="3662" spans="44:74">
      <c r="AR3662" s="8"/>
      <c r="BV3662" s="38"/>
    </row>
    <row r="3663" spans="44:74">
      <c r="AR3663" s="8"/>
      <c r="BV3663" s="38"/>
    </row>
    <row r="3664" spans="44:74">
      <c r="AR3664" s="8"/>
      <c r="BV3664" s="38"/>
    </row>
    <row r="3665" spans="44:74">
      <c r="AR3665" s="8"/>
      <c r="BV3665" s="38"/>
    </row>
    <row r="3666" spans="44:74">
      <c r="AR3666" s="8"/>
      <c r="BV3666" s="38"/>
    </row>
    <row r="3667" spans="44:74">
      <c r="AR3667" s="8"/>
      <c r="BV3667" s="38"/>
    </row>
    <row r="3668" spans="44:74">
      <c r="AR3668" s="8"/>
      <c r="BV3668" s="38"/>
    </row>
    <row r="3669" spans="44:74">
      <c r="AR3669" s="8"/>
      <c r="BV3669" s="38"/>
    </row>
    <row r="3670" spans="44:74">
      <c r="AR3670" s="8"/>
      <c r="BV3670" s="38"/>
    </row>
    <row r="3671" spans="44:74">
      <c r="AR3671" s="8"/>
      <c r="BV3671" s="38"/>
    </row>
    <row r="3672" spans="44:74">
      <c r="AR3672" s="8"/>
      <c r="BV3672" s="38"/>
    </row>
    <row r="3673" spans="44:74">
      <c r="AR3673" s="8"/>
      <c r="BV3673" s="38"/>
    </row>
    <row r="3674" spans="44:74">
      <c r="AR3674" s="8"/>
      <c r="BV3674" s="38"/>
    </row>
    <row r="3675" spans="44:74">
      <c r="AR3675" s="8"/>
      <c r="BV3675" s="38"/>
    </row>
    <row r="3676" spans="44:74">
      <c r="AR3676" s="8"/>
      <c r="BV3676" s="38"/>
    </row>
    <row r="3677" spans="44:74">
      <c r="AR3677" s="8"/>
      <c r="BV3677" s="38"/>
    </row>
    <row r="3678" spans="44:74">
      <c r="AR3678" s="8"/>
      <c r="BV3678" s="38"/>
    </row>
    <row r="3679" spans="44:74">
      <c r="AR3679" s="8"/>
      <c r="BV3679" s="38"/>
    </row>
    <row r="3680" spans="44:74">
      <c r="AR3680" s="8"/>
      <c r="BV3680" s="38"/>
    </row>
    <row r="3681" spans="44:74">
      <c r="AR3681" s="8"/>
      <c r="BV3681" s="38"/>
    </row>
    <row r="3682" spans="44:74">
      <c r="AR3682" s="8"/>
      <c r="BV3682" s="38"/>
    </row>
    <row r="3683" spans="44:74">
      <c r="AR3683" s="8"/>
      <c r="BV3683" s="38"/>
    </row>
    <row r="3684" spans="44:74">
      <c r="AR3684" s="8"/>
      <c r="BV3684" s="38"/>
    </row>
    <row r="3685" spans="44:74">
      <c r="AR3685" s="8"/>
      <c r="BV3685" s="38"/>
    </row>
    <row r="3686" spans="44:74">
      <c r="AR3686" s="8"/>
      <c r="BV3686" s="38"/>
    </row>
    <row r="3687" spans="44:74">
      <c r="AR3687" s="8"/>
      <c r="BV3687" s="38"/>
    </row>
    <row r="3688" spans="44:74">
      <c r="AR3688" s="8"/>
      <c r="BV3688" s="38"/>
    </row>
    <row r="3689" spans="44:74">
      <c r="AR3689" s="8"/>
      <c r="BV3689" s="38"/>
    </row>
    <row r="3690" spans="44:74">
      <c r="AR3690" s="8"/>
      <c r="BV3690" s="38"/>
    </row>
    <row r="3691" spans="44:74">
      <c r="AR3691" s="8"/>
      <c r="BV3691" s="38"/>
    </row>
    <row r="3692" spans="44:74">
      <c r="AR3692" s="8"/>
      <c r="BV3692" s="38"/>
    </row>
    <row r="3693" spans="44:74">
      <c r="AR3693" s="8"/>
      <c r="BV3693" s="38"/>
    </row>
    <row r="3694" spans="44:74">
      <c r="AR3694" s="8"/>
      <c r="BV3694" s="38"/>
    </row>
    <row r="3695" spans="44:74">
      <c r="AR3695" s="8"/>
      <c r="BV3695" s="38"/>
    </row>
    <row r="3696" spans="44:74">
      <c r="AR3696" s="8"/>
      <c r="BV3696" s="38"/>
    </row>
    <row r="3697" spans="44:74">
      <c r="AR3697" s="8"/>
      <c r="BV3697" s="38"/>
    </row>
    <row r="3698" spans="44:74">
      <c r="AR3698" s="8"/>
      <c r="BV3698" s="38"/>
    </row>
    <row r="3699" spans="44:74">
      <c r="AR3699" s="8"/>
      <c r="BV3699" s="38"/>
    </row>
    <row r="3700" spans="44:74">
      <c r="AR3700" s="8"/>
      <c r="BV3700" s="38"/>
    </row>
    <row r="3701" spans="44:74">
      <c r="AR3701" s="8"/>
      <c r="BV3701" s="38"/>
    </row>
    <row r="3702" spans="44:74">
      <c r="AR3702" s="8"/>
      <c r="BV3702" s="38"/>
    </row>
    <row r="3703" spans="44:74">
      <c r="AR3703" s="8"/>
      <c r="BV3703" s="38"/>
    </row>
    <row r="3704" spans="44:74">
      <c r="AR3704" s="8"/>
      <c r="BV3704" s="38"/>
    </row>
    <row r="3705" spans="44:74">
      <c r="AR3705" s="8"/>
      <c r="BV3705" s="38"/>
    </row>
    <row r="3706" spans="44:74">
      <c r="AR3706" s="8"/>
      <c r="BV3706" s="38"/>
    </row>
    <row r="3707" spans="44:74">
      <c r="AR3707" s="8"/>
      <c r="BV3707" s="38"/>
    </row>
    <row r="3708" spans="44:74">
      <c r="AR3708" s="8"/>
      <c r="BV3708" s="38"/>
    </row>
    <row r="3709" spans="44:74">
      <c r="AR3709" s="8"/>
      <c r="BV3709" s="38"/>
    </row>
    <row r="3710" spans="44:74">
      <c r="AR3710" s="8"/>
      <c r="BV3710" s="38"/>
    </row>
    <row r="3711" spans="44:74">
      <c r="AR3711" s="8"/>
      <c r="BV3711" s="38"/>
    </row>
    <row r="3712" spans="44:74">
      <c r="AR3712" s="8"/>
      <c r="BV3712" s="38"/>
    </row>
    <row r="3713" spans="44:74">
      <c r="AR3713" s="8"/>
      <c r="BV3713" s="38"/>
    </row>
    <row r="3714" spans="44:74">
      <c r="AR3714" s="8"/>
      <c r="BV3714" s="38"/>
    </row>
    <row r="3715" spans="44:74">
      <c r="AR3715" s="8"/>
      <c r="BV3715" s="38"/>
    </row>
    <row r="3716" spans="44:74">
      <c r="AR3716" s="8"/>
      <c r="BV3716" s="38"/>
    </row>
    <row r="3717" spans="44:74">
      <c r="AR3717" s="8"/>
      <c r="BV3717" s="38"/>
    </row>
    <row r="3718" spans="44:74">
      <c r="AR3718" s="8"/>
      <c r="BV3718" s="38"/>
    </row>
    <row r="3719" spans="44:74">
      <c r="AR3719" s="8"/>
      <c r="BV3719" s="38"/>
    </row>
    <row r="3720" spans="44:74">
      <c r="AR3720" s="8"/>
      <c r="BV3720" s="38"/>
    </row>
    <row r="3721" spans="44:74">
      <c r="AR3721" s="8"/>
      <c r="BV3721" s="38"/>
    </row>
    <row r="3722" spans="44:74">
      <c r="AR3722" s="8"/>
      <c r="BV3722" s="38"/>
    </row>
    <row r="3723" spans="44:74">
      <c r="AR3723" s="8"/>
      <c r="BV3723" s="38"/>
    </row>
    <row r="3724" spans="44:74">
      <c r="AR3724" s="8"/>
      <c r="BV3724" s="38"/>
    </row>
    <row r="3725" spans="44:74">
      <c r="AR3725" s="8"/>
      <c r="BV3725" s="38"/>
    </row>
    <row r="3726" spans="44:74">
      <c r="AR3726" s="8"/>
      <c r="BV3726" s="38"/>
    </row>
    <row r="3727" spans="44:74">
      <c r="AR3727" s="8"/>
      <c r="BV3727" s="38"/>
    </row>
    <row r="3728" spans="44:74">
      <c r="AR3728" s="8"/>
      <c r="BV3728" s="38"/>
    </row>
    <row r="3729" spans="44:74">
      <c r="AR3729" s="8"/>
      <c r="BV3729" s="38"/>
    </row>
    <row r="3730" spans="44:74">
      <c r="AR3730" s="8"/>
      <c r="BV3730" s="38"/>
    </row>
    <row r="3731" spans="44:74">
      <c r="AR3731" s="8"/>
      <c r="BV3731" s="38"/>
    </row>
    <row r="3732" spans="44:74">
      <c r="AR3732" s="8"/>
      <c r="BV3732" s="38"/>
    </row>
    <row r="3733" spans="44:74">
      <c r="AR3733" s="8"/>
      <c r="BV3733" s="38"/>
    </row>
    <row r="3734" spans="44:74">
      <c r="AR3734" s="8"/>
      <c r="BV3734" s="38"/>
    </row>
    <row r="3735" spans="44:74">
      <c r="AR3735" s="8"/>
      <c r="BV3735" s="38"/>
    </row>
    <row r="3736" spans="44:74">
      <c r="AR3736" s="8"/>
      <c r="BV3736" s="38"/>
    </row>
    <row r="3737" spans="44:74">
      <c r="AR3737" s="8"/>
      <c r="BV3737" s="38"/>
    </row>
    <row r="3738" spans="44:74">
      <c r="AR3738" s="8"/>
      <c r="BV3738" s="38"/>
    </row>
    <row r="3739" spans="44:74">
      <c r="AR3739" s="8"/>
      <c r="BV3739" s="38"/>
    </row>
    <row r="3740" spans="44:74">
      <c r="AR3740" s="8"/>
      <c r="BV3740" s="38"/>
    </row>
    <row r="3741" spans="44:74">
      <c r="AR3741" s="8"/>
      <c r="BV3741" s="38"/>
    </row>
    <row r="3742" spans="44:74">
      <c r="AR3742" s="8"/>
      <c r="BV3742" s="38"/>
    </row>
    <row r="3743" spans="44:74">
      <c r="AR3743" s="8"/>
      <c r="BV3743" s="38"/>
    </row>
    <row r="3744" spans="44:74">
      <c r="AR3744" s="8"/>
      <c r="BV3744" s="38"/>
    </row>
    <row r="3745" spans="44:74">
      <c r="AR3745" s="8"/>
      <c r="BV3745" s="38"/>
    </row>
    <row r="3746" spans="44:74">
      <c r="AR3746" s="8"/>
      <c r="BV3746" s="38"/>
    </row>
    <row r="3747" spans="44:74">
      <c r="AR3747" s="8"/>
      <c r="BV3747" s="38"/>
    </row>
    <row r="3748" spans="44:74">
      <c r="AR3748" s="8"/>
      <c r="BV3748" s="38"/>
    </row>
    <row r="3749" spans="44:74">
      <c r="AR3749" s="8"/>
      <c r="BV3749" s="38"/>
    </row>
    <row r="3750" spans="44:74">
      <c r="AR3750" s="8"/>
      <c r="BV3750" s="38"/>
    </row>
    <row r="3751" spans="44:74">
      <c r="AR3751" s="8"/>
      <c r="BV3751" s="38"/>
    </row>
    <row r="3752" spans="44:74">
      <c r="AR3752" s="8"/>
      <c r="BV3752" s="38"/>
    </row>
    <row r="3753" spans="44:74">
      <c r="AR3753" s="8"/>
      <c r="BV3753" s="38"/>
    </row>
    <row r="3754" spans="44:74">
      <c r="AR3754" s="8"/>
      <c r="BV3754" s="38"/>
    </row>
    <row r="3755" spans="44:74">
      <c r="AR3755" s="8"/>
      <c r="BV3755" s="38"/>
    </row>
    <row r="3756" spans="44:74">
      <c r="AR3756" s="8"/>
      <c r="BV3756" s="38"/>
    </row>
    <row r="3757" spans="44:74">
      <c r="AR3757" s="8"/>
      <c r="BV3757" s="38"/>
    </row>
    <row r="3758" spans="44:74">
      <c r="AR3758" s="8"/>
      <c r="BV3758" s="38"/>
    </row>
    <row r="3759" spans="44:74">
      <c r="AR3759" s="8"/>
      <c r="BV3759" s="38"/>
    </row>
    <row r="3760" spans="44:74">
      <c r="AR3760" s="8"/>
      <c r="BV3760" s="38"/>
    </row>
    <row r="3761" spans="44:74">
      <c r="AR3761" s="8"/>
      <c r="BV3761" s="38"/>
    </row>
    <row r="3762" spans="44:74">
      <c r="AR3762" s="8"/>
      <c r="BV3762" s="38"/>
    </row>
    <row r="3763" spans="44:74">
      <c r="AR3763" s="8"/>
      <c r="BV3763" s="38"/>
    </row>
    <row r="3764" spans="44:74">
      <c r="AR3764" s="8"/>
      <c r="BV3764" s="38"/>
    </row>
    <row r="3765" spans="44:74">
      <c r="AR3765" s="8"/>
      <c r="BV3765" s="38"/>
    </row>
    <row r="3766" spans="44:74">
      <c r="AR3766" s="8"/>
      <c r="BV3766" s="38"/>
    </row>
    <row r="3767" spans="44:74">
      <c r="AR3767" s="8"/>
      <c r="BV3767" s="38"/>
    </row>
    <row r="3768" spans="44:74">
      <c r="AR3768" s="8"/>
      <c r="BV3768" s="38"/>
    </row>
    <row r="3769" spans="44:74">
      <c r="AR3769" s="8"/>
      <c r="BV3769" s="38"/>
    </row>
    <row r="3770" spans="44:74">
      <c r="AR3770" s="8"/>
      <c r="BV3770" s="38"/>
    </row>
    <row r="3771" spans="44:74">
      <c r="AR3771" s="8"/>
      <c r="BV3771" s="38"/>
    </row>
    <row r="3772" spans="44:74">
      <c r="AR3772" s="8"/>
      <c r="BV3772" s="38"/>
    </row>
    <row r="3773" spans="44:74">
      <c r="AR3773" s="8"/>
      <c r="BV3773" s="38"/>
    </row>
    <row r="3774" spans="44:74">
      <c r="AR3774" s="8"/>
      <c r="BV3774" s="38"/>
    </row>
    <row r="3775" spans="44:74">
      <c r="AR3775" s="8"/>
      <c r="BV3775" s="38"/>
    </row>
    <row r="3776" spans="44:74">
      <c r="AR3776" s="8"/>
      <c r="BV3776" s="38"/>
    </row>
    <row r="3777" spans="44:74">
      <c r="AR3777" s="8"/>
      <c r="BV3777" s="38"/>
    </row>
    <row r="3778" spans="44:74">
      <c r="AR3778" s="8"/>
      <c r="BV3778" s="38"/>
    </row>
    <row r="3779" spans="44:74">
      <c r="AR3779" s="8"/>
      <c r="BV3779" s="38"/>
    </row>
    <row r="3780" spans="44:74">
      <c r="AR3780" s="8"/>
      <c r="BV3780" s="38"/>
    </row>
    <row r="3781" spans="44:74">
      <c r="AR3781" s="8"/>
      <c r="BV3781" s="38"/>
    </row>
    <row r="3782" spans="44:74">
      <c r="AR3782" s="8"/>
      <c r="BV3782" s="38"/>
    </row>
    <row r="3783" spans="44:74">
      <c r="AR3783" s="8"/>
      <c r="BV3783" s="38"/>
    </row>
    <row r="3784" spans="44:74">
      <c r="AR3784" s="8"/>
      <c r="BV3784" s="38"/>
    </row>
    <row r="3785" spans="44:74">
      <c r="AR3785" s="8"/>
      <c r="BV3785" s="38"/>
    </row>
    <row r="3786" spans="44:74">
      <c r="AR3786" s="8"/>
      <c r="BV3786" s="38"/>
    </row>
    <row r="3787" spans="44:74">
      <c r="AR3787" s="8"/>
      <c r="BV3787" s="38"/>
    </row>
    <row r="3788" spans="44:74">
      <c r="AR3788" s="8"/>
      <c r="BV3788" s="38"/>
    </row>
    <row r="3789" spans="44:74">
      <c r="AR3789" s="8"/>
      <c r="BV3789" s="38"/>
    </row>
    <row r="3790" spans="44:74">
      <c r="AR3790" s="8"/>
      <c r="BV3790" s="38"/>
    </row>
    <row r="3791" spans="44:74">
      <c r="AR3791" s="8"/>
      <c r="BV3791" s="38"/>
    </row>
    <row r="3792" spans="44:74">
      <c r="AR3792" s="8"/>
      <c r="BV3792" s="38"/>
    </row>
    <row r="3793" spans="44:74">
      <c r="AR3793" s="8"/>
      <c r="BV3793" s="38"/>
    </row>
    <row r="3794" spans="44:74">
      <c r="AR3794" s="8"/>
      <c r="BV3794" s="38"/>
    </row>
    <row r="3795" spans="44:74">
      <c r="AR3795" s="8"/>
      <c r="BV3795" s="38"/>
    </row>
    <row r="3796" spans="44:74">
      <c r="AR3796" s="8"/>
      <c r="BV3796" s="38"/>
    </row>
    <row r="3797" spans="44:74">
      <c r="AR3797" s="8"/>
      <c r="BV3797" s="38"/>
    </row>
    <row r="3798" spans="44:74">
      <c r="AR3798" s="8"/>
      <c r="BV3798" s="38"/>
    </row>
    <row r="3799" spans="44:74">
      <c r="AR3799" s="8"/>
      <c r="BV3799" s="38"/>
    </row>
    <row r="3800" spans="44:74">
      <c r="AR3800" s="8"/>
      <c r="BV3800" s="38"/>
    </row>
    <row r="3801" spans="44:74">
      <c r="AR3801" s="8"/>
      <c r="BV3801" s="38"/>
    </row>
    <row r="3802" spans="44:74">
      <c r="AR3802" s="8"/>
      <c r="BV3802" s="38"/>
    </row>
    <row r="3803" spans="44:74">
      <c r="AR3803" s="8"/>
      <c r="BV3803" s="38"/>
    </row>
    <row r="3804" spans="44:74">
      <c r="AR3804" s="8"/>
      <c r="BV3804" s="38"/>
    </row>
    <row r="3805" spans="44:74">
      <c r="AR3805" s="8"/>
      <c r="BV3805" s="38"/>
    </row>
    <row r="3806" spans="44:74">
      <c r="AR3806" s="8"/>
      <c r="BV3806" s="38"/>
    </row>
    <row r="3807" spans="44:74">
      <c r="AR3807" s="8"/>
      <c r="BV3807" s="38"/>
    </row>
    <row r="3808" spans="44:74">
      <c r="AR3808" s="8"/>
      <c r="BV3808" s="38"/>
    </row>
    <row r="3809" spans="44:74">
      <c r="AR3809" s="8"/>
      <c r="BV3809" s="38"/>
    </row>
    <row r="3810" spans="44:74">
      <c r="AR3810" s="8"/>
      <c r="BV3810" s="38"/>
    </row>
    <row r="3811" spans="44:74">
      <c r="AR3811" s="8"/>
      <c r="BV3811" s="38"/>
    </row>
    <row r="3812" spans="44:74">
      <c r="AR3812" s="8"/>
      <c r="BV3812" s="38"/>
    </row>
    <row r="3813" spans="44:74">
      <c r="AR3813" s="8"/>
      <c r="BV3813" s="38"/>
    </row>
    <row r="3814" spans="44:74">
      <c r="AR3814" s="8"/>
      <c r="BV3814" s="38"/>
    </row>
    <row r="3815" spans="44:74">
      <c r="AR3815" s="8"/>
      <c r="BV3815" s="38"/>
    </row>
    <row r="3816" spans="44:74">
      <c r="AR3816" s="8"/>
      <c r="BV3816" s="38"/>
    </row>
    <row r="3817" spans="44:74">
      <c r="AR3817" s="8"/>
      <c r="BV3817" s="38"/>
    </row>
    <row r="3818" spans="44:74">
      <c r="AR3818" s="8"/>
      <c r="BV3818" s="38"/>
    </row>
    <row r="3819" spans="44:74">
      <c r="AR3819" s="8"/>
      <c r="BV3819" s="38"/>
    </row>
    <row r="3820" spans="44:74">
      <c r="AR3820" s="8"/>
      <c r="BV3820" s="38"/>
    </row>
    <row r="3821" spans="44:74">
      <c r="AR3821" s="8"/>
      <c r="BV3821" s="38"/>
    </row>
    <row r="3822" spans="44:74">
      <c r="AR3822" s="8"/>
      <c r="BV3822" s="38"/>
    </row>
    <row r="3823" spans="44:74">
      <c r="AR3823" s="8"/>
      <c r="BV3823" s="38"/>
    </row>
    <row r="3824" spans="44:74">
      <c r="AR3824" s="8"/>
      <c r="BV3824" s="38"/>
    </row>
    <row r="3825" spans="44:74">
      <c r="AR3825" s="8"/>
      <c r="BV3825" s="38"/>
    </row>
    <row r="3826" spans="44:74">
      <c r="AR3826" s="8"/>
      <c r="BV3826" s="38"/>
    </row>
    <row r="3827" spans="44:74">
      <c r="AR3827" s="8"/>
      <c r="BV3827" s="38"/>
    </row>
    <row r="3828" spans="44:74">
      <c r="AR3828" s="8"/>
      <c r="BV3828" s="38"/>
    </row>
    <row r="3829" spans="44:74">
      <c r="AR3829" s="8"/>
      <c r="BV3829" s="38"/>
    </row>
    <row r="3830" spans="44:74">
      <c r="AR3830" s="8"/>
      <c r="BV3830" s="38"/>
    </row>
    <row r="3831" spans="44:74">
      <c r="AR3831" s="8"/>
      <c r="BV3831" s="38"/>
    </row>
    <row r="3832" spans="44:74">
      <c r="AR3832" s="8"/>
      <c r="BV3832" s="38"/>
    </row>
    <row r="3833" spans="44:74">
      <c r="AR3833" s="8"/>
      <c r="BV3833" s="38"/>
    </row>
    <row r="3834" spans="44:74">
      <c r="AR3834" s="8"/>
      <c r="BV3834" s="38"/>
    </row>
    <row r="3835" spans="44:74">
      <c r="AR3835" s="8"/>
      <c r="BV3835" s="38"/>
    </row>
    <row r="3836" spans="44:74">
      <c r="AR3836" s="8"/>
      <c r="BV3836" s="38"/>
    </row>
    <row r="3837" spans="44:74">
      <c r="AR3837" s="8"/>
      <c r="BV3837" s="38"/>
    </row>
    <row r="3838" spans="44:74">
      <c r="AR3838" s="8"/>
      <c r="BV3838" s="38"/>
    </row>
    <row r="3839" spans="44:74">
      <c r="AR3839" s="8"/>
      <c r="BV3839" s="38"/>
    </row>
    <row r="3840" spans="44:74">
      <c r="AR3840" s="8"/>
      <c r="BV3840" s="38"/>
    </row>
    <row r="3841" spans="44:74">
      <c r="AR3841" s="8"/>
      <c r="BV3841" s="38"/>
    </row>
    <row r="3842" spans="44:74">
      <c r="AR3842" s="8"/>
      <c r="BV3842" s="38"/>
    </row>
    <row r="3843" spans="44:74">
      <c r="AR3843" s="8"/>
      <c r="BV3843" s="38"/>
    </row>
    <row r="3844" spans="44:74">
      <c r="AR3844" s="8"/>
      <c r="BV3844" s="38"/>
    </row>
    <row r="3845" spans="44:74">
      <c r="AR3845" s="8"/>
      <c r="BV3845" s="38"/>
    </row>
    <row r="3846" spans="44:74">
      <c r="AR3846" s="8"/>
      <c r="BV3846" s="38"/>
    </row>
    <row r="3847" spans="44:74">
      <c r="AR3847" s="8"/>
      <c r="BV3847" s="38"/>
    </row>
    <row r="3848" spans="44:74">
      <c r="AR3848" s="8"/>
      <c r="BV3848" s="38"/>
    </row>
    <row r="3849" spans="44:74">
      <c r="AR3849" s="8"/>
      <c r="BV3849" s="38"/>
    </row>
    <row r="3850" spans="44:74">
      <c r="AR3850" s="8"/>
      <c r="BV3850" s="38"/>
    </row>
    <row r="3851" spans="44:74">
      <c r="AR3851" s="8"/>
      <c r="BV3851" s="38"/>
    </row>
    <row r="3852" spans="44:74">
      <c r="AR3852" s="8"/>
      <c r="BV3852" s="38"/>
    </row>
    <row r="3853" spans="44:74">
      <c r="AR3853" s="8"/>
      <c r="BV3853" s="38"/>
    </row>
    <row r="3854" spans="44:74">
      <c r="AR3854" s="8"/>
      <c r="BV3854" s="38"/>
    </row>
    <row r="3855" spans="44:74">
      <c r="AR3855" s="8"/>
      <c r="BV3855" s="38"/>
    </row>
    <row r="3856" spans="44:74">
      <c r="AR3856" s="8"/>
      <c r="BV3856" s="38"/>
    </row>
    <row r="3857" spans="44:74">
      <c r="AR3857" s="8"/>
      <c r="BV3857" s="38"/>
    </row>
    <row r="3858" spans="44:74">
      <c r="AR3858" s="8"/>
      <c r="BV3858" s="38"/>
    </row>
    <row r="3859" spans="44:74">
      <c r="AR3859" s="8"/>
      <c r="BV3859" s="38"/>
    </row>
    <row r="3860" spans="44:74">
      <c r="AR3860" s="8"/>
      <c r="BV3860" s="38"/>
    </row>
    <row r="3861" spans="44:74">
      <c r="AR3861" s="8"/>
      <c r="BV3861" s="38"/>
    </row>
    <row r="3862" spans="44:74">
      <c r="AR3862" s="8"/>
      <c r="BV3862" s="38"/>
    </row>
    <row r="3863" spans="44:74">
      <c r="AR3863" s="8"/>
      <c r="BV3863" s="38"/>
    </row>
    <row r="3864" spans="44:74">
      <c r="AR3864" s="8"/>
      <c r="BV3864" s="38"/>
    </row>
    <row r="3865" spans="44:74">
      <c r="AR3865" s="8"/>
      <c r="BV3865" s="38"/>
    </row>
    <row r="3866" spans="44:74">
      <c r="AR3866" s="8"/>
      <c r="BV3866" s="38"/>
    </row>
    <row r="3867" spans="44:74">
      <c r="AR3867" s="8"/>
      <c r="BV3867" s="38"/>
    </row>
    <row r="3868" spans="44:74">
      <c r="AR3868" s="8"/>
      <c r="BV3868" s="38"/>
    </row>
    <row r="3869" spans="44:74">
      <c r="AR3869" s="8"/>
      <c r="BV3869" s="38"/>
    </row>
    <row r="3870" spans="44:74">
      <c r="AR3870" s="8"/>
      <c r="BV3870" s="38"/>
    </row>
    <row r="3871" spans="44:74">
      <c r="AR3871" s="8"/>
      <c r="BV3871" s="38"/>
    </row>
    <row r="3872" spans="44:74">
      <c r="AR3872" s="8"/>
      <c r="BV3872" s="38"/>
    </row>
    <row r="3873" spans="44:74">
      <c r="AR3873" s="8"/>
      <c r="BV3873" s="38"/>
    </row>
    <row r="3874" spans="44:74">
      <c r="AR3874" s="8"/>
      <c r="BV3874" s="38"/>
    </row>
    <row r="3875" spans="44:74">
      <c r="AR3875" s="8"/>
      <c r="BV3875" s="38"/>
    </row>
    <row r="3876" spans="44:74">
      <c r="AR3876" s="8"/>
      <c r="BV3876" s="38"/>
    </row>
    <row r="3877" spans="44:74">
      <c r="AR3877" s="8"/>
      <c r="BV3877" s="38"/>
    </row>
    <row r="3878" spans="44:74">
      <c r="AR3878" s="8"/>
      <c r="BV3878" s="38"/>
    </row>
    <row r="3879" spans="44:74">
      <c r="AR3879" s="8"/>
      <c r="BV3879" s="38"/>
    </row>
    <row r="3880" spans="44:74">
      <c r="AR3880" s="8"/>
      <c r="BV3880" s="38"/>
    </row>
    <row r="3881" spans="44:74">
      <c r="AR3881" s="8"/>
      <c r="BV3881" s="38"/>
    </row>
    <row r="3882" spans="44:74">
      <c r="AR3882" s="8"/>
      <c r="BV3882" s="38"/>
    </row>
    <row r="3883" spans="44:74">
      <c r="AR3883" s="8"/>
      <c r="BV3883" s="38"/>
    </row>
    <row r="3884" spans="44:74">
      <c r="AR3884" s="8"/>
      <c r="BV3884" s="38"/>
    </row>
    <row r="3885" spans="44:74">
      <c r="AR3885" s="8"/>
      <c r="BV3885" s="38"/>
    </row>
    <row r="3886" spans="44:74">
      <c r="AR3886" s="8"/>
      <c r="BV3886" s="38"/>
    </row>
    <row r="3887" spans="44:74">
      <c r="AR3887" s="8"/>
      <c r="BV3887" s="38"/>
    </row>
    <row r="3888" spans="44:74">
      <c r="AR3888" s="8"/>
      <c r="BV3888" s="38"/>
    </row>
    <row r="3889" spans="44:74">
      <c r="AR3889" s="8"/>
      <c r="BV3889" s="38"/>
    </row>
    <row r="3890" spans="44:74">
      <c r="AR3890" s="8"/>
      <c r="BV3890" s="38"/>
    </row>
    <row r="3891" spans="44:74">
      <c r="AR3891" s="8"/>
      <c r="BV3891" s="38"/>
    </row>
    <row r="3892" spans="44:74">
      <c r="AR3892" s="8"/>
      <c r="BV3892" s="38"/>
    </row>
    <row r="3893" spans="44:74">
      <c r="AR3893" s="8"/>
      <c r="BV3893" s="38"/>
    </row>
    <row r="3894" spans="44:74">
      <c r="AR3894" s="8"/>
      <c r="BV3894" s="38"/>
    </row>
    <row r="3895" spans="44:74">
      <c r="AR3895" s="8"/>
      <c r="BV3895" s="38"/>
    </row>
    <row r="3896" spans="44:74">
      <c r="AR3896" s="8"/>
      <c r="BV3896" s="38"/>
    </row>
    <row r="3897" spans="44:74">
      <c r="AR3897" s="8"/>
      <c r="BV3897" s="38"/>
    </row>
    <row r="3898" spans="44:74">
      <c r="AR3898" s="8"/>
      <c r="BV3898" s="38"/>
    </row>
    <row r="3899" spans="44:74">
      <c r="AR3899" s="8"/>
      <c r="BV3899" s="38"/>
    </row>
    <row r="3900" spans="44:74">
      <c r="AR3900" s="8"/>
      <c r="BV3900" s="38"/>
    </row>
    <row r="3901" spans="44:74">
      <c r="AR3901" s="8"/>
      <c r="BV3901" s="38"/>
    </row>
    <row r="3902" spans="44:74">
      <c r="AR3902" s="8"/>
      <c r="BV3902" s="38"/>
    </row>
    <row r="3903" spans="44:74">
      <c r="AR3903" s="8"/>
      <c r="BV3903" s="38"/>
    </row>
    <row r="3904" spans="44:74">
      <c r="AR3904" s="8"/>
      <c r="BV3904" s="38"/>
    </row>
    <row r="3905" spans="44:74">
      <c r="AR3905" s="8"/>
      <c r="BV3905" s="38"/>
    </row>
    <row r="3906" spans="44:74">
      <c r="AR3906" s="8"/>
      <c r="BV3906" s="38"/>
    </row>
    <row r="3907" spans="44:74">
      <c r="AR3907" s="8"/>
      <c r="BV3907" s="38"/>
    </row>
    <row r="3908" spans="44:74">
      <c r="AR3908" s="8"/>
      <c r="BV3908" s="38"/>
    </row>
    <row r="3909" spans="44:74">
      <c r="AR3909" s="8"/>
      <c r="BV3909" s="38"/>
    </row>
    <row r="3910" spans="44:74">
      <c r="AR3910" s="8"/>
      <c r="BV3910" s="38"/>
    </row>
    <row r="3911" spans="44:74">
      <c r="AR3911" s="8"/>
      <c r="BV3911" s="38"/>
    </row>
    <row r="3912" spans="44:74">
      <c r="AR3912" s="8"/>
      <c r="BV3912" s="38"/>
    </row>
    <row r="3913" spans="44:74">
      <c r="AR3913" s="8"/>
      <c r="BV3913" s="38"/>
    </row>
    <row r="3914" spans="44:74">
      <c r="AR3914" s="8"/>
      <c r="BV3914" s="38"/>
    </row>
    <row r="3915" spans="44:74">
      <c r="AR3915" s="8"/>
      <c r="BV3915" s="38"/>
    </row>
    <row r="3916" spans="44:74">
      <c r="AR3916" s="8"/>
      <c r="BV3916" s="38"/>
    </row>
    <row r="3917" spans="44:74">
      <c r="AR3917" s="8"/>
      <c r="BV3917" s="38"/>
    </row>
    <row r="3918" spans="44:74">
      <c r="AR3918" s="8"/>
      <c r="BV3918" s="38"/>
    </row>
    <row r="3919" spans="44:74">
      <c r="AR3919" s="8"/>
      <c r="BV3919" s="38"/>
    </row>
    <row r="3920" spans="44:74">
      <c r="AR3920" s="8"/>
      <c r="BV3920" s="38"/>
    </row>
    <row r="3921" spans="44:74">
      <c r="AR3921" s="8"/>
      <c r="BV3921" s="38"/>
    </row>
    <row r="3922" spans="44:74">
      <c r="AR3922" s="8"/>
      <c r="BV3922" s="38"/>
    </row>
    <row r="3923" spans="44:74">
      <c r="AR3923" s="8"/>
      <c r="BV3923" s="38"/>
    </row>
    <row r="3924" spans="44:74">
      <c r="AR3924" s="8"/>
      <c r="BV3924" s="38"/>
    </row>
    <row r="3925" spans="44:74">
      <c r="AR3925" s="8"/>
      <c r="BV3925" s="38"/>
    </row>
    <row r="3926" spans="44:74">
      <c r="AR3926" s="8"/>
      <c r="BV3926" s="38"/>
    </row>
    <row r="3927" spans="44:74">
      <c r="AR3927" s="8"/>
      <c r="BV3927" s="38"/>
    </row>
    <row r="3928" spans="44:74">
      <c r="AR3928" s="8"/>
      <c r="BV3928" s="38"/>
    </row>
    <row r="3929" spans="44:74">
      <c r="AR3929" s="8"/>
      <c r="BV3929" s="38"/>
    </row>
    <row r="3930" spans="44:74">
      <c r="AR3930" s="8"/>
      <c r="BV3930" s="38"/>
    </row>
    <row r="3931" spans="44:74">
      <c r="AR3931" s="8"/>
      <c r="BV3931" s="38"/>
    </row>
    <row r="3932" spans="44:74">
      <c r="AR3932" s="8"/>
      <c r="BV3932" s="38"/>
    </row>
    <row r="3933" spans="44:74">
      <c r="AR3933" s="8"/>
      <c r="BV3933" s="38"/>
    </row>
    <row r="3934" spans="44:74">
      <c r="AR3934" s="8"/>
      <c r="BV3934" s="38"/>
    </row>
    <row r="3935" spans="44:74">
      <c r="AR3935" s="8"/>
      <c r="BV3935" s="38"/>
    </row>
    <row r="3936" spans="44:74">
      <c r="AR3936" s="8"/>
      <c r="BV3936" s="38"/>
    </row>
    <row r="3937" spans="44:74">
      <c r="AR3937" s="8"/>
      <c r="BV3937" s="38"/>
    </row>
    <row r="3938" spans="44:74">
      <c r="AR3938" s="8"/>
      <c r="BV3938" s="38"/>
    </row>
    <row r="3939" spans="44:74">
      <c r="AR3939" s="8"/>
      <c r="BV3939" s="38"/>
    </row>
    <row r="3940" spans="44:74">
      <c r="AR3940" s="8"/>
      <c r="BV3940" s="38"/>
    </row>
    <row r="3941" spans="44:74">
      <c r="AR3941" s="8"/>
      <c r="BV3941" s="38"/>
    </row>
    <row r="3942" spans="44:74">
      <c r="AR3942" s="8"/>
      <c r="BV3942" s="38"/>
    </row>
    <row r="3943" spans="44:74">
      <c r="AR3943" s="8"/>
      <c r="BV3943" s="38"/>
    </row>
    <row r="3944" spans="44:74">
      <c r="AR3944" s="8"/>
      <c r="BV3944" s="38"/>
    </row>
    <row r="3945" spans="44:74">
      <c r="AR3945" s="8"/>
      <c r="BV3945" s="38"/>
    </row>
    <row r="3946" spans="44:74">
      <c r="AR3946" s="8"/>
      <c r="BV3946" s="38"/>
    </row>
    <row r="3947" spans="44:74">
      <c r="AR3947" s="8"/>
      <c r="BV3947" s="38"/>
    </row>
    <row r="3948" spans="44:74">
      <c r="AR3948" s="8"/>
      <c r="BV3948" s="38"/>
    </row>
    <row r="3949" spans="44:74">
      <c r="AR3949" s="8"/>
      <c r="BV3949" s="38"/>
    </row>
    <row r="3950" spans="44:74">
      <c r="AR3950" s="8"/>
      <c r="BV3950" s="38"/>
    </row>
    <row r="3951" spans="44:74">
      <c r="AR3951" s="8"/>
      <c r="BV3951" s="38"/>
    </row>
    <row r="3952" spans="44:74">
      <c r="AR3952" s="8"/>
      <c r="BV3952" s="38"/>
    </row>
    <row r="3953" spans="44:74">
      <c r="AR3953" s="8"/>
      <c r="BV3953" s="38"/>
    </row>
    <row r="3954" spans="44:74">
      <c r="AR3954" s="8"/>
      <c r="BV3954" s="38"/>
    </row>
    <row r="3955" spans="44:74">
      <c r="AR3955" s="8"/>
      <c r="BV3955" s="38"/>
    </row>
    <row r="3956" spans="44:74">
      <c r="AR3956" s="8"/>
      <c r="BV3956" s="38"/>
    </row>
    <row r="3957" spans="44:74">
      <c r="AR3957" s="8"/>
      <c r="BV3957" s="38"/>
    </row>
    <row r="3958" spans="44:74">
      <c r="AR3958" s="8"/>
      <c r="BV3958" s="38"/>
    </row>
    <row r="3959" spans="44:74">
      <c r="AR3959" s="8"/>
      <c r="BV3959" s="38"/>
    </row>
    <row r="3960" spans="44:74">
      <c r="AR3960" s="8"/>
      <c r="BV3960" s="38"/>
    </row>
    <row r="3961" spans="44:74">
      <c r="AR3961" s="8"/>
      <c r="BV3961" s="38"/>
    </row>
    <row r="3962" spans="44:74">
      <c r="AR3962" s="8"/>
      <c r="BV3962" s="38"/>
    </row>
    <row r="3963" spans="44:74">
      <c r="AR3963" s="8"/>
      <c r="BV3963" s="38"/>
    </row>
    <row r="3964" spans="44:74">
      <c r="AR3964" s="8"/>
      <c r="BV3964" s="38"/>
    </row>
    <row r="3965" spans="44:74">
      <c r="AR3965" s="8"/>
      <c r="BV3965" s="38"/>
    </row>
    <row r="3966" spans="44:74">
      <c r="AR3966" s="8"/>
      <c r="BV3966" s="38"/>
    </row>
    <row r="3967" spans="44:74">
      <c r="AR3967" s="8"/>
      <c r="BV3967" s="38"/>
    </row>
    <row r="3968" spans="44:74">
      <c r="AR3968" s="8"/>
      <c r="BV3968" s="38"/>
    </row>
    <row r="3969" spans="44:74">
      <c r="AR3969" s="8"/>
      <c r="BV3969" s="38"/>
    </row>
    <row r="3970" spans="44:74">
      <c r="AR3970" s="8"/>
      <c r="BV3970" s="38"/>
    </row>
    <row r="3971" spans="44:74">
      <c r="AR3971" s="8"/>
      <c r="BV3971" s="38"/>
    </row>
    <row r="3972" spans="44:74">
      <c r="AR3972" s="8"/>
      <c r="BV3972" s="38"/>
    </row>
    <row r="3973" spans="44:74">
      <c r="AR3973" s="8"/>
      <c r="BV3973" s="38"/>
    </row>
    <row r="3974" spans="44:74">
      <c r="AR3974" s="8"/>
      <c r="BV3974" s="38"/>
    </row>
    <row r="3975" spans="44:74">
      <c r="AR3975" s="8"/>
      <c r="BV3975" s="38"/>
    </row>
    <row r="3976" spans="44:74">
      <c r="AR3976" s="8"/>
      <c r="BV3976" s="38"/>
    </row>
    <row r="3977" spans="44:74">
      <c r="AR3977" s="8"/>
      <c r="BV3977" s="38"/>
    </row>
    <row r="3978" spans="44:74">
      <c r="AR3978" s="8"/>
      <c r="BV3978" s="38"/>
    </row>
    <row r="3979" spans="44:74">
      <c r="AR3979" s="8"/>
      <c r="BV3979" s="38"/>
    </row>
    <row r="3980" spans="44:74">
      <c r="AR3980" s="8"/>
      <c r="BV3980" s="38"/>
    </row>
    <row r="3981" spans="44:74">
      <c r="AR3981" s="8"/>
      <c r="BV3981" s="38"/>
    </row>
    <row r="3982" spans="44:74">
      <c r="AR3982" s="8"/>
      <c r="BV3982" s="38"/>
    </row>
    <row r="3983" spans="44:74">
      <c r="AR3983" s="8"/>
      <c r="BV3983" s="38"/>
    </row>
    <row r="3984" spans="44:74">
      <c r="AR3984" s="8"/>
      <c r="BV3984" s="38"/>
    </row>
    <row r="3985" spans="44:74">
      <c r="AR3985" s="8"/>
      <c r="BV3985" s="38"/>
    </row>
    <row r="3986" spans="44:74">
      <c r="AR3986" s="8"/>
      <c r="BV3986" s="38"/>
    </row>
    <row r="3987" spans="44:74">
      <c r="AR3987" s="8"/>
      <c r="BV3987" s="38"/>
    </row>
    <row r="3988" spans="44:74">
      <c r="AR3988" s="8"/>
      <c r="BV3988" s="38"/>
    </row>
    <row r="3989" spans="44:74">
      <c r="AR3989" s="8"/>
      <c r="BV3989" s="38"/>
    </row>
    <row r="3990" spans="44:74">
      <c r="AR3990" s="8"/>
      <c r="BV3990" s="38"/>
    </row>
    <row r="3991" spans="44:74">
      <c r="AR3991" s="8"/>
      <c r="BV3991" s="38"/>
    </row>
    <row r="3992" spans="44:74">
      <c r="AR3992" s="8"/>
      <c r="BV3992" s="38"/>
    </row>
    <row r="3993" spans="44:74">
      <c r="AR3993" s="8"/>
      <c r="BV3993" s="38"/>
    </row>
    <row r="3994" spans="44:74">
      <c r="AR3994" s="8"/>
      <c r="BV3994" s="38"/>
    </row>
    <row r="3995" spans="44:74">
      <c r="AR3995" s="8"/>
      <c r="BV3995" s="38"/>
    </row>
    <row r="3996" spans="44:74">
      <c r="AR3996" s="8"/>
      <c r="BV3996" s="38"/>
    </row>
    <row r="3997" spans="44:74">
      <c r="AR3997" s="8"/>
      <c r="BV3997" s="38"/>
    </row>
    <row r="3998" spans="44:74">
      <c r="AR3998" s="8"/>
      <c r="BV3998" s="38"/>
    </row>
    <row r="3999" spans="44:74">
      <c r="AR3999" s="8"/>
      <c r="BV3999" s="38"/>
    </row>
    <row r="4000" spans="44:74">
      <c r="AR4000" s="8"/>
      <c r="BV4000" s="38"/>
    </row>
    <row r="4001" spans="44:74">
      <c r="AR4001" s="8"/>
      <c r="BV4001" s="38"/>
    </row>
    <row r="4002" spans="44:74">
      <c r="AR4002" s="8"/>
      <c r="BV4002" s="38"/>
    </row>
    <row r="4003" spans="44:74">
      <c r="AR4003" s="8"/>
      <c r="BV4003" s="38"/>
    </row>
    <row r="4004" spans="44:74">
      <c r="AR4004" s="8"/>
      <c r="BV4004" s="38"/>
    </row>
    <row r="4005" spans="44:74">
      <c r="AR4005" s="8"/>
      <c r="BV4005" s="38"/>
    </row>
    <row r="4006" spans="44:74">
      <c r="AR4006" s="8"/>
      <c r="BV4006" s="38"/>
    </row>
    <row r="4007" spans="44:74">
      <c r="AR4007" s="8"/>
      <c r="BV4007" s="38"/>
    </row>
    <row r="4008" spans="44:74">
      <c r="AR4008" s="8"/>
      <c r="BV4008" s="38"/>
    </row>
    <row r="4009" spans="44:74">
      <c r="AR4009" s="8"/>
      <c r="BV4009" s="38"/>
    </row>
    <row r="4010" spans="44:74">
      <c r="AR4010" s="8"/>
      <c r="BV4010" s="38"/>
    </row>
    <row r="4011" spans="44:74">
      <c r="AR4011" s="8"/>
      <c r="BV4011" s="38"/>
    </row>
    <row r="4012" spans="44:74">
      <c r="AR4012" s="8"/>
      <c r="BV4012" s="38"/>
    </row>
    <row r="4013" spans="44:74">
      <c r="AR4013" s="8"/>
      <c r="BV4013" s="38"/>
    </row>
    <row r="4014" spans="44:74">
      <c r="AR4014" s="8"/>
      <c r="BV4014" s="38"/>
    </row>
    <row r="4015" spans="44:74">
      <c r="AR4015" s="8"/>
      <c r="BV4015" s="38"/>
    </row>
    <row r="4016" spans="44:74">
      <c r="AR4016" s="8"/>
      <c r="BV4016" s="38"/>
    </row>
    <row r="4017" spans="44:74">
      <c r="AR4017" s="8"/>
      <c r="BV4017" s="38"/>
    </row>
    <row r="4018" spans="44:74">
      <c r="AR4018" s="8"/>
      <c r="BV4018" s="38"/>
    </row>
    <row r="4019" spans="44:74">
      <c r="AR4019" s="8"/>
      <c r="BV4019" s="38"/>
    </row>
    <row r="4020" spans="44:74">
      <c r="AR4020" s="8"/>
      <c r="BV4020" s="38"/>
    </row>
    <row r="4021" spans="44:74">
      <c r="AR4021" s="8"/>
      <c r="BV4021" s="38"/>
    </row>
    <row r="4022" spans="44:74">
      <c r="AR4022" s="8"/>
      <c r="BV4022" s="38"/>
    </row>
    <row r="4023" spans="44:74">
      <c r="AR4023" s="8"/>
      <c r="BV4023" s="38"/>
    </row>
    <row r="4024" spans="44:74">
      <c r="AR4024" s="8"/>
      <c r="BV4024" s="38"/>
    </row>
    <row r="4025" spans="44:74">
      <c r="AR4025" s="8"/>
      <c r="BV4025" s="38"/>
    </row>
    <row r="4026" spans="44:74">
      <c r="AR4026" s="8"/>
      <c r="BV4026" s="38"/>
    </row>
    <row r="4027" spans="44:74">
      <c r="AR4027" s="8"/>
      <c r="BV4027" s="38"/>
    </row>
    <row r="4028" spans="44:74">
      <c r="AR4028" s="8"/>
      <c r="BV4028" s="38"/>
    </row>
    <row r="4029" spans="44:74">
      <c r="AR4029" s="8"/>
      <c r="BV4029" s="38"/>
    </row>
    <row r="4030" spans="44:74">
      <c r="AR4030" s="8"/>
      <c r="BV4030" s="38"/>
    </row>
    <row r="4031" spans="44:74">
      <c r="AR4031" s="8"/>
      <c r="BV4031" s="38"/>
    </row>
    <row r="4032" spans="44:74">
      <c r="AR4032" s="8"/>
      <c r="BV4032" s="38"/>
    </row>
    <row r="4033" spans="44:74">
      <c r="AR4033" s="8"/>
      <c r="BV4033" s="38"/>
    </row>
    <row r="4034" spans="44:74">
      <c r="AR4034" s="8"/>
      <c r="BV4034" s="38"/>
    </row>
    <row r="4035" spans="44:74">
      <c r="AR4035" s="8"/>
      <c r="BV4035" s="38"/>
    </row>
    <row r="4036" spans="44:74">
      <c r="AR4036" s="8"/>
      <c r="BV4036" s="38"/>
    </row>
    <row r="4037" spans="44:74">
      <c r="AR4037" s="8"/>
      <c r="BV4037" s="38"/>
    </row>
    <row r="4038" spans="44:74">
      <c r="AR4038" s="8"/>
      <c r="BV4038" s="38"/>
    </row>
    <row r="4039" spans="44:74">
      <c r="AR4039" s="8"/>
      <c r="BV4039" s="38"/>
    </row>
    <row r="4040" spans="44:74">
      <c r="AR4040" s="8"/>
      <c r="BV4040" s="38"/>
    </row>
    <row r="4041" spans="44:74">
      <c r="AR4041" s="8"/>
      <c r="BV4041" s="38"/>
    </row>
    <row r="4042" spans="44:74">
      <c r="AR4042" s="8"/>
      <c r="BV4042" s="38"/>
    </row>
    <row r="4043" spans="44:74">
      <c r="AR4043" s="8"/>
      <c r="BV4043" s="38"/>
    </row>
    <row r="4044" spans="44:74">
      <c r="AR4044" s="8"/>
      <c r="BV4044" s="38"/>
    </row>
    <row r="4045" spans="44:74">
      <c r="AR4045" s="8"/>
      <c r="BV4045" s="38"/>
    </row>
    <row r="4046" spans="44:74">
      <c r="AR4046" s="8"/>
      <c r="BV4046" s="38"/>
    </row>
    <row r="4047" spans="44:74">
      <c r="AR4047" s="8"/>
      <c r="BV4047" s="38"/>
    </row>
    <row r="4048" spans="44:74">
      <c r="AR4048" s="8"/>
      <c r="BV4048" s="38"/>
    </row>
    <row r="4049" spans="44:74">
      <c r="AR4049" s="8"/>
      <c r="BV4049" s="38"/>
    </row>
    <row r="4050" spans="44:74">
      <c r="AR4050" s="8"/>
      <c r="BV4050" s="38"/>
    </row>
    <row r="4051" spans="44:74">
      <c r="AR4051" s="8"/>
      <c r="BV4051" s="38"/>
    </row>
    <row r="4052" spans="44:74">
      <c r="AR4052" s="8"/>
      <c r="BV4052" s="38"/>
    </row>
    <row r="4053" spans="44:74">
      <c r="AR4053" s="8"/>
      <c r="BV4053" s="38"/>
    </row>
    <row r="4054" spans="44:74">
      <c r="AR4054" s="8"/>
      <c r="BV4054" s="38"/>
    </row>
    <row r="4055" spans="44:74">
      <c r="AR4055" s="8"/>
      <c r="BV4055" s="38"/>
    </row>
    <row r="4056" spans="44:74">
      <c r="AR4056" s="8"/>
      <c r="BV4056" s="38"/>
    </row>
    <row r="4057" spans="44:74">
      <c r="AR4057" s="8"/>
      <c r="BV4057" s="38"/>
    </row>
    <row r="4058" spans="44:74">
      <c r="AR4058" s="8"/>
      <c r="BV4058" s="38"/>
    </row>
    <row r="4059" spans="44:74">
      <c r="AR4059" s="8"/>
      <c r="BV4059" s="38"/>
    </row>
    <row r="4060" spans="44:74">
      <c r="AR4060" s="8"/>
      <c r="BV4060" s="38"/>
    </row>
    <row r="4061" spans="44:74">
      <c r="AR4061" s="8"/>
      <c r="BV4061" s="38"/>
    </row>
    <row r="4062" spans="44:74">
      <c r="AR4062" s="8"/>
      <c r="BV4062" s="38"/>
    </row>
    <row r="4063" spans="44:74">
      <c r="AR4063" s="8"/>
      <c r="BV4063" s="38"/>
    </row>
    <row r="4064" spans="44:74">
      <c r="AR4064" s="8"/>
      <c r="BV4064" s="38"/>
    </row>
    <row r="4065" spans="44:74">
      <c r="AR4065" s="8"/>
      <c r="BV4065" s="38"/>
    </row>
    <row r="4066" spans="44:74">
      <c r="AR4066" s="8"/>
      <c r="BV4066" s="38"/>
    </row>
    <row r="4067" spans="44:74">
      <c r="AR4067" s="8"/>
      <c r="BV4067" s="38"/>
    </row>
    <row r="4068" spans="44:74">
      <c r="AR4068" s="8"/>
      <c r="BV4068" s="38"/>
    </row>
    <row r="4069" spans="44:74">
      <c r="AR4069" s="8"/>
      <c r="BV4069" s="38"/>
    </row>
    <row r="4070" spans="44:74">
      <c r="AR4070" s="8"/>
      <c r="BV4070" s="38"/>
    </row>
    <row r="4071" spans="44:74">
      <c r="AR4071" s="8"/>
      <c r="BV4071" s="38"/>
    </row>
    <row r="4072" spans="44:74">
      <c r="AR4072" s="8"/>
      <c r="BV4072" s="38"/>
    </row>
    <row r="4073" spans="44:74">
      <c r="AR4073" s="8"/>
      <c r="BV4073" s="38"/>
    </row>
    <row r="4074" spans="44:74">
      <c r="AR4074" s="8"/>
      <c r="BV4074" s="38"/>
    </row>
    <row r="4075" spans="44:74">
      <c r="AR4075" s="8"/>
      <c r="BV4075" s="38"/>
    </row>
    <row r="4076" spans="44:74">
      <c r="AR4076" s="8"/>
      <c r="BV4076" s="38"/>
    </row>
    <row r="4077" spans="44:74">
      <c r="AR4077" s="8"/>
      <c r="BV4077" s="38"/>
    </row>
    <row r="4078" spans="44:74">
      <c r="AR4078" s="8"/>
      <c r="BV4078" s="38"/>
    </row>
    <row r="4079" spans="44:74">
      <c r="AR4079" s="8"/>
      <c r="BV4079" s="38"/>
    </row>
    <row r="4080" spans="44:74">
      <c r="AR4080" s="8"/>
      <c r="BV4080" s="38"/>
    </row>
    <row r="4081" spans="44:74">
      <c r="AR4081" s="8"/>
      <c r="BV4081" s="38"/>
    </row>
    <row r="4082" spans="44:74">
      <c r="AR4082" s="8"/>
      <c r="BV4082" s="38"/>
    </row>
    <row r="4083" spans="44:74">
      <c r="AR4083" s="8"/>
      <c r="BV4083" s="38"/>
    </row>
    <row r="4084" spans="44:74">
      <c r="AR4084" s="8"/>
      <c r="BV4084" s="38"/>
    </row>
    <row r="4085" spans="44:74">
      <c r="AR4085" s="8"/>
      <c r="BV4085" s="38"/>
    </row>
    <row r="4086" spans="44:74">
      <c r="AR4086" s="8"/>
      <c r="BV4086" s="38"/>
    </row>
    <row r="4087" spans="44:74">
      <c r="AR4087" s="8"/>
      <c r="BV4087" s="38"/>
    </row>
    <row r="4088" spans="44:74">
      <c r="AR4088" s="8"/>
      <c r="BV4088" s="38"/>
    </row>
    <row r="4089" spans="44:74">
      <c r="AR4089" s="8"/>
      <c r="BV4089" s="38"/>
    </row>
    <row r="4090" spans="44:74">
      <c r="AR4090" s="8"/>
      <c r="BV4090" s="38"/>
    </row>
    <row r="4091" spans="44:74">
      <c r="AR4091" s="8"/>
      <c r="BV4091" s="38"/>
    </row>
    <row r="4092" spans="44:74">
      <c r="AR4092" s="8"/>
      <c r="BV4092" s="38"/>
    </row>
    <row r="4093" spans="44:74">
      <c r="AR4093" s="8"/>
      <c r="BV4093" s="38"/>
    </row>
    <row r="4094" spans="44:74">
      <c r="AR4094" s="8"/>
      <c r="BV4094" s="38"/>
    </row>
    <row r="4095" spans="44:74">
      <c r="AR4095" s="8"/>
      <c r="BV4095" s="38"/>
    </row>
    <row r="4096" spans="44:74">
      <c r="AR4096" s="8"/>
      <c r="BV4096" s="38"/>
    </row>
    <row r="4097" spans="44:74">
      <c r="AR4097" s="8"/>
      <c r="BV4097" s="38"/>
    </row>
    <row r="4098" spans="44:74">
      <c r="AR4098" s="8"/>
      <c r="BV4098" s="38"/>
    </row>
    <row r="4099" spans="44:74">
      <c r="AR4099" s="8"/>
      <c r="BV4099" s="38"/>
    </row>
    <row r="4100" spans="44:74">
      <c r="AR4100" s="8"/>
      <c r="BV4100" s="38"/>
    </row>
    <row r="4101" spans="44:74">
      <c r="AR4101" s="8"/>
      <c r="BV4101" s="38"/>
    </row>
    <row r="4102" spans="44:74">
      <c r="AR4102" s="8"/>
      <c r="BV4102" s="38"/>
    </row>
    <row r="4103" spans="44:74">
      <c r="AR4103" s="8"/>
      <c r="BV4103" s="38"/>
    </row>
    <row r="4104" spans="44:74">
      <c r="AR4104" s="8"/>
      <c r="BV4104" s="38"/>
    </row>
    <row r="4105" spans="44:74">
      <c r="AR4105" s="8"/>
      <c r="BV4105" s="38"/>
    </row>
    <row r="4106" spans="44:74">
      <c r="AR4106" s="8"/>
      <c r="BV4106" s="38"/>
    </row>
    <row r="4107" spans="44:74">
      <c r="AR4107" s="8"/>
      <c r="BV4107" s="38"/>
    </row>
    <row r="4108" spans="44:74">
      <c r="AR4108" s="8"/>
      <c r="BV4108" s="38"/>
    </row>
    <row r="4109" spans="44:74">
      <c r="AR4109" s="8"/>
      <c r="BV4109" s="38"/>
    </row>
    <row r="4110" spans="44:74">
      <c r="AR4110" s="8"/>
      <c r="BV4110" s="38"/>
    </row>
    <row r="4111" spans="44:74">
      <c r="AR4111" s="8"/>
      <c r="BV4111" s="38"/>
    </row>
    <row r="4112" spans="44:74">
      <c r="AR4112" s="8"/>
      <c r="BV4112" s="38"/>
    </row>
    <row r="4113" spans="44:74">
      <c r="AR4113" s="8"/>
      <c r="BV4113" s="38"/>
    </row>
    <row r="4114" spans="44:74">
      <c r="AR4114" s="8"/>
      <c r="BV4114" s="38"/>
    </row>
    <row r="4115" spans="44:74">
      <c r="AR4115" s="8"/>
      <c r="BV4115" s="38"/>
    </row>
    <row r="4116" spans="44:74">
      <c r="AR4116" s="8"/>
      <c r="BV4116" s="38"/>
    </row>
    <row r="4117" spans="44:74">
      <c r="AR4117" s="8"/>
      <c r="BV4117" s="38"/>
    </row>
    <row r="4118" spans="44:74">
      <c r="AR4118" s="8"/>
      <c r="BV4118" s="38"/>
    </row>
    <row r="4119" spans="44:74">
      <c r="AR4119" s="8"/>
      <c r="BV4119" s="38"/>
    </row>
    <row r="4120" spans="44:74">
      <c r="AR4120" s="8"/>
      <c r="BV4120" s="38"/>
    </row>
    <row r="4121" spans="44:74">
      <c r="AR4121" s="8"/>
      <c r="BV4121" s="38"/>
    </row>
    <row r="4122" spans="44:74">
      <c r="AR4122" s="8"/>
      <c r="BV4122" s="38"/>
    </row>
    <row r="4123" spans="44:74">
      <c r="AR4123" s="8"/>
      <c r="BV4123" s="38"/>
    </row>
    <row r="4124" spans="44:74">
      <c r="AR4124" s="8"/>
      <c r="BV4124" s="38"/>
    </row>
    <row r="4125" spans="44:74">
      <c r="AR4125" s="8"/>
      <c r="BV4125" s="38"/>
    </row>
    <row r="4126" spans="44:74">
      <c r="AR4126" s="8"/>
      <c r="BV4126" s="38"/>
    </row>
    <row r="4127" spans="44:74">
      <c r="AR4127" s="8"/>
      <c r="BV4127" s="38"/>
    </row>
    <row r="4128" spans="44:74">
      <c r="AR4128" s="8"/>
      <c r="BV4128" s="38"/>
    </row>
    <row r="4129" spans="44:74">
      <c r="AR4129" s="8"/>
      <c r="BV4129" s="38"/>
    </row>
    <row r="4130" spans="44:74">
      <c r="AR4130" s="8"/>
      <c r="BV4130" s="38"/>
    </row>
    <row r="4131" spans="44:74">
      <c r="AR4131" s="8"/>
      <c r="BV4131" s="38"/>
    </row>
    <row r="4132" spans="44:74">
      <c r="AR4132" s="8"/>
      <c r="BV4132" s="38"/>
    </row>
    <row r="4133" spans="44:74">
      <c r="AR4133" s="8"/>
      <c r="BV4133" s="38"/>
    </row>
    <row r="4134" spans="44:74">
      <c r="AR4134" s="8"/>
      <c r="BV4134" s="38"/>
    </row>
    <row r="4135" spans="44:74">
      <c r="AR4135" s="8"/>
      <c r="BV4135" s="38"/>
    </row>
    <row r="4136" spans="44:74">
      <c r="AR4136" s="8"/>
      <c r="BV4136" s="38"/>
    </row>
    <row r="4137" spans="44:74">
      <c r="AR4137" s="8"/>
      <c r="BV4137" s="38"/>
    </row>
    <row r="4138" spans="44:74">
      <c r="AR4138" s="8"/>
      <c r="BV4138" s="38"/>
    </row>
    <row r="4139" spans="44:74">
      <c r="AR4139" s="8"/>
      <c r="BV4139" s="38"/>
    </row>
    <row r="4140" spans="44:74">
      <c r="AR4140" s="8"/>
      <c r="BV4140" s="38"/>
    </row>
    <row r="4141" spans="44:74">
      <c r="AR4141" s="8"/>
      <c r="BV4141" s="38"/>
    </row>
    <row r="4142" spans="44:74">
      <c r="AR4142" s="8"/>
      <c r="BV4142" s="38"/>
    </row>
    <row r="4143" spans="44:74">
      <c r="AR4143" s="8"/>
      <c r="BV4143" s="38"/>
    </row>
    <row r="4144" spans="44:74">
      <c r="AR4144" s="8"/>
      <c r="BV4144" s="38"/>
    </row>
    <row r="4145" spans="44:74">
      <c r="AR4145" s="8"/>
      <c r="BV4145" s="38"/>
    </row>
    <row r="4146" spans="44:74">
      <c r="AR4146" s="8"/>
      <c r="BV4146" s="38"/>
    </row>
    <row r="4147" spans="44:74">
      <c r="AR4147" s="8"/>
      <c r="BV4147" s="38"/>
    </row>
    <row r="4148" spans="44:74">
      <c r="AR4148" s="8"/>
      <c r="BV4148" s="38"/>
    </row>
    <row r="4149" spans="44:74">
      <c r="AR4149" s="8"/>
      <c r="BV4149" s="38"/>
    </row>
    <row r="4150" spans="44:74">
      <c r="AR4150" s="8"/>
      <c r="BV4150" s="38"/>
    </row>
    <row r="4151" spans="44:74">
      <c r="AR4151" s="8"/>
      <c r="BV4151" s="38"/>
    </row>
    <row r="4152" spans="44:74">
      <c r="AR4152" s="8"/>
      <c r="BV4152" s="38"/>
    </row>
    <row r="4153" spans="44:74">
      <c r="AR4153" s="8"/>
      <c r="BV4153" s="38"/>
    </row>
    <row r="4154" spans="44:74">
      <c r="AR4154" s="8"/>
      <c r="BV4154" s="38"/>
    </row>
    <row r="4155" spans="44:74">
      <c r="AR4155" s="8"/>
      <c r="BV4155" s="38"/>
    </row>
    <row r="4156" spans="44:74">
      <c r="AR4156" s="8"/>
      <c r="BV4156" s="38"/>
    </row>
    <row r="4157" spans="44:74">
      <c r="AR4157" s="8"/>
      <c r="BV4157" s="38"/>
    </row>
    <row r="4158" spans="44:74">
      <c r="AR4158" s="8"/>
      <c r="BV4158" s="38"/>
    </row>
    <row r="4159" spans="44:74">
      <c r="AR4159" s="8"/>
      <c r="BV4159" s="38"/>
    </row>
    <row r="4160" spans="44:74">
      <c r="AR4160" s="8"/>
      <c r="BV4160" s="38"/>
    </row>
    <row r="4161" spans="44:74">
      <c r="AR4161" s="8"/>
      <c r="BV4161" s="38"/>
    </row>
    <row r="4162" spans="44:74">
      <c r="AR4162" s="8"/>
      <c r="BV4162" s="38"/>
    </row>
    <row r="4163" spans="44:74">
      <c r="AR4163" s="8"/>
      <c r="BV4163" s="38"/>
    </row>
    <row r="4164" spans="44:74">
      <c r="AR4164" s="8"/>
      <c r="BV4164" s="38"/>
    </row>
    <row r="4165" spans="44:74">
      <c r="AR4165" s="8"/>
      <c r="BV4165" s="38"/>
    </row>
    <row r="4166" spans="44:74">
      <c r="AR4166" s="8"/>
      <c r="BV4166" s="38"/>
    </row>
    <row r="4167" spans="44:74">
      <c r="AR4167" s="8"/>
      <c r="BV4167" s="38"/>
    </row>
    <row r="4168" spans="44:74">
      <c r="AR4168" s="8"/>
      <c r="BV4168" s="38"/>
    </row>
    <row r="4169" spans="44:74">
      <c r="AR4169" s="8"/>
      <c r="BV4169" s="38"/>
    </row>
    <row r="4170" spans="44:74">
      <c r="AR4170" s="8"/>
      <c r="BV4170" s="38"/>
    </row>
    <row r="4171" spans="44:74">
      <c r="AR4171" s="8"/>
      <c r="BV4171" s="38"/>
    </row>
    <row r="4172" spans="44:74">
      <c r="AR4172" s="8"/>
      <c r="BV4172" s="38"/>
    </row>
    <row r="4173" spans="44:74">
      <c r="AR4173" s="8"/>
      <c r="BV4173" s="38"/>
    </row>
    <row r="4174" spans="44:74">
      <c r="AR4174" s="8"/>
      <c r="BV4174" s="38"/>
    </row>
    <row r="4175" spans="44:74">
      <c r="AR4175" s="8"/>
      <c r="BV4175" s="38"/>
    </row>
    <row r="4176" spans="44:74">
      <c r="AR4176" s="8"/>
      <c r="BV4176" s="38"/>
    </row>
    <row r="4177" spans="44:74">
      <c r="AR4177" s="8"/>
      <c r="BV4177" s="38"/>
    </row>
    <row r="4178" spans="44:74">
      <c r="AR4178" s="8"/>
      <c r="BV4178" s="38"/>
    </row>
    <row r="4179" spans="44:74">
      <c r="AR4179" s="8"/>
      <c r="BV4179" s="38"/>
    </row>
    <row r="4180" spans="44:74">
      <c r="AR4180" s="8"/>
      <c r="BV4180" s="38"/>
    </row>
    <row r="4181" spans="44:74">
      <c r="AR4181" s="8"/>
      <c r="BV4181" s="38"/>
    </row>
    <row r="4182" spans="44:74">
      <c r="AR4182" s="8"/>
      <c r="BV4182" s="38"/>
    </row>
    <row r="4183" spans="44:74">
      <c r="AR4183" s="8"/>
      <c r="BV4183" s="38"/>
    </row>
    <row r="4184" spans="44:74">
      <c r="AR4184" s="8"/>
      <c r="BV4184" s="38"/>
    </row>
    <row r="4185" spans="44:74">
      <c r="AR4185" s="8"/>
      <c r="BV4185" s="38"/>
    </row>
    <row r="4186" spans="44:74">
      <c r="AR4186" s="8"/>
      <c r="BV4186" s="38"/>
    </row>
    <row r="4187" spans="44:74">
      <c r="AR4187" s="8"/>
      <c r="BV4187" s="38"/>
    </row>
    <row r="4188" spans="44:74">
      <c r="AR4188" s="8"/>
      <c r="BV4188" s="38"/>
    </row>
    <row r="4189" spans="44:74">
      <c r="AR4189" s="8"/>
      <c r="BV4189" s="38"/>
    </row>
    <row r="4190" spans="44:74">
      <c r="AR4190" s="8"/>
      <c r="BV4190" s="38"/>
    </row>
    <row r="4191" spans="44:74">
      <c r="AR4191" s="8"/>
      <c r="BV4191" s="38"/>
    </row>
    <row r="4192" spans="44:74">
      <c r="AR4192" s="8"/>
      <c r="BV4192" s="38"/>
    </row>
    <row r="4193" spans="44:74">
      <c r="AR4193" s="8"/>
      <c r="BV4193" s="38"/>
    </row>
    <row r="4194" spans="44:74">
      <c r="AR4194" s="8"/>
      <c r="BV4194" s="38"/>
    </row>
    <row r="4195" spans="44:74">
      <c r="AR4195" s="8"/>
      <c r="BV4195" s="38"/>
    </row>
    <row r="4196" spans="44:74">
      <c r="AR4196" s="8"/>
      <c r="BV4196" s="38"/>
    </row>
    <row r="4197" spans="44:74">
      <c r="AR4197" s="8"/>
      <c r="BV4197" s="38"/>
    </row>
    <row r="4198" spans="44:74">
      <c r="AR4198" s="8"/>
      <c r="BV4198" s="38"/>
    </row>
    <row r="4199" spans="44:74">
      <c r="AR4199" s="8"/>
      <c r="BV4199" s="38"/>
    </row>
    <row r="4200" spans="44:74">
      <c r="AR4200" s="8"/>
      <c r="BV4200" s="38"/>
    </row>
    <row r="4201" spans="44:74">
      <c r="AR4201" s="8"/>
      <c r="BV4201" s="38"/>
    </row>
    <row r="4202" spans="44:74">
      <c r="AR4202" s="8"/>
      <c r="BV4202" s="38"/>
    </row>
    <row r="4203" spans="44:74">
      <c r="AR4203" s="8"/>
      <c r="BV4203" s="38"/>
    </row>
    <row r="4204" spans="44:74">
      <c r="AR4204" s="8"/>
      <c r="BV4204" s="38"/>
    </row>
    <row r="4205" spans="44:74">
      <c r="AR4205" s="8"/>
      <c r="BV4205" s="38"/>
    </row>
    <row r="4206" spans="44:74">
      <c r="AR4206" s="8"/>
      <c r="BV4206" s="38"/>
    </row>
    <row r="4207" spans="44:74">
      <c r="AR4207" s="8"/>
      <c r="BV4207" s="38"/>
    </row>
    <row r="4208" spans="44:74">
      <c r="AR4208" s="8"/>
      <c r="BV4208" s="38"/>
    </row>
    <row r="4209" spans="44:74">
      <c r="AR4209" s="8"/>
      <c r="BV4209" s="38"/>
    </row>
    <row r="4210" spans="44:74">
      <c r="AR4210" s="8"/>
      <c r="BV4210" s="38"/>
    </row>
    <row r="4211" spans="44:74">
      <c r="AR4211" s="8"/>
      <c r="BV4211" s="38"/>
    </row>
    <row r="4212" spans="44:74">
      <c r="AR4212" s="8"/>
      <c r="BV4212" s="38"/>
    </row>
    <row r="4213" spans="44:74">
      <c r="AR4213" s="8"/>
      <c r="BV4213" s="38"/>
    </row>
    <row r="4214" spans="44:74">
      <c r="AR4214" s="8"/>
      <c r="BV4214" s="38"/>
    </row>
    <row r="4215" spans="44:74">
      <c r="AR4215" s="8"/>
      <c r="BV4215" s="38"/>
    </row>
    <row r="4216" spans="44:74">
      <c r="AR4216" s="8"/>
      <c r="BV4216" s="38"/>
    </row>
    <row r="4217" spans="44:74">
      <c r="AR4217" s="8"/>
      <c r="BV4217" s="38"/>
    </row>
    <row r="4218" spans="44:74">
      <c r="AR4218" s="8"/>
      <c r="BV4218" s="38"/>
    </row>
    <row r="4219" spans="44:74">
      <c r="AR4219" s="8"/>
      <c r="BV4219" s="38"/>
    </row>
    <row r="4220" spans="44:74">
      <c r="AR4220" s="8"/>
      <c r="BV4220" s="38"/>
    </row>
    <row r="4221" spans="44:74">
      <c r="AR4221" s="8"/>
      <c r="BV4221" s="38"/>
    </row>
    <row r="4222" spans="44:74">
      <c r="AR4222" s="8"/>
      <c r="BV4222" s="38"/>
    </row>
    <row r="4223" spans="44:74">
      <c r="AR4223" s="8"/>
      <c r="BV4223" s="38"/>
    </row>
    <row r="4224" spans="44:74">
      <c r="AR4224" s="8"/>
      <c r="BV4224" s="38"/>
    </row>
    <row r="4225" spans="44:74">
      <c r="AR4225" s="8"/>
      <c r="BV4225" s="38"/>
    </row>
    <row r="4226" spans="44:74">
      <c r="AR4226" s="8"/>
      <c r="BV4226" s="38"/>
    </row>
    <row r="4227" spans="44:74">
      <c r="AR4227" s="8"/>
      <c r="BV4227" s="38"/>
    </row>
    <row r="4228" spans="44:74">
      <c r="AR4228" s="8"/>
      <c r="BV4228" s="38"/>
    </row>
    <row r="4229" spans="44:74">
      <c r="AR4229" s="8"/>
      <c r="BV4229" s="38"/>
    </row>
    <row r="4230" spans="44:74">
      <c r="AR4230" s="8"/>
      <c r="BV4230" s="38"/>
    </row>
    <row r="4231" spans="44:74">
      <c r="AR4231" s="8"/>
      <c r="BV4231" s="38"/>
    </row>
    <row r="4232" spans="44:74">
      <c r="AR4232" s="8"/>
      <c r="BV4232" s="38"/>
    </row>
    <row r="4233" spans="44:74">
      <c r="AR4233" s="8"/>
      <c r="BV4233" s="38"/>
    </row>
    <row r="4234" spans="44:74">
      <c r="AR4234" s="8"/>
      <c r="BV4234" s="38"/>
    </row>
    <row r="4235" spans="44:74">
      <c r="AR4235" s="8"/>
      <c r="BV4235" s="38"/>
    </row>
    <row r="4236" spans="44:74">
      <c r="AR4236" s="8"/>
      <c r="BV4236" s="38"/>
    </row>
    <row r="4237" spans="44:74">
      <c r="AR4237" s="8"/>
      <c r="BV4237" s="38"/>
    </row>
    <row r="4238" spans="44:74">
      <c r="AR4238" s="8"/>
      <c r="BV4238" s="38"/>
    </row>
    <row r="4239" spans="44:74">
      <c r="AR4239" s="8"/>
      <c r="BV4239" s="38"/>
    </row>
    <row r="4240" spans="44:74">
      <c r="AR4240" s="8"/>
      <c r="BV4240" s="38"/>
    </row>
    <row r="4241" spans="44:74">
      <c r="AR4241" s="8"/>
      <c r="BV4241" s="38"/>
    </row>
    <row r="4242" spans="44:74">
      <c r="AR4242" s="8"/>
      <c r="BV4242" s="38"/>
    </row>
    <row r="4243" spans="44:74">
      <c r="AR4243" s="8"/>
      <c r="BV4243" s="38"/>
    </row>
    <row r="4244" spans="44:74">
      <c r="AR4244" s="8"/>
      <c r="BV4244" s="38"/>
    </row>
    <row r="4245" spans="44:74">
      <c r="AR4245" s="8"/>
      <c r="BV4245" s="38"/>
    </row>
    <row r="4246" spans="44:74">
      <c r="AR4246" s="8"/>
      <c r="BV4246" s="38"/>
    </row>
    <row r="4247" spans="44:74">
      <c r="AR4247" s="8"/>
      <c r="BV4247" s="38"/>
    </row>
    <row r="4248" spans="44:74">
      <c r="AR4248" s="8"/>
      <c r="BV4248" s="38"/>
    </row>
    <row r="4249" spans="44:74">
      <c r="AR4249" s="8"/>
      <c r="BV4249" s="38"/>
    </row>
    <row r="4250" spans="44:74">
      <c r="AR4250" s="8"/>
      <c r="BV4250" s="38"/>
    </row>
    <row r="4251" spans="44:74">
      <c r="AR4251" s="8"/>
      <c r="BV4251" s="38"/>
    </row>
    <row r="4252" spans="44:74">
      <c r="AR4252" s="8"/>
      <c r="BV4252" s="38"/>
    </row>
    <row r="4253" spans="44:74">
      <c r="AR4253" s="8"/>
      <c r="BV4253" s="38"/>
    </row>
    <row r="4254" spans="44:74">
      <c r="AR4254" s="8"/>
      <c r="BV4254" s="38"/>
    </row>
    <row r="4255" spans="44:74">
      <c r="AR4255" s="8"/>
      <c r="BV4255" s="38"/>
    </row>
    <row r="4256" spans="44:74">
      <c r="AR4256" s="8"/>
      <c r="BV4256" s="38"/>
    </row>
    <row r="4257" spans="44:74">
      <c r="AR4257" s="8"/>
      <c r="BV4257" s="38"/>
    </row>
    <row r="4258" spans="44:74">
      <c r="AR4258" s="8"/>
      <c r="BV4258" s="38"/>
    </row>
    <row r="4259" spans="44:74">
      <c r="AR4259" s="8"/>
      <c r="BV4259" s="38"/>
    </row>
    <row r="4260" spans="44:74">
      <c r="AR4260" s="8"/>
      <c r="BV4260" s="38"/>
    </row>
    <row r="4261" spans="44:74">
      <c r="AR4261" s="8"/>
      <c r="BV4261" s="38"/>
    </row>
    <row r="4262" spans="44:74">
      <c r="AR4262" s="8"/>
      <c r="BV4262" s="38"/>
    </row>
    <row r="4263" spans="44:74">
      <c r="AR4263" s="8"/>
      <c r="BV4263" s="38"/>
    </row>
    <row r="4264" spans="44:74">
      <c r="AR4264" s="8"/>
      <c r="BV4264" s="38"/>
    </row>
    <row r="4265" spans="44:74">
      <c r="AR4265" s="8"/>
      <c r="BV4265" s="38"/>
    </row>
    <row r="4266" spans="44:74">
      <c r="AR4266" s="8"/>
      <c r="BV4266" s="38"/>
    </row>
    <row r="4267" spans="44:74">
      <c r="AR4267" s="8"/>
      <c r="BV4267" s="38"/>
    </row>
    <row r="4268" spans="44:74">
      <c r="AR4268" s="8"/>
      <c r="BV4268" s="38"/>
    </row>
    <row r="4269" spans="44:74">
      <c r="AR4269" s="8"/>
      <c r="BV4269" s="38"/>
    </row>
    <row r="4270" spans="44:74">
      <c r="AR4270" s="8"/>
      <c r="BV4270" s="38"/>
    </row>
    <row r="4271" spans="44:74">
      <c r="AR4271" s="8"/>
      <c r="BV4271" s="38"/>
    </row>
    <row r="4272" spans="44:74">
      <c r="AR4272" s="8"/>
      <c r="BV4272" s="38"/>
    </row>
    <row r="4273" spans="44:74">
      <c r="AR4273" s="8"/>
      <c r="BV4273" s="38"/>
    </row>
    <row r="4274" spans="44:74">
      <c r="AR4274" s="8"/>
      <c r="BV4274" s="38"/>
    </row>
    <row r="4275" spans="44:74">
      <c r="AR4275" s="8"/>
      <c r="BV4275" s="38"/>
    </row>
    <row r="4276" spans="44:74">
      <c r="AR4276" s="8"/>
      <c r="BV4276" s="38"/>
    </row>
    <row r="4277" spans="44:74">
      <c r="AR4277" s="8"/>
      <c r="BV4277" s="38"/>
    </row>
    <row r="4278" spans="44:74">
      <c r="AR4278" s="8"/>
      <c r="BV4278" s="38"/>
    </row>
    <row r="4279" spans="44:74">
      <c r="AR4279" s="8"/>
      <c r="BV4279" s="38"/>
    </row>
    <row r="4280" spans="44:74">
      <c r="AR4280" s="8"/>
      <c r="BV4280" s="38"/>
    </row>
    <row r="4281" spans="44:74">
      <c r="AR4281" s="8"/>
      <c r="BV4281" s="38"/>
    </row>
    <row r="4282" spans="44:74">
      <c r="AR4282" s="8"/>
      <c r="BV4282" s="38"/>
    </row>
    <row r="4283" spans="44:74">
      <c r="AR4283" s="8"/>
      <c r="BV4283" s="38"/>
    </row>
    <row r="4284" spans="44:74">
      <c r="AR4284" s="8"/>
      <c r="BV4284" s="38"/>
    </row>
    <row r="4285" spans="44:74">
      <c r="AR4285" s="8"/>
      <c r="BV4285" s="38"/>
    </row>
    <row r="4286" spans="44:74">
      <c r="AR4286" s="8"/>
      <c r="BV4286" s="38"/>
    </row>
    <row r="4287" spans="44:74">
      <c r="AR4287" s="8"/>
      <c r="BV4287" s="38"/>
    </row>
    <row r="4288" spans="44:74">
      <c r="AR4288" s="8"/>
      <c r="BV4288" s="38"/>
    </row>
    <row r="4289" spans="44:74">
      <c r="AR4289" s="8"/>
      <c r="BV4289" s="38"/>
    </row>
    <row r="4290" spans="44:74">
      <c r="AR4290" s="8"/>
      <c r="BV4290" s="38"/>
    </row>
    <row r="4291" spans="44:74">
      <c r="AR4291" s="8"/>
      <c r="BV4291" s="38"/>
    </row>
    <row r="4292" spans="44:74">
      <c r="AR4292" s="8"/>
      <c r="BV4292" s="38"/>
    </row>
    <row r="4293" spans="44:74">
      <c r="AR4293" s="8"/>
      <c r="BV4293" s="38"/>
    </row>
    <row r="4294" spans="44:74">
      <c r="AR4294" s="8"/>
      <c r="BV4294" s="38"/>
    </row>
    <row r="4295" spans="44:74">
      <c r="AR4295" s="8"/>
      <c r="BV4295" s="38"/>
    </row>
    <row r="4296" spans="44:74">
      <c r="AR4296" s="8"/>
      <c r="BV4296" s="38"/>
    </row>
    <row r="4297" spans="44:74">
      <c r="AR4297" s="8"/>
      <c r="BV4297" s="38"/>
    </row>
    <row r="4298" spans="44:74">
      <c r="AR4298" s="8"/>
      <c r="BV4298" s="38"/>
    </row>
    <row r="4299" spans="44:74">
      <c r="AR4299" s="8"/>
      <c r="BV4299" s="38"/>
    </row>
    <row r="4300" spans="44:74">
      <c r="AR4300" s="8"/>
      <c r="BV4300" s="38"/>
    </row>
    <row r="4301" spans="44:74">
      <c r="AR4301" s="8"/>
      <c r="BV4301" s="38"/>
    </row>
    <row r="4302" spans="44:74">
      <c r="AR4302" s="8"/>
      <c r="BV4302" s="38"/>
    </row>
    <row r="4303" spans="44:74">
      <c r="AR4303" s="8"/>
      <c r="BV4303" s="38"/>
    </row>
    <row r="4304" spans="44:74">
      <c r="AR4304" s="8"/>
      <c r="BV4304" s="38"/>
    </row>
    <row r="4305" spans="44:74">
      <c r="AR4305" s="8"/>
      <c r="BV4305" s="38"/>
    </row>
    <row r="4306" spans="44:74">
      <c r="AR4306" s="8"/>
      <c r="BV4306" s="38"/>
    </row>
    <row r="4307" spans="44:74">
      <c r="AR4307" s="8"/>
      <c r="BV4307" s="38"/>
    </row>
    <row r="4308" spans="44:74">
      <c r="AR4308" s="8"/>
      <c r="BV4308" s="38"/>
    </row>
    <row r="4309" spans="44:74">
      <c r="AR4309" s="8"/>
      <c r="BV4309" s="38"/>
    </row>
    <row r="4310" spans="44:74">
      <c r="AR4310" s="8"/>
      <c r="BV4310" s="38"/>
    </row>
    <row r="4311" spans="44:74">
      <c r="AR4311" s="8"/>
      <c r="BV4311" s="38"/>
    </row>
    <row r="4312" spans="44:74">
      <c r="AR4312" s="8"/>
      <c r="BV4312" s="38"/>
    </row>
    <row r="4313" spans="44:74">
      <c r="AR4313" s="8"/>
      <c r="BV4313" s="38"/>
    </row>
    <row r="4314" spans="44:74">
      <c r="AR4314" s="8"/>
      <c r="BV4314" s="38"/>
    </row>
    <row r="4315" spans="44:74">
      <c r="AR4315" s="8"/>
      <c r="BV4315" s="38"/>
    </row>
    <row r="4316" spans="44:74">
      <c r="AR4316" s="8"/>
      <c r="BV4316" s="38"/>
    </row>
    <row r="4317" spans="44:74">
      <c r="AR4317" s="8"/>
      <c r="BV4317" s="38"/>
    </row>
    <row r="4318" spans="44:74">
      <c r="AR4318" s="8"/>
      <c r="BV4318" s="38"/>
    </row>
    <row r="4319" spans="44:74">
      <c r="AR4319" s="8"/>
      <c r="BV4319" s="38"/>
    </row>
    <row r="4320" spans="44:74">
      <c r="AR4320" s="8"/>
      <c r="BV4320" s="38"/>
    </row>
    <row r="4321" spans="44:74">
      <c r="AR4321" s="8"/>
      <c r="BV4321" s="38"/>
    </row>
    <row r="4322" spans="44:74">
      <c r="AR4322" s="8"/>
      <c r="BV4322" s="38"/>
    </row>
    <row r="4323" spans="44:74">
      <c r="AR4323" s="8"/>
      <c r="BV4323" s="38"/>
    </row>
    <row r="4324" spans="44:74">
      <c r="AR4324" s="8"/>
      <c r="BV4324" s="38"/>
    </row>
    <row r="4325" spans="44:74">
      <c r="AR4325" s="8"/>
      <c r="BV4325" s="38"/>
    </row>
    <row r="4326" spans="44:74">
      <c r="AR4326" s="8"/>
      <c r="BV4326" s="38"/>
    </row>
    <row r="4327" spans="44:74">
      <c r="AR4327" s="8"/>
      <c r="BV4327" s="38"/>
    </row>
    <row r="4328" spans="44:74">
      <c r="AR4328" s="8"/>
      <c r="BV4328" s="38"/>
    </row>
    <row r="4329" spans="44:74">
      <c r="AR4329" s="8"/>
      <c r="BV4329" s="38"/>
    </row>
    <row r="4330" spans="44:74">
      <c r="AR4330" s="8"/>
      <c r="BV4330" s="38"/>
    </row>
    <row r="4331" spans="44:74">
      <c r="AR4331" s="8"/>
      <c r="BV4331" s="38"/>
    </row>
    <row r="4332" spans="44:74">
      <c r="AR4332" s="8"/>
      <c r="BV4332" s="38"/>
    </row>
    <row r="4333" spans="44:74">
      <c r="AR4333" s="8"/>
      <c r="BV4333" s="38"/>
    </row>
    <row r="4334" spans="44:74">
      <c r="AR4334" s="8"/>
      <c r="BV4334" s="38"/>
    </row>
    <row r="4335" spans="44:74">
      <c r="AR4335" s="8"/>
      <c r="BV4335" s="38"/>
    </row>
    <row r="4336" spans="44:74">
      <c r="AR4336" s="8"/>
      <c r="BV4336" s="38"/>
    </row>
    <row r="4337" spans="44:74">
      <c r="AR4337" s="8"/>
      <c r="BV4337" s="38"/>
    </row>
    <row r="4338" spans="44:74">
      <c r="AR4338" s="8"/>
      <c r="BV4338" s="38"/>
    </row>
    <row r="4339" spans="44:74">
      <c r="AR4339" s="8"/>
      <c r="BV4339" s="38"/>
    </row>
    <row r="4340" spans="44:74">
      <c r="AR4340" s="8"/>
      <c r="BV4340" s="38"/>
    </row>
    <row r="4341" spans="44:74">
      <c r="AR4341" s="8"/>
      <c r="BV4341" s="38"/>
    </row>
    <row r="4342" spans="44:74">
      <c r="AR4342" s="8"/>
      <c r="BV4342" s="38"/>
    </row>
    <row r="4343" spans="44:74">
      <c r="AR4343" s="8"/>
      <c r="BV4343" s="38"/>
    </row>
    <row r="4344" spans="44:74">
      <c r="AR4344" s="8"/>
      <c r="BV4344" s="38"/>
    </row>
    <row r="4345" spans="44:74">
      <c r="AR4345" s="8"/>
      <c r="BV4345" s="38"/>
    </row>
    <row r="4346" spans="44:74">
      <c r="AR4346" s="8"/>
      <c r="BV4346" s="38"/>
    </row>
    <row r="4347" spans="44:74">
      <c r="AR4347" s="8"/>
      <c r="BV4347" s="38"/>
    </row>
    <row r="4348" spans="44:74">
      <c r="AR4348" s="8"/>
      <c r="BV4348" s="38"/>
    </row>
    <row r="4349" spans="44:74">
      <c r="AR4349" s="8"/>
      <c r="BV4349" s="38"/>
    </row>
    <row r="4350" spans="44:74">
      <c r="AR4350" s="8"/>
      <c r="BV4350" s="38"/>
    </row>
    <row r="4351" spans="44:74">
      <c r="AR4351" s="8"/>
      <c r="BV4351" s="38"/>
    </row>
    <row r="4352" spans="44:74">
      <c r="AR4352" s="8"/>
      <c r="BV4352" s="38"/>
    </row>
    <row r="4353" spans="44:74">
      <c r="AR4353" s="8"/>
      <c r="BV4353" s="38"/>
    </row>
    <row r="4354" spans="44:74">
      <c r="AR4354" s="8"/>
      <c r="BV4354" s="38"/>
    </row>
    <row r="4355" spans="44:74">
      <c r="AR4355" s="8"/>
      <c r="BV4355" s="38"/>
    </row>
    <row r="4356" spans="44:74">
      <c r="AR4356" s="8"/>
      <c r="BV4356" s="38"/>
    </row>
    <row r="4357" spans="44:74">
      <c r="AR4357" s="8"/>
      <c r="BV4357" s="38"/>
    </row>
    <row r="4358" spans="44:74">
      <c r="AR4358" s="8"/>
      <c r="BV4358" s="38"/>
    </row>
    <row r="4359" spans="44:74">
      <c r="AR4359" s="8"/>
      <c r="BV4359" s="38"/>
    </row>
    <row r="4360" spans="44:74">
      <c r="AR4360" s="8"/>
      <c r="BV4360" s="38"/>
    </row>
    <row r="4361" spans="44:74">
      <c r="AR4361" s="8"/>
      <c r="BV4361" s="38"/>
    </row>
    <row r="4362" spans="44:74">
      <c r="AR4362" s="8"/>
      <c r="BV4362" s="38"/>
    </row>
    <row r="4363" spans="44:74">
      <c r="AR4363" s="8"/>
      <c r="BV4363" s="38"/>
    </row>
    <row r="4364" spans="44:74">
      <c r="AR4364" s="8"/>
      <c r="BV4364" s="38"/>
    </row>
    <row r="4365" spans="44:74">
      <c r="AR4365" s="8"/>
      <c r="BV4365" s="38"/>
    </row>
    <row r="4366" spans="44:74">
      <c r="AR4366" s="8"/>
      <c r="BV4366" s="38"/>
    </row>
    <row r="4367" spans="44:74">
      <c r="AR4367" s="8"/>
      <c r="BV4367" s="38"/>
    </row>
    <row r="4368" spans="44:74">
      <c r="AR4368" s="8"/>
      <c r="BV4368" s="38"/>
    </row>
    <row r="4369" spans="44:74">
      <c r="AR4369" s="8"/>
      <c r="BV4369" s="38"/>
    </row>
    <row r="4370" spans="44:74">
      <c r="AR4370" s="8"/>
      <c r="BV4370" s="38"/>
    </row>
    <row r="4371" spans="44:74">
      <c r="AR4371" s="8"/>
      <c r="BV4371" s="38"/>
    </row>
    <row r="4372" spans="44:74">
      <c r="AR4372" s="8"/>
      <c r="BV4372" s="38"/>
    </row>
    <row r="4373" spans="44:74">
      <c r="AR4373" s="8"/>
      <c r="BV4373" s="38"/>
    </row>
    <row r="4374" spans="44:74">
      <c r="AR4374" s="8"/>
      <c r="BV4374" s="38"/>
    </row>
    <row r="4375" spans="44:74">
      <c r="AR4375" s="8"/>
      <c r="BV4375" s="38"/>
    </row>
    <row r="4376" spans="44:74">
      <c r="AR4376" s="8"/>
      <c r="BV4376" s="38"/>
    </row>
    <row r="4377" spans="44:74">
      <c r="AR4377" s="8"/>
      <c r="BV4377" s="38"/>
    </row>
    <row r="4378" spans="44:74">
      <c r="AR4378" s="8"/>
      <c r="BV4378" s="38"/>
    </row>
    <row r="4379" spans="44:74">
      <c r="AR4379" s="8"/>
      <c r="BV4379" s="38"/>
    </row>
    <row r="4380" spans="44:74">
      <c r="AR4380" s="8"/>
      <c r="BV4380" s="38"/>
    </row>
    <row r="4381" spans="44:74">
      <c r="AR4381" s="8"/>
      <c r="BV4381" s="38"/>
    </row>
    <row r="4382" spans="44:74">
      <c r="AR4382" s="8"/>
      <c r="BV4382" s="38"/>
    </row>
    <row r="4383" spans="44:74">
      <c r="AR4383" s="8"/>
      <c r="BV4383" s="38"/>
    </row>
    <row r="4384" spans="44:74">
      <c r="AR4384" s="8"/>
      <c r="BV4384" s="38"/>
    </row>
    <row r="4385" spans="44:74">
      <c r="AR4385" s="8"/>
      <c r="BV4385" s="38"/>
    </row>
    <row r="4386" spans="44:74">
      <c r="AR4386" s="8"/>
      <c r="BV4386" s="38"/>
    </row>
    <row r="4387" spans="44:74">
      <c r="AR4387" s="8"/>
      <c r="BV4387" s="38"/>
    </row>
    <row r="4388" spans="44:74">
      <c r="AR4388" s="8"/>
      <c r="BV4388" s="38"/>
    </row>
    <row r="4389" spans="44:74">
      <c r="AR4389" s="8"/>
      <c r="BV4389" s="38"/>
    </row>
    <row r="4390" spans="44:74">
      <c r="AR4390" s="8"/>
      <c r="BV4390" s="38"/>
    </row>
    <row r="4391" spans="44:74">
      <c r="AR4391" s="8"/>
      <c r="BV4391" s="38"/>
    </row>
    <row r="4392" spans="44:74">
      <c r="AR4392" s="8"/>
      <c r="BV4392" s="38"/>
    </row>
    <row r="4393" spans="44:74">
      <c r="AR4393" s="8"/>
      <c r="BV4393" s="38"/>
    </row>
    <row r="4394" spans="44:74">
      <c r="AR4394" s="8"/>
      <c r="BV4394" s="38"/>
    </row>
    <row r="4395" spans="44:74">
      <c r="AR4395" s="8"/>
      <c r="BV4395" s="38"/>
    </row>
    <row r="4396" spans="44:74">
      <c r="AR4396" s="8"/>
      <c r="BV4396" s="38"/>
    </row>
    <row r="4397" spans="44:74">
      <c r="AR4397" s="8"/>
      <c r="BV4397" s="38"/>
    </row>
    <row r="4398" spans="44:74">
      <c r="AR4398" s="8"/>
      <c r="BV4398" s="38"/>
    </row>
    <row r="4399" spans="44:74">
      <c r="AR4399" s="8"/>
      <c r="BV4399" s="38"/>
    </row>
    <row r="4400" spans="44:74">
      <c r="AR4400" s="8"/>
      <c r="BV4400" s="38"/>
    </row>
    <row r="4401" spans="44:74">
      <c r="AR4401" s="8"/>
      <c r="BV4401" s="38"/>
    </row>
    <row r="4402" spans="44:74">
      <c r="AR4402" s="8"/>
      <c r="BV4402" s="38"/>
    </row>
    <row r="4403" spans="44:74">
      <c r="AR4403" s="8"/>
      <c r="BV4403" s="38"/>
    </row>
    <row r="4404" spans="44:74">
      <c r="AR4404" s="8"/>
      <c r="BV4404" s="38"/>
    </row>
    <row r="4405" spans="44:74">
      <c r="AR4405" s="8"/>
      <c r="BV4405" s="38"/>
    </row>
    <row r="4406" spans="44:74">
      <c r="AR4406" s="8"/>
      <c r="BV4406" s="38"/>
    </row>
    <row r="4407" spans="44:74">
      <c r="AR4407" s="8"/>
      <c r="BV4407" s="38"/>
    </row>
    <row r="4408" spans="44:74">
      <c r="AR4408" s="8"/>
      <c r="BV4408" s="38"/>
    </row>
    <row r="4409" spans="44:74">
      <c r="AR4409" s="8"/>
      <c r="BV4409" s="38"/>
    </row>
    <row r="4410" spans="44:74">
      <c r="AR4410" s="8"/>
      <c r="BV4410" s="38"/>
    </row>
    <row r="4411" spans="44:74">
      <c r="AR4411" s="8"/>
      <c r="BV4411" s="38"/>
    </row>
    <row r="4412" spans="44:74">
      <c r="AR4412" s="8"/>
      <c r="BV4412" s="38"/>
    </row>
    <row r="4413" spans="44:74">
      <c r="AR4413" s="8"/>
      <c r="BV4413" s="38"/>
    </row>
    <row r="4414" spans="44:74">
      <c r="AR4414" s="8"/>
      <c r="BV4414" s="38"/>
    </row>
    <row r="4415" spans="44:74">
      <c r="AR4415" s="8"/>
      <c r="BV4415" s="38"/>
    </row>
    <row r="4416" spans="44:74">
      <c r="AR4416" s="8"/>
      <c r="BV4416" s="38"/>
    </row>
    <row r="4417" spans="44:74">
      <c r="AR4417" s="8"/>
      <c r="BV4417" s="38"/>
    </row>
    <row r="4418" spans="44:74">
      <c r="AR4418" s="8"/>
      <c r="BV4418" s="38"/>
    </row>
    <row r="4419" spans="44:74">
      <c r="AR4419" s="8"/>
      <c r="BV4419" s="38"/>
    </row>
    <row r="4420" spans="44:74">
      <c r="AR4420" s="8"/>
      <c r="BV4420" s="38"/>
    </row>
    <row r="4421" spans="44:74">
      <c r="AR4421" s="8"/>
      <c r="BV4421" s="38"/>
    </row>
    <row r="4422" spans="44:74">
      <c r="AR4422" s="8"/>
      <c r="BV4422" s="38"/>
    </row>
    <row r="4423" spans="44:74">
      <c r="AR4423" s="8"/>
      <c r="BV4423" s="38"/>
    </row>
    <row r="4424" spans="44:74">
      <c r="AR4424" s="8"/>
      <c r="BV4424" s="38"/>
    </row>
    <row r="4425" spans="44:74">
      <c r="AR4425" s="8"/>
      <c r="BV4425" s="38"/>
    </row>
    <row r="4426" spans="44:74">
      <c r="AR4426" s="8"/>
      <c r="BV4426" s="38"/>
    </row>
    <row r="4427" spans="44:74">
      <c r="AR4427" s="8"/>
      <c r="BV4427" s="38"/>
    </row>
    <row r="4428" spans="44:74">
      <c r="AR4428" s="8"/>
      <c r="BV4428" s="38"/>
    </row>
    <row r="4429" spans="44:74">
      <c r="AR4429" s="8"/>
      <c r="BV4429" s="38"/>
    </row>
    <row r="4430" spans="44:74">
      <c r="AR4430" s="8"/>
      <c r="BV4430" s="38"/>
    </row>
    <row r="4431" spans="44:74">
      <c r="AR4431" s="8"/>
      <c r="BV4431" s="38"/>
    </row>
    <row r="4432" spans="44:74">
      <c r="AR4432" s="8"/>
      <c r="BV4432" s="38"/>
    </row>
    <row r="4433" spans="44:74">
      <c r="AR4433" s="8"/>
      <c r="BV4433" s="38"/>
    </row>
    <row r="4434" spans="44:74">
      <c r="AR4434" s="8"/>
      <c r="BV4434" s="38"/>
    </row>
    <row r="4435" spans="44:74">
      <c r="AR4435" s="8"/>
      <c r="BV4435" s="38"/>
    </row>
    <row r="4436" spans="44:74">
      <c r="AR4436" s="8"/>
      <c r="BV4436" s="38"/>
    </row>
    <row r="4437" spans="44:74">
      <c r="AR4437" s="8"/>
      <c r="BV4437" s="38"/>
    </row>
    <row r="4438" spans="44:74">
      <c r="AR4438" s="8"/>
      <c r="BV4438" s="38"/>
    </row>
    <row r="4439" spans="44:74">
      <c r="AR4439" s="8"/>
      <c r="BV4439" s="38"/>
    </row>
    <row r="4440" spans="44:74">
      <c r="AR4440" s="8"/>
      <c r="BV4440" s="38"/>
    </row>
    <row r="4441" spans="44:74">
      <c r="AR4441" s="8"/>
      <c r="BV4441" s="38"/>
    </row>
    <row r="4442" spans="44:74">
      <c r="AR4442" s="8"/>
      <c r="BV4442" s="38"/>
    </row>
    <row r="4443" spans="44:74">
      <c r="AR4443" s="8"/>
      <c r="BV4443" s="38"/>
    </row>
    <row r="4444" spans="44:74">
      <c r="AR4444" s="8"/>
      <c r="BV4444" s="38"/>
    </row>
    <row r="4445" spans="44:74">
      <c r="AR4445" s="8"/>
      <c r="BV4445" s="38"/>
    </row>
    <row r="4446" spans="44:74">
      <c r="AR4446" s="8"/>
      <c r="BV4446" s="38"/>
    </row>
    <row r="4447" spans="44:74">
      <c r="AR4447" s="8"/>
      <c r="BV4447" s="38"/>
    </row>
    <row r="4448" spans="44:74">
      <c r="AR4448" s="8"/>
      <c r="BV4448" s="38"/>
    </row>
    <row r="4449" spans="44:74">
      <c r="AR4449" s="8"/>
      <c r="BV4449" s="38"/>
    </row>
    <row r="4450" spans="44:74">
      <c r="AR4450" s="8"/>
      <c r="BV4450" s="38"/>
    </row>
    <row r="4451" spans="44:74">
      <c r="AR4451" s="8"/>
      <c r="BV4451" s="38"/>
    </row>
    <row r="4452" spans="44:74">
      <c r="AR4452" s="8"/>
      <c r="BV4452" s="38"/>
    </row>
    <row r="4453" spans="44:74">
      <c r="AR4453" s="8"/>
      <c r="BV4453" s="38"/>
    </row>
    <row r="4454" spans="44:74">
      <c r="AR4454" s="8"/>
      <c r="BV4454" s="38"/>
    </row>
    <row r="4455" spans="44:74">
      <c r="AR4455" s="8"/>
      <c r="BV4455" s="38"/>
    </row>
    <row r="4456" spans="44:74">
      <c r="AR4456" s="8"/>
      <c r="BV4456" s="38"/>
    </row>
    <row r="4457" spans="44:74">
      <c r="AR4457" s="8"/>
      <c r="BV4457" s="38"/>
    </row>
    <row r="4458" spans="44:74">
      <c r="AR4458" s="8"/>
      <c r="BV4458" s="38"/>
    </row>
    <row r="4459" spans="44:74">
      <c r="AR4459" s="8"/>
      <c r="BV4459" s="38"/>
    </row>
    <row r="4460" spans="44:74">
      <c r="AR4460" s="8"/>
      <c r="BV4460" s="38"/>
    </row>
    <row r="4461" spans="44:74">
      <c r="AR4461" s="8"/>
      <c r="BV4461" s="38"/>
    </row>
    <row r="4462" spans="44:74">
      <c r="AR4462" s="8"/>
      <c r="BV4462" s="38"/>
    </row>
    <row r="4463" spans="44:74">
      <c r="AR4463" s="8"/>
      <c r="BV4463" s="38"/>
    </row>
    <row r="4464" spans="44:74">
      <c r="AR4464" s="8"/>
      <c r="BV4464" s="38"/>
    </row>
    <row r="4465" spans="44:74">
      <c r="AR4465" s="8"/>
      <c r="BV4465" s="38"/>
    </row>
    <row r="4466" spans="44:74">
      <c r="AR4466" s="8"/>
      <c r="BV4466" s="38"/>
    </row>
    <row r="4467" spans="44:74">
      <c r="AR4467" s="8"/>
      <c r="BV4467" s="38"/>
    </row>
    <row r="4468" spans="44:74">
      <c r="AR4468" s="8"/>
      <c r="BV4468" s="38"/>
    </row>
    <row r="4469" spans="44:74">
      <c r="AR4469" s="8"/>
      <c r="BV4469" s="38"/>
    </row>
    <row r="4470" spans="44:74">
      <c r="AR4470" s="8"/>
      <c r="BV4470" s="38"/>
    </row>
    <row r="4471" spans="44:74">
      <c r="AR4471" s="8"/>
      <c r="BV4471" s="38"/>
    </row>
    <row r="4472" spans="44:74">
      <c r="AR4472" s="8"/>
      <c r="BV4472" s="38"/>
    </row>
    <row r="4473" spans="44:74">
      <c r="AR4473" s="8"/>
      <c r="BV4473" s="38"/>
    </row>
    <row r="4474" spans="44:74">
      <c r="AR4474" s="8"/>
      <c r="BV4474" s="38"/>
    </row>
    <row r="4475" spans="44:74">
      <c r="AR4475" s="8"/>
      <c r="BV4475" s="38"/>
    </row>
    <row r="4476" spans="44:74">
      <c r="AR4476" s="8"/>
      <c r="BV4476" s="38"/>
    </row>
    <row r="4477" spans="44:74">
      <c r="AR4477" s="8"/>
      <c r="BV4477" s="38"/>
    </row>
    <row r="4478" spans="44:74">
      <c r="AR4478" s="8"/>
      <c r="BV4478" s="38"/>
    </row>
    <row r="4479" spans="44:74">
      <c r="AR4479" s="8"/>
      <c r="BV4479" s="38"/>
    </row>
    <row r="4480" spans="44:74">
      <c r="AR4480" s="8"/>
      <c r="BV4480" s="38"/>
    </row>
    <row r="4481" spans="44:74">
      <c r="AR4481" s="8"/>
      <c r="BV4481" s="38"/>
    </row>
    <row r="4482" spans="44:74">
      <c r="AR4482" s="8"/>
      <c r="BV4482" s="38"/>
    </row>
    <row r="4483" spans="44:74">
      <c r="AR4483" s="8"/>
      <c r="BV4483" s="38"/>
    </row>
    <row r="4484" spans="44:74">
      <c r="AR4484" s="8"/>
      <c r="BV4484" s="38"/>
    </row>
    <row r="4485" spans="44:74">
      <c r="AR4485" s="8"/>
      <c r="BV4485" s="38"/>
    </row>
    <row r="4486" spans="44:74">
      <c r="AR4486" s="8"/>
      <c r="BV4486" s="38"/>
    </row>
    <row r="4487" spans="44:74">
      <c r="AR4487" s="8"/>
      <c r="BV4487" s="38"/>
    </row>
    <row r="4488" spans="44:74">
      <c r="AR4488" s="8"/>
      <c r="BV4488" s="38"/>
    </row>
    <row r="4489" spans="44:74">
      <c r="AR4489" s="8"/>
      <c r="BV4489" s="38"/>
    </row>
    <row r="4490" spans="44:74">
      <c r="AR4490" s="8"/>
      <c r="BV4490" s="38"/>
    </row>
    <row r="4491" spans="44:74">
      <c r="AR4491" s="8"/>
      <c r="BV4491" s="38"/>
    </row>
    <row r="4492" spans="44:74">
      <c r="AR4492" s="8"/>
      <c r="BV4492" s="38"/>
    </row>
    <row r="4493" spans="44:74">
      <c r="AR4493" s="8"/>
      <c r="BV4493" s="38"/>
    </row>
    <row r="4494" spans="44:74">
      <c r="AR4494" s="8"/>
      <c r="BV4494" s="38"/>
    </row>
    <row r="4495" spans="44:74">
      <c r="AR4495" s="8"/>
      <c r="BV4495" s="38"/>
    </row>
    <row r="4496" spans="44:74">
      <c r="AR4496" s="8"/>
      <c r="BV4496" s="38"/>
    </row>
    <row r="4497" spans="44:74">
      <c r="AR4497" s="8"/>
      <c r="BV4497" s="38"/>
    </row>
    <row r="4498" spans="44:74">
      <c r="AR4498" s="8"/>
      <c r="BV4498" s="38"/>
    </row>
    <row r="4499" spans="44:74">
      <c r="AR4499" s="8"/>
      <c r="BV4499" s="38"/>
    </row>
    <row r="4500" spans="44:74">
      <c r="AR4500" s="8"/>
      <c r="BV4500" s="38"/>
    </row>
    <row r="4501" spans="44:74">
      <c r="AR4501" s="8"/>
      <c r="BV4501" s="38"/>
    </row>
    <row r="4502" spans="44:74">
      <c r="AR4502" s="8"/>
      <c r="BV4502" s="38"/>
    </row>
    <row r="4503" spans="44:74">
      <c r="AR4503" s="8"/>
      <c r="BV4503" s="38"/>
    </row>
    <row r="4504" spans="44:74">
      <c r="AR4504" s="8"/>
      <c r="BV4504" s="38"/>
    </row>
    <row r="4505" spans="44:74">
      <c r="AR4505" s="8"/>
      <c r="BV4505" s="38"/>
    </row>
    <row r="4506" spans="44:74">
      <c r="AR4506" s="8"/>
      <c r="BV4506" s="38"/>
    </row>
    <row r="4507" spans="44:74">
      <c r="AR4507" s="8"/>
      <c r="BV4507" s="38"/>
    </row>
    <row r="4508" spans="44:74">
      <c r="AR4508" s="8"/>
      <c r="BV4508" s="38"/>
    </row>
    <row r="4509" spans="44:74">
      <c r="AR4509" s="8"/>
      <c r="BV4509" s="38"/>
    </row>
    <row r="4510" spans="44:74">
      <c r="AR4510" s="8"/>
      <c r="BV4510" s="38"/>
    </row>
    <row r="4511" spans="44:74">
      <c r="AR4511" s="8"/>
      <c r="BV4511" s="38"/>
    </row>
    <row r="4512" spans="44:74">
      <c r="AR4512" s="8"/>
      <c r="BV4512" s="38"/>
    </row>
    <row r="4513" spans="44:74">
      <c r="AR4513" s="8"/>
      <c r="BV4513" s="38"/>
    </row>
    <row r="4514" spans="44:74">
      <c r="AR4514" s="8"/>
      <c r="BV4514" s="38"/>
    </row>
    <row r="4515" spans="44:74">
      <c r="AR4515" s="8"/>
      <c r="BV4515" s="38"/>
    </row>
    <row r="4516" spans="44:74">
      <c r="AR4516" s="8"/>
      <c r="BV4516" s="38"/>
    </row>
    <row r="4517" spans="44:74">
      <c r="AR4517" s="8"/>
      <c r="BV4517" s="38"/>
    </row>
    <row r="4518" spans="44:74">
      <c r="AR4518" s="8"/>
      <c r="BV4518" s="38"/>
    </row>
    <row r="4519" spans="44:74">
      <c r="AR4519" s="8"/>
      <c r="BV4519" s="38"/>
    </row>
    <row r="4520" spans="44:74">
      <c r="AR4520" s="8"/>
      <c r="BV4520" s="38"/>
    </row>
    <row r="4521" spans="44:74">
      <c r="AR4521" s="8"/>
      <c r="BV4521" s="38"/>
    </row>
    <row r="4522" spans="44:74">
      <c r="AR4522" s="8"/>
      <c r="BV4522" s="38"/>
    </row>
    <row r="4523" spans="44:74">
      <c r="AR4523" s="8"/>
      <c r="BV4523" s="38"/>
    </row>
    <row r="4524" spans="44:74">
      <c r="AR4524" s="8"/>
      <c r="BV4524" s="38"/>
    </row>
    <row r="4525" spans="44:74">
      <c r="AR4525" s="8"/>
      <c r="BV4525" s="38"/>
    </row>
    <row r="4526" spans="44:74">
      <c r="AR4526" s="8"/>
      <c r="BV4526" s="38"/>
    </row>
    <row r="4527" spans="44:74">
      <c r="AR4527" s="8"/>
      <c r="BV4527" s="38"/>
    </row>
    <row r="4528" spans="44:74">
      <c r="AR4528" s="8"/>
      <c r="BV4528" s="38"/>
    </row>
    <row r="4529" spans="44:74">
      <c r="AR4529" s="8"/>
      <c r="BV4529" s="38"/>
    </row>
    <row r="4530" spans="44:74">
      <c r="AR4530" s="8"/>
      <c r="BV4530" s="38"/>
    </row>
    <row r="4531" spans="44:74">
      <c r="AR4531" s="8"/>
      <c r="BV4531" s="38"/>
    </row>
    <row r="4532" spans="44:74">
      <c r="AR4532" s="8"/>
      <c r="BV4532" s="38"/>
    </row>
    <row r="4533" spans="44:74">
      <c r="AR4533" s="8"/>
      <c r="BV4533" s="38"/>
    </row>
    <row r="4534" spans="44:74">
      <c r="AR4534" s="8"/>
      <c r="BV4534" s="38"/>
    </row>
    <row r="4535" spans="44:74">
      <c r="AR4535" s="8"/>
      <c r="BV4535" s="38"/>
    </row>
    <row r="4536" spans="44:74">
      <c r="AR4536" s="8"/>
      <c r="BV4536" s="38"/>
    </row>
    <row r="4537" spans="44:74">
      <c r="AR4537" s="8"/>
      <c r="BV4537" s="38"/>
    </row>
    <row r="4538" spans="44:74">
      <c r="AR4538" s="8"/>
      <c r="BV4538" s="38"/>
    </row>
    <row r="4539" spans="44:74">
      <c r="AR4539" s="8"/>
      <c r="BV4539" s="38"/>
    </row>
    <row r="4540" spans="44:74">
      <c r="AR4540" s="8"/>
      <c r="BV4540" s="38"/>
    </row>
    <row r="4541" spans="44:74">
      <c r="AR4541" s="8"/>
      <c r="BV4541" s="38"/>
    </row>
    <row r="4542" spans="44:74">
      <c r="AR4542" s="8"/>
      <c r="BV4542" s="38"/>
    </row>
    <row r="4543" spans="44:74">
      <c r="AR4543" s="8"/>
      <c r="BV4543" s="38"/>
    </row>
    <row r="4544" spans="44:74">
      <c r="AR4544" s="8"/>
      <c r="BV4544" s="38"/>
    </row>
    <row r="4545" spans="44:74">
      <c r="AR4545" s="8"/>
      <c r="BV4545" s="38"/>
    </row>
    <row r="4546" spans="44:74">
      <c r="AR4546" s="8"/>
      <c r="BV4546" s="38"/>
    </row>
    <row r="4547" spans="44:74">
      <c r="AR4547" s="8"/>
      <c r="BV4547" s="38"/>
    </row>
    <row r="4548" spans="44:74">
      <c r="AR4548" s="8"/>
      <c r="BV4548" s="38"/>
    </row>
    <row r="4549" spans="44:74">
      <c r="AR4549" s="8"/>
      <c r="BV4549" s="38"/>
    </row>
    <row r="4550" spans="44:74">
      <c r="AR4550" s="8"/>
      <c r="BV4550" s="38"/>
    </row>
    <row r="4551" spans="44:74">
      <c r="AR4551" s="8"/>
      <c r="BV4551" s="38"/>
    </row>
    <row r="4552" spans="44:74">
      <c r="AR4552" s="8"/>
      <c r="BV4552" s="38"/>
    </row>
    <row r="4553" spans="44:74">
      <c r="AR4553" s="8"/>
      <c r="BV4553" s="38"/>
    </row>
    <row r="4554" spans="44:74">
      <c r="AR4554" s="8"/>
      <c r="BV4554" s="38"/>
    </row>
    <row r="4555" spans="44:74">
      <c r="AR4555" s="8"/>
      <c r="BV4555" s="38"/>
    </row>
    <row r="4556" spans="44:74">
      <c r="AR4556" s="8"/>
      <c r="BV4556" s="38"/>
    </row>
    <row r="4557" spans="44:74">
      <c r="AR4557" s="8"/>
      <c r="BV4557" s="38"/>
    </row>
    <row r="4558" spans="44:74">
      <c r="AR4558" s="8"/>
      <c r="BV4558" s="38"/>
    </row>
    <row r="4559" spans="44:74">
      <c r="AR4559" s="8"/>
      <c r="BV4559" s="38"/>
    </row>
    <row r="4560" spans="44:74">
      <c r="AR4560" s="8"/>
      <c r="BV4560" s="38"/>
    </row>
    <row r="4561" spans="44:74">
      <c r="AR4561" s="8"/>
      <c r="BV4561" s="38"/>
    </row>
    <row r="4562" spans="44:74">
      <c r="AR4562" s="8"/>
      <c r="BV4562" s="38"/>
    </row>
    <row r="4563" spans="44:74">
      <c r="AR4563" s="8"/>
      <c r="BV4563" s="38"/>
    </row>
    <row r="4564" spans="44:74">
      <c r="AR4564" s="8"/>
      <c r="BV4564" s="38"/>
    </row>
    <row r="4565" spans="44:74">
      <c r="AR4565" s="8"/>
      <c r="BV4565" s="38"/>
    </row>
    <row r="4566" spans="44:74">
      <c r="AR4566" s="8"/>
      <c r="BV4566" s="38"/>
    </row>
    <row r="4567" spans="44:74">
      <c r="AR4567" s="8"/>
      <c r="BV4567" s="38"/>
    </row>
    <row r="4568" spans="44:74">
      <c r="AR4568" s="8"/>
      <c r="BV4568" s="38"/>
    </row>
    <row r="4569" spans="44:74">
      <c r="AR4569" s="8"/>
      <c r="BV4569" s="38"/>
    </row>
    <row r="4570" spans="44:74">
      <c r="AR4570" s="8"/>
      <c r="BV4570" s="38"/>
    </row>
    <row r="4571" spans="44:74">
      <c r="AR4571" s="8"/>
      <c r="BV4571" s="38"/>
    </row>
    <row r="4572" spans="44:74">
      <c r="AR4572" s="8"/>
      <c r="BV4572" s="38"/>
    </row>
    <row r="4573" spans="44:74">
      <c r="AR4573" s="8"/>
      <c r="BV4573" s="38"/>
    </row>
    <row r="4574" spans="44:74">
      <c r="AR4574" s="8"/>
      <c r="BV4574" s="38"/>
    </row>
    <row r="4575" spans="44:74">
      <c r="AR4575" s="8"/>
      <c r="BV4575" s="38"/>
    </row>
    <row r="4576" spans="44:74">
      <c r="AR4576" s="8"/>
      <c r="BV4576" s="38"/>
    </row>
    <row r="4577" spans="44:74">
      <c r="AR4577" s="8"/>
      <c r="BV4577" s="38"/>
    </row>
    <row r="4578" spans="44:74">
      <c r="AR4578" s="8"/>
      <c r="BV4578" s="38"/>
    </row>
    <row r="4579" spans="44:74">
      <c r="AR4579" s="8"/>
      <c r="BV4579" s="38"/>
    </row>
    <row r="4580" spans="44:74">
      <c r="AR4580" s="8"/>
      <c r="BV4580" s="38"/>
    </row>
    <row r="4581" spans="44:74">
      <c r="AR4581" s="8"/>
      <c r="BV4581" s="38"/>
    </row>
    <row r="4582" spans="44:74">
      <c r="AR4582" s="8"/>
      <c r="BV4582" s="38"/>
    </row>
    <row r="4583" spans="44:74">
      <c r="AR4583" s="8"/>
      <c r="BV4583" s="38"/>
    </row>
    <row r="4584" spans="44:74">
      <c r="AR4584" s="8"/>
      <c r="BV4584" s="38"/>
    </row>
    <row r="4585" spans="44:74">
      <c r="AR4585" s="8"/>
      <c r="BV4585" s="38"/>
    </row>
    <row r="4586" spans="44:74">
      <c r="AR4586" s="8"/>
      <c r="BV4586" s="38"/>
    </row>
    <row r="4587" spans="44:74">
      <c r="AR4587" s="8"/>
      <c r="BV4587" s="38"/>
    </row>
    <row r="4588" spans="44:74">
      <c r="AR4588" s="8"/>
      <c r="BV4588" s="38"/>
    </row>
    <row r="4589" spans="44:74">
      <c r="AR4589" s="8"/>
      <c r="BV4589" s="38"/>
    </row>
    <row r="4590" spans="44:74">
      <c r="AR4590" s="8"/>
      <c r="BV4590" s="38"/>
    </row>
    <row r="4591" spans="44:74">
      <c r="AR4591" s="8"/>
      <c r="BV4591" s="38"/>
    </row>
    <row r="4592" spans="44:74">
      <c r="AR4592" s="8"/>
      <c r="BV4592" s="38"/>
    </row>
    <row r="4593" spans="44:74">
      <c r="AR4593" s="8"/>
      <c r="BV4593" s="38"/>
    </row>
    <row r="4594" spans="44:74">
      <c r="AR4594" s="8"/>
      <c r="BV4594" s="38"/>
    </row>
    <row r="4595" spans="44:74">
      <c r="AR4595" s="8"/>
      <c r="BV4595" s="38"/>
    </row>
    <row r="4596" spans="44:74">
      <c r="AR4596" s="8"/>
      <c r="BV4596" s="38"/>
    </row>
    <row r="4597" spans="44:74">
      <c r="AR4597" s="8"/>
      <c r="BV4597" s="38"/>
    </row>
    <row r="4598" spans="44:74">
      <c r="AR4598" s="8"/>
      <c r="BV4598" s="38"/>
    </row>
    <row r="4599" spans="44:74">
      <c r="AR4599" s="8"/>
      <c r="BV4599" s="38"/>
    </row>
    <row r="4600" spans="44:74">
      <c r="AR4600" s="8"/>
      <c r="BV4600" s="38"/>
    </row>
    <row r="4601" spans="44:74">
      <c r="AR4601" s="8"/>
      <c r="BV4601" s="38"/>
    </row>
    <row r="4602" spans="44:74">
      <c r="AR4602" s="8"/>
      <c r="BV4602" s="38"/>
    </row>
    <row r="4603" spans="44:74">
      <c r="AR4603" s="8"/>
      <c r="BV4603" s="38"/>
    </row>
    <row r="4604" spans="44:74">
      <c r="AR4604" s="8"/>
      <c r="BV4604" s="38"/>
    </row>
    <row r="4605" spans="44:74">
      <c r="AR4605" s="8"/>
      <c r="BV4605" s="38"/>
    </row>
    <row r="4606" spans="44:74">
      <c r="AR4606" s="8"/>
      <c r="BV4606" s="38"/>
    </row>
    <row r="4607" spans="44:74">
      <c r="AR4607" s="8"/>
      <c r="BV4607" s="38"/>
    </row>
    <row r="4608" spans="44:74">
      <c r="AR4608" s="8"/>
      <c r="BV4608" s="38"/>
    </row>
    <row r="4609" spans="44:74">
      <c r="AR4609" s="8"/>
      <c r="BV4609" s="38"/>
    </row>
    <row r="4610" spans="44:74">
      <c r="AR4610" s="8"/>
      <c r="BV4610" s="38"/>
    </row>
    <row r="4611" spans="44:74">
      <c r="AR4611" s="8"/>
      <c r="BV4611" s="38"/>
    </row>
    <row r="4612" spans="44:74">
      <c r="AR4612" s="8"/>
      <c r="BV4612" s="38"/>
    </row>
    <row r="4613" spans="44:74">
      <c r="AR4613" s="8"/>
      <c r="BV4613" s="38"/>
    </row>
    <row r="4614" spans="44:74">
      <c r="AR4614" s="8"/>
      <c r="BV4614" s="38"/>
    </row>
    <row r="4615" spans="44:74">
      <c r="AR4615" s="8"/>
      <c r="BV4615" s="38"/>
    </row>
    <row r="4616" spans="44:74">
      <c r="AR4616" s="8"/>
      <c r="BV4616" s="38"/>
    </row>
    <row r="4617" spans="44:74">
      <c r="AR4617" s="8"/>
      <c r="BV4617" s="38"/>
    </row>
    <row r="4618" spans="44:74">
      <c r="AR4618" s="8"/>
      <c r="BV4618" s="38"/>
    </row>
    <row r="4619" spans="44:74">
      <c r="AR4619" s="8"/>
      <c r="BV4619" s="38"/>
    </row>
    <row r="4620" spans="44:74">
      <c r="AR4620" s="8"/>
      <c r="BV4620" s="38"/>
    </row>
    <row r="4621" spans="44:74">
      <c r="AR4621" s="8"/>
      <c r="BV4621" s="38"/>
    </row>
    <row r="4622" spans="44:74">
      <c r="AR4622" s="8"/>
      <c r="BV4622" s="38"/>
    </row>
    <row r="4623" spans="44:74">
      <c r="AR4623" s="8"/>
      <c r="BV4623" s="38"/>
    </row>
    <row r="4624" spans="44:74">
      <c r="AR4624" s="8"/>
      <c r="BV4624" s="38"/>
    </row>
    <row r="4625" spans="44:74">
      <c r="AR4625" s="8"/>
      <c r="BV4625" s="38"/>
    </row>
    <row r="4626" spans="44:74">
      <c r="AR4626" s="8"/>
      <c r="BV4626" s="38"/>
    </row>
    <row r="4627" spans="44:74">
      <c r="AR4627" s="8"/>
      <c r="BV4627" s="38"/>
    </row>
    <row r="4628" spans="44:74">
      <c r="AR4628" s="8"/>
      <c r="BV4628" s="38"/>
    </row>
    <row r="4629" spans="44:74">
      <c r="AR4629" s="8"/>
      <c r="BV4629" s="38"/>
    </row>
    <row r="4630" spans="44:74">
      <c r="AR4630" s="8"/>
      <c r="BV4630" s="38"/>
    </row>
    <row r="4631" spans="44:74">
      <c r="AR4631" s="8"/>
      <c r="BV4631" s="38"/>
    </row>
    <row r="4632" spans="44:74">
      <c r="AR4632" s="8"/>
      <c r="BV4632" s="38"/>
    </row>
    <row r="4633" spans="44:74">
      <c r="AR4633" s="8"/>
      <c r="BV4633" s="38"/>
    </row>
    <row r="4634" spans="44:74">
      <c r="AR4634" s="8"/>
      <c r="BV4634" s="38"/>
    </row>
    <row r="4635" spans="44:74">
      <c r="AR4635" s="8"/>
      <c r="BV4635" s="38"/>
    </row>
    <row r="4636" spans="44:74">
      <c r="AR4636" s="8"/>
      <c r="BV4636" s="38"/>
    </row>
    <row r="4637" spans="44:74">
      <c r="AR4637" s="8"/>
      <c r="BV4637" s="38"/>
    </row>
    <row r="4638" spans="44:74">
      <c r="AR4638" s="8"/>
      <c r="BV4638" s="38"/>
    </row>
    <row r="4639" spans="44:74">
      <c r="AR4639" s="8"/>
      <c r="BV4639" s="38"/>
    </row>
    <row r="4640" spans="44:74">
      <c r="AR4640" s="8"/>
      <c r="BV4640" s="38"/>
    </row>
    <row r="4641" spans="44:74">
      <c r="AR4641" s="8"/>
      <c r="BV4641" s="38"/>
    </row>
    <row r="4642" spans="44:74">
      <c r="AR4642" s="8"/>
      <c r="BV4642" s="38"/>
    </row>
    <row r="4643" spans="44:74">
      <c r="AR4643" s="8"/>
      <c r="BV4643" s="38"/>
    </row>
    <row r="4644" spans="44:74">
      <c r="AR4644" s="8"/>
      <c r="BV4644" s="38"/>
    </row>
    <row r="4645" spans="44:74">
      <c r="AR4645" s="8"/>
      <c r="BV4645" s="38"/>
    </row>
    <row r="4646" spans="44:74">
      <c r="AR4646" s="8"/>
      <c r="BV4646" s="38"/>
    </row>
    <row r="4647" spans="44:74">
      <c r="AR4647" s="8"/>
      <c r="BV4647" s="38"/>
    </row>
    <row r="4648" spans="44:74">
      <c r="AR4648" s="8"/>
      <c r="BV4648" s="38"/>
    </row>
    <row r="4649" spans="44:74">
      <c r="AR4649" s="8"/>
      <c r="BV4649" s="38"/>
    </row>
    <row r="4650" spans="44:74">
      <c r="AR4650" s="8"/>
      <c r="BV4650" s="38"/>
    </row>
    <row r="4651" spans="44:74">
      <c r="AR4651" s="8"/>
      <c r="BV4651" s="38"/>
    </row>
    <row r="4652" spans="44:74">
      <c r="AR4652" s="8"/>
      <c r="BV4652" s="38"/>
    </row>
    <row r="4653" spans="44:74">
      <c r="AR4653" s="8"/>
      <c r="BV4653" s="38"/>
    </row>
    <row r="4654" spans="44:74">
      <c r="AR4654" s="8"/>
      <c r="BV4654" s="38"/>
    </row>
    <row r="4655" spans="44:74">
      <c r="AR4655" s="8"/>
      <c r="BV4655" s="38"/>
    </row>
    <row r="4656" spans="44:74">
      <c r="AR4656" s="8"/>
      <c r="BV4656" s="38"/>
    </row>
    <row r="4657" spans="44:74">
      <c r="AR4657" s="8"/>
      <c r="BV4657" s="38"/>
    </row>
    <row r="4658" spans="44:74">
      <c r="AR4658" s="8"/>
      <c r="BV4658" s="38"/>
    </row>
    <row r="4659" spans="44:74">
      <c r="AR4659" s="8"/>
      <c r="BV4659" s="38"/>
    </row>
    <row r="4660" spans="44:74">
      <c r="AR4660" s="8"/>
      <c r="BV4660" s="38"/>
    </row>
    <row r="4661" spans="44:74">
      <c r="AR4661" s="8"/>
      <c r="BV4661" s="38"/>
    </row>
    <row r="4662" spans="44:74">
      <c r="AR4662" s="8"/>
      <c r="BV4662" s="38"/>
    </row>
    <row r="4663" spans="44:74">
      <c r="AR4663" s="8"/>
      <c r="BV4663" s="38"/>
    </row>
    <row r="4664" spans="44:74">
      <c r="AR4664" s="8"/>
      <c r="BV4664" s="38"/>
    </row>
    <row r="4665" spans="44:74">
      <c r="AR4665" s="8"/>
      <c r="BV4665" s="38"/>
    </row>
    <row r="4666" spans="44:74">
      <c r="AR4666" s="8"/>
      <c r="BV4666" s="38"/>
    </row>
    <row r="4667" spans="44:74">
      <c r="AR4667" s="8"/>
      <c r="BV4667" s="38"/>
    </row>
    <row r="4668" spans="44:74">
      <c r="AR4668" s="8"/>
      <c r="BV4668" s="38"/>
    </row>
    <row r="4669" spans="44:74">
      <c r="AR4669" s="8"/>
      <c r="BV4669" s="38"/>
    </row>
    <row r="4670" spans="44:74">
      <c r="AR4670" s="8"/>
      <c r="BV4670" s="38"/>
    </row>
    <row r="4671" spans="44:74">
      <c r="AR4671" s="8"/>
      <c r="BV4671" s="38"/>
    </row>
    <row r="4672" spans="44:74">
      <c r="AR4672" s="8"/>
      <c r="BV4672" s="38"/>
    </row>
    <row r="4673" spans="44:74">
      <c r="AR4673" s="8"/>
      <c r="BV4673" s="38"/>
    </row>
    <row r="4674" spans="44:74">
      <c r="AR4674" s="8"/>
      <c r="BV4674" s="38"/>
    </row>
    <row r="4675" spans="44:74">
      <c r="AR4675" s="8"/>
      <c r="BV4675" s="38"/>
    </row>
    <row r="4676" spans="44:74">
      <c r="AR4676" s="8"/>
      <c r="BV4676" s="38"/>
    </row>
    <row r="4677" spans="44:74">
      <c r="AR4677" s="8"/>
      <c r="BV4677" s="38"/>
    </row>
    <row r="4678" spans="44:74">
      <c r="AR4678" s="8"/>
      <c r="BV4678" s="38"/>
    </row>
    <row r="4679" spans="44:74">
      <c r="AR4679" s="8"/>
      <c r="BV4679" s="38"/>
    </row>
    <row r="4680" spans="44:74">
      <c r="AR4680" s="8"/>
      <c r="BV4680" s="38"/>
    </row>
    <row r="4681" spans="44:74">
      <c r="AR4681" s="8"/>
      <c r="BV4681" s="38"/>
    </row>
    <row r="4682" spans="44:74">
      <c r="AR4682" s="8"/>
      <c r="BV4682" s="38"/>
    </row>
    <row r="4683" spans="44:74">
      <c r="AR4683" s="8"/>
      <c r="BV4683" s="38"/>
    </row>
    <row r="4684" spans="44:74">
      <c r="AR4684" s="8"/>
      <c r="BV4684" s="38"/>
    </row>
    <row r="4685" spans="44:74">
      <c r="AR4685" s="8"/>
      <c r="BV4685" s="38"/>
    </row>
    <row r="4686" spans="44:74">
      <c r="AR4686" s="8"/>
      <c r="BV4686" s="38"/>
    </row>
    <row r="4687" spans="44:74">
      <c r="AR4687" s="8"/>
      <c r="BV4687" s="38"/>
    </row>
    <row r="4688" spans="44:74">
      <c r="AR4688" s="8"/>
      <c r="BV4688" s="38"/>
    </row>
    <row r="4689" spans="44:74">
      <c r="AR4689" s="8"/>
      <c r="BV4689" s="38"/>
    </row>
    <row r="4690" spans="44:74">
      <c r="AR4690" s="8"/>
      <c r="BV4690" s="38"/>
    </row>
    <row r="4691" spans="44:74">
      <c r="AR4691" s="8"/>
      <c r="BV4691" s="38"/>
    </row>
    <row r="4692" spans="44:74">
      <c r="AR4692" s="8"/>
      <c r="BV4692" s="38"/>
    </row>
    <row r="4693" spans="44:74">
      <c r="AR4693" s="8"/>
      <c r="BV4693" s="38"/>
    </row>
    <row r="4694" spans="44:74">
      <c r="AR4694" s="8"/>
      <c r="BV4694" s="38"/>
    </row>
    <row r="4695" spans="44:74">
      <c r="AR4695" s="8"/>
      <c r="BV4695" s="38"/>
    </row>
    <row r="4696" spans="44:74">
      <c r="AR4696" s="8"/>
      <c r="BV4696" s="38"/>
    </row>
    <row r="4697" spans="44:74">
      <c r="AR4697" s="8"/>
      <c r="BV4697" s="38"/>
    </row>
    <row r="4698" spans="44:74">
      <c r="AR4698" s="8"/>
      <c r="BV4698" s="38"/>
    </row>
    <row r="4699" spans="44:74">
      <c r="AR4699" s="8"/>
      <c r="BV4699" s="38"/>
    </row>
    <row r="4700" spans="44:74">
      <c r="AR4700" s="8"/>
      <c r="BV4700" s="38"/>
    </row>
    <row r="4701" spans="44:74">
      <c r="AR4701" s="8"/>
      <c r="BV4701" s="38"/>
    </row>
    <row r="4702" spans="44:74">
      <c r="AR4702" s="8"/>
      <c r="BV4702" s="38"/>
    </row>
    <row r="4703" spans="44:74">
      <c r="AR4703" s="8"/>
      <c r="BV4703" s="38"/>
    </row>
    <row r="4704" spans="44:74">
      <c r="AR4704" s="8"/>
      <c r="BV4704" s="38"/>
    </row>
    <row r="4705" spans="44:74">
      <c r="AR4705" s="8"/>
      <c r="BV4705" s="38"/>
    </row>
    <row r="4706" spans="44:74">
      <c r="AR4706" s="8"/>
      <c r="BV4706" s="38"/>
    </row>
    <row r="4707" spans="44:74">
      <c r="AR4707" s="8"/>
      <c r="BV4707" s="38"/>
    </row>
    <row r="4708" spans="44:74">
      <c r="AR4708" s="8"/>
      <c r="BV4708" s="38"/>
    </row>
    <row r="4709" spans="44:74">
      <c r="AR4709" s="8"/>
      <c r="BV4709" s="38"/>
    </row>
    <row r="4710" spans="44:74">
      <c r="AR4710" s="8"/>
      <c r="BV4710" s="38"/>
    </row>
    <row r="4711" spans="44:74">
      <c r="AR4711" s="8"/>
      <c r="BV4711" s="38"/>
    </row>
    <row r="4712" spans="44:74">
      <c r="AR4712" s="8"/>
      <c r="BV4712" s="38"/>
    </row>
    <row r="4713" spans="44:74">
      <c r="AR4713" s="8"/>
      <c r="BV4713" s="38"/>
    </row>
    <row r="4714" spans="44:74">
      <c r="AR4714" s="8"/>
      <c r="BV4714" s="38"/>
    </row>
    <row r="4715" spans="44:74">
      <c r="AR4715" s="8"/>
      <c r="BV4715" s="38"/>
    </row>
    <row r="4716" spans="44:74">
      <c r="AR4716" s="8"/>
      <c r="BV4716" s="38"/>
    </row>
    <row r="4717" spans="44:74">
      <c r="AR4717" s="8"/>
      <c r="BV4717" s="38"/>
    </row>
    <row r="4718" spans="44:74">
      <c r="AR4718" s="8"/>
      <c r="BV4718" s="38"/>
    </row>
    <row r="4719" spans="44:74">
      <c r="AR4719" s="8"/>
      <c r="BV4719" s="38"/>
    </row>
    <row r="4720" spans="44:74">
      <c r="AR4720" s="8"/>
      <c r="BV4720" s="38"/>
    </row>
    <row r="4721" spans="44:74">
      <c r="AR4721" s="8"/>
      <c r="BV4721" s="38"/>
    </row>
    <row r="4722" spans="44:74">
      <c r="AR4722" s="8"/>
      <c r="BV4722" s="38"/>
    </row>
    <row r="4723" spans="44:74">
      <c r="AR4723" s="8"/>
      <c r="BV4723" s="38"/>
    </row>
    <row r="4724" spans="44:74">
      <c r="AR4724" s="8"/>
      <c r="BV4724" s="38"/>
    </row>
    <row r="4725" spans="44:74">
      <c r="AR4725" s="8"/>
      <c r="BV4725" s="38"/>
    </row>
    <row r="4726" spans="44:74">
      <c r="AR4726" s="8"/>
      <c r="BV4726" s="38"/>
    </row>
    <row r="4727" spans="44:74">
      <c r="AR4727" s="8"/>
      <c r="BV4727" s="38"/>
    </row>
    <row r="4728" spans="44:74">
      <c r="AR4728" s="8"/>
      <c r="BV4728" s="38"/>
    </row>
    <row r="4729" spans="44:74">
      <c r="AR4729" s="8"/>
      <c r="BV4729" s="38"/>
    </row>
    <row r="4730" spans="44:74">
      <c r="AR4730" s="8"/>
      <c r="BV4730" s="38"/>
    </row>
    <row r="4731" spans="44:74">
      <c r="AR4731" s="8"/>
      <c r="BV4731" s="38"/>
    </row>
    <row r="4732" spans="44:74">
      <c r="AR4732" s="8"/>
      <c r="BV4732" s="38"/>
    </row>
    <row r="4733" spans="44:74">
      <c r="AR4733" s="8"/>
      <c r="BV4733" s="38"/>
    </row>
    <row r="4734" spans="44:74">
      <c r="AR4734" s="8"/>
      <c r="BV4734" s="38"/>
    </row>
    <row r="4735" spans="44:74">
      <c r="AR4735" s="8"/>
      <c r="BV4735" s="38"/>
    </row>
    <row r="4736" spans="44:74">
      <c r="AR4736" s="8"/>
      <c r="BV4736" s="38"/>
    </row>
    <row r="4737" spans="44:74">
      <c r="AR4737" s="8"/>
      <c r="BV4737" s="38"/>
    </row>
    <row r="4738" spans="44:74">
      <c r="AR4738" s="8"/>
      <c r="BV4738" s="38"/>
    </row>
    <row r="4739" spans="44:74">
      <c r="AR4739" s="8"/>
      <c r="BV4739" s="38"/>
    </row>
    <row r="4740" spans="44:74">
      <c r="AR4740" s="8"/>
      <c r="BV4740" s="38"/>
    </row>
    <row r="4741" spans="44:74">
      <c r="AR4741" s="8"/>
      <c r="BV4741" s="38"/>
    </row>
    <row r="4742" spans="44:74">
      <c r="AR4742" s="8"/>
      <c r="BV4742" s="38"/>
    </row>
    <row r="4743" spans="44:74">
      <c r="AR4743" s="8"/>
      <c r="BV4743" s="38"/>
    </row>
    <row r="4744" spans="44:74">
      <c r="AR4744" s="8"/>
      <c r="BV4744" s="38"/>
    </row>
    <row r="4745" spans="44:74">
      <c r="AR4745" s="8"/>
      <c r="BV4745" s="38"/>
    </row>
    <row r="4746" spans="44:74">
      <c r="AR4746" s="8"/>
      <c r="BV4746" s="38"/>
    </row>
    <row r="4747" spans="44:74">
      <c r="AR4747" s="8"/>
      <c r="BV4747" s="38"/>
    </row>
    <row r="4748" spans="44:74">
      <c r="AR4748" s="8"/>
      <c r="BV4748" s="38"/>
    </row>
    <row r="4749" spans="44:74">
      <c r="AR4749" s="8"/>
      <c r="BV4749" s="38"/>
    </row>
    <row r="4750" spans="44:74">
      <c r="AR4750" s="8"/>
      <c r="BV4750" s="38"/>
    </row>
    <row r="4751" spans="44:74">
      <c r="AR4751" s="8"/>
      <c r="BV4751" s="38"/>
    </row>
    <row r="4752" spans="44:74">
      <c r="AR4752" s="8"/>
      <c r="BV4752" s="38"/>
    </row>
    <row r="4753" spans="44:74">
      <c r="AR4753" s="8"/>
      <c r="BV4753" s="38"/>
    </row>
    <row r="4754" spans="44:74">
      <c r="AR4754" s="8"/>
      <c r="BV4754" s="38"/>
    </row>
    <row r="4755" spans="44:74">
      <c r="AR4755" s="8"/>
      <c r="BV4755" s="38"/>
    </row>
    <row r="4756" spans="44:74">
      <c r="AR4756" s="8"/>
      <c r="BV4756" s="38"/>
    </row>
    <row r="4757" spans="44:74">
      <c r="AR4757" s="8"/>
      <c r="BV4757" s="38"/>
    </row>
    <row r="4758" spans="44:74">
      <c r="AR4758" s="8"/>
      <c r="BV4758" s="38"/>
    </row>
    <row r="4759" spans="44:74">
      <c r="AR4759" s="8"/>
      <c r="BV4759" s="38"/>
    </row>
    <row r="4760" spans="44:74">
      <c r="AR4760" s="8"/>
      <c r="BV4760" s="38"/>
    </row>
    <row r="4761" spans="44:74">
      <c r="AR4761" s="8"/>
      <c r="BV4761" s="38"/>
    </row>
    <row r="4762" spans="44:74">
      <c r="AR4762" s="8"/>
      <c r="BV4762" s="38"/>
    </row>
    <row r="4763" spans="44:74">
      <c r="AR4763" s="8"/>
      <c r="BV4763" s="38"/>
    </row>
    <row r="4764" spans="44:74">
      <c r="AR4764" s="8"/>
      <c r="BV4764" s="38"/>
    </row>
    <row r="4765" spans="44:74">
      <c r="AR4765" s="8"/>
      <c r="BV4765" s="38"/>
    </row>
    <row r="4766" spans="44:74">
      <c r="AR4766" s="8"/>
      <c r="BV4766" s="38"/>
    </row>
    <row r="4767" spans="44:74">
      <c r="AR4767" s="8"/>
      <c r="BV4767" s="38"/>
    </row>
    <row r="4768" spans="44:74">
      <c r="AR4768" s="8"/>
      <c r="BV4768" s="38"/>
    </row>
    <row r="4769" spans="44:74">
      <c r="AR4769" s="8"/>
      <c r="BV4769" s="38"/>
    </row>
    <row r="4770" spans="44:74">
      <c r="AR4770" s="8"/>
      <c r="BV4770" s="38"/>
    </row>
    <row r="4771" spans="44:74">
      <c r="AR4771" s="8"/>
      <c r="BV4771" s="38"/>
    </row>
    <row r="4772" spans="44:74">
      <c r="AR4772" s="8"/>
      <c r="BV4772" s="38"/>
    </row>
    <row r="4773" spans="44:74">
      <c r="AR4773" s="8"/>
      <c r="BV4773" s="38"/>
    </row>
    <row r="4774" spans="44:74">
      <c r="AR4774" s="8"/>
      <c r="BV4774" s="38"/>
    </row>
    <row r="4775" spans="44:74">
      <c r="AR4775" s="8"/>
      <c r="BV4775" s="38"/>
    </row>
    <row r="4776" spans="44:74">
      <c r="AR4776" s="8"/>
      <c r="BV4776" s="38"/>
    </row>
    <row r="4777" spans="44:74">
      <c r="AR4777" s="8"/>
      <c r="BV4777" s="38"/>
    </row>
    <row r="4778" spans="44:74">
      <c r="AR4778" s="8"/>
      <c r="BV4778" s="38"/>
    </row>
    <row r="4779" spans="44:74">
      <c r="AR4779" s="8"/>
      <c r="BV4779" s="38"/>
    </row>
    <row r="4780" spans="44:74">
      <c r="AR4780" s="8"/>
      <c r="BV4780" s="38"/>
    </row>
    <row r="4781" spans="44:74">
      <c r="AR4781" s="8"/>
      <c r="BV4781" s="38"/>
    </row>
    <row r="4782" spans="44:74">
      <c r="AR4782" s="8"/>
      <c r="BV4782" s="38"/>
    </row>
    <row r="4783" spans="44:74">
      <c r="AR4783" s="8"/>
      <c r="BV4783" s="38"/>
    </row>
    <row r="4784" spans="44:74">
      <c r="AR4784" s="8"/>
      <c r="BV4784" s="38"/>
    </row>
    <row r="4785" spans="44:74">
      <c r="AR4785" s="8"/>
      <c r="BV4785" s="38"/>
    </row>
    <row r="4786" spans="44:74">
      <c r="AR4786" s="8"/>
      <c r="BV4786" s="38"/>
    </row>
    <row r="4787" spans="44:74">
      <c r="AR4787" s="8"/>
      <c r="BV4787" s="38"/>
    </row>
    <row r="4788" spans="44:74">
      <c r="AR4788" s="8"/>
      <c r="BV4788" s="38"/>
    </row>
    <row r="4789" spans="44:74">
      <c r="AR4789" s="8"/>
      <c r="BV4789" s="38"/>
    </row>
    <row r="4790" spans="44:74">
      <c r="AR4790" s="8"/>
      <c r="BV4790" s="38"/>
    </row>
    <row r="4791" spans="44:74">
      <c r="AR4791" s="8"/>
      <c r="BV4791" s="38"/>
    </row>
    <row r="4792" spans="44:74">
      <c r="AR4792" s="8"/>
      <c r="BV4792" s="38"/>
    </row>
    <row r="4793" spans="44:74">
      <c r="AR4793" s="8"/>
      <c r="BV4793" s="38"/>
    </row>
    <row r="4794" spans="44:74">
      <c r="AR4794" s="8"/>
      <c r="BV4794" s="38"/>
    </row>
    <row r="4795" spans="44:74">
      <c r="AR4795" s="8"/>
      <c r="BV4795" s="38"/>
    </row>
    <row r="4796" spans="44:74">
      <c r="AR4796" s="8"/>
      <c r="BV4796" s="38"/>
    </row>
    <row r="4797" spans="44:74">
      <c r="AR4797" s="8"/>
      <c r="BV4797" s="38"/>
    </row>
    <row r="4798" spans="44:74">
      <c r="AR4798" s="8"/>
      <c r="BV4798" s="38"/>
    </row>
    <row r="4799" spans="44:74">
      <c r="AR4799" s="8"/>
      <c r="BV4799" s="38"/>
    </row>
    <row r="4800" spans="44:74">
      <c r="AR4800" s="8"/>
      <c r="BV4800" s="38"/>
    </row>
    <row r="4801" spans="44:74">
      <c r="AR4801" s="8"/>
      <c r="BV4801" s="38"/>
    </row>
    <row r="4802" spans="44:74">
      <c r="AR4802" s="8"/>
      <c r="BV4802" s="38"/>
    </row>
    <row r="4803" spans="44:74">
      <c r="AR4803" s="8"/>
      <c r="BV4803" s="38"/>
    </row>
    <row r="4804" spans="44:74">
      <c r="AR4804" s="8"/>
      <c r="BV4804" s="38"/>
    </row>
    <row r="4805" spans="44:74">
      <c r="AR4805" s="8"/>
      <c r="BV4805" s="38"/>
    </row>
    <row r="4806" spans="44:74">
      <c r="AR4806" s="8"/>
      <c r="BV4806" s="38"/>
    </row>
    <row r="4807" spans="44:74">
      <c r="AR4807" s="8"/>
      <c r="BV4807" s="38"/>
    </row>
    <row r="4808" spans="44:74">
      <c r="AR4808" s="8"/>
      <c r="BV4808" s="38"/>
    </row>
    <row r="4809" spans="44:74">
      <c r="AR4809" s="8"/>
      <c r="BV4809" s="38"/>
    </row>
    <row r="4810" spans="44:74">
      <c r="AR4810" s="8"/>
      <c r="BV4810" s="38"/>
    </row>
    <row r="4811" spans="44:74">
      <c r="AR4811" s="8"/>
      <c r="BV4811" s="38"/>
    </row>
    <row r="4812" spans="44:74">
      <c r="AR4812" s="8"/>
      <c r="BV4812" s="38"/>
    </row>
    <row r="4813" spans="44:74">
      <c r="AR4813" s="8"/>
      <c r="BV4813" s="38"/>
    </row>
    <row r="4814" spans="44:74">
      <c r="AR4814" s="8"/>
      <c r="BV4814" s="38"/>
    </row>
    <row r="4815" spans="44:74">
      <c r="AR4815" s="8"/>
      <c r="BV4815" s="38"/>
    </row>
    <row r="4816" spans="44:74">
      <c r="AR4816" s="8"/>
      <c r="BV4816" s="38"/>
    </row>
    <row r="4817" spans="44:74">
      <c r="AR4817" s="8"/>
      <c r="BV4817" s="38"/>
    </row>
    <row r="4818" spans="44:74">
      <c r="AR4818" s="8"/>
      <c r="BV4818" s="38"/>
    </row>
    <row r="4819" spans="44:74">
      <c r="AR4819" s="8"/>
      <c r="BV4819" s="38"/>
    </row>
    <row r="4820" spans="44:74">
      <c r="AR4820" s="8"/>
      <c r="BV4820" s="38"/>
    </row>
    <row r="4821" spans="44:74">
      <c r="AR4821" s="8"/>
      <c r="BV4821" s="38"/>
    </row>
    <row r="4822" spans="44:74">
      <c r="AR4822" s="8"/>
      <c r="BV4822" s="38"/>
    </row>
    <row r="4823" spans="44:74">
      <c r="AR4823" s="8"/>
      <c r="BV4823" s="38"/>
    </row>
    <row r="4824" spans="44:74">
      <c r="AR4824" s="8"/>
      <c r="BV4824" s="38"/>
    </row>
    <row r="4825" spans="44:74">
      <c r="AR4825" s="8"/>
      <c r="BV4825" s="38"/>
    </row>
    <row r="4826" spans="44:74">
      <c r="AR4826" s="8"/>
      <c r="BV4826" s="38"/>
    </row>
    <row r="4827" spans="44:74">
      <c r="AR4827" s="8"/>
      <c r="BV4827" s="38"/>
    </row>
    <row r="4828" spans="44:74">
      <c r="AR4828" s="8"/>
      <c r="BV4828" s="38"/>
    </row>
    <row r="4829" spans="44:74">
      <c r="AR4829" s="8"/>
      <c r="BV4829" s="38"/>
    </row>
    <row r="4830" spans="44:74">
      <c r="AR4830" s="8"/>
      <c r="BV4830" s="38"/>
    </row>
    <row r="4831" spans="44:74">
      <c r="AR4831" s="8"/>
      <c r="BV4831" s="38"/>
    </row>
    <row r="4832" spans="44:74">
      <c r="AR4832" s="8"/>
      <c r="BV4832" s="38"/>
    </row>
    <row r="4833" spans="44:74">
      <c r="AR4833" s="8"/>
      <c r="BV4833" s="38"/>
    </row>
    <row r="4834" spans="44:74">
      <c r="AR4834" s="8"/>
      <c r="BV4834" s="38"/>
    </row>
    <row r="4835" spans="44:74">
      <c r="AR4835" s="8"/>
      <c r="BV4835" s="38"/>
    </row>
    <row r="4836" spans="44:74">
      <c r="AR4836" s="8"/>
      <c r="BV4836" s="38"/>
    </row>
    <row r="4837" spans="44:74">
      <c r="AR4837" s="8"/>
      <c r="BV4837" s="38"/>
    </row>
    <row r="4838" spans="44:74">
      <c r="AR4838" s="8"/>
      <c r="BV4838" s="38"/>
    </row>
    <row r="4839" spans="44:74">
      <c r="AR4839" s="8"/>
      <c r="BV4839" s="38"/>
    </row>
    <row r="4840" spans="44:74">
      <c r="AR4840" s="8"/>
      <c r="BV4840" s="38"/>
    </row>
    <row r="4841" spans="44:74">
      <c r="AR4841" s="8"/>
      <c r="BV4841" s="38"/>
    </row>
    <row r="4842" spans="44:74">
      <c r="AR4842" s="8"/>
      <c r="BV4842" s="38"/>
    </row>
    <row r="4843" spans="44:74">
      <c r="AR4843" s="8"/>
      <c r="BV4843" s="38"/>
    </row>
    <row r="4844" spans="44:74">
      <c r="AR4844" s="8"/>
      <c r="BV4844" s="38"/>
    </row>
    <row r="4845" spans="44:74">
      <c r="AR4845" s="8"/>
      <c r="BV4845" s="38"/>
    </row>
    <row r="4846" spans="44:74">
      <c r="AR4846" s="8"/>
      <c r="BV4846" s="38"/>
    </row>
    <row r="4847" spans="44:74">
      <c r="AR4847" s="8"/>
      <c r="BV4847" s="38"/>
    </row>
    <row r="4848" spans="44:74">
      <c r="AR4848" s="8"/>
      <c r="BV4848" s="38"/>
    </row>
    <row r="4849" spans="44:74">
      <c r="AR4849" s="8"/>
      <c r="BV4849" s="38"/>
    </row>
    <row r="4850" spans="44:74">
      <c r="AR4850" s="8"/>
      <c r="BV4850" s="38"/>
    </row>
    <row r="4851" spans="44:74">
      <c r="AR4851" s="8"/>
      <c r="BV4851" s="38"/>
    </row>
    <row r="4852" spans="44:74">
      <c r="AR4852" s="8"/>
      <c r="BV4852" s="38"/>
    </row>
    <row r="4853" spans="44:74">
      <c r="AR4853" s="8"/>
      <c r="BV4853" s="38"/>
    </row>
    <row r="4854" spans="44:74">
      <c r="AR4854" s="8"/>
      <c r="BV4854" s="38"/>
    </row>
    <row r="4855" spans="44:74">
      <c r="AR4855" s="8"/>
      <c r="BV4855" s="38"/>
    </row>
    <row r="4856" spans="44:74">
      <c r="AR4856" s="8"/>
      <c r="BV4856" s="38"/>
    </row>
    <row r="4857" spans="44:74">
      <c r="AR4857" s="8"/>
      <c r="BV4857" s="38"/>
    </row>
    <row r="4858" spans="44:74">
      <c r="AR4858" s="8"/>
      <c r="BV4858" s="38"/>
    </row>
    <row r="4859" spans="44:74">
      <c r="AR4859" s="8"/>
      <c r="BV4859" s="38"/>
    </row>
    <row r="4860" spans="44:74">
      <c r="AR4860" s="8"/>
      <c r="BV4860" s="38"/>
    </row>
    <row r="4861" spans="44:74">
      <c r="AR4861" s="8"/>
      <c r="BV4861" s="38"/>
    </row>
    <row r="4862" spans="44:74">
      <c r="AR4862" s="8"/>
      <c r="BV4862" s="38"/>
    </row>
    <row r="4863" spans="44:74">
      <c r="AR4863" s="8"/>
      <c r="BV4863" s="38"/>
    </row>
    <row r="4864" spans="44:74">
      <c r="AR4864" s="8"/>
      <c r="BV4864" s="38"/>
    </row>
    <row r="4865" spans="44:74">
      <c r="AR4865" s="8"/>
      <c r="BV4865" s="38"/>
    </row>
    <row r="4866" spans="44:74">
      <c r="AR4866" s="8"/>
      <c r="BV4866" s="38"/>
    </row>
    <row r="4867" spans="44:74">
      <c r="AR4867" s="8"/>
      <c r="BV4867" s="38"/>
    </row>
    <row r="4868" spans="44:74">
      <c r="AR4868" s="8"/>
      <c r="BV4868" s="38"/>
    </row>
    <row r="4869" spans="44:74">
      <c r="AR4869" s="8"/>
      <c r="BV4869" s="38"/>
    </row>
    <row r="4870" spans="44:74">
      <c r="AR4870" s="8"/>
      <c r="BV4870" s="38"/>
    </row>
    <row r="4871" spans="44:74">
      <c r="AR4871" s="8"/>
      <c r="BV4871" s="38"/>
    </row>
    <row r="4872" spans="44:74">
      <c r="AR4872" s="8"/>
      <c r="BV4872" s="38"/>
    </row>
    <row r="4873" spans="44:74">
      <c r="AR4873" s="8"/>
      <c r="BV4873" s="38"/>
    </row>
    <row r="4874" spans="44:74">
      <c r="AR4874" s="8"/>
      <c r="BV4874" s="38"/>
    </row>
    <row r="4875" spans="44:74">
      <c r="AR4875" s="8"/>
      <c r="BV4875" s="38"/>
    </row>
    <row r="4876" spans="44:74">
      <c r="AR4876" s="8"/>
      <c r="BV4876" s="38"/>
    </row>
    <row r="4877" spans="44:74">
      <c r="AR4877" s="8"/>
      <c r="BV4877" s="38"/>
    </row>
    <row r="4878" spans="44:74">
      <c r="AR4878" s="8"/>
      <c r="BV4878" s="38"/>
    </row>
    <row r="4879" spans="44:74">
      <c r="AR4879" s="8"/>
      <c r="BV4879" s="38"/>
    </row>
    <row r="4880" spans="44:74">
      <c r="AR4880" s="8"/>
      <c r="BV4880" s="38"/>
    </row>
    <row r="4881" spans="44:74">
      <c r="AR4881" s="8"/>
      <c r="BV4881" s="38"/>
    </row>
    <row r="4882" spans="44:74">
      <c r="AR4882" s="8"/>
      <c r="BV4882" s="38"/>
    </row>
    <row r="4883" spans="44:74">
      <c r="AR4883" s="8"/>
      <c r="BV4883" s="38"/>
    </row>
    <row r="4884" spans="44:74">
      <c r="AR4884" s="8"/>
      <c r="BV4884" s="38"/>
    </row>
    <row r="4885" spans="44:74">
      <c r="AR4885" s="8"/>
      <c r="BV4885" s="38"/>
    </row>
    <row r="4886" spans="44:74">
      <c r="AR4886" s="8"/>
      <c r="BV4886" s="38"/>
    </row>
    <row r="4887" spans="44:74">
      <c r="AR4887" s="8"/>
      <c r="BV4887" s="38"/>
    </row>
    <row r="4888" spans="44:74">
      <c r="AR4888" s="8"/>
      <c r="BV4888" s="38"/>
    </row>
    <row r="4889" spans="44:74">
      <c r="AR4889" s="8"/>
      <c r="BV4889" s="38"/>
    </row>
    <row r="4890" spans="44:74">
      <c r="AR4890" s="8"/>
      <c r="BV4890" s="38"/>
    </row>
    <row r="4891" spans="44:74">
      <c r="AR4891" s="8"/>
      <c r="BV4891" s="38"/>
    </row>
    <row r="4892" spans="44:74">
      <c r="AR4892" s="8"/>
      <c r="BV4892" s="38"/>
    </row>
    <row r="4893" spans="44:74">
      <c r="AR4893" s="8"/>
      <c r="BV4893" s="38"/>
    </row>
    <row r="4894" spans="44:74">
      <c r="AR4894" s="8"/>
      <c r="BV4894" s="38"/>
    </row>
    <row r="4895" spans="44:74">
      <c r="AR4895" s="8"/>
      <c r="BV4895" s="38"/>
    </row>
    <row r="4896" spans="44:74">
      <c r="AR4896" s="8"/>
      <c r="BV4896" s="38"/>
    </row>
    <row r="4897" spans="44:74">
      <c r="AR4897" s="8"/>
      <c r="BV4897" s="38"/>
    </row>
    <row r="4898" spans="44:74">
      <c r="AR4898" s="8"/>
      <c r="BV4898" s="38"/>
    </row>
    <row r="4899" spans="44:74">
      <c r="AR4899" s="8"/>
      <c r="BV4899" s="38"/>
    </row>
    <row r="4900" spans="44:74">
      <c r="AR4900" s="8"/>
      <c r="BV4900" s="38"/>
    </row>
    <row r="4901" spans="44:74">
      <c r="AR4901" s="8"/>
      <c r="BV4901" s="38"/>
    </row>
    <row r="4902" spans="44:74">
      <c r="AR4902" s="8"/>
      <c r="BV4902" s="38"/>
    </row>
    <row r="4903" spans="44:74">
      <c r="AR4903" s="8"/>
      <c r="BV4903" s="38"/>
    </row>
    <row r="4904" spans="44:74">
      <c r="AR4904" s="8"/>
      <c r="BV4904" s="38"/>
    </row>
    <row r="4905" spans="44:74">
      <c r="AR4905" s="8"/>
      <c r="BV4905" s="38"/>
    </row>
    <row r="4906" spans="44:74">
      <c r="AR4906" s="8"/>
      <c r="BV4906" s="38"/>
    </row>
    <row r="4907" spans="44:74">
      <c r="AR4907" s="8"/>
      <c r="BV4907" s="38"/>
    </row>
    <row r="4908" spans="44:74">
      <c r="AR4908" s="8"/>
      <c r="BV4908" s="38"/>
    </row>
    <row r="4909" spans="44:74">
      <c r="AR4909" s="8"/>
      <c r="BV4909" s="38"/>
    </row>
    <row r="4910" spans="44:74">
      <c r="AR4910" s="8"/>
      <c r="BV4910" s="38"/>
    </row>
    <row r="4911" spans="44:74">
      <c r="AR4911" s="8"/>
      <c r="BV4911" s="38"/>
    </row>
    <row r="4912" spans="44:74">
      <c r="AR4912" s="8"/>
      <c r="BV4912" s="38"/>
    </row>
    <row r="4913" spans="44:74">
      <c r="AR4913" s="8"/>
      <c r="BV4913" s="38"/>
    </row>
    <row r="4914" spans="44:74">
      <c r="AR4914" s="8"/>
      <c r="BV4914" s="38"/>
    </row>
    <row r="4915" spans="44:74">
      <c r="AR4915" s="8"/>
      <c r="BV4915" s="38"/>
    </row>
    <row r="4916" spans="44:74">
      <c r="AR4916" s="8"/>
      <c r="BV4916" s="38"/>
    </row>
    <row r="4917" spans="44:74">
      <c r="AR4917" s="8"/>
      <c r="BV4917" s="38"/>
    </row>
    <row r="4918" spans="44:74">
      <c r="AR4918" s="8"/>
      <c r="BV4918" s="38"/>
    </row>
    <row r="4919" spans="44:74">
      <c r="AR4919" s="8"/>
      <c r="BV4919" s="38"/>
    </row>
    <row r="4920" spans="44:74">
      <c r="AR4920" s="8"/>
      <c r="BV4920" s="38"/>
    </row>
    <row r="4921" spans="44:74">
      <c r="AR4921" s="8"/>
      <c r="BV4921" s="38"/>
    </row>
    <row r="4922" spans="44:74">
      <c r="AR4922" s="8"/>
      <c r="BV4922" s="38"/>
    </row>
    <row r="4923" spans="44:74">
      <c r="AR4923" s="8"/>
      <c r="BV4923" s="38"/>
    </row>
    <row r="4924" spans="44:74">
      <c r="AR4924" s="8"/>
      <c r="BV4924" s="38"/>
    </row>
    <row r="4925" spans="44:74">
      <c r="AR4925" s="8"/>
      <c r="BV4925" s="38"/>
    </row>
    <row r="4926" spans="44:74">
      <c r="AR4926" s="8"/>
      <c r="BV4926" s="38"/>
    </row>
    <row r="4927" spans="44:74">
      <c r="AR4927" s="8"/>
      <c r="BV4927" s="38"/>
    </row>
    <row r="4928" spans="44:74">
      <c r="AR4928" s="8"/>
      <c r="BV4928" s="38"/>
    </row>
    <row r="4929" spans="44:74">
      <c r="AR4929" s="8"/>
      <c r="BV4929" s="38"/>
    </row>
    <row r="4930" spans="44:74">
      <c r="AR4930" s="8"/>
      <c r="BV4930" s="38"/>
    </row>
    <row r="4931" spans="44:74">
      <c r="AR4931" s="8"/>
      <c r="BV4931" s="38"/>
    </row>
    <row r="4932" spans="44:74">
      <c r="AR4932" s="8"/>
      <c r="BV4932" s="38"/>
    </row>
    <row r="4933" spans="44:74">
      <c r="AR4933" s="8"/>
      <c r="BV4933" s="38"/>
    </row>
    <row r="4934" spans="44:74">
      <c r="AR4934" s="8"/>
      <c r="BV4934" s="38"/>
    </row>
    <row r="4935" spans="44:74">
      <c r="AR4935" s="8"/>
      <c r="BV4935" s="38"/>
    </row>
    <row r="4936" spans="44:74">
      <c r="AR4936" s="8"/>
      <c r="BV4936" s="38"/>
    </row>
    <row r="4937" spans="44:74">
      <c r="AR4937" s="8"/>
      <c r="BV4937" s="38"/>
    </row>
    <row r="4938" spans="44:74">
      <c r="AR4938" s="8"/>
      <c r="BV4938" s="38"/>
    </row>
    <row r="4939" spans="44:74">
      <c r="AR4939" s="8"/>
      <c r="BV4939" s="38"/>
    </row>
    <row r="4940" spans="44:74">
      <c r="AR4940" s="8"/>
      <c r="BV4940" s="38"/>
    </row>
    <row r="4941" spans="44:74">
      <c r="AR4941" s="8"/>
      <c r="BV4941" s="38"/>
    </row>
    <row r="4942" spans="44:74">
      <c r="AR4942" s="8"/>
      <c r="BV4942" s="38"/>
    </row>
    <row r="4943" spans="44:74">
      <c r="AR4943" s="8"/>
      <c r="BV4943" s="38"/>
    </row>
    <row r="4944" spans="44:74">
      <c r="AR4944" s="8"/>
      <c r="BV4944" s="38"/>
    </row>
    <row r="4945" spans="44:74">
      <c r="AR4945" s="8"/>
      <c r="BV4945" s="38"/>
    </row>
    <row r="4946" spans="44:74">
      <c r="AR4946" s="8"/>
      <c r="BV4946" s="38"/>
    </row>
    <row r="4947" spans="44:74">
      <c r="AR4947" s="8"/>
      <c r="BV4947" s="38"/>
    </row>
    <row r="4948" spans="44:74">
      <c r="AR4948" s="8"/>
      <c r="BV4948" s="38"/>
    </row>
    <row r="4949" spans="44:74">
      <c r="AR4949" s="8"/>
      <c r="BV4949" s="38"/>
    </row>
    <row r="4950" spans="44:74">
      <c r="AR4950" s="8"/>
      <c r="BV4950" s="38"/>
    </row>
    <row r="4951" spans="44:74">
      <c r="AR4951" s="8"/>
      <c r="BV4951" s="38"/>
    </row>
    <row r="4952" spans="44:74">
      <c r="AR4952" s="8"/>
      <c r="BV4952" s="38"/>
    </row>
    <row r="4953" spans="44:74">
      <c r="AR4953" s="8"/>
      <c r="BV4953" s="38"/>
    </row>
    <row r="4954" spans="44:74">
      <c r="AR4954" s="8"/>
      <c r="BV4954" s="38"/>
    </row>
    <row r="4955" spans="44:74">
      <c r="AR4955" s="8"/>
      <c r="BV4955" s="38"/>
    </row>
    <row r="4956" spans="44:74">
      <c r="AR4956" s="8"/>
      <c r="BV4956" s="38"/>
    </row>
    <row r="4957" spans="44:74">
      <c r="AR4957" s="8"/>
      <c r="BV4957" s="38"/>
    </row>
    <row r="4958" spans="44:74">
      <c r="AR4958" s="8"/>
      <c r="BV4958" s="38"/>
    </row>
    <row r="4959" spans="44:74">
      <c r="AR4959" s="8"/>
      <c r="BV4959" s="38"/>
    </row>
    <row r="4960" spans="44:74">
      <c r="AR4960" s="8"/>
      <c r="BV4960" s="38"/>
    </row>
    <row r="4961" spans="44:74">
      <c r="AR4961" s="8"/>
      <c r="BV4961" s="38"/>
    </row>
    <row r="4962" spans="44:74">
      <c r="AR4962" s="8"/>
      <c r="BV4962" s="38"/>
    </row>
    <row r="4963" spans="44:74">
      <c r="AR4963" s="8"/>
      <c r="BV4963" s="38"/>
    </row>
    <row r="4964" spans="44:74">
      <c r="AR4964" s="8"/>
      <c r="BV4964" s="38"/>
    </row>
    <row r="4965" spans="44:74">
      <c r="AR4965" s="8"/>
      <c r="BV4965" s="38"/>
    </row>
    <row r="4966" spans="44:74">
      <c r="AR4966" s="8"/>
      <c r="BV4966" s="38"/>
    </row>
    <row r="4967" spans="44:74">
      <c r="AR4967" s="8"/>
      <c r="BV4967" s="38"/>
    </row>
    <row r="4968" spans="44:74">
      <c r="AR4968" s="8"/>
      <c r="BV4968" s="38"/>
    </row>
    <row r="4969" spans="44:74">
      <c r="AR4969" s="8"/>
      <c r="BV4969" s="38"/>
    </row>
    <row r="4970" spans="44:74">
      <c r="AR4970" s="8"/>
      <c r="BV4970" s="38"/>
    </row>
    <row r="4971" spans="44:74">
      <c r="AR4971" s="8"/>
      <c r="BV4971" s="38"/>
    </row>
    <row r="4972" spans="44:74">
      <c r="AR4972" s="8"/>
      <c r="BV4972" s="38"/>
    </row>
    <row r="4973" spans="44:74">
      <c r="AR4973" s="8"/>
      <c r="BV4973" s="38"/>
    </row>
    <row r="4974" spans="44:74">
      <c r="AR4974" s="8"/>
      <c r="BV4974" s="38"/>
    </row>
    <row r="4975" spans="44:74">
      <c r="AR4975" s="8"/>
      <c r="BV4975" s="38"/>
    </row>
    <row r="4976" spans="44:74">
      <c r="AR4976" s="8"/>
      <c r="BV4976" s="38"/>
    </row>
    <row r="4977" spans="44:74">
      <c r="AR4977" s="8"/>
      <c r="BV4977" s="38"/>
    </row>
    <row r="4978" spans="44:74">
      <c r="AR4978" s="8"/>
      <c r="BV4978" s="38"/>
    </row>
    <row r="4979" spans="44:74">
      <c r="AR4979" s="8"/>
      <c r="BV4979" s="38"/>
    </row>
    <row r="4980" spans="44:74">
      <c r="AR4980" s="8"/>
      <c r="BV4980" s="38"/>
    </row>
    <row r="4981" spans="44:74">
      <c r="AR4981" s="8"/>
      <c r="BV4981" s="38"/>
    </row>
    <row r="4982" spans="44:74">
      <c r="AR4982" s="8"/>
      <c r="BV4982" s="38"/>
    </row>
    <row r="4983" spans="44:74">
      <c r="AR4983" s="8"/>
      <c r="BV4983" s="38"/>
    </row>
    <row r="4984" spans="44:74">
      <c r="AR4984" s="8"/>
      <c r="BV4984" s="38"/>
    </row>
    <row r="4985" spans="44:74">
      <c r="AR4985" s="8"/>
      <c r="BV4985" s="38"/>
    </row>
    <row r="4986" spans="44:74">
      <c r="AR4986" s="8"/>
      <c r="BV4986" s="38"/>
    </row>
    <row r="4987" spans="44:74">
      <c r="AR4987" s="8"/>
      <c r="BV4987" s="38"/>
    </row>
    <row r="4988" spans="44:74">
      <c r="AR4988" s="8"/>
      <c r="BV4988" s="38"/>
    </row>
    <row r="4989" spans="44:74">
      <c r="AR4989" s="8"/>
      <c r="BV4989" s="38"/>
    </row>
    <row r="4990" spans="44:74">
      <c r="AR4990" s="8"/>
      <c r="BV4990" s="38"/>
    </row>
    <row r="4991" spans="44:74">
      <c r="AR4991" s="8"/>
      <c r="BV4991" s="38"/>
    </row>
    <row r="4992" spans="44:74">
      <c r="AR4992" s="8"/>
      <c r="BV4992" s="38"/>
    </row>
    <row r="4993" spans="44:74">
      <c r="AR4993" s="8"/>
      <c r="BV4993" s="38"/>
    </row>
    <row r="4994" spans="44:74">
      <c r="AR4994" s="8"/>
      <c r="BV4994" s="38"/>
    </row>
    <row r="4995" spans="44:74">
      <c r="AR4995" s="8"/>
      <c r="BV4995" s="38"/>
    </row>
    <row r="4996" spans="44:74">
      <c r="AR4996" s="8"/>
      <c r="BV4996" s="38"/>
    </row>
    <row r="4997" spans="44:74">
      <c r="AR4997" s="8"/>
      <c r="BV4997" s="38"/>
    </row>
    <row r="4998" spans="44:74">
      <c r="AR4998" s="8"/>
      <c r="BV4998" s="38"/>
    </row>
    <row r="4999" spans="44:74">
      <c r="AR4999" s="8"/>
      <c r="BV4999" s="38"/>
    </row>
    <row r="5000" spans="44:74">
      <c r="AR5000" s="8"/>
      <c r="BV5000" s="38"/>
    </row>
    <row r="5001" spans="44:74">
      <c r="AR5001" s="8"/>
      <c r="BV5001" s="38"/>
    </row>
    <row r="5002" spans="44:74">
      <c r="AR5002" s="8"/>
      <c r="BV5002" s="38"/>
    </row>
    <row r="5003" spans="44:74">
      <c r="AR5003" s="8"/>
      <c r="BV5003" s="38"/>
    </row>
    <row r="5004" spans="44:74">
      <c r="AR5004" s="8"/>
      <c r="BV5004" s="38"/>
    </row>
    <row r="5005" spans="44:74">
      <c r="AR5005" s="8"/>
      <c r="BV5005" s="38"/>
    </row>
    <row r="5006" spans="44:74">
      <c r="AR5006" s="8"/>
      <c r="BV5006" s="38"/>
    </row>
    <row r="5007" spans="44:74">
      <c r="AR5007" s="8"/>
      <c r="BV5007" s="38"/>
    </row>
    <row r="5008" spans="44:74">
      <c r="AR5008" s="8"/>
      <c r="BV5008" s="38"/>
    </row>
    <row r="5009" spans="44:74">
      <c r="AR5009" s="8"/>
      <c r="BV5009" s="38"/>
    </row>
    <row r="5010" spans="44:74">
      <c r="AR5010" s="8"/>
      <c r="BV5010" s="38"/>
    </row>
    <row r="5011" spans="44:74">
      <c r="AR5011" s="8"/>
      <c r="BV5011" s="38"/>
    </row>
    <row r="5012" spans="44:74">
      <c r="AR5012" s="8"/>
      <c r="BV5012" s="38"/>
    </row>
    <row r="5013" spans="44:74">
      <c r="AR5013" s="8"/>
      <c r="BV5013" s="38"/>
    </row>
    <row r="5014" spans="44:74">
      <c r="AR5014" s="8"/>
      <c r="BV5014" s="38"/>
    </row>
    <row r="5015" spans="44:74">
      <c r="AR5015" s="8"/>
      <c r="BV5015" s="38"/>
    </row>
    <row r="5016" spans="44:74">
      <c r="AR5016" s="8"/>
      <c r="BV5016" s="38"/>
    </row>
    <row r="5017" spans="44:74">
      <c r="AR5017" s="8"/>
      <c r="BV5017" s="38"/>
    </row>
    <row r="5018" spans="44:74">
      <c r="AR5018" s="8"/>
      <c r="BV5018" s="38"/>
    </row>
    <row r="5019" spans="44:74">
      <c r="AR5019" s="8"/>
      <c r="BV5019" s="38"/>
    </row>
    <row r="5020" spans="44:74">
      <c r="AR5020" s="8"/>
      <c r="BV5020" s="38"/>
    </row>
    <row r="5021" spans="44:74">
      <c r="AR5021" s="8"/>
      <c r="BV5021" s="38"/>
    </row>
    <row r="5022" spans="44:74">
      <c r="AR5022" s="8"/>
      <c r="BV5022" s="38"/>
    </row>
    <row r="5023" spans="44:74">
      <c r="AR5023" s="8"/>
      <c r="BV5023" s="38"/>
    </row>
    <row r="5024" spans="44:74">
      <c r="AR5024" s="8"/>
      <c r="BV5024" s="38"/>
    </row>
    <row r="5025" spans="44:74">
      <c r="AR5025" s="8"/>
      <c r="BV5025" s="38"/>
    </row>
    <row r="5026" spans="44:74">
      <c r="AR5026" s="8"/>
      <c r="BV5026" s="38"/>
    </row>
    <row r="5027" spans="44:74">
      <c r="AR5027" s="8"/>
      <c r="BV5027" s="38"/>
    </row>
    <row r="5028" spans="44:74">
      <c r="AR5028" s="8"/>
      <c r="BV5028" s="38"/>
    </row>
    <row r="5029" spans="44:74">
      <c r="AR5029" s="8"/>
      <c r="BV5029" s="38"/>
    </row>
    <row r="5030" spans="44:74">
      <c r="AR5030" s="8"/>
      <c r="BV5030" s="38"/>
    </row>
    <row r="5031" spans="44:74">
      <c r="AR5031" s="8"/>
      <c r="BV5031" s="38"/>
    </row>
    <row r="5032" spans="44:74">
      <c r="AR5032" s="8"/>
      <c r="BV5032" s="38"/>
    </row>
    <row r="5033" spans="44:74">
      <c r="AR5033" s="8"/>
      <c r="BV5033" s="38"/>
    </row>
    <row r="5034" spans="44:74">
      <c r="AR5034" s="8"/>
      <c r="BV5034" s="38"/>
    </row>
    <row r="5035" spans="44:74">
      <c r="AR5035" s="8"/>
      <c r="BV5035" s="38"/>
    </row>
    <row r="5036" spans="44:74">
      <c r="AR5036" s="8"/>
      <c r="BV5036" s="38"/>
    </row>
    <row r="5037" spans="44:74">
      <c r="AR5037" s="8"/>
      <c r="BV5037" s="38"/>
    </row>
    <row r="5038" spans="44:74">
      <c r="AR5038" s="8"/>
      <c r="BV5038" s="38"/>
    </row>
    <row r="5039" spans="44:74">
      <c r="AR5039" s="8"/>
      <c r="BV5039" s="38"/>
    </row>
    <row r="5040" spans="44:74">
      <c r="AR5040" s="8"/>
      <c r="BV5040" s="38"/>
    </row>
    <row r="5041" spans="44:74">
      <c r="AR5041" s="8"/>
      <c r="BV5041" s="38"/>
    </row>
    <row r="5042" spans="44:74">
      <c r="AR5042" s="8"/>
      <c r="BV5042" s="38"/>
    </row>
    <row r="5043" spans="44:74">
      <c r="AR5043" s="8"/>
      <c r="BV5043" s="38"/>
    </row>
    <row r="5044" spans="44:74">
      <c r="AR5044" s="8"/>
      <c r="BV5044" s="38"/>
    </row>
    <row r="5045" spans="44:74">
      <c r="AR5045" s="8"/>
      <c r="BV5045" s="38"/>
    </row>
    <row r="5046" spans="44:74">
      <c r="AR5046" s="8"/>
      <c r="BV5046" s="38"/>
    </row>
    <row r="5047" spans="44:74">
      <c r="AR5047" s="8"/>
      <c r="BV5047" s="38"/>
    </row>
    <row r="5048" spans="44:74">
      <c r="AR5048" s="8"/>
      <c r="BV5048" s="38"/>
    </row>
    <row r="5049" spans="44:74">
      <c r="AR5049" s="8"/>
      <c r="BV5049" s="38"/>
    </row>
    <row r="5050" spans="44:74">
      <c r="AR5050" s="8"/>
      <c r="BV5050" s="38"/>
    </row>
    <row r="5051" spans="44:74">
      <c r="AR5051" s="8"/>
      <c r="BV5051" s="38"/>
    </row>
    <row r="5052" spans="44:74">
      <c r="AR5052" s="8"/>
      <c r="BV5052" s="38"/>
    </row>
    <row r="5053" spans="44:74">
      <c r="AR5053" s="8"/>
      <c r="BV5053" s="38"/>
    </row>
    <row r="5054" spans="44:74">
      <c r="AR5054" s="8"/>
      <c r="BV5054" s="38"/>
    </row>
    <row r="5055" spans="44:74">
      <c r="AR5055" s="8"/>
      <c r="BV5055" s="38"/>
    </row>
    <row r="5056" spans="44:74">
      <c r="AR5056" s="8"/>
      <c r="BV5056" s="38"/>
    </row>
    <row r="5057" spans="44:74">
      <c r="AR5057" s="8"/>
      <c r="BV5057" s="38"/>
    </row>
    <row r="5058" spans="44:74">
      <c r="AR5058" s="8"/>
      <c r="BV5058" s="38"/>
    </row>
    <row r="5059" spans="44:74">
      <c r="AR5059" s="8"/>
      <c r="BV5059" s="38"/>
    </row>
    <row r="5060" spans="44:74">
      <c r="AR5060" s="8"/>
      <c r="BV5060" s="38"/>
    </row>
    <row r="5061" spans="44:74">
      <c r="AR5061" s="8"/>
      <c r="BV5061" s="38"/>
    </row>
    <row r="5062" spans="44:74">
      <c r="AR5062" s="8"/>
      <c r="BV5062" s="38"/>
    </row>
    <row r="5063" spans="44:74">
      <c r="AR5063" s="8"/>
      <c r="BV5063" s="38"/>
    </row>
    <row r="5064" spans="44:74">
      <c r="AR5064" s="8"/>
      <c r="BV5064" s="38"/>
    </row>
    <row r="5065" spans="44:74">
      <c r="AR5065" s="8"/>
      <c r="BV5065" s="38"/>
    </row>
    <row r="5066" spans="44:74">
      <c r="AR5066" s="8"/>
      <c r="BV5066" s="38"/>
    </row>
    <row r="5067" spans="44:74">
      <c r="AR5067" s="8"/>
      <c r="BV5067" s="38"/>
    </row>
    <row r="5068" spans="44:74">
      <c r="AR5068" s="8"/>
      <c r="BV5068" s="38"/>
    </row>
    <row r="5069" spans="44:74">
      <c r="AR5069" s="8"/>
      <c r="BV5069" s="38"/>
    </row>
    <row r="5070" spans="44:74">
      <c r="AR5070" s="8"/>
      <c r="BV5070" s="38"/>
    </row>
    <row r="5071" spans="44:74">
      <c r="AR5071" s="8"/>
      <c r="BV5071" s="38"/>
    </row>
    <row r="5072" spans="44:74">
      <c r="AR5072" s="8"/>
      <c r="BV5072" s="38"/>
    </row>
    <row r="5073" spans="44:74">
      <c r="AR5073" s="8"/>
      <c r="BV5073" s="38"/>
    </row>
    <row r="5074" spans="44:74">
      <c r="AR5074" s="8"/>
      <c r="BV5074" s="38"/>
    </row>
    <row r="5075" spans="44:74">
      <c r="AR5075" s="8"/>
      <c r="BV5075" s="38"/>
    </row>
    <row r="5076" spans="44:74">
      <c r="AR5076" s="8"/>
      <c r="BV5076" s="38"/>
    </row>
    <row r="5077" spans="44:74">
      <c r="AR5077" s="8"/>
      <c r="BV5077" s="38"/>
    </row>
    <row r="5078" spans="44:74">
      <c r="AR5078" s="8"/>
      <c r="BV5078" s="38"/>
    </row>
    <row r="5079" spans="44:74">
      <c r="AR5079" s="8"/>
      <c r="BV5079" s="38"/>
    </row>
    <row r="5080" spans="44:74">
      <c r="AR5080" s="8"/>
      <c r="BV5080" s="38"/>
    </row>
    <row r="5081" spans="44:74">
      <c r="AR5081" s="8"/>
      <c r="BV5081" s="38"/>
    </row>
    <row r="5082" spans="44:74">
      <c r="AR5082" s="8"/>
      <c r="BV5082" s="38"/>
    </row>
    <row r="5083" spans="44:74">
      <c r="AR5083" s="8"/>
      <c r="BV5083" s="38"/>
    </row>
    <row r="5084" spans="44:74">
      <c r="AR5084" s="8"/>
      <c r="BV5084" s="38"/>
    </row>
    <row r="5085" spans="44:74">
      <c r="AR5085" s="8"/>
      <c r="BV5085" s="38"/>
    </row>
    <row r="5086" spans="44:74">
      <c r="AR5086" s="8"/>
      <c r="BV5086" s="38"/>
    </row>
    <row r="5087" spans="44:74">
      <c r="AR5087" s="8"/>
      <c r="BV5087" s="38"/>
    </row>
    <row r="5088" spans="44:74">
      <c r="AR5088" s="8"/>
      <c r="BV5088" s="38"/>
    </row>
    <row r="5089" spans="44:74">
      <c r="AR5089" s="8"/>
      <c r="BV5089" s="38"/>
    </row>
    <row r="5090" spans="44:74">
      <c r="AR5090" s="8"/>
      <c r="BV5090" s="38"/>
    </row>
    <row r="5091" spans="44:74">
      <c r="AR5091" s="8"/>
      <c r="BV5091" s="38"/>
    </row>
    <row r="5092" spans="44:74">
      <c r="AR5092" s="8"/>
      <c r="BV5092" s="38"/>
    </row>
    <row r="5093" spans="44:74">
      <c r="AR5093" s="8"/>
      <c r="BV5093" s="38"/>
    </row>
    <row r="5094" spans="44:74">
      <c r="AR5094" s="8"/>
      <c r="BV5094" s="38"/>
    </row>
    <row r="5095" spans="44:74">
      <c r="AR5095" s="8"/>
      <c r="BV5095" s="38"/>
    </row>
    <row r="5096" spans="44:74">
      <c r="AR5096" s="8"/>
      <c r="BV5096" s="38"/>
    </row>
    <row r="5097" spans="44:74">
      <c r="AR5097" s="8"/>
      <c r="BV5097" s="38"/>
    </row>
    <row r="5098" spans="44:74">
      <c r="AR5098" s="8"/>
      <c r="BV5098" s="38"/>
    </row>
    <row r="5099" spans="44:74">
      <c r="AR5099" s="8"/>
      <c r="BV5099" s="38"/>
    </row>
    <row r="5100" spans="44:74">
      <c r="AR5100" s="8"/>
      <c r="BV5100" s="38"/>
    </row>
    <row r="5101" spans="44:74">
      <c r="AR5101" s="8"/>
      <c r="BV5101" s="38"/>
    </row>
    <row r="5102" spans="44:74">
      <c r="AR5102" s="8"/>
      <c r="BV5102" s="38"/>
    </row>
    <row r="5103" spans="44:74">
      <c r="AR5103" s="8"/>
      <c r="BV5103" s="38"/>
    </row>
    <row r="5104" spans="44:74">
      <c r="AR5104" s="8"/>
      <c r="BV5104" s="38"/>
    </row>
    <row r="5105" spans="44:74">
      <c r="AR5105" s="8"/>
      <c r="BV5105" s="38"/>
    </row>
    <row r="5106" spans="44:74">
      <c r="AR5106" s="8"/>
      <c r="BV5106" s="38"/>
    </row>
    <row r="5107" spans="44:74">
      <c r="AR5107" s="8"/>
      <c r="BV5107" s="38"/>
    </row>
    <row r="5108" spans="44:74">
      <c r="AR5108" s="8"/>
      <c r="BV5108" s="38"/>
    </row>
    <row r="5109" spans="44:74">
      <c r="AR5109" s="8"/>
      <c r="BV5109" s="38"/>
    </row>
    <row r="5110" spans="44:74">
      <c r="AR5110" s="8"/>
      <c r="BV5110" s="38"/>
    </row>
    <row r="5111" spans="44:74">
      <c r="AR5111" s="8"/>
      <c r="BV5111" s="38"/>
    </row>
    <row r="5112" spans="44:74">
      <c r="AR5112" s="8"/>
      <c r="BV5112" s="38"/>
    </row>
    <row r="5113" spans="44:74">
      <c r="AR5113" s="8"/>
      <c r="BV5113" s="38"/>
    </row>
    <row r="5114" spans="44:74">
      <c r="AR5114" s="8"/>
      <c r="BV5114" s="38"/>
    </row>
    <row r="5115" spans="44:74">
      <c r="AR5115" s="8"/>
      <c r="BV5115" s="38"/>
    </row>
    <row r="5116" spans="44:74">
      <c r="AR5116" s="8"/>
      <c r="BV5116" s="38"/>
    </row>
    <row r="5117" spans="44:74">
      <c r="AR5117" s="8"/>
      <c r="BV5117" s="38"/>
    </row>
    <row r="5118" spans="44:74">
      <c r="AR5118" s="8"/>
      <c r="BV5118" s="38"/>
    </row>
    <row r="5119" spans="44:74">
      <c r="AR5119" s="8"/>
      <c r="BV5119" s="38"/>
    </row>
    <row r="5120" spans="44:74">
      <c r="AR5120" s="8"/>
      <c r="BV5120" s="38"/>
    </row>
    <row r="5121" spans="44:74">
      <c r="AR5121" s="8"/>
      <c r="BV5121" s="38"/>
    </row>
    <row r="5122" spans="44:74">
      <c r="AR5122" s="8"/>
      <c r="BV5122" s="38"/>
    </row>
    <row r="5123" spans="44:74">
      <c r="AR5123" s="8"/>
      <c r="BV5123" s="38"/>
    </row>
    <row r="5124" spans="44:74">
      <c r="AR5124" s="8"/>
      <c r="BV5124" s="38"/>
    </row>
    <row r="5125" spans="44:74">
      <c r="AR5125" s="8"/>
      <c r="BV5125" s="38"/>
    </row>
    <row r="5126" spans="44:74">
      <c r="AR5126" s="8"/>
      <c r="BV5126" s="38"/>
    </row>
    <row r="5127" spans="44:74">
      <c r="AR5127" s="8"/>
      <c r="BV5127" s="38"/>
    </row>
    <row r="5128" spans="44:74">
      <c r="AR5128" s="8"/>
      <c r="BV5128" s="38"/>
    </row>
    <row r="5129" spans="44:74">
      <c r="AR5129" s="8"/>
      <c r="BV5129" s="38"/>
    </row>
    <row r="5130" spans="44:74">
      <c r="AR5130" s="8"/>
      <c r="BV5130" s="38"/>
    </row>
    <row r="5131" spans="44:74">
      <c r="AR5131" s="8"/>
      <c r="BV5131" s="38"/>
    </row>
    <row r="5132" spans="44:74">
      <c r="AR5132" s="8"/>
      <c r="BV5132" s="38"/>
    </row>
    <row r="5133" spans="44:74">
      <c r="AR5133" s="8"/>
      <c r="BV5133" s="38"/>
    </row>
    <row r="5134" spans="44:74">
      <c r="AR5134" s="8"/>
      <c r="BV5134" s="38"/>
    </row>
    <row r="5135" spans="44:74">
      <c r="AR5135" s="8"/>
      <c r="BV5135" s="38"/>
    </row>
    <row r="5136" spans="44:74">
      <c r="AR5136" s="8"/>
      <c r="BV5136" s="38"/>
    </row>
    <row r="5137" spans="44:74">
      <c r="AR5137" s="8"/>
      <c r="BV5137" s="38"/>
    </row>
    <row r="5138" spans="44:74">
      <c r="AR5138" s="8"/>
      <c r="BV5138" s="38"/>
    </row>
    <row r="5139" spans="44:74">
      <c r="AR5139" s="8"/>
      <c r="BV5139" s="38"/>
    </row>
    <row r="5140" spans="44:74">
      <c r="AR5140" s="8"/>
      <c r="BV5140" s="38"/>
    </row>
    <row r="5141" spans="44:74">
      <c r="AR5141" s="8"/>
      <c r="BV5141" s="38"/>
    </row>
    <row r="5142" spans="44:74">
      <c r="AR5142" s="8"/>
      <c r="BV5142" s="38"/>
    </row>
    <row r="5143" spans="44:74">
      <c r="AR5143" s="8"/>
      <c r="BV5143" s="38"/>
    </row>
    <row r="5144" spans="44:74">
      <c r="AR5144" s="8"/>
      <c r="BV5144" s="38"/>
    </row>
    <row r="5145" spans="44:74">
      <c r="AR5145" s="8"/>
      <c r="BV5145" s="38"/>
    </row>
    <row r="5146" spans="44:74">
      <c r="AR5146" s="8"/>
      <c r="BV5146" s="38"/>
    </row>
    <row r="5147" spans="44:74">
      <c r="AR5147" s="8"/>
      <c r="BV5147" s="38"/>
    </row>
    <row r="5148" spans="44:74">
      <c r="AR5148" s="8"/>
      <c r="BV5148" s="38"/>
    </row>
    <row r="5149" spans="44:74">
      <c r="AR5149" s="8"/>
      <c r="BV5149" s="38"/>
    </row>
    <row r="5150" spans="44:74">
      <c r="AR5150" s="8"/>
      <c r="BV5150" s="38"/>
    </row>
    <row r="5151" spans="44:74">
      <c r="AR5151" s="8"/>
      <c r="BV5151" s="38"/>
    </row>
    <row r="5152" spans="44:74">
      <c r="AR5152" s="8"/>
      <c r="BV5152" s="38"/>
    </row>
    <row r="5153" spans="44:74">
      <c r="AR5153" s="8"/>
      <c r="BV5153" s="38"/>
    </row>
    <row r="5154" spans="44:74">
      <c r="AR5154" s="8"/>
      <c r="BV5154" s="38"/>
    </row>
    <row r="5155" spans="44:74">
      <c r="AR5155" s="8"/>
      <c r="BV5155" s="38"/>
    </row>
    <row r="5156" spans="44:74">
      <c r="AR5156" s="8"/>
      <c r="BV5156" s="38"/>
    </row>
    <row r="5157" spans="44:74">
      <c r="AR5157" s="8"/>
      <c r="BV5157" s="38"/>
    </row>
    <row r="5158" spans="44:74">
      <c r="AR5158" s="8"/>
      <c r="BV5158" s="38"/>
    </row>
    <row r="5159" spans="44:74">
      <c r="AR5159" s="8"/>
      <c r="BV5159" s="38"/>
    </row>
    <row r="5160" spans="44:74">
      <c r="AR5160" s="8"/>
      <c r="BV5160" s="38"/>
    </row>
    <row r="5161" spans="44:74">
      <c r="AR5161" s="8"/>
      <c r="BV5161" s="38"/>
    </row>
    <row r="5162" spans="44:74">
      <c r="AR5162" s="8"/>
      <c r="BV5162" s="38"/>
    </row>
    <row r="5163" spans="44:74">
      <c r="AR5163" s="8"/>
      <c r="BV5163" s="38"/>
    </row>
    <row r="5164" spans="44:74">
      <c r="AR5164" s="8"/>
      <c r="BV5164" s="38"/>
    </row>
    <row r="5165" spans="44:74">
      <c r="AR5165" s="8"/>
      <c r="BV5165" s="38"/>
    </row>
    <row r="5166" spans="44:74">
      <c r="AR5166" s="8"/>
      <c r="BV5166" s="38"/>
    </row>
    <row r="5167" spans="44:74">
      <c r="AR5167" s="8"/>
      <c r="BV5167" s="38"/>
    </row>
    <row r="5168" spans="44:74">
      <c r="AR5168" s="8"/>
      <c r="BV5168" s="38"/>
    </row>
    <row r="5169" spans="44:74">
      <c r="AR5169" s="8"/>
      <c r="BV5169" s="38"/>
    </row>
    <row r="5170" spans="44:74">
      <c r="AR5170" s="8"/>
      <c r="BV5170" s="38"/>
    </row>
    <row r="5171" spans="44:74">
      <c r="AR5171" s="8"/>
      <c r="BV5171" s="38"/>
    </row>
    <row r="5172" spans="44:74">
      <c r="AR5172" s="8"/>
      <c r="BV5172" s="38"/>
    </row>
    <row r="5173" spans="44:74">
      <c r="AR5173" s="8"/>
      <c r="BV5173" s="38"/>
    </row>
    <row r="5174" spans="44:74">
      <c r="AR5174" s="8"/>
      <c r="BV5174" s="38"/>
    </row>
    <row r="5175" spans="44:74">
      <c r="AR5175" s="8"/>
      <c r="BV5175" s="38"/>
    </row>
    <row r="5176" spans="44:74">
      <c r="AR5176" s="8"/>
      <c r="BV5176" s="38"/>
    </row>
    <row r="5177" spans="44:74">
      <c r="AR5177" s="8"/>
      <c r="BV5177" s="38"/>
    </row>
    <row r="5178" spans="44:74">
      <c r="AR5178" s="8"/>
      <c r="BV5178" s="38"/>
    </row>
    <row r="5179" spans="44:74">
      <c r="AR5179" s="8"/>
      <c r="BV5179" s="38"/>
    </row>
    <row r="5180" spans="44:74">
      <c r="AR5180" s="8"/>
      <c r="BV5180" s="38"/>
    </row>
    <row r="5181" spans="44:74">
      <c r="AR5181" s="8"/>
      <c r="BV5181" s="38"/>
    </row>
    <row r="5182" spans="44:74">
      <c r="AR5182" s="8"/>
      <c r="BV5182" s="38"/>
    </row>
    <row r="5183" spans="44:74">
      <c r="AR5183" s="8"/>
      <c r="BV5183" s="38"/>
    </row>
    <row r="5184" spans="44:74">
      <c r="AR5184" s="8"/>
      <c r="BV5184" s="38"/>
    </row>
    <row r="5185" spans="44:74">
      <c r="AR5185" s="8"/>
      <c r="BV5185" s="38"/>
    </row>
    <row r="5186" spans="44:74">
      <c r="AR5186" s="8"/>
      <c r="BV5186" s="38"/>
    </row>
    <row r="5187" spans="44:74">
      <c r="AR5187" s="8"/>
      <c r="BV5187" s="38"/>
    </row>
    <row r="5188" spans="44:74">
      <c r="AR5188" s="8"/>
      <c r="BV5188" s="38"/>
    </row>
    <row r="5189" spans="44:74">
      <c r="AR5189" s="8"/>
      <c r="BV5189" s="38"/>
    </row>
    <row r="5190" spans="44:74">
      <c r="AR5190" s="8"/>
      <c r="BV5190" s="38"/>
    </row>
    <row r="5191" spans="44:74">
      <c r="AR5191" s="8"/>
      <c r="BV5191" s="38"/>
    </row>
    <row r="5192" spans="44:74">
      <c r="AR5192" s="8"/>
      <c r="BV5192" s="38"/>
    </row>
    <row r="5193" spans="44:74">
      <c r="AR5193" s="8"/>
      <c r="BV5193" s="38"/>
    </row>
    <row r="5194" spans="44:74">
      <c r="AR5194" s="8"/>
      <c r="BV5194" s="38"/>
    </row>
    <row r="5195" spans="44:74">
      <c r="AR5195" s="8"/>
      <c r="BV5195" s="38"/>
    </row>
    <row r="5196" spans="44:74">
      <c r="AR5196" s="8"/>
      <c r="BV5196" s="38"/>
    </row>
    <row r="5197" spans="44:74">
      <c r="AR5197" s="8"/>
      <c r="BV5197" s="38"/>
    </row>
    <row r="5198" spans="44:74">
      <c r="AR5198" s="8"/>
      <c r="BV5198" s="38"/>
    </row>
    <row r="5199" spans="44:74">
      <c r="AR5199" s="8"/>
      <c r="BV5199" s="38"/>
    </row>
    <row r="5200" spans="44:74">
      <c r="AR5200" s="8"/>
      <c r="BV5200" s="38"/>
    </row>
    <row r="5201" spans="44:74">
      <c r="AR5201" s="8"/>
      <c r="BV5201" s="38"/>
    </row>
    <row r="5202" spans="44:74">
      <c r="AR5202" s="8"/>
      <c r="BV5202" s="38"/>
    </row>
    <row r="5203" spans="44:74">
      <c r="AR5203" s="8"/>
      <c r="BV5203" s="38"/>
    </row>
    <row r="5204" spans="44:74">
      <c r="AR5204" s="8"/>
      <c r="BV5204" s="38"/>
    </row>
    <row r="5205" spans="44:74">
      <c r="AR5205" s="8"/>
      <c r="BV5205" s="38"/>
    </row>
    <row r="5206" spans="44:74">
      <c r="AR5206" s="8"/>
      <c r="BV5206" s="38"/>
    </row>
    <row r="5207" spans="44:74">
      <c r="AR5207" s="8"/>
      <c r="BV5207" s="38"/>
    </row>
    <row r="5208" spans="44:74">
      <c r="AR5208" s="8"/>
      <c r="BV5208" s="38"/>
    </row>
    <row r="5209" spans="44:74">
      <c r="AR5209" s="8"/>
      <c r="BV5209" s="38"/>
    </row>
    <row r="5210" spans="44:74">
      <c r="AR5210" s="8"/>
      <c r="BV5210" s="38"/>
    </row>
    <row r="5211" spans="44:74">
      <c r="AR5211" s="8"/>
      <c r="BV5211" s="38"/>
    </row>
    <row r="5212" spans="44:74">
      <c r="AR5212" s="8"/>
      <c r="BV5212" s="38"/>
    </row>
    <row r="5213" spans="44:74">
      <c r="AR5213" s="8"/>
      <c r="BV5213" s="38"/>
    </row>
    <row r="5214" spans="44:74">
      <c r="AR5214" s="8"/>
      <c r="BV5214" s="38"/>
    </row>
    <row r="5215" spans="44:74">
      <c r="AR5215" s="8"/>
      <c r="BV5215" s="38"/>
    </row>
    <row r="5216" spans="44:74">
      <c r="AR5216" s="8"/>
      <c r="BV5216" s="38"/>
    </row>
    <row r="5217" spans="44:74">
      <c r="AR5217" s="8"/>
      <c r="BV5217" s="38"/>
    </row>
    <row r="5218" spans="44:74">
      <c r="AR5218" s="8"/>
      <c r="BV5218" s="38"/>
    </row>
    <row r="5219" spans="44:74">
      <c r="AR5219" s="8"/>
      <c r="BV5219" s="38"/>
    </row>
    <row r="5220" spans="44:74">
      <c r="AR5220" s="8"/>
      <c r="BV5220" s="38"/>
    </row>
    <row r="5221" spans="44:74">
      <c r="AR5221" s="8"/>
      <c r="BV5221" s="38"/>
    </row>
    <row r="5222" spans="44:74">
      <c r="AR5222" s="8"/>
      <c r="BV5222" s="38"/>
    </row>
    <row r="5223" spans="44:74">
      <c r="AR5223" s="8"/>
      <c r="BV5223" s="38"/>
    </row>
    <row r="5224" spans="44:74">
      <c r="AR5224" s="8"/>
      <c r="BV5224" s="38"/>
    </row>
    <row r="5225" spans="44:74">
      <c r="AR5225" s="8"/>
      <c r="BV5225" s="38"/>
    </row>
    <row r="5226" spans="44:74">
      <c r="AR5226" s="8"/>
      <c r="BV5226" s="38"/>
    </row>
    <row r="5227" spans="44:74">
      <c r="AR5227" s="8"/>
      <c r="BV5227" s="38"/>
    </row>
    <row r="5228" spans="44:74">
      <c r="AR5228" s="8"/>
      <c r="BV5228" s="38"/>
    </row>
    <row r="5229" spans="44:74">
      <c r="AR5229" s="8"/>
      <c r="BV5229" s="38"/>
    </row>
    <row r="5230" spans="44:74">
      <c r="AR5230" s="8"/>
      <c r="BV5230" s="38"/>
    </row>
    <row r="5231" spans="44:74">
      <c r="AR5231" s="8"/>
      <c r="BV5231" s="38"/>
    </row>
    <row r="5232" spans="44:74">
      <c r="AR5232" s="8"/>
      <c r="BV5232" s="38"/>
    </row>
    <row r="5233" spans="44:74">
      <c r="AR5233" s="8"/>
      <c r="BV5233" s="38"/>
    </row>
    <row r="5234" spans="44:74">
      <c r="AR5234" s="8"/>
      <c r="BV5234" s="38"/>
    </row>
    <row r="5235" spans="44:74">
      <c r="AR5235" s="8"/>
      <c r="BV5235" s="38"/>
    </row>
    <row r="5236" spans="44:74">
      <c r="AR5236" s="8"/>
      <c r="BV5236" s="38"/>
    </row>
    <row r="5237" spans="44:74">
      <c r="AR5237" s="8"/>
      <c r="BV5237" s="38"/>
    </row>
    <row r="5238" spans="44:74">
      <c r="AR5238" s="8"/>
      <c r="BV5238" s="38"/>
    </row>
    <row r="5239" spans="44:74">
      <c r="AR5239" s="8"/>
      <c r="BV5239" s="38"/>
    </row>
    <row r="5240" spans="44:74">
      <c r="AR5240" s="8"/>
      <c r="BV5240" s="38"/>
    </row>
    <row r="5241" spans="44:74">
      <c r="AR5241" s="8"/>
      <c r="BV5241" s="38"/>
    </row>
    <row r="5242" spans="44:74">
      <c r="AR5242" s="8"/>
      <c r="BV5242" s="38"/>
    </row>
    <row r="5243" spans="44:74">
      <c r="AR5243" s="8"/>
      <c r="BV5243" s="38"/>
    </row>
    <row r="5244" spans="44:74">
      <c r="AR5244" s="8"/>
      <c r="BV5244" s="38"/>
    </row>
    <row r="5245" spans="44:74">
      <c r="AR5245" s="8"/>
      <c r="BV5245" s="38"/>
    </row>
    <row r="5246" spans="44:74">
      <c r="AR5246" s="8"/>
      <c r="BV5246" s="38"/>
    </row>
    <row r="5247" spans="44:74">
      <c r="AR5247" s="8"/>
      <c r="BV5247" s="38"/>
    </row>
    <row r="5248" spans="44:74">
      <c r="AR5248" s="8"/>
      <c r="BV5248" s="38"/>
    </row>
    <row r="5249" spans="44:74">
      <c r="AR5249" s="8"/>
      <c r="BV5249" s="38"/>
    </row>
    <row r="5250" spans="44:74">
      <c r="AR5250" s="8"/>
      <c r="BV5250" s="38"/>
    </row>
    <row r="5251" spans="44:74">
      <c r="AR5251" s="8"/>
      <c r="BV5251" s="38"/>
    </row>
    <row r="5252" spans="44:74">
      <c r="AR5252" s="8"/>
      <c r="BV5252" s="38"/>
    </row>
    <row r="5253" spans="44:74">
      <c r="AR5253" s="8"/>
      <c r="BV5253" s="38"/>
    </row>
    <row r="5254" spans="44:74">
      <c r="AR5254" s="8"/>
      <c r="BV5254" s="38"/>
    </row>
    <row r="5255" spans="44:74">
      <c r="AR5255" s="8"/>
      <c r="BV5255" s="38"/>
    </row>
    <row r="5256" spans="44:74">
      <c r="AR5256" s="8"/>
      <c r="BV5256" s="38"/>
    </row>
    <row r="5257" spans="44:74">
      <c r="AR5257" s="8"/>
      <c r="BV5257" s="38"/>
    </row>
    <row r="5258" spans="44:74">
      <c r="AR5258" s="8"/>
      <c r="BV5258" s="38"/>
    </row>
    <row r="5259" spans="44:74">
      <c r="AR5259" s="8"/>
      <c r="BV5259" s="38"/>
    </row>
    <row r="5260" spans="44:74">
      <c r="AR5260" s="8"/>
      <c r="BV5260" s="38"/>
    </row>
    <row r="5261" spans="44:74">
      <c r="AR5261" s="8"/>
      <c r="BV5261" s="38"/>
    </row>
    <row r="5262" spans="44:74">
      <c r="AR5262" s="8"/>
      <c r="BV5262" s="38"/>
    </row>
    <row r="5263" spans="44:74">
      <c r="AR5263" s="8"/>
      <c r="BV5263" s="38"/>
    </row>
    <row r="5264" spans="44:74">
      <c r="AR5264" s="8"/>
      <c r="BV5264" s="38"/>
    </row>
    <row r="5265" spans="44:74">
      <c r="AR5265" s="8"/>
      <c r="BV5265" s="38"/>
    </row>
    <row r="5266" spans="44:74">
      <c r="AR5266" s="8"/>
      <c r="BV5266" s="38"/>
    </row>
    <row r="5267" spans="44:74">
      <c r="AR5267" s="8"/>
      <c r="BV5267" s="38"/>
    </row>
    <row r="5268" spans="44:74">
      <c r="AR5268" s="8"/>
      <c r="BV5268" s="38"/>
    </row>
    <row r="5269" spans="44:74">
      <c r="AR5269" s="8"/>
      <c r="BV5269" s="38"/>
    </row>
    <row r="5270" spans="44:74">
      <c r="AR5270" s="8"/>
      <c r="BV5270" s="38"/>
    </row>
    <row r="5271" spans="44:74">
      <c r="AR5271" s="8"/>
      <c r="BV5271" s="38"/>
    </row>
    <row r="5272" spans="44:74">
      <c r="AR5272" s="8"/>
      <c r="BV5272" s="38"/>
    </row>
    <row r="5273" spans="44:74">
      <c r="AR5273" s="8"/>
      <c r="BV5273" s="38"/>
    </row>
    <row r="5274" spans="44:74">
      <c r="AR5274" s="8"/>
      <c r="BV5274" s="38"/>
    </row>
    <row r="5275" spans="44:74">
      <c r="AR5275" s="8"/>
      <c r="BV5275" s="38"/>
    </row>
    <row r="5276" spans="44:74">
      <c r="AR5276" s="8"/>
      <c r="BV5276" s="38"/>
    </row>
    <row r="5277" spans="44:74">
      <c r="AR5277" s="8"/>
      <c r="BV5277" s="38"/>
    </row>
    <row r="5278" spans="44:74">
      <c r="AR5278" s="8"/>
      <c r="BV5278" s="38"/>
    </row>
    <row r="5279" spans="44:74">
      <c r="AR5279" s="8"/>
      <c r="BV5279" s="38"/>
    </row>
    <row r="5280" spans="44:74">
      <c r="AR5280" s="8"/>
      <c r="BV5280" s="38"/>
    </row>
    <row r="5281" spans="44:74">
      <c r="AR5281" s="8"/>
      <c r="BV5281" s="38"/>
    </row>
    <row r="5282" spans="44:74">
      <c r="AR5282" s="8"/>
      <c r="BV5282" s="38"/>
    </row>
    <row r="5283" spans="44:74">
      <c r="AR5283" s="8"/>
      <c r="BV5283" s="38"/>
    </row>
    <row r="5284" spans="44:74">
      <c r="AR5284" s="8"/>
      <c r="BV5284" s="38"/>
    </row>
    <row r="5285" spans="44:74">
      <c r="AR5285" s="8"/>
      <c r="BV5285" s="38"/>
    </row>
    <row r="5286" spans="44:74">
      <c r="AR5286" s="8"/>
      <c r="BV5286" s="38"/>
    </row>
    <row r="5287" spans="44:74">
      <c r="AR5287" s="8"/>
      <c r="BV5287" s="38"/>
    </row>
    <row r="5288" spans="44:74">
      <c r="AR5288" s="8"/>
      <c r="BV5288" s="38"/>
    </row>
    <row r="5289" spans="44:74">
      <c r="AR5289" s="8"/>
      <c r="BV5289" s="38"/>
    </row>
    <row r="5290" spans="44:74">
      <c r="AR5290" s="8"/>
      <c r="BV5290" s="38"/>
    </row>
    <row r="5291" spans="44:74">
      <c r="AR5291" s="8"/>
      <c r="BV5291" s="38"/>
    </row>
    <row r="5292" spans="44:74">
      <c r="AR5292" s="8"/>
      <c r="BV5292" s="38"/>
    </row>
    <row r="5293" spans="44:74">
      <c r="AR5293" s="8"/>
      <c r="BV5293" s="38"/>
    </row>
    <row r="5294" spans="44:74">
      <c r="AR5294" s="8"/>
      <c r="BV5294" s="38"/>
    </row>
    <row r="5295" spans="44:74">
      <c r="AR5295" s="8"/>
      <c r="BV5295" s="38"/>
    </row>
    <row r="5296" spans="44:74">
      <c r="AR5296" s="8"/>
      <c r="BV5296" s="38"/>
    </row>
    <row r="5297" spans="44:74">
      <c r="AR5297" s="8"/>
      <c r="BV5297" s="38"/>
    </row>
    <row r="5298" spans="44:74">
      <c r="AR5298" s="8"/>
      <c r="BV5298" s="38"/>
    </row>
    <row r="5299" spans="44:74">
      <c r="AR5299" s="8"/>
      <c r="BV5299" s="38"/>
    </row>
    <row r="5300" spans="44:74">
      <c r="AR5300" s="8"/>
      <c r="BV5300" s="38"/>
    </row>
    <row r="5301" spans="44:74">
      <c r="AR5301" s="8"/>
      <c r="BV5301" s="38"/>
    </row>
    <row r="5302" spans="44:74">
      <c r="AR5302" s="8"/>
      <c r="BV5302" s="38"/>
    </row>
    <row r="5303" spans="44:74">
      <c r="AR5303" s="8"/>
      <c r="BV5303" s="38"/>
    </row>
    <row r="5304" spans="44:74">
      <c r="AR5304" s="8"/>
      <c r="BV5304" s="38"/>
    </row>
    <row r="5305" spans="44:74">
      <c r="AR5305" s="8"/>
      <c r="BV5305" s="38"/>
    </row>
    <row r="5306" spans="44:74">
      <c r="AR5306" s="8"/>
      <c r="BV5306" s="38"/>
    </row>
    <row r="5307" spans="44:74">
      <c r="AR5307" s="8"/>
      <c r="BV5307" s="38"/>
    </row>
    <row r="5308" spans="44:74">
      <c r="AR5308" s="8"/>
      <c r="BV5308" s="38"/>
    </row>
    <row r="5309" spans="44:74">
      <c r="AR5309" s="8"/>
      <c r="BV5309" s="38"/>
    </row>
    <row r="5310" spans="44:74">
      <c r="AR5310" s="8"/>
      <c r="BV5310" s="38"/>
    </row>
    <row r="5311" spans="44:74">
      <c r="AR5311" s="8"/>
      <c r="BV5311" s="38"/>
    </row>
    <row r="5312" spans="44:74">
      <c r="AR5312" s="8"/>
      <c r="BV5312" s="38"/>
    </row>
    <row r="5313" spans="44:74">
      <c r="AR5313" s="8"/>
      <c r="BV5313" s="38"/>
    </row>
    <row r="5314" spans="44:74">
      <c r="AR5314" s="8"/>
      <c r="BV5314" s="38"/>
    </row>
    <row r="5315" spans="44:74">
      <c r="AR5315" s="8"/>
      <c r="BV5315" s="38"/>
    </row>
    <row r="5316" spans="44:74">
      <c r="AR5316" s="8"/>
      <c r="BV5316" s="38"/>
    </row>
    <row r="5317" spans="44:74">
      <c r="AR5317" s="8"/>
      <c r="BV5317" s="38"/>
    </row>
    <row r="5318" spans="44:74">
      <c r="AR5318" s="8"/>
      <c r="BV5318" s="38"/>
    </row>
    <row r="5319" spans="44:74">
      <c r="AR5319" s="8"/>
      <c r="BV5319" s="38"/>
    </row>
    <row r="5320" spans="44:74">
      <c r="AR5320" s="8"/>
      <c r="BV5320" s="38"/>
    </row>
    <row r="5321" spans="44:74">
      <c r="AR5321" s="8"/>
      <c r="BV5321" s="38"/>
    </row>
    <row r="5322" spans="44:74">
      <c r="AR5322" s="8"/>
      <c r="BV5322" s="38"/>
    </row>
    <row r="5323" spans="44:74">
      <c r="AR5323" s="8"/>
      <c r="BV5323" s="38"/>
    </row>
    <row r="5324" spans="44:74">
      <c r="AR5324" s="8"/>
      <c r="BV5324" s="38"/>
    </row>
    <row r="5325" spans="44:74">
      <c r="AR5325" s="8"/>
      <c r="BV5325" s="38"/>
    </row>
    <row r="5326" spans="44:74">
      <c r="AR5326" s="8"/>
      <c r="BV5326" s="38"/>
    </row>
    <row r="5327" spans="44:74">
      <c r="AR5327" s="8"/>
      <c r="BV5327" s="38"/>
    </row>
    <row r="5328" spans="44:74">
      <c r="AR5328" s="8"/>
      <c r="BV5328" s="38"/>
    </row>
    <row r="5329" spans="44:74">
      <c r="AR5329" s="8"/>
      <c r="BV5329" s="38"/>
    </row>
    <row r="5330" spans="44:74">
      <c r="AR5330" s="8"/>
      <c r="BV5330" s="38"/>
    </row>
    <row r="5331" spans="44:74">
      <c r="AR5331" s="8"/>
      <c r="BV5331" s="38"/>
    </row>
    <row r="5332" spans="44:74">
      <c r="AR5332" s="8"/>
      <c r="BV5332" s="38"/>
    </row>
    <row r="5333" spans="44:74">
      <c r="AR5333" s="8"/>
      <c r="BV5333" s="38"/>
    </row>
    <row r="5334" spans="44:74">
      <c r="AR5334" s="8"/>
      <c r="BV5334" s="38"/>
    </row>
    <row r="5335" spans="44:74">
      <c r="AR5335" s="8"/>
      <c r="BV5335" s="38"/>
    </row>
    <row r="5336" spans="44:74">
      <c r="AR5336" s="8"/>
      <c r="BV5336" s="38"/>
    </row>
    <row r="5337" spans="44:74">
      <c r="AR5337" s="8"/>
      <c r="BV5337" s="38"/>
    </row>
    <row r="5338" spans="44:74">
      <c r="AR5338" s="8"/>
      <c r="BV5338" s="38"/>
    </row>
    <row r="5339" spans="44:74">
      <c r="AR5339" s="8"/>
      <c r="BV5339" s="38"/>
    </row>
    <row r="5340" spans="44:74">
      <c r="AR5340" s="8"/>
      <c r="BV5340" s="38"/>
    </row>
    <row r="5341" spans="44:74">
      <c r="AR5341" s="8"/>
      <c r="BV5341" s="38"/>
    </row>
    <row r="5342" spans="44:74">
      <c r="AR5342" s="8"/>
      <c r="BV5342" s="38"/>
    </row>
    <row r="5343" spans="44:74">
      <c r="AR5343" s="8"/>
      <c r="BV5343" s="38"/>
    </row>
    <row r="5344" spans="44:74">
      <c r="AR5344" s="8"/>
      <c r="BV5344" s="38"/>
    </row>
    <row r="5345" spans="44:74">
      <c r="AR5345" s="8"/>
      <c r="BV5345" s="38"/>
    </row>
    <row r="5346" spans="44:74">
      <c r="AR5346" s="8"/>
      <c r="BV5346" s="38"/>
    </row>
    <row r="5347" spans="44:74">
      <c r="AR5347" s="8"/>
      <c r="BV5347" s="38"/>
    </row>
    <row r="5348" spans="44:74">
      <c r="AR5348" s="8"/>
      <c r="BV5348" s="38"/>
    </row>
    <row r="5349" spans="44:74">
      <c r="AR5349" s="8"/>
      <c r="BV5349" s="38"/>
    </row>
    <row r="5350" spans="44:74">
      <c r="AR5350" s="8"/>
      <c r="BV5350" s="38"/>
    </row>
    <row r="5351" spans="44:74">
      <c r="AR5351" s="8"/>
      <c r="BV5351" s="38"/>
    </row>
    <row r="5352" spans="44:74">
      <c r="AR5352" s="8"/>
      <c r="BV5352" s="38"/>
    </row>
    <row r="5353" spans="44:74">
      <c r="AR5353" s="8"/>
      <c r="BV5353" s="38"/>
    </row>
    <row r="5354" spans="44:74">
      <c r="AR5354" s="8"/>
      <c r="BV5354" s="38"/>
    </row>
    <row r="5355" spans="44:74">
      <c r="AR5355" s="8"/>
      <c r="BV5355" s="38"/>
    </row>
    <row r="5356" spans="44:74">
      <c r="AR5356" s="8"/>
      <c r="BV5356" s="38"/>
    </row>
    <row r="5357" spans="44:74">
      <c r="AR5357" s="8"/>
      <c r="BV5357" s="38"/>
    </row>
    <row r="5358" spans="44:74">
      <c r="AR5358" s="8"/>
      <c r="BV5358" s="38"/>
    </row>
    <row r="5359" spans="44:74">
      <c r="AR5359" s="8"/>
      <c r="BV5359" s="38"/>
    </row>
    <row r="5360" spans="44:74">
      <c r="AR5360" s="8"/>
      <c r="BV5360" s="38"/>
    </row>
    <row r="5361" spans="44:74">
      <c r="AR5361" s="8"/>
      <c r="BV5361" s="38"/>
    </row>
    <row r="5362" spans="44:74">
      <c r="AR5362" s="8"/>
      <c r="BV5362" s="38"/>
    </row>
    <row r="5363" spans="44:74">
      <c r="AR5363" s="8"/>
      <c r="BV5363" s="38"/>
    </row>
    <row r="5364" spans="44:74">
      <c r="AR5364" s="8"/>
      <c r="BV5364" s="38"/>
    </row>
    <row r="5365" spans="44:74">
      <c r="AR5365" s="8"/>
      <c r="BV5365" s="38"/>
    </row>
    <row r="5366" spans="44:74">
      <c r="AR5366" s="8"/>
      <c r="BV5366" s="38"/>
    </row>
    <row r="5367" spans="44:74">
      <c r="AR5367" s="8"/>
      <c r="BV5367" s="38"/>
    </row>
    <row r="5368" spans="44:74">
      <c r="AR5368" s="8"/>
      <c r="BV5368" s="38"/>
    </row>
    <row r="5369" spans="44:74">
      <c r="AR5369" s="8"/>
      <c r="BV5369" s="38"/>
    </row>
    <row r="5370" spans="44:74">
      <c r="AR5370" s="8"/>
      <c r="BV5370" s="38"/>
    </row>
    <row r="5371" spans="44:74">
      <c r="AR5371" s="8"/>
      <c r="BV5371" s="38"/>
    </row>
    <row r="5372" spans="44:74">
      <c r="AR5372" s="8"/>
      <c r="BV5372" s="38"/>
    </row>
    <row r="5373" spans="44:74">
      <c r="AR5373" s="8"/>
      <c r="BV5373" s="38"/>
    </row>
    <row r="5374" spans="44:74">
      <c r="AR5374" s="8"/>
      <c r="BV5374" s="38"/>
    </row>
    <row r="5375" spans="44:74">
      <c r="AR5375" s="8"/>
      <c r="BV5375" s="38"/>
    </row>
    <row r="5376" spans="44:74">
      <c r="AR5376" s="8"/>
      <c r="BV5376" s="38"/>
    </row>
    <row r="5377" spans="44:74">
      <c r="AR5377" s="8"/>
      <c r="BV5377" s="38"/>
    </row>
    <row r="5378" spans="44:74">
      <c r="AR5378" s="8"/>
      <c r="BV5378" s="38"/>
    </row>
    <row r="5379" spans="44:74">
      <c r="AR5379" s="8"/>
      <c r="BV5379" s="38"/>
    </row>
    <row r="5380" spans="44:74">
      <c r="AR5380" s="8"/>
      <c r="BV5380" s="38"/>
    </row>
    <row r="5381" spans="44:74">
      <c r="AR5381" s="8"/>
      <c r="BV5381" s="38"/>
    </row>
    <row r="5382" spans="44:74">
      <c r="AR5382" s="8"/>
      <c r="BV5382" s="38"/>
    </row>
    <row r="5383" spans="44:74">
      <c r="AR5383" s="8"/>
      <c r="BV5383" s="38"/>
    </row>
    <row r="5384" spans="44:74">
      <c r="AR5384" s="8"/>
      <c r="BV5384" s="38"/>
    </row>
    <row r="5385" spans="44:74">
      <c r="AR5385" s="8"/>
      <c r="BV5385" s="38"/>
    </row>
    <row r="5386" spans="44:74">
      <c r="AR5386" s="8"/>
      <c r="BV5386" s="38"/>
    </row>
    <row r="5387" spans="44:74">
      <c r="AR5387" s="8"/>
      <c r="BV5387" s="38"/>
    </row>
    <row r="5388" spans="44:74">
      <c r="AR5388" s="8"/>
      <c r="BV5388" s="38"/>
    </row>
    <row r="5389" spans="44:74">
      <c r="AR5389" s="8"/>
      <c r="BV5389" s="38"/>
    </row>
    <row r="5390" spans="44:74">
      <c r="AR5390" s="8"/>
      <c r="BV5390" s="38"/>
    </row>
    <row r="5391" spans="44:74">
      <c r="AR5391" s="8"/>
      <c r="BV5391" s="38"/>
    </row>
    <row r="5392" spans="44:74">
      <c r="AR5392" s="8"/>
      <c r="BV5392" s="38"/>
    </row>
    <row r="5393" spans="44:74">
      <c r="AR5393" s="8"/>
      <c r="BV5393" s="38"/>
    </row>
    <row r="5394" spans="44:74">
      <c r="AR5394" s="8"/>
      <c r="BV5394" s="38"/>
    </row>
    <row r="5395" spans="44:74">
      <c r="AR5395" s="8"/>
      <c r="BV5395" s="38"/>
    </row>
    <row r="5396" spans="44:74">
      <c r="AR5396" s="8"/>
      <c r="BV5396" s="38"/>
    </row>
    <row r="5397" spans="44:74">
      <c r="AR5397" s="8"/>
      <c r="BV5397" s="38"/>
    </row>
    <row r="5398" spans="44:74">
      <c r="AR5398" s="8"/>
      <c r="BV5398" s="38"/>
    </row>
    <row r="5399" spans="44:74">
      <c r="AR5399" s="8"/>
      <c r="BV5399" s="38"/>
    </row>
    <row r="5400" spans="44:74">
      <c r="AR5400" s="8"/>
      <c r="BV5400" s="38"/>
    </row>
    <row r="5401" spans="44:74">
      <c r="AR5401" s="8"/>
      <c r="BV5401" s="38"/>
    </row>
    <row r="5402" spans="44:74">
      <c r="AR5402" s="8"/>
      <c r="BV5402" s="38"/>
    </row>
    <row r="5403" spans="44:74">
      <c r="AR5403" s="8"/>
      <c r="BV5403" s="38"/>
    </row>
    <row r="5404" spans="44:74">
      <c r="AR5404" s="8"/>
      <c r="BV5404" s="38"/>
    </row>
    <row r="5405" spans="44:74">
      <c r="AR5405" s="8"/>
      <c r="BV5405" s="38"/>
    </row>
    <row r="5406" spans="44:74">
      <c r="AR5406" s="8"/>
      <c r="BV5406" s="38"/>
    </row>
    <row r="5407" spans="44:74">
      <c r="AR5407" s="8"/>
      <c r="BV5407" s="38"/>
    </row>
    <row r="5408" spans="44:74">
      <c r="AR5408" s="8"/>
      <c r="BV5408" s="38"/>
    </row>
    <row r="5409" spans="44:74">
      <c r="AR5409" s="8"/>
      <c r="BV5409" s="38"/>
    </row>
    <row r="5410" spans="44:74">
      <c r="AR5410" s="8"/>
      <c r="BV5410" s="38"/>
    </row>
    <row r="5411" spans="44:74">
      <c r="AR5411" s="8"/>
      <c r="BV5411" s="38"/>
    </row>
    <row r="5412" spans="44:74">
      <c r="AR5412" s="8"/>
      <c r="BV5412" s="38"/>
    </row>
    <row r="5413" spans="44:74">
      <c r="AR5413" s="8"/>
      <c r="BV5413" s="38"/>
    </row>
    <row r="5414" spans="44:74">
      <c r="AR5414" s="8"/>
      <c r="BV5414" s="38"/>
    </row>
    <row r="5415" spans="44:74">
      <c r="AR5415" s="8"/>
      <c r="BV5415" s="38"/>
    </row>
    <row r="5416" spans="44:74">
      <c r="AR5416" s="8"/>
      <c r="BV5416" s="38"/>
    </row>
    <row r="5417" spans="44:74">
      <c r="AR5417" s="8"/>
      <c r="BV5417" s="38"/>
    </row>
    <row r="5418" spans="44:74">
      <c r="AR5418" s="8"/>
      <c r="BV5418" s="38"/>
    </row>
    <row r="5419" spans="44:74">
      <c r="AR5419" s="8"/>
      <c r="BV5419" s="38"/>
    </row>
    <row r="5420" spans="44:74">
      <c r="AR5420" s="8"/>
      <c r="BV5420" s="38"/>
    </row>
    <row r="5421" spans="44:74">
      <c r="AR5421" s="8"/>
      <c r="BV5421" s="38"/>
    </row>
    <row r="5422" spans="44:74">
      <c r="AR5422" s="8"/>
      <c r="BV5422" s="38"/>
    </row>
    <row r="5423" spans="44:74">
      <c r="AR5423" s="8"/>
      <c r="BV5423" s="38"/>
    </row>
    <row r="5424" spans="44:74">
      <c r="AR5424" s="8"/>
      <c r="BV5424" s="38"/>
    </row>
    <row r="5425" spans="44:74">
      <c r="AR5425" s="8"/>
      <c r="BV5425" s="38"/>
    </row>
    <row r="5426" spans="44:74">
      <c r="AR5426" s="8"/>
      <c r="BV5426" s="38"/>
    </row>
    <row r="5427" spans="44:74">
      <c r="AR5427" s="8"/>
      <c r="BV5427" s="38"/>
    </row>
    <row r="5428" spans="44:74">
      <c r="AR5428" s="8"/>
      <c r="BV5428" s="38"/>
    </row>
    <row r="5429" spans="44:74">
      <c r="AR5429" s="8"/>
      <c r="BV5429" s="38"/>
    </row>
    <row r="5430" spans="44:74">
      <c r="AR5430" s="8"/>
      <c r="BV5430" s="38"/>
    </row>
    <row r="5431" spans="44:74">
      <c r="AR5431" s="8"/>
      <c r="BV5431" s="38"/>
    </row>
    <row r="5432" spans="44:74">
      <c r="AR5432" s="8"/>
      <c r="BV5432" s="38"/>
    </row>
    <row r="5433" spans="44:74">
      <c r="AR5433" s="8"/>
      <c r="BV5433" s="38"/>
    </row>
    <row r="5434" spans="44:74">
      <c r="AR5434" s="8"/>
      <c r="BV5434" s="38"/>
    </row>
    <row r="5435" spans="44:74">
      <c r="AR5435" s="8"/>
      <c r="BV5435" s="38"/>
    </row>
    <row r="5436" spans="44:74">
      <c r="AR5436" s="8"/>
      <c r="BV5436" s="38"/>
    </row>
    <row r="5437" spans="44:74">
      <c r="AR5437" s="8"/>
      <c r="BV5437" s="38"/>
    </row>
    <row r="5438" spans="44:74">
      <c r="AR5438" s="8"/>
      <c r="BV5438" s="38"/>
    </row>
    <row r="5439" spans="44:74">
      <c r="AR5439" s="8"/>
      <c r="BV5439" s="38"/>
    </row>
    <row r="5440" spans="44:74">
      <c r="AR5440" s="8"/>
      <c r="BV5440" s="38"/>
    </row>
    <row r="5441" spans="44:74">
      <c r="AR5441" s="8"/>
      <c r="BV5441" s="38"/>
    </row>
    <row r="5442" spans="44:74">
      <c r="AR5442" s="8"/>
      <c r="BV5442" s="38"/>
    </row>
    <row r="5443" spans="44:74">
      <c r="AR5443" s="8"/>
      <c r="BV5443" s="38"/>
    </row>
    <row r="5444" spans="44:74">
      <c r="AR5444" s="8"/>
      <c r="BV5444" s="38"/>
    </row>
    <row r="5445" spans="44:74">
      <c r="AR5445" s="8"/>
      <c r="BV5445" s="38"/>
    </row>
    <row r="5446" spans="44:74">
      <c r="AR5446" s="8"/>
      <c r="BV5446" s="38"/>
    </row>
    <row r="5447" spans="44:74">
      <c r="AR5447" s="8"/>
      <c r="BV5447" s="38"/>
    </row>
    <row r="5448" spans="44:74">
      <c r="AR5448" s="8"/>
      <c r="BV5448" s="38"/>
    </row>
    <row r="5449" spans="44:74">
      <c r="AR5449" s="8"/>
      <c r="BV5449" s="38"/>
    </row>
    <row r="5450" spans="44:74">
      <c r="AR5450" s="8"/>
      <c r="BV5450" s="38"/>
    </row>
    <row r="5451" spans="44:74">
      <c r="AR5451" s="8"/>
      <c r="BV5451" s="38"/>
    </row>
    <row r="5452" spans="44:74">
      <c r="AR5452" s="8"/>
      <c r="BV5452" s="38"/>
    </row>
    <row r="5453" spans="44:74">
      <c r="AR5453" s="8"/>
      <c r="BV5453" s="38"/>
    </row>
    <row r="5454" spans="44:74">
      <c r="AR5454" s="8"/>
      <c r="BV5454" s="38"/>
    </row>
    <row r="5455" spans="44:74">
      <c r="AR5455" s="8"/>
      <c r="BV5455" s="38"/>
    </row>
    <row r="5456" spans="44:74">
      <c r="AR5456" s="8"/>
      <c r="BV5456" s="38"/>
    </row>
    <row r="5457" spans="44:74">
      <c r="AR5457" s="8"/>
      <c r="BV5457" s="38"/>
    </row>
    <row r="5458" spans="44:74">
      <c r="AR5458" s="8"/>
      <c r="BV5458" s="38"/>
    </row>
    <row r="5459" spans="44:74">
      <c r="AR5459" s="8"/>
      <c r="BV5459" s="38"/>
    </row>
    <row r="5460" spans="44:74">
      <c r="AR5460" s="8"/>
      <c r="BV5460" s="38"/>
    </row>
    <row r="5461" spans="44:74">
      <c r="AR5461" s="8"/>
      <c r="BV5461" s="38"/>
    </row>
    <row r="5462" spans="44:74">
      <c r="AR5462" s="8"/>
      <c r="BV5462" s="38"/>
    </row>
    <row r="5463" spans="44:74">
      <c r="AR5463" s="8"/>
      <c r="BV5463" s="38"/>
    </row>
    <row r="5464" spans="44:74">
      <c r="AR5464" s="8"/>
      <c r="BV5464" s="38"/>
    </row>
    <row r="5465" spans="44:74">
      <c r="AR5465" s="8"/>
      <c r="BV5465" s="38"/>
    </row>
    <row r="5466" spans="44:74">
      <c r="AR5466" s="8"/>
      <c r="BV5466" s="38"/>
    </row>
    <row r="5467" spans="44:74">
      <c r="AR5467" s="8"/>
      <c r="BV5467" s="38"/>
    </row>
    <row r="5468" spans="44:74">
      <c r="AR5468" s="8"/>
      <c r="BV5468" s="38"/>
    </row>
    <row r="5469" spans="44:74">
      <c r="AR5469" s="8"/>
      <c r="BV5469" s="38"/>
    </row>
    <row r="5470" spans="44:74">
      <c r="AR5470" s="8"/>
      <c r="BV5470" s="38"/>
    </row>
    <row r="5471" spans="44:74">
      <c r="AR5471" s="8"/>
      <c r="BV5471" s="38"/>
    </row>
    <row r="5472" spans="44:74">
      <c r="AR5472" s="8"/>
      <c r="BV5472" s="38"/>
    </row>
    <row r="5473" spans="44:74">
      <c r="AR5473" s="8"/>
      <c r="BV5473" s="38"/>
    </row>
    <row r="5474" spans="44:74">
      <c r="AR5474" s="8"/>
      <c r="BV5474" s="38"/>
    </row>
    <row r="5475" spans="44:74">
      <c r="AR5475" s="8"/>
      <c r="BV5475" s="38"/>
    </row>
    <row r="5476" spans="44:74">
      <c r="AR5476" s="8"/>
      <c r="BV5476" s="38"/>
    </row>
    <row r="5477" spans="44:74">
      <c r="AR5477" s="8"/>
      <c r="BV5477" s="38"/>
    </row>
    <row r="5478" spans="44:74">
      <c r="AR5478" s="8"/>
      <c r="BV5478" s="38"/>
    </row>
    <row r="5479" spans="44:74">
      <c r="AR5479" s="8"/>
      <c r="BV5479" s="38"/>
    </row>
    <row r="5480" spans="44:74">
      <c r="AR5480" s="8"/>
      <c r="BV5480" s="38"/>
    </row>
    <row r="5481" spans="44:74">
      <c r="AR5481" s="8"/>
      <c r="BV5481" s="38"/>
    </row>
    <row r="5482" spans="44:74">
      <c r="AR5482" s="8"/>
      <c r="BV5482" s="38"/>
    </row>
    <row r="5483" spans="44:74">
      <c r="AR5483" s="8"/>
      <c r="BV5483" s="38"/>
    </row>
    <row r="5484" spans="44:74">
      <c r="AR5484" s="8"/>
      <c r="BV5484" s="38"/>
    </row>
    <row r="5485" spans="44:74">
      <c r="AR5485" s="8"/>
      <c r="BV5485" s="38"/>
    </row>
    <row r="5486" spans="44:74">
      <c r="AR5486" s="8"/>
      <c r="BV5486" s="38"/>
    </row>
    <row r="5487" spans="44:74">
      <c r="AR5487" s="8"/>
      <c r="BV5487" s="38"/>
    </row>
    <row r="5488" spans="44:74">
      <c r="AR5488" s="8"/>
      <c r="BV5488" s="38"/>
    </row>
    <row r="5489" spans="44:74">
      <c r="AR5489" s="8"/>
      <c r="BV5489" s="38"/>
    </row>
    <row r="5490" spans="44:74">
      <c r="AR5490" s="8"/>
      <c r="BV5490" s="38"/>
    </row>
    <row r="5491" spans="44:74">
      <c r="AR5491" s="8"/>
      <c r="BV5491" s="38"/>
    </row>
    <row r="5492" spans="44:74">
      <c r="AR5492" s="8"/>
      <c r="BV5492" s="38"/>
    </row>
    <row r="5493" spans="44:74">
      <c r="AR5493" s="8"/>
      <c r="BV5493" s="38"/>
    </row>
    <row r="5494" spans="44:74">
      <c r="AR5494" s="8"/>
      <c r="BV5494" s="38"/>
    </row>
    <row r="5495" spans="44:74">
      <c r="AR5495" s="8"/>
      <c r="BV5495" s="38"/>
    </row>
    <row r="5496" spans="44:74">
      <c r="AR5496" s="8"/>
      <c r="BV5496" s="38"/>
    </row>
    <row r="5497" spans="44:74">
      <c r="AR5497" s="8"/>
      <c r="BV5497" s="38"/>
    </row>
    <row r="5498" spans="44:74">
      <c r="AR5498" s="8"/>
      <c r="BV5498" s="38"/>
    </row>
    <row r="5499" spans="44:74">
      <c r="AR5499" s="8"/>
      <c r="BV5499" s="38"/>
    </row>
    <row r="5500" spans="44:74">
      <c r="AR5500" s="8"/>
      <c r="BV5500" s="38"/>
    </row>
    <row r="5501" spans="44:74">
      <c r="AR5501" s="8"/>
      <c r="BV5501" s="38"/>
    </row>
    <row r="5502" spans="44:74">
      <c r="AR5502" s="8"/>
      <c r="BV5502" s="38"/>
    </row>
    <row r="5503" spans="44:74">
      <c r="AR5503" s="8"/>
      <c r="BV5503" s="38"/>
    </row>
    <row r="5504" spans="44:74">
      <c r="AR5504" s="8"/>
      <c r="BV5504" s="38"/>
    </row>
    <row r="5505" spans="44:74">
      <c r="AR5505" s="8"/>
      <c r="BV5505" s="38"/>
    </row>
    <row r="5506" spans="44:74">
      <c r="AR5506" s="8"/>
      <c r="BV5506" s="38"/>
    </row>
    <row r="5507" spans="44:74">
      <c r="AR5507" s="8"/>
      <c r="BV5507" s="38"/>
    </row>
    <row r="5508" spans="44:74">
      <c r="AR5508" s="8"/>
      <c r="BV5508" s="38"/>
    </row>
    <row r="5509" spans="44:74">
      <c r="AR5509" s="8"/>
      <c r="BV5509" s="38"/>
    </row>
    <row r="5510" spans="44:74">
      <c r="AR5510" s="8"/>
      <c r="BV5510" s="38"/>
    </row>
    <row r="5511" spans="44:74">
      <c r="AR5511" s="8"/>
      <c r="BV5511" s="38"/>
    </row>
    <row r="5512" spans="44:74">
      <c r="AR5512" s="8"/>
      <c r="BV5512" s="38"/>
    </row>
    <row r="5513" spans="44:74">
      <c r="AR5513" s="8"/>
      <c r="BV5513" s="38"/>
    </row>
    <row r="5514" spans="44:74">
      <c r="AR5514" s="8"/>
      <c r="BV5514" s="38"/>
    </row>
    <row r="5515" spans="44:74">
      <c r="AR5515" s="8"/>
      <c r="BV5515" s="38"/>
    </row>
    <row r="5516" spans="44:74">
      <c r="AR5516" s="8"/>
      <c r="BV5516" s="38"/>
    </row>
    <row r="5517" spans="44:74">
      <c r="AR5517" s="8"/>
      <c r="BV5517" s="38"/>
    </row>
    <row r="5518" spans="44:74">
      <c r="AR5518" s="8"/>
      <c r="BV5518" s="38"/>
    </row>
    <row r="5519" spans="44:74">
      <c r="AR5519" s="8"/>
      <c r="BV5519" s="38"/>
    </row>
    <row r="5520" spans="44:74">
      <c r="AR5520" s="8"/>
      <c r="BV5520" s="38"/>
    </row>
    <row r="5521" spans="44:74">
      <c r="AR5521" s="8"/>
      <c r="BV5521" s="38"/>
    </row>
    <row r="5522" spans="44:74">
      <c r="AR5522" s="8"/>
      <c r="BV5522" s="38"/>
    </row>
    <row r="5523" spans="44:74">
      <c r="AR5523" s="8"/>
      <c r="BV5523" s="38"/>
    </row>
    <row r="5524" spans="44:74">
      <c r="AR5524" s="8"/>
      <c r="BV5524" s="38"/>
    </row>
    <row r="5525" spans="44:74">
      <c r="AR5525" s="8"/>
      <c r="BV5525" s="38"/>
    </row>
    <row r="5526" spans="44:74">
      <c r="AR5526" s="8"/>
      <c r="BV5526" s="38"/>
    </row>
    <row r="5527" spans="44:74">
      <c r="AR5527" s="8"/>
      <c r="BV5527" s="38"/>
    </row>
    <row r="5528" spans="44:74">
      <c r="AR5528" s="8"/>
      <c r="BV5528" s="38"/>
    </row>
    <row r="5529" spans="44:74">
      <c r="AR5529" s="8"/>
      <c r="BV5529" s="38"/>
    </row>
    <row r="5530" spans="44:74">
      <c r="AR5530" s="8"/>
      <c r="BV5530" s="38"/>
    </row>
    <row r="5531" spans="44:74">
      <c r="AR5531" s="8"/>
      <c r="BV5531" s="38"/>
    </row>
    <row r="5532" spans="44:74">
      <c r="AR5532" s="8"/>
      <c r="BV5532" s="38"/>
    </row>
    <row r="5533" spans="44:74">
      <c r="AR5533" s="8"/>
      <c r="BV5533" s="38"/>
    </row>
    <row r="5534" spans="44:74">
      <c r="AR5534" s="8"/>
      <c r="BV5534" s="38"/>
    </row>
    <row r="5535" spans="44:74">
      <c r="AR5535" s="8"/>
      <c r="BV5535" s="38"/>
    </row>
    <row r="5536" spans="44:74">
      <c r="AR5536" s="8"/>
      <c r="BV5536" s="38"/>
    </row>
    <row r="5537" spans="44:74">
      <c r="AR5537" s="8"/>
      <c r="BV5537" s="38"/>
    </row>
    <row r="5538" spans="44:74">
      <c r="AR5538" s="8"/>
      <c r="BV5538" s="38"/>
    </row>
    <row r="5539" spans="44:74">
      <c r="AR5539" s="8"/>
      <c r="BV5539" s="38"/>
    </row>
    <row r="5540" spans="44:74">
      <c r="AR5540" s="8"/>
      <c r="BV5540" s="38"/>
    </row>
    <row r="5541" spans="44:74">
      <c r="AR5541" s="8"/>
      <c r="BV5541" s="38"/>
    </row>
    <row r="5542" spans="44:74">
      <c r="AR5542" s="8"/>
      <c r="BV5542" s="38"/>
    </row>
    <row r="5543" spans="44:74">
      <c r="AR5543" s="8"/>
      <c r="BV5543" s="38"/>
    </row>
    <row r="5544" spans="44:74">
      <c r="AR5544" s="8"/>
      <c r="BV5544" s="38"/>
    </row>
    <row r="5545" spans="44:74">
      <c r="AR5545" s="8"/>
      <c r="BV5545" s="38"/>
    </row>
    <row r="5546" spans="44:74">
      <c r="AR5546" s="8"/>
      <c r="BV5546" s="38"/>
    </row>
    <row r="5547" spans="44:74">
      <c r="AR5547" s="8"/>
      <c r="BV5547" s="38"/>
    </row>
    <row r="5548" spans="44:74">
      <c r="AR5548" s="8"/>
      <c r="BV5548" s="38"/>
    </row>
    <row r="5549" spans="44:74">
      <c r="AR5549" s="8"/>
      <c r="BV5549" s="38"/>
    </row>
    <row r="5550" spans="44:74">
      <c r="AR5550" s="8"/>
      <c r="BV5550" s="38"/>
    </row>
    <row r="5551" spans="44:74">
      <c r="AR5551" s="8"/>
      <c r="BV5551" s="38"/>
    </row>
    <row r="5552" spans="44:74">
      <c r="AR5552" s="8"/>
      <c r="BV5552" s="38"/>
    </row>
    <row r="5553" spans="44:74">
      <c r="AR5553" s="8"/>
      <c r="BV5553" s="38"/>
    </row>
    <row r="5554" spans="44:74">
      <c r="AR5554" s="8"/>
      <c r="BV5554" s="38"/>
    </row>
    <row r="5555" spans="44:74">
      <c r="AR5555" s="8"/>
      <c r="BV5555" s="38"/>
    </row>
    <row r="5556" spans="44:74">
      <c r="AR5556" s="8"/>
      <c r="BV5556" s="38"/>
    </row>
    <row r="5557" spans="44:74">
      <c r="AR5557" s="8"/>
      <c r="BV5557" s="38"/>
    </row>
    <row r="5558" spans="44:74">
      <c r="AR5558" s="8"/>
      <c r="BV5558" s="38"/>
    </row>
    <row r="5559" spans="44:74">
      <c r="AR5559" s="8"/>
      <c r="BV5559" s="38"/>
    </row>
    <row r="5560" spans="44:74">
      <c r="AR5560" s="8"/>
      <c r="BV5560" s="38"/>
    </row>
    <row r="5561" spans="44:74">
      <c r="AR5561" s="8"/>
      <c r="BV5561" s="38"/>
    </row>
    <row r="5562" spans="44:74">
      <c r="AR5562" s="8"/>
      <c r="BV5562" s="38"/>
    </row>
    <row r="5563" spans="44:74">
      <c r="AR5563" s="8"/>
      <c r="BV5563" s="38"/>
    </row>
    <row r="5564" spans="44:74">
      <c r="AR5564" s="8"/>
      <c r="BV5564" s="38"/>
    </row>
    <row r="5565" spans="44:74">
      <c r="AR5565" s="8"/>
      <c r="BV5565" s="38"/>
    </row>
    <row r="5566" spans="44:74">
      <c r="AR5566" s="8"/>
      <c r="BV5566" s="38"/>
    </row>
    <row r="5567" spans="44:74">
      <c r="AR5567" s="8"/>
      <c r="BV5567" s="38"/>
    </row>
    <row r="5568" spans="44:74">
      <c r="AR5568" s="8"/>
      <c r="BV5568" s="38"/>
    </row>
    <row r="5569" spans="44:74">
      <c r="AR5569" s="8"/>
      <c r="BV5569" s="38"/>
    </row>
    <row r="5570" spans="44:74">
      <c r="AR5570" s="8"/>
      <c r="BV5570" s="38"/>
    </row>
    <row r="5571" spans="44:74">
      <c r="AR5571" s="8"/>
      <c r="BV5571" s="38"/>
    </row>
    <row r="5572" spans="44:74">
      <c r="AR5572" s="8"/>
      <c r="BV5572" s="38"/>
    </row>
    <row r="5573" spans="44:74">
      <c r="AR5573" s="8"/>
      <c r="BV5573" s="38"/>
    </row>
    <row r="5574" spans="44:74">
      <c r="AR5574" s="8"/>
      <c r="BV5574" s="38"/>
    </row>
    <row r="5575" spans="44:74">
      <c r="AR5575" s="8"/>
      <c r="BV5575" s="38"/>
    </row>
    <row r="5576" spans="44:74">
      <c r="AR5576" s="8"/>
      <c r="BV5576" s="38"/>
    </row>
    <row r="5577" spans="44:74">
      <c r="AR5577" s="8"/>
      <c r="BV5577" s="38"/>
    </row>
    <row r="5578" spans="44:74">
      <c r="AR5578" s="8"/>
      <c r="BV5578" s="38"/>
    </row>
    <row r="5579" spans="44:74">
      <c r="AR5579" s="8"/>
      <c r="BV5579" s="38"/>
    </row>
    <row r="5580" spans="44:74">
      <c r="AR5580" s="8"/>
      <c r="BV5580" s="38"/>
    </row>
    <row r="5581" spans="44:74">
      <c r="AR5581" s="8"/>
      <c r="BV5581" s="38"/>
    </row>
    <row r="5582" spans="44:74">
      <c r="AR5582" s="8"/>
      <c r="BV5582" s="38"/>
    </row>
    <row r="5583" spans="44:74">
      <c r="AR5583" s="8"/>
      <c r="BV5583" s="38"/>
    </row>
    <row r="5584" spans="44:74">
      <c r="AR5584" s="8"/>
      <c r="BV5584" s="38"/>
    </row>
    <row r="5585" spans="44:74">
      <c r="AR5585" s="8"/>
      <c r="BV5585" s="38"/>
    </row>
    <row r="5586" spans="44:74">
      <c r="AR5586" s="8"/>
      <c r="BV5586" s="38"/>
    </row>
    <row r="5587" spans="44:74">
      <c r="AR5587" s="8"/>
      <c r="BV5587" s="38"/>
    </row>
    <row r="5588" spans="44:74">
      <c r="AR5588" s="8"/>
      <c r="BV5588" s="38"/>
    </row>
    <row r="5589" spans="44:74">
      <c r="AR5589" s="8"/>
      <c r="BV5589" s="38"/>
    </row>
    <row r="5590" spans="44:74">
      <c r="AR5590" s="8"/>
      <c r="BV5590" s="38"/>
    </row>
    <row r="5591" spans="44:74">
      <c r="AR5591" s="8"/>
      <c r="BV5591" s="38"/>
    </row>
    <row r="5592" spans="44:74">
      <c r="AR5592" s="8"/>
      <c r="BV5592" s="38"/>
    </row>
    <row r="5593" spans="44:74">
      <c r="AR5593" s="8"/>
      <c r="BV5593" s="38"/>
    </row>
    <row r="5594" spans="44:74">
      <c r="AR5594" s="8"/>
      <c r="BV5594" s="38"/>
    </row>
    <row r="5595" spans="44:74">
      <c r="AR5595" s="8"/>
      <c r="BV5595" s="38"/>
    </row>
    <row r="5596" spans="44:74">
      <c r="AR5596" s="8"/>
      <c r="BV5596" s="38"/>
    </row>
    <row r="5597" spans="44:74">
      <c r="AR5597" s="8"/>
      <c r="BV5597" s="38"/>
    </row>
    <row r="5598" spans="44:74">
      <c r="AR5598" s="8"/>
      <c r="BV5598" s="38"/>
    </row>
    <row r="5599" spans="44:74">
      <c r="AR5599" s="8"/>
      <c r="BV5599" s="38"/>
    </row>
    <row r="5600" spans="44:74">
      <c r="AR5600" s="8"/>
      <c r="BV5600" s="38"/>
    </row>
    <row r="5601" spans="44:74">
      <c r="AR5601" s="8"/>
      <c r="BV5601" s="38"/>
    </row>
    <row r="5602" spans="44:74">
      <c r="AR5602" s="8"/>
      <c r="BV5602" s="38"/>
    </row>
    <row r="5603" spans="44:74">
      <c r="AR5603" s="8"/>
      <c r="BV5603" s="38"/>
    </row>
    <row r="5604" spans="44:74">
      <c r="AR5604" s="8"/>
      <c r="BV5604" s="38"/>
    </row>
    <row r="5605" spans="44:74">
      <c r="AR5605" s="8"/>
      <c r="BV5605" s="38"/>
    </row>
    <row r="5606" spans="44:74">
      <c r="AR5606" s="8"/>
      <c r="BV5606" s="38"/>
    </row>
    <row r="5607" spans="44:74">
      <c r="AR5607" s="8"/>
      <c r="BV5607" s="38"/>
    </row>
    <row r="5608" spans="44:74">
      <c r="AR5608" s="8"/>
      <c r="BV5608" s="38"/>
    </row>
    <row r="5609" spans="44:74">
      <c r="AR5609" s="8"/>
      <c r="BV5609" s="38"/>
    </row>
    <row r="5610" spans="44:74">
      <c r="AR5610" s="8"/>
      <c r="BV5610" s="38"/>
    </row>
    <row r="5611" spans="44:74">
      <c r="AR5611" s="8"/>
      <c r="BV5611" s="38"/>
    </row>
    <row r="5612" spans="44:74">
      <c r="AR5612" s="8"/>
      <c r="BV5612" s="38"/>
    </row>
    <row r="5613" spans="44:74">
      <c r="AR5613" s="8"/>
      <c r="BV5613" s="38"/>
    </row>
    <row r="5614" spans="44:74">
      <c r="AR5614" s="8"/>
      <c r="BV5614" s="38"/>
    </row>
    <row r="5615" spans="44:74">
      <c r="AR5615" s="8"/>
      <c r="BV5615" s="38"/>
    </row>
    <row r="5616" spans="44:74">
      <c r="AR5616" s="8"/>
      <c r="BV5616" s="38"/>
    </row>
    <row r="5617" spans="44:74">
      <c r="AR5617" s="8"/>
      <c r="BV5617" s="38"/>
    </row>
    <row r="5618" spans="44:74">
      <c r="AR5618" s="8"/>
      <c r="BV5618" s="38"/>
    </row>
    <row r="5619" spans="44:74">
      <c r="AR5619" s="8"/>
      <c r="BV5619" s="38"/>
    </row>
    <row r="5620" spans="44:74">
      <c r="AR5620" s="8"/>
      <c r="BV5620" s="38"/>
    </row>
    <row r="5621" spans="44:74">
      <c r="AR5621" s="8"/>
      <c r="BV5621" s="38"/>
    </row>
    <row r="5622" spans="44:74">
      <c r="AR5622" s="8"/>
      <c r="BV5622" s="38"/>
    </row>
    <row r="5623" spans="44:74">
      <c r="AR5623" s="8"/>
      <c r="BV5623" s="38"/>
    </row>
    <row r="5624" spans="44:74">
      <c r="AR5624" s="8"/>
      <c r="BV5624" s="38"/>
    </row>
    <row r="5625" spans="44:74">
      <c r="AR5625" s="8"/>
      <c r="BV5625" s="38"/>
    </row>
    <row r="5626" spans="44:74">
      <c r="AR5626" s="8"/>
      <c r="BV5626" s="38"/>
    </row>
    <row r="5627" spans="44:74">
      <c r="AR5627" s="8"/>
      <c r="BV5627" s="38"/>
    </row>
    <row r="5628" spans="44:74">
      <c r="AR5628" s="8"/>
      <c r="BV5628" s="38"/>
    </row>
    <row r="5629" spans="44:74">
      <c r="AR5629" s="8"/>
      <c r="BV5629" s="38"/>
    </row>
    <row r="5630" spans="44:74">
      <c r="AR5630" s="8"/>
      <c r="BV5630" s="38"/>
    </row>
    <row r="5631" spans="44:74">
      <c r="AR5631" s="8"/>
      <c r="BV5631" s="38"/>
    </row>
    <row r="5632" spans="44:74">
      <c r="AR5632" s="8"/>
      <c r="BV5632" s="38"/>
    </row>
    <row r="5633" spans="44:74">
      <c r="AR5633" s="8"/>
      <c r="BV5633" s="38"/>
    </row>
    <row r="5634" spans="44:74">
      <c r="AR5634" s="8"/>
      <c r="BV5634" s="38"/>
    </row>
    <row r="5635" spans="44:74">
      <c r="AR5635" s="8"/>
      <c r="BV5635" s="38"/>
    </row>
    <row r="5636" spans="44:74">
      <c r="AR5636" s="8"/>
      <c r="BV5636" s="38"/>
    </row>
    <row r="5637" spans="44:74">
      <c r="AR5637" s="8"/>
      <c r="BV5637" s="38"/>
    </row>
    <row r="5638" spans="44:74">
      <c r="AR5638" s="8"/>
      <c r="BV5638" s="38"/>
    </row>
    <row r="5639" spans="44:74">
      <c r="AR5639" s="8"/>
      <c r="BV5639" s="38"/>
    </row>
    <row r="5640" spans="44:74">
      <c r="AR5640" s="8"/>
      <c r="BV5640" s="38"/>
    </row>
    <row r="5641" spans="44:74">
      <c r="AR5641" s="8"/>
      <c r="BV5641" s="38"/>
    </row>
    <row r="5642" spans="44:74">
      <c r="AR5642" s="8"/>
      <c r="BV5642" s="38"/>
    </row>
    <row r="5643" spans="44:74">
      <c r="AR5643" s="8"/>
      <c r="BV5643" s="38"/>
    </row>
    <row r="5644" spans="44:74">
      <c r="AR5644" s="8"/>
      <c r="BV5644" s="38"/>
    </row>
    <row r="5645" spans="44:74">
      <c r="AR5645" s="8"/>
      <c r="BV5645" s="38"/>
    </row>
    <row r="5646" spans="44:74">
      <c r="AR5646" s="8"/>
      <c r="BV5646" s="38"/>
    </row>
    <row r="5647" spans="44:74">
      <c r="AR5647" s="8"/>
      <c r="BV5647" s="38"/>
    </row>
    <row r="5648" spans="44:74">
      <c r="AR5648" s="8"/>
      <c r="BV5648" s="38"/>
    </row>
    <row r="5649" spans="44:74">
      <c r="AR5649" s="8"/>
      <c r="BV5649" s="38"/>
    </row>
    <row r="5650" spans="44:74">
      <c r="AR5650" s="8"/>
      <c r="BV5650" s="38"/>
    </row>
    <row r="5651" spans="44:74">
      <c r="AR5651" s="8"/>
      <c r="BV5651" s="38"/>
    </row>
    <row r="5652" spans="44:74">
      <c r="AR5652" s="8"/>
      <c r="BV5652" s="38"/>
    </row>
    <row r="5653" spans="44:74">
      <c r="AR5653" s="8"/>
      <c r="BV5653" s="38"/>
    </row>
    <row r="5654" spans="44:74">
      <c r="AR5654" s="8"/>
      <c r="BV5654" s="38"/>
    </row>
    <row r="5655" spans="44:74">
      <c r="AR5655" s="8"/>
      <c r="BV5655" s="38"/>
    </row>
    <row r="5656" spans="44:74">
      <c r="AR5656" s="8"/>
      <c r="BV5656" s="38"/>
    </row>
    <row r="5657" spans="44:74">
      <c r="AR5657" s="8"/>
      <c r="BV5657" s="38"/>
    </row>
    <row r="5658" spans="44:74">
      <c r="AR5658" s="8"/>
      <c r="BV5658" s="38"/>
    </row>
    <row r="5659" spans="44:74">
      <c r="AR5659" s="8"/>
      <c r="BV5659" s="38"/>
    </row>
    <row r="5660" spans="44:74">
      <c r="AR5660" s="8"/>
      <c r="BV5660" s="38"/>
    </row>
    <row r="5661" spans="44:74">
      <c r="AR5661" s="8"/>
      <c r="BV5661" s="38"/>
    </row>
    <row r="5662" spans="44:74">
      <c r="AR5662" s="8"/>
      <c r="BV5662" s="38"/>
    </row>
    <row r="5663" spans="44:74">
      <c r="AR5663" s="8"/>
      <c r="BV5663" s="38"/>
    </row>
    <row r="5664" spans="44:74">
      <c r="AR5664" s="8"/>
      <c r="BV5664" s="38"/>
    </row>
    <row r="5665" spans="44:74">
      <c r="AR5665" s="8"/>
      <c r="BV5665" s="38"/>
    </row>
    <row r="5666" spans="44:74">
      <c r="AR5666" s="8"/>
      <c r="BV5666" s="38"/>
    </row>
    <row r="5667" spans="44:74">
      <c r="AR5667" s="8"/>
      <c r="BV5667" s="38"/>
    </row>
    <row r="5668" spans="44:74">
      <c r="AR5668" s="8"/>
      <c r="BV5668" s="38"/>
    </row>
    <row r="5669" spans="44:74">
      <c r="AR5669" s="8"/>
      <c r="BV5669" s="38"/>
    </row>
    <row r="5670" spans="44:74">
      <c r="AR5670" s="8"/>
      <c r="BV5670" s="38"/>
    </row>
    <row r="5671" spans="44:74">
      <c r="AR5671" s="8"/>
      <c r="BV5671" s="38"/>
    </row>
    <row r="5672" spans="44:74">
      <c r="AR5672" s="8"/>
      <c r="BV5672" s="38"/>
    </row>
    <row r="5673" spans="44:74">
      <c r="AR5673" s="8"/>
      <c r="BV5673" s="38"/>
    </row>
    <row r="5674" spans="44:74">
      <c r="AR5674" s="8"/>
      <c r="BV5674" s="38"/>
    </row>
    <row r="5675" spans="44:74">
      <c r="AR5675" s="8"/>
      <c r="BV5675" s="38"/>
    </row>
    <row r="5676" spans="44:74">
      <c r="AR5676" s="8"/>
      <c r="BV5676" s="38"/>
    </row>
    <row r="5677" spans="44:74">
      <c r="AR5677" s="8"/>
      <c r="BV5677" s="38"/>
    </row>
    <row r="5678" spans="44:74">
      <c r="AR5678" s="8"/>
      <c r="BV5678" s="38"/>
    </row>
    <row r="5679" spans="44:74">
      <c r="AR5679" s="8"/>
      <c r="BV5679" s="38"/>
    </row>
    <row r="5680" spans="44:74">
      <c r="AR5680" s="8"/>
      <c r="BV5680" s="38"/>
    </row>
    <row r="5681" spans="44:74">
      <c r="AR5681" s="8"/>
      <c r="BV5681" s="38"/>
    </row>
    <row r="5682" spans="44:74">
      <c r="AR5682" s="8"/>
      <c r="BV5682" s="38"/>
    </row>
    <row r="5683" spans="44:74">
      <c r="AR5683" s="8"/>
      <c r="BV5683" s="38"/>
    </row>
    <row r="5684" spans="44:74">
      <c r="AR5684" s="8"/>
      <c r="BV5684" s="38"/>
    </row>
    <row r="5685" spans="44:74">
      <c r="AR5685" s="8"/>
      <c r="BV5685" s="38"/>
    </row>
    <row r="5686" spans="44:74">
      <c r="AR5686" s="8"/>
      <c r="BV5686" s="38"/>
    </row>
    <row r="5687" spans="44:74">
      <c r="AR5687" s="8"/>
      <c r="BV5687" s="38"/>
    </row>
    <row r="5688" spans="44:74">
      <c r="AR5688" s="8"/>
      <c r="BV5688" s="38"/>
    </row>
    <row r="5689" spans="44:74">
      <c r="AR5689" s="8"/>
      <c r="BV5689" s="38"/>
    </row>
    <row r="5690" spans="44:74">
      <c r="AR5690" s="8"/>
      <c r="BV5690" s="38"/>
    </row>
    <row r="5691" spans="44:74">
      <c r="AR5691" s="8"/>
      <c r="BV5691" s="38"/>
    </row>
    <row r="5692" spans="44:74">
      <c r="AR5692" s="8"/>
      <c r="BV5692" s="38"/>
    </row>
    <row r="5693" spans="44:74">
      <c r="AR5693" s="8"/>
      <c r="BV5693" s="38"/>
    </row>
    <row r="5694" spans="44:74">
      <c r="AR5694" s="8"/>
      <c r="BV5694" s="38"/>
    </row>
    <row r="5695" spans="44:74">
      <c r="AR5695" s="8"/>
      <c r="BV5695" s="38"/>
    </row>
    <row r="5696" spans="44:74">
      <c r="AR5696" s="8"/>
      <c r="BV5696" s="38"/>
    </row>
    <row r="5697" spans="44:74">
      <c r="AR5697" s="8"/>
      <c r="BV5697" s="38"/>
    </row>
    <row r="5698" spans="44:74">
      <c r="AR5698" s="8"/>
      <c r="BV5698" s="38"/>
    </row>
    <row r="5699" spans="44:74">
      <c r="AR5699" s="8"/>
      <c r="BV5699" s="38"/>
    </row>
    <row r="5700" spans="44:74">
      <c r="AR5700" s="8"/>
      <c r="BV5700" s="38"/>
    </row>
    <row r="5701" spans="44:74">
      <c r="AR5701" s="8"/>
      <c r="BV5701" s="38"/>
    </row>
    <row r="5702" spans="44:74">
      <c r="AR5702" s="8"/>
      <c r="BV5702" s="38"/>
    </row>
    <row r="5703" spans="44:74">
      <c r="AR5703" s="8"/>
      <c r="BV5703" s="38"/>
    </row>
    <row r="5704" spans="44:74">
      <c r="AR5704" s="8"/>
      <c r="BV5704" s="38"/>
    </row>
    <row r="5705" spans="44:74">
      <c r="AR5705" s="8"/>
      <c r="BV5705" s="38"/>
    </row>
    <row r="5706" spans="44:74">
      <c r="AR5706" s="8"/>
      <c r="BV5706" s="38"/>
    </row>
    <row r="5707" spans="44:74">
      <c r="AR5707" s="8"/>
      <c r="BV5707" s="38"/>
    </row>
    <row r="5708" spans="44:74">
      <c r="AR5708" s="8"/>
      <c r="BV5708" s="38"/>
    </row>
    <row r="5709" spans="44:74">
      <c r="AR5709" s="8"/>
      <c r="BV5709" s="38"/>
    </row>
    <row r="5710" spans="44:74">
      <c r="AR5710" s="8"/>
      <c r="BV5710" s="38"/>
    </row>
    <row r="5711" spans="44:74">
      <c r="AR5711" s="8"/>
      <c r="BV5711" s="38"/>
    </row>
    <row r="5712" spans="44:74">
      <c r="AR5712" s="8"/>
      <c r="BV5712" s="38"/>
    </row>
    <row r="5713" spans="44:74">
      <c r="AR5713" s="8"/>
      <c r="BV5713" s="38"/>
    </row>
    <row r="5714" spans="44:74">
      <c r="AR5714" s="8"/>
      <c r="BV5714" s="38"/>
    </row>
    <row r="5715" spans="44:74">
      <c r="AR5715" s="8"/>
      <c r="BV5715" s="38"/>
    </row>
    <row r="5716" spans="44:74">
      <c r="AR5716" s="8"/>
      <c r="BV5716" s="38"/>
    </row>
    <row r="5717" spans="44:74">
      <c r="AR5717" s="8"/>
      <c r="BV5717" s="38"/>
    </row>
    <row r="5718" spans="44:74">
      <c r="AR5718" s="8"/>
      <c r="BV5718" s="38"/>
    </row>
    <row r="5719" spans="44:74">
      <c r="AR5719" s="8"/>
      <c r="BV5719" s="38"/>
    </row>
    <row r="5720" spans="44:74">
      <c r="AR5720" s="8"/>
      <c r="BV5720" s="38"/>
    </row>
    <row r="5721" spans="44:74">
      <c r="AR5721" s="8"/>
      <c r="BV5721" s="38"/>
    </row>
    <row r="5722" spans="44:74">
      <c r="AR5722" s="8"/>
      <c r="BV5722" s="38"/>
    </row>
    <row r="5723" spans="44:74">
      <c r="AR5723" s="8"/>
      <c r="BV5723" s="38"/>
    </row>
    <row r="5724" spans="44:74">
      <c r="AR5724" s="8"/>
      <c r="BV5724" s="38"/>
    </row>
    <row r="5725" spans="44:74">
      <c r="AR5725" s="8"/>
      <c r="BV5725" s="38"/>
    </row>
    <row r="5726" spans="44:74">
      <c r="AR5726" s="8"/>
      <c r="BV5726" s="38"/>
    </row>
    <row r="5727" spans="44:74">
      <c r="AR5727" s="8"/>
      <c r="BV5727" s="38"/>
    </row>
    <row r="5728" spans="44:74">
      <c r="AR5728" s="8"/>
      <c r="BV5728" s="38"/>
    </row>
    <row r="5729" spans="44:74">
      <c r="AR5729" s="8"/>
      <c r="BV5729" s="38"/>
    </row>
    <row r="5730" spans="44:74">
      <c r="AR5730" s="8"/>
      <c r="BV5730" s="38"/>
    </row>
    <row r="5731" spans="44:74">
      <c r="AR5731" s="8"/>
      <c r="BV5731" s="38"/>
    </row>
    <row r="5732" spans="44:74">
      <c r="AR5732" s="8"/>
      <c r="BV5732" s="38"/>
    </row>
    <row r="5733" spans="44:74">
      <c r="AR5733" s="8"/>
      <c r="BV5733" s="38"/>
    </row>
    <row r="5734" spans="44:74">
      <c r="AR5734" s="8"/>
      <c r="BV5734" s="38"/>
    </row>
    <row r="5735" spans="44:74">
      <c r="AR5735" s="8"/>
      <c r="BV5735" s="38"/>
    </row>
    <row r="5736" spans="44:74">
      <c r="AR5736" s="8"/>
      <c r="BV5736" s="38"/>
    </row>
    <row r="5737" spans="44:74">
      <c r="AR5737" s="8"/>
      <c r="BV5737" s="38"/>
    </row>
    <row r="5738" spans="44:74">
      <c r="AR5738" s="8"/>
      <c r="BV5738" s="38"/>
    </row>
    <row r="5739" spans="44:74">
      <c r="AR5739" s="8"/>
      <c r="BV5739" s="38"/>
    </row>
    <row r="5740" spans="44:74">
      <c r="AR5740" s="8"/>
      <c r="BV5740" s="38"/>
    </row>
    <row r="5741" spans="44:74">
      <c r="AR5741" s="8"/>
      <c r="BV5741" s="38"/>
    </row>
    <row r="5742" spans="44:74">
      <c r="AR5742" s="8"/>
      <c r="BV5742" s="38"/>
    </row>
    <row r="5743" spans="44:74">
      <c r="AR5743" s="8"/>
      <c r="BV5743" s="38"/>
    </row>
    <row r="5744" spans="44:74">
      <c r="AR5744" s="8"/>
      <c r="BV5744" s="38"/>
    </row>
    <row r="5745" spans="44:74">
      <c r="AR5745" s="8"/>
      <c r="BV5745" s="38"/>
    </row>
    <row r="5746" spans="44:74">
      <c r="AR5746" s="8"/>
      <c r="BV5746" s="38"/>
    </row>
    <row r="5747" spans="44:74">
      <c r="AR5747" s="8"/>
      <c r="BV5747" s="38"/>
    </row>
    <row r="5748" spans="44:74">
      <c r="AR5748" s="8"/>
      <c r="BV5748" s="38"/>
    </row>
    <row r="5749" spans="44:74">
      <c r="AR5749" s="8"/>
      <c r="BV5749" s="38"/>
    </row>
    <row r="5750" spans="44:74">
      <c r="AR5750" s="8"/>
      <c r="BV5750" s="38"/>
    </row>
    <row r="5751" spans="44:74">
      <c r="AR5751" s="8"/>
      <c r="BV5751" s="38"/>
    </row>
    <row r="5752" spans="44:74">
      <c r="AR5752" s="8"/>
      <c r="BV5752" s="38"/>
    </row>
    <row r="5753" spans="44:74">
      <c r="AR5753" s="8"/>
      <c r="BV5753" s="38"/>
    </row>
    <row r="5754" spans="44:74">
      <c r="AR5754" s="8"/>
      <c r="BV5754" s="38"/>
    </row>
    <row r="5755" spans="44:74">
      <c r="AR5755" s="8"/>
      <c r="BV5755" s="38"/>
    </row>
    <row r="5756" spans="44:74">
      <c r="AR5756" s="8"/>
      <c r="BV5756" s="38"/>
    </row>
    <row r="5757" spans="44:74">
      <c r="AR5757" s="8"/>
      <c r="BV5757" s="38"/>
    </row>
    <row r="5758" spans="44:74">
      <c r="AR5758" s="8"/>
      <c r="BV5758" s="38"/>
    </row>
    <row r="5759" spans="44:74">
      <c r="AR5759" s="8"/>
      <c r="BV5759" s="38"/>
    </row>
    <row r="5760" spans="44:74">
      <c r="AR5760" s="8"/>
      <c r="BV5760" s="38"/>
    </row>
    <row r="5761" spans="44:74">
      <c r="AR5761" s="8"/>
      <c r="BV5761" s="38"/>
    </row>
    <row r="5762" spans="44:74">
      <c r="AR5762" s="8"/>
      <c r="BV5762" s="38"/>
    </row>
    <row r="5763" spans="44:74">
      <c r="AR5763" s="8"/>
      <c r="BV5763" s="38"/>
    </row>
    <row r="5764" spans="44:74">
      <c r="AR5764" s="8"/>
      <c r="BV5764" s="38"/>
    </row>
    <row r="5765" spans="44:74">
      <c r="AR5765" s="8"/>
      <c r="BV5765" s="38"/>
    </row>
    <row r="5766" spans="44:74">
      <c r="AR5766" s="8"/>
      <c r="BV5766" s="38"/>
    </row>
    <row r="5767" spans="44:74">
      <c r="AR5767" s="8"/>
      <c r="BV5767" s="38"/>
    </row>
    <row r="5768" spans="44:74">
      <c r="AR5768" s="8"/>
      <c r="BV5768" s="38"/>
    </row>
    <row r="5769" spans="44:74">
      <c r="AR5769" s="8"/>
      <c r="BV5769" s="38"/>
    </row>
    <row r="5770" spans="44:74">
      <c r="AR5770" s="8"/>
      <c r="BV5770" s="38"/>
    </row>
    <row r="5771" spans="44:74">
      <c r="AR5771" s="8"/>
      <c r="BV5771" s="38"/>
    </row>
    <row r="5772" spans="44:74">
      <c r="AR5772" s="8"/>
      <c r="BV5772" s="38"/>
    </row>
    <row r="5773" spans="44:74">
      <c r="AR5773" s="8"/>
      <c r="BV5773" s="38"/>
    </row>
    <row r="5774" spans="44:74">
      <c r="AR5774" s="8"/>
      <c r="BV5774" s="38"/>
    </row>
    <row r="5775" spans="44:74">
      <c r="AR5775" s="8"/>
      <c r="BV5775" s="38"/>
    </row>
    <row r="5776" spans="44:74">
      <c r="AR5776" s="8"/>
      <c r="BV5776" s="38"/>
    </row>
    <row r="5777" spans="44:74">
      <c r="AR5777" s="8"/>
      <c r="BV5777" s="38"/>
    </row>
    <row r="5778" spans="44:74">
      <c r="AR5778" s="8"/>
      <c r="BV5778" s="38"/>
    </row>
    <row r="5779" spans="44:74">
      <c r="AR5779" s="8"/>
      <c r="BV5779" s="38"/>
    </row>
    <row r="5780" spans="44:74">
      <c r="AR5780" s="8"/>
      <c r="BV5780" s="38"/>
    </row>
    <row r="5781" spans="44:74">
      <c r="AR5781" s="8"/>
      <c r="BV5781" s="38"/>
    </row>
    <row r="5782" spans="44:74">
      <c r="AR5782" s="8"/>
      <c r="BV5782" s="38"/>
    </row>
    <row r="5783" spans="44:74">
      <c r="AR5783" s="8"/>
      <c r="BV5783" s="38"/>
    </row>
    <row r="5784" spans="44:74">
      <c r="AR5784" s="8"/>
      <c r="BV5784" s="38"/>
    </row>
    <row r="5785" spans="44:74">
      <c r="AR5785" s="8"/>
      <c r="BV5785" s="38"/>
    </row>
    <row r="5786" spans="44:74">
      <c r="AR5786" s="8"/>
      <c r="BV5786" s="38"/>
    </row>
    <row r="5787" spans="44:74">
      <c r="AR5787" s="8"/>
      <c r="BV5787" s="38"/>
    </row>
    <row r="5788" spans="44:74">
      <c r="AR5788" s="8"/>
      <c r="BV5788" s="38"/>
    </row>
    <row r="5789" spans="44:74">
      <c r="AR5789" s="8"/>
      <c r="BV5789" s="38"/>
    </row>
    <row r="5790" spans="44:74">
      <c r="AR5790" s="8"/>
      <c r="BV5790" s="38"/>
    </row>
    <row r="5791" spans="44:74">
      <c r="AR5791" s="8"/>
      <c r="BV5791" s="38"/>
    </row>
    <row r="5792" spans="44:74">
      <c r="AR5792" s="8"/>
      <c r="BV5792" s="38"/>
    </row>
    <row r="5793" spans="44:74">
      <c r="AR5793" s="8"/>
      <c r="BV5793" s="38"/>
    </row>
    <row r="5794" spans="44:74">
      <c r="AR5794" s="8"/>
      <c r="BV5794" s="38"/>
    </row>
    <row r="5795" spans="44:74">
      <c r="AR5795" s="8"/>
      <c r="BV5795" s="38"/>
    </row>
    <row r="5796" spans="44:74">
      <c r="AR5796" s="8"/>
      <c r="BV5796" s="38"/>
    </row>
    <row r="5797" spans="44:74">
      <c r="AR5797" s="8"/>
      <c r="BV5797" s="38"/>
    </row>
    <row r="5798" spans="44:74">
      <c r="AR5798" s="8"/>
      <c r="BV5798" s="38"/>
    </row>
    <row r="5799" spans="44:74">
      <c r="AR5799" s="8"/>
      <c r="BV5799" s="38"/>
    </row>
    <row r="5800" spans="44:74">
      <c r="AR5800" s="8"/>
      <c r="BV5800" s="38"/>
    </row>
    <row r="5801" spans="44:74">
      <c r="AR5801" s="8"/>
      <c r="BV5801" s="38"/>
    </row>
    <row r="5802" spans="44:74">
      <c r="AR5802" s="8"/>
      <c r="BV5802" s="38"/>
    </row>
    <row r="5803" spans="44:74">
      <c r="AR5803" s="8"/>
      <c r="BV5803" s="38"/>
    </row>
    <row r="5804" spans="44:74">
      <c r="AR5804" s="8"/>
      <c r="BV5804" s="38"/>
    </row>
    <row r="5805" spans="44:74">
      <c r="AR5805" s="8"/>
      <c r="BV5805" s="38"/>
    </row>
    <row r="5806" spans="44:74">
      <c r="AR5806" s="8"/>
      <c r="BV5806" s="38"/>
    </row>
    <row r="5807" spans="44:74">
      <c r="AR5807" s="8"/>
      <c r="BV5807" s="38"/>
    </row>
    <row r="5808" spans="44:74">
      <c r="AR5808" s="8"/>
      <c r="BV5808" s="38"/>
    </row>
    <row r="5809" spans="44:74">
      <c r="AR5809" s="8"/>
      <c r="BV5809" s="38"/>
    </row>
    <row r="5810" spans="44:74">
      <c r="AR5810" s="8"/>
      <c r="BV5810" s="38"/>
    </row>
    <row r="5811" spans="44:74">
      <c r="AR5811" s="8"/>
      <c r="BV5811" s="38"/>
    </row>
    <row r="5812" spans="44:74">
      <c r="AR5812" s="8"/>
      <c r="BV5812" s="38"/>
    </row>
    <row r="5813" spans="44:74">
      <c r="AR5813" s="8"/>
      <c r="BV5813" s="38"/>
    </row>
    <row r="5814" spans="44:74">
      <c r="AR5814" s="8"/>
      <c r="BV5814" s="38"/>
    </row>
    <row r="5815" spans="44:74">
      <c r="AR5815" s="8"/>
      <c r="BV5815" s="38"/>
    </row>
    <row r="5816" spans="44:74">
      <c r="AR5816" s="8"/>
      <c r="BV5816" s="38"/>
    </row>
    <row r="5817" spans="44:74">
      <c r="AR5817" s="8"/>
      <c r="BV5817" s="38"/>
    </row>
    <row r="5818" spans="44:74">
      <c r="AR5818" s="8"/>
      <c r="BV5818" s="38"/>
    </row>
    <row r="5819" spans="44:74">
      <c r="AR5819" s="8"/>
      <c r="BV5819" s="38"/>
    </row>
    <row r="5820" spans="44:74">
      <c r="AR5820" s="8"/>
      <c r="BV5820" s="38"/>
    </row>
    <row r="5821" spans="44:74">
      <c r="AR5821" s="8"/>
      <c r="BV5821" s="38"/>
    </row>
    <row r="5822" spans="44:74">
      <c r="AR5822" s="8"/>
      <c r="BV5822" s="38"/>
    </row>
    <row r="5823" spans="44:74">
      <c r="AR5823" s="8"/>
      <c r="BV5823" s="38"/>
    </row>
    <row r="5824" spans="44:74">
      <c r="AR5824" s="8"/>
      <c r="BV5824" s="38"/>
    </row>
    <row r="5825" spans="44:74">
      <c r="AR5825" s="8"/>
      <c r="BV5825" s="38"/>
    </row>
    <row r="5826" spans="44:74">
      <c r="AR5826" s="8"/>
      <c r="BV5826" s="38"/>
    </row>
    <row r="5827" spans="44:74">
      <c r="AR5827" s="8"/>
      <c r="BV5827" s="38"/>
    </row>
    <row r="5828" spans="44:74">
      <c r="AR5828" s="8"/>
      <c r="BV5828" s="38"/>
    </row>
    <row r="5829" spans="44:74">
      <c r="AR5829" s="8"/>
      <c r="BV5829" s="38"/>
    </row>
    <row r="5830" spans="44:74">
      <c r="AR5830" s="8"/>
      <c r="BV5830" s="38"/>
    </row>
    <row r="5831" spans="44:74">
      <c r="AR5831" s="8"/>
      <c r="BV5831" s="38"/>
    </row>
    <row r="5832" spans="44:74">
      <c r="AR5832" s="8"/>
      <c r="BV5832" s="38"/>
    </row>
    <row r="5833" spans="44:74">
      <c r="AR5833" s="8"/>
      <c r="BV5833" s="38"/>
    </row>
    <row r="5834" spans="44:74">
      <c r="AR5834" s="8"/>
      <c r="BV5834" s="38"/>
    </row>
    <row r="5835" spans="44:74">
      <c r="AR5835" s="8"/>
      <c r="BV5835" s="38"/>
    </row>
    <row r="5836" spans="44:74">
      <c r="AR5836" s="8"/>
      <c r="BV5836" s="38"/>
    </row>
    <row r="5837" spans="44:74">
      <c r="AR5837" s="8"/>
      <c r="BV5837" s="38"/>
    </row>
    <row r="5838" spans="44:74">
      <c r="AR5838" s="8"/>
      <c r="BV5838" s="38"/>
    </row>
    <row r="5839" spans="44:74">
      <c r="AR5839" s="8"/>
      <c r="BV5839" s="38"/>
    </row>
    <row r="5840" spans="44:74">
      <c r="AR5840" s="8"/>
      <c r="BV5840" s="38"/>
    </row>
    <row r="5841" spans="44:74">
      <c r="AR5841" s="8"/>
      <c r="BV5841" s="38"/>
    </row>
    <row r="5842" spans="44:74">
      <c r="AR5842" s="8"/>
      <c r="BV5842" s="38"/>
    </row>
    <row r="5843" spans="44:74">
      <c r="AR5843" s="8"/>
      <c r="BV5843" s="38"/>
    </row>
    <row r="5844" spans="44:74">
      <c r="AR5844" s="8"/>
      <c r="BV5844" s="38"/>
    </row>
    <row r="5845" spans="44:74">
      <c r="AR5845" s="8"/>
      <c r="BV5845" s="38"/>
    </row>
    <row r="5846" spans="44:74">
      <c r="AR5846" s="8"/>
      <c r="BV5846" s="38"/>
    </row>
    <row r="5847" spans="44:74">
      <c r="AR5847" s="8"/>
      <c r="BV5847" s="38"/>
    </row>
    <row r="5848" spans="44:74">
      <c r="AR5848" s="8"/>
      <c r="BV5848" s="38"/>
    </row>
    <row r="5849" spans="44:74">
      <c r="AR5849" s="8"/>
      <c r="BV5849" s="38"/>
    </row>
    <row r="5850" spans="44:74">
      <c r="AR5850" s="8"/>
      <c r="BV5850" s="38"/>
    </row>
    <row r="5851" spans="44:74">
      <c r="AR5851" s="8"/>
      <c r="BV5851" s="38"/>
    </row>
    <row r="5852" spans="44:74">
      <c r="AR5852" s="8"/>
      <c r="BV5852" s="38"/>
    </row>
    <row r="5853" spans="44:74">
      <c r="AR5853" s="8"/>
      <c r="BV5853" s="38"/>
    </row>
    <row r="5854" spans="44:74">
      <c r="AR5854" s="8"/>
      <c r="BV5854" s="38"/>
    </row>
    <row r="5855" spans="44:74">
      <c r="AR5855" s="8"/>
      <c r="BV5855" s="38"/>
    </row>
    <row r="5856" spans="44:74">
      <c r="AR5856" s="8"/>
      <c r="BV5856" s="38"/>
    </row>
    <row r="5857" spans="44:74">
      <c r="AR5857" s="8"/>
      <c r="BV5857" s="38"/>
    </row>
    <row r="5858" spans="44:74">
      <c r="AR5858" s="8"/>
      <c r="BV5858" s="38"/>
    </row>
    <row r="5859" spans="44:74">
      <c r="AR5859" s="8"/>
      <c r="BV5859" s="38"/>
    </row>
    <row r="5860" spans="44:74">
      <c r="AR5860" s="8"/>
      <c r="BV5860" s="38"/>
    </row>
    <row r="5861" spans="44:74">
      <c r="AR5861" s="8"/>
      <c r="BV5861" s="38"/>
    </row>
    <row r="5862" spans="44:74">
      <c r="AR5862" s="8"/>
      <c r="BV5862" s="38"/>
    </row>
    <row r="5863" spans="44:74">
      <c r="AR5863" s="8"/>
      <c r="BV5863" s="38"/>
    </row>
    <row r="5864" spans="44:74">
      <c r="AR5864" s="8"/>
      <c r="BV5864" s="38"/>
    </row>
    <row r="5865" spans="44:74">
      <c r="AR5865" s="8"/>
      <c r="BV5865" s="38"/>
    </row>
    <row r="5866" spans="44:74">
      <c r="AR5866" s="8"/>
      <c r="BV5866" s="38"/>
    </row>
    <row r="5867" spans="44:74">
      <c r="AR5867" s="8"/>
      <c r="BV5867" s="38"/>
    </row>
    <row r="5868" spans="44:74">
      <c r="AR5868" s="8"/>
      <c r="BV5868" s="38"/>
    </row>
    <row r="5869" spans="44:74">
      <c r="AR5869" s="8"/>
      <c r="BV5869" s="38"/>
    </row>
    <row r="5870" spans="44:74">
      <c r="AR5870" s="8"/>
      <c r="BV5870" s="38"/>
    </row>
    <row r="5871" spans="44:74">
      <c r="AR5871" s="8"/>
      <c r="BV5871" s="38"/>
    </row>
    <row r="5872" spans="44:74">
      <c r="AR5872" s="8"/>
      <c r="BV5872" s="38"/>
    </row>
    <row r="5873" spans="44:74">
      <c r="AR5873" s="8"/>
      <c r="BV5873" s="38"/>
    </row>
    <row r="5874" spans="44:74">
      <c r="AR5874" s="8"/>
      <c r="BV5874" s="38"/>
    </row>
    <row r="5875" spans="44:74">
      <c r="AR5875" s="8"/>
      <c r="BV5875" s="38"/>
    </row>
    <row r="5876" spans="44:74">
      <c r="AR5876" s="8"/>
      <c r="BV5876" s="38"/>
    </row>
    <row r="5877" spans="44:74">
      <c r="AR5877" s="8"/>
      <c r="BV5877" s="38"/>
    </row>
    <row r="5878" spans="44:74">
      <c r="AR5878" s="8"/>
      <c r="BV5878" s="38"/>
    </row>
    <row r="5879" spans="44:74">
      <c r="AR5879" s="8"/>
      <c r="BV5879" s="38"/>
    </row>
    <row r="5880" spans="44:74">
      <c r="AR5880" s="8"/>
      <c r="BV5880" s="38"/>
    </row>
    <row r="5881" spans="44:74">
      <c r="AR5881" s="8"/>
      <c r="BV5881" s="38"/>
    </row>
    <row r="5882" spans="44:74">
      <c r="AR5882" s="8"/>
      <c r="BV5882" s="38"/>
    </row>
    <row r="5883" spans="44:74">
      <c r="AR5883" s="8"/>
      <c r="BV5883" s="38"/>
    </row>
    <row r="5884" spans="44:74">
      <c r="AR5884" s="8"/>
      <c r="BV5884" s="38"/>
    </row>
    <row r="5885" spans="44:74">
      <c r="AR5885" s="8"/>
      <c r="BV5885" s="38"/>
    </row>
    <row r="5886" spans="44:74">
      <c r="AR5886" s="8"/>
      <c r="BV5886" s="38"/>
    </row>
    <row r="5887" spans="44:74">
      <c r="AR5887" s="8"/>
      <c r="BV5887" s="38"/>
    </row>
    <row r="5888" spans="44:74">
      <c r="AR5888" s="8"/>
      <c r="BV5888" s="38"/>
    </row>
    <row r="5889" spans="44:74">
      <c r="AR5889" s="8"/>
      <c r="BV5889" s="38"/>
    </row>
    <row r="5890" spans="44:74">
      <c r="AR5890" s="8"/>
      <c r="BV5890" s="38"/>
    </row>
    <row r="5891" spans="44:74">
      <c r="AR5891" s="8"/>
      <c r="BV5891" s="38"/>
    </row>
    <row r="5892" spans="44:74">
      <c r="AR5892" s="8"/>
      <c r="BV5892" s="38"/>
    </row>
    <row r="5893" spans="44:74">
      <c r="AR5893" s="8"/>
      <c r="BV5893" s="38"/>
    </row>
    <row r="5894" spans="44:74">
      <c r="AR5894" s="8"/>
      <c r="BV5894" s="38"/>
    </row>
    <row r="5895" spans="44:74">
      <c r="AR5895" s="8"/>
      <c r="BV5895" s="38"/>
    </row>
    <row r="5896" spans="44:74">
      <c r="AR5896" s="8"/>
      <c r="BV5896" s="38"/>
    </row>
    <row r="5897" spans="44:74">
      <c r="AR5897" s="8"/>
      <c r="BV5897" s="38"/>
    </row>
    <row r="5898" spans="44:74">
      <c r="AR5898" s="8"/>
      <c r="BV5898" s="38"/>
    </row>
    <row r="5899" spans="44:74">
      <c r="AR5899" s="8"/>
      <c r="BV5899" s="38"/>
    </row>
    <row r="5900" spans="44:74">
      <c r="AR5900" s="8"/>
      <c r="BV5900" s="38"/>
    </row>
    <row r="5901" spans="44:74">
      <c r="AR5901" s="8"/>
      <c r="BV5901" s="38"/>
    </row>
    <row r="5902" spans="44:74">
      <c r="AR5902" s="8"/>
      <c r="BV5902" s="38"/>
    </row>
    <row r="5903" spans="44:74">
      <c r="AR5903" s="8"/>
      <c r="BV5903" s="38"/>
    </row>
    <row r="5904" spans="44:74">
      <c r="AR5904" s="8"/>
      <c r="BV5904" s="38"/>
    </row>
    <row r="5905" spans="44:74">
      <c r="AR5905" s="8"/>
      <c r="BV5905" s="38"/>
    </row>
    <row r="5906" spans="44:74">
      <c r="AR5906" s="8"/>
      <c r="BV5906" s="38"/>
    </row>
    <row r="5907" spans="44:74">
      <c r="AR5907" s="8"/>
      <c r="BV5907" s="38"/>
    </row>
    <row r="5908" spans="44:74">
      <c r="AR5908" s="8"/>
      <c r="BV5908" s="38"/>
    </row>
    <row r="5909" spans="44:74">
      <c r="AR5909" s="8"/>
      <c r="BV5909" s="38"/>
    </row>
    <row r="5910" spans="44:74">
      <c r="AR5910" s="8"/>
      <c r="BV5910" s="38"/>
    </row>
    <row r="5911" spans="44:74">
      <c r="AR5911" s="8"/>
      <c r="BV5911" s="38"/>
    </row>
    <row r="5912" spans="44:74">
      <c r="AR5912" s="8"/>
      <c r="BV5912" s="38"/>
    </row>
    <row r="5913" spans="44:74">
      <c r="AR5913" s="8"/>
      <c r="BV5913" s="38"/>
    </row>
    <row r="5914" spans="44:74">
      <c r="AR5914" s="8"/>
      <c r="BV5914" s="38"/>
    </row>
    <row r="5915" spans="44:74">
      <c r="AR5915" s="8"/>
      <c r="BV5915" s="38"/>
    </row>
    <row r="5916" spans="44:74">
      <c r="AR5916" s="8"/>
      <c r="BV5916" s="38"/>
    </row>
    <row r="5917" spans="44:74">
      <c r="AR5917" s="8"/>
      <c r="BV5917" s="38"/>
    </row>
    <row r="5918" spans="44:74">
      <c r="AR5918" s="8"/>
      <c r="BV5918" s="38"/>
    </row>
    <row r="5919" spans="44:74">
      <c r="AR5919" s="8"/>
      <c r="BV5919" s="38"/>
    </row>
    <row r="5920" spans="44:74">
      <c r="AR5920" s="8"/>
      <c r="BV5920" s="38"/>
    </row>
    <row r="5921" spans="44:74">
      <c r="AR5921" s="8"/>
      <c r="BV5921" s="38"/>
    </row>
    <row r="5922" spans="44:74">
      <c r="AR5922" s="8"/>
      <c r="BV5922" s="38"/>
    </row>
    <row r="5923" spans="44:74">
      <c r="AR5923" s="8"/>
      <c r="BV5923" s="38"/>
    </row>
    <row r="5924" spans="44:74">
      <c r="AR5924" s="8"/>
      <c r="BV5924" s="38"/>
    </row>
    <row r="5925" spans="44:74">
      <c r="AR5925" s="8"/>
      <c r="BV5925" s="38"/>
    </row>
    <row r="5926" spans="44:74">
      <c r="AR5926" s="8"/>
      <c r="BV5926" s="38"/>
    </row>
    <row r="5927" spans="44:74">
      <c r="AR5927" s="8"/>
      <c r="BV5927" s="38"/>
    </row>
    <row r="5928" spans="44:74">
      <c r="AR5928" s="8"/>
      <c r="BV5928" s="38"/>
    </row>
    <row r="5929" spans="44:74">
      <c r="AR5929" s="8"/>
      <c r="BV5929" s="38"/>
    </row>
    <row r="5930" spans="44:74">
      <c r="AR5930" s="8"/>
      <c r="BV5930" s="38"/>
    </row>
    <row r="5931" spans="44:74">
      <c r="AR5931" s="8"/>
      <c r="BV5931" s="38"/>
    </row>
    <row r="5932" spans="44:74">
      <c r="AR5932" s="8"/>
      <c r="BV5932" s="38"/>
    </row>
    <row r="5933" spans="44:74">
      <c r="AR5933" s="8"/>
      <c r="BV5933" s="38"/>
    </row>
    <row r="5934" spans="44:74">
      <c r="AR5934" s="8"/>
      <c r="BV5934" s="38"/>
    </row>
    <row r="5935" spans="44:74">
      <c r="AR5935" s="8"/>
      <c r="BV5935" s="38"/>
    </row>
    <row r="5936" spans="44:74">
      <c r="AR5936" s="8"/>
      <c r="BV5936" s="38"/>
    </row>
    <row r="5937" spans="44:74">
      <c r="AR5937" s="8"/>
      <c r="BV5937" s="38"/>
    </row>
    <row r="5938" spans="44:74">
      <c r="AR5938" s="8"/>
      <c r="BV5938" s="38"/>
    </row>
    <row r="5939" spans="44:74">
      <c r="AR5939" s="8"/>
      <c r="BV5939" s="38"/>
    </row>
    <row r="5940" spans="44:74">
      <c r="AR5940" s="8"/>
      <c r="BV5940" s="38"/>
    </row>
    <row r="5941" spans="44:74">
      <c r="AR5941" s="8"/>
      <c r="BV5941" s="38"/>
    </row>
    <row r="5942" spans="44:74">
      <c r="AR5942" s="8"/>
      <c r="BV5942" s="38"/>
    </row>
    <row r="5943" spans="44:74">
      <c r="AR5943" s="8"/>
      <c r="BV5943" s="38"/>
    </row>
    <row r="5944" spans="44:74">
      <c r="AR5944" s="8"/>
      <c r="BV5944" s="38"/>
    </row>
    <row r="5945" spans="44:74">
      <c r="AR5945" s="8"/>
      <c r="BV5945" s="38"/>
    </row>
    <row r="5946" spans="44:74">
      <c r="AR5946" s="8"/>
      <c r="BV5946" s="38"/>
    </row>
    <row r="5947" spans="44:74">
      <c r="AR5947" s="8"/>
      <c r="BV5947" s="38"/>
    </row>
    <row r="5948" spans="44:74">
      <c r="AR5948" s="8"/>
      <c r="BV5948" s="38"/>
    </row>
    <row r="5949" spans="44:74">
      <c r="AR5949" s="8"/>
      <c r="BV5949" s="38"/>
    </row>
    <row r="5950" spans="44:74">
      <c r="AR5950" s="8"/>
      <c r="BV5950" s="38"/>
    </row>
    <row r="5951" spans="44:74">
      <c r="AR5951" s="8"/>
      <c r="BV5951" s="38"/>
    </row>
    <row r="5952" spans="44:74">
      <c r="AR5952" s="8"/>
      <c r="BV5952" s="38"/>
    </row>
    <row r="5953" spans="44:74">
      <c r="AR5953" s="8"/>
      <c r="BV5953" s="38"/>
    </row>
    <row r="5954" spans="44:74">
      <c r="AR5954" s="8"/>
      <c r="BV5954" s="38"/>
    </row>
    <row r="5955" spans="44:74">
      <c r="AR5955" s="8"/>
      <c r="BV5955" s="38"/>
    </row>
    <row r="5956" spans="44:74">
      <c r="AR5956" s="8"/>
      <c r="BV5956" s="38"/>
    </row>
    <row r="5957" spans="44:74">
      <c r="AR5957" s="8"/>
      <c r="BV5957" s="38"/>
    </row>
    <row r="5958" spans="44:74">
      <c r="AR5958" s="8"/>
      <c r="BV5958" s="38"/>
    </row>
    <row r="5959" spans="44:74">
      <c r="AR5959" s="8"/>
      <c r="BV5959" s="38"/>
    </row>
    <row r="5960" spans="44:74">
      <c r="AR5960" s="8"/>
      <c r="BV5960" s="38"/>
    </row>
    <row r="5961" spans="44:74">
      <c r="AR5961" s="8"/>
      <c r="BV5961" s="38"/>
    </row>
    <row r="5962" spans="44:74">
      <c r="AR5962" s="8"/>
      <c r="BV5962" s="38"/>
    </row>
    <row r="5963" spans="44:74">
      <c r="AR5963" s="8"/>
      <c r="BV5963" s="38"/>
    </row>
    <row r="5964" spans="44:74">
      <c r="AR5964" s="8"/>
      <c r="BV5964" s="38"/>
    </row>
    <row r="5965" spans="44:74">
      <c r="AR5965" s="8"/>
      <c r="BV5965" s="38"/>
    </row>
    <row r="5966" spans="44:74">
      <c r="AR5966" s="8"/>
      <c r="BV5966" s="38"/>
    </row>
    <row r="5967" spans="44:74">
      <c r="AR5967" s="8"/>
      <c r="BV5967" s="38"/>
    </row>
    <row r="5968" spans="44:74">
      <c r="AR5968" s="8"/>
      <c r="BV5968" s="38"/>
    </row>
    <row r="5969" spans="44:74">
      <c r="AR5969" s="8"/>
      <c r="BV5969" s="38"/>
    </row>
    <row r="5970" spans="44:74">
      <c r="AR5970" s="8"/>
      <c r="BV5970" s="38"/>
    </row>
    <row r="5971" spans="44:74">
      <c r="AR5971" s="8"/>
      <c r="BV5971" s="38"/>
    </row>
    <row r="5972" spans="44:74">
      <c r="AR5972" s="8"/>
      <c r="BV5972" s="38"/>
    </row>
    <row r="5973" spans="44:74">
      <c r="AR5973" s="8"/>
      <c r="BV5973" s="38"/>
    </row>
    <row r="5974" spans="44:74">
      <c r="AR5974" s="8"/>
      <c r="BV5974" s="38"/>
    </row>
    <row r="5975" spans="44:74">
      <c r="AR5975" s="8"/>
      <c r="BV5975" s="38"/>
    </row>
    <row r="5976" spans="44:74">
      <c r="AR5976" s="8"/>
      <c r="BV5976" s="38"/>
    </row>
    <row r="5977" spans="44:74">
      <c r="AR5977" s="8"/>
      <c r="BV5977" s="38"/>
    </row>
    <row r="5978" spans="44:74">
      <c r="AR5978" s="8"/>
      <c r="BV5978" s="38"/>
    </row>
    <row r="5979" spans="44:74">
      <c r="AR5979" s="8"/>
      <c r="BV5979" s="38"/>
    </row>
    <row r="5980" spans="44:74">
      <c r="AR5980" s="8"/>
      <c r="BV5980" s="38"/>
    </row>
    <row r="5981" spans="44:74">
      <c r="AR5981" s="8"/>
      <c r="BV5981" s="38"/>
    </row>
    <row r="5982" spans="44:74">
      <c r="AR5982" s="8"/>
      <c r="BV5982" s="38"/>
    </row>
    <row r="5983" spans="44:74">
      <c r="AR5983" s="8"/>
      <c r="BV5983" s="38"/>
    </row>
    <row r="5984" spans="44:74">
      <c r="AR5984" s="8"/>
      <c r="BV5984" s="38"/>
    </row>
    <row r="5985" spans="44:74">
      <c r="AR5985" s="8"/>
      <c r="BV5985" s="38"/>
    </row>
    <row r="5986" spans="44:74">
      <c r="AR5986" s="8"/>
      <c r="BV5986" s="38"/>
    </row>
    <row r="5987" spans="44:74">
      <c r="AR5987" s="8"/>
      <c r="BV5987" s="38"/>
    </row>
    <row r="5988" spans="44:74">
      <c r="AR5988" s="8"/>
      <c r="BV5988" s="38"/>
    </row>
    <row r="5989" spans="44:74">
      <c r="AR5989" s="8"/>
      <c r="BV5989" s="38"/>
    </row>
    <row r="5990" spans="44:74">
      <c r="AR5990" s="8"/>
      <c r="BV5990" s="38"/>
    </row>
    <row r="5991" spans="44:74">
      <c r="AR5991" s="8"/>
      <c r="BV5991" s="38"/>
    </row>
    <row r="5992" spans="44:74">
      <c r="AR5992" s="8"/>
      <c r="BV5992" s="38"/>
    </row>
    <row r="5993" spans="44:74">
      <c r="AR5993" s="8"/>
      <c r="BV5993" s="38"/>
    </row>
    <row r="5994" spans="44:74">
      <c r="AR5994" s="8"/>
      <c r="BV5994" s="38"/>
    </row>
    <row r="5995" spans="44:74">
      <c r="AR5995" s="8"/>
      <c r="BV5995" s="38"/>
    </row>
    <row r="5996" spans="44:74">
      <c r="AR5996" s="8"/>
      <c r="BV5996" s="38"/>
    </row>
    <row r="5997" spans="44:74">
      <c r="AR5997" s="8"/>
      <c r="BV5997" s="38"/>
    </row>
    <row r="5998" spans="44:74">
      <c r="AR5998" s="8"/>
      <c r="BV5998" s="38"/>
    </row>
    <row r="5999" spans="44:74">
      <c r="AR5999" s="8"/>
      <c r="BV5999" s="38"/>
    </row>
    <row r="6000" spans="44:74">
      <c r="AR6000" s="8"/>
      <c r="BV6000" s="38"/>
    </row>
    <row r="6001" spans="44:74">
      <c r="AR6001" s="8"/>
      <c r="BV6001" s="38"/>
    </row>
    <row r="6002" spans="44:74">
      <c r="AR6002" s="8"/>
      <c r="BV6002" s="38"/>
    </row>
    <row r="6003" spans="44:74">
      <c r="AR6003" s="8"/>
      <c r="BV6003" s="38"/>
    </row>
    <row r="6004" spans="44:74">
      <c r="AR6004" s="8"/>
      <c r="BV6004" s="38"/>
    </row>
    <row r="6005" spans="44:74">
      <c r="AR6005" s="8"/>
      <c r="BV6005" s="38"/>
    </row>
    <row r="6006" spans="44:74">
      <c r="AR6006" s="8"/>
      <c r="BV6006" s="38"/>
    </row>
    <row r="6007" spans="44:74">
      <c r="AR6007" s="8"/>
      <c r="BV6007" s="38"/>
    </row>
    <row r="6008" spans="44:74">
      <c r="AR6008" s="8"/>
      <c r="BV6008" s="38"/>
    </row>
    <row r="6009" spans="44:74">
      <c r="AR6009" s="8"/>
      <c r="BV6009" s="38"/>
    </row>
    <row r="6010" spans="44:74">
      <c r="AR6010" s="8"/>
      <c r="BV6010" s="38"/>
    </row>
    <row r="6011" spans="44:74">
      <c r="AR6011" s="8"/>
      <c r="BV6011" s="38"/>
    </row>
    <row r="6012" spans="44:74">
      <c r="AR6012" s="8"/>
      <c r="BV6012" s="38"/>
    </row>
    <row r="6013" spans="44:74">
      <c r="AR6013" s="8"/>
      <c r="BV6013" s="38"/>
    </row>
    <row r="6014" spans="44:74">
      <c r="AR6014" s="8"/>
      <c r="BV6014" s="38"/>
    </row>
    <row r="6015" spans="44:74">
      <c r="AR6015" s="8"/>
      <c r="BV6015" s="38"/>
    </row>
    <row r="6016" spans="44:74">
      <c r="AR6016" s="8"/>
      <c r="BV6016" s="38"/>
    </row>
    <row r="6017" spans="44:74">
      <c r="AR6017" s="8"/>
      <c r="BV6017" s="38"/>
    </row>
    <row r="6018" spans="44:74">
      <c r="AR6018" s="8"/>
      <c r="BV6018" s="38"/>
    </row>
    <row r="6019" spans="44:74">
      <c r="AR6019" s="8"/>
      <c r="BV6019" s="38"/>
    </row>
    <row r="6020" spans="44:74">
      <c r="AR6020" s="8"/>
      <c r="BV6020" s="38"/>
    </row>
    <row r="6021" spans="44:74">
      <c r="AR6021" s="8"/>
      <c r="BV6021" s="38"/>
    </row>
    <row r="6022" spans="44:74">
      <c r="AR6022" s="8"/>
      <c r="BV6022" s="38"/>
    </row>
    <row r="6023" spans="44:74">
      <c r="AR6023" s="8"/>
      <c r="BV6023" s="38"/>
    </row>
    <row r="6024" spans="44:74">
      <c r="AR6024" s="8"/>
      <c r="BV6024" s="38"/>
    </row>
    <row r="6025" spans="44:74">
      <c r="AR6025" s="8"/>
      <c r="BV6025" s="38"/>
    </row>
    <row r="6026" spans="44:74">
      <c r="AR6026" s="8"/>
      <c r="BV6026" s="38"/>
    </row>
    <row r="6027" spans="44:74">
      <c r="AR6027" s="8"/>
      <c r="BV6027" s="38"/>
    </row>
    <row r="6028" spans="44:74">
      <c r="AR6028" s="8"/>
      <c r="BV6028" s="38"/>
    </row>
    <row r="6029" spans="44:74">
      <c r="AR6029" s="8"/>
      <c r="BV6029" s="38"/>
    </row>
    <row r="6030" spans="44:74">
      <c r="AR6030" s="8"/>
      <c r="BV6030" s="38"/>
    </row>
    <row r="6031" spans="44:74">
      <c r="AR6031" s="8"/>
      <c r="BV6031" s="38"/>
    </row>
    <row r="6032" spans="44:74">
      <c r="AR6032" s="8"/>
      <c r="BV6032" s="38"/>
    </row>
    <row r="6033" spans="44:74">
      <c r="AR6033" s="8"/>
      <c r="BV6033" s="38"/>
    </row>
    <row r="6034" spans="44:74">
      <c r="AR6034" s="8"/>
      <c r="BV6034" s="38"/>
    </row>
    <row r="6035" spans="44:74">
      <c r="AR6035" s="8"/>
      <c r="BV6035" s="38"/>
    </row>
    <row r="6036" spans="44:74">
      <c r="AR6036" s="8"/>
      <c r="BV6036" s="38"/>
    </row>
    <row r="6037" spans="44:74">
      <c r="AR6037" s="8"/>
      <c r="BV6037" s="38"/>
    </row>
    <row r="6038" spans="44:74">
      <c r="AR6038" s="8"/>
      <c r="BV6038" s="38"/>
    </row>
    <row r="6039" spans="44:74">
      <c r="AR6039" s="8"/>
      <c r="BV6039" s="38"/>
    </row>
    <row r="6040" spans="44:74">
      <c r="AR6040" s="8"/>
      <c r="BV6040" s="38"/>
    </row>
    <row r="6041" spans="44:74">
      <c r="AR6041" s="8"/>
      <c r="BV6041" s="38"/>
    </row>
    <row r="6042" spans="44:74">
      <c r="AR6042" s="8"/>
      <c r="BV6042" s="38"/>
    </row>
    <row r="6043" spans="44:74">
      <c r="AR6043" s="8"/>
      <c r="BV6043" s="38"/>
    </row>
    <row r="6044" spans="44:74">
      <c r="AR6044" s="8"/>
      <c r="BV6044" s="38"/>
    </row>
    <row r="6045" spans="44:74">
      <c r="AR6045" s="8"/>
      <c r="BV6045" s="38"/>
    </row>
    <row r="6046" spans="44:74">
      <c r="AR6046" s="8"/>
      <c r="BV6046" s="38"/>
    </row>
    <row r="6047" spans="44:74">
      <c r="AR6047" s="8"/>
      <c r="BV6047" s="38"/>
    </row>
    <row r="6048" spans="44:74">
      <c r="AR6048" s="8"/>
      <c r="BV6048" s="38"/>
    </row>
    <row r="6049" spans="44:74">
      <c r="AR6049" s="8"/>
      <c r="BV6049" s="38"/>
    </row>
    <row r="6050" spans="44:74">
      <c r="AR6050" s="8"/>
      <c r="BV6050" s="38"/>
    </row>
    <row r="6051" spans="44:74">
      <c r="AR6051" s="8"/>
      <c r="BV6051" s="38"/>
    </row>
    <row r="6052" spans="44:74">
      <c r="AR6052" s="8"/>
      <c r="BV6052" s="38"/>
    </row>
    <row r="6053" spans="44:74">
      <c r="AR6053" s="8"/>
      <c r="BV6053" s="38"/>
    </row>
    <row r="6054" spans="44:74">
      <c r="AR6054" s="8"/>
      <c r="BV6054" s="38"/>
    </row>
    <row r="6055" spans="44:74">
      <c r="AR6055" s="8"/>
      <c r="BV6055" s="38"/>
    </row>
    <row r="6056" spans="44:74">
      <c r="AR6056" s="8"/>
      <c r="BV6056" s="38"/>
    </row>
    <row r="6057" spans="44:74">
      <c r="AR6057" s="8"/>
      <c r="BV6057" s="38"/>
    </row>
    <row r="6058" spans="44:74">
      <c r="AR6058" s="8"/>
      <c r="BV6058" s="38"/>
    </row>
    <row r="6059" spans="44:74">
      <c r="AR6059" s="8"/>
      <c r="BV6059" s="38"/>
    </row>
    <row r="6060" spans="44:74">
      <c r="AR6060" s="8"/>
      <c r="BV6060" s="38"/>
    </row>
    <row r="6061" spans="44:74">
      <c r="AR6061" s="8"/>
      <c r="BV6061" s="38"/>
    </row>
    <row r="6062" spans="44:74">
      <c r="AR6062" s="8"/>
      <c r="BV6062" s="38"/>
    </row>
    <row r="6063" spans="44:74">
      <c r="AR6063" s="8"/>
      <c r="BV6063" s="38"/>
    </row>
    <row r="6064" spans="44:74">
      <c r="AR6064" s="8"/>
      <c r="BV6064" s="38"/>
    </row>
    <row r="6065" spans="44:74">
      <c r="AR6065" s="8"/>
      <c r="BV6065" s="38"/>
    </row>
    <row r="6066" spans="44:74">
      <c r="AR6066" s="8"/>
      <c r="BV6066" s="38"/>
    </row>
    <row r="6067" spans="44:74">
      <c r="AR6067" s="8"/>
      <c r="BV6067" s="38"/>
    </row>
    <row r="6068" spans="44:74">
      <c r="AR6068" s="8"/>
      <c r="BV6068" s="38"/>
    </row>
    <row r="6069" spans="44:74">
      <c r="AR6069" s="8"/>
      <c r="BV6069" s="38"/>
    </row>
    <row r="6070" spans="44:74">
      <c r="AR6070" s="8"/>
      <c r="BV6070" s="38"/>
    </row>
    <row r="6071" spans="44:74">
      <c r="AR6071" s="8"/>
      <c r="BV6071" s="38"/>
    </row>
    <row r="6072" spans="44:74">
      <c r="AR6072" s="8"/>
      <c r="BV6072" s="38"/>
    </row>
    <row r="6073" spans="44:74">
      <c r="AR6073" s="8"/>
      <c r="BV6073" s="38"/>
    </row>
    <row r="6074" spans="44:74">
      <c r="AR6074" s="8"/>
      <c r="BV6074" s="38"/>
    </row>
    <row r="6075" spans="44:74">
      <c r="AR6075" s="8"/>
      <c r="BV6075" s="38"/>
    </row>
    <row r="6076" spans="44:74">
      <c r="AR6076" s="8"/>
      <c r="BV6076" s="38"/>
    </row>
    <row r="6077" spans="44:74">
      <c r="AR6077" s="8"/>
      <c r="BV6077" s="38"/>
    </row>
    <row r="6078" spans="44:74">
      <c r="AR6078" s="8"/>
      <c r="BV6078" s="38"/>
    </row>
    <row r="6079" spans="44:74">
      <c r="AR6079" s="8"/>
      <c r="BV6079" s="38"/>
    </row>
    <row r="6080" spans="44:74">
      <c r="AR6080" s="8"/>
      <c r="BV6080" s="38"/>
    </row>
    <row r="6081" spans="44:74">
      <c r="AR6081" s="8"/>
      <c r="BV6081" s="38"/>
    </row>
    <row r="6082" spans="44:74">
      <c r="AR6082" s="8"/>
      <c r="BV6082" s="38"/>
    </row>
    <row r="6083" spans="44:74">
      <c r="AR6083" s="8"/>
      <c r="BV6083" s="38"/>
    </row>
    <row r="6084" spans="44:74">
      <c r="AR6084" s="8"/>
      <c r="BV6084" s="38"/>
    </row>
    <row r="6085" spans="44:74">
      <c r="AR6085" s="8"/>
      <c r="BV6085" s="38"/>
    </row>
    <row r="6086" spans="44:74">
      <c r="AR6086" s="8"/>
      <c r="BV6086" s="38"/>
    </row>
    <row r="6087" spans="44:74">
      <c r="AR6087" s="8"/>
      <c r="BV6087" s="38"/>
    </row>
    <row r="6088" spans="44:74">
      <c r="AR6088" s="8"/>
      <c r="BV6088" s="38"/>
    </row>
    <row r="6089" spans="44:74">
      <c r="AR6089" s="8"/>
      <c r="BV6089" s="38"/>
    </row>
    <row r="6090" spans="44:74">
      <c r="AR6090" s="8"/>
      <c r="BV6090" s="38"/>
    </row>
    <row r="6091" spans="44:74">
      <c r="AR6091" s="8"/>
      <c r="BV6091" s="38"/>
    </row>
    <row r="6092" spans="44:74">
      <c r="AR6092" s="8"/>
      <c r="BV6092" s="38"/>
    </row>
    <row r="6093" spans="44:74">
      <c r="AR6093" s="8"/>
      <c r="BV6093" s="38"/>
    </row>
    <row r="6094" spans="44:74">
      <c r="AR6094" s="8"/>
      <c r="BV6094" s="38"/>
    </row>
    <row r="6095" spans="44:74">
      <c r="AR6095" s="8"/>
      <c r="BV6095" s="38"/>
    </row>
    <row r="6096" spans="44:74">
      <c r="AR6096" s="8"/>
      <c r="BV6096" s="38"/>
    </row>
    <row r="6097" spans="44:74">
      <c r="AR6097" s="8"/>
      <c r="BV6097" s="38"/>
    </row>
    <row r="6098" spans="44:74">
      <c r="AR6098" s="8"/>
      <c r="BV6098" s="38"/>
    </row>
    <row r="6099" spans="44:74">
      <c r="AR6099" s="8"/>
      <c r="BV6099" s="38"/>
    </row>
    <row r="6100" spans="44:74">
      <c r="AR6100" s="8"/>
      <c r="BV6100" s="38"/>
    </row>
    <row r="6101" spans="44:74">
      <c r="AR6101" s="8"/>
      <c r="BV6101" s="38"/>
    </row>
    <row r="6102" spans="44:74">
      <c r="AR6102" s="8"/>
      <c r="BV6102" s="38"/>
    </row>
    <row r="6103" spans="44:74">
      <c r="AR6103" s="8"/>
      <c r="BV6103" s="38"/>
    </row>
    <row r="6104" spans="44:74">
      <c r="AR6104" s="8"/>
      <c r="BV6104" s="38"/>
    </row>
    <row r="6105" spans="44:74">
      <c r="AR6105" s="8"/>
      <c r="BV6105" s="38"/>
    </row>
    <row r="6106" spans="44:74">
      <c r="AR6106" s="8"/>
      <c r="BV6106" s="38"/>
    </row>
    <row r="6107" spans="44:74">
      <c r="AR6107" s="8"/>
      <c r="BV6107" s="38"/>
    </row>
    <row r="6108" spans="44:74">
      <c r="AR6108" s="8"/>
      <c r="BV6108" s="38"/>
    </row>
    <row r="6109" spans="44:74">
      <c r="AR6109" s="8"/>
      <c r="BV6109" s="38"/>
    </row>
    <row r="6110" spans="44:74">
      <c r="AR6110" s="8"/>
      <c r="BV6110" s="38"/>
    </row>
    <row r="6111" spans="44:74">
      <c r="AR6111" s="8"/>
      <c r="BV6111" s="38"/>
    </row>
    <row r="6112" spans="44:74">
      <c r="AR6112" s="8"/>
      <c r="BV6112" s="38"/>
    </row>
    <row r="6113" spans="44:74">
      <c r="AR6113" s="8"/>
      <c r="BV6113" s="38"/>
    </row>
    <row r="6114" spans="44:74">
      <c r="AR6114" s="8"/>
      <c r="BV6114" s="38"/>
    </row>
    <row r="6115" spans="44:74">
      <c r="AR6115" s="8"/>
      <c r="BV6115" s="38"/>
    </row>
    <row r="6116" spans="44:74">
      <c r="AR6116" s="8"/>
      <c r="BV6116" s="38"/>
    </row>
    <row r="6117" spans="44:74">
      <c r="AR6117" s="8"/>
      <c r="BV6117" s="38"/>
    </row>
    <row r="6118" spans="44:74">
      <c r="AR6118" s="8"/>
      <c r="BV6118" s="38"/>
    </row>
    <row r="6119" spans="44:74">
      <c r="AR6119" s="8"/>
      <c r="BV6119" s="38"/>
    </row>
    <row r="6120" spans="44:74">
      <c r="AR6120" s="8"/>
      <c r="BV6120" s="38"/>
    </row>
    <row r="6121" spans="44:74">
      <c r="AR6121" s="8"/>
      <c r="BV6121" s="38"/>
    </row>
    <row r="6122" spans="44:74">
      <c r="AR6122" s="8"/>
      <c r="BV6122" s="38"/>
    </row>
    <row r="6123" spans="44:74">
      <c r="AR6123" s="8"/>
      <c r="BV6123" s="38"/>
    </row>
    <row r="6124" spans="44:74">
      <c r="AR6124" s="8"/>
      <c r="BV6124" s="38"/>
    </row>
    <row r="6125" spans="44:74">
      <c r="AR6125" s="8"/>
      <c r="BV6125" s="38"/>
    </row>
    <row r="6126" spans="44:74">
      <c r="AR6126" s="8"/>
      <c r="BV6126" s="38"/>
    </row>
    <row r="6127" spans="44:74">
      <c r="AR6127" s="8"/>
      <c r="BV6127" s="38"/>
    </row>
    <row r="6128" spans="44:74">
      <c r="AR6128" s="8"/>
      <c r="BV6128" s="38"/>
    </row>
    <row r="6129" spans="44:74">
      <c r="AR6129" s="8"/>
      <c r="BV6129" s="38"/>
    </row>
    <row r="6130" spans="44:74">
      <c r="AR6130" s="8"/>
      <c r="BV6130" s="38"/>
    </row>
    <row r="6131" spans="44:74">
      <c r="AR6131" s="8"/>
      <c r="BV6131" s="38"/>
    </row>
    <row r="6132" spans="44:74">
      <c r="AR6132" s="8"/>
      <c r="BV6132" s="38"/>
    </row>
    <row r="6133" spans="44:74">
      <c r="AR6133" s="8"/>
      <c r="BV6133" s="38"/>
    </row>
    <row r="6134" spans="44:74">
      <c r="AR6134" s="8"/>
      <c r="BV6134" s="38"/>
    </row>
    <row r="6135" spans="44:74">
      <c r="AR6135" s="8"/>
      <c r="BV6135" s="38"/>
    </row>
    <row r="6136" spans="44:74">
      <c r="AR6136" s="8"/>
      <c r="BV6136" s="38"/>
    </row>
    <row r="6137" spans="44:74">
      <c r="AR6137" s="8"/>
      <c r="BV6137" s="38"/>
    </row>
    <row r="6138" spans="44:74">
      <c r="AR6138" s="8"/>
      <c r="BV6138" s="38"/>
    </row>
    <row r="6139" spans="44:74">
      <c r="AR6139" s="8"/>
      <c r="BV6139" s="38"/>
    </row>
    <row r="6140" spans="44:74">
      <c r="AR6140" s="8"/>
      <c r="BV6140" s="38"/>
    </row>
    <row r="6141" spans="44:74">
      <c r="AR6141" s="8"/>
      <c r="BV6141" s="38"/>
    </row>
    <row r="6142" spans="44:74">
      <c r="AR6142" s="8"/>
      <c r="BV6142" s="38"/>
    </row>
    <row r="6143" spans="44:74">
      <c r="AR6143" s="8"/>
      <c r="BV6143" s="38"/>
    </row>
    <row r="6144" spans="44:74">
      <c r="AR6144" s="8"/>
      <c r="BV6144" s="38"/>
    </row>
    <row r="6145" spans="44:74">
      <c r="AR6145" s="8"/>
      <c r="BV6145" s="38"/>
    </row>
    <row r="6146" spans="44:74">
      <c r="AR6146" s="8"/>
      <c r="BV6146" s="38"/>
    </row>
    <row r="6147" spans="44:74">
      <c r="AR6147" s="8"/>
      <c r="BV6147" s="38"/>
    </row>
    <row r="6148" spans="44:74">
      <c r="AR6148" s="8"/>
      <c r="BV6148" s="38"/>
    </row>
    <row r="6149" spans="44:74">
      <c r="AR6149" s="8"/>
      <c r="BV6149" s="38"/>
    </row>
    <row r="6150" spans="44:74">
      <c r="AR6150" s="8"/>
      <c r="BV6150" s="38"/>
    </row>
    <row r="6151" spans="44:74">
      <c r="AR6151" s="8"/>
      <c r="BV6151" s="38"/>
    </row>
    <row r="6152" spans="44:74">
      <c r="AR6152" s="8"/>
      <c r="BV6152" s="38"/>
    </row>
    <row r="6153" spans="44:74">
      <c r="AR6153" s="8"/>
      <c r="BV6153" s="38"/>
    </row>
    <row r="6154" spans="44:74">
      <c r="AR6154" s="8"/>
      <c r="BV6154" s="38"/>
    </row>
    <row r="6155" spans="44:74">
      <c r="AR6155" s="8"/>
      <c r="BV6155" s="38"/>
    </row>
    <row r="6156" spans="44:74">
      <c r="AR6156" s="8"/>
      <c r="BV6156" s="38"/>
    </row>
    <row r="6157" spans="44:74">
      <c r="AR6157" s="8"/>
      <c r="BV6157" s="38"/>
    </row>
    <row r="6158" spans="44:74">
      <c r="AR6158" s="8"/>
      <c r="BV6158" s="38"/>
    </row>
    <row r="6159" spans="44:74">
      <c r="AR6159" s="8"/>
      <c r="BV6159" s="38"/>
    </row>
    <row r="6160" spans="44:74">
      <c r="AR6160" s="8"/>
      <c r="BV6160" s="38"/>
    </row>
    <row r="6161" spans="44:74">
      <c r="AR6161" s="8"/>
      <c r="BV6161" s="38"/>
    </row>
    <row r="6162" spans="44:74">
      <c r="AR6162" s="8"/>
      <c r="BV6162" s="38"/>
    </row>
    <row r="6163" spans="44:74">
      <c r="AR6163" s="8"/>
      <c r="BV6163" s="38"/>
    </row>
    <row r="6164" spans="44:74">
      <c r="AR6164" s="8"/>
      <c r="BV6164" s="38"/>
    </row>
    <row r="6165" spans="44:74">
      <c r="AR6165" s="8"/>
      <c r="BV6165" s="38"/>
    </row>
    <row r="6166" spans="44:74">
      <c r="AR6166" s="8"/>
      <c r="BV6166" s="38"/>
    </row>
    <row r="6167" spans="44:74">
      <c r="AR6167" s="8"/>
      <c r="BV6167" s="38"/>
    </row>
    <row r="6168" spans="44:74">
      <c r="AR6168" s="8"/>
      <c r="BV6168" s="38"/>
    </row>
    <row r="6169" spans="44:74">
      <c r="AR6169" s="8"/>
      <c r="BV6169" s="38"/>
    </row>
    <row r="6170" spans="44:74">
      <c r="AR6170" s="8"/>
      <c r="BV6170" s="38"/>
    </row>
    <row r="6171" spans="44:74">
      <c r="AR6171" s="8"/>
      <c r="BV6171" s="38"/>
    </row>
    <row r="6172" spans="44:74">
      <c r="AR6172" s="8"/>
      <c r="BV6172" s="38"/>
    </row>
    <row r="6173" spans="44:74">
      <c r="AR6173" s="8"/>
      <c r="BV6173" s="38"/>
    </row>
    <row r="6174" spans="44:74">
      <c r="AR6174" s="8"/>
      <c r="BV6174" s="38"/>
    </row>
    <row r="6175" spans="44:74">
      <c r="AR6175" s="8"/>
      <c r="BV6175" s="38"/>
    </row>
    <row r="6176" spans="44:74">
      <c r="AR6176" s="8"/>
      <c r="BV6176" s="38"/>
    </row>
    <row r="6177" spans="44:74">
      <c r="AR6177" s="8"/>
      <c r="BV6177" s="38"/>
    </row>
    <row r="6178" spans="44:74">
      <c r="AR6178" s="8"/>
      <c r="BV6178" s="38"/>
    </row>
    <row r="6179" spans="44:74">
      <c r="AR6179" s="8"/>
      <c r="BV6179" s="38"/>
    </row>
    <row r="6180" spans="44:74">
      <c r="AR6180" s="8"/>
      <c r="BV6180" s="38"/>
    </row>
    <row r="6181" spans="44:74">
      <c r="AR6181" s="8"/>
      <c r="BV6181" s="38"/>
    </row>
    <row r="6182" spans="44:74">
      <c r="AR6182" s="8"/>
      <c r="BV6182" s="38"/>
    </row>
    <row r="6183" spans="44:74">
      <c r="AR6183" s="8"/>
      <c r="BV6183" s="38"/>
    </row>
    <row r="6184" spans="44:74">
      <c r="AR6184" s="8"/>
      <c r="BV6184" s="38"/>
    </row>
    <row r="6185" spans="44:74">
      <c r="AR6185" s="8"/>
      <c r="BV6185" s="38"/>
    </row>
    <row r="6186" spans="44:74">
      <c r="AR6186" s="8"/>
      <c r="BV6186" s="38"/>
    </row>
    <row r="6187" spans="44:74">
      <c r="AR6187" s="8"/>
      <c r="BV6187" s="38"/>
    </row>
    <row r="6188" spans="44:74">
      <c r="AR6188" s="8"/>
      <c r="BV6188" s="38"/>
    </row>
    <row r="6189" spans="44:74">
      <c r="AR6189" s="8"/>
      <c r="BV6189" s="38"/>
    </row>
    <row r="6190" spans="44:74">
      <c r="AR6190" s="8"/>
      <c r="BV6190" s="38"/>
    </row>
    <row r="6191" spans="44:74">
      <c r="AR6191" s="8"/>
      <c r="BV6191" s="38"/>
    </row>
    <row r="6192" spans="44:74">
      <c r="AR6192" s="8"/>
      <c r="BV6192" s="38"/>
    </row>
    <row r="6193" spans="44:74">
      <c r="AR6193" s="8"/>
      <c r="BV6193" s="38"/>
    </row>
    <row r="6194" spans="44:74">
      <c r="AR6194" s="8"/>
      <c r="BV6194" s="38"/>
    </row>
    <row r="6195" spans="44:74">
      <c r="AR6195" s="8"/>
      <c r="BV6195" s="38"/>
    </row>
    <row r="6196" spans="44:74">
      <c r="AR6196" s="8"/>
      <c r="BV6196" s="38"/>
    </row>
    <row r="6197" spans="44:74">
      <c r="AR6197" s="8"/>
      <c r="BV6197" s="38"/>
    </row>
    <row r="6198" spans="44:74">
      <c r="AR6198" s="8"/>
      <c r="BV6198" s="38"/>
    </row>
    <row r="6199" spans="44:74">
      <c r="AR6199" s="8"/>
      <c r="BV6199" s="38"/>
    </row>
    <row r="6200" spans="44:74">
      <c r="AR6200" s="8"/>
      <c r="BV6200" s="38"/>
    </row>
    <row r="6201" spans="44:74">
      <c r="AR6201" s="8"/>
      <c r="BV6201" s="38"/>
    </row>
    <row r="6202" spans="44:74">
      <c r="AR6202" s="8"/>
      <c r="BV6202" s="38"/>
    </row>
    <row r="6203" spans="44:74">
      <c r="AR6203" s="8"/>
      <c r="BV6203" s="38"/>
    </row>
    <row r="6204" spans="44:74">
      <c r="AR6204" s="8"/>
      <c r="BV6204" s="38"/>
    </row>
    <row r="6205" spans="44:74">
      <c r="AR6205" s="8"/>
      <c r="BV6205" s="38"/>
    </row>
    <row r="6206" spans="44:74">
      <c r="AR6206" s="8"/>
      <c r="BV6206" s="38"/>
    </row>
    <row r="6207" spans="44:74">
      <c r="AR6207" s="8"/>
      <c r="BV6207" s="38"/>
    </row>
    <row r="6208" spans="44:74">
      <c r="AR6208" s="8"/>
      <c r="BV6208" s="38"/>
    </row>
    <row r="6209" spans="44:74">
      <c r="AR6209" s="8"/>
      <c r="BV6209" s="38"/>
    </row>
    <row r="6210" spans="44:74">
      <c r="AR6210" s="8"/>
      <c r="BV6210" s="38"/>
    </row>
    <row r="6211" spans="44:74">
      <c r="AR6211" s="8"/>
      <c r="BV6211" s="38"/>
    </row>
    <row r="6212" spans="44:74">
      <c r="AR6212" s="8"/>
      <c r="BV6212" s="38"/>
    </row>
    <row r="6213" spans="44:74">
      <c r="AR6213" s="8"/>
      <c r="BV6213" s="38"/>
    </row>
    <row r="6214" spans="44:74">
      <c r="AR6214" s="8"/>
      <c r="BV6214" s="38"/>
    </row>
    <row r="6215" spans="44:74">
      <c r="AR6215" s="8"/>
      <c r="BV6215" s="38"/>
    </row>
    <row r="6216" spans="44:74">
      <c r="AR6216" s="8"/>
      <c r="BV6216" s="38"/>
    </row>
    <row r="6217" spans="44:74">
      <c r="AR6217" s="8"/>
      <c r="BV6217" s="38"/>
    </row>
    <row r="6218" spans="44:74">
      <c r="AR6218" s="8"/>
      <c r="BV6218" s="38"/>
    </row>
    <row r="6219" spans="44:74">
      <c r="AR6219" s="8"/>
      <c r="BV6219" s="38"/>
    </row>
    <row r="6220" spans="44:74">
      <c r="AR6220" s="8"/>
      <c r="BV6220" s="38"/>
    </row>
    <row r="6221" spans="44:74">
      <c r="AR6221" s="8"/>
      <c r="BV6221" s="38"/>
    </row>
    <row r="6222" spans="44:74">
      <c r="AR6222" s="8"/>
      <c r="BV6222" s="38"/>
    </row>
    <row r="6223" spans="44:74">
      <c r="AR6223" s="8"/>
      <c r="BV6223" s="38"/>
    </row>
    <row r="6224" spans="44:74">
      <c r="AR6224" s="8"/>
      <c r="BV6224" s="38"/>
    </row>
    <row r="6225" spans="44:74">
      <c r="AR6225" s="8"/>
      <c r="BV6225" s="38"/>
    </row>
    <row r="6226" spans="44:74">
      <c r="AR6226" s="8"/>
      <c r="BV6226" s="38"/>
    </row>
    <row r="6227" spans="44:74">
      <c r="AR6227" s="8"/>
      <c r="BV6227" s="38"/>
    </row>
    <row r="6228" spans="44:74">
      <c r="AR6228" s="8"/>
      <c r="BV6228" s="38"/>
    </row>
    <row r="6229" spans="44:74">
      <c r="AR6229" s="8"/>
      <c r="BV6229" s="38"/>
    </row>
    <row r="6230" spans="44:74">
      <c r="AR6230" s="8"/>
      <c r="BV6230" s="38"/>
    </row>
    <row r="6231" spans="44:74">
      <c r="AR6231" s="8"/>
      <c r="BV6231" s="38"/>
    </row>
    <row r="6232" spans="44:74">
      <c r="AR6232" s="8"/>
      <c r="BV6232" s="38"/>
    </row>
    <row r="6233" spans="44:74">
      <c r="AR6233" s="8"/>
      <c r="BV6233" s="38"/>
    </row>
    <row r="6234" spans="44:74">
      <c r="AR6234" s="8"/>
      <c r="BV6234" s="38"/>
    </row>
    <row r="6235" spans="44:74">
      <c r="AR6235" s="8"/>
      <c r="BV6235" s="38"/>
    </row>
    <row r="6236" spans="44:74">
      <c r="AR6236" s="8"/>
      <c r="BV6236" s="38"/>
    </row>
    <row r="6237" spans="44:74">
      <c r="AR6237" s="8"/>
      <c r="BV6237" s="38"/>
    </row>
    <row r="6238" spans="44:74">
      <c r="AR6238" s="8"/>
      <c r="BV6238" s="38"/>
    </row>
    <row r="6239" spans="44:74">
      <c r="AR6239" s="8"/>
      <c r="BV6239" s="38"/>
    </row>
    <row r="6240" spans="44:74">
      <c r="AR6240" s="8"/>
      <c r="BV6240" s="38"/>
    </row>
    <row r="6241" spans="44:74">
      <c r="AR6241" s="8"/>
      <c r="BV6241" s="38"/>
    </row>
    <row r="6242" spans="44:74">
      <c r="AR6242" s="8"/>
      <c r="BV6242" s="38"/>
    </row>
    <row r="6243" spans="44:74">
      <c r="AR6243" s="8"/>
      <c r="BV6243" s="38"/>
    </row>
    <row r="6244" spans="44:74">
      <c r="AR6244" s="8"/>
      <c r="BV6244" s="38"/>
    </row>
    <row r="6245" spans="44:74">
      <c r="AR6245" s="8"/>
      <c r="BV6245" s="38"/>
    </row>
    <row r="6246" spans="44:74">
      <c r="AR6246" s="8"/>
      <c r="BV6246" s="38"/>
    </row>
    <row r="6247" spans="44:74">
      <c r="AR6247" s="8"/>
      <c r="BV6247" s="38"/>
    </row>
    <row r="6248" spans="44:74">
      <c r="AR6248" s="8"/>
      <c r="BV6248" s="38"/>
    </row>
    <row r="6249" spans="44:74">
      <c r="AR6249" s="8"/>
      <c r="BV6249" s="38"/>
    </row>
    <row r="6250" spans="44:74">
      <c r="AR6250" s="8"/>
      <c r="BV6250" s="38"/>
    </row>
    <row r="6251" spans="44:74">
      <c r="AR6251" s="8"/>
      <c r="BV6251" s="38"/>
    </row>
    <row r="6252" spans="44:74">
      <c r="AR6252" s="8"/>
      <c r="BV6252" s="38"/>
    </row>
    <row r="6253" spans="44:74">
      <c r="AR6253" s="8"/>
      <c r="BV6253" s="38"/>
    </row>
    <row r="6254" spans="44:74">
      <c r="AR6254" s="8"/>
      <c r="BV6254" s="38"/>
    </row>
    <row r="6255" spans="44:74">
      <c r="AR6255" s="8"/>
      <c r="BV6255" s="38"/>
    </row>
    <row r="6256" spans="44:74">
      <c r="AR6256" s="8"/>
      <c r="BV6256" s="38"/>
    </row>
    <row r="6257" spans="44:74">
      <c r="AR6257" s="8"/>
      <c r="BV6257" s="38"/>
    </row>
    <row r="6258" spans="44:74">
      <c r="AR6258" s="8"/>
      <c r="BV6258" s="38"/>
    </row>
    <row r="6259" spans="44:74">
      <c r="AR6259" s="8"/>
      <c r="BV6259" s="38"/>
    </row>
    <row r="6260" spans="44:74">
      <c r="AR6260" s="8"/>
      <c r="BV6260" s="38"/>
    </row>
    <row r="6261" spans="44:74">
      <c r="AR6261" s="8"/>
      <c r="BV6261" s="38"/>
    </row>
    <row r="6262" spans="44:74">
      <c r="AR6262" s="8"/>
      <c r="BV6262" s="38"/>
    </row>
    <row r="6263" spans="44:74">
      <c r="AR6263" s="8"/>
      <c r="BV6263" s="38"/>
    </row>
    <row r="6264" spans="44:74">
      <c r="AR6264" s="8"/>
      <c r="BV6264" s="38"/>
    </row>
    <row r="6265" spans="44:74">
      <c r="AR6265" s="8"/>
      <c r="BV6265" s="38"/>
    </row>
    <row r="6266" spans="44:74">
      <c r="AR6266" s="8"/>
      <c r="BV6266" s="38"/>
    </row>
    <row r="6267" spans="44:74">
      <c r="AR6267" s="8"/>
      <c r="BV6267" s="38"/>
    </row>
    <row r="6268" spans="44:74">
      <c r="AR6268" s="8"/>
      <c r="BV6268" s="38"/>
    </row>
    <row r="6269" spans="44:74">
      <c r="AR6269" s="8"/>
      <c r="BV6269" s="38"/>
    </row>
    <row r="6270" spans="44:74">
      <c r="AR6270" s="8"/>
      <c r="BV6270" s="38"/>
    </row>
    <row r="6271" spans="44:74">
      <c r="AR6271" s="8"/>
      <c r="BV6271" s="38"/>
    </row>
    <row r="6272" spans="44:74">
      <c r="AR6272" s="8"/>
      <c r="BV6272" s="38"/>
    </row>
    <row r="6273" spans="44:74">
      <c r="AR6273" s="8"/>
      <c r="BV6273" s="38"/>
    </row>
    <row r="6274" spans="44:74">
      <c r="AR6274" s="8"/>
      <c r="BV6274" s="38"/>
    </row>
    <row r="6275" spans="44:74">
      <c r="AR6275" s="8"/>
      <c r="BV6275" s="38"/>
    </row>
    <row r="6276" spans="44:74">
      <c r="AR6276" s="8"/>
      <c r="BV6276" s="38"/>
    </row>
    <row r="6277" spans="44:74">
      <c r="AR6277" s="8"/>
      <c r="BV6277" s="38"/>
    </row>
    <row r="6278" spans="44:74">
      <c r="AR6278" s="8"/>
      <c r="BV6278" s="38"/>
    </row>
    <row r="6279" spans="44:74">
      <c r="AR6279" s="8"/>
      <c r="BV6279" s="38"/>
    </row>
    <row r="6280" spans="44:74">
      <c r="AR6280" s="8"/>
      <c r="BV6280" s="38"/>
    </row>
    <row r="6281" spans="44:74">
      <c r="AR6281" s="8"/>
      <c r="BV6281" s="38"/>
    </row>
    <row r="6282" spans="44:74">
      <c r="AR6282" s="8"/>
      <c r="BV6282" s="38"/>
    </row>
    <row r="6283" spans="44:74">
      <c r="AR6283" s="8"/>
      <c r="BV6283" s="38"/>
    </row>
    <row r="6284" spans="44:74">
      <c r="AR6284" s="8"/>
      <c r="BV6284" s="38"/>
    </row>
    <row r="6285" spans="44:74">
      <c r="AR6285" s="8"/>
      <c r="BV6285" s="38"/>
    </row>
    <row r="6286" spans="44:74">
      <c r="AR6286" s="8"/>
      <c r="BV6286" s="38"/>
    </row>
    <row r="6287" spans="44:74">
      <c r="AR6287" s="8"/>
      <c r="BV6287" s="38"/>
    </row>
    <row r="6288" spans="44:74">
      <c r="AR6288" s="8"/>
      <c r="BV6288" s="38"/>
    </row>
    <row r="6289" spans="44:74">
      <c r="AR6289" s="8"/>
      <c r="BV6289" s="38"/>
    </row>
    <row r="6290" spans="44:74">
      <c r="AR6290" s="8"/>
      <c r="BV6290" s="38"/>
    </row>
    <row r="6291" spans="44:74">
      <c r="AR6291" s="8"/>
      <c r="BV6291" s="38"/>
    </row>
    <row r="6292" spans="44:74">
      <c r="AR6292" s="8"/>
      <c r="BV6292" s="38"/>
    </row>
    <row r="6293" spans="44:74">
      <c r="AR6293" s="8"/>
      <c r="BV6293" s="38"/>
    </row>
    <row r="6294" spans="44:74">
      <c r="AR6294" s="8"/>
      <c r="BV6294" s="38"/>
    </row>
    <row r="6295" spans="44:74">
      <c r="AR6295" s="8"/>
      <c r="BV6295" s="38"/>
    </row>
    <row r="6296" spans="44:74">
      <c r="AR6296" s="8"/>
      <c r="BV6296" s="38"/>
    </row>
    <row r="6297" spans="44:74">
      <c r="AR6297" s="8"/>
      <c r="BV6297" s="38"/>
    </row>
    <row r="6298" spans="44:74">
      <c r="AR6298" s="8"/>
      <c r="BV6298" s="38"/>
    </row>
    <row r="6299" spans="44:74">
      <c r="AR6299" s="8"/>
      <c r="BV6299" s="38"/>
    </row>
    <row r="6300" spans="44:74">
      <c r="AR6300" s="8"/>
      <c r="BV6300" s="38"/>
    </row>
    <row r="6301" spans="44:74">
      <c r="AR6301" s="8"/>
      <c r="BV6301" s="38"/>
    </row>
    <row r="6302" spans="44:74">
      <c r="AR6302" s="8"/>
      <c r="BV6302" s="38"/>
    </row>
    <row r="6303" spans="44:74">
      <c r="AR6303" s="8"/>
      <c r="BV6303" s="38"/>
    </row>
    <row r="6304" spans="44:74">
      <c r="AR6304" s="8"/>
      <c r="BV6304" s="38"/>
    </row>
    <row r="6305" spans="44:74">
      <c r="AR6305" s="8"/>
      <c r="BV6305" s="38"/>
    </row>
    <row r="6306" spans="44:74">
      <c r="AR6306" s="8"/>
      <c r="BV6306" s="38"/>
    </row>
    <row r="6307" spans="44:74">
      <c r="AR6307" s="8"/>
      <c r="BV6307" s="38"/>
    </row>
    <row r="6308" spans="44:74">
      <c r="AR6308" s="8"/>
      <c r="BV6308" s="38"/>
    </row>
    <row r="6309" spans="44:74">
      <c r="AR6309" s="8"/>
      <c r="BV6309" s="38"/>
    </row>
    <row r="6310" spans="44:74">
      <c r="AR6310" s="8"/>
      <c r="BV6310" s="38"/>
    </row>
    <row r="6311" spans="44:74">
      <c r="AR6311" s="8"/>
      <c r="BV6311" s="38"/>
    </row>
    <row r="6312" spans="44:74">
      <c r="AR6312" s="8"/>
      <c r="BV6312" s="38"/>
    </row>
    <row r="6313" spans="44:74">
      <c r="AR6313" s="8"/>
      <c r="BV6313" s="38"/>
    </row>
    <row r="6314" spans="44:74">
      <c r="AR6314" s="8"/>
      <c r="BV6314" s="38"/>
    </row>
    <row r="6315" spans="44:74">
      <c r="AR6315" s="8"/>
      <c r="BV6315" s="38"/>
    </row>
    <row r="6316" spans="44:74">
      <c r="AR6316" s="8"/>
      <c r="BV6316" s="38"/>
    </row>
    <row r="6317" spans="44:74">
      <c r="AR6317" s="8"/>
      <c r="BV6317" s="38"/>
    </row>
    <row r="6318" spans="44:74">
      <c r="AR6318" s="8"/>
      <c r="BV6318" s="38"/>
    </row>
    <row r="6319" spans="44:74">
      <c r="AR6319" s="8"/>
      <c r="BV6319" s="38"/>
    </row>
    <row r="6320" spans="44:74">
      <c r="AR6320" s="8"/>
      <c r="BV6320" s="38"/>
    </row>
    <row r="6321" spans="44:74">
      <c r="AR6321" s="8"/>
      <c r="BV6321" s="38"/>
    </row>
    <row r="6322" spans="44:74">
      <c r="AR6322" s="8"/>
      <c r="BV6322" s="38"/>
    </row>
    <row r="6323" spans="44:74">
      <c r="AR6323" s="8"/>
      <c r="BV6323" s="38"/>
    </row>
    <row r="6324" spans="44:74">
      <c r="AR6324" s="8"/>
      <c r="BV6324" s="38"/>
    </row>
    <row r="6325" spans="44:74">
      <c r="AR6325" s="8"/>
      <c r="BV6325" s="38"/>
    </row>
    <row r="6326" spans="44:74">
      <c r="AR6326" s="8"/>
      <c r="BV6326" s="38"/>
    </row>
    <row r="6327" spans="44:74">
      <c r="AR6327" s="8"/>
      <c r="BV6327" s="38"/>
    </row>
    <row r="6328" spans="44:74">
      <c r="AR6328" s="8"/>
      <c r="BV6328" s="38"/>
    </row>
    <row r="6329" spans="44:74">
      <c r="AR6329" s="8"/>
      <c r="BV6329" s="38"/>
    </row>
    <row r="6330" spans="44:74">
      <c r="AR6330" s="8"/>
      <c r="BV6330" s="38"/>
    </row>
    <row r="6331" spans="44:74">
      <c r="AR6331" s="8"/>
      <c r="BV6331" s="38"/>
    </row>
    <row r="6332" spans="44:74">
      <c r="AR6332" s="8"/>
      <c r="BV6332" s="38"/>
    </row>
    <row r="6333" spans="44:74">
      <c r="AR6333" s="8"/>
      <c r="BV6333" s="38"/>
    </row>
    <row r="6334" spans="44:74">
      <c r="AR6334" s="8"/>
      <c r="BV6334" s="38"/>
    </row>
    <row r="6335" spans="44:74">
      <c r="AR6335" s="8"/>
      <c r="BV6335" s="38"/>
    </row>
    <row r="6336" spans="44:74">
      <c r="AR6336" s="8"/>
      <c r="BV6336" s="38"/>
    </row>
    <row r="6337" spans="44:74">
      <c r="AR6337" s="8"/>
      <c r="BV6337" s="38"/>
    </row>
    <row r="6338" spans="44:74">
      <c r="AR6338" s="8"/>
      <c r="BV6338" s="38"/>
    </row>
    <row r="6339" spans="44:74">
      <c r="AR6339" s="8"/>
      <c r="BV6339" s="38"/>
    </row>
    <row r="6340" spans="44:74">
      <c r="AR6340" s="8"/>
      <c r="BV6340" s="38"/>
    </row>
    <row r="6341" spans="44:74">
      <c r="AR6341" s="8"/>
      <c r="BV6341" s="38"/>
    </row>
    <row r="6342" spans="44:74">
      <c r="AR6342" s="8"/>
      <c r="BV6342" s="38"/>
    </row>
    <row r="6343" spans="44:74">
      <c r="AR6343" s="8"/>
      <c r="BV6343" s="38"/>
    </row>
    <row r="6344" spans="44:74">
      <c r="AR6344" s="8"/>
      <c r="BV6344" s="38"/>
    </row>
    <row r="6345" spans="44:74">
      <c r="AR6345" s="8"/>
      <c r="BV6345" s="38"/>
    </row>
    <row r="6346" spans="44:74">
      <c r="AR6346" s="8"/>
      <c r="BV6346" s="38"/>
    </row>
    <row r="6347" spans="44:74">
      <c r="AR6347" s="8"/>
      <c r="BV6347" s="38"/>
    </row>
    <row r="6348" spans="44:74">
      <c r="AR6348" s="8"/>
      <c r="BV6348" s="38"/>
    </row>
    <row r="6349" spans="44:74">
      <c r="AR6349" s="8"/>
      <c r="BV6349" s="38"/>
    </row>
    <row r="6350" spans="44:74">
      <c r="AR6350" s="8"/>
      <c r="BV6350" s="38"/>
    </row>
    <row r="6351" spans="44:74">
      <c r="AR6351" s="8"/>
      <c r="BV6351" s="38"/>
    </row>
    <row r="6352" spans="44:74">
      <c r="AR6352" s="8"/>
      <c r="BV6352" s="38"/>
    </row>
    <row r="6353" spans="44:74">
      <c r="AR6353" s="8"/>
      <c r="BV6353" s="38"/>
    </row>
    <row r="6354" spans="44:74">
      <c r="AR6354" s="8"/>
      <c r="BV6354" s="38"/>
    </row>
    <row r="6355" spans="44:74">
      <c r="AR6355" s="8"/>
      <c r="BV6355" s="38"/>
    </row>
    <row r="6356" spans="44:74">
      <c r="AR6356" s="8"/>
      <c r="BV6356" s="38"/>
    </row>
    <row r="6357" spans="44:74">
      <c r="AR6357" s="8"/>
      <c r="BV6357" s="38"/>
    </row>
    <row r="6358" spans="44:74">
      <c r="AR6358" s="8"/>
      <c r="BV6358" s="38"/>
    </row>
    <row r="6359" spans="44:74">
      <c r="AR6359" s="8"/>
      <c r="BV6359" s="38"/>
    </row>
    <row r="6360" spans="44:74">
      <c r="AR6360" s="8"/>
      <c r="BV6360" s="38"/>
    </row>
    <row r="6361" spans="44:74">
      <c r="AR6361" s="8"/>
      <c r="BV6361" s="38"/>
    </row>
    <row r="6362" spans="44:74">
      <c r="AR6362" s="8"/>
      <c r="BV6362" s="38"/>
    </row>
    <row r="6363" spans="44:74">
      <c r="AR6363" s="8"/>
      <c r="BV6363" s="38"/>
    </row>
    <row r="6364" spans="44:74">
      <c r="AR6364" s="8"/>
      <c r="BV6364" s="38"/>
    </row>
    <row r="6365" spans="44:74">
      <c r="AR6365" s="8"/>
      <c r="BV6365" s="38"/>
    </row>
    <row r="6366" spans="44:74">
      <c r="AR6366" s="8"/>
      <c r="BV6366" s="38"/>
    </row>
    <row r="6367" spans="44:74">
      <c r="AR6367" s="8"/>
      <c r="BV6367" s="38"/>
    </row>
    <row r="6368" spans="44:74">
      <c r="AR6368" s="8"/>
      <c r="BV6368" s="38"/>
    </row>
    <row r="6369" spans="44:74">
      <c r="AR6369" s="8"/>
      <c r="BV6369" s="38"/>
    </row>
    <row r="6370" spans="44:74">
      <c r="AR6370" s="8"/>
      <c r="BV6370" s="38"/>
    </row>
    <row r="6371" spans="44:74">
      <c r="AR6371" s="8"/>
      <c r="BV6371" s="38"/>
    </row>
    <row r="6372" spans="44:74">
      <c r="AR6372" s="8"/>
      <c r="BV6372" s="38"/>
    </row>
    <row r="6373" spans="44:74">
      <c r="AR6373" s="8"/>
      <c r="BV6373" s="38"/>
    </row>
    <row r="6374" spans="44:74">
      <c r="AR6374" s="8"/>
      <c r="BV6374" s="38"/>
    </row>
    <row r="6375" spans="44:74">
      <c r="AR6375" s="8"/>
      <c r="BV6375" s="38"/>
    </row>
    <row r="6376" spans="44:74">
      <c r="AR6376" s="8"/>
      <c r="BV6376" s="38"/>
    </row>
    <row r="6377" spans="44:74">
      <c r="AR6377" s="8"/>
      <c r="BV6377" s="38"/>
    </row>
    <row r="6378" spans="44:74">
      <c r="AR6378" s="8"/>
      <c r="BV6378" s="38"/>
    </row>
    <row r="6379" spans="44:74">
      <c r="AR6379" s="8"/>
      <c r="BV6379" s="38"/>
    </row>
    <row r="6380" spans="44:74">
      <c r="AR6380" s="8"/>
      <c r="BV6380" s="38"/>
    </row>
    <row r="6381" spans="44:74">
      <c r="AR6381" s="8"/>
      <c r="BV6381" s="38"/>
    </row>
    <row r="6382" spans="44:74">
      <c r="AR6382" s="8"/>
      <c r="BV6382" s="38"/>
    </row>
    <row r="6383" spans="44:74">
      <c r="AR6383" s="8"/>
      <c r="BV6383" s="38"/>
    </row>
    <row r="6384" spans="44:74">
      <c r="AR6384" s="8"/>
      <c r="BV6384" s="38"/>
    </row>
    <row r="6385" spans="44:74">
      <c r="AR6385" s="8"/>
      <c r="BV6385" s="38"/>
    </row>
    <row r="6386" spans="44:74">
      <c r="AR6386" s="8"/>
      <c r="BV6386" s="38"/>
    </row>
    <row r="6387" spans="44:74">
      <c r="AR6387" s="8"/>
      <c r="BV6387" s="38"/>
    </row>
    <row r="6388" spans="44:74">
      <c r="AR6388" s="8"/>
      <c r="BV6388" s="38"/>
    </row>
    <row r="6389" spans="44:74">
      <c r="AR6389" s="8"/>
      <c r="BV6389" s="38"/>
    </row>
    <row r="6390" spans="44:74">
      <c r="AR6390" s="8"/>
      <c r="BV6390" s="38"/>
    </row>
    <row r="6391" spans="44:74">
      <c r="AR6391" s="8"/>
      <c r="BV6391" s="38"/>
    </row>
    <row r="6392" spans="44:74">
      <c r="AR6392" s="8"/>
      <c r="BV6392" s="38"/>
    </row>
    <row r="6393" spans="44:74">
      <c r="AR6393" s="8"/>
      <c r="BV6393" s="38"/>
    </row>
    <row r="6394" spans="44:74">
      <c r="AR6394" s="8"/>
      <c r="BV6394" s="38"/>
    </row>
    <row r="6395" spans="44:74">
      <c r="AR6395" s="8"/>
      <c r="BV6395" s="38"/>
    </row>
    <row r="6396" spans="44:74">
      <c r="AR6396" s="8"/>
      <c r="BV6396" s="38"/>
    </row>
    <row r="6397" spans="44:74">
      <c r="AR6397" s="8"/>
      <c r="BV6397" s="38"/>
    </row>
    <row r="6398" spans="44:74">
      <c r="AR6398" s="8"/>
      <c r="BV6398" s="38"/>
    </row>
    <row r="6399" spans="44:74">
      <c r="AR6399" s="8"/>
      <c r="BV6399" s="38"/>
    </row>
    <row r="6400" spans="44:74">
      <c r="AR6400" s="8"/>
      <c r="BV6400" s="38"/>
    </row>
    <row r="6401" spans="44:74">
      <c r="AR6401" s="8"/>
      <c r="BV6401" s="38"/>
    </row>
    <row r="6402" spans="44:74">
      <c r="AR6402" s="8"/>
      <c r="BV6402" s="38"/>
    </row>
    <row r="6403" spans="44:74">
      <c r="AR6403" s="8"/>
      <c r="BV6403" s="38"/>
    </row>
    <row r="6404" spans="44:74">
      <c r="AR6404" s="8"/>
      <c r="BV6404" s="38"/>
    </row>
    <row r="6405" spans="44:74">
      <c r="AR6405" s="8"/>
      <c r="BV6405" s="38"/>
    </row>
    <row r="6406" spans="44:74">
      <c r="AR6406" s="8"/>
      <c r="BV6406" s="38"/>
    </row>
    <row r="6407" spans="44:74">
      <c r="AR6407" s="8"/>
      <c r="BV6407" s="38"/>
    </row>
    <row r="6408" spans="44:74">
      <c r="AR6408" s="8"/>
      <c r="BV6408" s="38"/>
    </row>
    <row r="6409" spans="44:74">
      <c r="AR6409" s="8"/>
      <c r="BV6409" s="38"/>
    </row>
    <row r="6410" spans="44:74">
      <c r="AR6410" s="8"/>
      <c r="BV6410" s="38"/>
    </row>
    <row r="6411" spans="44:74">
      <c r="AR6411" s="8"/>
      <c r="BV6411" s="38"/>
    </row>
    <row r="6412" spans="44:74">
      <c r="AR6412" s="8"/>
      <c r="BV6412" s="38"/>
    </row>
    <row r="6413" spans="44:74">
      <c r="AR6413" s="8"/>
      <c r="BV6413" s="38"/>
    </row>
    <row r="6414" spans="44:74">
      <c r="AR6414" s="8"/>
      <c r="BV6414" s="38"/>
    </row>
    <row r="6415" spans="44:74">
      <c r="AR6415" s="8"/>
      <c r="BV6415" s="38"/>
    </row>
    <row r="6416" spans="44:74">
      <c r="AR6416" s="8"/>
      <c r="BV6416" s="38"/>
    </row>
    <row r="6417" spans="44:74">
      <c r="AR6417" s="8"/>
      <c r="BV6417" s="38"/>
    </row>
    <row r="6418" spans="44:74">
      <c r="AR6418" s="8"/>
      <c r="BV6418" s="38"/>
    </row>
    <row r="6419" spans="44:74">
      <c r="AR6419" s="8"/>
      <c r="BV6419" s="38"/>
    </row>
    <row r="6420" spans="44:74">
      <c r="AR6420" s="8"/>
      <c r="BV6420" s="38"/>
    </row>
    <row r="6421" spans="44:74">
      <c r="AR6421" s="8"/>
      <c r="BV6421" s="38"/>
    </row>
    <row r="6422" spans="44:74">
      <c r="AR6422" s="8"/>
      <c r="BV6422" s="38"/>
    </row>
    <row r="6423" spans="44:74">
      <c r="AR6423" s="8"/>
      <c r="BV6423" s="38"/>
    </row>
    <row r="6424" spans="44:74">
      <c r="AR6424" s="8"/>
      <c r="BV6424" s="38"/>
    </row>
    <row r="6425" spans="44:74">
      <c r="AR6425" s="8"/>
      <c r="BV6425" s="38"/>
    </row>
    <row r="6426" spans="44:74">
      <c r="AR6426" s="8"/>
      <c r="BV6426" s="38"/>
    </row>
    <row r="6427" spans="44:74">
      <c r="AR6427" s="8"/>
      <c r="BV6427" s="38"/>
    </row>
    <row r="6428" spans="44:74">
      <c r="AR6428" s="8"/>
      <c r="BV6428" s="38"/>
    </row>
    <row r="6429" spans="44:74">
      <c r="AR6429" s="8"/>
      <c r="BV6429" s="38"/>
    </row>
    <row r="6430" spans="44:74">
      <c r="AR6430" s="8"/>
      <c r="BV6430" s="38"/>
    </row>
    <row r="6431" spans="44:74">
      <c r="AR6431" s="8"/>
      <c r="BV6431" s="38"/>
    </row>
    <row r="6432" spans="44:74">
      <c r="AR6432" s="8"/>
      <c r="BV6432" s="38"/>
    </row>
    <row r="6433" spans="44:74">
      <c r="AR6433" s="8"/>
      <c r="BV6433" s="38"/>
    </row>
    <row r="6434" spans="44:74">
      <c r="AR6434" s="8"/>
      <c r="BV6434" s="38"/>
    </row>
    <row r="6435" spans="44:74">
      <c r="AR6435" s="8"/>
      <c r="BV6435" s="38"/>
    </row>
    <row r="6436" spans="44:74">
      <c r="AR6436" s="8"/>
      <c r="BV6436" s="38"/>
    </row>
    <row r="6437" spans="44:74">
      <c r="AR6437" s="8"/>
      <c r="BV6437" s="38"/>
    </row>
    <row r="6438" spans="44:74">
      <c r="AR6438" s="8"/>
      <c r="BV6438" s="38"/>
    </row>
    <row r="6439" spans="44:74">
      <c r="AR6439" s="8"/>
      <c r="BV6439" s="38"/>
    </row>
    <row r="6440" spans="44:74">
      <c r="AR6440" s="8"/>
      <c r="BV6440" s="38"/>
    </row>
    <row r="6441" spans="44:74">
      <c r="AR6441" s="8"/>
      <c r="BV6441" s="38"/>
    </row>
    <row r="6442" spans="44:74">
      <c r="AR6442" s="8"/>
      <c r="BV6442" s="38"/>
    </row>
    <row r="6443" spans="44:74">
      <c r="AR6443" s="8"/>
      <c r="BV6443" s="38"/>
    </row>
    <row r="6444" spans="44:74">
      <c r="AR6444" s="8"/>
      <c r="BV6444" s="38"/>
    </row>
    <row r="6445" spans="44:74">
      <c r="AR6445" s="8"/>
      <c r="BV6445" s="38"/>
    </row>
    <row r="6446" spans="44:74">
      <c r="AR6446" s="8"/>
      <c r="BV6446" s="38"/>
    </row>
    <row r="6447" spans="44:74">
      <c r="AR6447" s="8"/>
      <c r="BV6447" s="38"/>
    </row>
    <row r="6448" spans="44:74">
      <c r="AR6448" s="8"/>
      <c r="BV6448" s="38"/>
    </row>
    <row r="6449" spans="44:74">
      <c r="AR6449" s="8"/>
      <c r="BV6449" s="38"/>
    </row>
    <row r="6450" spans="44:74">
      <c r="AR6450" s="8"/>
      <c r="BV6450" s="38"/>
    </row>
    <row r="6451" spans="44:74">
      <c r="AR6451" s="8"/>
      <c r="BV6451" s="38"/>
    </row>
    <row r="6452" spans="44:74">
      <c r="AR6452" s="8"/>
      <c r="BV6452" s="38"/>
    </row>
    <row r="6453" spans="44:74">
      <c r="AR6453" s="8"/>
      <c r="BV6453" s="38"/>
    </row>
    <row r="6454" spans="44:74">
      <c r="AR6454" s="8"/>
      <c r="BV6454" s="38"/>
    </row>
    <row r="6455" spans="44:74">
      <c r="AR6455" s="8"/>
      <c r="BV6455" s="38"/>
    </row>
    <row r="6456" spans="44:74">
      <c r="AR6456" s="8"/>
      <c r="BV6456" s="38"/>
    </row>
    <row r="6457" spans="44:74">
      <c r="AR6457" s="8"/>
      <c r="BV6457" s="38"/>
    </row>
    <row r="6458" spans="44:74">
      <c r="AR6458" s="8"/>
      <c r="BV6458" s="38"/>
    </row>
    <row r="6459" spans="44:74">
      <c r="AR6459" s="8"/>
      <c r="BV6459" s="38"/>
    </row>
    <row r="6460" spans="44:74">
      <c r="AR6460" s="8"/>
      <c r="BV6460" s="38"/>
    </row>
    <row r="6461" spans="44:74">
      <c r="AR6461" s="8"/>
      <c r="BV6461" s="38"/>
    </row>
    <row r="6462" spans="44:74">
      <c r="AR6462" s="8"/>
      <c r="BV6462" s="38"/>
    </row>
    <row r="6463" spans="44:74">
      <c r="AR6463" s="8"/>
      <c r="BV6463" s="38"/>
    </row>
    <row r="6464" spans="44:74">
      <c r="AR6464" s="8"/>
      <c r="BV6464" s="38"/>
    </row>
    <row r="6465" spans="44:74">
      <c r="AR6465" s="8"/>
      <c r="BV6465" s="38"/>
    </row>
    <row r="6466" spans="44:74">
      <c r="AR6466" s="8"/>
      <c r="BV6466" s="38"/>
    </row>
    <row r="6467" spans="44:74">
      <c r="AR6467" s="8"/>
      <c r="BV6467" s="38"/>
    </row>
    <row r="6468" spans="44:74">
      <c r="AR6468" s="8"/>
      <c r="BV6468" s="38"/>
    </row>
    <row r="6469" spans="44:74">
      <c r="AR6469" s="8"/>
      <c r="BV6469" s="38"/>
    </row>
    <row r="6470" spans="44:74">
      <c r="AR6470" s="8"/>
      <c r="BV6470" s="38"/>
    </row>
    <row r="6471" spans="44:74">
      <c r="AR6471" s="8"/>
      <c r="BV6471" s="38"/>
    </row>
    <row r="6472" spans="44:74">
      <c r="AR6472" s="8"/>
      <c r="BV6472" s="38"/>
    </row>
    <row r="6473" spans="44:74">
      <c r="AR6473" s="8"/>
      <c r="BV6473" s="38"/>
    </row>
    <row r="6474" spans="44:74">
      <c r="AR6474" s="8"/>
      <c r="BV6474" s="38"/>
    </row>
    <row r="6475" spans="44:74">
      <c r="AR6475" s="8"/>
      <c r="BV6475" s="38"/>
    </row>
    <row r="6476" spans="44:74">
      <c r="AR6476" s="8"/>
      <c r="BV6476" s="38"/>
    </row>
    <row r="6477" spans="44:74">
      <c r="AR6477" s="8"/>
      <c r="BV6477" s="38"/>
    </row>
    <row r="6478" spans="44:74">
      <c r="AR6478" s="8"/>
      <c r="BV6478" s="38"/>
    </row>
    <row r="6479" spans="44:74">
      <c r="AR6479" s="8"/>
      <c r="BV6479" s="38"/>
    </row>
    <row r="6480" spans="44:74">
      <c r="AR6480" s="8"/>
      <c r="BV6480" s="38"/>
    </row>
    <row r="6481" spans="44:74">
      <c r="AR6481" s="8"/>
      <c r="BV6481" s="38"/>
    </row>
    <row r="6482" spans="44:74">
      <c r="AR6482" s="8"/>
      <c r="BV6482" s="38"/>
    </row>
    <row r="6483" spans="44:74">
      <c r="AR6483" s="8"/>
      <c r="BV6483" s="38"/>
    </row>
    <row r="6484" spans="44:74">
      <c r="AR6484" s="8"/>
      <c r="BV6484" s="38"/>
    </row>
    <row r="6485" spans="44:74">
      <c r="AR6485" s="8"/>
      <c r="BV6485" s="38"/>
    </row>
    <row r="6486" spans="44:74">
      <c r="AR6486" s="8"/>
      <c r="BV6486" s="38"/>
    </row>
    <row r="6487" spans="44:74">
      <c r="AR6487" s="8"/>
      <c r="BV6487" s="38"/>
    </row>
    <row r="6488" spans="44:74">
      <c r="AR6488" s="8"/>
      <c r="BV6488" s="38"/>
    </row>
    <row r="6489" spans="44:74">
      <c r="AR6489" s="8"/>
      <c r="BV6489" s="38"/>
    </row>
    <row r="6490" spans="44:74">
      <c r="AR6490" s="8"/>
      <c r="BV6490" s="38"/>
    </row>
    <row r="6491" spans="44:74">
      <c r="AR6491" s="8"/>
      <c r="BV6491" s="38"/>
    </row>
    <row r="6492" spans="44:74">
      <c r="AR6492" s="8"/>
      <c r="BV6492" s="38"/>
    </row>
    <row r="6493" spans="44:74">
      <c r="AR6493" s="8"/>
      <c r="BV6493" s="38"/>
    </row>
    <row r="6494" spans="44:74">
      <c r="AR6494" s="8"/>
      <c r="BV6494" s="38"/>
    </row>
    <row r="6495" spans="44:74">
      <c r="AR6495" s="8"/>
      <c r="BV6495" s="38"/>
    </row>
    <row r="6496" spans="44:74">
      <c r="AR6496" s="8"/>
      <c r="BV6496" s="38"/>
    </row>
    <row r="6497" spans="44:74">
      <c r="AR6497" s="8"/>
      <c r="BV6497" s="38"/>
    </row>
    <row r="6498" spans="44:74">
      <c r="AR6498" s="8"/>
      <c r="BV6498" s="38"/>
    </row>
    <row r="6499" spans="44:74">
      <c r="AR6499" s="8"/>
      <c r="BV6499" s="38"/>
    </row>
    <row r="6500" spans="44:74">
      <c r="AR6500" s="8"/>
      <c r="BV6500" s="38"/>
    </row>
    <row r="6501" spans="44:74">
      <c r="AR6501" s="8"/>
      <c r="BV6501" s="38"/>
    </row>
    <row r="6502" spans="44:74">
      <c r="AR6502" s="8"/>
      <c r="BV6502" s="38"/>
    </row>
    <row r="6503" spans="44:74">
      <c r="AR6503" s="8"/>
      <c r="BV6503" s="38"/>
    </row>
    <row r="6504" spans="44:74">
      <c r="AR6504" s="8"/>
      <c r="BV6504" s="38"/>
    </row>
    <row r="6505" spans="44:74">
      <c r="AR6505" s="8"/>
      <c r="BV6505" s="38"/>
    </row>
    <row r="6506" spans="44:74">
      <c r="AR6506" s="8"/>
      <c r="BV6506" s="38"/>
    </row>
    <row r="6507" spans="44:74">
      <c r="AR6507" s="8"/>
      <c r="BV6507" s="38"/>
    </row>
    <row r="6508" spans="44:74">
      <c r="AR6508" s="8"/>
      <c r="BV6508" s="38"/>
    </row>
    <row r="6509" spans="44:74">
      <c r="AR6509" s="8"/>
      <c r="BV6509" s="38"/>
    </row>
    <row r="6510" spans="44:74">
      <c r="AR6510" s="8"/>
      <c r="BV6510" s="38"/>
    </row>
    <row r="6511" spans="44:74">
      <c r="AR6511" s="8"/>
      <c r="BV6511" s="38"/>
    </row>
    <row r="6512" spans="44:74">
      <c r="AR6512" s="8"/>
      <c r="BV6512" s="38"/>
    </row>
    <row r="6513" spans="44:74">
      <c r="AR6513" s="8"/>
      <c r="BV6513" s="38"/>
    </row>
    <row r="6514" spans="44:74">
      <c r="AR6514" s="8"/>
      <c r="BV6514" s="38"/>
    </row>
    <row r="6515" spans="44:74">
      <c r="AR6515" s="8"/>
      <c r="BV6515" s="38"/>
    </row>
    <row r="6516" spans="44:74">
      <c r="AR6516" s="8"/>
      <c r="BV6516" s="38"/>
    </row>
    <row r="6517" spans="44:74">
      <c r="AR6517" s="8"/>
      <c r="BV6517" s="38"/>
    </row>
    <row r="6518" spans="44:74">
      <c r="AR6518" s="8"/>
      <c r="BV6518" s="38"/>
    </row>
    <row r="6519" spans="44:74">
      <c r="AR6519" s="8"/>
      <c r="BV6519" s="38"/>
    </row>
    <row r="6520" spans="44:74">
      <c r="AR6520" s="8"/>
      <c r="BV6520" s="38"/>
    </row>
    <row r="6521" spans="44:74">
      <c r="AR6521" s="8"/>
      <c r="BV6521" s="38"/>
    </row>
    <row r="6522" spans="44:74">
      <c r="AR6522" s="8"/>
      <c r="BV6522" s="38"/>
    </row>
    <row r="6523" spans="44:74">
      <c r="AR6523" s="8"/>
      <c r="BV6523" s="38"/>
    </row>
    <row r="6524" spans="44:74">
      <c r="AR6524" s="8"/>
      <c r="BV6524" s="38"/>
    </row>
    <row r="6525" spans="44:74">
      <c r="AR6525" s="8"/>
      <c r="BV6525" s="38"/>
    </row>
    <row r="6526" spans="44:74">
      <c r="AR6526" s="8"/>
      <c r="BV6526" s="38"/>
    </row>
    <row r="6527" spans="44:74">
      <c r="AR6527" s="8"/>
      <c r="BV6527" s="38"/>
    </row>
    <row r="6528" spans="44:74">
      <c r="AR6528" s="8"/>
      <c r="BV6528" s="38"/>
    </row>
    <row r="6529" spans="44:74">
      <c r="AR6529" s="8"/>
      <c r="BV6529" s="38"/>
    </row>
    <row r="6530" spans="44:74">
      <c r="AR6530" s="8"/>
      <c r="BV6530" s="38"/>
    </row>
    <row r="6531" spans="44:74">
      <c r="AR6531" s="8"/>
      <c r="BV6531" s="38"/>
    </row>
    <row r="6532" spans="44:74">
      <c r="AR6532" s="8"/>
      <c r="BV6532" s="38"/>
    </row>
    <row r="6533" spans="44:74">
      <c r="AR6533" s="8"/>
      <c r="BV6533" s="38"/>
    </row>
    <row r="6534" spans="44:74">
      <c r="AR6534" s="8"/>
      <c r="BV6534" s="38"/>
    </row>
    <row r="6535" spans="44:74">
      <c r="AR6535" s="8"/>
      <c r="BV6535" s="38"/>
    </row>
    <row r="6536" spans="44:74">
      <c r="AR6536" s="8"/>
      <c r="BV6536" s="38"/>
    </row>
    <row r="6537" spans="44:74">
      <c r="AR6537" s="8"/>
      <c r="BV6537" s="38"/>
    </row>
    <row r="6538" spans="44:74">
      <c r="AR6538" s="8"/>
      <c r="BV6538" s="38"/>
    </row>
    <row r="6539" spans="44:74">
      <c r="AR6539" s="8"/>
      <c r="BV6539" s="38"/>
    </row>
    <row r="6540" spans="44:74">
      <c r="AR6540" s="8"/>
      <c r="BV6540" s="38"/>
    </row>
    <row r="6541" spans="44:74">
      <c r="AR6541" s="8"/>
      <c r="BV6541" s="38"/>
    </row>
    <row r="6542" spans="44:74">
      <c r="AR6542" s="8"/>
      <c r="BV6542" s="38"/>
    </row>
    <row r="6543" spans="44:74">
      <c r="AR6543" s="8"/>
      <c r="BV6543" s="38"/>
    </row>
    <row r="6544" spans="44:74">
      <c r="AR6544" s="8"/>
      <c r="BV6544" s="38"/>
    </row>
    <row r="6545" spans="44:74">
      <c r="AR6545" s="8"/>
      <c r="BV6545" s="38"/>
    </row>
    <row r="6546" spans="44:74">
      <c r="AR6546" s="8"/>
      <c r="BV6546" s="38"/>
    </row>
    <row r="6547" spans="44:74">
      <c r="AR6547" s="8"/>
      <c r="BV6547" s="38"/>
    </row>
    <row r="6548" spans="44:74">
      <c r="AR6548" s="8"/>
      <c r="BV6548" s="38"/>
    </row>
    <row r="6549" spans="44:74">
      <c r="AR6549" s="8"/>
      <c r="BV6549" s="38"/>
    </row>
    <row r="6550" spans="44:74">
      <c r="AR6550" s="8"/>
      <c r="BV6550" s="38"/>
    </row>
    <row r="6551" spans="44:74">
      <c r="AR6551" s="8"/>
      <c r="BV6551" s="38"/>
    </row>
    <row r="6552" spans="44:74">
      <c r="AR6552" s="8"/>
      <c r="BV6552" s="38"/>
    </row>
    <row r="6553" spans="44:74">
      <c r="AR6553" s="8"/>
      <c r="BV6553" s="38"/>
    </row>
    <row r="6554" spans="44:74">
      <c r="AR6554" s="8"/>
      <c r="BV6554" s="38"/>
    </row>
    <row r="6555" spans="44:74">
      <c r="AR6555" s="8"/>
      <c r="BV6555" s="38"/>
    </row>
    <row r="6556" spans="44:74">
      <c r="AR6556" s="8"/>
      <c r="BV6556" s="38"/>
    </row>
    <row r="6557" spans="44:74">
      <c r="AR6557" s="8"/>
      <c r="BV6557" s="38"/>
    </row>
    <row r="6558" spans="44:74">
      <c r="AR6558" s="8"/>
      <c r="BV6558" s="38"/>
    </row>
    <row r="6559" spans="44:74">
      <c r="AR6559" s="8"/>
      <c r="BV6559" s="38"/>
    </row>
    <row r="6560" spans="44:74">
      <c r="AR6560" s="8"/>
      <c r="BV6560" s="38"/>
    </row>
    <row r="6561" spans="44:74">
      <c r="AR6561" s="8"/>
      <c r="BV6561" s="38"/>
    </row>
    <row r="6562" spans="44:74">
      <c r="AR6562" s="8"/>
      <c r="BV6562" s="38"/>
    </row>
    <row r="6563" spans="44:74">
      <c r="AR6563" s="8"/>
      <c r="BV6563" s="38"/>
    </row>
    <row r="6564" spans="44:74">
      <c r="AR6564" s="8"/>
      <c r="BV6564" s="38"/>
    </row>
    <row r="6565" spans="44:74">
      <c r="AR6565" s="8"/>
      <c r="BV6565" s="38"/>
    </row>
    <row r="6566" spans="44:74">
      <c r="AR6566" s="8"/>
      <c r="BV6566" s="38"/>
    </row>
    <row r="6567" spans="44:74">
      <c r="AR6567" s="8"/>
      <c r="BV6567" s="38"/>
    </row>
    <row r="6568" spans="44:74">
      <c r="AR6568" s="8"/>
      <c r="BV6568" s="38"/>
    </row>
    <row r="6569" spans="44:74">
      <c r="AR6569" s="8"/>
      <c r="BV6569" s="38"/>
    </row>
    <row r="6570" spans="44:74">
      <c r="AR6570" s="8"/>
      <c r="BV6570" s="38"/>
    </row>
    <row r="6571" spans="44:74">
      <c r="AR6571" s="8"/>
      <c r="BV6571" s="38"/>
    </row>
    <row r="6572" spans="44:74">
      <c r="AR6572" s="8"/>
      <c r="BV6572" s="38"/>
    </row>
    <row r="6573" spans="44:74">
      <c r="AR6573" s="8"/>
      <c r="BV6573" s="38"/>
    </row>
    <row r="6574" spans="44:74">
      <c r="AR6574" s="8"/>
      <c r="BV6574" s="38"/>
    </row>
    <row r="6575" spans="44:74">
      <c r="AR6575" s="8"/>
      <c r="BV6575" s="38"/>
    </row>
    <row r="6576" spans="44:74">
      <c r="AR6576" s="8"/>
      <c r="BV6576" s="38"/>
    </row>
    <row r="6577" spans="44:74">
      <c r="AR6577" s="8"/>
      <c r="BV6577" s="38"/>
    </row>
    <row r="6578" spans="44:74">
      <c r="AR6578" s="8"/>
      <c r="BV6578" s="38"/>
    </row>
    <row r="6579" spans="44:74">
      <c r="AR6579" s="8"/>
      <c r="BV6579" s="38"/>
    </row>
    <row r="6580" spans="44:74">
      <c r="AR6580" s="8"/>
      <c r="BV6580" s="38"/>
    </row>
    <row r="6581" spans="44:74">
      <c r="AR6581" s="8"/>
      <c r="BV6581" s="38"/>
    </row>
    <row r="6582" spans="44:74">
      <c r="AR6582" s="8"/>
      <c r="BV6582" s="38"/>
    </row>
    <row r="6583" spans="44:74">
      <c r="AR6583" s="8"/>
      <c r="BV6583" s="38"/>
    </row>
    <row r="6584" spans="44:74">
      <c r="AR6584" s="8"/>
      <c r="BV6584" s="38"/>
    </row>
    <row r="6585" spans="44:74">
      <c r="AR6585" s="8"/>
      <c r="BV6585" s="38"/>
    </row>
    <row r="6586" spans="44:74">
      <c r="AR6586" s="8"/>
      <c r="BV6586" s="38"/>
    </row>
    <row r="6587" spans="44:74">
      <c r="AR6587" s="8"/>
      <c r="BV6587" s="38"/>
    </row>
    <row r="6588" spans="44:74">
      <c r="AR6588" s="8"/>
      <c r="BV6588" s="38"/>
    </row>
    <row r="6589" spans="44:74">
      <c r="AR6589" s="8"/>
      <c r="BV6589" s="38"/>
    </row>
    <row r="6590" spans="44:74">
      <c r="AR6590" s="8"/>
      <c r="BV6590" s="38"/>
    </row>
    <row r="6591" spans="44:74">
      <c r="AR6591" s="8"/>
      <c r="BV6591" s="38"/>
    </row>
    <row r="6592" spans="44:74">
      <c r="AR6592" s="8"/>
      <c r="BV6592" s="38"/>
    </row>
    <row r="6593" spans="44:74">
      <c r="AR6593" s="8"/>
      <c r="BV6593" s="38"/>
    </row>
    <row r="6594" spans="44:74">
      <c r="AR6594" s="8"/>
      <c r="BV6594" s="38"/>
    </row>
    <row r="6595" spans="44:74">
      <c r="AR6595" s="8"/>
      <c r="BV6595" s="38"/>
    </row>
    <row r="6596" spans="44:74">
      <c r="AR6596" s="8"/>
      <c r="BV6596" s="38"/>
    </row>
    <row r="6597" spans="44:74">
      <c r="AR6597" s="8"/>
      <c r="BV6597" s="38"/>
    </row>
    <row r="6598" spans="44:74">
      <c r="AR6598" s="8"/>
      <c r="BV6598" s="38"/>
    </row>
    <row r="6599" spans="44:74">
      <c r="AR6599" s="8"/>
      <c r="BV6599" s="38"/>
    </row>
    <row r="6600" spans="44:74">
      <c r="AR6600" s="8"/>
      <c r="BV6600" s="38"/>
    </row>
    <row r="6601" spans="44:74">
      <c r="AR6601" s="8"/>
      <c r="BV6601" s="38"/>
    </row>
    <row r="6602" spans="44:74">
      <c r="AR6602" s="8"/>
      <c r="BV6602" s="38"/>
    </row>
    <row r="6603" spans="44:74">
      <c r="AR6603" s="8"/>
      <c r="BV6603" s="38"/>
    </row>
    <row r="6604" spans="44:74">
      <c r="AR6604" s="8"/>
      <c r="BV6604" s="38"/>
    </row>
    <row r="6605" spans="44:74">
      <c r="AR6605" s="8"/>
      <c r="BV6605" s="38"/>
    </row>
    <row r="6606" spans="44:74">
      <c r="AR6606" s="8"/>
      <c r="BV6606" s="38"/>
    </row>
    <row r="6607" spans="44:74">
      <c r="AR6607" s="8"/>
      <c r="BV6607" s="38"/>
    </row>
    <row r="6608" spans="44:74">
      <c r="AR6608" s="8"/>
      <c r="BV6608" s="38"/>
    </row>
    <row r="6609" spans="44:74">
      <c r="AR6609" s="8"/>
      <c r="BV6609" s="38"/>
    </row>
    <row r="6610" spans="44:74">
      <c r="AR6610" s="8"/>
      <c r="BV6610" s="38"/>
    </row>
    <row r="6611" spans="44:74">
      <c r="AR6611" s="8"/>
      <c r="BV6611" s="38"/>
    </row>
    <row r="6612" spans="44:74">
      <c r="AR6612" s="8"/>
      <c r="BV6612" s="38"/>
    </row>
    <row r="6613" spans="44:74">
      <c r="AR6613" s="8"/>
      <c r="BV6613" s="38"/>
    </row>
    <row r="6614" spans="44:74">
      <c r="AR6614" s="8"/>
      <c r="BV6614" s="38"/>
    </row>
    <row r="6615" spans="44:74">
      <c r="AR6615" s="8"/>
      <c r="BV6615" s="38"/>
    </row>
    <row r="6616" spans="44:74">
      <c r="AR6616" s="8"/>
      <c r="BV6616" s="38"/>
    </row>
    <row r="6617" spans="44:74">
      <c r="AR6617" s="8"/>
      <c r="BV6617" s="38"/>
    </row>
    <row r="6618" spans="44:74">
      <c r="AR6618" s="8"/>
      <c r="BV6618" s="38"/>
    </row>
    <row r="6619" spans="44:74">
      <c r="AR6619" s="8"/>
      <c r="BV6619" s="38"/>
    </row>
    <row r="6620" spans="44:74">
      <c r="AR6620" s="8"/>
      <c r="BV6620" s="38"/>
    </row>
    <row r="6621" spans="44:74">
      <c r="AR6621" s="8"/>
      <c r="BV6621" s="38"/>
    </row>
    <row r="6622" spans="44:74">
      <c r="AR6622" s="8"/>
      <c r="BV6622" s="38"/>
    </row>
    <row r="6623" spans="44:74">
      <c r="AR6623" s="8"/>
      <c r="BV6623" s="38"/>
    </row>
    <row r="6624" spans="44:74">
      <c r="AR6624" s="8"/>
      <c r="BV6624" s="38"/>
    </row>
    <row r="6625" spans="44:74">
      <c r="AR6625" s="8"/>
      <c r="BV6625" s="38"/>
    </row>
    <row r="6626" spans="44:74">
      <c r="AR6626" s="8"/>
      <c r="BV6626" s="38"/>
    </row>
    <row r="6627" spans="44:74">
      <c r="AR6627" s="8"/>
      <c r="BV6627" s="38"/>
    </row>
    <row r="6628" spans="44:74">
      <c r="AR6628" s="8"/>
      <c r="BV6628" s="38"/>
    </row>
    <row r="6629" spans="44:74">
      <c r="AR6629" s="8"/>
      <c r="BV6629" s="38"/>
    </row>
    <row r="6630" spans="44:74">
      <c r="AR6630" s="8"/>
      <c r="BV6630" s="38"/>
    </row>
    <row r="6631" spans="44:74">
      <c r="AR6631" s="8"/>
      <c r="BV6631" s="38"/>
    </row>
    <row r="6632" spans="44:74">
      <c r="AR6632" s="8"/>
      <c r="BV6632" s="38"/>
    </row>
    <row r="6633" spans="44:74">
      <c r="AR6633" s="8"/>
      <c r="BV6633" s="38"/>
    </row>
    <row r="6634" spans="44:74">
      <c r="AR6634" s="8"/>
      <c r="BV6634" s="38"/>
    </row>
    <row r="6635" spans="44:74">
      <c r="AR6635" s="8"/>
      <c r="BV6635" s="38"/>
    </row>
    <row r="6636" spans="44:74">
      <c r="AR6636" s="8"/>
      <c r="BV6636" s="38"/>
    </row>
    <row r="6637" spans="44:74">
      <c r="AR6637" s="8"/>
      <c r="BV6637" s="38"/>
    </row>
    <row r="6638" spans="44:74">
      <c r="AR6638" s="8"/>
      <c r="BV6638" s="38"/>
    </row>
    <row r="6639" spans="44:74">
      <c r="AR6639" s="8"/>
      <c r="BV6639" s="38"/>
    </row>
    <row r="6640" spans="44:74">
      <c r="AR6640" s="8"/>
      <c r="BV6640" s="38"/>
    </row>
    <row r="6641" spans="44:74">
      <c r="AR6641" s="8"/>
      <c r="BV6641" s="38"/>
    </row>
    <row r="6642" spans="44:74">
      <c r="AR6642" s="8"/>
      <c r="BV6642" s="38"/>
    </row>
    <row r="6643" spans="44:74">
      <c r="AR6643" s="8"/>
      <c r="BV6643" s="38"/>
    </row>
    <row r="6644" spans="44:74">
      <c r="AR6644" s="8"/>
      <c r="BV6644" s="38"/>
    </row>
    <row r="6645" spans="44:74">
      <c r="AR6645" s="8"/>
      <c r="BV6645" s="38"/>
    </row>
    <row r="6646" spans="44:74">
      <c r="AR6646" s="8"/>
      <c r="BV6646" s="38"/>
    </row>
    <row r="6647" spans="44:74">
      <c r="AR6647" s="8"/>
      <c r="BV6647" s="38"/>
    </row>
    <row r="6648" spans="44:74">
      <c r="AR6648" s="8"/>
      <c r="BV6648" s="38"/>
    </row>
    <row r="6649" spans="44:74">
      <c r="AR6649" s="8"/>
      <c r="BV6649" s="38"/>
    </row>
    <row r="6650" spans="44:74">
      <c r="AR6650" s="8"/>
      <c r="BV6650" s="38"/>
    </row>
    <row r="6651" spans="44:74">
      <c r="AR6651" s="8"/>
      <c r="BV6651" s="38"/>
    </row>
    <row r="6652" spans="44:74">
      <c r="AR6652" s="8"/>
      <c r="BV6652" s="38"/>
    </row>
    <row r="6653" spans="44:74">
      <c r="AR6653" s="8"/>
      <c r="BV6653" s="38"/>
    </row>
    <row r="6654" spans="44:74">
      <c r="AR6654" s="8"/>
      <c r="BV6654" s="38"/>
    </row>
    <row r="6655" spans="44:74">
      <c r="AR6655" s="8"/>
      <c r="BV6655" s="38"/>
    </row>
    <row r="6656" spans="44:74">
      <c r="AR6656" s="8"/>
      <c r="BV6656" s="38"/>
    </row>
    <row r="6657" spans="44:74">
      <c r="AR6657" s="8"/>
      <c r="BV6657" s="38"/>
    </row>
    <row r="6658" spans="44:74">
      <c r="AR6658" s="8"/>
      <c r="BV6658" s="38"/>
    </row>
    <row r="6659" spans="44:74">
      <c r="AR6659" s="8"/>
      <c r="BV6659" s="38"/>
    </row>
    <row r="6660" spans="44:74">
      <c r="AR6660" s="8"/>
      <c r="BV6660" s="38"/>
    </row>
    <row r="6661" spans="44:74">
      <c r="AR6661" s="8"/>
      <c r="BV6661" s="38"/>
    </row>
    <row r="6662" spans="44:74">
      <c r="AR6662" s="8"/>
      <c r="BV6662" s="38"/>
    </row>
    <row r="6663" spans="44:74">
      <c r="AR6663" s="8"/>
      <c r="BV6663" s="38"/>
    </row>
    <row r="6664" spans="44:74">
      <c r="AR6664" s="8"/>
      <c r="BV6664" s="38"/>
    </row>
    <row r="6665" spans="44:74">
      <c r="AR6665" s="8"/>
      <c r="BV6665" s="38"/>
    </row>
    <row r="6666" spans="44:74">
      <c r="AR6666" s="8"/>
      <c r="BV6666" s="38"/>
    </row>
    <row r="6667" spans="44:74">
      <c r="AR6667" s="8"/>
      <c r="BV6667" s="38"/>
    </row>
    <row r="6668" spans="44:74">
      <c r="AR6668" s="8"/>
      <c r="BV6668" s="38"/>
    </row>
    <row r="6669" spans="44:74">
      <c r="AR6669" s="8"/>
      <c r="BV6669" s="38"/>
    </row>
    <row r="6670" spans="44:74">
      <c r="AR6670" s="8"/>
      <c r="BV6670" s="38"/>
    </row>
    <row r="6671" spans="44:74">
      <c r="AR6671" s="8"/>
      <c r="BV6671" s="38"/>
    </row>
    <row r="6672" spans="44:74">
      <c r="AR6672" s="8"/>
      <c r="BV6672" s="38"/>
    </row>
    <row r="6673" spans="44:74">
      <c r="AR6673" s="8"/>
      <c r="BV6673" s="38"/>
    </row>
    <row r="6674" spans="44:74">
      <c r="AR6674" s="8"/>
      <c r="BV6674" s="38"/>
    </row>
    <row r="6675" spans="44:74">
      <c r="AR6675" s="8"/>
      <c r="BV6675" s="38"/>
    </row>
    <row r="6676" spans="44:74">
      <c r="AR6676" s="8"/>
      <c r="BV6676" s="38"/>
    </row>
    <row r="6677" spans="44:74">
      <c r="AR6677" s="8"/>
      <c r="BV6677" s="38"/>
    </row>
    <row r="6678" spans="44:74">
      <c r="AR6678" s="8"/>
      <c r="BV6678" s="38"/>
    </row>
    <row r="6679" spans="44:74">
      <c r="AR6679" s="8"/>
      <c r="BV6679" s="38"/>
    </row>
    <row r="6680" spans="44:74">
      <c r="AR6680" s="8"/>
      <c r="BV6680" s="38"/>
    </row>
    <row r="6681" spans="44:74">
      <c r="AR6681" s="8"/>
      <c r="BV6681" s="38"/>
    </row>
    <row r="6682" spans="44:74">
      <c r="AR6682" s="8"/>
      <c r="BV6682" s="38"/>
    </row>
    <row r="6683" spans="44:74">
      <c r="AR6683" s="8"/>
      <c r="BV6683" s="38"/>
    </row>
    <row r="6684" spans="44:74">
      <c r="AR6684" s="8"/>
      <c r="BV6684" s="38"/>
    </row>
    <row r="6685" spans="44:74">
      <c r="AR6685" s="8"/>
      <c r="BV6685" s="38"/>
    </row>
    <row r="6686" spans="44:74">
      <c r="AR6686" s="8"/>
      <c r="BV6686" s="38"/>
    </row>
    <row r="6687" spans="44:74">
      <c r="AR6687" s="8"/>
      <c r="BV6687" s="38"/>
    </row>
    <row r="6688" spans="44:74">
      <c r="AR6688" s="8"/>
      <c r="BV6688" s="38"/>
    </row>
    <row r="6689" spans="44:74">
      <c r="AR6689" s="8"/>
      <c r="BV6689" s="38"/>
    </row>
    <row r="6690" spans="44:74">
      <c r="AR6690" s="8"/>
      <c r="BV6690" s="38"/>
    </row>
    <row r="6691" spans="44:74">
      <c r="AR6691" s="8"/>
      <c r="BV6691" s="38"/>
    </row>
    <row r="6692" spans="44:74">
      <c r="AR6692" s="8"/>
      <c r="BV6692" s="38"/>
    </row>
    <row r="6693" spans="44:74">
      <c r="AR6693" s="8"/>
      <c r="BV6693" s="38"/>
    </row>
    <row r="6694" spans="44:74">
      <c r="AR6694" s="8"/>
      <c r="BV6694" s="38"/>
    </row>
    <row r="6695" spans="44:74">
      <c r="AR6695" s="8"/>
      <c r="BV6695" s="38"/>
    </row>
    <row r="6696" spans="44:74">
      <c r="AR6696" s="8"/>
      <c r="BV6696" s="38"/>
    </row>
    <row r="6697" spans="44:74">
      <c r="AR6697" s="8"/>
      <c r="BV6697" s="38"/>
    </row>
    <row r="6698" spans="44:74">
      <c r="AR6698" s="8"/>
      <c r="BV6698" s="38"/>
    </row>
    <row r="6699" spans="44:74">
      <c r="AR6699" s="8"/>
      <c r="BV6699" s="38"/>
    </row>
    <row r="6700" spans="44:74">
      <c r="AR6700" s="8"/>
      <c r="BV6700" s="38"/>
    </row>
    <row r="6701" spans="44:74">
      <c r="AR6701" s="8"/>
      <c r="BV6701" s="38"/>
    </row>
    <row r="6702" spans="44:74">
      <c r="AR6702" s="8"/>
      <c r="BV6702" s="38"/>
    </row>
    <row r="6703" spans="44:74">
      <c r="AR6703" s="8"/>
      <c r="BV6703" s="38"/>
    </row>
    <row r="6704" spans="44:74">
      <c r="AR6704" s="8"/>
      <c r="BV6704" s="38"/>
    </row>
    <row r="6705" spans="44:74">
      <c r="AR6705" s="8"/>
      <c r="BV6705" s="38"/>
    </row>
    <row r="6706" spans="44:74">
      <c r="AR6706" s="8"/>
      <c r="BV6706" s="38"/>
    </row>
    <row r="6707" spans="44:74">
      <c r="AR6707" s="8"/>
      <c r="BV6707" s="38"/>
    </row>
    <row r="6708" spans="44:74">
      <c r="AR6708" s="8"/>
      <c r="BV6708" s="38"/>
    </row>
    <row r="6709" spans="44:74">
      <c r="AR6709" s="8"/>
      <c r="BV6709" s="38"/>
    </row>
    <row r="6710" spans="44:74">
      <c r="AR6710" s="8"/>
      <c r="BV6710" s="38"/>
    </row>
    <row r="6711" spans="44:74">
      <c r="AR6711" s="8"/>
      <c r="BV6711" s="38"/>
    </row>
    <row r="6712" spans="44:74">
      <c r="AR6712" s="8"/>
      <c r="BV6712" s="38"/>
    </row>
    <row r="6713" spans="44:74">
      <c r="AR6713" s="8"/>
      <c r="BV6713" s="38"/>
    </row>
    <row r="6714" spans="44:74">
      <c r="AR6714" s="8"/>
      <c r="BV6714" s="38"/>
    </row>
    <row r="6715" spans="44:74">
      <c r="AR6715" s="8"/>
      <c r="BV6715" s="38"/>
    </row>
    <row r="6716" spans="44:74">
      <c r="AR6716" s="8"/>
      <c r="BV6716" s="38"/>
    </row>
    <row r="6717" spans="44:74">
      <c r="AR6717" s="8"/>
      <c r="BV6717" s="38"/>
    </row>
    <row r="6718" spans="44:74">
      <c r="AR6718" s="8"/>
      <c r="BV6718" s="38"/>
    </row>
    <row r="6719" spans="44:74">
      <c r="AR6719" s="8"/>
      <c r="BV6719" s="38"/>
    </row>
    <row r="6720" spans="44:74">
      <c r="AR6720" s="8"/>
      <c r="BV6720" s="38"/>
    </row>
    <row r="6721" spans="44:74">
      <c r="AR6721" s="8"/>
      <c r="BV6721" s="38"/>
    </row>
    <row r="6722" spans="44:74">
      <c r="AR6722" s="8"/>
      <c r="BV6722" s="38"/>
    </row>
    <row r="6723" spans="44:74">
      <c r="AR6723" s="8"/>
      <c r="BV6723" s="38"/>
    </row>
    <row r="6724" spans="44:74">
      <c r="AR6724" s="8"/>
      <c r="BV6724" s="38"/>
    </row>
    <row r="6725" spans="44:74">
      <c r="AR6725" s="8"/>
      <c r="BV6725" s="38"/>
    </row>
    <row r="6726" spans="44:74">
      <c r="AR6726" s="8"/>
      <c r="BV6726" s="38"/>
    </row>
    <row r="6727" spans="44:74">
      <c r="AR6727" s="8"/>
      <c r="BV6727" s="38"/>
    </row>
    <row r="6728" spans="44:74">
      <c r="AR6728" s="8"/>
      <c r="BV6728" s="38"/>
    </row>
    <row r="6729" spans="44:74">
      <c r="AR6729" s="8"/>
      <c r="BV6729" s="38"/>
    </row>
    <row r="6730" spans="44:74">
      <c r="AR6730" s="8"/>
      <c r="BV6730" s="38"/>
    </row>
    <row r="6731" spans="44:74">
      <c r="AR6731" s="8"/>
      <c r="BV6731" s="38"/>
    </row>
    <row r="6732" spans="44:74">
      <c r="AR6732" s="8"/>
      <c r="BV6732" s="38"/>
    </row>
    <row r="6733" spans="44:74">
      <c r="AR6733" s="8"/>
      <c r="BV6733" s="38"/>
    </row>
    <row r="6734" spans="44:74">
      <c r="AR6734" s="8"/>
      <c r="BV6734" s="38"/>
    </row>
    <row r="6735" spans="44:74">
      <c r="AR6735" s="8"/>
      <c r="BV6735" s="38"/>
    </row>
    <row r="6736" spans="44:74">
      <c r="AR6736" s="8"/>
      <c r="BV6736" s="38"/>
    </row>
    <row r="6737" spans="44:74">
      <c r="AR6737" s="8"/>
      <c r="BV6737" s="38"/>
    </row>
    <row r="6738" spans="44:74">
      <c r="AR6738" s="8"/>
      <c r="BV6738" s="38"/>
    </row>
    <row r="6739" spans="44:74">
      <c r="AR6739" s="8"/>
      <c r="BV6739" s="38"/>
    </row>
    <row r="6740" spans="44:74">
      <c r="AR6740" s="8"/>
      <c r="BV6740" s="38"/>
    </row>
    <row r="6741" spans="44:74">
      <c r="AR6741" s="8"/>
      <c r="BV6741" s="38"/>
    </row>
    <row r="6742" spans="44:74">
      <c r="AR6742" s="8"/>
      <c r="BV6742" s="38"/>
    </row>
    <row r="6743" spans="44:74">
      <c r="AR6743" s="8"/>
      <c r="BV6743" s="38"/>
    </row>
    <row r="6744" spans="44:74">
      <c r="AR6744" s="8"/>
      <c r="BV6744" s="38"/>
    </row>
    <row r="6745" spans="44:74">
      <c r="AR6745" s="8"/>
      <c r="BV6745" s="38"/>
    </row>
    <row r="6746" spans="44:74">
      <c r="AR6746" s="8"/>
      <c r="BV6746" s="38"/>
    </row>
    <row r="6747" spans="44:74">
      <c r="AR6747" s="8"/>
      <c r="BV6747" s="38"/>
    </row>
    <row r="6748" spans="44:74">
      <c r="AR6748" s="8"/>
      <c r="BV6748" s="38"/>
    </row>
    <row r="6749" spans="44:74">
      <c r="AR6749" s="8"/>
      <c r="BV6749" s="38"/>
    </row>
    <row r="6750" spans="44:74">
      <c r="AR6750" s="8"/>
      <c r="BV6750" s="38"/>
    </row>
    <row r="6751" spans="44:74">
      <c r="AR6751" s="8"/>
      <c r="BV6751" s="38"/>
    </row>
    <row r="6752" spans="44:74">
      <c r="AR6752" s="8"/>
      <c r="BV6752" s="38"/>
    </row>
    <row r="6753" spans="44:74">
      <c r="AR6753" s="8"/>
      <c r="BV6753" s="38"/>
    </row>
    <row r="6754" spans="44:74">
      <c r="AR6754" s="8"/>
      <c r="BV6754" s="38"/>
    </row>
    <row r="6755" spans="44:74">
      <c r="AR6755" s="8"/>
      <c r="BV6755" s="38"/>
    </row>
    <row r="6756" spans="44:74">
      <c r="AR6756" s="8"/>
      <c r="BV6756" s="38"/>
    </row>
    <row r="6757" spans="44:74">
      <c r="AR6757" s="8"/>
      <c r="BV6757" s="38"/>
    </row>
    <row r="6758" spans="44:74">
      <c r="AR6758" s="8"/>
      <c r="BV6758" s="38"/>
    </row>
    <row r="6759" spans="44:74">
      <c r="AR6759" s="8"/>
      <c r="BV6759" s="38"/>
    </row>
    <row r="6760" spans="44:74">
      <c r="AR6760" s="8"/>
      <c r="BV6760" s="38"/>
    </row>
    <row r="6761" spans="44:74">
      <c r="AR6761" s="8"/>
      <c r="BV6761" s="38"/>
    </row>
    <row r="6762" spans="44:74">
      <c r="AR6762" s="8"/>
      <c r="BV6762" s="38"/>
    </row>
    <row r="6763" spans="44:74">
      <c r="AR6763" s="8"/>
      <c r="BV6763" s="38"/>
    </row>
    <row r="6764" spans="44:74">
      <c r="AR6764" s="8"/>
      <c r="BV6764" s="38"/>
    </row>
    <row r="6765" spans="44:74">
      <c r="AR6765" s="8"/>
      <c r="BV6765" s="38"/>
    </row>
    <row r="6766" spans="44:74">
      <c r="AR6766" s="8"/>
      <c r="BV6766" s="38"/>
    </row>
    <row r="6767" spans="44:74">
      <c r="AR6767" s="8"/>
      <c r="BV6767" s="38"/>
    </row>
    <row r="6768" spans="44:74">
      <c r="AR6768" s="8"/>
      <c r="BV6768" s="38"/>
    </row>
    <row r="6769" spans="44:74">
      <c r="AR6769" s="8"/>
      <c r="BV6769" s="38"/>
    </row>
    <row r="6770" spans="44:74">
      <c r="AR6770" s="8"/>
      <c r="BV6770" s="38"/>
    </row>
    <row r="6771" spans="44:74">
      <c r="AR6771" s="8"/>
      <c r="BV6771" s="38"/>
    </row>
    <row r="6772" spans="44:74">
      <c r="AR6772" s="8"/>
      <c r="BV6772" s="38"/>
    </row>
    <row r="6773" spans="44:74">
      <c r="AR6773" s="8"/>
      <c r="BV6773" s="38"/>
    </row>
    <row r="6774" spans="44:74">
      <c r="AR6774" s="8"/>
      <c r="BV6774" s="38"/>
    </row>
    <row r="6775" spans="44:74">
      <c r="AR6775" s="8"/>
      <c r="BV6775" s="38"/>
    </row>
    <row r="6776" spans="44:74">
      <c r="AR6776" s="8"/>
      <c r="BV6776" s="38"/>
    </row>
    <row r="6777" spans="44:74">
      <c r="AR6777" s="8"/>
      <c r="BV6777" s="38"/>
    </row>
    <row r="6778" spans="44:74">
      <c r="AR6778" s="8"/>
      <c r="BV6778" s="38"/>
    </row>
    <row r="6779" spans="44:74">
      <c r="AR6779" s="8"/>
      <c r="BV6779" s="38"/>
    </row>
    <row r="6780" spans="44:74">
      <c r="AR6780" s="8"/>
      <c r="BV6780" s="38"/>
    </row>
    <row r="6781" spans="44:74">
      <c r="AR6781" s="8"/>
      <c r="BV6781" s="38"/>
    </row>
    <row r="6782" spans="44:74">
      <c r="AR6782" s="8"/>
      <c r="BV6782" s="38"/>
    </row>
    <row r="6783" spans="44:74">
      <c r="AR6783" s="8"/>
      <c r="BV6783" s="38"/>
    </row>
    <row r="6784" spans="44:74">
      <c r="AR6784" s="8"/>
      <c r="BV6784" s="38"/>
    </row>
    <row r="6785" spans="44:74">
      <c r="AR6785" s="8"/>
      <c r="BV6785" s="38"/>
    </row>
    <row r="6786" spans="44:74">
      <c r="AR6786" s="8"/>
      <c r="BV6786" s="38"/>
    </row>
    <row r="6787" spans="44:74">
      <c r="AR6787" s="8"/>
      <c r="BV6787" s="38"/>
    </row>
    <row r="6788" spans="44:74">
      <c r="AR6788" s="8"/>
      <c r="BV6788" s="38"/>
    </row>
    <row r="6789" spans="44:74">
      <c r="AR6789" s="8"/>
      <c r="BV6789" s="38"/>
    </row>
    <row r="6790" spans="44:74">
      <c r="AR6790" s="8"/>
      <c r="BV6790" s="38"/>
    </row>
    <row r="6791" spans="44:74">
      <c r="AR6791" s="8"/>
      <c r="BV6791" s="38"/>
    </row>
    <row r="6792" spans="44:74">
      <c r="AR6792" s="8"/>
      <c r="BV6792" s="38"/>
    </row>
    <row r="6793" spans="44:74">
      <c r="AR6793" s="8"/>
      <c r="BV6793" s="38"/>
    </row>
    <row r="6794" spans="44:74">
      <c r="AR6794" s="8"/>
      <c r="BV6794" s="38"/>
    </row>
    <row r="6795" spans="44:74">
      <c r="AR6795" s="8"/>
      <c r="BV6795" s="38"/>
    </row>
    <row r="6796" spans="44:74">
      <c r="AR6796" s="8"/>
      <c r="BV6796" s="38"/>
    </row>
    <row r="6797" spans="44:74">
      <c r="AR6797" s="8"/>
      <c r="BV6797" s="38"/>
    </row>
    <row r="6798" spans="44:74">
      <c r="AR6798" s="8"/>
      <c r="BV6798" s="38"/>
    </row>
    <row r="6799" spans="44:74">
      <c r="AR6799" s="8"/>
      <c r="BV6799" s="38"/>
    </row>
    <row r="6800" spans="44:74">
      <c r="AR6800" s="8"/>
      <c r="BV6800" s="38"/>
    </row>
    <row r="6801" spans="44:74">
      <c r="AR6801" s="8"/>
      <c r="BV6801" s="38"/>
    </row>
    <row r="6802" spans="44:74">
      <c r="AR6802" s="8"/>
      <c r="BV6802" s="38"/>
    </row>
    <row r="6803" spans="44:74">
      <c r="AR6803" s="8"/>
      <c r="BV6803" s="38"/>
    </row>
    <row r="6804" spans="44:74">
      <c r="AR6804" s="8"/>
      <c r="BV6804" s="38"/>
    </row>
    <row r="6805" spans="44:74">
      <c r="AR6805" s="8"/>
      <c r="BV6805" s="38"/>
    </row>
    <row r="6806" spans="44:74">
      <c r="AR6806" s="8"/>
      <c r="BV6806" s="38"/>
    </row>
    <row r="6807" spans="44:74">
      <c r="AR6807" s="8"/>
      <c r="BV6807" s="38"/>
    </row>
    <row r="6808" spans="44:74">
      <c r="AR6808" s="8"/>
      <c r="BV6808" s="38"/>
    </row>
    <row r="6809" spans="44:74">
      <c r="AR6809" s="8"/>
      <c r="BV6809" s="38"/>
    </row>
    <row r="6810" spans="44:74">
      <c r="AR6810" s="8"/>
      <c r="BV6810" s="38"/>
    </row>
    <row r="6811" spans="44:74">
      <c r="AR6811" s="8"/>
      <c r="BV6811" s="38"/>
    </row>
    <row r="6812" spans="44:74">
      <c r="AR6812" s="8"/>
      <c r="BV6812" s="38"/>
    </row>
    <row r="6813" spans="44:74">
      <c r="AR6813" s="8"/>
      <c r="BV6813" s="38"/>
    </row>
    <row r="6814" spans="44:74">
      <c r="AR6814" s="8"/>
      <c r="BV6814" s="38"/>
    </row>
    <row r="6815" spans="44:74">
      <c r="AR6815" s="8"/>
      <c r="BV6815" s="38"/>
    </row>
    <row r="6816" spans="44:74">
      <c r="AR6816" s="8"/>
      <c r="BV6816" s="38"/>
    </row>
    <row r="6817" spans="44:74">
      <c r="AR6817" s="8"/>
      <c r="BV6817" s="38"/>
    </row>
    <row r="6818" spans="44:74">
      <c r="AR6818" s="8"/>
      <c r="BV6818" s="38"/>
    </row>
    <row r="6819" spans="44:74">
      <c r="AR6819" s="8"/>
      <c r="BV6819" s="38"/>
    </row>
    <row r="6820" spans="44:74">
      <c r="AR6820" s="8"/>
      <c r="BV6820" s="38"/>
    </row>
    <row r="6821" spans="44:74">
      <c r="AR6821" s="8"/>
      <c r="BV6821" s="38"/>
    </row>
    <row r="6822" spans="44:74">
      <c r="AR6822" s="8"/>
      <c r="BV6822" s="38"/>
    </row>
    <row r="6823" spans="44:74">
      <c r="AR6823" s="8"/>
      <c r="BV6823" s="38"/>
    </row>
    <row r="6824" spans="44:74">
      <c r="AR6824" s="8"/>
      <c r="BV6824" s="38"/>
    </row>
    <row r="6825" spans="44:74">
      <c r="AR6825" s="8"/>
      <c r="BV6825" s="38"/>
    </row>
    <row r="6826" spans="44:74">
      <c r="AR6826" s="8"/>
      <c r="BV6826" s="38"/>
    </row>
    <row r="6827" spans="44:74">
      <c r="AR6827" s="8"/>
      <c r="BV6827" s="38"/>
    </row>
    <row r="6828" spans="44:74">
      <c r="AR6828" s="8"/>
      <c r="BV6828" s="38"/>
    </row>
    <row r="6829" spans="44:74">
      <c r="AR6829" s="8"/>
      <c r="BV6829" s="38"/>
    </row>
    <row r="6830" spans="44:74">
      <c r="AR6830" s="8"/>
      <c r="BV6830" s="38"/>
    </row>
    <row r="6831" spans="44:74">
      <c r="AR6831" s="8"/>
      <c r="BV6831" s="38"/>
    </row>
    <row r="6832" spans="44:74">
      <c r="AR6832" s="8"/>
      <c r="BV6832" s="38"/>
    </row>
    <row r="6833" spans="44:74">
      <c r="AR6833" s="8"/>
      <c r="BV6833" s="38"/>
    </row>
    <row r="6834" spans="44:74">
      <c r="AR6834" s="8"/>
      <c r="BV6834" s="38"/>
    </row>
    <row r="6835" spans="44:74">
      <c r="AR6835" s="8"/>
      <c r="BV6835" s="38"/>
    </row>
    <row r="6836" spans="44:74">
      <c r="AR6836" s="8"/>
      <c r="BV6836" s="38"/>
    </row>
    <row r="6837" spans="44:74">
      <c r="AR6837" s="8"/>
      <c r="BV6837" s="38"/>
    </row>
    <row r="6838" spans="44:74">
      <c r="AR6838" s="8"/>
      <c r="BV6838" s="38"/>
    </row>
    <row r="6839" spans="44:74">
      <c r="AR6839" s="8"/>
      <c r="BV6839" s="38"/>
    </row>
    <row r="6840" spans="44:74">
      <c r="AR6840" s="8"/>
      <c r="BV6840" s="38"/>
    </row>
    <row r="6841" spans="44:74">
      <c r="AR6841" s="8"/>
      <c r="BV6841" s="38"/>
    </row>
    <row r="6842" spans="44:74">
      <c r="AR6842" s="8"/>
      <c r="BV6842" s="38"/>
    </row>
    <row r="6843" spans="44:74">
      <c r="AR6843" s="8"/>
      <c r="BV6843" s="38"/>
    </row>
    <row r="6844" spans="44:74">
      <c r="AR6844" s="8"/>
      <c r="BV6844" s="38"/>
    </row>
    <row r="6845" spans="44:74">
      <c r="AR6845" s="8"/>
      <c r="BV6845" s="38"/>
    </row>
    <row r="6846" spans="44:74">
      <c r="AR6846" s="8"/>
      <c r="BV6846" s="38"/>
    </row>
    <row r="6847" spans="44:74">
      <c r="AR6847" s="8"/>
      <c r="BV6847" s="38"/>
    </row>
    <row r="6848" spans="44:74">
      <c r="AR6848" s="8"/>
      <c r="BV6848" s="38"/>
    </row>
    <row r="6849" spans="44:74">
      <c r="AR6849" s="8"/>
      <c r="BV6849" s="38"/>
    </row>
    <row r="6850" spans="44:74">
      <c r="AR6850" s="8"/>
      <c r="BV6850" s="38"/>
    </row>
    <row r="6851" spans="44:74">
      <c r="AR6851" s="8"/>
      <c r="BV6851" s="38"/>
    </row>
    <row r="6852" spans="44:74">
      <c r="AR6852" s="8"/>
      <c r="BV6852" s="38"/>
    </row>
    <row r="6853" spans="44:74">
      <c r="AR6853" s="8"/>
      <c r="BV6853" s="38"/>
    </row>
    <row r="6854" spans="44:74">
      <c r="AR6854" s="8"/>
      <c r="BV6854" s="38"/>
    </row>
    <row r="6855" spans="44:74">
      <c r="AR6855" s="8"/>
      <c r="BV6855" s="38"/>
    </row>
    <row r="6856" spans="44:74">
      <c r="AR6856" s="8"/>
      <c r="BV6856" s="38"/>
    </row>
    <row r="6857" spans="44:74">
      <c r="AR6857" s="8"/>
      <c r="BV6857" s="38"/>
    </row>
    <row r="6858" spans="44:74">
      <c r="AR6858" s="8"/>
      <c r="BV6858" s="38"/>
    </row>
    <row r="6859" spans="44:74">
      <c r="AR6859" s="8"/>
      <c r="BV6859" s="38"/>
    </row>
    <row r="6860" spans="44:74">
      <c r="AR6860" s="8"/>
      <c r="BV6860" s="38"/>
    </row>
    <row r="6861" spans="44:74">
      <c r="AR6861" s="8"/>
      <c r="BV6861" s="38"/>
    </row>
    <row r="6862" spans="44:74">
      <c r="AR6862" s="8"/>
      <c r="BV6862" s="38"/>
    </row>
    <row r="6863" spans="44:74">
      <c r="AR6863" s="8"/>
      <c r="BV6863" s="38"/>
    </row>
    <row r="6864" spans="44:74">
      <c r="AR6864" s="8"/>
      <c r="BV6864" s="38"/>
    </row>
    <row r="6865" spans="44:74">
      <c r="AR6865" s="8"/>
      <c r="BV6865" s="38"/>
    </row>
    <row r="6866" spans="44:74">
      <c r="AR6866" s="8"/>
      <c r="BV6866" s="38"/>
    </row>
    <row r="6867" spans="44:74">
      <c r="AR6867" s="8"/>
      <c r="BV6867" s="38"/>
    </row>
    <row r="6868" spans="44:74">
      <c r="AR6868" s="8"/>
      <c r="BV6868" s="38"/>
    </row>
    <row r="6869" spans="44:74">
      <c r="AR6869" s="8"/>
      <c r="BV6869" s="38"/>
    </row>
    <row r="6870" spans="44:74">
      <c r="AR6870" s="8"/>
      <c r="BV6870" s="38"/>
    </row>
    <row r="6871" spans="44:74">
      <c r="AR6871" s="8"/>
      <c r="BV6871" s="38"/>
    </row>
    <row r="6872" spans="44:74">
      <c r="AR6872" s="8"/>
      <c r="BV6872" s="38"/>
    </row>
    <row r="6873" spans="44:74">
      <c r="AR6873" s="8"/>
      <c r="BV6873" s="38"/>
    </row>
    <row r="6874" spans="44:74">
      <c r="AR6874" s="8"/>
      <c r="BV6874" s="38"/>
    </row>
    <row r="6875" spans="44:74">
      <c r="AR6875" s="8"/>
      <c r="BV6875" s="38"/>
    </row>
    <row r="6876" spans="44:74">
      <c r="AR6876" s="8"/>
      <c r="BV6876" s="38"/>
    </row>
    <row r="6877" spans="44:74">
      <c r="AR6877" s="8"/>
      <c r="BV6877" s="38"/>
    </row>
    <row r="6878" spans="44:74">
      <c r="AR6878" s="8"/>
      <c r="BV6878" s="38"/>
    </row>
    <row r="6879" spans="44:74">
      <c r="AR6879" s="8"/>
      <c r="BV6879" s="38"/>
    </row>
    <row r="6880" spans="44:74">
      <c r="AR6880" s="8"/>
      <c r="BV6880" s="38"/>
    </row>
    <row r="6881" spans="44:74">
      <c r="AR6881" s="8"/>
      <c r="BV6881" s="38"/>
    </row>
    <row r="6882" spans="44:74">
      <c r="AR6882" s="8"/>
      <c r="BV6882" s="38"/>
    </row>
    <row r="6883" spans="44:74">
      <c r="AR6883" s="8"/>
      <c r="BV6883" s="38"/>
    </row>
    <row r="6884" spans="44:74">
      <c r="AR6884" s="8"/>
      <c r="BV6884" s="38"/>
    </row>
    <row r="6885" spans="44:74">
      <c r="AR6885" s="8"/>
      <c r="BV6885" s="38"/>
    </row>
    <row r="6886" spans="44:74">
      <c r="AR6886" s="8"/>
      <c r="BV6886" s="38"/>
    </row>
    <row r="6887" spans="44:74">
      <c r="AR6887" s="8"/>
      <c r="BV6887" s="38"/>
    </row>
    <row r="6888" spans="44:74">
      <c r="AR6888" s="8"/>
      <c r="BV6888" s="38"/>
    </row>
    <row r="6889" spans="44:74">
      <c r="AR6889" s="8"/>
      <c r="BV6889" s="38"/>
    </row>
    <row r="6890" spans="44:74">
      <c r="AR6890" s="8"/>
      <c r="BV6890" s="38"/>
    </row>
    <row r="6891" spans="44:74">
      <c r="AR6891" s="8"/>
      <c r="BV6891" s="38"/>
    </row>
    <row r="6892" spans="44:74">
      <c r="AR6892" s="8"/>
      <c r="BV6892" s="38"/>
    </row>
    <row r="6893" spans="44:74">
      <c r="AR6893" s="8"/>
      <c r="BV6893" s="38"/>
    </row>
    <row r="6894" spans="44:74">
      <c r="AR6894" s="8"/>
      <c r="BV6894" s="38"/>
    </row>
    <row r="6895" spans="44:74">
      <c r="AR6895" s="8"/>
      <c r="BV6895" s="38"/>
    </row>
    <row r="6896" spans="44:74">
      <c r="AR6896" s="8"/>
      <c r="BV6896" s="38"/>
    </row>
    <row r="6897" spans="44:74">
      <c r="AR6897" s="8"/>
      <c r="BV6897" s="38"/>
    </row>
    <row r="6898" spans="44:74">
      <c r="AR6898" s="8"/>
      <c r="BV6898" s="38"/>
    </row>
    <row r="6899" spans="44:74">
      <c r="AR6899" s="8"/>
      <c r="BV6899" s="38"/>
    </row>
    <row r="6900" spans="44:74">
      <c r="AR6900" s="8"/>
      <c r="BV6900" s="38"/>
    </row>
    <row r="6901" spans="44:74">
      <c r="AR6901" s="8"/>
      <c r="BV6901" s="38"/>
    </row>
    <row r="6902" spans="44:74">
      <c r="AR6902" s="8"/>
      <c r="BV6902" s="38"/>
    </row>
    <row r="6903" spans="44:74">
      <c r="AR6903" s="8"/>
      <c r="BV6903" s="38"/>
    </row>
    <row r="6904" spans="44:74">
      <c r="AR6904" s="8"/>
      <c r="BV6904" s="38"/>
    </row>
    <row r="6905" spans="44:74">
      <c r="AR6905" s="8"/>
      <c r="BV6905" s="38"/>
    </row>
    <row r="6906" spans="44:74">
      <c r="AR6906" s="8"/>
      <c r="BV6906" s="38"/>
    </row>
    <row r="6907" spans="44:74">
      <c r="AR6907" s="8"/>
      <c r="BV6907" s="38"/>
    </row>
    <row r="6908" spans="44:74">
      <c r="AR6908" s="8"/>
      <c r="BV6908" s="38"/>
    </row>
    <row r="6909" spans="44:74">
      <c r="AR6909" s="8"/>
      <c r="BV6909" s="38"/>
    </row>
    <row r="6910" spans="44:74">
      <c r="AR6910" s="8"/>
      <c r="BV6910" s="38"/>
    </row>
    <row r="6911" spans="44:74">
      <c r="AR6911" s="8"/>
      <c r="BV6911" s="38"/>
    </row>
    <row r="6912" spans="44:74">
      <c r="AR6912" s="8"/>
      <c r="BV6912" s="38"/>
    </row>
    <row r="6913" spans="44:74">
      <c r="AR6913" s="8"/>
      <c r="BV6913" s="38"/>
    </row>
    <row r="6914" spans="44:74">
      <c r="AR6914" s="8"/>
      <c r="BV6914" s="38"/>
    </row>
    <row r="6915" spans="44:74">
      <c r="AR6915" s="8"/>
      <c r="BV6915" s="38"/>
    </row>
    <row r="6916" spans="44:74">
      <c r="AR6916" s="8"/>
      <c r="BV6916" s="38"/>
    </row>
    <row r="6917" spans="44:74">
      <c r="AR6917" s="8"/>
      <c r="BV6917" s="38"/>
    </row>
    <row r="6918" spans="44:74">
      <c r="AR6918" s="8"/>
      <c r="BV6918" s="38"/>
    </row>
    <row r="6919" spans="44:74">
      <c r="AR6919" s="8"/>
      <c r="BV6919" s="38"/>
    </row>
    <row r="6920" spans="44:74">
      <c r="AR6920" s="8"/>
      <c r="BV6920" s="38"/>
    </row>
    <row r="6921" spans="44:74">
      <c r="AR6921" s="8"/>
      <c r="BV6921" s="38"/>
    </row>
    <row r="6922" spans="44:74">
      <c r="AR6922" s="8"/>
      <c r="BV6922" s="38"/>
    </row>
    <row r="6923" spans="44:74">
      <c r="AR6923" s="8"/>
      <c r="BV6923" s="38"/>
    </row>
    <row r="6924" spans="44:74">
      <c r="AR6924" s="8"/>
      <c r="BV6924" s="38"/>
    </row>
    <row r="6925" spans="44:74">
      <c r="AR6925" s="8"/>
      <c r="BV6925" s="38"/>
    </row>
    <row r="6926" spans="44:74">
      <c r="AR6926" s="8"/>
      <c r="BV6926" s="38"/>
    </row>
    <row r="6927" spans="44:74">
      <c r="AR6927" s="8"/>
      <c r="BV6927" s="38"/>
    </row>
    <row r="6928" spans="44:74">
      <c r="AR6928" s="8"/>
      <c r="BV6928" s="38"/>
    </row>
    <row r="6929" spans="44:74">
      <c r="AR6929" s="8"/>
      <c r="BV6929" s="38"/>
    </row>
    <row r="6930" spans="44:74">
      <c r="AR6930" s="8"/>
      <c r="BV6930" s="38"/>
    </row>
    <row r="6931" spans="44:74">
      <c r="AR6931" s="8"/>
      <c r="BV6931" s="38"/>
    </row>
    <row r="6932" spans="44:74">
      <c r="AR6932" s="8"/>
      <c r="BV6932" s="38"/>
    </row>
    <row r="6933" spans="44:74">
      <c r="AR6933" s="8"/>
      <c r="BV6933" s="38"/>
    </row>
    <row r="6934" spans="44:74">
      <c r="AR6934" s="8"/>
      <c r="BV6934" s="38"/>
    </row>
    <row r="6935" spans="44:74">
      <c r="AR6935" s="8"/>
      <c r="BV6935" s="38"/>
    </row>
    <row r="6936" spans="44:74">
      <c r="AR6936" s="8"/>
      <c r="BV6936" s="38"/>
    </row>
    <row r="6937" spans="44:74">
      <c r="AR6937" s="8"/>
      <c r="BV6937" s="38"/>
    </row>
    <row r="6938" spans="44:74">
      <c r="AR6938" s="8"/>
      <c r="BV6938" s="38"/>
    </row>
    <row r="6939" spans="44:74">
      <c r="AR6939" s="8"/>
      <c r="BV6939" s="38"/>
    </row>
    <row r="6940" spans="44:74">
      <c r="AR6940" s="8"/>
      <c r="BV6940" s="38"/>
    </row>
    <row r="6941" spans="44:74">
      <c r="AR6941" s="8"/>
      <c r="BV6941" s="38"/>
    </row>
    <row r="6942" spans="44:74">
      <c r="AR6942" s="8"/>
      <c r="BV6942" s="38"/>
    </row>
    <row r="6943" spans="44:74">
      <c r="AR6943" s="8"/>
      <c r="BV6943" s="38"/>
    </row>
    <row r="6944" spans="44:74">
      <c r="AR6944" s="8"/>
      <c r="BV6944" s="38"/>
    </row>
    <row r="6945" spans="44:74">
      <c r="AR6945" s="8"/>
      <c r="BV6945" s="38"/>
    </row>
    <row r="6946" spans="44:74">
      <c r="AR6946" s="8"/>
      <c r="BV6946" s="38"/>
    </row>
    <row r="6947" spans="44:74">
      <c r="AR6947" s="8"/>
      <c r="BV6947" s="38"/>
    </row>
    <row r="6948" spans="44:74">
      <c r="AR6948" s="8"/>
      <c r="BV6948" s="38"/>
    </row>
    <row r="6949" spans="44:74">
      <c r="AR6949" s="8"/>
      <c r="BV6949" s="38"/>
    </row>
    <row r="6950" spans="44:74">
      <c r="AR6950" s="8"/>
      <c r="BV6950" s="38"/>
    </row>
    <row r="6951" spans="44:74">
      <c r="AR6951" s="8"/>
      <c r="BV6951" s="38"/>
    </row>
    <row r="6952" spans="44:74">
      <c r="AR6952" s="8"/>
      <c r="BV6952" s="38"/>
    </row>
    <row r="6953" spans="44:74">
      <c r="AR6953" s="8"/>
      <c r="BV6953" s="38"/>
    </row>
    <row r="6954" spans="44:74">
      <c r="AR6954" s="8"/>
      <c r="BV6954" s="38"/>
    </row>
    <row r="6955" spans="44:74">
      <c r="AR6955" s="8"/>
      <c r="BV6955" s="38"/>
    </row>
    <row r="6956" spans="44:74">
      <c r="AR6956" s="8"/>
      <c r="BV6956" s="38"/>
    </row>
    <row r="6957" spans="44:74">
      <c r="AR6957" s="8"/>
      <c r="BV6957" s="38"/>
    </row>
    <row r="6958" spans="44:74">
      <c r="AR6958" s="8"/>
      <c r="BV6958" s="38"/>
    </row>
    <row r="6959" spans="44:74">
      <c r="AR6959" s="8"/>
      <c r="BV6959" s="38"/>
    </row>
    <row r="6960" spans="44:74">
      <c r="AR6960" s="8"/>
      <c r="BV6960" s="38"/>
    </row>
    <row r="6961" spans="44:74">
      <c r="AR6961" s="8"/>
      <c r="BV6961" s="38"/>
    </row>
    <row r="6962" spans="44:74">
      <c r="AR6962" s="8"/>
      <c r="BV6962" s="38"/>
    </row>
    <row r="6963" spans="44:74">
      <c r="AR6963" s="8"/>
      <c r="BV6963" s="38"/>
    </row>
    <row r="6964" spans="44:74">
      <c r="AR6964" s="8"/>
      <c r="BV6964" s="38"/>
    </row>
    <row r="6965" spans="44:74">
      <c r="AR6965" s="8"/>
      <c r="BV6965" s="38"/>
    </row>
    <row r="6966" spans="44:74">
      <c r="AR6966" s="8"/>
      <c r="BV6966" s="38"/>
    </row>
    <row r="6967" spans="44:74">
      <c r="AR6967" s="8"/>
      <c r="BV6967" s="38"/>
    </row>
    <row r="6968" spans="44:74">
      <c r="AR6968" s="8"/>
      <c r="BV6968" s="38"/>
    </row>
    <row r="6969" spans="44:74">
      <c r="AR6969" s="8"/>
      <c r="BV6969" s="38"/>
    </row>
    <row r="6970" spans="44:74">
      <c r="AR6970" s="8"/>
      <c r="BV6970" s="38"/>
    </row>
    <row r="6971" spans="44:74">
      <c r="AR6971" s="8"/>
      <c r="BV6971" s="38"/>
    </row>
    <row r="6972" spans="44:74">
      <c r="AR6972" s="8"/>
      <c r="BV6972" s="38"/>
    </row>
    <row r="6973" spans="44:74">
      <c r="AR6973" s="8"/>
      <c r="BV6973" s="38"/>
    </row>
    <row r="6974" spans="44:74">
      <c r="AR6974" s="8"/>
      <c r="BV6974" s="38"/>
    </row>
    <row r="6975" spans="44:74">
      <c r="AR6975" s="8"/>
      <c r="BV6975" s="38"/>
    </row>
    <row r="6976" spans="44:74">
      <c r="AR6976" s="8"/>
      <c r="BV6976" s="38"/>
    </row>
    <row r="6977" spans="44:74">
      <c r="AR6977" s="8"/>
      <c r="BV6977" s="38"/>
    </row>
    <row r="6978" spans="44:74">
      <c r="AR6978" s="8"/>
      <c r="BV6978" s="38"/>
    </row>
    <row r="6979" spans="44:74">
      <c r="AR6979" s="8"/>
      <c r="BV6979" s="38"/>
    </row>
    <row r="6980" spans="44:74">
      <c r="AR6980" s="8"/>
      <c r="BV6980" s="38"/>
    </row>
    <row r="6981" spans="44:74">
      <c r="AR6981" s="8"/>
      <c r="BV6981" s="38"/>
    </row>
    <row r="6982" spans="44:74">
      <c r="AR6982" s="8"/>
      <c r="BV6982" s="38"/>
    </row>
    <row r="6983" spans="44:74">
      <c r="AR6983" s="8"/>
      <c r="BV6983" s="38"/>
    </row>
    <row r="6984" spans="44:74">
      <c r="AR6984" s="8"/>
      <c r="BV6984" s="38"/>
    </row>
    <row r="6985" spans="44:74">
      <c r="AR6985" s="8"/>
      <c r="BV6985" s="38"/>
    </row>
    <row r="6986" spans="44:74">
      <c r="AR6986" s="8"/>
      <c r="BV6986" s="38"/>
    </row>
    <row r="6987" spans="44:74">
      <c r="AR6987" s="8"/>
      <c r="BV6987" s="38"/>
    </row>
    <row r="6988" spans="44:74">
      <c r="AR6988" s="8"/>
      <c r="BV6988" s="38"/>
    </row>
    <row r="6989" spans="44:74">
      <c r="AR6989" s="8"/>
      <c r="BV6989" s="38"/>
    </row>
    <row r="6990" spans="44:74">
      <c r="AR6990" s="8"/>
      <c r="BV6990" s="38"/>
    </row>
    <row r="6991" spans="44:74">
      <c r="AR6991" s="8"/>
      <c r="BV6991" s="38"/>
    </row>
    <row r="6992" spans="44:74">
      <c r="AR6992" s="8"/>
      <c r="BV6992" s="38"/>
    </row>
    <row r="6993" spans="44:74">
      <c r="AR6993" s="8"/>
      <c r="BV6993" s="38"/>
    </row>
    <row r="6994" spans="44:74">
      <c r="AR6994" s="8"/>
      <c r="BV6994" s="38"/>
    </row>
    <row r="6995" spans="44:74">
      <c r="AR6995" s="8"/>
      <c r="BV6995" s="38"/>
    </row>
    <row r="6996" spans="44:74">
      <c r="AR6996" s="8"/>
      <c r="BV6996" s="38"/>
    </row>
    <row r="6997" spans="44:74">
      <c r="AR6997" s="8"/>
      <c r="BV6997" s="38"/>
    </row>
    <row r="6998" spans="44:74">
      <c r="AR6998" s="8"/>
      <c r="BV6998" s="38"/>
    </row>
    <row r="6999" spans="44:74">
      <c r="AR6999" s="8"/>
      <c r="BV6999" s="38"/>
    </row>
    <row r="7000" spans="44:74">
      <c r="AR7000" s="8"/>
      <c r="BV7000" s="38"/>
    </row>
    <row r="7001" spans="44:74">
      <c r="AR7001" s="8"/>
      <c r="BV7001" s="38"/>
    </row>
    <row r="7002" spans="44:74">
      <c r="AR7002" s="8"/>
      <c r="BV7002" s="38"/>
    </row>
    <row r="7003" spans="44:74">
      <c r="AR7003" s="8"/>
      <c r="BV7003" s="38"/>
    </row>
    <row r="7004" spans="44:74">
      <c r="AR7004" s="8"/>
      <c r="BV7004" s="38"/>
    </row>
    <row r="7005" spans="44:74">
      <c r="AR7005" s="8"/>
      <c r="BV7005" s="38"/>
    </row>
    <row r="7006" spans="44:74">
      <c r="AR7006" s="8"/>
      <c r="BV7006" s="38"/>
    </row>
    <row r="7007" spans="44:74">
      <c r="AR7007" s="8"/>
      <c r="BV7007" s="38"/>
    </row>
    <row r="7008" spans="44:74">
      <c r="AR7008" s="8"/>
      <c r="BV7008" s="38"/>
    </row>
    <row r="7009" spans="44:74">
      <c r="AR7009" s="8"/>
      <c r="BV7009" s="38"/>
    </row>
    <row r="7010" spans="44:74">
      <c r="AR7010" s="8"/>
      <c r="BV7010" s="38"/>
    </row>
    <row r="7011" spans="44:74">
      <c r="AR7011" s="8"/>
      <c r="BV7011" s="38"/>
    </row>
    <row r="7012" spans="44:74">
      <c r="AR7012" s="8"/>
      <c r="BV7012" s="38"/>
    </row>
    <row r="7013" spans="44:74">
      <c r="AR7013" s="8"/>
      <c r="BV7013" s="38"/>
    </row>
    <row r="7014" spans="44:74">
      <c r="AR7014" s="8"/>
      <c r="BV7014" s="38"/>
    </row>
    <row r="7015" spans="44:74">
      <c r="AR7015" s="8"/>
      <c r="BV7015" s="38"/>
    </row>
    <row r="7016" spans="44:74">
      <c r="AR7016" s="8"/>
      <c r="BV7016" s="38"/>
    </row>
    <row r="7017" spans="44:74">
      <c r="AR7017" s="8"/>
      <c r="BV7017" s="38"/>
    </row>
    <row r="7018" spans="44:74">
      <c r="AR7018" s="8"/>
      <c r="BV7018" s="38"/>
    </row>
    <row r="7019" spans="44:74">
      <c r="AR7019" s="8"/>
      <c r="BV7019" s="38"/>
    </row>
    <row r="7020" spans="44:74">
      <c r="AR7020" s="8"/>
      <c r="BV7020" s="38"/>
    </row>
    <row r="7021" spans="44:74">
      <c r="AR7021" s="8"/>
      <c r="BV7021" s="38"/>
    </row>
    <row r="7022" spans="44:74">
      <c r="AR7022" s="8"/>
      <c r="BV7022" s="38"/>
    </row>
    <row r="7023" spans="44:74">
      <c r="AR7023" s="8"/>
      <c r="BV7023" s="38"/>
    </row>
    <row r="7024" spans="44:74">
      <c r="AR7024" s="8"/>
      <c r="BV7024" s="38"/>
    </row>
    <row r="7025" spans="44:74">
      <c r="AR7025" s="8"/>
      <c r="BV7025" s="38"/>
    </row>
    <row r="7026" spans="44:74">
      <c r="AR7026" s="8"/>
      <c r="BV7026" s="38"/>
    </row>
    <row r="7027" spans="44:74">
      <c r="AR7027" s="8"/>
      <c r="BV7027" s="38"/>
    </row>
    <row r="7028" spans="44:74">
      <c r="AR7028" s="8"/>
      <c r="BV7028" s="38"/>
    </row>
    <row r="7029" spans="44:74">
      <c r="AR7029" s="8"/>
      <c r="BV7029" s="38"/>
    </row>
    <row r="7030" spans="44:74">
      <c r="AR7030" s="8"/>
      <c r="BV7030" s="38"/>
    </row>
    <row r="7031" spans="44:74">
      <c r="AR7031" s="8"/>
      <c r="BV7031" s="38"/>
    </row>
    <row r="7032" spans="44:74">
      <c r="AR7032" s="8"/>
      <c r="BV7032" s="38"/>
    </row>
    <row r="7033" spans="44:74">
      <c r="AR7033" s="8"/>
      <c r="BV7033" s="38"/>
    </row>
    <row r="7034" spans="44:74">
      <c r="AR7034" s="8"/>
      <c r="BV7034" s="38"/>
    </row>
    <row r="7035" spans="44:74">
      <c r="AR7035" s="8"/>
      <c r="BV7035" s="38"/>
    </row>
    <row r="7036" spans="44:74">
      <c r="AR7036" s="8"/>
      <c r="BV7036" s="38"/>
    </row>
    <row r="7037" spans="44:74">
      <c r="AR7037" s="8"/>
      <c r="BV7037" s="38"/>
    </row>
    <row r="7038" spans="44:74">
      <c r="AR7038" s="8"/>
      <c r="BV7038" s="38"/>
    </row>
    <row r="7039" spans="44:74">
      <c r="AR7039" s="8"/>
      <c r="BV7039" s="38"/>
    </row>
    <row r="7040" spans="44:74">
      <c r="AR7040" s="8"/>
      <c r="BV7040" s="38"/>
    </row>
    <row r="7041" spans="44:74">
      <c r="AR7041" s="8"/>
      <c r="BV7041" s="38"/>
    </row>
    <row r="7042" spans="44:74">
      <c r="AR7042" s="8"/>
      <c r="BV7042" s="38"/>
    </row>
    <row r="7043" spans="44:74">
      <c r="AR7043" s="8"/>
      <c r="BV7043" s="38"/>
    </row>
    <row r="7044" spans="44:74">
      <c r="AR7044" s="8"/>
      <c r="BV7044" s="38"/>
    </row>
    <row r="7045" spans="44:74">
      <c r="AR7045" s="8"/>
      <c r="BV7045" s="38"/>
    </row>
    <row r="7046" spans="44:74">
      <c r="AR7046" s="8"/>
      <c r="BV7046" s="38"/>
    </row>
    <row r="7047" spans="44:74">
      <c r="AR7047" s="8"/>
      <c r="BV7047" s="38"/>
    </row>
    <row r="7048" spans="44:74">
      <c r="AR7048" s="8"/>
      <c r="BV7048" s="38"/>
    </row>
    <row r="7049" spans="44:74">
      <c r="AR7049" s="8"/>
      <c r="BV7049" s="38"/>
    </row>
    <row r="7050" spans="44:74">
      <c r="AR7050" s="8"/>
      <c r="BV7050" s="38"/>
    </row>
    <row r="7051" spans="44:74">
      <c r="AR7051" s="8"/>
      <c r="BV7051" s="38"/>
    </row>
    <row r="7052" spans="44:74">
      <c r="AR7052" s="8"/>
      <c r="BV7052" s="38"/>
    </row>
    <row r="7053" spans="44:74">
      <c r="AR7053" s="8"/>
      <c r="BV7053" s="38"/>
    </row>
    <row r="7054" spans="44:74">
      <c r="AR7054" s="8"/>
      <c r="BV7054" s="38"/>
    </row>
    <row r="7055" spans="44:74">
      <c r="AR7055" s="8"/>
      <c r="BV7055" s="38"/>
    </row>
    <row r="7056" spans="44:74">
      <c r="AR7056" s="8"/>
      <c r="BV7056" s="38"/>
    </row>
    <row r="7057" spans="44:74">
      <c r="AR7057" s="8"/>
      <c r="BV7057" s="38"/>
    </row>
    <row r="7058" spans="44:74">
      <c r="AR7058" s="8"/>
      <c r="BV7058" s="38"/>
    </row>
    <row r="7059" spans="44:74">
      <c r="AR7059" s="8"/>
      <c r="BV7059" s="38"/>
    </row>
    <row r="7060" spans="44:74">
      <c r="AR7060" s="8"/>
      <c r="BV7060" s="38"/>
    </row>
    <row r="7061" spans="44:74">
      <c r="AR7061" s="8"/>
      <c r="BV7061" s="38"/>
    </row>
    <row r="7062" spans="44:74">
      <c r="AR7062" s="8"/>
      <c r="BV7062" s="38"/>
    </row>
    <row r="7063" spans="44:74">
      <c r="AR7063" s="8"/>
      <c r="BV7063" s="38"/>
    </row>
    <row r="7064" spans="44:74">
      <c r="AR7064" s="8"/>
      <c r="BV7064" s="38"/>
    </row>
    <row r="7065" spans="44:74">
      <c r="AR7065" s="8"/>
      <c r="BV7065" s="38"/>
    </row>
    <row r="7066" spans="44:74">
      <c r="AR7066" s="8"/>
      <c r="BV7066" s="38"/>
    </row>
    <row r="7067" spans="44:74">
      <c r="AR7067" s="8"/>
      <c r="BV7067" s="38"/>
    </row>
    <row r="7068" spans="44:74">
      <c r="AR7068" s="8"/>
      <c r="BV7068" s="38"/>
    </row>
    <row r="7069" spans="44:74">
      <c r="AR7069" s="8"/>
      <c r="BV7069" s="38"/>
    </row>
    <row r="7070" spans="44:74">
      <c r="AR7070" s="8"/>
      <c r="BV7070" s="38"/>
    </row>
    <row r="7071" spans="44:74">
      <c r="AR7071" s="8"/>
      <c r="BV7071" s="38"/>
    </row>
    <row r="7072" spans="44:74">
      <c r="AR7072" s="8"/>
      <c r="BV7072" s="38"/>
    </row>
    <row r="7073" spans="44:74">
      <c r="AR7073" s="8"/>
      <c r="BV7073" s="38"/>
    </row>
    <row r="7074" spans="44:74">
      <c r="AR7074" s="8"/>
      <c r="BV7074" s="38"/>
    </row>
    <row r="7075" spans="44:74">
      <c r="AR7075" s="8"/>
      <c r="BV7075" s="38"/>
    </row>
    <row r="7076" spans="44:74">
      <c r="AR7076" s="8"/>
      <c r="BV7076" s="38"/>
    </row>
    <row r="7077" spans="44:74">
      <c r="AR7077" s="8"/>
      <c r="BV7077" s="38"/>
    </row>
    <row r="7078" spans="44:74">
      <c r="AR7078" s="8"/>
      <c r="BV7078" s="38"/>
    </row>
    <row r="7079" spans="44:74">
      <c r="AR7079" s="8"/>
      <c r="BV7079" s="38"/>
    </row>
    <row r="7080" spans="44:74">
      <c r="AR7080" s="8"/>
      <c r="BV7080" s="38"/>
    </row>
    <row r="7081" spans="44:74">
      <c r="AR7081" s="8"/>
      <c r="BV7081" s="38"/>
    </row>
    <row r="7082" spans="44:74">
      <c r="AR7082" s="8"/>
      <c r="BV7082" s="38"/>
    </row>
    <row r="7083" spans="44:74">
      <c r="AR7083" s="8"/>
      <c r="BV7083" s="38"/>
    </row>
    <row r="7084" spans="44:74">
      <c r="AR7084" s="8"/>
      <c r="BV7084" s="38"/>
    </row>
    <row r="7085" spans="44:74">
      <c r="AR7085" s="8"/>
      <c r="BV7085" s="38"/>
    </row>
    <row r="7086" spans="44:74">
      <c r="AR7086" s="8"/>
      <c r="BV7086" s="38"/>
    </row>
    <row r="7087" spans="44:74">
      <c r="AR7087" s="8"/>
      <c r="BV7087" s="38"/>
    </row>
    <row r="7088" spans="44:74">
      <c r="AR7088" s="8"/>
      <c r="BV7088" s="38"/>
    </row>
    <row r="7089" spans="44:74">
      <c r="AR7089" s="8"/>
      <c r="BV7089" s="38"/>
    </row>
    <row r="7090" spans="44:74">
      <c r="AR7090" s="8"/>
      <c r="BV7090" s="38"/>
    </row>
    <row r="7091" spans="44:74">
      <c r="AR7091" s="8"/>
      <c r="BV7091" s="38"/>
    </row>
    <row r="7092" spans="44:74">
      <c r="AR7092" s="8"/>
      <c r="BV7092" s="38"/>
    </row>
    <row r="7093" spans="44:74">
      <c r="AR7093" s="8"/>
      <c r="BV7093" s="38"/>
    </row>
    <row r="7094" spans="44:74">
      <c r="AR7094" s="8"/>
      <c r="BV7094" s="38"/>
    </row>
    <row r="7095" spans="44:74">
      <c r="AR7095" s="8"/>
      <c r="BV7095" s="38"/>
    </row>
    <row r="7096" spans="44:74">
      <c r="AR7096" s="8"/>
      <c r="BV7096" s="38"/>
    </row>
    <row r="7097" spans="44:74">
      <c r="AR7097" s="8"/>
      <c r="BV7097" s="38"/>
    </row>
    <row r="7098" spans="44:74">
      <c r="AR7098" s="8"/>
      <c r="BV7098" s="38"/>
    </row>
    <row r="7099" spans="44:74">
      <c r="AR7099" s="8"/>
      <c r="BV7099" s="38"/>
    </row>
    <row r="7100" spans="44:74">
      <c r="AR7100" s="8"/>
      <c r="BV7100" s="38"/>
    </row>
    <row r="7101" spans="44:74">
      <c r="AR7101" s="8"/>
      <c r="BV7101" s="38"/>
    </row>
    <row r="7102" spans="44:74">
      <c r="AR7102" s="8"/>
      <c r="BV7102" s="38"/>
    </row>
    <row r="7103" spans="44:74">
      <c r="AR7103" s="8"/>
      <c r="BV7103" s="38"/>
    </row>
    <row r="7104" spans="44:74">
      <c r="AR7104" s="8"/>
      <c r="BV7104" s="38"/>
    </row>
    <row r="7105" spans="44:74">
      <c r="AR7105" s="8"/>
      <c r="BV7105" s="38"/>
    </row>
    <row r="7106" spans="44:74">
      <c r="AR7106" s="8"/>
      <c r="BV7106" s="38"/>
    </row>
    <row r="7107" spans="44:74">
      <c r="AR7107" s="8"/>
      <c r="BV7107" s="38"/>
    </row>
    <row r="7108" spans="44:74">
      <c r="AR7108" s="8"/>
      <c r="BV7108" s="38"/>
    </row>
    <row r="7109" spans="44:74">
      <c r="AR7109" s="8"/>
      <c r="BV7109" s="38"/>
    </row>
    <row r="7110" spans="44:74">
      <c r="AR7110" s="8"/>
      <c r="BV7110" s="38"/>
    </row>
    <row r="7111" spans="44:74">
      <c r="AR7111" s="8"/>
      <c r="BV7111" s="38"/>
    </row>
    <row r="7112" spans="44:74">
      <c r="AR7112" s="8"/>
      <c r="BV7112" s="38"/>
    </row>
    <row r="7113" spans="44:74">
      <c r="AR7113" s="8"/>
      <c r="BV7113" s="38"/>
    </row>
    <row r="7114" spans="44:74">
      <c r="AR7114" s="8"/>
      <c r="BV7114" s="38"/>
    </row>
    <row r="7115" spans="44:74">
      <c r="AR7115" s="8"/>
      <c r="BV7115" s="38"/>
    </row>
    <row r="7116" spans="44:74">
      <c r="AR7116" s="8"/>
      <c r="BV7116" s="38"/>
    </row>
    <row r="7117" spans="44:74">
      <c r="AR7117" s="8"/>
      <c r="BV7117" s="38"/>
    </row>
    <row r="7118" spans="44:74">
      <c r="AR7118" s="8"/>
      <c r="BV7118" s="38"/>
    </row>
    <row r="7119" spans="44:74">
      <c r="AR7119" s="8"/>
      <c r="BV7119" s="38"/>
    </row>
    <row r="7120" spans="44:74">
      <c r="AR7120" s="8"/>
      <c r="BV7120" s="38"/>
    </row>
    <row r="7121" spans="44:74">
      <c r="AR7121" s="8"/>
      <c r="BV7121" s="38"/>
    </row>
    <row r="7122" spans="44:74">
      <c r="AR7122" s="8"/>
      <c r="BV7122" s="38"/>
    </row>
    <row r="7123" spans="44:74">
      <c r="AR7123" s="8"/>
      <c r="BV7123" s="38"/>
    </row>
    <row r="7124" spans="44:74">
      <c r="AR7124" s="8"/>
      <c r="BV7124" s="38"/>
    </row>
    <row r="7125" spans="44:74">
      <c r="AR7125" s="8"/>
      <c r="BV7125" s="38"/>
    </row>
    <row r="7126" spans="44:74">
      <c r="AR7126" s="8"/>
      <c r="BV7126" s="38"/>
    </row>
    <row r="7127" spans="44:74">
      <c r="AR7127" s="8"/>
      <c r="BV7127" s="38"/>
    </row>
    <row r="7128" spans="44:74">
      <c r="AR7128" s="8"/>
      <c r="BV7128" s="38"/>
    </row>
    <row r="7129" spans="44:74">
      <c r="AR7129" s="8"/>
      <c r="BV7129" s="38"/>
    </row>
    <row r="7130" spans="44:74">
      <c r="AR7130" s="8"/>
      <c r="BV7130" s="38"/>
    </row>
    <row r="7131" spans="44:74">
      <c r="AR7131" s="8"/>
      <c r="BV7131" s="38"/>
    </row>
    <row r="7132" spans="44:74">
      <c r="AR7132" s="8"/>
      <c r="BV7132" s="38"/>
    </row>
    <row r="7133" spans="44:74">
      <c r="AR7133" s="8"/>
      <c r="BV7133" s="38"/>
    </row>
    <row r="7134" spans="44:74">
      <c r="AR7134" s="8"/>
      <c r="BV7134" s="38"/>
    </row>
    <row r="7135" spans="44:74">
      <c r="AR7135" s="8"/>
      <c r="BV7135" s="38"/>
    </row>
    <row r="7136" spans="44:74">
      <c r="AR7136" s="8"/>
      <c r="BV7136" s="38"/>
    </row>
    <row r="7137" spans="44:74">
      <c r="AR7137" s="8"/>
      <c r="BV7137" s="38"/>
    </row>
    <row r="7138" spans="44:74">
      <c r="AR7138" s="8"/>
      <c r="BV7138" s="38"/>
    </row>
    <row r="7139" spans="44:74">
      <c r="AR7139" s="8"/>
      <c r="BV7139" s="38"/>
    </row>
    <row r="7140" spans="44:74">
      <c r="AR7140" s="8"/>
      <c r="BV7140" s="38"/>
    </row>
    <row r="7141" spans="44:74">
      <c r="AR7141" s="8"/>
      <c r="BV7141" s="38"/>
    </row>
    <row r="7142" spans="44:74">
      <c r="AR7142" s="8"/>
      <c r="BV7142" s="38"/>
    </row>
    <row r="7143" spans="44:74">
      <c r="AR7143" s="8"/>
      <c r="BV7143" s="38"/>
    </row>
    <row r="7144" spans="44:74">
      <c r="AR7144" s="8"/>
      <c r="BV7144" s="38"/>
    </row>
    <row r="7145" spans="44:74">
      <c r="AR7145" s="8"/>
      <c r="BV7145" s="38"/>
    </row>
    <row r="7146" spans="44:74">
      <c r="AR7146" s="8"/>
      <c r="BV7146" s="38"/>
    </row>
    <row r="7147" spans="44:74">
      <c r="AR7147" s="8"/>
      <c r="BV7147" s="38"/>
    </row>
    <row r="7148" spans="44:74">
      <c r="AR7148" s="8"/>
      <c r="BV7148" s="38"/>
    </row>
    <row r="7149" spans="44:74">
      <c r="AR7149" s="8"/>
      <c r="BV7149" s="38"/>
    </row>
    <row r="7150" spans="44:74">
      <c r="AR7150" s="8"/>
      <c r="BV7150" s="38"/>
    </row>
    <row r="7151" spans="44:74">
      <c r="AR7151" s="8"/>
      <c r="BV7151" s="38"/>
    </row>
    <row r="7152" spans="44:74">
      <c r="AR7152" s="8"/>
      <c r="BV7152" s="38"/>
    </row>
    <row r="7153" spans="44:74">
      <c r="AR7153" s="8"/>
      <c r="BV7153" s="38"/>
    </row>
    <row r="7154" spans="44:74">
      <c r="AR7154" s="8"/>
      <c r="BV7154" s="38"/>
    </row>
    <row r="7155" spans="44:74">
      <c r="AR7155" s="8"/>
      <c r="BV7155" s="38"/>
    </row>
    <row r="7156" spans="44:74">
      <c r="AR7156" s="8"/>
      <c r="BV7156" s="38"/>
    </row>
    <row r="7157" spans="44:74">
      <c r="AR7157" s="8"/>
      <c r="BV7157" s="38"/>
    </row>
    <row r="7158" spans="44:74">
      <c r="AR7158" s="8"/>
      <c r="BV7158" s="38"/>
    </row>
    <row r="7159" spans="44:74">
      <c r="AR7159" s="8"/>
      <c r="BV7159" s="38"/>
    </row>
    <row r="7160" spans="44:74">
      <c r="AR7160" s="8"/>
      <c r="BV7160" s="38"/>
    </row>
    <row r="7161" spans="44:74">
      <c r="AR7161" s="8"/>
      <c r="BV7161" s="38"/>
    </row>
    <row r="7162" spans="44:74">
      <c r="AR7162" s="8"/>
      <c r="BV7162" s="38"/>
    </row>
    <row r="7163" spans="44:74">
      <c r="AR7163" s="8"/>
      <c r="BV7163" s="38"/>
    </row>
    <row r="7164" spans="44:74">
      <c r="AR7164" s="8"/>
      <c r="BV7164" s="38"/>
    </row>
    <row r="7165" spans="44:74">
      <c r="AR7165" s="8"/>
      <c r="BV7165" s="38"/>
    </row>
    <row r="7166" spans="44:74">
      <c r="AR7166" s="8"/>
      <c r="BV7166" s="38"/>
    </row>
    <row r="7167" spans="44:74">
      <c r="AR7167" s="8"/>
      <c r="BV7167" s="38"/>
    </row>
    <row r="7168" spans="44:74">
      <c r="AR7168" s="8"/>
      <c r="BV7168" s="38"/>
    </row>
    <row r="7169" spans="44:74">
      <c r="AR7169" s="8"/>
      <c r="BV7169" s="38"/>
    </row>
    <row r="7170" spans="44:74">
      <c r="AR7170" s="8"/>
      <c r="BV7170" s="38"/>
    </row>
    <row r="7171" spans="44:74">
      <c r="AR7171" s="8"/>
      <c r="BV7171" s="38"/>
    </row>
    <row r="7172" spans="44:74">
      <c r="AR7172" s="8"/>
      <c r="BV7172" s="38"/>
    </row>
    <row r="7173" spans="44:74">
      <c r="AR7173" s="8"/>
      <c r="BV7173" s="38"/>
    </row>
    <row r="7174" spans="44:74">
      <c r="AR7174" s="8"/>
      <c r="BV7174" s="38"/>
    </row>
    <row r="7175" spans="44:74">
      <c r="AR7175" s="8"/>
      <c r="BV7175" s="38"/>
    </row>
    <row r="7176" spans="44:74">
      <c r="AR7176" s="8"/>
      <c r="BV7176" s="38"/>
    </row>
    <row r="7177" spans="44:74">
      <c r="AR7177" s="8"/>
      <c r="BV7177" s="38"/>
    </row>
    <row r="7178" spans="44:74">
      <c r="AR7178" s="8"/>
      <c r="BV7178" s="38"/>
    </row>
    <row r="7179" spans="44:74">
      <c r="AR7179" s="8"/>
      <c r="BV7179" s="38"/>
    </row>
    <row r="7180" spans="44:74">
      <c r="AR7180" s="8"/>
      <c r="BV7180" s="38"/>
    </row>
    <row r="7181" spans="44:74">
      <c r="AR7181" s="8"/>
      <c r="BV7181" s="38"/>
    </row>
    <row r="7182" spans="44:74">
      <c r="AR7182" s="8"/>
      <c r="BV7182" s="38"/>
    </row>
    <row r="7183" spans="44:74">
      <c r="AR7183" s="8"/>
      <c r="BV7183" s="38"/>
    </row>
    <row r="7184" spans="44:74">
      <c r="AR7184" s="8"/>
      <c r="BV7184" s="38"/>
    </row>
    <row r="7185" spans="44:74">
      <c r="AR7185" s="8"/>
      <c r="BV7185" s="38"/>
    </row>
    <row r="7186" spans="44:74">
      <c r="AR7186" s="8"/>
      <c r="BV7186" s="38"/>
    </row>
    <row r="7187" spans="44:74">
      <c r="AR7187" s="8"/>
      <c r="BV7187" s="38"/>
    </row>
    <row r="7188" spans="44:74">
      <c r="AR7188" s="8"/>
      <c r="BV7188" s="38"/>
    </row>
    <row r="7189" spans="44:74">
      <c r="AR7189" s="8"/>
      <c r="BV7189" s="38"/>
    </row>
    <row r="7190" spans="44:74">
      <c r="AR7190" s="8"/>
      <c r="BV7190" s="38"/>
    </row>
    <row r="7191" spans="44:74">
      <c r="AR7191" s="8"/>
      <c r="BV7191" s="38"/>
    </row>
    <row r="7192" spans="44:74">
      <c r="AR7192" s="8"/>
      <c r="BV7192" s="38"/>
    </row>
    <row r="7193" spans="44:74">
      <c r="AR7193" s="8"/>
      <c r="BV7193" s="38"/>
    </row>
    <row r="7194" spans="44:74">
      <c r="AR7194" s="8"/>
      <c r="BV7194" s="38"/>
    </row>
    <row r="7195" spans="44:74">
      <c r="AR7195" s="8"/>
      <c r="BV7195" s="38"/>
    </row>
    <row r="7196" spans="44:74">
      <c r="AR7196" s="8"/>
      <c r="BV7196" s="38"/>
    </row>
    <row r="7197" spans="44:74">
      <c r="AR7197" s="8"/>
      <c r="BV7197" s="38"/>
    </row>
    <row r="7198" spans="44:74">
      <c r="AR7198" s="8"/>
      <c r="BV7198" s="38"/>
    </row>
    <row r="7199" spans="44:74">
      <c r="AR7199" s="8"/>
      <c r="BV7199" s="38"/>
    </row>
    <row r="7200" spans="44:74">
      <c r="AR7200" s="8"/>
      <c r="BV7200" s="38"/>
    </row>
    <row r="7201" spans="44:74">
      <c r="AR7201" s="8"/>
      <c r="BV7201" s="38"/>
    </row>
    <row r="7202" spans="44:74">
      <c r="AR7202" s="8"/>
      <c r="BV7202" s="38"/>
    </row>
    <row r="7203" spans="44:74">
      <c r="AR7203" s="8"/>
      <c r="BV7203" s="38"/>
    </row>
    <row r="7204" spans="44:74">
      <c r="AR7204" s="8"/>
      <c r="BV7204" s="38"/>
    </row>
    <row r="7205" spans="44:74">
      <c r="AR7205" s="8"/>
      <c r="BV7205" s="38"/>
    </row>
    <row r="7206" spans="44:74">
      <c r="AR7206" s="8"/>
      <c r="BV7206" s="38"/>
    </row>
    <row r="7207" spans="44:74">
      <c r="AR7207" s="8"/>
      <c r="BV7207" s="38"/>
    </row>
    <row r="7208" spans="44:74">
      <c r="AR7208" s="8"/>
      <c r="BV7208" s="38"/>
    </row>
    <row r="7209" spans="44:74">
      <c r="AR7209" s="8"/>
      <c r="BV7209" s="38"/>
    </row>
    <row r="7210" spans="44:74">
      <c r="AR7210" s="8"/>
      <c r="BV7210" s="38"/>
    </row>
    <row r="7211" spans="44:74">
      <c r="AR7211" s="8"/>
      <c r="BV7211" s="38"/>
    </row>
    <row r="7212" spans="44:74">
      <c r="AR7212" s="8"/>
      <c r="BV7212" s="38"/>
    </row>
    <row r="7213" spans="44:74">
      <c r="AR7213" s="8"/>
      <c r="BV7213" s="38"/>
    </row>
    <row r="7214" spans="44:74">
      <c r="AR7214" s="8"/>
      <c r="BV7214" s="38"/>
    </row>
    <row r="7215" spans="44:74">
      <c r="AR7215" s="8"/>
      <c r="BV7215" s="38"/>
    </row>
    <row r="7216" spans="44:74">
      <c r="AR7216" s="8"/>
      <c r="BV7216" s="38"/>
    </row>
    <row r="7217" spans="44:74">
      <c r="AR7217" s="8"/>
      <c r="BV7217" s="38"/>
    </row>
    <row r="7218" spans="44:74">
      <c r="AR7218" s="8"/>
      <c r="BV7218" s="38"/>
    </row>
    <row r="7219" spans="44:74">
      <c r="AR7219" s="8"/>
      <c r="BV7219" s="38"/>
    </row>
    <row r="7220" spans="44:74">
      <c r="AR7220" s="8"/>
      <c r="BV7220" s="38"/>
    </row>
    <row r="7221" spans="44:74">
      <c r="AR7221" s="8"/>
      <c r="BV7221" s="38"/>
    </row>
    <row r="7222" spans="44:74">
      <c r="AR7222" s="8"/>
      <c r="BV7222" s="38"/>
    </row>
    <row r="7223" spans="44:74">
      <c r="AR7223" s="8"/>
      <c r="BV7223" s="38"/>
    </row>
    <row r="7224" spans="44:74">
      <c r="AR7224" s="8"/>
      <c r="BV7224" s="38"/>
    </row>
    <row r="7225" spans="44:74">
      <c r="AR7225" s="8"/>
      <c r="BV7225" s="38"/>
    </row>
    <row r="7226" spans="44:74">
      <c r="AR7226" s="8"/>
      <c r="BV7226" s="38"/>
    </row>
    <row r="7227" spans="44:74">
      <c r="AR7227" s="8"/>
      <c r="BV7227" s="38"/>
    </row>
    <row r="7228" spans="44:74">
      <c r="AR7228" s="8"/>
      <c r="BV7228" s="38"/>
    </row>
    <row r="7229" spans="44:74">
      <c r="AR7229" s="8"/>
      <c r="BV7229" s="38"/>
    </row>
    <row r="7230" spans="44:74">
      <c r="AR7230" s="8"/>
      <c r="BV7230" s="38"/>
    </row>
    <row r="7231" spans="44:74">
      <c r="AR7231" s="8"/>
      <c r="BV7231" s="38"/>
    </row>
    <row r="7232" spans="44:74">
      <c r="AR7232" s="8"/>
      <c r="BV7232" s="38"/>
    </row>
    <row r="7233" spans="44:74">
      <c r="AR7233" s="8"/>
      <c r="BV7233" s="38"/>
    </row>
    <row r="7234" spans="44:74">
      <c r="AR7234" s="8"/>
      <c r="BV7234" s="38"/>
    </row>
    <row r="7235" spans="44:74">
      <c r="AR7235" s="8"/>
      <c r="BV7235" s="38"/>
    </row>
    <row r="7236" spans="44:74">
      <c r="AR7236" s="8"/>
      <c r="BV7236" s="38"/>
    </row>
    <row r="7237" spans="44:74">
      <c r="AR7237" s="8"/>
      <c r="BV7237" s="38"/>
    </row>
    <row r="7238" spans="44:74">
      <c r="AR7238" s="8"/>
      <c r="BV7238" s="38"/>
    </row>
    <row r="7239" spans="44:74">
      <c r="AR7239" s="8"/>
      <c r="BV7239" s="38"/>
    </row>
    <row r="7240" spans="44:74">
      <c r="AR7240" s="8"/>
      <c r="BV7240" s="38"/>
    </row>
    <row r="7241" spans="44:74">
      <c r="AR7241" s="8"/>
      <c r="BV7241" s="38"/>
    </row>
    <row r="7242" spans="44:74">
      <c r="AR7242" s="8"/>
      <c r="BV7242" s="38"/>
    </row>
    <row r="7243" spans="44:74">
      <c r="AR7243" s="8"/>
      <c r="BV7243" s="38"/>
    </row>
    <row r="7244" spans="44:74">
      <c r="AR7244" s="8"/>
      <c r="BV7244" s="38"/>
    </row>
    <row r="7245" spans="44:74">
      <c r="AR7245" s="8"/>
      <c r="BV7245" s="38"/>
    </row>
    <row r="7246" spans="44:74">
      <c r="AR7246" s="8"/>
      <c r="BV7246" s="38"/>
    </row>
    <row r="7247" spans="44:74">
      <c r="AR7247" s="8"/>
      <c r="BV7247" s="38"/>
    </row>
    <row r="7248" spans="44:74">
      <c r="AR7248" s="8"/>
      <c r="BV7248" s="38"/>
    </row>
    <row r="7249" spans="44:74">
      <c r="AR7249" s="8"/>
      <c r="BV7249" s="38"/>
    </row>
    <row r="7250" spans="44:74">
      <c r="AR7250" s="8"/>
      <c r="BV7250" s="38"/>
    </row>
    <row r="7251" spans="44:74">
      <c r="AR7251" s="8"/>
      <c r="BV7251" s="38"/>
    </row>
    <row r="7252" spans="44:74">
      <c r="AR7252" s="8"/>
      <c r="BV7252" s="38"/>
    </row>
    <row r="7253" spans="44:74">
      <c r="AR7253" s="8"/>
      <c r="BV7253" s="38"/>
    </row>
    <row r="7254" spans="44:74">
      <c r="AR7254" s="8"/>
      <c r="BV7254" s="38"/>
    </row>
    <row r="7255" spans="44:74">
      <c r="AR7255" s="8"/>
      <c r="BV7255" s="38"/>
    </row>
    <row r="7256" spans="44:74">
      <c r="AR7256" s="8"/>
      <c r="BV7256" s="38"/>
    </row>
    <row r="7257" spans="44:74">
      <c r="AR7257" s="8"/>
      <c r="BV7257" s="38"/>
    </row>
    <row r="7258" spans="44:74">
      <c r="AR7258" s="8"/>
      <c r="BV7258" s="38"/>
    </row>
    <row r="7259" spans="44:74">
      <c r="AR7259" s="8"/>
      <c r="BV7259" s="38"/>
    </row>
    <row r="7260" spans="44:74">
      <c r="AR7260" s="8"/>
      <c r="BV7260" s="38"/>
    </row>
    <row r="7261" spans="44:74">
      <c r="AR7261" s="8"/>
      <c r="BV7261" s="38"/>
    </row>
    <row r="7262" spans="44:74">
      <c r="AR7262" s="8"/>
      <c r="BV7262" s="38"/>
    </row>
    <row r="7263" spans="44:74">
      <c r="AR7263" s="8"/>
      <c r="BV7263" s="38"/>
    </row>
    <row r="7264" spans="44:74">
      <c r="AR7264" s="8"/>
      <c r="BV7264" s="38"/>
    </row>
    <row r="7265" spans="44:74">
      <c r="AR7265" s="8"/>
      <c r="BV7265" s="38"/>
    </row>
    <row r="7266" spans="44:74">
      <c r="AR7266" s="8"/>
      <c r="BV7266" s="38"/>
    </row>
    <row r="7267" spans="44:74">
      <c r="AR7267" s="8"/>
      <c r="BV7267" s="38"/>
    </row>
    <row r="7268" spans="44:74">
      <c r="AR7268" s="8"/>
      <c r="BV7268" s="38"/>
    </row>
    <row r="7269" spans="44:74">
      <c r="AR7269" s="8"/>
      <c r="BV7269" s="38"/>
    </row>
    <row r="7270" spans="44:74">
      <c r="AR7270" s="8"/>
      <c r="BV7270" s="38"/>
    </row>
    <row r="7271" spans="44:74">
      <c r="AR7271" s="8"/>
      <c r="BV7271" s="38"/>
    </row>
    <row r="7272" spans="44:74">
      <c r="AR7272" s="8"/>
      <c r="BV7272" s="38"/>
    </row>
    <row r="7273" spans="44:74">
      <c r="AR7273" s="8"/>
      <c r="BV7273" s="38"/>
    </row>
    <row r="7274" spans="44:74">
      <c r="AR7274" s="8"/>
      <c r="BV7274" s="38"/>
    </row>
    <row r="7275" spans="44:74">
      <c r="AR7275" s="8"/>
      <c r="BV7275" s="38"/>
    </row>
    <row r="7276" spans="44:74">
      <c r="AR7276" s="8"/>
      <c r="BV7276" s="38"/>
    </row>
    <row r="7277" spans="44:74">
      <c r="AR7277" s="8"/>
      <c r="BV7277" s="38"/>
    </row>
    <row r="7278" spans="44:74">
      <c r="AR7278" s="8"/>
      <c r="BV7278" s="38"/>
    </row>
    <row r="7279" spans="44:74">
      <c r="AR7279" s="8"/>
      <c r="BV7279" s="38"/>
    </row>
    <row r="7280" spans="44:74">
      <c r="AR7280" s="8"/>
      <c r="BV7280" s="38"/>
    </row>
    <row r="7281" spans="44:74">
      <c r="AR7281" s="8"/>
      <c r="BV7281" s="38"/>
    </row>
    <row r="7282" spans="44:74">
      <c r="AR7282" s="8"/>
      <c r="BV7282" s="38"/>
    </row>
    <row r="7283" spans="44:74">
      <c r="AR7283" s="8"/>
      <c r="BV7283" s="38"/>
    </row>
    <row r="7284" spans="44:74">
      <c r="AR7284" s="8"/>
      <c r="BV7284" s="38"/>
    </row>
    <row r="7285" spans="44:74">
      <c r="AR7285" s="8"/>
      <c r="BV7285" s="38"/>
    </row>
    <row r="7286" spans="44:74">
      <c r="AR7286" s="8"/>
      <c r="BV7286" s="38"/>
    </row>
    <row r="7287" spans="44:74">
      <c r="AR7287" s="8"/>
      <c r="BV7287" s="38"/>
    </row>
    <row r="7288" spans="44:74">
      <c r="AR7288" s="8"/>
      <c r="BV7288" s="38"/>
    </row>
    <row r="7289" spans="44:74">
      <c r="AR7289" s="8"/>
      <c r="BV7289" s="38"/>
    </row>
    <row r="7290" spans="44:74">
      <c r="AR7290" s="8"/>
      <c r="BV7290" s="38"/>
    </row>
    <row r="7291" spans="44:74">
      <c r="AR7291" s="8"/>
      <c r="BV7291" s="38"/>
    </row>
    <row r="7292" spans="44:74">
      <c r="AR7292" s="8"/>
      <c r="BV7292" s="38"/>
    </row>
    <row r="7293" spans="44:74">
      <c r="AR7293" s="8"/>
      <c r="BV7293" s="38"/>
    </row>
    <row r="7294" spans="44:74">
      <c r="AR7294" s="8"/>
      <c r="BV7294" s="38"/>
    </row>
    <row r="7295" spans="44:74">
      <c r="AR7295" s="8"/>
      <c r="BV7295" s="38"/>
    </row>
    <row r="7296" spans="44:74">
      <c r="AR7296" s="8"/>
      <c r="BV7296" s="38"/>
    </row>
    <row r="7297" spans="44:74">
      <c r="AR7297" s="8"/>
      <c r="BV7297" s="38"/>
    </row>
    <row r="7298" spans="44:74">
      <c r="AR7298" s="8"/>
      <c r="BV7298" s="38"/>
    </row>
    <row r="7299" spans="44:74">
      <c r="AR7299" s="8"/>
      <c r="BV7299" s="38"/>
    </row>
    <row r="7300" spans="44:74">
      <c r="AR7300" s="8"/>
      <c r="BV7300" s="38"/>
    </row>
    <row r="7301" spans="44:74">
      <c r="AR7301" s="8"/>
      <c r="BV7301" s="38"/>
    </row>
    <row r="7302" spans="44:74">
      <c r="AR7302" s="8"/>
      <c r="BV7302" s="38"/>
    </row>
    <row r="7303" spans="44:74">
      <c r="AR7303" s="8"/>
      <c r="BV7303" s="38"/>
    </row>
    <row r="7304" spans="44:74">
      <c r="AR7304" s="8"/>
      <c r="BV7304" s="38"/>
    </row>
    <row r="7305" spans="44:74">
      <c r="AR7305" s="8"/>
      <c r="BV7305" s="38"/>
    </row>
    <row r="7306" spans="44:74">
      <c r="AR7306" s="8"/>
      <c r="BV7306" s="38"/>
    </row>
    <row r="7307" spans="44:74">
      <c r="AR7307" s="8"/>
      <c r="BV7307" s="38"/>
    </row>
    <row r="7308" spans="44:74">
      <c r="AR7308" s="8"/>
      <c r="BV7308" s="38"/>
    </row>
    <row r="7309" spans="44:74">
      <c r="AR7309" s="8"/>
      <c r="BV7309" s="38"/>
    </row>
    <row r="7310" spans="44:74">
      <c r="AR7310" s="8"/>
      <c r="BV7310" s="38"/>
    </row>
    <row r="7311" spans="44:74">
      <c r="AR7311" s="8"/>
      <c r="BV7311" s="38"/>
    </row>
    <row r="7312" spans="44:74">
      <c r="AR7312" s="8"/>
      <c r="BV7312" s="38"/>
    </row>
    <row r="7313" spans="44:74">
      <c r="AR7313" s="8"/>
      <c r="BV7313" s="38"/>
    </row>
    <row r="7314" spans="44:74">
      <c r="AR7314" s="8"/>
      <c r="BV7314" s="38"/>
    </row>
    <row r="7315" spans="44:74">
      <c r="AR7315" s="8"/>
      <c r="BV7315" s="38"/>
    </row>
    <row r="7316" spans="44:74">
      <c r="AR7316" s="8"/>
      <c r="BV7316" s="38"/>
    </row>
    <row r="7317" spans="44:74">
      <c r="AR7317" s="8"/>
      <c r="BV7317" s="38"/>
    </row>
    <row r="7318" spans="44:74">
      <c r="AR7318" s="8"/>
      <c r="BV7318" s="38"/>
    </row>
    <row r="7319" spans="44:74">
      <c r="AR7319" s="8"/>
      <c r="BV7319" s="38"/>
    </row>
    <row r="7320" spans="44:74">
      <c r="AR7320" s="8"/>
      <c r="BV7320" s="38"/>
    </row>
    <row r="7321" spans="44:74">
      <c r="AR7321" s="8"/>
      <c r="BV7321" s="38"/>
    </row>
    <row r="7322" spans="44:74">
      <c r="AR7322" s="8"/>
      <c r="BV7322" s="38"/>
    </row>
    <row r="7323" spans="44:74">
      <c r="AR7323" s="8"/>
      <c r="BV7323" s="38"/>
    </row>
    <row r="7324" spans="44:74">
      <c r="AR7324" s="8"/>
      <c r="BV7324" s="38"/>
    </row>
    <row r="7325" spans="44:74">
      <c r="AR7325" s="8"/>
      <c r="BV7325" s="38"/>
    </row>
    <row r="7326" spans="44:74">
      <c r="AR7326" s="8"/>
      <c r="BV7326" s="38"/>
    </row>
    <row r="7327" spans="44:74">
      <c r="AR7327" s="8"/>
      <c r="BV7327" s="38"/>
    </row>
    <row r="7328" spans="44:74">
      <c r="AR7328" s="8"/>
      <c r="BV7328" s="38"/>
    </row>
    <row r="7329" spans="44:74">
      <c r="AR7329" s="8"/>
      <c r="BV7329" s="38"/>
    </row>
    <row r="7330" spans="44:74">
      <c r="AR7330" s="8"/>
      <c r="BV7330" s="38"/>
    </row>
    <row r="7331" spans="44:74">
      <c r="AR7331" s="8"/>
      <c r="BV7331" s="38"/>
    </row>
    <row r="7332" spans="44:74">
      <c r="AR7332" s="8"/>
      <c r="BV7332" s="38"/>
    </row>
    <row r="7333" spans="44:74">
      <c r="AR7333" s="8"/>
      <c r="BV7333" s="38"/>
    </row>
    <row r="7334" spans="44:74">
      <c r="AR7334" s="8"/>
      <c r="BV7334" s="38"/>
    </row>
    <row r="7335" spans="44:74">
      <c r="AR7335" s="8"/>
      <c r="BV7335" s="38"/>
    </row>
    <row r="7336" spans="44:74">
      <c r="AR7336" s="8"/>
      <c r="BV7336" s="38"/>
    </row>
    <row r="7337" spans="44:74">
      <c r="AR7337" s="8"/>
      <c r="BV7337" s="38"/>
    </row>
    <row r="7338" spans="44:74">
      <c r="AR7338" s="8"/>
      <c r="BV7338" s="38"/>
    </row>
    <row r="7339" spans="44:74">
      <c r="AR7339" s="8"/>
      <c r="BV7339" s="38"/>
    </row>
    <row r="7340" spans="44:74">
      <c r="AR7340" s="8"/>
      <c r="BV7340" s="38"/>
    </row>
    <row r="7341" spans="44:74">
      <c r="AR7341" s="8"/>
      <c r="BV7341" s="38"/>
    </row>
    <row r="7342" spans="44:74">
      <c r="AR7342" s="8"/>
      <c r="BV7342" s="38"/>
    </row>
    <row r="7343" spans="44:74">
      <c r="AR7343" s="8"/>
      <c r="BV7343" s="38"/>
    </row>
    <row r="7344" spans="44:74">
      <c r="AR7344" s="8"/>
      <c r="BV7344" s="38"/>
    </row>
    <row r="7345" spans="44:74">
      <c r="AR7345" s="8"/>
      <c r="BV7345" s="38"/>
    </row>
    <row r="7346" spans="44:74">
      <c r="AR7346" s="8"/>
      <c r="BV7346" s="38"/>
    </row>
    <row r="7347" spans="44:74">
      <c r="AR7347" s="8"/>
      <c r="BV7347" s="38"/>
    </row>
    <row r="7348" spans="44:74">
      <c r="AR7348" s="8"/>
      <c r="BV7348" s="38"/>
    </row>
    <row r="7349" spans="44:74">
      <c r="AR7349" s="8"/>
      <c r="BV7349" s="38"/>
    </row>
    <row r="7350" spans="44:74">
      <c r="AR7350" s="8"/>
      <c r="BV7350" s="38"/>
    </row>
    <row r="7351" spans="44:74">
      <c r="AR7351" s="8"/>
      <c r="BV7351" s="38"/>
    </row>
    <row r="7352" spans="44:74">
      <c r="AR7352" s="8"/>
      <c r="BV7352" s="38"/>
    </row>
    <row r="7353" spans="44:74">
      <c r="AR7353" s="8"/>
      <c r="BV7353" s="38"/>
    </row>
    <row r="7354" spans="44:74">
      <c r="AR7354" s="8"/>
      <c r="BV7354" s="38"/>
    </row>
    <row r="7355" spans="44:74">
      <c r="AR7355" s="8"/>
      <c r="BV7355" s="38"/>
    </row>
    <row r="7356" spans="44:74">
      <c r="AR7356" s="8"/>
      <c r="BV7356" s="38"/>
    </row>
    <row r="7357" spans="44:74">
      <c r="AR7357" s="8"/>
      <c r="BV7357" s="38"/>
    </row>
    <row r="7358" spans="44:74">
      <c r="AR7358" s="8"/>
      <c r="BV7358" s="38"/>
    </row>
    <row r="7359" spans="44:74">
      <c r="AR7359" s="8"/>
      <c r="BV7359" s="38"/>
    </row>
    <row r="7360" spans="44:74">
      <c r="AR7360" s="8"/>
      <c r="BV7360" s="38"/>
    </row>
    <row r="7361" spans="44:74">
      <c r="AR7361" s="8"/>
      <c r="BV7361" s="38"/>
    </row>
    <row r="7362" spans="44:74">
      <c r="AR7362" s="8"/>
      <c r="BV7362" s="38"/>
    </row>
    <row r="7363" spans="44:74">
      <c r="AR7363" s="8"/>
      <c r="BV7363" s="38"/>
    </row>
    <row r="7364" spans="44:74">
      <c r="AR7364" s="8"/>
      <c r="BV7364" s="38"/>
    </row>
    <row r="7365" spans="44:74">
      <c r="AR7365" s="8"/>
      <c r="BV7365" s="38"/>
    </row>
    <row r="7366" spans="44:74">
      <c r="AR7366" s="8"/>
      <c r="BV7366" s="38"/>
    </row>
    <row r="7367" spans="44:74">
      <c r="AR7367" s="8"/>
      <c r="BV7367" s="38"/>
    </row>
    <row r="7368" spans="44:74">
      <c r="AR7368" s="8"/>
      <c r="BV7368" s="38"/>
    </row>
    <row r="7369" spans="44:74">
      <c r="AR7369" s="8"/>
      <c r="BV7369" s="38"/>
    </row>
    <row r="7370" spans="44:74">
      <c r="AR7370" s="8"/>
      <c r="BV7370" s="38"/>
    </row>
    <row r="7371" spans="44:74">
      <c r="AR7371" s="8"/>
      <c r="BV7371" s="38"/>
    </row>
    <row r="7372" spans="44:74">
      <c r="AR7372" s="8"/>
      <c r="BV7372" s="38"/>
    </row>
    <row r="7373" spans="44:74">
      <c r="AR7373" s="8"/>
      <c r="BV7373" s="38"/>
    </row>
    <row r="7374" spans="44:74">
      <c r="AR7374" s="8"/>
      <c r="BV7374" s="38"/>
    </row>
    <row r="7375" spans="44:74">
      <c r="AR7375" s="8"/>
      <c r="BV7375" s="38"/>
    </row>
    <row r="7376" spans="44:74">
      <c r="AR7376" s="8"/>
      <c r="BV7376" s="38"/>
    </row>
    <row r="7377" spans="44:74">
      <c r="AR7377" s="8"/>
      <c r="BV7377" s="38"/>
    </row>
    <row r="7378" spans="44:74">
      <c r="AR7378" s="8"/>
      <c r="BV7378" s="38"/>
    </row>
    <row r="7379" spans="44:74">
      <c r="AR7379" s="8"/>
      <c r="BV7379" s="38"/>
    </row>
    <row r="7380" spans="44:74">
      <c r="AR7380" s="8"/>
      <c r="BV7380" s="38"/>
    </row>
    <row r="7381" spans="44:74">
      <c r="AR7381" s="8"/>
      <c r="BV7381" s="38"/>
    </row>
    <row r="7382" spans="44:74">
      <c r="AR7382" s="8"/>
      <c r="BV7382" s="38"/>
    </row>
    <row r="7383" spans="44:74">
      <c r="AR7383" s="8"/>
      <c r="BV7383" s="38"/>
    </row>
    <row r="7384" spans="44:74">
      <c r="AR7384" s="8"/>
      <c r="BV7384" s="38"/>
    </row>
    <row r="7385" spans="44:74">
      <c r="AR7385" s="8"/>
      <c r="BV7385" s="38"/>
    </row>
    <row r="7386" spans="44:74">
      <c r="AR7386" s="8"/>
      <c r="BV7386" s="38"/>
    </row>
    <row r="7387" spans="44:74">
      <c r="AR7387" s="8"/>
      <c r="BV7387" s="38"/>
    </row>
    <row r="7388" spans="44:74">
      <c r="AR7388" s="8"/>
      <c r="BV7388" s="38"/>
    </row>
    <row r="7389" spans="44:74">
      <c r="AR7389" s="8"/>
      <c r="BV7389" s="38"/>
    </row>
    <row r="7390" spans="44:74">
      <c r="AR7390" s="8"/>
      <c r="BV7390" s="38"/>
    </row>
    <row r="7391" spans="44:74">
      <c r="AR7391" s="8"/>
      <c r="BV7391" s="38"/>
    </row>
    <row r="7392" spans="44:74">
      <c r="AR7392" s="8"/>
      <c r="BV7392" s="38"/>
    </row>
    <row r="7393" spans="44:74">
      <c r="AR7393" s="8"/>
      <c r="BV7393" s="38"/>
    </row>
    <row r="7394" spans="44:74">
      <c r="AR7394" s="8"/>
      <c r="BV7394" s="38"/>
    </row>
    <row r="7395" spans="44:74">
      <c r="AR7395" s="8"/>
      <c r="BV7395" s="38"/>
    </row>
    <row r="7396" spans="44:74">
      <c r="AR7396" s="8"/>
      <c r="BV7396" s="38"/>
    </row>
    <row r="7397" spans="44:74">
      <c r="AR7397" s="8"/>
      <c r="BV7397" s="38"/>
    </row>
    <row r="7398" spans="44:74">
      <c r="AR7398" s="8"/>
      <c r="BV7398" s="38"/>
    </row>
    <row r="7399" spans="44:74">
      <c r="AR7399" s="8"/>
      <c r="BV7399" s="38"/>
    </row>
    <row r="7400" spans="44:74">
      <c r="AR7400" s="8"/>
      <c r="BV7400" s="38"/>
    </row>
    <row r="7401" spans="44:74">
      <c r="AR7401" s="8"/>
      <c r="BV7401" s="38"/>
    </row>
    <row r="7402" spans="44:74">
      <c r="AR7402" s="8"/>
      <c r="BV7402" s="38"/>
    </row>
    <row r="7403" spans="44:74">
      <c r="AR7403" s="8"/>
      <c r="BV7403" s="38"/>
    </row>
    <row r="7404" spans="44:74">
      <c r="AR7404" s="8"/>
      <c r="BV7404" s="38"/>
    </row>
    <row r="7405" spans="44:74">
      <c r="AR7405" s="8"/>
      <c r="BV7405" s="38"/>
    </row>
    <row r="7406" spans="44:74">
      <c r="AR7406" s="8"/>
      <c r="BV7406" s="38"/>
    </row>
    <row r="7407" spans="44:74">
      <c r="AR7407" s="8"/>
      <c r="BV7407" s="38"/>
    </row>
    <row r="7408" spans="44:74">
      <c r="AR7408" s="8"/>
      <c r="BV7408" s="38"/>
    </row>
    <row r="7409" spans="44:74">
      <c r="AR7409" s="8"/>
      <c r="BV7409" s="38"/>
    </row>
    <row r="7410" spans="44:74">
      <c r="AR7410" s="8"/>
      <c r="BV7410" s="38"/>
    </row>
    <row r="7411" spans="44:74">
      <c r="AR7411" s="8"/>
      <c r="BV7411" s="38"/>
    </row>
    <row r="7412" spans="44:74">
      <c r="AR7412" s="8"/>
      <c r="BV7412" s="38"/>
    </row>
    <row r="7413" spans="44:74">
      <c r="AR7413" s="8"/>
      <c r="BV7413" s="38"/>
    </row>
    <row r="7414" spans="44:74">
      <c r="AR7414" s="8"/>
      <c r="BV7414" s="38"/>
    </row>
    <row r="7415" spans="44:74">
      <c r="AR7415" s="8"/>
      <c r="BV7415" s="38"/>
    </row>
    <row r="7416" spans="44:74">
      <c r="AR7416" s="8"/>
      <c r="BV7416" s="38"/>
    </row>
    <row r="7417" spans="44:74">
      <c r="AR7417" s="8"/>
      <c r="BV7417" s="38"/>
    </row>
    <row r="7418" spans="44:74">
      <c r="AR7418" s="8"/>
      <c r="BV7418" s="38"/>
    </row>
    <row r="7419" spans="44:74">
      <c r="AR7419" s="8"/>
      <c r="BV7419" s="38"/>
    </row>
    <row r="7420" spans="44:74">
      <c r="AR7420" s="8"/>
      <c r="BV7420" s="38"/>
    </row>
    <row r="7421" spans="44:74">
      <c r="AR7421" s="8"/>
      <c r="BV7421" s="38"/>
    </row>
    <row r="7422" spans="44:74">
      <c r="AR7422" s="8"/>
      <c r="BV7422" s="38"/>
    </row>
    <row r="7423" spans="44:74">
      <c r="AR7423" s="8"/>
      <c r="BV7423" s="38"/>
    </row>
    <row r="7424" spans="44:74">
      <c r="AR7424" s="8"/>
      <c r="BV7424" s="38"/>
    </row>
    <row r="7425" spans="44:74">
      <c r="AR7425" s="8"/>
      <c r="BV7425" s="38"/>
    </row>
    <row r="7426" spans="44:74">
      <c r="AR7426" s="8"/>
      <c r="BV7426" s="38"/>
    </row>
    <row r="7427" spans="44:74">
      <c r="AR7427" s="8"/>
      <c r="BV7427" s="38"/>
    </row>
    <row r="7428" spans="44:74">
      <c r="AR7428" s="8"/>
      <c r="BV7428" s="38"/>
    </row>
    <row r="7429" spans="44:74">
      <c r="AR7429" s="8"/>
      <c r="BV7429" s="38"/>
    </row>
    <row r="7430" spans="44:74">
      <c r="AR7430" s="8"/>
      <c r="BV7430" s="38"/>
    </row>
    <row r="7431" spans="44:74">
      <c r="AR7431" s="8"/>
      <c r="BV7431" s="38"/>
    </row>
    <row r="7432" spans="44:74">
      <c r="AR7432" s="8"/>
      <c r="BV7432" s="38"/>
    </row>
    <row r="7433" spans="44:74">
      <c r="AR7433" s="8"/>
      <c r="BV7433" s="38"/>
    </row>
    <row r="7434" spans="44:74">
      <c r="AR7434" s="8"/>
      <c r="BV7434" s="38"/>
    </row>
    <row r="7435" spans="44:74">
      <c r="AR7435" s="8"/>
      <c r="BV7435" s="38"/>
    </row>
    <row r="7436" spans="44:74">
      <c r="AR7436" s="8"/>
      <c r="BV7436" s="38"/>
    </row>
    <row r="7437" spans="44:74">
      <c r="AR7437" s="8"/>
      <c r="BV7437" s="38"/>
    </row>
    <row r="7438" spans="44:74">
      <c r="AR7438" s="8"/>
      <c r="BV7438" s="38"/>
    </row>
    <row r="7439" spans="44:74">
      <c r="AR7439" s="8"/>
      <c r="BV7439" s="38"/>
    </row>
    <row r="7440" spans="44:74">
      <c r="AR7440" s="8"/>
      <c r="BV7440" s="38"/>
    </row>
    <row r="7441" spans="44:74">
      <c r="AR7441" s="8"/>
      <c r="BV7441" s="38"/>
    </row>
    <row r="7442" spans="44:74">
      <c r="AR7442" s="8"/>
      <c r="BV7442" s="38"/>
    </row>
    <row r="7443" spans="44:74">
      <c r="AR7443" s="8"/>
      <c r="BV7443" s="38"/>
    </row>
    <row r="7444" spans="44:74">
      <c r="AR7444" s="8"/>
      <c r="BV7444" s="38"/>
    </row>
    <row r="7445" spans="44:74">
      <c r="AR7445" s="8"/>
      <c r="BV7445" s="38"/>
    </row>
    <row r="7446" spans="44:74">
      <c r="AR7446" s="8"/>
      <c r="BV7446" s="38"/>
    </row>
    <row r="7447" spans="44:74">
      <c r="AR7447" s="8"/>
      <c r="BV7447" s="38"/>
    </row>
    <row r="7448" spans="44:74">
      <c r="AR7448" s="8"/>
      <c r="BV7448" s="38"/>
    </row>
    <row r="7449" spans="44:74">
      <c r="AR7449" s="8"/>
      <c r="BV7449" s="38"/>
    </row>
    <row r="7450" spans="44:74">
      <c r="AR7450" s="8"/>
      <c r="BV7450" s="38"/>
    </row>
    <row r="7451" spans="44:74">
      <c r="AR7451" s="8"/>
      <c r="BV7451" s="38"/>
    </row>
    <row r="7452" spans="44:74">
      <c r="AR7452" s="8"/>
      <c r="BV7452" s="38"/>
    </row>
    <row r="7453" spans="44:74">
      <c r="AR7453" s="8"/>
      <c r="BV7453" s="38"/>
    </row>
    <row r="7454" spans="44:74">
      <c r="AR7454" s="8"/>
      <c r="BV7454" s="38"/>
    </row>
    <row r="7455" spans="44:74">
      <c r="AR7455" s="8"/>
      <c r="BV7455" s="38"/>
    </row>
    <row r="7456" spans="44:74">
      <c r="AR7456" s="8"/>
      <c r="BV7456" s="38"/>
    </row>
    <row r="7457" spans="44:74">
      <c r="AR7457" s="8"/>
      <c r="BV7457" s="38"/>
    </row>
    <row r="7458" spans="44:74">
      <c r="AR7458" s="8"/>
      <c r="BV7458" s="38"/>
    </row>
    <row r="7459" spans="44:74">
      <c r="AR7459" s="8"/>
      <c r="BV7459" s="38"/>
    </row>
    <row r="7460" spans="44:74">
      <c r="AR7460" s="8"/>
      <c r="BV7460" s="38"/>
    </row>
    <row r="7461" spans="44:74">
      <c r="AR7461" s="8"/>
      <c r="BV7461" s="38"/>
    </row>
    <row r="7462" spans="44:74">
      <c r="AR7462" s="8"/>
      <c r="BV7462" s="38"/>
    </row>
    <row r="7463" spans="44:74">
      <c r="AR7463" s="8"/>
      <c r="BV7463" s="38"/>
    </row>
    <row r="7464" spans="44:74">
      <c r="AR7464" s="8"/>
      <c r="BV7464" s="38"/>
    </row>
    <row r="7465" spans="44:74">
      <c r="AR7465" s="8"/>
      <c r="BV7465" s="38"/>
    </row>
    <row r="7466" spans="44:74">
      <c r="AR7466" s="8"/>
      <c r="BV7466" s="38"/>
    </row>
    <row r="7467" spans="44:74">
      <c r="AR7467" s="8"/>
      <c r="BV7467" s="38"/>
    </row>
    <row r="7468" spans="44:74">
      <c r="AR7468" s="8"/>
      <c r="BV7468" s="38"/>
    </row>
    <row r="7469" spans="44:74">
      <c r="AR7469" s="8"/>
      <c r="BV7469" s="38"/>
    </row>
    <row r="7470" spans="44:74">
      <c r="AR7470" s="8"/>
      <c r="BV7470" s="38"/>
    </row>
    <row r="7471" spans="44:74">
      <c r="AR7471" s="8"/>
      <c r="BV7471" s="38"/>
    </row>
    <row r="7472" spans="44:74">
      <c r="AR7472" s="8"/>
      <c r="BV7472" s="38"/>
    </row>
    <row r="7473" spans="44:74">
      <c r="AR7473" s="8"/>
      <c r="BV7473" s="38"/>
    </row>
    <row r="7474" spans="44:74">
      <c r="AR7474" s="8"/>
      <c r="BV7474" s="38"/>
    </row>
    <row r="7475" spans="44:74">
      <c r="AR7475" s="8"/>
      <c r="BV7475" s="38"/>
    </row>
    <row r="7476" spans="44:74">
      <c r="AR7476" s="8"/>
      <c r="BV7476" s="38"/>
    </row>
    <row r="7477" spans="44:74">
      <c r="AR7477" s="8"/>
      <c r="BV7477" s="38"/>
    </row>
    <row r="7478" spans="44:74">
      <c r="AR7478" s="8"/>
      <c r="BV7478" s="38"/>
    </row>
    <row r="7479" spans="44:74">
      <c r="AR7479" s="8"/>
      <c r="BV7479" s="38"/>
    </row>
    <row r="7480" spans="44:74">
      <c r="AR7480" s="8"/>
      <c r="BV7480" s="38"/>
    </row>
    <row r="7481" spans="44:74">
      <c r="AR7481" s="8"/>
      <c r="BV7481" s="38"/>
    </row>
    <row r="7482" spans="44:74">
      <c r="AR7482" s="8"/>
      <c r="BV7482" s="38"/>
    </row>
    <row r="7483" spans="44:74">
      <c r="AR7483" s="8"/>
      <c r="BV7483" s="38"/>
    </row>
    <row r="7484" spans="44:74">
      <c r="AR7484" s="8"/>
      <c r="BV7484" s="38"/>
    </row>
    <row r="7485" spans="44:74">
      <c r="AR7485" s="8"/>
      <c r="BV7485" s="38"/>
    </row>
    <row r="7486" spans="44:74">
      <c r="AR7486" s="8"/>
      <c r="BV7486" s="38"/>
    </row>
    <row r="7487" spans="44:74">
      <c r="AR7487" s="8"/>
      <c r="BV7487" s="38"/>
    </row>
    <row r="7488" spans="44:74">
      <c r="AR7488" s="8"/>
      <c r="BV7488" s="38"/>
    </row>
    <row r="7489" spans="44:74">
      <c r="AR7489" s="8"/>
      <c r="BV7489" s="38"/>
    </row>
    <row r="7490" spans="44:74">
      <c r="AR7490" s="8"/>
      <c r="BV7490" s="38"/>
    </row>
    <row r="7491" spans="44:74">
      <c r="AR7491" s="8"/>
      <c r="BV7491" s="38"/>
    </row>
    <row r="7492" spans="44:74">
      <c r="AR7492" s="8"/>
      <c r="BV7492" s="38"/>
    </row>
    <row r="7493" spans="44:74">
      <c r="AR7493" s="8"/>
      <c r="BV7493" s="38"/>
    </row>
    <row r="7494" spans="44:74">
      <c r="AR7494" s="8"/>
      <c r="BV7494" s="38"/>
    </row>
    <row r="7495" spans="44:74">
      <c r="AR7495" s="8"/>
      <c r="BV7495" s="38"/>
    </row>
    <row r="7496" spans="44:74">
      <c r="AR7496" s="8"/>
      <c r="BV7496" s="38"/>
    </row>
    <row r="7497" spans="44:74">
      <c r="AR7497" s="8"/>
      <c r="BV7497" s="38"/>
    </row>
    <row r="7498" spans="44:74">
      <c r="AR7498" s="8"/>
      <c r="BV7498" s="38"/>
    </row>
    <row r="7499" spans="44:74">
      <c r="AR7499" s="8"/>
      <c r="BV7499" s="38"/>
    </row>
    <row r="7500" spans="44:74">
      <c r="AR7500" s="8"/>
      <c r="BV7500" s="38"/>
    </row>
    <row r="7501" spans="44:74">
      <c r="AR7501" s="8"/>
      <c r="BV7501" s="38"/>
    </row>
    <row r="7502" spans="44:74">
      <c r="AR7502" s="8"/>
      <c r="BV7502" s="38"/>
    </row>
    <row r="7503" spans="44:74">
      <c r="AR7503" s="8"/>
      <c r="BV7503" s="38"/>
    </row>
    <row r="7504" spans="44:74">
      <c r="AR7504" s="8"/>
      <c r="BV7504" s="38"/>
    </row>
    <row r="7505" spans="44:74">
      <c r="AR7505" s="8"/>
      <c r="BV7505" s="38"/>
    </row>
    <row r="7506" spans="44:74">
      <c r="AR7506" s="8"/>
      <c r="BV7506" s="38"/>
    </row>
    <row r="7507" spans="44:74">
      <c r="AR7507" s="8"/>
      <c r="BV7507" s="38"/>
    </row>
    <row r="7508" spans="44:74">
      <c r="AR7508" s="8"/>
      <c r="BV7508" s="38"/>
    </row>
    <row r="7509" spans="44:74">
      <c r="AR7509" s="8"/>
      <c r="BV7509" s="38"/>
    </row>
    <row r="7510" spans="44:74">
      <c r="AR7510" s="8"/>
      <c r="BV7510" s="38"/>
    </row>
    <row r="7511" spans="44:74">
      <c r="AR7511" s="8"/>
      <c r="BV7511" s="38"/>
    </row>
    <row r="7512" spans="44:74">
      <c r="AR7512" s="8"/>
      <c r="BV7512" s="38"/>
    </row>
    <row r="7513" spans="44:74">
      <c r="AR7513" s="8"/>
      <c r="BV7513" s="38"/>
    </row>
    <row r="7514" spans="44:74">
      <c r="AR7514" s="8"/>
      <c r="BV7514" s="38"/>
    </row>
    <row r="7515" spans="44:74">
      <c r="AR7515" s="8"/>
      <c r="BV7515" s="38"/>
    </row>
    <row r="7516" spans="44:74">
      <c r="AR7516" s="8"/>
      <c r="BV7516" s="38"/>
    </row>
    <row r="7517" spans="44:74">
      <c r="AR7517" s="8"/>
      <c r="BV7517" s="38"/>
    </row>
    <row r="7518" spans="44:74">
      <c r="AR7518" s="8"/>
      <c r="BV7518" s="38"/>
    </row>
    <row r="7519" spans="44:74">
      <c r="AR7519" s="8"/>
      <c r="BV7519" s="38"/>
    </row>
    <row r="7520" spans="44:74">
      <c r="AR7520" s="8"/>
      <c r="BV7520" s="38"/>
    </row>
    <row r="7521" spans="44:74">
      <c r="AR7521" s="8"/>
      <c r="BV7521" s="38"/>
    </row>
    <row r="7522" spans="44:74">
      <c r="AR7522" s="8"/>
      <c r="BV7522" s="38"/>
    </row>
    <row r="7523" spans="44:74">
      <c r="AR7523" s="8"/>
      <c r="BV7523" s="38"/>
    </row>
    <row r="7524" spans="44:74">
      <c r="AR7524" s="8"/>
      <c r="BV7524" s="38"/>
    </row>
    <row r="7525" spans="44:74">
      <c r="AR7525" s="8"/>
      <c r="BV7525" s="38"/>
    </row>
    <row r="7526" spans="44:74">
      <c r="AR7526" s="8"/>
      <c r="BV7526" s="38"/>
    </row>
    <row r="7527" spans="44:74">
      <c r="AR7527" s="8"/>
      <c r="BV7527" s="38"/>
    </row>
    <row r="7528" spans="44:74">
      <c r="AR7528" s="8"/>
      <c r="BV7528" s="38"/>
    </row>
    <row r="7529" spans="44:74">
      <c r="AR7529" s="8"/>
      <c r="BV7529" s="38"/>
    </row>
    <row r="7530" spans="44:74">
      <c r="AR7530" s="8"/>
      <c r="BV7530" s="38"/>
    </row>
    <row r="7531" spans="44:74">
      <c r="AR7531" s="8"/>
      <c r="BV7531" s="38"/>
    </row>
    <row r="7532" spans="44:74">
      <c r="AR7532" s="8"/>
      <c r="BV7532" s="38"/>
    </row>
    <row r="7533" spans="44:74">
      <c r="AR7533" s="8"/>
      <c r="BV7533" s="38"/>
    </row>
    <row r="7534" spans="44:74">
      <c r="AR7534" s="8"/>
      <c r="BV7534" s="38"/>
    </row>
    <row r="7535" spans="44:74">
      <c r="AR7535" s="8"/>
      <c r="BV7535" s="38"/>
    </row>
    <row r="7536" spans="44:74">
      <c r="AR7536" s="8"/>
      <c r="BV7536" s="38"/>
    </row>
    <row r="7537" spans="44:74">
      <c r="AR7537" s="8"/>
      <c r="BV7537" s="38"/>
    </row>
    <row r="7538" spans="44:74">
      <c r="AR7538" s="8"/>
      <c r="BV7538" s="38"/>
    </row>
    <row r="7539" spans="44:74">
      <c r="AR7539" s="8"/>
      <c r="BV7539" s="38"/>
    </row>
    <row r="7540" spans="44:74">
      <c r="AR7540" s="8"/>
      <c r="BV7540" s="38"/>
    </row>
    <row r="7541" spans="44:74">
      <c r="AR7541" s="8"/>
      <c r="BV7541" s="38"/>
    </row>
    <row r="7542" spans="44:74">
      <c r="AR7542" s="8"/>
      <c r="BV7542" s="38"/>
    </row>
    <row r="7543" spans="44:74">
      <c r="AR7543" s="8"/>
      <c r="BV7543" s="38"/>
    </row>
    <row r="7544" spans="44:74">
      <c r="AR7544" s="8"/>
      <c r="BV7544" s="38"/>
    </row>
    <row r="7545" spans="44:74">
      <c r="AR7545" s="8"/>
      <c r="BV7545" s="38"/>
    </row>
    <row r="7546" spans="44:74">
      <c r="AR7546" s="8"/>
      <c r="BV7546" s="38"/>
    </row>
    <row r="7547" spans="44:74">
      <c r="AR7547" s="8"/>
      <c r="BV7547" s="38"/>
    </row>
    <row r="7548" spans="44:74">
      <c r="AR7548" s="8"/>
      <c r="BV7548" s="38"/>
    </row>
    <row r="7549" spans="44:74">
      <c r="AR7549" s="8"/>
      <c r="BV7549" s="38"/>
    </row>
    <row r="7550" spans="44:74">
      <c r="AR7550" s="8"/>
      <c r="BV7550" s="38"/>
    </row>
    <row r="7551" spans="44:74">
      <c r="AR7551" s="8"/>
      <c r="BV7551" s="38"/>
    </row>
    <row r="7552" spans="44:74">
      <c r="AR7552" s="8"/>
      <c r="BV7552" s="38"/>
    </row>
    <row r="7553" spans="44:74">
      <c r="AR7553" s="8"/>
      <c r="BV7553" s="38"/>
    </row>
    <row r="7554" spans="44:74">
      <c r="AR7554" s="8"/>
      <c r="BV7554" s="38"/>
    </row>
    <row r="7555" spans="44:74">
      <c r="AR7555" s="8"/>
      <c r="BV7555" s="38"/>
    </row>
    <row r="7556" spans="44:74">
      <c r="AR7556" s="8"/>
      <c r="BV7556" s="38"/>
    </row>
    <row r="7557" spans="44:74">
      <c r="AR7557" s="8"/>
      <c r="BV7557" s="38"/>
    </row>
    <row r="7558" spans="44:74">
      <c r="AR7558" s="8"/>
      <c r="BV7558" s="38"/>
    </row>
    <row r="7559" spans="44:74">
      <c r="AR7559" s="8"/>
      <c r="BV7559" s="38"/>
    </row>
    <row r="7560" spans="44:74">
      <c r="AR7560" s="8"/>
      <c r="BV7560" s="38"/>
    </row>
    <row r="7561" spans="44:74">
      <c r="AR7561" s="8"/>
      <c r="BV7561" s="38"/>
    </row>
    <row r="7562" spans="44:74">
      <c r="AR7562" s="8"/>
      <c r="BV7562" s="38"/>
    </row>
    <row r="7563" spans="44:74">
      <c r="AR7563" s="8"/>
      <c r="BV7563" s="38"/>
    </row>
    <row r="7564" spans="44:74">
      <c r="AR7564" s="8"/>
      <c r="BV7564" s="38"/>
    </row>
    <row r="7565" spans="44:74">
      <c r="AR7565" s="8"/>
      <c r="BV7565" s="38"/>
    </row>
    <row r="7566" spans="44:74">
      <c r="AR7566" s="8"/>
      <c r="BV7566" s="38"/>
    </row>
    <row r="7567" spans="44:74">
      <c r="AR7567" s="8"/>
      <c r="BV7567" s="38"/>
    </row>
    <row r="7568" spans="44:74">
      <c r="AR7568" s="8"/>
      <c r="BV7568" s="38"/>
    </row>
    <row r="7569" spans="44:74">
      <c r="AR7569" s="8"/>
      <c r="BV7569" s="38"/>
    </row>
    <row r="7570" spans="44:74">
      <c r="AR7570" s="8"/>
      <c r="BV7570" s="38"/>
    </row>
    <row r="7571" spans="44:74">
      <c r="AR7571" s="8"/>
      <c r="BV7571" s="38"/>
    </row>
    <row r="7572" spans="44:74">
      <c r="AR7572" s="8"/>
      <c r="BV7572" s="38"/>
    </row>
    <row r="7573" spans="44:74">
      <c r="AR7573" s="8"/>
      <c r="BV7573" s="38"/>
    </row>
    <row r="7574" spans="44:74">
      <c r="AR7574" s="8"/>
      <c r="BV7574" s="38"/>
    </row>
    <row r="7575" spans="44:74">
      <c r="AR7575" s="8"/>
      <c r="BV7575" s="38"/>
    </row>
    <row r="7576" spans="44:74">
      <c r="AR7576" s="8"/>
      <c r="BV7576" s="38"/>
    </row>
    <row r="7577" spans="44:74">
      <c r="AR7577" s="8"/>
      <c r="BV7577" s="38"/>
    </row>
    <row r="7578" spans="44:74">
      <c r="AR7578" s="8"/>
      <c r="BV7578" s="38"/>
    </row>
    <row r="7579" spans="44:74">
      <c r="AR7579" s="8"/>
      <c r="BV7579" s="38"/>
    </row>
    <row r="7580" spans="44:74">
      <c r="AR7580" s="8"/>
      <c r="BV7580" s="38"/>
    </row>
    <row r="7581" spans="44:74">
      <c r="AR7581" s="8"/>
      <c r="BV7581" s="38"/>
    </row>
    <row r="7582" spans="44:74">
      <c r="AR7582" s="8"/>
      <c r="BV7582" s="38"/>
    </row>
    <row r="7583" spans="44:74">
      <c r="AR7583" s="8"/>
      <c r="BV7583" s="38"/>
    </row>
    <row r="7584" spans="44:74">
      <c r="AR7584" s="8"/>
      <c r="BV7584" s="38"/>
    </row>
    <row r="7585" spans="44:74">
      <c r="AR7585" s="8"/>
      <c r="BV7585" s="38"/>
    </row>
    <row r="7586" spans="44:74">
      <c r="AR7586" s="8"/>
      <c r="BV7586" s="38"/>
    </row>
    <row r="7587" spans="44:74">
      <c r="AR7587" s="8"/>
      <c r="BV7587" s="38"/>
    </row>
    <row r="7588" spans="44:74">
      <c r="AR7588" s="8"/>
      <c r="BV7588" s="38"/>
    </row>
    <row r="7589" spans="44:74">
      <c r="AR7589" s="8"/>
      <c r="BV7589" s="38"/>
    </row>
    <row r="7590" spans="44:74">
      <c r="AR7590" s="8"/>
      <c r="BV7590" s="38"/>
    </row>
    <row r="7591" spans="44:74">
      <c r="AR7591" s="8"/>
      <c r="BV7591" s="38"/>
    </row>
    <row r="7592" spans="44:74">
      <c r="AR7592" s="8"/>
      <c r="BV7592" s="38"/>
    </row>
    <row r="7593" spans="44:74">
      <c r="AR7593" s="8"/>
      <c r="BV7593" s="38"/>
    </row>
    <row r="7594" spans="44:74">
      <c r="AR7594" s="8"/>
      <c r="BV7594" s="38"/>
    </row>
    <row r="7595" spans="44:74">
      <c r="AR7595" s="8"/>
      <c r="BV7595" s="38"/>
    </row>
    <row r="7596" spans="44:74">
      <c r="AR7596" s="8"/>
      <c r="BV7596" s="38"/>
    </row>
    <row r="7597" spans="44:74">
      <c r="AR7597" s="8"/>
      <c r="BV7597" s="38"/>
    </row>
    <row r="7598" spans="44:74">
      <c r="AR7598" s="8"/>
      <c r="BV7598" s="38"/>
    </row>
    <row r="7599" spans="44:74">
      <c r="AR7599" s="8"/>
      <c r="BV7599" s="38"/>
    </row>
    <row r="7600" spans="44:74">
      <c r="AR7600" s="8"/>
      <c r="BV7600" s="38"/>
    </row>
    <row r="7601" spans="44:74">
      <c r="AR7601" s="8"/>
      <c r="BV7601" s="38"/>
    </row>
    <row r="7602" spans="44:74">
      <c r="AR7602" s="8"/>
      <c r="BV7602" s="38"/>
    </row>
    <row r="7603" spans="44:74">
      <c r="AR7603" s="8"/>
      <c r="BV7603" s="38"/>
    </row>
    <row r="7604" spans="44:74">
      <c r="AR7604" s="8"/>
      <c r="BV7604" s="38"/>
    </row>
    <row r="7605" spans="44:74">
      <c r="AR7605" s="8"/>
      <c r="BV7605" s="38"/>
    </row>
    <row r="7606" spans="44:74">
      <c r="AR7606" s="8"/>
      <c r="BV7606" s="38"/>
    </row>
    <row r="7607" spans="44:74">
      <c r="AR7607" s="8"/>
      <c r="BV7607" s="38"/>
    </row>
    <row r="7608" spans="44:74">
      <c r="AR7608" s="8"/>
      <c r="BV7608" s="38"/>
    </row>
    <row r="7609" spans="44:74">
      <c r="AR7609" s="8"/>
      <c r="BV7609" s="38"/>
    </row>
    <row r="7610" spans="44:74">
      <c r="AR7610" s="8"/>
      <c r="BV7610" s="38"/>
    </row>
    <row r="7611" spans="44:74">
      <c r="AR7611" s="8"/>
      <c r="BV7611" s="38"/>
    </row>
    <row r="7612" spans="44:74">
      <c r="AR7612" s="8"/>
      <c r="BV7612" s="38"/>
    </row>
    <row r="7613" spans="44:74">
      <c r="AR7613" s="8"/>
      <c r="BV7613" s="38"/>
    </row>
    <row r="7614" spans="44:74">
      <c r="AR7614" s="8"/>
      <c r="BV7614" s="38"/>
    </row>
    <row r="7615" spans="44:74">
      <c r="AR7615" s="8"/>
      <c r="BV7615" s="38"/>
    </row>
    <row r="7616" spans="44:74">
      <c r="AR7616" s="8"/>
      <c r="BV7616" s="38"/>
    </row>
    <row r="7617" spans="44:74">
      <c r="AR7617" s="8"/>
      <c r="BV7617" s="38"/>
    </row>
    <row r="7618" spans="44:74">
      <c r="AR7618" s="8"/>
      <c r="BV7618" s="38"/>
    </row>
    <row r="7619" spans="44:74">
      <c r="AR7619" s="8"/>
      <c r="BV7619" s="38"/>
    </row>
    <row r="7620" spans="44:74">
      <c r="AR7620" s="8"/>
      <c r="BV7620" s="38"/>
    </row>
    <row r="7621" spans="44:74">
      <c r="AR7621" s="8"/>
      <c r="BV7621" s="38"/>
    </row>
    <row r="7622" spans="44:74">
      <c r="AR7622" s="8"/>
      <c r="BV7622" s="38"/>
    </row>
    <row r="7623" spans="44:74">
      <c r="AR7623" s="8"/>
      <c r="BV7623" s="38"/>
    </row>
    <row r="7624" spans="44:74">
      <c r="AR7624" s="8"/>
      <c r="BV7624" s="38"/>
    </row>
    <row r="7625" spans="44:74">
      <c r="AR7625" s="8"/>
      <c r="BV7625" s="38"/>
    </row>
    <row r="7626" spans="44:74">
      <c r="AR7626" s="8"/>
      <c r="BV7626" s="38"/>
    </row>
    <row r="7627" spans="44:74">
      <c r="AR7627" s="8"/>
      <c r="BV7627" s="38"/>
    </row>
    <row r="7628" spans="44:74">
      <c r="AR7628" s="8"/>
      <c r="BV7628" s="38"/>
    </row>
    <row r="7629" spans="44:74">
      <c r="AR7629" s="8"/>
      <c r="BV7629" s="38"/>
    </row>
    <row r="7630" spans="44:74">
      <c r="AR7630" s="8"/>
      <c r="BV7630" s="38"/>
    </row>
    <row r="7631" spans="44:74">
      <c r="AR7631" s="8"/>
      <c r="BV7631" s="38"/>
    </row>
    <row r="7632" spans="44:74">
      <c r="AR7632" s="8"/>
      <c r="BV7632" s="38"/>
    </row>
    <row r="7633" spans="44:74">
      <c r="AR7633" s="8"/>
      <c r="BV7633" s="38"/>
    </row>
    <row r="7634" spans="44:74">
      <c r="AR7634" s="8"/>
      <c r="BV7634" s="38"/>
    </row>
    <row r="7635" spans="44:74">
      <c r="AR7635" s="8"/>
      <c r="BV7635" s="38"/>
    </row>
    <row r="7636" spans="44:74">
      <c r="AR7636" s="8"/>
      <c r="BV7636" s="38"/>
    </row>
    <row r="7637" spans="44:74">
      <c r="AR7637" s="8"/>
      <c r="BV7637" s="38"/>
    </row>
    <row r="7638" spans="44:74">
      <c r="AR7638" s="8"/>
      <c r="BV7638" s="38"/>
    </row>
    <row r="7639" spans="44:74">
      <c r="AR7639" s="8"/>
      <c r="BV7639" s="38"/>
    </row>
    <row r="7640" spans="44:74">
      <c r="AR7640" s="8"/>
      <c r="BV7640" s="38"/>
    </row>
    <row r="7641" spans="44:74">
      <c r="AR7641" s="8"/>
      <c r="BV7641" s="38"/>
    </row>
    <row r="7642" spans="44:74">
      <c r="AR7642" s="8"/>
      <c r="BV7642" s="38"/>
    </row>
    <row r="7643" spans="44:74">
      <c r="AR7643" s="8"/>
      <c r="BV7643" s="38"/>
    </row>
    <row r="7644" spans="44:74">
      <c r="AR7644" s="8"/>
      <c r="BV7644" s="38"/>
    </row>
    <row r="7645" spans="44:74">
      <c r="AR7645" s="8"/>
      <c r="BV7645" s="38"/>
    </row>
    <row r="7646" spans="44:74">
      <c r="AR7646" s="8"/>
      <c r="BV7646" s="38"/>
    </row>
    <row r="7647" spans="44:74">
      <c r="AR7647" s="8"/>
      <c r="BV7647" s="38"/>
    </row>
    <row r="7648" spans="44:74">
      <c r="AR7648" s="8"/>
      <c r="BV7648" s="38"/>
    </row>
    <row r="7649" spans="44:74">
      <c r="AR7649" s="8"/>
      <c r="BV7649" s="38"/>
    </row>
    <row r="7650" spans="44:74">
      <c r="AR7650" s="8"/>
      <c r="BV7650" s="38"/>
    </row>
    <row r="7651" spans="44:74">
      <c r="AR7651" s="8"/>
      <c r="BV7651" s="38"/>
    </row>
    <row r="7652" spans="44:74">
      <c r="AR7652" s="8"/>
      <c r="BV7652" s="38"/>
    </row>
    <row r="7653" spans="44:74">
      <c r="AR7653" s="8"/>
      <c r="BV7653" s="38"/>
    </row>
    <row r="7654" spans="44:74">
      <c r="AR7654" s="8"/>
      <c r="BV7654" s="38"/>
    </row>
    <row r="7655" spans="44:74">
      <c r="AR7655" s="8"/>
      <c r="BV7655" s="38"/>
    </row>
    <row r="7656" spans="44:74">
      <c r="AR7656" s="8"/>
      <c r="BV7656" s="38"/>
    </row>
    <row r="7657" spans="44:74">
      <c r="AR7657" s="8"/>
      <c r="BV7657" s="38"/>
    </row>
    <row r="7658" spans="44:74">
      <c r="AR7658" s="8"/>
      <c r="BV7658" s="38"/>
    </row>
    <row r="7659" spans="44:74">
      <c r="AR7659" s="8"/>
      <c r="BV7659" s="38"/>
    </row>
    <row r="7660" spans="44:74">
      <c r="AR7660" s="8"/>
      <c r="BV7660" s="38"/>
    </row>
    <row r="7661" spans="44:74">
      <c r="AR7661" s="8"/>
      <c r="BV7661" s="38"/>
    </row>
    <row r="7662" spans="44:74">
      <c r="AR7662" s="8"/>
      <c r="BV7662" s="38"/>
    </row>
    <row r="7663" spans="44:74">
      <c r="AR7663" s="8"/>
      <c r="BV7663" s="38"/>
    </row>
    <row r="7664" spans="44:74">
      <c r="AR7664" s="8"/>
      <c r="BV7664" s="38"/>
    </row>
    <row r="7665" spans="44:74">
      <c r="AR7665" s="8"/>
      <c r="BV7665" s="38"/>
    </row>
    <row r="7666" spans="44:74">
      <c r="AR7666" s="8"/>
      <c r="BV7666" s="38"/>
    </row>
    <row r="7667" spans="44:74">
      <c r="AR7667" s="8"/>
      <c r="BV7667" s="38"/>
    </row>
    <row r="7668" spans="44:74">
      <c r="AR7668" s="8"/>
      <c r="BV7668" s="38"/>
    </row>
    <row r="7669" spans="44:74">
      <c r="AR7669" s="8"/>
      <c r="BV7669" s="38"/>
    </row>
    <row r="7670" spans="44:74">
      <c r="AR7670" s="8"/>
      <c r="BV7670" s="38"/>
    </row>
    <row r="7671" spans="44:74">
      <c r="AR7671" s="8"/>
      <c r="BV7671" s="38"/>
    </row>
    <row r="7672" spans="44:74">
      <c r="AR7672" s="8"/>
      <c r="BV7672" s="38"/>
    </row>
    <row r="7673" spans="44:74">
      <c r="AR7673" s="8"/>
      <c r="BV7673" s="38"/>
    </row>
    <row r="7674" spans="44:74">
      <c r="AR7674" s="8"/>
      <c r="BV7674" s="38"/>
    </row>
    <row r="7675" spans="44:74">
      <c r="AR7675" s="8"/>
      <c r="BV7675" s="38"/>
    </row>
    <row r="7676" spans="44:74">
      <c r="AR7676" s="8"/>
      <c r="BV7676" s="38"/>
    </row>
    <row r="7677" spans="44:74">
      <c r="AR7677" s="8"/>
      <c r="BV7677" s="38"/>
    </row>
    <row r="7678" spans="44:74">
      <c r="AR7678" s="8"/>
      <c r="BV7678" s="38"/>
    </row>
    <row r="7679" spans="44:74">
      <c r="AR7679" s="8"/>
      <c r="BV7679" s="38"/>
    </row>
    <row r="7680" spans="44:74">
      <c r="AR7680" s="8"/>
      <c r="BV7680" s="38"/>
    </row>
    <row r="7681" spans="44:74">
      <c r="AR7681" s="8"/>
      <c r="BV7681" s="38"/>
    </row>
    <row r="7682" spans="44:74">
      <c r="AR7682" s="8"/>
      <c r="BV7682" s="38"/>
    </row>
    <row r="7683" spans="44:74">
      <c r="AR7683" s="8"/>
      <c r="BV7683" s="38"/>
    </row>
    <row r="7684" spans="44:74">
      <c r="AR7684" s="8"/>
      <c r="BV7684" s="38"/>
    </row>
    <row r="7685" spans="44:74">
      <c r="AR7685" s="8"/>
      <c r="BV7685" s="38"/>
    </row>
    <row r="7686" spans="44:74">
      <c r="AR7686" s="8"/>
      <c r="BV7686" s="38"/>
    </row>
    <row r="7687" spans="44:74">
      <c r="AR7687" s="8"/>
      <c r="BV7687" s="38"/>
    </row>
    <row r="7688" spans="44:74">
      <c r="AR7688" s="8"/>
      <c r="BV7688" s="38"/>
    </row>
    <row r="7689" spans="44:74">
      <c r="AR7689" s="8"/>
      <c r="BV7689" s="38"/>
    </row>
    <row r="7690" spans="44:74">
      <c r="AR7690" s="8"/>
      <c r="BV7690" s="38"/>
    </row>
    <row r="7691" spans="44:74">
      <c r="AR7691" s="8"/>
      <c r="BV7691" s="38"/>
    </row>
    <row r="7692" spans="44:74">
      <c r="AR7692" s="8"/>
      <c r="BV7692" s="38"/>
    </row>
    <row r="7693" spans="44:74">
      <c r="AR7693" s="8"/>
      <c r="BV7693" s="38"/>
    </row>
    <row r="7694" spans="44:74">
      <c r="AR7694" s="8"/>
      <c r="BV7694" s="38"/>
    </row>
    <row r="7695" spans="44:74">
      <c r="AR7695" s="8"/>
      <c r="BV7695" s="38"/>
    </row>
    <row r="7696" spans="44:74">
      <c r="AR7696" s="8"/>
      <c r="BV7696" s="38"/>
    </row>
    <row r="7697" spans="44:74">
      <c r="AR7697" s="8"/>
      <c r="BV7697" s="38"/>
    </row>
    <row r="7698" spans="44:74">
      <c r="AR7698" s="8"/>
      <c r="BV7698" s="38"/>
    </row>
    <row r="7699" spans="44:74">
      <c r="AR7699" s="8"/>
      <c r="BV7699" s="38"/>
    </row>
    <row r="7700" spans="44:74">
      <c r="AR7700" s="8"/>
      <c r="BV7700" s="38"/>
    </row>
    <row r="7701" spans="44:74">
      <c r="AR7701" s="8"/>
      <c r="BV7701" s="38"/>
    </row>
    <row r="7702" spans="44:74">
      <c r="AR7702" s="8"/>
      <c r="BV7702" s="38"/>
    </row>
    <row r="7703" spans="44:74">
      <c r="AR7703" s="8"/>
      <c r="BV7703" s="38"/>
    </row>
    <row r="7704" spans="44:74">
      <c r="AR7704" s="8"/>
      <c r="BV7704" s="38"/>
    </row>
    <row r="7705" spans="44:74">
      <c r="AR7705" s="8"/>
      <c r="BV7705" s="38"/>
    </row>
    <row r="7706" spans="44:74">
      <c r="AR7706" s="8"/>
      <c r="BV7706" s="38"/>
    </row>
    <row r="7707" spans="44:74">
      <c r="AR7707" s="8"/>
      <c r="BV7707" s="38"/>
    </row>
    <row r="7708" spans="44:74">
      <c r="AR7708" s="8"/>
      <c r="BV7708" s="38"/>
    </row>
    <row r="7709" spans="44:74">
      <c r="AR7709" s="8"/>
      <c r="BV7709" s="38"/>
    </row>
    <row r="7710" spans="44:74">
      <c r="AR7710" s="8"/>
      <c r="BV7710" s="38"/>
    </row>
    <row r="7711" spans="44:74">
      <c r="AR7711" s="8"/>
      <c r="BV7711" s="38"/>
    </row>
    <row r="7712" spans="44:74">
      <c r="AR7712" s="8"/>
      <c r="BV7712" s="38"/>
    </row>
    <row r="7713" spans="44:74">
      <c r="AR7713" s="8"/>
      <c r="BV7713" s="38"/>
    </row>
    <row r="7714" spans="44:74">
      <c r="AR7714" s="8"/>
      <c r="BV7714" s="38"/>
    </row>
    <row r="7715" spans="44:74">
      <c r="AR7715" s="8"/>
      <c r="BV7715" s="38"/>
    </row>
    <row r="7716" spans="44:74">
      <c r="AR7716" s="8"/>
      <c r="BV7716" s="38"/>
    </row>
    <row r="7717" spans="44:74">
      <c r="AR7717" s="8"/>
      <c r="BV7717" s="38"/>
    </row>
    <row r="7718" spans="44:74">
      <c r="AR7718" s="8"/>
      <c r="BV7718" s="38"/>
    </row>
    <row r="7719" spans="44:74">
      <c r="AR7719" s="8"/>
      <c r="BV7719" s="38"/>
    </row>
    <row r="7720" spans="44:74">
      <c r="AR7720" s="8"/>
      <c r="BV7720" s="38"/>
    </row>
    <row r="7721" spans="44:74">
      <c r="AR7721" s="8"/>
      <c r="BV7721" s="38"/>
    </row>
    <row r="7722" spans="44:74">
      <c r="AR7722" s="8"/>
      <c r="BV7722" s="38"/>
    </row>
    <row r="7723" spans="44:74">
      <c r="AR7723" s="8"/>
      <c r="BV7723" s="38"/>
    </row>
    <row r="7724" spans="44:74">
      <c r="AR7724" s="8"/>
      <c r="BV7724" s="38"/>
    </row>
    <row r="7725" spans="44:74">
      <c r="AR7725" s="8"/>
      <c r="BV7725" s="38"/>
    </row>
    <row r="7726" spans="44:74">
      <c r="AR7726" s="8"/>
      <c r="BV7726" s="38"/>
    </row>
    <row r="7727" spans="44:74">
      <c r="AR7727" s="8"/>
      <c r="BV7727" s="38"/>
    </row>
    <row r="7728" spans="44:74">
      <c r="AR7728" s="8"/>
      <c r="BV7728" s="38"/>
    </row>
    <row r="7729" spans="44:74">
      <c r="AR7729" s="8"/>
      <c r="BV7729" s="38"/>
    </row>
    <row r="7730" spans="44:74">
      <c r="AR7730" s="8"/>
      <c r="BV7730" s="38"/>
    </row>
    <row r="7731" spans="44:74">
      <c r="AR7731" s="8"/>
      <c r="BV7731" s="38"/>
    </row>
    <row r="7732" spans="44:74">
      <c r="AR7732" s="8"/>
      <c r="BV7732" s="38"/>
    </row>
    <row r="7733" spans="44:74">
      <c r="AR7733" s="8"/>
      <c r="BV7733" s="38"/>
    </row>
    <row r="7734" spans="44:74">
      <c r="AR7734" s="8"/>
      <c r="BV7734" s="38"/>
    </row>
    <row r="7735" spans="44:74">
      <c r="AR7735" s="8"/>
      <c r="BV7735" s="38"/>
    </row>
    <row r="7736" spans="44:74">
      <c r="AR7736" s="8"/>
      <c r="BV7736" s="38"/>
    </row>
    <row r="7737" spans="44:74">
      <c r="AR7737" s="8"/>
      <c r="BV7737" s="38"/>
    </row>
    <row r="7738" spans="44:74">
      <c r="AR7738" s="8"/>
      <c r="BV7738" s="38"/>
    </row>
    <row r="7739" spans="44:74">
      <c r="AR7739" s="8"/>
      <c r="BV7739" s="38"/>
    </row>
    <row r="7740" spans="44:74">
      <c r="AR7740" s="8"/>
      <c r="BV7740" s="38"/>
    </row>
    <row r="7741" spans="44:74">
      <c r="AR7741" s="8"/>
      <c r="BV7741" s="38"/>
    </row>
    <row r="7742" spans="44:74">
      <c r="AR7742" s="8"/>
      <c r="BV7742" s="38"/>
    </row>
    <row r="7743" spans="44:74">
      <c r="AR7743" s="8"/>
      <c r="BV7743" s="38"/>
    </row>
    <row r="7744" spans="44:74">
      <c r="AR7744" s="8"/>
      <c r="BV7744" s="38"/>
    </row>
    <row r="7745" spans="44:74">
      <c r="AR7745" s="8"/>
      <c r="BV7745" s="38"/>
    </row>
    <row r="7746" spans="44:74">
      <c r="AR7746" s="8"/>
      <c r="BV7746" s="38"/>
    </row>
    <row r="7747" spans="44:74">
      <c r="AR7747" s="8"/>
      <c r="BV7747" s="38"/>
    </row>
    <row r="7748" spans="44:74">
      <c r="AR7748" s="8"/>
      <c r="BV7748" s="38"/>
    </row>
    <row r="7749" spans="44:74">
      <c r="AR7749" s="8"/>
      <c r="BV7749" s="38"/>
    </row>
    <row r="7750" spans="44:74">
      <c r="AR7750" s="8"/>
      <c r="BV7750" s="38"/>
    </row>
    <row r="7751" spans="44:74">
      <c r="AR7751" s="8"/>
      <c r="BV7751" s="38"/>
    </row>
    <row r="7752" spans="44:74">
      <c r="AR7752" s="8"/>
      <c r="BV7752" s="38"/>
    </row>
    <row r="7753" spans="44:74">
      <c r="AR7753" s="8"/>
      <c r="BV7753" s="38"/>
    </row>
    <row r="7754" spans="44:74">
      <c r="AR7754" s="8"/>
      <c r="BV7754" s="38"/>
    </row>
    <row r="7755" spans="44:74">
      <c r="AR7755" s="8"/>
      <c r="BV7755" s="38"/>
    </row>
    <row r="7756" spans="44:74">
      <c r="AR7756" s="8"/>
      <c r="BV7756" s="38"/>
    </row>
    <row r="7757" spans="44:74">
      <c r="AR7757" s="8"/>
      <c r="BV7757" s="38"/>
    </row>
    <row r="7758" spans="44:74">
      <c r="AR7758" s="8"/>
      <c r="BV7758" s="38"/>
    </row>
    <row r="7759" spans="44:74">
      <c r="AR7759" s="8"/>
      <c r="BV7759" s="38"/>
    </row>
    <row r="7760" spans="44:74">
      <c r="AR7760" s="8"/>
      <c r="BV7760" s="38"/>
    </row>
    <row r="7761" spans="44:74">
      <c r="AR7761" s="8"/>
      <c r="BV7761" s="38"/>
    </row>
    <row r="7762" spans="44:74">
      <c r="AR7762" s="8"/>
      <c r="BV7762" s="38"/>
    </row>
    <row r="7763" spans="44:74">
      <c r="AR7763" s="8"/>
      <c r="BV7763" s="38"/>
    </row>
    <row r="7764" spans="44:74">
      <c r="AR7764" s="8"/>
      <c r="BV7764" s="38"/>
    </row>
    <row r="7765" spans="44:74">
      <c r="AR7765" s="8"/>
      <c r="BV7765" s="38"/>
    </row>
    <row r="7766" spans="44:74">
      <c r="AR7766" s="8"/>
      <c r="BV7766" s="38"/>
    </row>
    <row r="7767" spans="44:74">
      <c r="AR7767" s="8"/>
      <c r="BV7767" s="38"/>
    </row>
    <row r="7768" spans="44:74">
      <c r="AR7768" s="8"/>
      <c r="BV7768" s="38"/>
    </row>
    <row r="7769" spans="44:74">
      <c r="AR7769" s="8"/>
      <c r="BV7769" s="38"/>
    </row>
    <row r="7770" spans="44:74">
      <c r="AR7770" s="8"/>
      <c r="BV7770" s="38"/>
    </row>
    <row r="7771" spans="44:74">
      <c r="AR7771" s="8"/>
      <c r="BV7771" s="38"/>
    </row>
    <row r="7772" spans="44:74">
      <c r="AR7772" s="8"/>
      <c r="BV7772" s="38"/>
    </row>
    <row r="7773" spans="44:74">
      <c r="AR7773" s="8"/>
      <c r="BV7773" s="38"/>
    </row>
    <row r="7774" spans="44:74">
      <c r="AR7774" s="8"/>
      <c r="BV7774" s="38"/>
    </row>
    <row r="7775" spans="44:74">
      <c r="AR7775" s="8"/>
      <c r="BV7775" s="38"/>
    </row>
    <row r="7776" spans="44:74">
      <c r="AR7776" s="8"/>
      <c r="BV7776" s="38"/>
    </row>
    <row r="7777" spans="44:74">
      <c r="AR7777" s="8"/>
      <c r="BV7777" s="38"/>
    </row>
    <row r="7778" spans="44:74">
      <c r="AR7778" s="8"/>
      <c r="BV7778" s="38"/>
    </row>
    <row r="7779" spans="44:74">
      <c r="AR7779" s="8"/>
      <c r="BV7779" s="38"/>
    </row>
    <row r="7780" spans="44:74">
      <c r="AR7780" s="8"/>
      <c r="BV7780" s="38"/>
    </row>
    <row r="7781" spans="44:74">
      <c r="AR7781" s="8"/>
      <c r="BV7781" s="38"/>
    </row>
    <row r="7782" spans="44:74">
      <c r="AR7782" s="8"/>
      <c r="BV7782" s="38"/>
    </row>
    <row r="7783" spans="44:74">
      <c r="AR7783" s="8"/>
      <c r="BV7783" s="38"/>
    </row>
    <row r="7784" spans="44:74">
      <c r="AR7784" s="8"/>
      <c r="BV7784" s="38"/>
    </row>
    <row r="7785" spans="44:74">
      <c r="AR7785" s="8"/>
      <c r="BV7785" s="38"/>
    </row>
    <row r="7786" spans="44:74">
      <c r="AR7786" s="8"/>
      <c r="BV7786" s="38"/>
    </row>
    <row r="7787" spans="44:74">
      <c r="AR7787" s="8"/>
      <c r="BV7787" s="38"/>
    </row>
    <row r="7788" spans="44:74">
      <c r="AR7788" s="8"/>
      <c r="BV7788" s="38"/>
    </row>
    <row r="7789" spans="44:74">
      <c r="AR7789" s="8"/>
      <c r="BV7789" s="38"/>
    </row>
    <row r="7790" spans="44:74">
      <c r="AR7790" s="8"/>
      <c r="BV7790" s="38"/>
    </row>
    <row r="7791" spans="44:74">
      <c r="AR7791" s="8"/>
      <c r="BV7791" s="38"/>
    </row>
    <row r="7792" spans="44:74">
      <c r="AR7792" s="8"/>
      <c r="BV7792" s="38"/>
    </row>
    <row r="7793" spans="44:74">
      <c r="AR7793" s="8"/>
      <c r="BV7793" s="38"/>
    </row>
    <row r="7794" spans="44:74">
      <c r="AR7794" s="8"/>
      <c r="BV7794" s="38"/>
    </row>
    <row r="7795" spans="44:74">
      <c r="AR7795" s="8"/>
      <c r="BV7795" s="38"/>
    </row>
    <row r="7796" spans="44:74">
      <c r="AR7796" s="8"/>
      <c r="BV7796" s="38"/>
    </row>
    <row r="7797" spans="44:74">
      <c r="AR7797" s="8"/>
      <c r="BV7797" s="38"/>
    </row>
    <row r="7798" spans="44:74">
      <c r="AR7798" s="8"/>
      <c r="BV7798" s="38"/>
    </row>
    <row r="7799" spans="44:74">
      <c r="AR7799" s="8"/>
      <c r="BV7799" s="38"/>
    </row>
    <row r="7800" spans="44:74">
      <c r="AR7800" s="8"/>
      <c r="BV7800" s="38"/>
    </row>
    <row r="7801" spans="44:74">
      <c r="AR7801" s="8"/>
      <c r="BV7801" s="38"/>
    </row>
    <row r="7802" spans="44:74">
      <c r="AR7802" s="8"/>
      <c r="BV7802" s="38"/>
    </row>
    <row r="7803" spans="44:74">
      <c r="AR7803" s="8"/>
      <c r="BV7803" s="38"/>
    </row>
    <row r="7804" spans="44:74">
      <c r="AR7804" s="8"/>
      <c r="BV7804" s="38"/>
    </row>
    <row r="7805" spans="44:74">
      <c r="AR7805" s="8"/>
      <c r="BV7805" s="38"/>
    </row>
    <row r="7806" spans="44:74">
      <c r="AR7806" s="8"/>
      <c r="BV7806" s="38"/>
    </row>
    <row r="7807" spans="44:74">
      <c r="AR7807" s="8"/>
      <c r="BV7807" s="38"/>
    </row>
    <row r="7808" spans="44:74">
      <c r="AR7808" s="8"/>
      <c r="BV7808" s="38"/>
    </row>
    <row r="7809" spans="44:74">
      <c r="AR7809" s="8"/>
      <c r="BV7809" s="38"/>
    </row>
    <row r="7810" spans="44:74">
      <c r="AR7810" s="8"/>
      <c r="BV7810" s="38"/>
    </row>
    <row r="7811" spans="44:74">
      <c r="AR7811" s="8"/>
      <c r="BV7811" s="38"/>
    </row>
    <row r="7812" spans="44:74">
      <c r="AR7812" s="8"/>
      <c r="BV7812" s="38"/>
    </row>
    <row r="7813" spans="44:74">
      <c r="AR7813" s="8"/>
      <c r="BV7813" s="38"/>
    </row>
    <row r="7814" spans="44:74">
      <c r="AR7814" s="8"/>
      <c r="BV7814" s="38"/>
    </row>
    <row r="7815" spans="44:74">
      <c r="AR7815" s="8"/>
      <c r="BV7815" s="38"/>
    </row>
    <row r="7816" spans="44:74">
      <c r="AR7816" s="8"/>
      <c r="BV7816" s="38"/>
    </row>
    <row r="7817" spans="44:74">
      <c r="AR7817" s="8"/>
      <c r="BV7817" s="38"/>
    </row>
    <row r="7818" spans="44:74">
      <c r="AR7818" s="8"/>
      <c r="BV7818" s="38"/>
    </row>
    <row r="7819" spans="44:74">
      <c r="AR7819" s="8"/>
      <c r="BV7819" s="38"/>
    </row>
    <row r="7820" spans="44:74">
      <c r="AR7820" s="8"/>
      <c r="BV7820" s="38"/>
    </row>
    <row r="7821" spans="44:74">
      <c r="AR7821" s="8"/>
      <c r="BV7821" s="38"/>
    </row>
    <row r="7822" spans="44:74">
      <c r="AR7822" s="8"/>
      <c r="BV7822" s="38"/>
    </row>
    <row r="7823" spans="44:74">
      <c r="AR7823" s="8"/>
      <c r="BV7823" s="38"/>
    </row>
    <row r="7824" spans="44:74">
      <c r="AR7824" s="8"/>
      <c r="BV7824" s="38"/>
    </row>
    <row r="7825" spans="44:74">
      <c r="AR7825" s="8"/>
      <c r="BV7825" s="38"/>
    </row>
    <row r="7826" spans="44:74">
      <c r="AR7826" s="8"/>
      <c r="BV7826" s="38"/>
    </row>
    <row r="7827" spans="44:74">
      <c r="AR7827" s="8"/>
      <c r="BV7827" s="38"/>
    </row>
    <row r="7828" spans="44:74">
      <c r="AR7828" s="8"/>
      <c r="BV7828" s="38"/>
    </row>
    <row r="7829" spans="44:74">
      <c r="AR7829" s="8"/>
      <c r="BV7829" s="38"/>
    </row>
    <row r="7830" spans="44:74">
      <c r="AR7830" s="8"/>
      <c r="BV7830" s="38"/>
    </row>
    <row r="7831" spans="44:74">
      <c r="AR7831" s="8"/>
      <c r="BV7831" s="38"/>
    </row>
    <row r="7832" spans="44:74">
      <c r="AR7832" s="8"/>
      <c r="BV7832" s="38"/>
    </row>
    <row r="7833" spans="44:74">
      <c r="AR7833" s="8"/>
      <c r="BV7833" s="38"/>
    </row>
    <row r="7834" spans="44:74">
      <c r="AR7834" s="8"/>
      <c r="BV7834" s="38"/>
    </row>
    <row r="7835" spans="44:74">
      <c r="AR7835" s="8"/>
      <c r="BV7835" s="38"/>
    </row>
    <row r="7836" spans="44:74">
      <c r="AR7836" s="8"/>
      <c r="BV7836" s="38"/>
    </row>
    <row r="7837" spans="44:74">
      <c r="AR7837" s="8"/>
      <c r="BV7837" s="38"/>
    </row>
    <row r="7838" spans="44:74">
      <c r="AR7838" s="8"/>
      <c r="BV7838" s="38"/>
    </row>
    <row r="7839" spans="44:74">
      <c r="AR7839" s="8"/>
      <c r="BV7839" s="38"/>
    </row>
    <row r="7840" spans="44:74">
      <c r="AR7840" s="8"/>
      <c r="BV7840" s="38"/>
    </row>
    <row r="7841" spans="44:74">
      <c r="AR7841" s="8"/>
      <c r="BV7841" s="38"/>
    </row>
    <row r="7842" spans="44:74">
      <c r="AR7842" s="8"/>
      <c r="BV7842" s="38"/>
    </row>
    <row r="7843" spans="44:74">
      <c r="AR7843" s="8"/>
      <c r="BV7843" s="38"/>
    </row>
    <row r="7844" spans="44:74">
      <c r="AR7844" s="8"/>
      <c r="BV7844" s="38"/>
    </row>
    <row r="7845" spans="44:74">
      <c r="AR7845" s="8"/>
      <c r="BV7845" s="38"/>
    </row>
    <row r="7846" spans="44:74">
      <c r="AR7846" s="8"/>
      <c r="BV7846" s="38"/>
    </row>
    <row r="7847" spans="44:74">
      <c r="AR7847" s="8"/>
      <c r="BV7847" s="38"/>
    </row>
    <row r="7848" spans="44:74">
      <c r="AR7848" s="8"/>
      <c r="BV7848" s="38"/>
    </row>
    <row r="7849" spans="44:74">
      <c r="AR7849" s="8"/>
      <c r="BV7849" s="38"/>
    </row>
    <row r="7850" spans="44:74">
      <c r="AR7850" s="8"/>
      <c r="BV7850" s="38"/>
    </row>
    <row r="7851" spans="44:74">
      <c r="AR7851" s="8"/>
      <c r="BV7851" s="38"/>
    </row>
    <row r="7852" spans="44:74">
      <c r="AR7852" s="8"/>
      <c r="BV7852" s="38"/>
    </row>
    <row r="7853" spans="44:74">
      <c r="AR7853" s="8"/>
      <c r="BV7853" s="38"/>
    </row>
    <row r="7854" spans="44:74">
      <c r="AR7854" s="8"/>
      <c r="BV7854" s="38"/>
    </row>
    <row r="7855" spans="44:74">
      <c r="AR7855" s="8"/>
      <c r="BV7855" s="38"/>
    </row>
    <row r="7856" spans="44:74">
      <c r="AR7856" s="8"/>
      <c r="BV7856" s="38"/>
    </row>
    <row r="7857" spans="44:74">
      <c r="AR7857" s="8"/>
      <c r="BV7857" s="38"/>
    </row>
    <row r="7858" spans="44:74">
      <c r="AR7858" s="8"/>
      <c r="BV7858" s="38"/>
    </row>
    <row r="7859" spans="44:74">
      <c r="AR7859" s="8"/>
      <c r="BV7859" s="38"/>
    </row>
    <row r="7860" spans="44:74">
      <c r="AR7860" s="8"/>
      <c r="BV7860" s="38"/>
    </row>
    <row r="7861" spans="44:74">
      <c r="AR7861" s="8"/>
      <c r="BV7861" s="38"/>
    </row>
    <row r="7862" spans="44:74">
      <c r="AR7862" s="8"/>
      <c r="BV7862" s="38"/>
    </row>
    <row r="7863" spans="44:74">
      <c r="AR7863" s="8"/>
      <c r="BV7863" s="38"/>
    </row>
    <row r="7864" spans="44:74">
      <c r="AR7864" s="8"/>
      <c r="BV7864" s="38"/>
    </row>
    <row r="7865" spans="44:74">
      <c r="AR7865" s="8"/>
      <c r="BV7865" s="38"/>
    </row>
    <row r="7866" spans="44:74">
      <c r="AR7866" s="8"/>
      <c r="BV7866" s="38"/>
    </row>
    <row r="7867" spans="44:74">
      <c r="AR7867" s="8"/>
      <c r="BV7867" s="38"/>
    </row>
    <row r="7868" spans="44:74">
      <c r="AR7868" s="8"/>
      <c r="BV7868" s="38"/>
    </row>
    <row r="7869" spans="44:74">
      <c r="AR7869" s="8"/>
      <c r="BV7869" s="38"/>
    </row>
    <row r="7870" spans="44:74">
      <c r="AR7870" s="8"/>
      <c r="BV7870" s="38"/>
    </row>
    <row r="7871" spans="44:74">
      <c r="AR7871" s="8"/>
      <c r="BV7871" s="38"/>
    </row>
    <row r="7872" spans="44:74">
      <c r="AR7872" s="8"/>
      <c r="BV7872" s="38"/>
    </row>
    <row r="7873" spans="44:74">
      <c r="AR7873" s="8"/>
      <c r="BV7873" s="38"/>
    </row>
    <row r="7874" spans="44:74">
      <c r="AR7874" s="8"/>
      <c r="BV7874" s="38"/>
    </row>
    <row r="7875" spans="44:74">
      <c r="AR7875" s="8"/>
      <c r="BV7875" s="38"/>
    </row>
    <row r="7876" spans="44:74">
      <c r="AR7876" s="8"/>
      <c r="BV7876" s="38"/>
    </row>
    <row r="7877" spans="44:74">
      <c r="AR7877" s="8"/>
      <c r="BV7877" s="38"/>
    </row>
    <row r="7878" spans="44:74">
      <c r="AR7878" s="8"/>
      <c r="BV7878" s="38"/>
    </row>
    <row r="7879" spans="44:74">
      <c r="AR7879" s="8"/>
      <c r="BV7879" s="38"/>
    </row>
    <row r="7880" spans="44:74">
      <c r="AR7880" s="8"/>
      <c r="BV7880" s="38"/>
    </row>
    <row r="7881" spans="44:74">
      <c r="AR7881" s="8"/>
      <c r="BV7881" s="38"/>
    </row>
    <row r="7882" spans="44:74">
      <c r="AR7882" s="8"/>
      <c r="BV7882" s="38"/>
    </row>
    <row r="7883" spans="44:74">
      <c r="AR7883" s="8"/>
      <c r="BV7883" s="38"/>
    </row>
    <row r="7884" spans="44:74">
      <c r="AR7884" s="8"/>
      <c r="BV7884" s="38"/>
    </row>
    <row r="7885" spans="44:74">
      <c r="AR7885" s="8"/>
      <c r="BV7885" s="38"/>
    </row>
    <row r="7886" spans="44:74">
      <c r="AR7886" s="8"/>
      <c r="BV7886" s="38"/>
    </row>
    <row r="7887" spans="44:74">
      <c r="AR7887" s="8"/>
      <c r="BV7887" s="38"/>
    </row>
    <row r="7888" spans="44:74">
      <c r="AR7888" s="8"/>
      <c r="BV7888" s="38"/>
    </row>
    <row r="7889" spans="44:74">
      <c r="AR7889" s="8"/>
      <c r="BV7889" s="38"/>
    </row>
    <row r="7890" spans="44:74">
      <c r="AR7890" s="8"/>
      <c r="BV7890" s="38"/>
    </row>
    <row r="7891" spans="44:74">
      <c r="AR7891" s="8"/>
      <c r="BV7891" s="38"/>
    </row>
    <row r="7892" spans="44:74">
      <c r="AR7892" s="8"/>
      <c r="BV7892" s="38"/>
    </row>
    <row r="7893" spans="44:74">
      <c r="AR7893" s="8"/>
      <c r="BV7893" s="38"/>
    </row>
    <row r="7894" spans="44:74">
      <c r="AR7894" s="8"/>
      <c r="BV7894" s="38"/>
    </row>
    <row r="7895" spans="44:74">
      <c r="AR7895" s="8"/>
      <c r="BV7895" s="38"/>
    </row>
    <row r="7896" spans="44:74">
      <c r="AR7896" s="8"/>
      <c r="BV7896" s="38"/>
    </row>
    <row r="7897" spans="44:74">
      <c r="AR7897" s="8"/>
      <c r="BV7897" s="38"/>
    </row>
    <row r="7898" spans="44:74">
      <c r="AR7898" s="8"/>
      <c r="BV7898" s="38"/>
    </row>
    <row r="7899" spans="44:74">
      <c r="AR7899" s="8"/>
      <c r="BV7899" s="38"/>
    </row>
    <row r="7900" spans="44:74">
      <c r="AR7900" s="8"/>
      <c r="BV7900" s="38"/>
    </row>
    <row r="7901" spans="44:74">
      <c r="AR7901" s="8"/>
      <c r="BV7901" s="38"/>
    </row>
    <row r="7902" spans="44:74">
      <c r="AR7902" s="8"/>
      <c r="BV7902" s="38"/>
    </row>
    <row r="7903" spans="44:74">
      <c r="AR7903" s="8"/>
      <c r="BV7903" s="38"/>
    </row>
    <row r="7904" spans="44:74">
      <c r="AR7904" s="8"/>
      <c r="BV7904" s="38"/>
    </row>
    <row r="7905" spans="44:74">
      <c r="AR7905" s="8"/>
      <c r="BV7905" s="38"/>
    </row>
    <row r="7906" spans="44:74">
      <c r="AR7906" s="8"/>
      <c r="BV7906" s="38"/>
    </row>
    <row r="7907" spans="44:74">
      <c r="AR7907" s="8"/>
      <c r="BV7907" s="38"/>
    </row>
    <row r="7908" spans="44:74">
      <c r="AR7908" s="8"/>
      <c r="BV7908" s="38"/>
    </row>
    <row r="7909" spans="44:74">
      <c r="AR7909" s="8"/>
      <c r="BV7909" s="38"/>
    </row>
    <row r="7910" spans="44:74">
      <c r="AR7910" s="8"/>
      <c r="BV7910" s="38"/>
    </row>
    <row r="7911" spans="44:74">
      <c r="AR7911" s="8"/>
      <c r="BV7911" s="38"/>
    </row>
    <row r="7912" spans="44:74">
      <c r="AR7912" s="8"/>
      <c r="BV7912" s="38"/>
    </row>
    <row r="7913" spans="44:74">
      <c r="AR7913" s="8"/>
      <c r="BV7913" s="38"/>
    </row>
    <row r="7914" spans="44:74">
      <c r="AR7914" s="8"/>
      <c r="BV7914" s="38"/>
    </row>
    <row r="7915" spans="44:74">
      <c r="AR7915" s="8"/>
      <c r="BV7915" s="38"/>
    </row>
    <row r="7916" spans="44:74">
      <c r="AR7916" s="8"/>
      <c r="BV7916" s="38"/>
    </row>
    <row r="7917" spans="44:74">
      <c r="AR7917" s="8"/>
      <c r="BV7917" s="38"/>
    </row>
    <row r="7918" spans="44:74">
      <c r="AR7918" s="8"/>
      <c r="BV7918" s="38"/>
    </row>
    <row r="7919" spans="44:74">
      <c r="AR7919" s="8"/>
      <c r="BV7919" s="38"/>
    </row>
    <row r="7920" spans="44:74">
      <c r="AR7920" s="8"/>
      <c r="BV7920" s="38"/>
    </row>
    <row r="7921" spans="44:74">
      <c r="AR7921" s="8"/>
      <c r="BV7921" s="38"/>
    </row>
    <row r="7922" spans="44:74">
      <c r="AR7922" s="8"/>
      <c r="BV7922" s="38"/>
    </row>
    <row r="7923" spans="44:74">
      <c r="AR7923" s="8"/>
      <c r="BV7923" s="38"/>
    </row>
    <row r="7924" spans="44:74">
      <c r="AR7924" s="8"/>
      <c r="BV7924" s="38"/>
    </row>
    <row r="7925" spans="44:74">
      <c r="AR7925" s="8"/>
      <c r="BV7925" s="38"/>
    </row>
    <row r="7926" spans="44:74">
      <c r="AR7926" s="8"/>
      <c r="BV7926" s="38"/>
    </row>
    <row r="7927" spans="44:74">
      <c r="AR7927" s="8"/>
      <c r="BV7927" s="38"/>
    </row>
    <row r="7928" spans="44:74">
      <c r="AR7928" s="8"/>
      <c r="BV7928" s="38"/>
    </row>
    <row r="7929" spans="44:74">
      <c r="AR7929" s="8"/>
      <c r="BV7929" s="38"/>
    </row>
    <row r="7930" spans="44:74">
      <c r="AR7930" s="8"/>
      <c r="BV7930" s="38"/>
    </row>
    <row r="7931" spans="44:74">
      <c r="AR7931" s="8"/>
      <c r="BV7931" s="38"/>
    </row>
    <row r="7932" spans="44:74">
      <c r="AR7932" s="8"/>
      <c r="BV7932" s="38"/>
    </row>
    <row r="7933" spans="44:74">
      <c r="AR7933" s="8"/>
      <c r="BV7933" s="38"/>
    </row>
    <row r="7934" spans="44:74">
      <c r="AR7934" s="8"/>
      <c r="BV7934" s="38"/>
    </row>
    <row r="7935" spans="44:74">
      <c r="AR7935" s="8"/>
      <c r="BV7935" s="38"/>
    </row>
    <row r="7936" spans="44:74">
      <c r="AR7936" s="8"/>
      <c r="BV7936" s="38"/>
    </row>
    <row r="7937" spans="44:74">
      <c r="AR7937" s="8"/>
      <c r="BV7937" s="38"/>
    </row>
    <row r="7938" spans="44:74">
      <c r="AR7938" s="8"/>
      <c r="BV7938" s="38"/>
    </row>
    <row r="7939" spans="44:74">
      <c r="AR7939" s="8"/>
      <c r="BV7939" s="38"/>
    </row>
    <row r="7940" spans="44:74">
      <c r="AR7940" s="8"/>
      <c r="BV7940" s="38"/>
    </row>
    <row r="7941" spans="44:74">
      <c r="AR7941" s="8"/>
      <c r="BV7941" s="38"/>
    </row>
    <row r="7942" spans="44:74">
      <c r="AR7942" s="8"/>
      <c r="BV7942" s="38"/>
    </row>
    <row r="7943" spans="44:74">
      <c r="AR7943" s="8"/>
      <c r="BV7943" s="38"/>
    </row>
    <row r="7944" spans="44:74">
      <c r="AR7944" s="8"/>
      <c r="BV7944" s="38"/>
    </row>
    <row r="7945" spans="44:74">
      <c r="AR7945" s="8"/>
      <c r="BV7945" s="38"/>
    </row>
    <row r="7946" spans="44:74">
      <c r="AR7946" s="8"/>
      <c r="BV7946" s="38"/>
    </row>
    <row r="7947" spans="44:74">
      <c r="AR7947" s="8"/>
      <c r="BV7947" s="38"/>
    </row>
    <row r="7948" spans="44:74">
      <c r="AR7948" s="8"/>
      <c r="BV7948" s="38"/>
    </row>
    <row r="7949" spans="44:74">
      <c r="AR7949" s="8"/>
      <c r="BV7949" s="38"/>
    </row>
    <row r="7950" spans="44:74">
      <c r="AR7950" s="8"/>
      <c r="BV7950" s="38"/>
    </row>
    <row r="7951" spans="44:74">
      <c r="AR7951" s="8"/>
      <c r="BV7951" s="38"/>
    </row>
    <row r="7952" spans="44:74">
      <c r="AR7952" s="8"/>
      <c r="BV7952" s="38"/>
    </row>
    <row r="7953" spans="44:74">
      <c r="AR7953" s="8"/>
      <c r="BV7953" s="38"/>
    </row>
    <row r="7954" spans="44:74">
      <c r="AR7954" s="8"/>
      <c r="BV7954" s="38"/>
    </row>
    <row r="7955" spans="44:74">
      <c r="AR7955" s="8"/>
      <c r="BV7955" s="38"/>
    </row>
    <row r="7956" spans="44:74">
      <c r="AR7956" s="8"/>
      <c r="BV7956" s="38"/>
    </row>
    <row r="7957" spans="44:74">
      <c r="AR7957" s="8"/>
      <c r="BV7957" s="38"/>
    </row>
    <row r="7958" spans="44:74">
      <c r="AR7958" s="8"/>
      <c r="BV7958" s="38"/>
    </row>
    <row r="7959" spans="44:74">
      <c r="AR7959" s="8"/>
      <c r="BV7959" s="38"/>
    </row>
    <row r="7960" spans="44:74">
      <c r="AR7960" s="8"/>
      <c r="BV7960" s="38"/>
    </row>
    <row r="7961" spans="44:74">
      <c r="AR7961" s="8"/>
      <c r="BV7961" s="38"/>
    </row>
    <row r="7962" spans="44:74">
      <c r="AR7962" s="8"/>
      <c r="BV7962" s="38"/>
    </row>
    <row r="7963" spans="44:74">
      <c r="AR7963" s="8"/>
      <c r="BV7963" s="38"/>
    </row>
    <row r="7964" spans="44:74">
      <c r="AR7964" s="8"/>
      <c r="BV7964" s="38"/>
    </row>
    <row r="7965" spans="44:74">
      <c r="AR7965" s="8"/>
      <c r="BV7965" s="38"/>
    </row>
    <row r="7966" spans="44:74">
      <c r="AR7966" s="8"/>
      <c r="BV7966" s="38"/>
    </row>
    <row r="7967" spans="44:74">
      <c r="AR7967" s="8"/>
      <c r="BV7967" s="38"/>
    </row>
    <row r="7968" spans="44:74">
      <c r="AR7968" s="8"/>
      <c r="BV7968" s="38"/>
    </row>
    <row r="7969" spans="44:74">
      <c r="AR7969" s="8"/>
      <c r="BV7969" s="38"/>
    </row>
    <row r="7970" spans="44:74">
      <c r="AR7970" s="8"/>
      <c r="BV7970" s="38"/>
    </row>
    <row r="7971" spans="44:74">
      <c r="AR7971" s="8"/>
      <c r="BV7971" s="38"/>
    </row>
    <row r="7972" spans="44:74">
      <c r="AR7972" s="8"/>
      <c r="BV7972" s="38"/>
    </row>
    <row r="7973" spans="44:74">
      <c r="AR7973" s="8"/>
      <c r="BV7973" s="38"/>
    </row>
    <row r="7974" spans="44:74">
      <c r="AR7974" s="8"/>
      <c r="BV7974" s="38"/>
    </row>
    <row r="7975" spans="44:74">
      <c r="AR7975" s="8"/>
      <c r="BV7975" s="38"/>
    </row>
    <row r="7976" spans="44:74">
      <c r="AR7976" s="8"/>
      <c r="BV7976" s="38"/>
    </row>
    <row r="7977" spans="44:74">
      <c r="AR7977" s="8"/>
      <c r="BV7977" s="38"/>
    </row>
    <row r="7978" spans="44:74">
      <c r="AR7978" s="8"/>
      <c r="BV7978" s="38"/>
    </row>
    <row r="7979" spans="44:74">
      <c r="AR7979" s="8"/>
      <c r="BV7979" s="38"/>
    </row>
    <row r="7980" spans="44:74">
      <c r="AR7980" s="8"/>
      <c r="BV7980" s="38"/>
    </row>
    <row r="7981" spans="44:74">
      <c r="AR7981" s="8"/>
      <c r="BV7981" s="38"/>
    </row>
    <row r="7982" spans="44:74">
      <c r="AR7982" s="8"/>
      <c r="BV7982" s="38"/>
    </row>
    <row r="7983" spans="44:74">
      <c r="AR7983" s="8"/>
      <c r="BV7983" s="38"/>
    </row>
    <row r="7984" spans="44:74">
      <c r="AR7984" s="8"/>
      <c r="BV7984" s="38"/>
    </row>
    <row r="7985" spans="44:74">
      <c r="AR7985" s="8"/>
      <c r="BV7985" s="38"/>
    </row>
    <row r="7986" spans="44:74">
      <c r="AR7986" s="8"/>
      <c r="BV7986" s="38"/>
    </row>
    <row r="7987" spans="44:74">
      <c r="AR7987" s="8"/>
      <c r="BV7987" s="38"/>
    </row>
    <row r="7988" spans="44:74">
      <c r="AR7988" s="8"/>
      <c r="BV7988" s="38"/>
    </row>
    <row r="7989" spans="44:74">
      <c r="AR7989" s="8"/>
      <c r="BV7989" s="38"/>
    </row>
    <row r="7990" spans="44:74">
      <c r="AR7990" s="8"/>
      <c r="BV7990" s="38"/>
    </row>
    <row r="7991" spans="44:74">
      <c r="AR7991" s="8"/>
      <c r="BV7991" s="38"/>
    </row>
    <row r="7992" spans="44:74">
      <c r="AR7992" s="8"/>
      <c r="BV7992" s="38"/>
    </row>
    <row r="7993" spans="44:74">
      <c r="AR7993" s="8"/>
      <c r="BV7993" s="38"/>
    </row>
    <row r="7994" spans="44:74">
      <c r="AR7994" s="8"/>
      <c r="BV7994" s="38"/>
    </row>
    <row r="7995" spans="44:74">
      <c r="AR7995" s="8"/>
      <c r="BV7995" s="38"/>
    </row>
    <row r="7996" spans="44:74">
      <c r="AR7996" s="8"/>
      <c r="BV7996" s="38"/>
    </row>
    <row r="7997" spans="44:74">
      <c r="AR7997" s="8"/>
      <c r="BV7997" s="38"/>
    </row>
    <row r="7998" spans="44:74">
      <c r="AR7998" s="8"/>
      <c r="BV7998" s="38"/>
    </row>
    <row r="7999" spans="44:74">
      <c r="AR7999" s="8"/>
      <c r="BV7999" s="38"/>
    </row>
    <row r="8000" spans="44:74">
      <c r="AR8000" s="8"/>
      <c r="BV8000" s="38"/>
    </row>
    <row r="8001" spans="44:74">
      <c r="AR8001" s="8"/>
      <c r="BV8001" s="38"/>
    </row>
    <row r="8002" spans="44:74">
      <c r="AR8002" s="8"/>
      <c r="BV8002" s="38"/>
    </row>
    <row r="8003" spans="44:74">
      <c r="AR8003" s="8"/>
      <c r="BV8003" s="38"/>
    </row>
    <row r="8004" spans="44:74">
      <c r="AR8004" s="8"/>
      <c r="BV8004" s="38"/>
    </row>
    <row r="8005" spans="44:74">
      <c r="AR8005" s="8"/>
      <c r="BV8005" s="38"/>
    </row>
    <row r="8006" spans="44:74">
      <c r="AR8006" s="8"/>
      <c r="BV8006" s="38"/>
    </row>
    <row r="8007" spans="44:74">
      <c r="AR8007" s="8"/>
      <c r="BV8007" s="38"/>
    </row>
    <row r="8008" spans="44:74">
      <c r="AR8008" s="8"/>
      <c r="BV8008" s="38"/>
    </row>
    <row r="8009" spans="44:74">
      <c r="AR8009" s="8"/>
      <c r="BV8009" s="38"/>
    </row>
    <row r="8010" spans="44:74">
      <c r="AR8010" s="8"/>
      <c r="BV8010" s="38"/>
    </row>
    <row r="8011" spans="44:74">
      <c r="AR8011" s="8"/>
      <c r="BV8011" s="38"/>
    </row>
    <row r="8012" spans="44:74">
      <c r="AR8012" s="8"/>
      <c r="BV8012" s="38"/>
    </row>
    <row r="8013" spans="44:74">
      <c r="AR8013" s="8"/>
      <c r="BV8013" s="38"/>
    </row>
    <row r="8014" spans="44:74">
      <c r="AR8014" s="8"/>
      <c r="BV8014" s="38"/>
    </row>
    <row r="8015" spans="44:74">
      <c r="AR8015" s="8"/>
      <c r="BV8015" s="38"/>
    </row>
    <row r="8016" spans="44:74">
      <c r="AR8016" s="8"/>
      <c r="BV8016" s="38"/>
    </row>
    <row r="8017" spans="44:74">
      <c r="AR8017" s="8"/>
      <c r="BV8017" s="38"/>
    </row>
    <row r="8018" spans="44:74">
      <c r="AR8018" s="8"/>
      <c r="BV8018" s="38"/>
    </row>
    <row r="8019" spans="44:74">
      <c r="AR8019" s="8"/>
      <c r="BV8019" s="38"/>
    </row>
    <row r="8020" spans="44:74">
      <c r="AR8020" s="8"/>
      <c r="BV8020" s="38"/>
    </row>
    <row r="8021" spans="44:74">
      <c r="AR8021" s="8"/>
      <c r="BV8021" s="38"/>
    </row>
    <row r="8022" spans="44:74">
      <c r="AR8022" s="8"/>
      <c r="BV8022" s="38"/>
    </row>
    <row r="8023" spans="44:74">
      <c r="AR8023" s="8"/>
      <c r="BV8023" s="38"/>
    </row>
    <row r="8024" spans="44:74">
      <c r="AR8024" s="8"/>
      <c r="BV8024" s="38"/>
    </row>
    <row r="8025" spans="44:74">
      <c r="AR8025" s="8"/>
      <c r="BV8025" s="38"/>
    </row>
    <row r="8026" spans="44:74">
      <c r="AR8026" s="8"/>
      <c r="BV8026" s="38"/>
    </row>
    <row r="8027" spans="44:74">
      <c r="AR8027" s="8"/>
      <c r="BV8027" s="38"/>
    </row>
    <row r="8028" spans="44:74">
      <c r="AR8028" s="8"/>
      <c r="BV8028" s="38"/>
    </row>
    <row r="8029" spans="44:74">
      <c r="AR8029" s="8"/>
      <c r="BV8029" s="38"/>
    </row>
    <row r="8030" spans="44:74">
      <c r="AR8030" s="8"/>
      <c r="BV8030" s="38"/>
    </row>
    <row r="8031" spans="44:74">
      <c r="AR8031" s="8"/>
      <c r="BV8031" s="38"/>
    </row>
    <row r="8032" spans="44:74">
      <c r="AR8032" s="8"/>
      <c r="BV8032" s="38"/>
    </row>
    <row r="8033" spans="44:74">
      <c r="AR8033" s="8"/>
      <c r="BV8033" s="38"/>
    </row>
    <row r="8034" spans="44:74">
      <c r="AR8034" s="8"/>
      <c r="BV8034" s="38"/>
    </row>
    <row r="8035" spans="44:74">
      <c r="AR8035" s="8"/>
      <c r="BV8035" s="38"/>
    </row>
    <row r="8036" spans="44:74">
      <c r="AR8036" s="8"/>
      <c r="BV8036" s="38"/>
    </row>
    <row r="8037" spans="44:74">
      <c r="AR8037" s="8"/>
      <c r="BV8037" s="38"/>
    </row>
    <row r="8038" spans="44:74">
      <c r="AR8038" s="8"/>
      <c r="BV8038" s="38"/>
    </row>
    <row r="8039" spans="44:74">
      <c r="AR8039" s="8"/>
      <c r="BV8039" s="38"/>
    </row>
    <row r="8040" spans="44:74">
      <c r="AR8040" s="8"/>
      <c r="BV8040" s="38"/>
    </row>
    <row r="8041" spans="44:74">
      <c r="AR8041" s="8"/>
      <c r="BV8041" s="38"/>
    </row>
    <row r="8042" spans="44:74">
      <c r="AR8042" s="8"/>
      <c r="BV8042" s="38"/>
    </row>
    <row r="8043" spans="44:74">
      <c r="AR8043" s="8"/>
      <c r="BV8043" s="38"/>
    </row>
    <row r="8044" spans="44:74">
      <c r="AR8044" s="8"/>
      <c r="BV8044" s="38"/>
    </row>
    <row r="8045" spans="44:74">
      <c r="AR8045" s="8"/>
      <c r="BV8045" s="38"/>
    </row>
    <row r="8046" spans="44:74">
      <c r="AR8046" s="8"/>
      <c r="BV8046" s="38"/>
    </row>
    <row r="8047" spans="44:74">
      <c r="AR8047" s="8"/>
      <c r="BV8047" s="38"/>
    </row>
    <row r="8048" spans="44:74">
      <c r="AR8048" s="8"/>
      <c r="BV8048" s="38"/>
    </row>
    <row r="8049" spans="44:74">
      <c r="AR8049" s="8"/>
      <c r="BV8049" s="38"/>
    </row>
    <row r="8050" spans="44:74">
      <c r="AR8050" s="8"/>
      <c r="BV8050" s="38"/>
    </row>
    <row r="8051" spans="44:74">
      <c r="AR8051" s="8"/>
      <c r="BV8051" s="38"/>
    </row>
    <row r="8052" spans="44:74">
      <c r="AR8052" s="8"/>
      <c r="BV8052" s="38"/>
    </row>
    <row r="8053" spans="44:74">
      <c r="AR8053" s="8"/>
      <c r="BV8053" s="38"/>
    </row>
    <row r="8054" spans="44:74">
      <c r="AR8054" s="8"/>
      <c r="BV8054" s="38"/>
    </row>
    <row r="8055" spans="44:74">
      <c r="AR8055" s="8"/>
      <c r="BV8055" s="38"/>
    </row>
    <row r="8056" spans="44:74">
      <c r="AR8056" s="8"/>
      <c r="BV8056" s="38"/>
    </row>
    <row r="8057" spans="44:74">
      <c r="AR8057" s="8"/>
      <c r="BV8057" s="38"/>
    </row>
    <row r="8058" spans="44:74">
      <c r="AR8058" s="8"/>
      <c r="BV8058" s="38"/>
    </row>
    <row r="8059" spans="44:74">
      <c r="AR8059" s="8"/>
      <c r="BV8059" s="38"/>
    </row>
    <row r="8060" spans="44:74">
      <c r="AR8060" s="8"/>
      <c r="BV8060" s="38"/>
    </row>
    <row r="8061" spans="44:74">
      <c r="AR8061" s="8"/>
      <c r="BV8061" s="38"/>
    </row>
    <row r="8062" spans="44:74">
      <c r="AR8062" s="8"/>
      <c r="BV8062" s="38"/>
    </row>
    <row r="8063" spans="44:74">
      <c r="AR8063" s="8"/>
      <c r="BV8063" s="38"/>
    </row>
    <row r="8064" spans="44:74">
      <c r="AR8064" s="8"/>
      <c r="BV8064" s="38"/>
    </row>
    <row r="8065" spans="44:74">
      <c r="AR8065" s="8"/>
      <c r="BV8065" s="38"/>
    </row>
    <row r="8066" spans="44:74">
      <c r="AR8066" s="8"/>
      <c r="BV8066" s="38"/>
    </row>
    <row r="8067" spans="44:74">
      <c r="AR8067" s="8"/>
      <c r="BV8067" s="38"/>
    </row>
    <row r="8068" spans="44:74">
      <c r="AR8068" s="8"/>
      <c r="BV8068" s="38"/>
    </row>
    <row r="8069" spans="44:74">
      <c r="AR8069" s="8"/>
      <c r="BV8069" s="38"/>
    </row>
    <row r="8070" spans="44:74">
      <c r="AR8070" s="8"/>
      <c r="BV8070" s="38"/>
    </row>
    <row r="8071" spans="44:74">
      <c r="AR8071" s="8"/>
      <c r="BV8071" s="38"/>
    </row>
    <row r="8072" spans="44:74">
      <c r="AR8072" s="8"/>
      <c r="BV8072" s="38"/>
    </row>
    <row r="8073" spans="44:74">
      <c r="AR8073" s="8"/>
      <c r="BV8073" s="38"/>
    </row>
    <row r="8074" spans="44:74">
      <c r="AR8074" s="8"/>
      <c r="BV8074" s="38"/>
    </row>
    <row r="8075" spans="44:74">
      <c r="AR8075" s="8"/>
      <c r="BV8075" s="38"/>
    </row>
    <row r="8076" spans="44:74">
      <c r="AR8076" s="8"/>
      <c r="BV8076" s="38"/>
    </row>
    <row r="8077" spans="44:74">
      <c r="AR8077" s="8"/>
      <c r="BV8077" s="38"/>
    </row>
    <row r="8078" spans="44:74">
      <c r="AR8078" s="8"/>
      <c r="BV8078" s="38"/>
    </row>
    <row r="8079" spans="44:74">
      <c r="AR8079" s="8"/>
      <c r="BV8079" s="38"/>
    </row>
    <row r="8080" spans="44:74">
      <c r="AR8080" s="8"/>
      <c r="BV8080" s="38"/>
    </row>
    <row r="8081" spans="44:74">
      <c r="AR8081" s="8"/>
      <c r="BV8081" s="38"/>
    </row>
    <row r="8082" spans="44:74">
      <c r="AR8082" s="8"/>
      <c r="BV8082" s="38"/>
    </row>
    <row r="8083" spans="44:74">
      <c r="AR8083" s="8"/>
      <c r="BV8083" s="38"/>
    </row>
    <row r="8084" spans="44:74">
      <c r="AR8084" s="8"/>
      <c r="BV8084" s="38"/>
    </row>
    <row r="8085" spans="44:74">
      <c r="AR8085" s="8"/>
      <c r="BV8085" s="38"/>
    </row>
    <row r="8086" spans="44:74">
      <c r="AR8086" s="8"/>
      <c r="BV8086" s="38"/>
    </row>
    <row r="8087" spans="44:74">
      <c r="AR8087" s="8"/>
      <c r="BV8087" s="38"/>
    </row>
    <row r="8088" spans="44:74">
      <c r="AR8088" s="8"/>
      <c r="BV8088" s="38"/>
    </row>
    <row r="8089" spans="44:74">
      <c r="AR8089" s="8"/>
      <c r="BV8089" s="38"/>
    </row>
    <row r="8090" spans="44:74">
      <c r="AR8090" s="8"/>
      <c r="BV8090" s="38"/>
    </row>
    <row r="8091" spans="44:74">
      <c r="AR8091" s="8"/>
      <c r="BV8091" s="38"/>
    </row>
    <row r="8092" spans="44:74">
      <c r="AR8092" s="8"/>
      <c r="BV8092" s="38"/>
    </row>
    <row r="8093" spans="44:74">
      <c r="AR8093" s="8"/>
      <c r="BV8093" s="38"/>
    </row>
    <row r="8094" spans="44:74">
      <c r="AR8094" s="8"/>
      <c r="BV8094" s="38"/>
    </row>
    <row r="8095" spans="44:74">
      <c r="AR8095" s="8"/>
      <c r="BV8095" s="38"/>
    </row>
    <row r="8096" spans="44:74">
      <c r="AR8096" s="8"/>
      <c r="BV8096" s="38"/>
    </row>
    <row r="8097" spans="44:74">
      <c r="AR8097" s="8"/>
      <c r="BV8097" s="38"/>
    </row>
    <row r="8098" spans="44:74">
      <c r="AR8098" s="8"/>
      <c r="BV8098" s="38"/>
    </row>
    <row r="8099" spans="44:74">
      <c r="AR8099" s="8"/>
      <c r="BV8099" s="38"/>
    </row>
    <row r="8100" spans="44:74">
      <c r="AR8100" s="8"/>
      <c r="BV8100" s="38"/>
    </row>
    <row r="8101" spans="44:74">
      <c r="AR8101" s="8"/>
      <c r="BV8101" s="38"/>
    </row>
    <row r="8102" spans="44:74">
      <c r="AR8102" s="8"/>
      <c r="BV8102" s="38"/>
    </row>
    <row r="8103" spans="44:74">
      <c r="AR8103" s="8"/>
      <c r="BV8103" s="38"/>
    </row>
    <row r="8104" spans="44:74">
      <c r="AR8104" s="8"/>
      <c r="BV8104" s="38"/>
    </row>
    <row r="8105" spans="44:74">
      <c r="AR8105" s="8"/>
      <c r="BV8105" s="38"/>
    </row>
    <row r="8106" spans="44:74">
      <c r="AR8106" s="8"/>
      <c r="BV8106" s="38"/>
    </row>
    <row r="8107" spans="44:74">
      <c r="AR8107" s="8"/>
      <c r="BV8107" s="38"/>
    </row>
    <row r="8108" spans="44:74">
      <c r="AR8108" s="8"/>
      <c r="BV8108" s="38"/>
    </row>
    <row r="8109" spans="44:74">
      <c r="AR8109" s="8"/>
      <c r="BV8109" s="38"/>
    </row>
    <row r="8110" spans="44:74">
      <c r="AR8110" s="8"/>
      <c r="BV8110" s="38"/>
    </row>
    <row r="8111" spans="44:74">
      <c r="AR8111" s="8"/>
      <c r="BV8111" s="38"/>
    </row>
    <row r="8112" spans="44:74">
      <c r="AR8112" s="8"/>
      <c r="BV8112" s="38"/>
    </row>
    <row r="8113" spans="44:74">
      <c r="AR8113" s="8"/>
      <c r="BV8113" s="38"/>
    </row>
    <row r="8114" spans="44:74">
      <c r="AR8114" s="8"/>
      <c r="BV8114" s="38"/>
    </row>
    <row r="8115" spans="44:74">
      <c r="AR8115" s="8"/>
      <c r="BV8115" s="38"/>
    </row>
    <row r="8116" spans="44:74">
      <c r="AR8116" s="8"/>
      <c r="BV8116" s="38"/>
    </row>
    <row r="8117" spans="44:74">
      <c r="AR8117" s="8"/>
      <c r="BV8117" s="38"/>
    </row>
    <row r="8118" spans="44:74">
      <c r="AR8118" s="8"/>
      <c r="BV8118" s="38"/>
    </row>
    <row r="8119" spans="44:74">
      <c r="AR8119" s="8"/>
      <c r="BV8119" s="38"/>
    </row>
    <row r="8120" spans="44:74">
      <c r="AR8120" s="8"/>
      <c r="BV8120" s="38"/>
    </row>
    <row r="8121" spans="44:74">
      <c r="AR8121" s="8"/>
      <c r="BV8121" s="38"/>
    </row>
    <row r="8122" spans="44:74">
      <c r="AR8122" s="8"/>
      <c r="BV8122" s="38"/>
    </row>
    <row r="8123" spans="44:74">
      <c r="AR8123" s="8"/>
      <c r="BV8123" s="38"/>
    </row>
    <row r="8124" spans="44:74">
      <c r="AR8124" s="8"/>
      <c r="BV8124" s="38"/>
    </row>
    <row r="8125" spans="44:74">
      <c r="AR8125" s="8"/>
      <c r="BV8125" s="38"/>
    </row>
    <row r="8126" spans="44:74">
      <c r="AR8126" s="8"/>
      <c r="BV8126" s="38"/>
    </row>
    <row r="8127" spans="44:74">
      <c r="AR8127" s="8"/>
      <c r="BV8127" s="38"/>
    </row>
    <row r="8128" spans="44:74">
      <c r="AR8128" s="8"/>
      <c r="BV8128" s="38"/>
    </row>
    <row r="8129" spans="44:74">
      <c r="AR8129" s="8"/>
      <c r="BV8129" s="38"/>
    </row>
    <row r="8130" spans="44:74">
      <c r="AR8130" s="8"/>
      <c r="BV8130" s="38"/>
    </row>
    <row r="8131" spans="44:74">
      <c r="AR8131" s="8"/>
      <c r="BV8131" s="38"/>
    </row>
    <row r="8132" spans="44:74">
      <c r="AR8132" s="8"/>
      <c r="BV8132" s="38"/>
    </row>
    <row r="8133" spans="44:74">
      <c r="AR8133" s="8"/>
      <c r="BV8133" s="38"/>
    </row>
    <row r="8134" spans="44:74">
      <c r="AR8134" s="8"/>
      <c r="BV8134" s="38"/>
    </row>
    <row r="8135" spans="44:74">
      <c r="AR8135" s="8"/>
      <c r="BV8135" s="38"/>
    </row>
    <row r="8136" spans="44:74">
      <c r="AR8136" s="8"/>
      <c r="BV8136" s="38"/>
    </row>
    <row r="8137" spans="44:74">
      <c r="AR8137" s="8"/>
      <c r="BV8137" s="38"/>
    </row>
    <row r="8138" spans="44:74">
      <c r="AR8138" s="8"/>
      <c r="BV8138" s="38"/>
    </row>
    <row r="8139" spans="44:74">
      <c r="AR8139" s="8"/>
      <c r="BV8139" s="38"/>
    </row>
    <row r="8140" spans="44:74">
      <c r="AR8140" s="8"/>
      <c r="BV8140" s="38"/>
    </row>
    <row r="8141" spans="44:74">
      <c r="AR8141" s="8"/>
      <c r="BV8141" s="38"/>
    </row>
    <row r="8142" spans="44:74">
      <c r="AR8142" s="8"/>
      <c r="BV8142" s="38"/>
    </row>
    <row r="8143" spans="44:74">
      <c r="AR8143" s="8"/>
      <c r="BV8143" s="38"/>
    </row>
    <row r="8144" spans="44:74">
      <c r="AR8144" s="8"/>
      <c r="BV8144" s="38"/>
    </row>
    <row r="8145" spans="44:74">
      <c r="AR8145" s="8"/>
      <c r="BV8145" s="38"/>
    </row>
    <row r="8146" spans="44:74">
      <c r="AR8146" s="8"/>
      <c r="BV8146" s="38"/>
    </row>
    <row r="8147" spans="44:74">
      <c r="AR8147" s="8"/>
      <c r="BV8147" s="38"/>
    </row>
    <row r="8148" spans="44:74">
      <c r="AR8148" s="8"/>
      <c r="BV8148" s="38"/>
    </row>
    <row r="8149" spans="44:74">
      <c r="AR8149" s="8"/>
      <c r="BV8149" s="38"/>
    </row>
    <row r="8150" spans="44:74">
      <c r="AR8150" s="8"/>
      <c r="BV8150" s="38"/>
    </row>
    <row r="8151" spans="44:74">
      <c r="AR8151" s="8"/>
      <c r="BV8151" s="38"/>
    </row>
    <row r="8152" spans="44:74">
      <c r="AR8152" s="8"/>
      <c r="BV8152" s="38"/>
    </row>
    <row r="8153" spans="44:74">
      <c r="AR8153" s="8"/>
      <c r="BV8153" s="38"/>
    </row>
    <row r="8154" spans="44:74">
      <c r="AR8154" s="8"/>
      <c r="BV8154" s="38"/>
    </row>
    <row r="8155" spans="44:74">
      <c r="AR8155" s="8"/>
      <c r="BV8155" s="38"/>
    </row>
    <row r="8156" spans="44:74">
      <c r="AR8156" s="8"/>
      <c r="BV8156" s="38"/>
    </row>
    <row r="8157" spans="44:74">
      <c r="AR8157" s="8"/>
      <c r="BV8157" s="38"/>
    </row>
    <row r="8158" spans="44:74">
      <c r="AR8158" s="8"/>
      <c r="BV8158" s="38"/>
    </row>
    <row r="8159" spans="44:74">
      <c r="AR8159" s="8"/>
      <c r="BV8159" s="38"/>
    </row>
    <row r="8160" spans="44:74">
      <c r="AR8160" s="8"/>
      <c r="BV8160" s="38"/>
    </row>
    <row r="8161" spans="44:74">
      <c r="AR8161" s="8"/>
      <c r="BV8161" s="38"/>
    </row>
    <row r="8162" spans="44:74">
      <c r="AR8162" s="8"/>
      <c r="BV8162" s="38"/>
    </row>
    <row r="8163" spans="44:74">
      <c r="AR8163" s="8"/>
      <c r="BV8163" s="38"/>
    </row>
    <row r="8164" spans="44:74">
      <c r="AR8164" s="8"/>
      <c r="BV8164" s="38"/>
    </row>
    <row r="8165" spans="44:74">
      <c r="AR8165" s="8"/>
      <c r="BV8165" s="38"/>
    </row>
    <row r="8166" spans="44:74">
      <c r="AR8166" s="8"/>
      <c r="BV8166" s="38"/>
    </row>
    <row r="8167" spans="44:74">
      <c r="AR8167" s="8"/>
      <c r="BV8167" s="38"/>
    </row>
    <row r="8168" spans="44:74">
      <c r="AR8168" s="8"/>
      <c r="BV8168" s="38"/>
    </row>
    <row r="8169" spans="44:74">
      <c r="AR8169" s="8"/>
      <c r="BV8169" s="38"/>
    </row>
    <row r="8170" spans="44:74">
      <c r="AR8170" s="8"/>
      <c r="BV8170" s="38"/>
    </row>
    <row r="8171" spans="44:74">
      <c r="AR8171" s="8"/>
      <c r="BV8171" s="38"/>
    </row>
    <row r="8172" spans="44:74">
      <c r="AR8172" s="8"/>
      <c r="BV8172" s="38"/>
    </row>
    <row r="8173" spans="44:74">
      <c r="AR8173" s="8"/>
      <c r="BV8173" s="38"/>
    </row>
    <row r="8174" spans="44:74">
      <c r="AR8174" s="8"/>
      <c r="BV8174" s="38"/>
    </row>
    <row r="8175" spans="44:74">
      <c r="AR8175" s="8"/>
      <c r="BV8175" s="38"/>
    </row>
    <row r="8176" spans="44:74">
      <c r="AR8176" s="8"/>
      <c r="BV8176" s="38"/>
    </row>
    <row r="8177" spans="44:74">
      <c r="AR8177" s="8"/>
      <c r="BV8177" s="38"/>
    </row>
    <row r="8178" spans="44:74">
      <c r="AR8178" s="8"/>
      <c r="BV8178" s="38"/>
    </row>
    <row r="8179" spans="44:74">
      <c r="AR8179" s="8"/>
      <c r="BV8179" s="38"/>
    </row>
    <row r="8180" spans="44:74">
      <c r="AR8180" s="8"/>
      <c r="BV8180" s="38"/>
    </row>
    <row r="8181" spans="44:74">
      <c r="AR8181" s="8"/>
      <c r="BV8181" s="38"/>
    </row>
    <row r="8182" spans="44:74">
      <c r="AR8182" s="8"/>
      <c r="BV8182" s="38"/>
    </row>
    <row r="8183" spans="44:74">
      <c r="AR8183" s="8"/>
      <c r="BV8183" s="38"/>
    </row>
    <row r="8184" spans="44:74">
      <c r="AR8184" s="8"/>
      <c r="BV8184" s="38"/>
    </row>
    <row r="8185" spans="44:74">
      <c r="AR8185" s="8"/>
      <c r="BV8185" s="38"/>
    </row>
    <row r="8186" spans="44:74">
      <c r="AR8186" s="8"/>
      <c r="BV8186" s="38"/>
    </row>
    <row r="8187" spans="44:74">
      <c r="AR8187" s="8"/>
      <c r="BV8187" s="38"/>
    </row>
    <row r="8188" spans="44:74">
      <c r="AR8188" s="8"/>
      <c r="BV8188" s="38"/>
    </row>
    <row r="8189" spans="44:74">
      <c r="AR8189" s="8"/>
      <c r="BV8189" s="38"/>
    </row>
    <row r="8190" spans="44:74">
      <c r="AR8190" s="8"/>
      <c r="BV8190" s="38"/>
    </row>
    <row r="8191" spans="44:74">
      <c r="AR8191" s="8"/>
      <c r="BV8191" s="38"/>
    </row>
    <row r="8192" spans="44:74">
      <c r="AR8192" s="8"/>
      <c r="BV8192" s="38"/>
    </row>
    <row r="8193" spans="44:74">
      <c r="AR8193" s="8"/>
      <c r="BV8193" s="38"/>
    </row>
    <row r="8194" spans="44:74">
      <c r="AR8194" s="8"/>
      <c r="BV8194" s="38"/>
    </row>
    <row r="8195" spans="44:74">
      <c r="AR8195" s="8"/>
      <c r="BV8195" s="38"/>
    </row>
    <row r="8196" spans="44:74">
      <c r="AR8196" s="8"/>
      <c r="BV8196" s="38"/>
    </row>
    <row r="8197" spans="44:74">
      <c r="AR8197" s="8"/>
      <c r="BV8197" s="38"/>
    </row>
    <row r="8198" spans="44:74">
      <c r="AR8198" s="8"/>
      <c r="BV8198" s="38"/>
    </row>
    <row r="8199" spans="44:74">
      <c r="AR8199" s="8"/>
      <c r="BV8199" s="38"/>
    </row>
    <row r="8200" spans="44:74">
      <c r="AR8200" s="8"/>
      <c r="BV8200" s="38"/>
    </row>
    <row r="8201" spans="44:74">
      <c r="AR8201" s="8"/>
      <c r="BV8201" s="38"/>
    </row>
    <row r="8202" spans="44:74">
      <c r="AR8202" s="8"/>
      <c r="BV8202" s="38"/>
    </row>
    <row r="8203" spans="44:74">
      <c r="AR8203" s="8"/>
      <c r="BV8203" s="38"/>
    </row>
    <row r="8204" spans="44:74">
      <c r="AR8204" s="8"/>
      <c r="BV8204" s="38"/>
    </row>
    <row r="8205" spans="44:74">
      <c r="AR8205" s="8"/>
      <c r="BV8205" s="38"/>
    </row>
    <row r="8206" spans="44:74">
      <c r="AR8206" s="8"/>
      <c r="BV8206" s="38"/>
    </row>
    <row r="8207" spans="44:74">
      <c r="AR8207" s="8"/>
      <c r="BV8207" s="38"/>
    </row>
    <row r="8208" spans="44:74">
      <c r="AR8208" s="8"/>
      <c r="BV8208" s="38"/>
    </row>
    <row r="8209" spans="44:74">
      <c r="AR8209" s="8"/>
      <c r="BV8209" s="38"/>
    </row>
    <row r="8210" spans="44:74">
      <c r="AR8210" s="8"/>
      <c r="BV8210" s="38"/>
    </row>
    <row r="8211" spans="44:74">
      <c r="AR8211" s="8"/>
      <c r="BV8211" s="38"/>
    </row>
    <row r="8212" spans="44:74">
      <c r="AR8212" s="8"/>
      <c r="BV8212" s="38"/>
    </row>
    <row r="8213" spans="44:74">
      <c r="AR8213" s="8"/>
      <c r="BV8213" s="38"/>
    </row>
    <row r="8214" spans="44:74">
      <c r="AR8214" s="8"/>
      <c r="BV8214" s="38"/>
    </row>
    <row r="8215" spans="44:74">
      <c r="AR8215" s="8"/>
      <c r="BV8215" s="38"/>
    </row>
    <row r="8216" spans="44:74">
      <c r="AR8216" s="8"/>
      <c r="BV8216" s="38"/>
    </row>
    <row r="8217" spans="44:74">
      <c r="AR8217" s="8"/>
      <c r="BV8217" s="38"/>
    </row>
    <row r="8218" spans="44:74">
      <c r="AR8218" s="8"/>
      <c r="BV8218" s="38"/>
    </row>
    <row r="8219" spans="44:74">
      <c r="AR8219" s="8"/>
      <c r="BV8219" s="38"/>
    </row>
    <row r="8220" spans="44:74">
      <c r="AR8220" s="8"/>
      <c r="BV8220" s="38"/>
    </row>
    <row r="8221" spans="44:74">
      <c r="AR8221" s="8"/>
      <c r="BV8221" s="38"/>
    </row>
    <row r="8222" spans="44:74">
      <c r="AR8222" s="8"/>
      <c r="BV8222" s="38"/>
    </row>
    <row r="8223" spans="44:74">
      <c r="AR8223" s="8"/>
      <c r="BV8223" s="38"/>
    </row>
    <row r="8224" spans="44:74">
      <c r="AR8224" s="8"/>
      <c r="BV8224" s="38"/>
    </row>
    <row r="8225" spans="44:74">
      <c r="AR8225" s="8"/>
      <c r="BV8225" s="38"/>
    </row>
    <row r="8226" spans="44:74">
      <c r="AR8226" s="8"/>
      <c r="BV8226" s="38"/>
    </row>
    <row r="8227" spans="44:74">
      <c r="AR8227" s="8"/>
      <c r="BV8227" s="38"/>
    </row>
    <row r="8228" spans="44:74">
      <c r="AR8228" s="8"/>
      <c r="BV8228" s="38"/>
    </row>
    <row r="8229" spans="44:74">
      <c r="AR8229" s="8"/>
      <c r="BV8229" s="38"/>
    </row>
    <row r="8230" spans="44:74">
      <c r="AR8230" s="8"/>
      <c r="BV8230" s="38"/>
    </row>
    <row r="8231" spans="44:74">
      <c r="AR8231" s="8"/>
      <c r="BV8231" s="38"/>
    </row>
    <row r="8232" spans="44:74">
      <c r="AR8232" s="8"/>
      <c r="BV8232" s="38"/>
    </row>
    <row r="8233" spans="44:74">
      <c r="AR8233" s="8"/>
      <c r="BV8233" s="38"/>
    </row>
    <row r="8234" spans="44:74">
      <c r="AR8234" s="8"/>
      <c r="BV8234" s="38"/>
    </row>
    <row r="8235" spans="44:74">
      <c r="AR8235" s="8"/>
      <c r="BV8235" s="38"/>
    </row>
    <row r="8236" spans="44:74">
      <c r="AR8236" s="8"/>
      <c r="BV8236" s="38"/>
    </row>
    <row r="8237" spans="44:74">
      <c r="AR8237" s="8"/>
      <c r="BV8237" s="38"/>
    </row>
    <row r="8238" spans="44:74">
      <c r="AR8238" s="8"/>
      <c r="BV8238" s="38"/>
    </row>
    <row r="8239" spans="44:74">
      <c r="AR8239" s="8"/>
      <c r="BV8239" s="38"/>
    </row>
    <row r="8240" spans="44:74">
      <c r="AR8240" s="8"/>
      <c r="BV8240" s="38"/>
    </row>
    <row r="8241" spans="44:74">
      <c r="AR8241" s="8"/>
      <c r="BV8241" s="38"/>
    </row>
    <row r="8242" spans="44:74">
      <c r="AR8242" s="8"/>
      <c r="BV8242" s="38"/>
    </row>
    <row r="8243" spans="44:74">
      <c r="AR8243" s="8"/>
      <c r="BV8243" s="38"/>
    </row>
    <row r="8244" spans="44:74">
      <c r="AR8244" s="8"/>
      <c r="BV8244" s="38"/>
    </row>
    <row r="8245" spans="44:74">
      <c r="AR8245" s="8"/>
      <c r="BV8245" s="38"/>
    </row>
    <row r="8246" spans="44:74">
      <c r="AR8246" s="8"/>
      <c r="BV8246" s="38"/>
    </row>
    <row r="8247" spans="44:74">
      <c r="AR8247" s="8"/>
      <c r="BV8247" s="38"/>
    </row>
    <row r="8248" spans="44:74">
      <c r="AR8248" s="8"/>
      <c r="BV8248" s="38"/>
    </row>
    <row r="8249" spans="44:74">
      <c r="AR8249" s="8"/>
      <c r="BV8249" s="38"/>
    </row>
    <row r="8250" spans="44:74">
      <c r="AR8250" s="8"/>
      <c r="BV8250" s="38"/>
    </row>
    <row r="8251" spans="44:74">
      <c r="AR8251" s="8"/>
      <c r="BV8251" s="38"/>
    </row>
    <row r="8252" spans="44:74">
      <c r="AR8252" s="8"/>
      <c r="BV8252" s="38"/>
    </row>
    <row r="8253" spans="44:74">
      <c r="AR8253" s="8"/>
      <c r="BV8253" s="38"/>
    </row>
    <row r="8254" spans="44:74">
      <c r="AR8254" s="8"/>
      <c r="BV8254" s="38"/>
    </row>
    <row r="8255" spans="44:74">
      <c r="AR8255" s="8"/>
      <c r="BV8255" s="38"/>
    </row>
    <row r="8256" spans="44:74">
      <c r="AR8256" s="8"/>
      <c r="BV8256" s="38"/>
    </row>
    <row r="8257" spans="44:74">
      <c r="AR8257" s="8"/>
      <c r="BV8257" s="38"/>
    </row>
    <row r="8258" spans="44:74">
      <c r="AR8258" s="8"/>
      <c r="BV8258" s="38"/>
    </row>
    <row r="8259" spans="44:74">
      <c r="AR8259" s="8"/>
      <c r="BV8259" s="38"/>
    </row>
    <row r="8260" spans="44:74">
      <c r="AR8260" s="8"/>
      <c r="BV8260" s="38"/>
    </row>
    <row r="8261" spans="44:74">
      <c r="AR8261" s="8"/>
      <c r="BV8261" s="38"/>
    </row>
    <row r="8262" spans="44:74">
      <c r="AR8262" s="8"/>
      <c r="BV8262" s="38"/>
    </row>
    <row r="8263" spans="44:74">
      <c r="AR8263" s="8"/>
      <c r="BV8263" s="38"/>
    </row>
    <row r="8264" spans="44:74">
      <c r="AR8264" s="8"/>
      <c r="BV8264" s="38"/>
    </row>
    <row r="8265" spans="44:74">
      <c r="AR8265" s="8"/>
      <c r="BV8265" s="38"/>
    </row>
    <row r="8266" spans="44:74">
      <c r="AR8266" s="8"/>
      <c r="BV8266" s="38"/>
    </row>
    <row r="8267" spans="44:74">
      <c r="AR8267" s="8"/>
      <c r="BV8267" s="38"/>
    </row>
    <row r="8268" spans="44:74">
      <c r="AR8268" s="8"/>
      <c r="BV8268" s="38"/>
    </row>
    <row r="8269" spans="44:74">
      <c r="AR8269" s="8"/>
      <c r="BV8269" s="38"/>
    </row>
    <row r="8270" spans="44:74">
      <c r="AR8270" s="8"/>
      <c r="BV8270" s="38"/>
    </row>
    <row r="8271" spans="44:74">
      <c r="AR8271" s="8"/>
      <c r="BV8271" s="38"/>
    </row>
    <row r="8272" spans="44:74">
      <c r="AR8272" s="8"/>
      <c r="BV8272" s="38"/>
    </row>
    <row r="8273" spans="44:74">
      <c r="AR8273" s="8"/>
      <c r="BV8273" s="38"/>
    </row>
    <row r="8274" spans="44:74">
      <c r="AR8274" s="8"/>
      <c r="BV8274" s="38"/>
    </row>
    <row r="8275" spans="44:74">
      <c r="AR8275" s="8"/>
      <c r="BV8275" s="38"/>
    </row>
    <row r="8276" spans="44:74">
      <c r="AR8276" s="8"/>
      <c r="BV8276" s="38"/>
    </row>
    <row r="8277" spans="44:74">
      <c r="AR8277" s="8"/>
      <c r="BV8277" s="38"/>
    </row>
    <row r="8278" spans="44:74">
      <c r="AR8278" s="8"/>
      <c r="BV8278" s="38"/>
    </row>
    <row r="8279" spans="44:74">
      <c r="AR8279" s="8"/>
      <c r="BV8279" s="38"/>
    </row>
    <row r="8280" spans="44:74">
      <c r="AR8280" s="8"/>
      <c r="BV8280" s="38"/>
    </row>
    <row r="8281" spans="44:74">
      <c r="AR8281" s="8"/>
      <c r="BV8281" s="38"/>
    </row>
    <row r="8282" spans="44:74">
      <c r="AR8282" s="8"/>
      <c r="BV8282" s="38"/>
    </row>
    <row r="8283" spans="44:74">
      <c r="AR8283" s="8"/>
      <c r="BV8283" s="38"/>
    </row>
    <row r="8284" spans="44:74">
      <c r="AR8284" s="8"/>
      <c r="BV8284" s="38"/>
    </row>
    <row r="8285" spans="44:74">
      <c r="AR8285" s="8"/>
      <c r="BV8285" s="38"/>
    </row>
    <row r="8286" spans="44:74">
      <c r="AR8286" s="8"/>
      <c r="BV8286" s="38"/>
    </row>
    <row r="8287" spans="44:74">
      <c r="AR8287" s="8"/>
      <c r="BV8287" s="38"/>
    </row>
    <row r="8288" spans="44:74">
      <c r="AR8288" s="8"/>
      <c r="BV8288" s="38"/>
    </row>
    <row r="8289" spans="44:74">
      <c r="AR8289" s="8"/>
      <c r="BV8289" s="38"/>
    </row>
    <row r="8290" spans="44:74">
      <c r="AR8290" s="8"/>
      <c r="BV8290" s="38"/>
    </row>
    <row r="8291" spans="44:74">
      <c r="AR8291" s="8"/>
      <c r="BV8291" s="38"/>
    </row>
    <row r="8292" spans="44:74">
      <c r="AR8292" s="8"/>
      <c r="BV8292" s="38"/>
    </row>
    <row r="8293" spans="44:74">
      <c r="AR8293" s="8"/>
      <c r="BV8293" s="38"/>
    </row>
    <row r="8294" spans="44:74">
      <c r="AR8294" s="8"/>
      <c r="BV8294" s="38"/>
    </row>
    <row r="8295" spans="44:74">
      <c r="AR8295" s="8"/>
      <c r="BV8295" s="38"/>
    </row>
    <row r="8296" spans="44:74">
      <c r="AR8296" s="8"/>
      <c r="BV8296" s="38"/>
    </row>
    <row r="8297" spans="44:74">
      <c r="AR8297" s="8"/>
      <c r="BV8297" s="38"/>
    </row>
    <row r="8298" spans="44:74">
      <c r="AR8298" s="8"/>
      <c r="BV8298" s="38"/>
    </row>
    <row r="8299" spans="44:74">
      <c r="AR8299" s="8"/>
      <c r="BV8299" s="38"/>
    </row>
    <row r="8300" spans="44:74">
      <c r="AR8300" s="8"/>
      <c r="BV8300" s="38"/>
    </row>
    <row r="8301" spans="44:74">
      <c r="AR8301" s="8"/>
      <c r="BV8301" s="38"/>
    </row>
    <row r="8302" spans="44:74">
      <c r="AR8302" s="8"/>
      <c r="BV8302" s="38"/>
    </row>
    <row r="8303" spans="44:74">
      <c r="AR8303" s="8"/>
      <c r="BV8303" s="38"/>
    </row>
    <row r="8304" spans="44:74">
      <c r="AR8304" s="8"/>
      <c r="BV8304" s="38"/>
    </row>
    <row r="8305" spans="44:74">
      <c r="AR8305" s="8"/>
      <c r="BV8305" s="38"/>
    </row>
    <row r="8306" spans="44:74">
      <c r="AR8306" s="8"/>
      <c r="BV8306" s="38"/>
    </row>
    <row r="8307" spans="44:74">
      <c r="AR8307" s="8"/>
      <c r="BV8307" s="38"/>
    </row>
    <row r="8308" spans="44:74">
      <c r="AR8308" s="8"/>
      <c r="BV8308" s="38"/>
    </row>
    <row r="8309" spans="44:74">
      <c r="AR8309" s="8"/>
      <c r="BV8309" s="38"/>
    </row>
    <row r="8310" spans="44:74">
      <c r="AR8310" s="8"/>
      <c r="BV8310" s="38"/>
    </row>
    <row r="8311" spans="44:74">
      <c r="AR8311" s="8"/>
      <c r="BV8311" s="38"/>
    </row>
    <row r="8312" spans="44:74">
      <c r="AR8312" s="8"/>
      <c r="BV8312" s="38"/>
    </row>
    <row r="8313" spans="44:74">
      <c r="AR8313" s="8"/>
      <c r="BV8313" s="38"/>
    </row>
    <row r="8314" spans="44:74">
      <c r="AR8314" s="8"/>
      <c r="BV8314" s="38"/>
    </row>
    <row r="8315" spans="44:74">
      <c r="AR8315" s="8"/>
      <c r="BV8315" s="38"/>
    </row>
    <row r="8316" spans="44:74">
      <c r="AR8316" s="8"/>
      <c r="BV8316" s="38"/>
    </row>
    <row r="8317" spans="44:74">
      <c r="AR8317" s="8"/>
      <c r="BV8317" s="38"/>
    </row>
    <row r="8318" spans="44:74">
      <c r="AR8318" s="8"/>
      <c r="BV8318" s="38"/>
    </row>
    <row r="8319" spans="44:74">
      <c r="AR8319" s="8"/>
      <c r="BV8319" s="38"/>
    </row>
    <row r="8320" spans="44:74">
      <c r="AR8320" s="8"/>
      <c r="BV8320" s="38"/>
    </row>
    <row r="8321" spans="44:74">
      <c r="AR8321" s="8"/>
      <c r="BV8321" s="38"/>
    </row>
    <row r="8322" spans="44:74">
      <c r="AR8322" s="8"/>
      <c r="BV8322" s="38"/>
    </row>
    <row r="8323" spans="44:74">
      <c r="AR8323" s="8"/>
      <c r="BV8323" s="38"/>
    </row>
    <row r="8324" spans="44:74">
      <c r="AR8324" s="8"/>
      <c r="BV8324" s="38"/>
    </row>
    <row r="8325" spans="44:74">
      <c r="AR8325" s="8"/>
      <c r="BV8325" s="38"/>
    </row>
    <row r="8326" spans="44:74">
      <c r="AR8326" s="8"/>
      <c r="BV8326" s="38"/>
    </row>
    <row r="8327" spans="44:74">
      <c r="AR8327" s="8"/>
      <c r="BV8327" s="38"/>
    </row>
    <row r="8328" spans="44:74">
      <c r="AR8328" s="8"/>
      <c r="BV8328" s="38"/>
    </row>
    <row r="8329" spans="44:74">
      <c r="AR8329" s="8"/>
      <c r="BV8329" s="38"/>
    </row>
    <row r="8330" spans="44:74">
      <c r="AR8330" s="8"/>
      <c r="BV8330" s="38"/>
    </row>
    <row r="8331" spans="44:74">
      <c r="AR8331" s="8"/>
      <c r="BV8331" s="38"/>
    </row>
    <row r="8332" spans="44:74">
      <c r="AR8332" s="8"/>
      <c r="BV8332" s="38"/>
    </row>
    <row r="8333" spans="44:74">
      <c r="AR8333" s="8"/>
      <c r="BV8333" s="38"/>
    </row>
    <row r="8334" spans="44:74">
      <c r="AR8334" s="8"/>
      <c r="BV8334" s="38"/>
    </row>
    <row r="8335" spans="44:74">
      <c r="AR8335" s="8"/>
      <c r="BV8335" s="38"/>
    </row>
    <row r="8336" spans="44:74">
      <c r="AR8336" s="8"/>
      <c r="BV8336" s="38"/>
    </row>
    <row r="8337" spans="44:74">
      <c r="AR8337" s="8"/>
      <c r="BV8337" s="38"/>
    </row>
    <row r="8338" spans="44:74">
      <c r="AR8338" s="8"/>
      <c r="BV8338" s="38"/>
    </row>
    <row r="8339" spans="44:74">
      <c r="AR8339" s="8"/>
      <c r="BV8339" s="38"/>
    </row>
    <row r="8340" spans="44:74">
      <c r="AR8340" s="8"/>
      <c r="BV8340" s="38"/>
    </row>
    <row r="8341" spans="44:74">
      <c r="AR8341" s="8"/>
      <c r="BV8341" s="38"/>
    </row>
    <row r="8342" spans="44:74">
      <c r="AR8342" s="8"/>
      <c r="BV8342" s="38"/>
    </row>
    <row r="8343" spans="44:74">
      <c r="AR8343" s="8"/>
      <c r="BV8343" s="38"/>
    </row>
    <row r="8344" spans="44:74">
      <c r="AR8344" s="8"/>
      <c r="BV8344" s="38"/>
    </row>
    <row r="8345" spans="44:74">
      <c r="AR8345" s="8"/>
      <c r="BV8345" s="38"/>
    </row>
    <row r="8346" spans="44:74">
      <c r="AR8346" s="8"/>
      <c r="BV8346" s="38"/>
    </row>
    <row r="8347" spans="44:74">
      <c r="AR8347" s="8"/>
      <c r="BV8347" s="38"/>
    </row>
    <row r="8348" spans="44:74">
      <c r="AR8348" s="8"/>
      <c r="BV8348" s="38"/>
    </row>
    <row r="8349" spans="44:74">
      <c r="AR8349" s="8"/>
      <c r="BV8349" s="38"/>
    </row>
    <row r="8350" spans="44:74">
      <c r="AR8350" s="8"/>
      <c r="BV8350" s="38"/>
    </row>
    <row r="8351" spans="44:74">
      <c r="AR8351" s="8"/>
      <c r="BV8351" s="38"/>
    </row>
    <row r="8352" spans="44:74">
      <c r="AR8352" s="8"/>
      <c r="BV8352" s="38"/>
    </row>
    <row r="8353" spans="44:74">
      <c r="AR8353" s="8"/>
      <c r="BV8353" s="38"/>
    </row>
    <row r="8354" spans="44:74">
      <c r="AR8354" s="8"/>
      <c r="BV8354" s="38"/>
    </row>
    <row r="8355" spans="44:74">
      <c r="AR8355" s="8"/>
      <c r="BV8355" s="38"/>
    </row>
    <row r="8356" spans="44:74">
      <c r="AR8356" s="8"/>
      <c r="BV8356" s="38"/>
    </row>
    <row r="8357" spans="44:74">
      <c r="AR8357" s="8"/>
      <c r="BV8357" s="38"/>
    </row>
    <row r="8358" spans="44:74">
      <c r="AR8358" s="8"/>
      <c r="BV8358" s="38"/>
    </row>
    <row r="8359" spans="44:74">
      <c r="AR8359" s="8"/>
      <c r="BV8359" s="38"/>
    </row>
    <row r="8360" spans="44:74">
      <c r="AR8360" s="8"/>
      <c r="BV8360" s="38"/>
    </row>
    <row r="8361" spans="44:74">
      <c r="AR8361" s="8"/>
      <c r="BV8361" s="38"/>
    </row>
    <row r="8362" spans="44:74">
      <c r="AR8362" s="8"/>
      <c r="BV8362" s="38"/>
    </row>
    <row r="8363" spans="44:74">
      <c r="AR8363" s="8"/>
      <c r="BV8363" s="38"/>
    </row>
    <row r="8364" spans="44:74">
      <c r="AR8364" s="8"/>
      <c r="BV8364" s="38"/>
    </row>
    <row r="8365" spans="44:74">
      <c r="AR8365" s="8"/>
      <c r="BV8365" s="38"/>
    </row>
    <row r="8366" spans="44:74">
      <c r="AR8366" s="8"/>
      <c r="BV8366" s="38"/>
    </row>
    <row r="8367" spans="44:74">
      <c r="AR8367" s="8"/>
      <c r="BV8367" s="38"/>
    </row>
    <row r="8368" spans="44:74">
      <c r="AR8368" s="8"/>
      <c r="BV8368" s="38"/>
    </row>
    <row r="8369" spans="44:74">
      <c r="AR8369" s="8"/>
      <c r="BV8369" s="38"/>
    </row>
    <row r="8370" spans="44:74">
      <c r="AR8370" s="8"/>
      <c r="BV8370" s="38"/>
    </row>
    <row r="8371" spans="44:74">
      <c r="AR8371" s="8"/>
      <c r="BV8371" s="38"/>
    </row>
    <row r="8372" spans="44:74">
      <c r="AR8372" s="8"/>
      <c r="BV8372" s="38"/>
    </row>
    <row r="8373" spans="44:74">
      <c r="AR8373" s="8"/>
      <c r="BV8373" s="38"/>
    </row>
    <row r="8374" spans="44:74">
      <c r="AR8374" s="8"/>
      <c r="BV8374" s="38"/>
    </row>
    <row r="8375" spans="44:74">
      <c r="AR8375" s="8"/>
      <c r="BV8375" s="38"/>
    </row>
    <row r="8376" spans="44:74">
      <c r="AR8376" s="8"/>
      <c r="BV8376" s="38"/>
    </row>
    <row r="8377" spans="44:74">
      <c r="AR8377" s="8"/>
      <c r="BV8377" s="38"/>
    </row>
    <row r="8378" spans="44:74">
      <c r="AR8378" s="8"/>
      <c r="BV8378" s="38"/>
    </row>
    <row r="8379" spans="44:74">
      <c r="AR8379" s="8"/>
      <c r="BV8379" s="38"/>
    </row>
    <row r="8380" spans="44:74">
      <c r="AR8380" s="8"/>
      <c r="BV8380" s="38"/>
    </row>
    <row r="8381" spans="44:74">
      <c r="AR8381" s="8"/>
      <c r="BV8381" s="38"/>
    </row>
    <row r="8382" spans="44:74">
      <c r="AR8382" s="8"/>
      <c r="BV8382" s="38"/>
    </row>
    <row r="8383" spans="44:74">
      <c r="AR8383" s="8"/>
      <c r="BV8383" s="38"/>
    </row>
    <row r="8384" spans="44:74">
      <c r="AR8384" s="8"/>
      <c r="BV8384" s="38"/>
    </row>
    <row r="8385" spans="44:74">
      <c r="AR8385" s="8"/>
      <c r="BV8385" s="38"/>
    </row>
    <row r="8386" spans="44:74">
      <c r="AR8386" s="8"/>
      <c r="BV8386" s="38"/>
    </row>
    <row r="8387" spans="44:74">
      <c r="AR8387" s="8"/>
      <c r="BV8387" s="38"/>
    </row>
    <row r="8388" spans="44:74">
      <c r="AR8388" s="8"/>
      <c r="BV8388" s="38"/>
    </row>
    <row r="8389" spans="44:74">
      <c r="AR8389" s="8"/>
      <c r="BV8389" s="38"/>
    </row>
    <row r="8390" spans="44:74">
      <c r="AR8390" s="8"/>
      <c r="BV8390" s="38"/>
    </row>
    <row r="8391" spans="44:74">
      <c r="AR8391" s="8"/>
      <c r="BV8391" s="38"/>
    </row>
    <row r="8392" spans="44:74">
      <c r="AR8392" s="8"/>
      <c r="BV8392" s="38"/>
    </row>
    <row r="8393" spans="44:74">
      <c r="AR8393" s="8"/>
      <c r="BV8393" s="38"/>
    </row>
    <row r="8394" spans="44:74">
      <c r="AR8394" s="8"/>
      <c r="BV8394" s="38"/>
    </row>
    <row r="8395" spans="44:74">
      <c r="AR8395" s="8"/>
      <c r="BV8395" s="38"/>
    </row>
    <row r="8396" spans="44:74">
      <c r="AR8396" s="8"/>
      <c r="BV8396" s="38"/>
    </row>
    <row r="8397" spans="44:74">
      <c r="AR8397" s="8"/>
      <c r="BV8397" s="38"/>
    </row>
    <row r="8398" spans="44:74">
      <c r="AR8398" s="8"/>
      <c r="BV8398" s="38"/>
    </row>
    <row r="8399" spans="44:74">
      <c r="AR8399" s="8"/>
      <c r="BV8399" s="38"/>
    </row>
    <row r="8400" spans="44:74">
      <c r="AR8400" s="8"/>
      <c r="BV8400" s="38"/>
    </row>
    <row r="8401" spans="44:74">
      <c r="AR8401" s="8"/>
      <c r="BV8401" s="38"/>
    </row>
    <row r="8402" spans="44:74">
      <c r="AR8402" s="8"/>
      <c r="BV8402" s="38"/>
    </row>
    <row r="8403" spans="44:74">
      <c r="AR8403" s="8"/>
      <c r="BV8403" s="38"/>
    </row>
    <row r="8404" spans="44:74">
      <c r="AR8404" s="8"/>
      <c r="BV8404" s="38"/>
    </row>
    <row r="8405" spans="44:74">
      <c r="AR8405" s="8"/>
      <c r="BV8405" s="38"/>
    </row>
    <row r="8406" spans="44:74">
      <c r="AR8406" s="8"/>
      <c r="BV8406" s="38"/>
    </row>
    <row r="8407" spans="44:74">
      <c r="AR8407" s="8"/>
      <c r="BV8407" s="38"/>
    </row>
    <row r="8408" spans="44:74">
      <c r="AR8408" s="8"/>
      <c r="BV8408" s="38"/>
    </row>
    <row r="8409" spans="44:74">
      <c r="AR8409" s="8"/>
      <c r="BV8409" s="38"/>
    </row>
    <row r="8410" spans="44:74">
      <c r="AR8410" s="8"/>
      <c r="BV8410" s="38"/>
    </row>
    <row r="8411" spans="44:74">
      <c r="AR8411" s="8"/>
      <c r="BV8411" s="38"/>
    </row>
    <row r="8412" spans="44:74">
      <c r="AR8412" s="8"/>
      <c r="BV8412" s="38"/>
    </row>
    <row r="8413" spans="44:74">
      <c r="AR8413" s="8"/>
      <c r="BV8413" s="38"/>
    </row>
    <row r="8414" spans="44:74">
      <c r="AR8414" s="8"/>
      <c r="BV8414" s="38"/>
    </row>
    <row r="8415" spans="44:74">
      <c r="AR8415" s="8"/>
      <c r="BV8415" s="38"/>
    </row>
    <row r="8416" spans="44:74">
      <c r="AR8416" s="8"/>
      <c r="BV8416" s="38"/>
    </row>
    <row r="8417" spans="44:74">
      <c r="AR8417" s="8"/>
      <c r="BV8417" s="38"/>
    </row>
    <row r="8418" spans="44:74">
      <c r="AR8418" s="8"/>
      <c r="BV8418" s="38"/>
    </row>
    <row r="8419" spans="44:74">
      <c r="AR8419" s="8"/>
      <c r="BV8419" s="38"/>
    </row>
    <row r="8420" spans="44:74">
      <c r="AR8420" s="8"/>
      <c r="BV8420" s="38"/>
    </row>
    <row r="8421" spans="44:74">
      <c r="AR8421" s="8"/>
      <c r="BV8421" s="38"/>
    </row>
    <row r="8422" spans="44:74">
      <c r="AR8422" s="8"/>
      <c r="BV8422" s="38"/>
    </row>
    <row r="8423" spans="44:74">
      <c r="AR8423" s="8"/>
      <c r="BV8423" s="38"/>
    </row>
    <row r="8424" spans="44:74">
      <c r="AR8424" s="8"/>
      <c r="BV8424" s="38"/>
    </row>
    <row r="8425" spans="44:74">
      <c r="AR8425" s="8"/>
      <c r="BV8425" s="38"/>
    </row>
    <row r="8426" spans="44:74">
      <c r="AR8426" s="8"/>
      <c r="BV8426" s="38"/>
    </row>
    <row r="8427" spans="44:74">
      <c r="AR8427" s="8"/>
      <c r="BV8427" s="38"/>
    </row>
    <row r="8428" spans="44:74">
      <c r="AR8428" s="8"/>
      <c r="BV8428" s="38"/>
    </row>
    <row r="8429" spans="44:74">
      <c r="AR8429" s="8"/>
      <c r="BV8429" s="38"/>
    </row>
    <row r="8430" spans="44:74">
      <c r="AR8430" s="8"/>
      <c r="BV8430" s="38"/>
    </row>
    <row r="8431" spans="44:74">
      <c r="AR8431" s="8"/>
      <c r="BV8431" s="38"/>
    </row>
    <row r="8432" spans="44:74">
      <c r="AR8432" s="8"/>
      <c r="BV8432" s="38"/>
    </row>
    <row r="8433" spans="44:74">
      <c r="AR8433" s="8"/>
      <c r="BV8433" s="38"/>
    </row>
    <row r="8434" spans="44:74">
      <c r="AR8434" s="8"/>
      <c r="BV8434" s="38"/>
    </row>
    <row r="8435" spans="44:74">
      <c r="AR8435" s="8"/>
      <c r="BV8435" s="38"/>
    </row>
    <row r="8436" spans="44:74">
      <c r="AR8436" s="8"/>
      <c r="BV8436" s="38"/>
    </row>
    <row r="8437" spans="44:74">
      <c r="AR8437" s="8"/>
      <c r="BV8437" s="38"/>
    </row>
    <row r="8438" spans="44:74">
      <c r="AR8438" s="8"/>
      <c r="BV8438" s="38"/>
    </row>
    <row r="8439" spans="44:74">
      <c r="AR8439" s="8"/>
      <c r="BV8439" s="38"/>
    </row>
    <row r="8440" spans="44:74">
      <c r="AR8440" s="8"/>
      <c r="BV8440" s="38"/>
    </row>
    <row r="8441" spans="44:74">
      <c r="AR8441" s="8"/>
      <c r="BV8441" s="38"/>
    </row>
    <row r="8442" spans="44:74">
      <c r="AR8442" s="8"/>
      <c r="BV8442" s="38"/>
    </row>
    <row r="8443" spans="44:74">
      <c r="AR8443" s="8"/>
      <c r="BV8443" s="38"/>
    </row>
    <row r="8444" spans="44:74">
      <c r="AR8444" s="8"/>
      <c r="BV8444" s="38"/>
    </row>
    <row r="8445" spans="44:74">
      <c r="AR8445" s="8"/>
      <c r="BV8445" s="38"/>
    </row>
    <row r="8446" spans="44:74">
      <c r="AR8446" s="8"/>
      <c r="BV8446" s="38"/>
    </row>
    <row r="8447" spans="44:74">
      <c r="AR8447" s="8"/>
      <c r="BV8447" s="38"/>
    </row>
    <row r="8448" spans="44:74">
      <c r="AR8448" s="8"/>
      <c r="BV8448" s="38"/>
    </row>
    <row r="8449" spans="44:74">
      <c r="AR8449" s="8"/>
      <c r="BV8449" s="38"/>
    </row>
    <row r="8450" spans="44:74">
      <c r="AR8450" s="8"/>
      <c r="BV8450" s="38"/>
    </row>
    <row r="8451" spans="44:74">
      <c r="AR8451" s="8"/>
      <c r="BV8451" s="38"/>
    </row>
    <row r="8452" spans="44:74">
      <c r="AR8452" s="8"/>
      <c r="BV8452" s="38"/>
    </row>
    <row r="8453" spans="44:74">
      <c r="AR8453" s="8"/>
      <c r="BV8453" s="38"/>
    </row>
    <row r="8454" spans="44:74">
      <c r="AR8454" s="8"/>
      <c r="BV8454" s="38"/>
    </row>
    <row r="8455" spans="44:74">
      <c r="AR8455" s="8"/>
      <c r="BV8455" s="38"/>
    </row>
    <row r="8456" spans="44:74">
      <c r="AR8456" s="8"/>
      <c r="BV8456" s="38"/>
    </row>
    <row r="8457" spans="44:74">
      <c r="AR8457" s="8"/>
      <c r="BV8457" s="38"/>
    </row>
    <row r="8458" spans="44:74">
      <c r="AR8458" s="8"/>
      <c r="BV8458" s="38"/>
    </row>
    <row r="8459" spans="44:74">
      <c r="AR8459" s="8"/>
      <c r="BV8459" s="38"/>
    </row>
    <row r="8460" spans="44:74">
      <c r="AR8460" s="8"/>
      <c r="BV8460" s="38"/>
    </row>
    <row r="8461" spans="44:74">
      <c r="AR8461" s="8"/>
      <c r="BV8461" s="38"/>
    </row>
    <row r="8462" spans="44:74">
      <c r="AR8462" s="8"/>
      <c r="BV8462" s="38"/>
    </row>
    <row r="8463" spans="44:74">
      <c r="AR8463" s="8"/>
      <c r="BV8463" s="38"/>
    </row>
    <row r="8464" spans="44:74">
      <c r="AR8464" s="8"/>
      <c r="BV8464" s="38"/>
    </row>
    <row r="8465" spans="44:74">
      <c r="AR8465" s="8"/>
      <c r="BV8465" s="38"/>
    </row>
    <row r="8466" spans="44:74">
      <c r="AR8466" s="8"/>
      <c r="BV8466" s="38"/>
    </row>
    <row r="8467" spans="44:74">
      <c r="AR8467" s="8"/>
      <c r="BV8467" s="38"/>
    </row>
    <row r="8468" spans="44:74">
      <c r="AR8468" s="8"/>
      <c r="BV8468" s="38"/>
    </row>
    <row r="8469" spans="44:74">
      <c r="AR8469" s="8"/>
      <c r="BV8469" s="38"/>
    </row>
    <row r="8470" spans="44:74">
      <c r="AR8470" s="8"/>
      <c r="BV8470" s="38"/>
    </row>
    <row r="8471" spans="44:74">
      <c r="AR8471" s="8"/>
      <c r="BV8471" s="38"/>
    </row>
    <row r="8472" spans="44:74">
      <c r="AR8472" s="8"/>
      <c r="BV8472" s="38"/>
    </row>
    <row r="8473" spans="44:74">
      <c r="AR8473" s="8"/>
      <c r="BV8473" s="38"/>
    </row>
    <row r="8474" spans="44:74">
      <c r="AR8474" s="8"/>
      <c r="BV8474" s="38"/>
    </row>
    <row r="8475" spans="44:74">
      <c r="AR8475" s="8"/>
      <c r="BV8475" s="38"/>
    </row>
    <row r="8476" spans="44:74">
      <c r="AR8476" s="8"/>
      <c r="BV8476" s="38"/>
    </row>
    <row r="8477" spans="44:74">
      <c r="AR8477" s="8"/>
      <c r="BV8477" s="38"/>
    </row>
    <row r="8478" spans="44:74">
      <c r="AR8478" s="8"/>
      <c r="BV8478" s="38"/>
    </row>
    <row r="8479" spans="44:74">
      <c r="AR8479" s="8"/>
      <c r="BV8479" s="38"/>
    </row>
    <row r="8480" spans="44:74">
      <c r="AR8480" s="8"/>
      <c r="BV8480" s="38"/>
    </row>
    <row r="8481" spans="44:74">
      <c r="AR8481" s="8"/>
      <c r="BV8481" s="38"/>
    </row>
    <row r="8482" spans="44:74">
      <c r="AR8482" s="8"/>
      <c r="BV8482" s="38"/>
    </row>
    <row r="8483" spans="44:74">
      <c r="AR8483" s="8"/>
      <c r="BV8483" s="38"/>
    </row>
    <row r="8484" spans="44:74">
      <c r="AR8484" s="8"/>
      <c r="BV8484" s="38"/>
    </row>
    <row r="8485" spans="44:74">
      <c r="AR8485" s="8"/>
      <c r="BV8485" s="38"/>
    </row>
    <row r="8486" spans="44:74">
      <c r="AR8486" s="8"/>
      <c r="BV8486" s="38"/>
    </row>
    <row r="8487" spans="44:74">
      <c r="AR8487" s="8"/>
      <c r="BV8487" s="38"/>
    </row>
    <row r="8488" spans="44:74">
      <c r="AR8488" s="8"/>
      <c r="BV8488" s="38"/>
    </row>
    <row r="8489" spans="44:74">
      <c r="AR8489" s="8"/>
      <c r="BV8489" s="38"/>
    </row>
    <row r="8490" spans="44:74">
      <c r="AR8490" s="8"/>
      <c r="BV8490" s="38"/>
    </row>
    <row r="8491" spans="44:74">
      <c r="AR8491" s="8"/>
      <c r="BV8491" s="38"/>
    </row>
    <row r="8492" spans="44:74">
      <c r="AR8492" s="8"/>
      <c r="BV8492" s="38"/>
    </row>
    <row r="8493" spans="44:74">
      <c r="AR8493" s="8"/>
      <c r="BV8493" s="38"/>
    </row>
    <row r="8494" spans="44:74">
      <c r="AR8494" s="8"/>
      <c r="BV8494" s="38"/>
    </row>
    <row r="8495" spans="44:74">
      <c r="AR8495" s="8"/>
      <c r="BV8495" s="38"/>
    </row>
    <row r="8496" spans="44:74">
      <c r="AR8496" s="8"/>
      <c r="BV8496" s="38"/>
    </row>
    <row r="8497" spans="44:74">
      <c r="AR8497" s="8"/>
      <c r="BV8497" s="38"/>
    </row>
    <row r="8498" spans="44:74">
      <c r="AR8498" s="8"/>
      <c r="BV8498" s="38"/>
    </row>
    <row r="8499" spans="44:74">
      <c r="AR8499" s="8"/>
      <c r="BV8499" s="38"/>
    </row>
    <row r="8500" spans="44:74">
      <c r="AR8500" s="8"/>
      <c r="BV8500" s="38"/>
    </row>
    <row r="8501" spans="44:74">
      <c r="AR8501" s="8"/>
      <c r="BV8501" s="38"/>
    </row>
    <row r="8502" spans="44:74">
      <c r="AR8502" s="8"/>
      <c r="BV8502" s="38"/>
    </row>
    <row r="8503" spans="44:74">
      <c r="AR8503" s="8"/>
      <c r="BV8503" s="38"/>
    </row>
    <row r="8504" spans="44:74">
      <c r="AR8504" s="8"/>
      <c r="BV8504" s="38"/>
    </row>
    <row r="8505" spans="44:74">
      <c r="AR8505" s="8"/>
      <c r="BV8505" s="38"/>
    </row>
    <row r="8506" spans="44:74">
      <c r="AR8506" s="8"/>
      <c r="BV8506" s="38"/>
    </row>
    <row r="8507" spans="44:74">
      <c r="AR8507" s="8"/>
      <c r="BV8507" s="38"/>
    </row>
    <row r="8508" spans="44:74">
      <c r="AR8508" s="8"/>
      <c r="BV8508" s="38"/>
    </row>
    <row r="8509" spans="44:74">
      <c r="AR8509" s="8"/>
      <c r="BV8509" s="38"/>
    </row>
    <row r="8510" spans="44:74">
      <c r="AR8510" s="8"/>
      <c r="BV8510" s="38"/>
    </row>
    <row r="8511" spans="44:74">
      <c r="AR8511" s="8"/>
      <c r="BV8511" s="38"/>
    </row>
    <row r="8512" spans="44:74">
      <c r="AR8512" s="8"/>
      <c r="BV8512" s="38"/>
    </row>
    <row r="8513" spans="44:74">
      <c r="AR8513" s="8"/>
      <c r="BV8513" s="38"/>
    </row>
    <row r="8514" spans="44:74">
      <c r="AR8514" s="8"/>
      <c r="BV8514" s="38"/>
    </row>
    <row r="8515" spans="44:74">
      <c r="AR8515" s="8"/>
      <c r="BV8515" s="38"/>
    </row>
    <row r="8516" spans="44:74">
      <c r="AR8516" s="8"/>
      <c r="BV8516" s="38"/>
    </row>
    <row r="8517" spans="44:74">
      <c r="AR8517" s="8"/>
      <c r="BV8517" s="38"/>
    </row>
    <row r="8518" spans="44:74">
      <c r="AR8518" s="8"/>
      <c r="BV8518" s="38"/>
    </row>
    <row r="8519" spans="44:74">
      <c r="AR8519" s="8"/>
      <c r="BV8519" s="38"/>
    </row>
    <row r="8520" spans="44:74">
      <c r="AR8520" s="8"/>
      <c r="BV8520" s="38"/>
    </row>
    <row r="8521" spans="44:74">
      <c r="AR8521" s="8"/>
      <c r="BV8521" s="38"/>
    </row>
    <row r="8522" spans="44:74">
      <c r="AR8522" s="8"/>
      <c r="BV8522" s="38"/>
    </row>
    <row r="8523" spans="44:74">
      <c r="AR8523" s="8"/>
      <c r="BV8523" s="38"/>
    </row>
    <row r="8524" spans="44:74">
      <c r="AR8524" s="8"/>
      <c r="BV8524" s="38"/>
    </row>
    <row r="8525" spans="44:74">
      <c r="AR8525" s="8"/>
      <c r="BV8525" s="38"/>
    </row>
    <row r="8526" spans="44:74">
      <c r="AR8526" s="8"/>
      <c r="BV8526" s="38"/>
    </row>
    <row r="8527" spans="44:74">
      <c r="AR8527" s="8"/>
      <c r="BV8527" s="38"/>
    </row>
    <row r="8528" spans="44:74">
      <c r="AR8528" s="8"/>
      <c r="BV8528" s="38"/>
    </row>
    <row r="8529" spans="44:74">
      <c r="AR8529" s="8"/>
      <c r="BV8529" s="38"/>
    </row>
    <row r="8530" spans="44:74">
      <c r="AR8530" s="8"/>
      <c r="BV8530" s="38"/>
    </row>
    <row r="8531" spans="44:74">
      <c r="AR8531" s="8"/>
      <c r="BV8531" s="38"/>
    </row>
    <row r="8532" spans="44:74">
      <c r="AR8532" s="8"/>
      <c r="BV8532" s="38"/>
    </row>
    <row r="8533" spans="44:74">
      <c r="AR8533" s="8"/>
      <c r="BV8533" s="38"/>
    </row>
    <row r="8534" spans="44:74">
      <c r="AR8534" s="8"/>
      <c r="BV8534" s="38"/>
    </row>
    <row r="8535" spans="44:74">
      <c r="AR8535" s="8"/>
      <c r="BV8535" s="38"/>
    </row>
    <row r="8536" spans="44:74">
      <c r="AR8536" s="8"/>
      <c r="BV8536" s="38"/>
    </row>
    <row r="8537" spans="44:74">
      <c r="AR8537" s="8"/>
      <c r="BV8537" s="38"/>
    </row>
    <row r="8538" spans="44:74">
      <c r="AR8538" s="8"/>
      <c r="BV8538" s="38"/>
    </row>
    <row r="8539" spans="44:74">
      <c r="AR8539" s="8"/>
      <c r="BV8539" s="38"/>
    </row>
    <row r="8540" spans="44:74">
      <c r="AR8540" s="8"/>
      <c r="BV8540" s="38"/>
    </row>
    <row r="8541" spans="44:74">
      <c r="AR8541" s="8"/>
      <c r="BV8541" s="38"/>
    </row>
    <row r="8542" spans="44:74">
      <c r="AR8542" s="8"/>
      <c r="BV8542" s="38"/>
    </row>
    <row r="8543" spans="44:74">
      <c r="AR8543" s="8"/>
      <c r="BV8543" s="38"/>
    </row>
    <row r="8544" spans="44:74">
      <c r="AR8544" s="8"/>
      <c r="BV8544" s="38"/>
    </row>
    <row r="8545" spans="44:74">
      <c r="AR8545" s="8"/>
      <c r="BV8545" s="38"/>
    </row>
    <row r="8546" spans="44:74">
      <c r="AR8546" s="8"/>
      <c r="BV8546" s="38"/>
    </row>
    <row r="8547" spans="44:74">
      <c r="AR8547" s="8"/>
      <c r="BV8547" s="38"/>
    </row>
    <row r="8548" spans="44:74">
      <c r="AR8548" s="8"/>
      <c r="BV8548" s="38"/>
    </row>
    <row r="8549" spans="44:74">
      <c r="AR8549" s="8"/>
      <c r="BV8549" s="38"/>
    </row>
    <row r="8550" spans="44:74">
      <c r="AR8550" s="8"/>
      <c r="BV8550" s="38"/>
    </row>
    <row r="8551" spans="44:74">
      <c r="AR8551" s="8"/>
      <c r="BV8551" s="38"/>
    </row>
    <row r="8552" spans="44:74">
      <c r="AR8552" s="8"/>
      <c r="BV8552" s="38"/>
    </row>
    <row r="8553" spans="44:74">
      <c r="AR8553" s="8"/>
      <c r="BV8553" s="38"/>
    </row>
    <row r="8554" spans="44:74">
      <c r="AR8554" s="8"/>
      <c r="BV8554" s="38"/>
    </row>
    <row r="8555" spans="44:74">
      <c r="AR8555" s="8"/>
      <c r="BV8555" s="38"/>
    </row>
    <row r="8556" spans="44:74">
      <c r="AR8556" s="8"/>
      <c r="BV8556" s="38"/>
    </row>
    <row r="8557" spans="44:74">
      <c r="AR8557" s="8"/>
      <c r="BV8557" s="38"/>
    </row>
    <row r="8558" spans="44:74">
      <c r="AR8558" s="8"/>
      <c r="BV8558" s="38"/>
    </row>
    <row r="8559" spans="44:74">
      <c r="AR8559" s="8"/>
      <c r="BV8559" s="38"/>
    </row>
    <row r="8560" spans="44:74">
      <c r="AR8560" s="8"/>
      <c r="BV8560" s="38"/>
    </row>
    <row r="8561" spans="44:74">
      <c r="AR8561" s="8"/>
      <c r="BV8561" s="38"/>
    </row>
    <row r="8562" spans="44:74">
      <c r="AR8562" s="8"/>
      <c r="BV8562" s="38"/>
    </row>
    <row r="8563" spans="44:74">
      <c r="AR8563" s="8"/>
      <c r="BV8563" s="38"/>
    </row>
    <row r="8564" spans="44:74">
      <c r="AR8564" s="8"/>
      <c r="BV8564" s="38"/>
    </row>
    <row r="8565" spans="44:74">
      <c r="AR8565" s="8"/>
      <c r="BV8565" s="38"/>
    </row>
    <row r="8566" spans="44:74">
      <c r="AR8566" s="8"/>
      <c r="BV8566" s="38"/>
    </row>
    <row r="8567" spans="44:74">
      <c r="AR8567" s="8"/>
      <c r="BV8567" s="38"/>
    </row>
    <row r="8568" spans="44:74">
      <c r="AR8568" s="8"/>
      <c r="BV8568" s="38"/>
    </row>
    <row r="8569" spans="44:74">
      <c r="AR8569" s="8"/>
      <c r="BV8569" s="38"/>
    </row>
    <row r="8570" spans="44:74">
      <c r="AR8570" s="8"/>
      <c r="BV8570" s="38"/>
    </row>
    <row r="8571" spans="44:74">
      <c r="AR8571" s="8"/>
      <c r="BV8571" s="38"/>
    </row>
    <row r="8572" spans="44:74">
      <c r="AR8572" s="8"/>
      <c r="BV8572" s="38"/>
    </row>
    <row r="8573" spans="44:74">
      <c r="AR8573" s="8"/>
      <c r="BV8573" s="38"/>
    </row>
    <row r="8574" spans="44:74">
      <c r="AR8574" s="8"/>
      <c r="BV8574" s="38"/>
    </row>
    <row r="8575" spans="44:74">
      <c r="AR8575" s="8"/>
      <c r="BV8575" s="38"/>
    </row>
    <row r="8576" spans="44:74">
      <c r="AR8576" s="8"/>
      <c r="BV8576" s="38"/>
    </row>
    <row r="8577" spans="44:74">
      <c r="AR8577" s="8"/>
      <c r="BV8577" s="38"/>
    </row>
    <row r="8578" spans="44:74">
      <c r="AR8578" s="8"/>
      <c r="BV8578" s="38"/>
    </row>
    <row r="8579" spans="44:74">
      <c r="AR8579" s="8"/>
      <c r="BV8579" s="38"/>
    </row>
    <row r="8580" spans="44:74">
      <c r="AR8580" s="8"/>
      <c r="BV8580" s="38"/>
    </row>
    <row r="8581" spans="44:74">
      <c r="AR8581" s="8"/>
      <c r="BV8581" s="38"/>
    </row>
    <row r="8582" spans="44:74">
      <c r="AR8582" s="8"/>
      <c r="BV8582" s="38"/>
    </row>
    <row r="8583" spans="44:74">
      <c r="AR8583" s="8"/>
      <c r="BV8583" s="38"/>
    </row>
    <row r="8584" spans="44:74">
      <c r="AR8584" s="8"/>
      <c r="BV8584" s="38"/>
    </row>
    <row r="8585" spans="44:74">
      <c r="AR8585" s="8"/>
      <c r="BV8585" s="38"/>
    </row>
    <row r="8586" spans="44:74">
      <c r="AR8586" s="8"/>
      <c r="BV8586" s="38"/>
    </row>
    <row r="8587" spans="44:74">
      <c r="AR8587" s="8"/>
      <c r="BV8587" s="38"/>
    </row>
    <row r="8588" spans="44:74">
      <c r="AR8588" s="8"/>
      <c r="BV8588" s="38"/>
    </row>
    <row r="8589" spans="44:74">
      <c r="AR8589" s="8"/>
      <c r="BV8589" s="38"/>
    </row>
    <row r="8590" spans="44:74">
      <c r="AR8590" s="8"/>
      <c r="BV8590" s="38"/>
    </row>
    <row r="8591" spans="44:74">
      <c r="AR8591" s="8"/>
      <c r="BV8591" s="38"/>
    </row>
    <row r="8592" spans="44:74">
      <c r="AR8592" s="8"/>
      <c r="BV8592" s="38"/>
    </row>
    <row r="8593" spans="44:74">
      <c r="AR8593" s="8"/>
      <c r="BV8593" s="38"/>
    </row>
    <row r="8594" spans="44:74">
      <c r="AR8594" s="8"/>
      <c r="BV8594" s="38"/>
    </row>
    <row r="8595" spans="44:74">
      <c r="AR8595" s="8"/>
      <c r="BV8595" s="38"/>
    </row>
    <row r="8596" spans="44:74">
      <c r="AR8596" s="8"/>
      <c r="BV8596" s="38"/>
    </row>
    <row r="8597" spans="44:74">
      <c r="AR8597" s="8"/>
      <c r="BV8597" s="38"/>
    </row>
    <row r="8598" spans="44:74">
      <c r="AR8598" s="8"/>
      <c r="BV8598" s="38"/>
    </row>
    <row r="8599" spans="44:74">
      <c r="AR8599" s="8"/>
      <c r="BV8599" s="38"/>
    </row>
    <row r="8600" spans="44:74">
      <c r="AR8600" s="8"/>
      <c r="BV8600" s="38"/>
    </row>
    <row r="8601" spans="44:74">
      <c r="AR8601" s="8"/>
      <c r="BV8601" s="38"/>
    </row>
    <row r="8602" spans="44:74">
      <c r="AR8602" s="8"/>
      <c r="BV8602" s="38"/>
    </row>
    <row r="8603" spans="44:74">
      <c r="AR8603" s="8"/>
      <c r="BV8603" s="38"/>
    </row>
    <row r="8604" spans="44:74">
      <c r="AR8604" s="8"/>
      <c r="BV8604" s="38"/>
    </row>
    <row r="8605" spans="44:74">
      <c r="AR8605" s="8"/>
      <c r="BV8605" s="38"/>
    </row>
    <row r="8606" spans="44:74">
      <c r="AR8606" s="8"/>
      <c r="BV8606" s="38"/>
    </row>
    <row r="8607" spans="44:74">
      <c r="AR8607" s="8"/>
      <c r="BV8607" s="38"/>
    </row>
    <row r="8608" spans="44:74">
      <c r="AR8608" s="8"/>
      <c r="BV8608" s="38"/>
    </row>
    <row r="8609" spans="44:74">
      <c r="AR8609" s="8"/>
      <c r="BV8609" s="38"/>
    </row>
    <row r="8610" spans="44:74">
      <c r="AR8610" s="8"/>
      <c r="BV8610" s="38"/>
    </row>
    <row r="8611" spans="44:74">
      <c r="AR8611" s="8"/>
      <c r="BV8611" s="38"/>
    </row>
    <row r="8612" spans="44:74">
      <c r="AR8612" s="8"/>
      <c r="BV8612" s="38"/>
    </row>
    <row r="8613" spans="44:74">
      <c r="AR8613" s="8"/>
      <c r="BV8613" s="38"/>
    </row>
    <row r="8614" spans="44:74">
      <c r="AR8614" s="8"/>
      <c r="BV8614" s="38"/>
    </row>
    <row r="8615" spans="44:74">
      <c r="AR8615" s="8"/>
      <c r="BV8615" s="38"/>
    </row>
    <row r="8616" spans="44:74">
      <c r="AR8616" s="8"/>
      <c r="BV8616" s="38"/>
    </row>
    <row r="8617" spans="44:74">
      <c r="AR8617" s="8"/>
      <c r="BV8617" s="38"/>
    </row>
    <row r="8618" spans="44:74">
      <c r="AR8618" s="8"/>
      <c r="BV8618" s="38"/>
    </row>
    <row r="8619" spans="44:74">
      <c r="AR8619" s="8"/>
      <c r="BV8619" s="38"/>
    </row>
    <row r="8620" spans="44:74">
      <c r="AR8620" s="8"/>
      <c r="BV8620" s="38"/>
    </row>
    <row r="8621" spans="44:74">
      <c r="AR8621" s="8"/>
      <c r="BV8621" s="38"/>
    </row>
    <row r="8622" spans="44:74">
      <c r="AR8622" s="8"/>
      <c r="BV8622" s="38"/>
    </row>
    <row r="8623" spans="44:74">
      <c r="AR8623" s="8"/>
      <c r="BV8623" s="38"/>
    </row>
    <row r="8624" spans="44:74">
      <c r="AR8624" s="8"/>
      <c r="BV8624" s="38"/>
    </row>
    <row r="8625" spans="44:74">
      <c r="AR8625" s="8"/>
      <c r="BV8625" s="38"/>
    </row>
    <row r="8626" spans="44:74">
      <c r="AR8626" s="8"/>
      <c r="BV8626" s="38"/>
    </row>
    <row r="8627" spans="44:74">
      <c r="AR8627" s="8"/>
      <c r="BV8627" s="38"/>
    </row>
    <row r="8628" spans="44:74">
      <c r="AR8628" s="8"/>
      <c r="BV8628" s="38"/>
    </row>
    <row r="8629" spans="44:74">
      <c r="AR8629" s="8"/>
      <c r="BV8629" s="38"/>
    </row>
    <row r="8630" spans="44:74">
      <c r="AR8630" s="8"/>
      <c r="BV8630" s="38"/>
    </row>
    <row r="8631" spans="44:74">
      <c r="AR8631" s="8"/>
      <c r="BV8631" s="38"/>
    </row>
    <row r="8632" spans="44:74">
      <c r="AR8632" s="8"/>
      <c r="BV8632" s="38"/>
    </row>
    <row r="8633" spans="44:74">
      <c r="AR8633" s="8"/>
      <c r="BV8633" s="38"/>
    </row>
    <row r="8634" spans="44:74">
      <c r="AR8634" s="8"/>
      <c r="BV8634" s="38"/>
    </row>
    <row r="8635" spans="44:74">
      <c r="AR8635" s="8"/>
      <c r="BV8635" s="38"/>
    </row>
    <row r="8636" spans="44:74">
      <c r="AR8636" s="8"/>
      <c r="BV8636" s="38"/>
    </row>
    <row r="8637" spans="44:74">
      <c r="AR8637" s="8"/>
      <c r="BV8637" s="38"/>
    </row>
    <row r="8638" spans="44:74">
      <c r="AR8638" s="8"/>
      <c r="BV8638" s="38"/>
    </row>
    <row r="8639" spans="44:74">
      <c r="AR8639" s="8"/>
      <c r="BV8639" s="38"/>
    </row>
    <row r="8640" spans="44:74">
      <c r="AR8640" s="8"/>
      <c r="BV8640" s="38"/>
    </row>
    <row r="8641" spans="44:74">
      <c r="AR8641" s="8"/>
      <c r="BV8641" s="38"/>
    </row>
    <row r="8642" spans="44:74">
      <c r="AR8642" s="8"/>
      <c r="BV8642" s="38"/>
    </row>
    <row r="8643" spans="44:74">
      <c r="AR8643" s="8"/>
      <c r="BV8643" s="38"/>
    </row>
    <row r="8644" spans="44:74">
      <c r="AR8644" s="8"/>
      <c r="BV8644" s="38"/>
    </row>
    <row r="8645" spans="44:74">
      <c r="AR8645" s="8"/>
      <c r="BV8645" s="38"/>
    </row>
    <row r="8646" spans="44:74">
      <c r="AR8646" s="8"/>
      <c r="BV8646" s="38"/>
    </row>
    <row r="8647" spans="44:74">
      <c r="AR8647" s="8"/>
      <c r="BV8647" s="38"/>
    </row>
    <row r="8648" spans="44:74">
      <c r="AR8648" s="8"/>
      <c r="BV8648" s="38"/>
    </row>
    <row r="8649" spans="44:74">
      <c r="AR8649" s="8"/>
      <c r="BV8649" s="38"/>
    </row>
    <row r="8650" spans="44:74">
      <c r="AR8650" s="8"/>
      <c r="BV8650" s="38"/>
    </row>
    <row r="8651" spans="44:74">
      <c r="AR8651" s="8"/>
      <c r="BV8651" s="38"/>
    </row>
    <row r="8652" spans="44:74">
      <c r="AR8652" s="8"/>
      <c r="BV8652" s="38"/>
    </row>
    <row r="8653" spans="44:74">
      <c r="AR8653" s="8"/>
      <c r="BV8653" s="38"/>
    </row>
    <row r="8654" spans="44:74">
      <c r="AR8654" s="8"/>
      <c r="BV8654" s="38"/>
    </row>
    <row r="8655" spans="44:74">
      <c r="AR8655" s="8"/>
      <c r="BV8655" s="38"/>
    </row>
    <row r="8656" spans="44:74">
      <c r="AR8656" s="8"/>
      <c r="BV8656" s="38"/>
    </row>
    <row r="8657" spans="44:74">
      <c r="AR8657" s="8"/>
      <c r="BV8657" s="38"/>
    </row>
    <row r="8658" spans="44:74">
      <c r="AR8658" s="8"/>
      <c r="BV8658" s="38"/>
    </row>
    <row r="8659" spans="44:74">
      <c r="AR8659" s="8"/>
      <c r="BV8659" s="38"/>
    </row>
    <row r="8660" spans="44:74">
      <c r="AR8660" s="8"/>
      <c r="BV8660" s="38"/>
    </row>
    <row r="8661" spans="44:74">
      <c r="AR8661" s="8"/>
      <c r="BV8661" s="38"/>
    </row>
    <row r="8662" spans="44:74">
      <c r="AR8662" s="8"/>
      <c r="BV8662" s="38"/>
    </row>
    <row r="8663" spans="44:74">
      <c r="AR8663" s="8"/>
      <c r="BV8663" s="38"/>
    </row>
    <row r="8664" spans="44:74">
      <c r="AR8664" s="8"/>
      <c r="BV8664" s="38"/>
    </row>
    <row r="8665" spans="44:74">
      <c r="AR8665" s="8"/>
      <c r="BV8665" s="38"/>
    </row>
    <row r="8666" spans="44:74">
      <c r="AR8666" s="8"/>
      <c r="BV8666" s="38"/>
    </row>
    <row r="8667" spans="44:74">
      <c r="AR8667" s="8"/>
      <c r="BV8667" s="38"/>
    </row>
    <row r="8668" spans="44:74">
      <c r="AR8668" s="8"/>
      <c r="BV8668" s="38"/>
    </row>
    <row r="8669" spans="44:74">
      <c r="AR8669" s="8"/>
      <c r="BV8669" s="38"/>
    </row>
    <row r="8670" spans="44:74">
      <c r="AR8670" s="8"/>
      <c r="BV8670" s="38"/>
    </row>
    <row r="8671" spans="44:74">
      <c r="AR8671" s="8"/>
      <c r="BV8671" s="38"/>
    </row>
    <row r="8672" spans="44:74">
      <c r="AR8672" s="8"/>
      <c r="BV8672" s="38"/>
    </row>
    <row r="8673" spans="44:74">
      <c r="AR8673" s="8"/>
      <c r="BV8673" s="38"/>
    </row>
    <row r="8674" spans="44:74">
      <c r="AR8674" s="8"/>
      <c r="BV8674" s="38"/>
    </row>
    <row r="8675" spans="44:74">
      <c r="AR8675" s="8"/>
      <c r="BV8675" s="38"/>
    </row>
    <row r="8676" spans="44:74">
      <c r="AR8676" s="8"/>
      <c r="BV8676" s="38"/>
    </row>
    <row r="8677" spans="44:74">
      <c r="AR8677" s="8"/>
      <c r="BV8677" s="38"/>
    </row>
    <row r="8678" spans="44:74">
      <c r="AR8678" s="8"/>
      <c r="BV8678" s="38"/>
    </row>
    <row r="8679" spans="44:74">
      <c r="AR8679" s="8"/>
      <c r="BV8679" s="38"/>
    </row>
    <row r="8680" spans="44:74">
      <c r="AR8680" s="8"/>
      <c r="BV8680" s="38"/>
    </row>
    <row r="8681" spans="44:74">
      <c r="AR8681" s="8"/>
      <c r="BV8681" s="38"/>
    </row>
    <row r="8682" spans="44:74">
      <c r="AR8682" s="8"/>
      <c r="BV8682" s="38"/>
    </row>
    <row r="8683" spans="44:74">
      <c r="AR8683" s="8"/>
      <c r="BV8683" s="38"/>
    </row>
    <row r="8684" spans="44:74">
      <c r="AR8684" s="8"/>
      <c r="BV8684" s="38"/>
    </row>
    <row r="8685" spans="44:74">
      <c r="AR8685" s="8"/>
      <c r="BV8685" s="38"/>
    </row>
    <row r="8686" spans="44:74">
      <c r="AR8686" s="8"/>
      <c r="BV8686" s="38"/>
    </row>
    <row r="8687" spans="44:74">
      <c r="AR8687" s="8"/>
      <c r="BV8687" s="38"/>
    </row>
    <row r="8688" spans="44:74">
      <c r="AR8688" s="8"/>
      <c r="BV8688" s="38"/>
    </row>
    <row r="8689" spans="44:74">
      <c r="AR8689" s="8"/>
      <c r="BV8689" s="38"/>
    </row>
    <row r="8690" spans="44:74">
      <c r="AR8690" s="8"/>
      <c r="BV8690" s="38"/>
    </row>
    <row r="8691" spans="44:74">
      <c r="AR8691" s="8"/>
      <c r="BV8691" s="38"/>
    </row>
    <row r="8692" spans="44:74">
      <c r="AR8692" s="8"/>
      <c r="BV8692" s="38"/>
    </row>
    <row r="8693" spans="44:74">
      <c r="AR8693" s="8"/>
      <c r="BV8693" s="38"/>
    </row>
    <row r="8694" spans="44:74">
      <c r="AR8694" s="8"/>
      <c r="BV8694" s="38"/>
    </row>
    <row r="8695" spans="44:74">
      <c r="AR8695" s="8"/>
      <c r="BV8695" s="38"/>
    </row>
    <row r="8696" spans="44:74">
      <c r="AR8696" s="8"/>
      <c r="BV8696" s="38"/>
    </row>
    <row r="8697" spans="44:74">
      <c r="AR8697" s="8"/>
      <c r="BV8697" s="38"/>
    </row>
    <row r="8698" spans="44:74">
      <c r="AR8698" s="8"/>
      <c r="BV8698" s="38"/>
    </row>
    <row r="8699" spans="44:74">
      <c r="AR8699" s="8"/>
      <c r="BV8699" s="38"/>
    </row>
    <row r="8700" spans="44:74">
      <c r="AR8700" s="8"/>
      <c r="BV8700" s="38"/>
    </row>
    <row r="8701" spans="44:74">
      <c r="AR8701" s="8"/>
      <c r="BV8701" s="38"/>
    </row>
    <row r="8702" spans="44:74">
      <c r="AR8702" s="8"/>
      <c r="BV8702" s="38"/>
    </row>
    <row r="8703" spans="44:74">
      <c r="AR8703" s="8"/>
      <c r="BV8703" s="38"/>
    </row>
    <row r="8704" spans="44:74">
      <c r="AR8704" s="8"/>
      <c r="BV8704" s="38"/>
    </row>
    <row r="8705" spans="44:74">
      <c r="AR8705" s="8"/>
      <c r="BV8705" s="38"/>
    </row>
    <row r="8706" spans="44:74">
      <c r="AR8706" s="8"/>
      <c r="BV8706" s="38"/>
    </row>
    <row r="8707" spans="44:74">
      <c r="AR8707" s="8"/>
      <c r="BV8707" s="38"/>
    </row>
    <row r="8708" spans="44:74">
      <c r="AR8708" s="8"/>
      <c r="BV8708" s="38"/>
    </row>
    <row r="8709" spans="44:74">
      <c r="AR8709" s="8"/>
      <c r="BV8709" s="38"/>
    </row>
    <row r="8710" spans="44:74">
      <c r="AR8710" s="8"/>
      <c r="BV8710" s="38"/>
    </row>
    <row r="8711" spans="44:74">
      <c r="AR8711" s="8"/>
      <c r="BV8711" s="38"/>
    </row>
    <row r="8712" spans="44:74">
      <c r="AR8712" s="8"/>
      <c r="BV8712" s="38"/>
    </row>
    <row r="8713" spans="44:74">
      <c r="AR8713" s="8"/>
      <c r="BV8713" s="38"/>
    </row>
    <row r="8714" spans="44:74">
      <c r="AR8714" s="8"/>
      <c r="BV8714" s="38"/>
    </row>
    <row r="8715" spans="44:74">
      <c r="AR8715" s="8"/>
      <c r="BV8715" s="38"/>
    </row>
    <row r="8716" spans="44:74">
      <c r="AR8716" s="8"/>
      <c r="BV8716" s="38"/>
    </row>
    <row r="8717" spans="44:74">
      <c r="AR8717" s="8"/>
      <c r="BV8717" s="38"/>
    </row>
    <row r="8718" spans="44:74">
      <c r="AR8718" s="8"/>
      <c r="BV8718" s="38"/>
    </row>
    <row r="8719" spans="44:74">
      <c r="AR8719" s="8"/>
      <c r="BV8719" s="38"/>
    </row>
    <row r="8720" spans="44:74">
      <c r="AR8720" s="8"/>
      <c r="BV8720" s="38"/>
    </row>
    <row r="8721" spans="44:74">
      <c r="AR8721" s="8"/>
      <c r="BV8721" s="38"/>
    </row>
    <row r="8722" spans="44:74">
      <c r="AR8722" s="8"/>
      <c r="BV8722" s="38"/>
    </row>
    <row r="8723" spans="44:74">
      <c r="AR8723" s="8"/>
      <c r="BV8723" s="38"/>
    </row>
    <row r="8724" spans="44:74">
      <c r="AR8724" s="8"/>
      <c r="BV8724" s="38"/>
    </row>
    <row r="8725" spans="44:74">
      <c r="AR8725" s="8"/>
      <c r="BV8725" s="38"/>
    </row>
    <row r="8726" spans="44:74">
      <c r="AR8726" s="8"/>
      <c r="BV8726" s="38"/>
    </row>
    <row r="8727" spans="44:74">
      <c r="AR8727" s="8"/>
      <c r="BV8727" s="38"/>
    </row>
    <row r="8728" spans="44:74">
      <c r="AR8728" s="8"/>
      <c r="BV8728" s="38"/>
    </row>
    <row r="8729" spans="44:74">
      <c r="AR8729" s="8"/>
      <c r="BV8729" s="38"/>
    </row>
    <row r="8730" spans="44:74">
      <c r="AR8730" s="8"/>
      <c r="BV8730" s="38"/>
    </row>
    <row r="8731" spans="44:74">
      <c r="AR8731" s="8"/>
      <c r="BV8731" s="38"/>
    </row>
    <row r="8732" spans="44:74">
      <c r="AR8732" s="8"/>
      <c r="BV8732" s="38"/>
    </row>
    <row r="8733" spans="44:74">
      <c r="AR8733" s="8"/>
      <c r="BV8733" s="38"/>
    </row>
    <row r="8734" spans="44:74">
      <c r="AR8734" s="8"/>
      <c r="BV8734" s="38"/>
    </row>
    <row r="8735" spans="44:74">
      <c r="AR8735" s="8"/>
      <c r="BV8735" s="38"/>
    </row>
    <row r="8736" spans="44:74">
      <c r="AR8736" s="8"/>
      <c r="BV8736" s="38"/>
    </row>
    <row r="8737" spans="44:74">
      <c r="AR8737" s="8"/>
      <c r="BV8737" s="38"/>
    </row>
    <row r="8738" spans="44:74">
      <c r="AR8738" s="8"/>
      <c r="BV8738" s="38"/>
    </row>
    <row r="8739" spans="44:74">
      <c r="AR8739" s="8"/>
      <c r="BV8739" s="38"/>
    </row>
    <row r="8740" spans="44:74">
      <c r="AR8740" s="8"/>
      <c r="BV8740" s="38"/>
    </row>
    <row r="8741" spans="44:74">
      <c r="AR8741" s="8"/>
      <c r="BV8741" s="38"/>
    </row>
    <row r="8742" spans="44:74">
      <c r="AR8742" s="8"/>
      <c r="BV8742" s="38"/>
    </row>
    <row r="8743" spans="44:74">
      <c r="AR8743" s="8"/>
      <c r="BV8743" s="38"/>
    </row>
    <row r="8744" spans="44:74">
      <c r="AR8744" s="8"/>
      <c r="BV8744" s="38"/>
    </row>
    <row r="8745" spans="44:74">
      <c r="AR8745" s="8"/>
      <c r="BV8745" s="38"/>
    </row>
    <row r="8746" spans="44:74">
      <c r="AR8746" s="8"/>
      <c r="BV8746" s="38"/>
    </row>
    <row r="8747" spans="44:74">
      <c r="AR8747" s="8"/>
      <c r="BV8747" s="38"/>
    </row>
    <row r="8748" spans="44:74">
      <c r="AR8748" s="8"/>
      <c r="BV8748" s="38"/>
    </row>
    <row r="8749" spans="44:74">
      <c r="AR8749" s="8"/>
      <c r="BV8749" s="38"/>
    </row>
    <row r="8750" spans="44:74">
      <c r="AR8750" s="8"/>
      <c r="BV8750" s="38"/>
    </row>
    <row r="8751" spans="44:74">
      <c r="AR8751" s="8"/>
      <c r="BV8751" s="38"/>
    </row>
    <row r="8752" spans="44:74">
      <c r="AR8752" s="8"/>
      <c r="BV8752" s="38"/>
    </row>
    <row r="8753" spans="44:74">
      <c r="AR8753" s="8"/>
      <c r="BV8753" s="38"/>
    </row>
    <row r="8754" spans="44:74">
      <c r="AR8754" s="8"/>
      <c r="BV8754" s="38"/>
    </row>
    <row r="8755" spans="44:74">
      <c r="AR8755" s="8"/>
      <c r="BV8755" s="38"/>
    </row>
    <row r="8756" spans="44:74">
      <c r="AR8756" s="8"/>
      <c r="BV8756" s="38"/>
    </row>
    <row r="8757" spans="44:74">
      <c r="AR8757" s="8"/>
      <c r="BV8757" s="38"/>
    </row>
    <row r="8758" spans="44:74">
      <c r="AR8758" s="8"/>
      <c r="BV8758" s="38"/>
    </row>
    <row r="8759" spans="44:74">
      <c r="AR8759" s="8"/>
      <c r="BV8759" s="38"/>
    </row>
    <row r="8760" spans="44:74">
      <c r="AR8760" s="8"/>
      <c r="BV8760" s="38"/>
    </row>
    <row r="8761" spans="44:74">
      <c r="AR8761" s="8"/>
      <c r="BV8761" s="38"/>
    </row>
    <row r="8762" spans="44:74">
      <c r="AR8762" s="8"/>
      <c r="BV8762" s="38"/>
    </row>
    <row r="8763" spans="44:74">
      <c r="AR8763" s="8"/>
      <c r="BV8763" s="38"/>
    </row>
    <row r="8764" spans="44:74">
      <c r="AR8764" s="8"/>
      <c r="BV8764" s="38"/>
    </row>
    <row r="8765" spans="44:74">
      <c r="AR8765" s="8"/>
      <c r="BV8765" s="38"/>
    </row>
    <row r="8766" spans="44:74">
      <c r="AR8766" s="8"/>
      <c r="BV8766" s="38"/>
    </row>
    <row r="8767" spans="44:74">
      <c r="AR8767" s="8"/>
      <c r="BV8767" s="38"/>
    </row>
    <row r="8768" spans="44:74">
      <c r="AR8768" s="8"/>
      <c r="BV8768" s="38"/>
    </row>
    <row r="8769" spans="44:74">
      <c r="AR8769" s="8"/>
      <c r="BV8769" s="38"/>
    </row>
    <row r="8770" spans="44:74">
      <c r="AR8770" s="8"/>
      <c r="BV8770" s="38"/>
    </row>
    <row r="8771" spans="44:74">
      <c r="AR8771" s="8"/>
      <c r="BV8771" s="38"/>
    </row>
    <row r="8772" spans="44:74">
      <c r="AR8772" s="8"/>
      <c r="BV8772" s="38"/>
    </row>
    <row r="8773" spans="44:74">
      <c r="AR8773" s="8"/>
      <c r="BV8773" s="38"/>
    </row>
    <row r="8774" spans="44:74">
      <c r="AR8774" s="8"/>
      <c r="BV8774" s="38"/>
    </row>
    <row r="8775" spans="44:74">
      <c r="AR8775" s="8"/>
      <c r="BV8775" s="38"/>
    </row>
    <row r="8776" spans="44:74">
      <c r="AR8776" s="8"/>
      <c r="BV8776" s="38"/>
    </row>
    <row r="8777" spans="44:74">
      <c r="AR8777" s="8"/>
      <c r="BV8777" s="38"/>
    </row>
    <row r="8778" spans="44:74">
      <c r="AR8778" s="8"/>
      <c r="BV8778" s="38"/>
    </row>
    <row r="8779" spans="44:74">
      <c r="AR8779" s="8"/>
      <c r="BV8779" s="38"/>
    </row>
    <row r="8780" spans="44:74">
      <c r="AR8780" s="8"/>
      <c r="BV8780" s="38"/>
    </row>
    <row r="8781" spans="44:74">
      <c r="AR8781" s="8"/>
      <c r="BV8781" s="38"/>
    </row>
    <row r="8782" spans="44:74">
      <c r="AR8782" s="8"/>
      <c r="BV8782" s="38"/>
    </row>
    <row r="8783" spans="44:74">
      <c r="AR8783" s="8"/>
      <c r="BV8783" s="38"/>
    </row>
    <row r="8784" spans="44:74">
      <c r="AR8784" s="8"/>
      <c r="BV8784" s="38"/>
    </row>
    <row r="8785" spans="44:74">
      <c r="AR8785" s="8"/>
      <c r="BV8785" s="38"/>
    </row>
    <row r="8786" spans="44:74">
      <c r="AR8786" s="8"/>
      <c r="BV8786" s="38"/>
    </row>
    <row r="8787" spans="44:74">
      <c r="AR8787" s="8"/>
      <c r="BV8787" s="38"/>
    </row>
    <row r="8788" spans="44:74">
      <c r="AR8788" s="8"/>
      <c r="BV8788" s="38"/>
    </row>
    <row r="8789" spans="44:74">
      <c r="AR8789" s="8"/>
      <c r="BV8789" s="38"/>
    </row>
    <row r="8790" spans="44:74">
      <c r="AR8790" s="8"/>
      <c r="BV8790" s="38"/>
    </row>
    <row r="8791" spans="44:74">
      <c r="AR8791" s="8"/>
      <c r="BV8791" s="38"/>
    </row>
    <row r="8792" spans="44:74">
      <c r="AR8792" s="8"/>
      <c r="BV8792" s="38"/>
    </row>
    <row r="8793" spans="44:74">
      <c r="AR8793" s="8"/>
      <c r="BV8793" s="38"/>
    </row>
    <row r="8794" spans="44:74">
      <c r="AR8794" s="8"/>
      <c r="BV8794" s="38"/>
    </row>
    <row r="8795" spans="44:74">
      <c r="AR8795" s="8"/>
      <c r="BV8795" s="38"/>
    </row>
    <row r="8796" spans="44:74">
      <c r="AR8796" s="8"/>
      <c r="BV8796" s="38"/>
    </row>
    <row r="8797" spans="44:74">
      <c r="AR8797" s="8"/>
      <c r="BV8797" s="38"/>
    </row>
    <row r="8798" spans="44:74">
      <c r="AR8798" s="8"/>
      <c r="BV8798" s="38"/>
    </row>
    <row r="8799" spans="44:74">
      <c r="AR8799" s="8"/>
      <c r="BV8799" s="38"/>
    </row>
    <row r="8800" spans="44:74">
      <c r="AR8800" s="8"/>
      <c r="BV8800" s="38"/>
    </row>
    <row r="8801" spans="44:74">
      <c r="AR8801" s="8"/>
      <c r="BV8801" s="38"/>
    </row>
    <row r="8802" spans="44:74">
      <c r="AR8802" s="8"/>
      <c r="BV8802" s="38"/>
    </row>
    <row r="8803" spans="44:74">
      <c r="AR8803" s="8"/>
      <c r="BV8803" s="38"/>
    </row>
    <row r="8804" spans="44:74">
      <c r="AR8804" s="8"/>
      <c r="BV8804" s="38"/>
    </row>
    <row r="8805" spans="44:74">
      <c r="AR8805" s="8"/>
      <c r="BV8805" s="38"/>
    </row>
    <row r="8806" spans="44:74">
      <c r="AR8806" s="8"/>
      <c r="BV8806" s="38"/>
    </row>
    <row r="8807" spans="44:74">
      <c r="AR8807" s="8"/>
      <c r="BV8807" s="38"/>
    </row>
    <row r="8808" spans="44:74">
      <c r="AR8808" s="8"/>
      <c r="BV8808" s="38"/>
    </row>
    <row r="8809" spans="44:74">
      <c r="AR8809" s="8"/>
      <c r="BV8809" s="38"/>
    </row>
    <row r="8810" spans="44:74">
      <c r="AR8810" s="8"/>
      <c r="BV8810" s="38"/>
    </row>
    <row r="8811" spans="44:74">
      <c r="AR8811" s="8"/>
      <c r="BV8811" s="38"/>
    </row>
    <row r="8812" spans="44:74">
      <c r="AR8812" s="8"/>
      <c r="BV8812" s="38"/>
    </row>
    <row r="8813" spans="44:74">
      <c r="AR8813" s="8"/>
      <c r="BV8813" s="38"/>
    </row>
    <row r="8814" spans="44:74">
      <c r="AR8814" s="8"/>
      <c r="BV8814" s="38"/>
    </row>
    <row r="8815" spans="44:74">
      <c r="AR8815" s="8"/>
      <c r="BV8815" s="38"/>
    </row>
    <row r="8816" spans="44:74">
      <c r="AR8816" s="8"/>
      <c r="BV8816" s="38"/>
    </row>
    <row r="8817" spans="44:74">
      <c r="AR8817" s="8"/>
      <c r="BV8817" s="38"/>
    </row>
    <row r="8818" spans="44:74">
      <c r="AR8818" s="8"/>
      <c r="BV8818" s="38"/>
    </row>
    <row r="8819" spans="44:74">
      <c r="AR8819" s="8"/>
      <c r="BV8819" s="38"/>
    </row>
    <row r="8820" spans="44:74">
      <c r="AR8820" s="8"/>
      <c r="BV8820" s="38"/>
    </row>
    <row r="8821" spans="44:74">
      <c r="AR8821" s="8"/>
      <c r="BV8821" s="38"/>
    </row>
    <row r="8822" spans="44:74">
      <c r="AR8822" s="8"/>
      <c r="BV8822" s="38"/>
    </row>
    <row r="8823" spans="44:74">
      <c r="AR8823" s="8"/>
      <c r="BV8823" s="38"/>
    </row>
    <row r="8824" spans="44:74">
      <c r="AR8824" s="8"/>
      <c r="BV8824" s="38"/>
    </row>
    <row r="8825" spans="44:74">
      <c r="AR8825" s="8"/>
      <c r="BV8825" s="38"/>
    </row>
    <row r="8826" spans="44:74">
      <c r="AR8826" s="8"/>
      <c r="BV8826" s="38"/>
    </row>
    <row r="8827" spans="44:74">
      <c r="AR8827" s="8"/>
      <c r="BV8827" s="38"/>
    </row>
    <row r="8828" spans="44:74">
      <c r="AR8828" s="8"/>
      <c r="BV8828" s="38"/>
    </row>
    <row r="8829" spans="44:74">
      <c r="AR8829" s="8"/>
      <c r="BV8829" s="38"/>
    </row>
    <row r="8830" spans="44:74">
      <c r="AR8830" s="8"/>
      <c r="BV8830" s="38"/>
    </row>
    <row r="8831" spans="44:74">
      <c r="AR8831" s="8"/>
      <c r="BV8831" s="38"/>
    </row>
    <row r="8832" spans="44:74">
      <c r="AR8832" s="8"/>
      <c r="BV8832" s="38"/>
    </row>
    <row r="8833" spans="44:74">
      <c r="AR8833" s="8"/>
      <c r="BV8833" s="38"/>
    </row>
    <row r="8834" spans="44:74">
      <c r="AR8834" s="8"/>
      <c r="BV8834" s="38"/>
    </row>
    <row r="8835" spans="44:74">
      <c r="AR8835" s="8"/>
      <c r="BV8835" s="38"/>
    </row>
    <row r="8836" spans="44:74">
      <c r="AR8836" s="8"/>
      <c r="BV8836" s="38"/>
    </row>
    <row r="8837" spans="44:74">
      <c r="AR8837" s="8"/>
      <c r="BV8837" s="38"/>
    </row>
    <row r="8838" spans="44:74">
      <c r="AR8838" s="8"/>
      <c r="BV8838" s="38"/>
    </row>
    <row r="8839" spans="44:74">
      <c r="AR8839" s="8"/>
      <c r="BV8839" s="38"/>
    </row>
    <row r="8840" spans="44:74">
      <c r="AR8840" s="8"/>
      <c r="BV8840" s="38"/>
    </row>
    <row r="8841" spans="44:74">
      <c r="AR8841" s="8"/>
      <c r="BV8841" s="38"/>
    </row>
    <row r="8842" spans="44:74">
      <c r="AR8842" s="8"/>
      <c r="BV8842" s="38"/>
    </row>
    <row r="8843" spans="44:74">
      <c r="AR8843" s="8"/>
      <c r="BV8843" s="38"/>
    </row>
    <row r="8844" spans="44:74">
      <c r="AR8844" s="8"/>
      <c r="BV8844" s="38"/>
    </row>
    <row r="8845" spans="44:74">
      <c r="AR8845" s="8"/>
      <c r="BV8845" s="38"/>
    </row>
    <row r="8846" spans="44:74">
      <c r="AR8846" s="8"/>
      <c r="BV8846" s="38"/>
    </row>
    <row r="8847" spans="44:74">
      <c r="AR8847" s="8"/>
      <c r="BV8847" s="38"/>
    </row>
    <row r="8848" spans="44:74">
      <c r="AR8848" s="8"/>
      <c r="BV8848" s="38"/>
    </row>
    <row r="8849" spans="44:74">
      <c r="AR8849" s="8"/>
      <c r="BV8849" s="38"/>
    </row>
    <row r="8850" spans="44:74">
      <c r="AR8850" s="8"/>
      <c r="BV8850" s="38"/>
    </row>
    <row r="8851" spans="44:74">
      <c r="AR8851" s="8"/>
      <c r="BV8851" s="38"/>
    </row>
    <row r="8852" spans="44:74">
      <c r="AR8852" s="8"/>
      <c r="BV8852" s="38"/>
    </row>
    <row r="8853" spans="44:74">
      <c r="AR8853" s="8"/>
      <c r="BV8853" s="38"/>
    </row>
    <row r="8854" spans="44:74">
      <c r="AR8854" s="8"/>
      <c r="BV8854" s="38"/>
    </row>
    <row r="8855" spans="44:74">
      <c r="AR8855" s="8"/>
      <c r="BV8855" s="38"/>
    </row>
    <row r="8856" spans="44:74">
      <c r="AR8856" s="8"/>
      <c r="BV8856" s="38"/>
    </row>
    <row r="8857" spans="44:74">
      <c r="AR8857" s="8"/>
      <c r="BV8857" s="38"/>
    </row>
    <row r="8858" spans="44:74">
      <c r="AR8858" s="8"/>
      <c r="BV8858" s="38"/>
    </row>
    <row r="8859" spans="44:74">
      <c r="AR8859" s="8"/>
      <c r="BV8859" s="38"/>
    </row>
    <row r="8860" spans="44:74">
      <c r="AR8860" s="8"/>
      <c r="BV8860" s="38"/>
    </row>
    <row r="8861" spans="44:74">
      <c r="AR8861" s="8"/>
      <c r="BV8861" s="38"/>
    </row>
    <row r="8862" spans="44:74">
      <c r="AR8862" s="8"/>
      <c r="BV8862" s="38"/>
    </row>
    <row r="8863" spans="44:74">
      <c r="AR8863" s="8"/>
      <c r="BV8863" s="38"/>
    </row>
    <row r="8864" spans="44:74">
      <c r="AR8864" s="8"/>
      <c r="BV8864" s="38"/>
    </row>
    <row r="8865" spans="44:74">
      <c r="AR8865" s="8"/>
      <c r="BV8865" s="38"/>
    </row>
    <row r="8866" spans="44:74">
      <c r="AR8866" s="8"/>
      <c r="BV8866" s="38"/>
    </row>
    <row r="8867" spans="44:74">
      <c r="AR8867" s="8"/>
      <c r="BV8867" s="38"/>
    </row>
    <row r="8868" spans="44:74">
      <c r="AR8868" s="8"/>
      <c r="BV8868" s="38"/>
    </row>
    <row r="8869" spans="44:74">
      <c r="AR8869" s="8"/>
      <c r="BV8869" s="38"/>
    </row>
    <row r="8870" spans="44:74">
      <c r="AR8870" s="8"/>
      <c r="BV8870" s="38"/>
    </row>
    <row r="8871" spans="44:74">
      <c r="AR8871" s="8"/>
      <c r="BV8871" s="38"/>
    </row>
    <row r="8872" spans="44:74">
      <c r="AR8872" s="8"/>
      <c r="BV8872" s="38"/>
    </row>
    <row r="8873" spans="44:74">
      <c r="AR8873" s="8"/>
      <c r="BV8873" s="38"/>
    </row>
    <row r="8874" spans="44:74">
      <c r="AR8874" s="8"/>
      <c r="BV8874" s="38"/>
    </row>
    <row r="8875" spans="44:74">
      <c r="AR8875" s="8"/>
      <c r="BV8875" s="38"/>
    </row>
    <row r="8876" spans="44:74">
      <c r="AR8876" s="8"/>
      <c r="BV8876" s="38"/>
    </row>
    <row r="8877" spans="44:74">
      <c r="AR8877" s="8"/>
      <c r="BV8877" s="38"/>
    </row>
    <row r="8878" spans="44:74">
      <c r="AR8878" s="8"/>
      <c r="BV8878" s="38"/>
    </row>
    <row r="8879" spans="44:74">
      <c r="AR8879" s="8"/>
      <c r="BV8879" s="38"/>
    </row>
    <row r="8880" spans="44:74">
      <c r="AR8880" s="8"/>
      <c r="BV8880" s="38"/>
    </row>
    <row r="8881" spans="44:74">
      <c r="AR8881" s="8"/>
      <c r="BV8881" s="38"/>
    </row>
    <row r="8882" spans="44:74">
      <c r="AR8882" s="8"/>
      <c r="BV8882" s="38"/>
    </row>
    <row r="8883" spans="44:74">
      <c r="AR8883" s="8"/>
      <c r="BV8883" s="38"/>
    </row>
    <row r="8884" spans="44:74">
      <c r="AR8884" s="8"/>
      <c r="BV8884" s="38"/>
    </row>
    <row r="8885" spans="44:74">
      <c r="AR8885" s="8"/>
      <c r="BV8885" s="38"/>
    </row>
    <row r="8886" spans="44:74">
      <c r="AR8886" s="8"/>
      <c r="BV8886" s="38"/>
    </row>
    <row r="8887" spans="44:74">
      <c r="AR8887" s="8"/>
      <c r="BV8887" s="38"/>
    </row>
    <row r="8888" spans="44:74">
      <c r="AR8888" s="8"/>
      <c r="BV8888" s="38"/>
    </row>
    <row r="8889" spans="44:74">
      <c r="AR8889" s="8"/>
      <c r="BV8889" s="38"/>
    </row>
    <row r="8890" spans="44:74">
      <c r="AR8890" s="8"/>
      <c r="BV8890" s="38"/>
    </row>
    <row r="8891" spans="44:74">
      <c r="AR8891" s="8"/>
      <c r="BV8891" s="38"/>
    </row>
    <row r="8892" spans="44:74">
      <c r="AR8892" s="8"/>
      <c r="BV8892" s="38"/>
    </row>
    <row r="8893" spans="44:74">
      <c r="AR8893" s="8"/>
      <c r="BV8893" s="38"/>
    </row>
    <row r="8894" spans="44:74">
      <c r="AR8894" s="8"/>
      <c r="BV8894" s="38"/>
    </row>
    <row r="8895" spans="44:74">
      <c r="AR8895" s="8"/>
      <c r="BV8895" s="38"/>
    </row>
    <row r="8896" spans="44:74">
      <c r="AR8896" s="8"/>
      <c r="BV8896" s="38"/>
    </row>
    <row r="8897" spans="44:74">
      <c r="AR8897" s="8"/>
      <c r="BV8897" s="38"/>
    </row>
    <row r="8898" spans="44:74">
      <c r="AR8898" s="8"/>
      <c r="BV8898" s="38"/>
    </row>
    <row r="8899" spans="44:74">
      <c r="AR8899" s="8"/>
      <c r="BV8899" s="38"/>
    </row>
    <row r="8900" spans="44:74">
      <c r="AR8900" s="8"/>
      <c r="BV8900" s="38"/>
    </row>
    <row r="8901" spans="44:74">
      <c r="AR8901" s="8"/>
      <c r="BV8901" s="38"/>
    </row>
    <row r="8902" spans="44:74">
      <c r="AR8902" s="8"/>
      <c r="BV8902" s="38"/>
    </row>
    <row r="8903" spans="44:74">
      <c r="AR8903" s="8"/>
      <c r="BV8903" s="38"/>
    </row>
    <row r="8904" spans="44:74">
      <c r="AR8904" s="8"/>
      <c r="BV8904" s="38"/>
    </row>
    <row r="8905" spans="44:74">
      <c r="AR8905" s="8"/>
      <c r="BV8905" s="38"/>
    </row>
    <row r="8906" spans="44:74">
      <c r="AR8906" s="8"/>
      <c r="BV8906" s="38"/>
    </row>
    <row r="8907" spans="44:74">
      <c r="AR8907" s="8"/>
      <c r="BV8907" s="38"/>
    </row>
    <row r="8908" spans="44:74">
      <c r="AR8908" s="8"/>
      <c r="BV8908" s="38"/>
    </row>
    <row r="8909" spans="44:74">
      <c r="AR8909" s="8"/>
      <c r="BV8909" s="38"/>
    </row>
    <row r="8910" spans="44:74">
      <c r="AR8910" s="8"/>
      <c r="BV8910" s="38"/>
    </row>
    <row r="8911" spans="44:74">
      <c r="AR8911" s="8"/>
      <c r="BV8911" s="38"/>
    </row>
    <row r="8912" spans="44:74">
      <c r="AR8912" s="8"/>
      <c r="BV8912" s="38"/>
    </row>
    <row r="8913" spans="44:74">
      <c r="AR8913" s="8"/>
      <c r="BV8913" s="38"/>
    </row>
    <row r="8914" spans="44:74">
      <c r="AR8914" s="8"/>
      <c r="BV8914" s="38"/>
    </row>
    <row r="8915" spans="44:74">
      <c r="AR8915" s="8"/>
      <c r="BV8915" s="38"/>
    </row>
    <row r="8916" spans="44:74">
      <c r="AR8916" s="8"/>
      <c r="BV8916" s="38"/>
    </row>
    <row r="8917" spans="44:74">
      <c r="AR8917" s="8"/>
      <c r="BV8917" s="38"/>
    </row>
    <row r="8918" spans="44:74">
      <c r="AR8918" s="8"/>
      <c r="BV8918" s="38"/>
    </row>
    <row r="8919" spans="44:74">
      <c r="AR8919" s="8"/>
      <c r="BV8919" s="38"/>
    </row>
    <row r="8920" spans="44:74">
      <c r="AR8920" s="8"/>
      <c r="BV8920" s="38"/>
    </row>
    <row r="8921" spans="44:74">
      <c r="AR8921" s="8"/>
      <c r="BV8921" s="38"/>
    </row>
    <row r="8922" spans="44:74">
      <c r="AR8922" s="8"/>
      <c r="BV8922" s="38"/>
    </row>
    <row r="8923" spans="44:74">
      <c r="AR8923" s="8"/>
      <c r="BV8923" s="38"/>
    </row>
    <row r="8924" spans="44:74">
      <c r="AR8924" s="8"/>
      <c r="BV8924" s="38"/>
    </row>
    <row r="8925" spans="44:74">
      <c r="AR8925" s="8"/>
      <c r="BV8925" s="38"/>
    </row>
    <row r="8926" spans="44:74">
      <c r="AR8926" s="8"/>
      <c r="BV8926" s="38"/>
    </row>
    <row r="8927" spans="44:74">
      <c r="AR8927" s="8"/>
      <c r="BV8927" s="38"/>
    </row>
    <row r="8928" spans="44:74">
      <c r="AR8928" s="8"/>
      <c r="BV8928" s="38"/>
    </row>
    <row r="8929" spans="44:74">
      <c r="AR8929" s="8"/>
      <c r="BV8929" s="38"/>
    </row>
    <row r="8930" spans="44:74">
      <c r="AR8930" s="8"/>
      <c r="BV8930" s="38"/>
    </row>
    <row r="8931" spans="44:74">
      <c r="AR8931" s="8"/>
      <c r="BV8931" s="38"/>
    </row>
    <row r="8932" spans="44:74">
      <c r="AR8932" s="8"/>
      <c r="BV8932" s="38"/>
    </row>
    <row r="8933" spans="44:74">
      <c r="AR8933" s="8"/>
      <c r="BV8933" s="38"/>
    </row>
    <row r="8934" spans="44:74">
      <c r="AR8934" s="8"/>
      <c r="BV8934" s="38"/>
    </row>
    <row r="8935" spans="44:74">
      <c r="AR8935" s="8"/>
      <c r="BV8935" s="38"/>
    </row>
    <row r="8936" spans="44:74">
      <c r="AR8936" s="8"/>
      <c r="BV8936" s="38"/>
    </row>
    <row r="8937" spans="44:74">
      <c r="AR8937" s="8"/>
      <c r="BV8937" s="38"/>
    </row>
    <row r="8938" spans="44:74">
      <c r="AR8938" s="8"/>
      <c r="BV8938" s="38"/>
    </row>
    <row r="8939" spans="44:74">
      <c r="AR8939" s="8"/>
      <c r="BV8939" s="38"/>
    </row>
    <row r="8940" spans="44:74">
      <c r="AR8940" s="8"/>
      <c r="BV8940" s="38"/>
    </row>
    <row r="8941" spans="44:74">
      <c r="AR8941" s="8"/>
      <c r="BV8941" s="38"/>
    </row>
    <row r="8942" spans="44:74">
      <c r="AR8942" s="8"/>
      <c r="BV8942" s="38"/>
    </row>
    <row r="8943" spans="44:74">
      <c r="AR8943" s="8"/>
      <c r="BV8943" s="38"/>
    </row>
    <row r="8944" spans="44:74">
      <c r="AR8944" s="8"/>
      <c r="BV8944" s="38"/>
    </row>
    <row r="8945" spans="44:74">
      <c r="AR8945" s="8"/>
      <c r="BV8945" s="38"/>
    </row>
    <row r="8946" spans="44:74">
      <c r="AR8946" s="8"/>
      <c r="BV8946" s="38"/>
    </row>
    <row r="8947" spans="44:74">
      <c r="AR8947" s="8"/>
      <c r="BV8947" s="38"/>
    </row>
    <row r="8948" spans="44:74">
      <c r="AR8948" s="8"/>
      <c r="BV8948" s="38"/>
    </row>
    <row r="8949" spans="44:74">
      <c r="AR8949" s="8"/>
      <c r="BV8949" s="38"/>
    </row>
    <row r="8950" spans="44:74">
      <c r="AR8950" s="8"/>
      <c r="BV8950" s="38"/>
    </row>
    <row r="8951" spans="44:74">
      <c r="AR8951" s="8"/>
      <c r="BV8951" s="38"/>
    </row>
    <row r="8952" spans="44:74">
      <c r="AR8952" s="8"/>
      <c r="BV8952" s="38"/>
    </row>
    <row r="8953" spans="44:74">
      <c r="AR8953" s="8"/>
      <c r="BV8953" s="38"/>
    </row>
    <row r="8954" spans="44:74">
      <c r="AR8954" s="8"/>
      <c r="BV8954" s="38"/>
    </row>
    <row r="8955" spans="44:74">
      <c r="AR8955" s="8"/>
      <c r="BV8955" s="38"/>
    </row>
    <row r="8956" spans="44:74">
      <c r="AR8956" s="8"/>
      <c r="BV8956" s="38"/>
    </row>
    <row r="8957" spans="44:74">
      <c r="AR8957" s="8"/>
      <c r="BV8957" s="38"/>
    </row>
    <row r="8958" spans="44:74">
      <c r="AR8958" s="8"/>
      <c r="BV8958" s="38"/>
    </row>
    <row r="8959" spans="44:74">
      <c r="AR8959" s="8"/>
      <c r="BV8959" s="38"/>
    </row>
    <row r="8960" spans="44:74">
      <c r="AR8960" s="8"/>
      <c r="BV8960" s="38"/>
    </row>
    <row r="8961" spans="44:74">
      <c r="AR8961" s="8"/>
      <c r="BV8961" s="38"/>
    </row>
    <row r="8962" spans="44:74">
      <c r="AR8962" s="8"/>
      <c r="BV8962" s="38"/>
    </row>
    <row r="8963" spans="44:74">
      <c r="AR8963" s="8"/>
      <c r="BV8963" s="38"/>
    </row>
    <row r="8964" spans="44:74">
      <c r="AR8964" s="8"/>
      <c r="BV8964" s="38"/>
    </row>
    <row r="8965" spans="44:74">
      <c r="AR8965" s="8"/>
      <c r="BV8965" s="38"/>
    </row>
    <row r="8966" spans="44:74">
      <c r="AR8966" s="8"/>
      <c r="BV8966" s="38"/>
    </row>
    <row r="8967" spans="44:74">
      <c r="AR8967" s="8"/>
      <c r="BV8967" s="38"/>
    </row>
    <row r="8968" spans="44:74">
      <c r="AR8968" s="8"/>
      <c r="BV8968" s="38"/>
    </row>
    <row r="8969" spans="44:74">
      <c r="AR8969" s="8"/>
      <c r="BV8969" s="38"/>
    </row>
    <row r="8970" spans="44:74">
      <c r="AR8970" s="8"/>
      <c r="BV8970" s="38"/>
    </row>
    <row r="8971" spans="44:74">
      <c r="AR8971" s="8"/>
      <c r="BV8971" s="38"/>
    </row>
    <row r="8972" spans="44:74">
      <c r="AR8972" s="8"/>
      <c r="BV8972" s="38"/>
    </row>
    <row r="8973" spans="44:74">
      <c r="AR8973" s="8"/>
      <c r="BV8973" s="38"/>
    </row>
    <row r="8974" spans="44:74">
      <c r="AR8974" s="8"/>
      <c r="BV8974" s="38"/>
    </row>
    <row r="8975" spans="44:74">
      <c r="AR8975" s="8"/>
      <c r="BV8975" s="38"/>
    </row>
    <row r="8976" spans="44:74">
      <c r="AR8976" s="8"/>
      <c r="BV8976" s="38"/>
    </row>
    <row r="8977" spans="44:74">
      <c r="AR8977" s="8"/>
      <c r="BV8977" s="38"/>
    </row>
    <row r="8978" spans="44:74">
      <c r="AR8978" s="8"/>
      <c r="BV8978" s="38"/>
    </row>
    <row r="8979" spans="44:74">
      <c r="AR8979" s="8"/>
      <c r="BV8979" s="38"/>
    </row>
    <row r="8980" spans="44:74">
      <c r="AR8980" s="8"/>
      <c r="BV8980" s="38"/>
    </row>
    <row r="8981" spans="44:74">
      <c r="AR8981" s="8"/>
      <c r="BV8981" s="38"/>
    </row>
    <row r="8982" spans="44:74">
      <c r="AR8982" s="8"/>
      <c r="BV8982" s="38"/>
    </row>
    <row r="8983" spans="44:74">
      <c r="AR8983" s="8"/>
      <c r="BV8983" s="38"/>
    </row>
    <row r="8984" spans="44:74">
      <c r="AR8984" s="8"/>
      <c r="BV8984" s="38"/>
    </row>
    <row r="8985" spans="44:74">
      <c r="AR8985" s="8"/>
      <c r="BV8985" s="38"/>
    </row>
    <row r="8986" spans="44:74">
      <c r="AR8986" s="8"/>
      <c r="BV8986" s="38"/>
    </row>
    <row r="8987" spans="44:74">
      <c r="AR8987" s="8"/>
      <c r="BV8987" s="38"/>
    </row>
    <row r="8988" spans="44:74">
      <c r="AR8988" s="8"/>
      <c r="BV8988" s="38"/>
    </row>
    <row r="8989" spans="44:74">
      <c r="AR8989" s="8"/>
      <c r="BV8989" s="38"/>
    </row>
    <row r="8990" spans="44:74">
      <c r="AR8990" s="8"/>
      <c r="BV8990" s="38"/>
    </row>
    <row r="8991" spans="44:74">
      <c r="AR8991" s="8"/>
      <c r="BV8991" s="38"/>
    </row>
    <row r="8992" spans="44:74">
      <c r="AR8992" s="8"/>
      <c r="BV8992" s="38"/>
    </row>
    <row r="8993" spans="44:74">
      <c r="AR8993" s="8"/>
      <c r="BV8993" s="38"/>
    </row>
    <row r="8994" spans="44:74">
      <c r="AR8994" s="8"/>
      <c r="BV8994" s="38"/>
    </row>
    <row r="8995" spans="44:74">
      <c r="AR8995" s="8"/>
      <c r="BV8995" s="38"/>
    </row>
    <row r="8996" spans="44:74">
      <c r="AR8996" s="8"/>
      <c r="BV8996" s="38"/>
    </row>
    <row r="8997" spans="44:74">
      <c r="AR8997" s="8"/>
      <c r="BV8997" s="38"/>
    </row>
    <row r="8998" spans="44:74">
      <c r="AR8998" s="8"/>
      <c r="BV8998" s="38"/>
    </row>
    <row r="8999" spans="44:74">
      <c r="AR8999" s="8"/>
      <c r="BV8999" s="38"/>
    </row>
    <row r="9000" spans="44:74">
      <c r="AR9000" s="8"/>
      <c r="BV9000" s="38"/>
    </row>
    <row r="9001" spans="44:74">
      <c r="AR9001" s="8"/>
      <c r="BV9001" s="38"/>
    </row>
    <row r="9002" spans="44:74">
      <c r="AR9002" s="8"/>
      <c r="BV9002" s="38"/>
    </row>
    <row r="9003" spans="44:74">
      <c r="AR9003" s="8"/>
      <c r="BV9003" s="38"/>
    </row>
    <row r="9004" spans="44:74">
      <c r="AR9004" s="8"/>
      <c r="BV9004" s="38"/>
    </row>
    <row r="9005" spans="44:74">
      <c r="AR9005" s="8"/>
      <c r="BV9005" s="38"/>
    </row>
    <row r="9006" spans="44:74">
      <c r="AR9006" s="8"/>
      <c r="BV9006" s="38"/>
    </row>
    <row r="9007" spans="44:74">
      <c r="AR9007" s="8"/>
      <c r="BV9007" s="38"/>
    </row>
    <row r="9008" spans="44:74">
      <c r="AR9008" s="8"/>
      <c r="BV9008" s="38"/>
    </row>
    <row r="9009" spans="44:74">
      <c r="AR9009" s="8"/>
      <c r="BV9009" s="38"/>
    </row>
    <row r="9010" spans="44:74">
      <c r="AR9010" s="8"/>
      <c r="BV9010" s="38"/>
    </row>
    <row r="9011" spans="44:74">
      <c r="AR9011" s="8"/>
      <c r="BV9011" s="38"/>
    </row>
    <row r="9012" spans="44:74">
      <c r="AR9012" s="8"/>
      <c r="BV9012" s="38"/>
    </row>
    <row r="9013" spans="44:74">
      <c r="AR9013" s="8"/>
      <c r="BV9013" s="38"/>
    </row>
    <row r="9014" spans="44:74">
      <c r="AR9014" s="8"/>
      <c r="BV9014" s="38"/>
    </row>
    <row r="9015" spans="44:74">
      <c r="AR9015" s="8"/>
      <c r="BV9015" s="38"/>
    </row>
    <row r="9016" spans="44:74">
      <c r="AR9016" s="8"/>
      <c r="BV9016" s="38"/>
    </row>
    <row r="9017" spans="44:74">
      <c r="AR9017" s="8"/>
      <c r="BV9017" s="38"/>
    </row>
    <row r="9018" spans="44:74">
      <c r="AR9018" s="8"/>
      <c r="BV9018" s="38"/>
    </row>
    <row r="9019" spans="44:74">
      <c r="AR9019" s="8"/>
      <c r="BV9019" s="38"/>
    </row>
    <row r="9020" spans="44:74">
      <c r="AR9020" s="8"/>
      <c r="BV9020" s="38"/>
    </row>
    <row r="9021" spans="44:74">
      <c r="AR9021" s="8"/>
      <c r="BV9021" s="38"/>
    </row>
    <row r="9022" spans="44:74">
      <c r="AR9022" s="8"/>
      <c r="BV9022" s="38"/>
    </row>
    <row r="9023" spans="44:74">
      <c r="AR9023" s="8"/>
      <c r="BV9023" s="38"/>
    </row>
    <row r="9024" spans="44:74">
      <c r="AR9024" s="8"/>
      <c r="BV9024" s="38"/>
    </row>
    <row r="9025" spans="44:74">
      <c r="AR9025" s="8"/>
      <c r="BV9025" s="38"/>
    </row>
    <row r="9026" spans="44:74">
      <c r="AR9026" s="8"/>
      <c r="BV9026" s="38"/>
    </row>
    <row r="9027" spans="44:74">
      <c r="AR9027" s="8"/>
      <c r="BV9027" s="38"/>
    </row>
    <row r="9028" spans="44:74">
      <c r="AR9028" s="8"/>
      <c r="BV9028" s="38"/>
    </row>
    <row r="9029" spans="44:74">
      <c r="AR9029" s="8"/>
      <c r="BV9029" s="38"/>
    </row>
    <row r="9030" spans="44:74">
      <c r="AR9030" s="8"/>
      <c r="BV9030" s="38"/>
    </row>
    <row r="9031" spans="44:74">
      <c r="AR9031" s="8"/>
      <c r="BV9031" s="38"/>
    </row>
    <row r="9032" spans="44:74">
      <c r="AR9032" s="8"/>
      <c r="BV9032" s="38"/>
    </row>
    <row r="9033" spans="44:74">
      <c r="AR9033" s="8"/>
      <c r="BV9033" s="38"/>
    </row>
    <row r="9034" spans="44:74">
      <c r="AR9034" s="8"/>
      <c r="BV9034" s="38"/>
    </row>
    <row r="9035" spans="44:74">
      <c r="AR9035" s="8"/>
      <c r="BV9035" s="38"/>
    </row>
    <row r="9036" spans="44:74">
      <c r="AR9036" s="8"/>
      <c r="BV9036" s="38"/>
    </row>
    <row r="9037" spans="44:74">
      <c r="AR9037" s="8"/>
      <c r="BV9037" s="38"/>
    </row>
    <row r="9038" spans="44:74">
      <c r="AR9038" s="8"/>
      <c r="BV9038" s="38"/>
    </row>
    <row r="9039" spans="44:74">
      <c r="AR9039" s="8"/>
      <c r="BV9039" s="38"/>
    </row>
    <row r="9040" spans="44:74">
      <c r="AR9040" s="8"/>
      <c r="BV9040" s="38"/>
    </row>
    <row r="9041" spans="44:74">
      <c r="AR9041" s="8"/>
      <c r="BV9041" s="38"/>
    </row>
    <row r="9042" spans="44:74">
      <c r="AR9042" s="8"/>
      <c r="BV9042" s="38"/>
    </row>
    <row r="9043" spans="44:74">
      <c r="AR9043" s="8"/>
      <c r="BV9043" s="38"/>
    </row>
    <row r="9044" spans="44:74">
      <c r="AR9044" s="8"/>
      <c r="BV9044" s="38"/>
    </row>
    <row r="9045" spans="44:74">
      <c r="AR9045" s="8"/>
      <c r="BV9045" s="38"/>
    </row>
    <row r="9046" spans="44:74">
      <c r="AR9046" s="8"/>
      <c r="BV9046" s="38"/>
    </row>
    <row r="9047" spans="44:74">
      <c r="AR9047" s="8"/>
      <c r="BV9047" s="38"/>
    </row>
    <row r="9048" spans="44:74">
      <c r="AR9048" s="8"/>
      <c r="BV9048" s="38"/>
    </row>
    <row r="9049" spans="44:74">
      <c r="AR9049" s="8"/>
      <c r="BV9049" s="38"/>
    </row>
    <row r="9050" spans="44:74">
      <c r="AR9050" s="8"/>
      <c r="BV9050" s="38"/>
    </row>
    <row r="9051" spans="44:74">
      <c r="AR9051" s="8"/>
      <c r="BV9051" s="38"/>
    </row>
    <row r="9052" spans="44:74">
      <c r="AR9052" s="8"/>
      <c r="BV9052" s="38"/>
    </row>
    <row r="9053" spans="44:74">
      <c r="AR9053" s="8"/>
      <c r="BV9053" s="38"/>
    </row>
    <row r="9054" spans="44:74">
      <c r="AR9054" s="8"/>
      <c r="BV9054" s="38"/>
    </row>
    <row r="9055" spans="44:74">
      <c r="AR9055" s="8"/>
      <c r="BV9055" s="38"/>
    </row>
    <row r="9056" spans="44:74">
      <c r="AR9056" s="8"/>
      <c r="BV9056" s="38"/>
    </row>
    <row r="9057" spans="44:74">
      <c r="AR9057" s="8"/>
      <c r="BV9057" s="38"/>
    </row>
    <row r="9058" spans="44:74">
      <c r="AR9058" s="8"/>
      <c r="BV9058" s="38"/>
    </row>
    <row r="9059" spans="44:74">
      <c r="AR9059" s="8"/>
      <c r="BV9059" s="38"/>
    </row>
    <row r="9060" spans="44:74">
      <c r="AR9060" s="8"/>
      <c r="BV9060" s="38"/>
    </row>
    <row r="9061" spans="44:74">
      <c r="AR9061" s="8"/>
      <c r="BV9061" s="38"/>
    </row>
    <row r="9062" spans="44:74">
      <c r="AR9062" s="8"/>
      <c r="BV9062" s="38"/>
    </row>
    <row r="9063" spans="44:74">
      <c r="AR9063" s="8"/>
      <c r="BV9063" s="38"/>
    </row>
    <row r="9064" spans="44:74">
      <c r="AR9064" s="8"/>
      <c r="BV9064" s="38"/>
    </row>
    <row r="9065" spans="44:74">
      <c r="AR9065" s="8"/>
      <c r="BV9065" s="38"/>
    </row>
    <row r="9066" spans="44:74">
      <c r="AR9066" s="8"/>
      <c r="BV9066" s="38"/>
    </row>
    <row r="9067" spans="44:74">
      <c r="AR9067" s="8"/>
      <c r="BV9067" s="38"/>
    </row>
    <row r="9068" spans="44:74">
      <c r="AR9068" s="8"/>
      <c r="BV9068" s="38"/>
    </row>
    <row r="9069" spans="44:74">
      <c r="AR9069" s="8"/>
      <c r="BV9069" s="38"/>
    </row>
    <row r="9070" spans="44:74">
      <c r="AR9070" s="8"/>
      <c r="BV9070" s="38"/>
    </row>
    <row r="9071" spans="44:74">
      <c r="AR9071" s="8"/>
      <c r="BV9071" s="38"/>
    </row>
    <row r="9072" spans="44:74">
      <c r="AR9072" s="8"/>
      <c r="BV9072" s="38"/>
    </row>
    <row r="9073" spans="44:74">
      <c r="AR9073" s="8"/>
      <c r="BV9073" s="38"/>
    </row>
    <row r="9074" spans="44:74">
      <c r="AR9074" s="8"/>
      <c r="BV9074" s="38"/>
    </row>
    <row r="9075" spans="44:74">
      <c r="AR9075" s="8"/>
      <c r="BV9075" s="38"/>
    </row>
    <row r="9076" spans="44:74">
      <c r="AR9076" s="8"/>
      <c r="BV9076" s="38"/>
    </row>
    <row r="9077" spans="44:74">
      <c r="AR9077" s="8"/>
      <c r="BV9077" s="38"/>
    </row>
    <row r="9078" spans="44:74">
      <c r="AR9078" s="8"/>
      <c r="BV9078" s="38"/>
    </row>
    <row r="9079" spans="44:74">
      <c r="AR9079" s="8"/>
      <c r="BV9079" s="38"/>
    </row>
    <row r="9080" spans="44:74">
      <c r="AR9080" s="8"/>
      <c r="BV9080" s="38"/>
    </row>
    <row r="9081" spans="44:74">
      <c r="AR9081" s="8"/>
      <c r="BV9081" s="38"/>
    </row>
    <row r="9082" spans="44:74">
      <c r="AR9082" s="8"/>
      <c r="BV9082" s="38"/>
    </row>
    <row r="9083" spans="44:74">
      <c r="AR9083" s="8"/>
      <c r="BV9083" s="38"/>
    </row>
    <row r="9084" spans="44:74">
      <c r="AR9084" s="8"/>
      <c r="BV9084" s="38"/>
    </row>
    <row r="9085" spans="44:74">
      <c r="AR9085" s="8"/>
      <c r="BV9085" s="38"/>
    </row>
    <row r="9086" spans="44:74">
      <c r="AR9086" s="8"/>
      <c r="BV9086" s="38"/>
    </row>
    <row r="9087" spans="44:74">
      <c r="AR9087" s="8"/>
      <c r="BV9087" s="38"/>
    </row>
    <row r="9088" spans="44:74">
      <c r="AR9088" s="8"/>
      <c r="BV9088" s="38"/>
    </row>
    <row r="9089" spans="44:74">
      <c r="AR9089" s="8"/>
      <c r="BV9089" s="38"/>
    </row>
    <row r="9090" spans="44:74">
      <c r="AR9090" s="8"/>
      <c r="BV9090" s="38"/>
    </row>
    <row r="9091" spans="44:74">
      <c r="AR9091" s="8"/>
      <c r="BV9091" s="38"/>
    </row>
    <row r="9092" spans="44:74">
      <c r="AR9092" s="8"/>
      <c r="BV9092" s="38"/>
    </row>
    <row r="9093" spans="44:74">
      <c r="AR9093" s="8"/>
      <c r="BV9093" s="38"/>
    </row>
    <row r="9094" spans="44:74">
      <c r="AR9094" s="8"/>
      <c r="BV9094" s="38"/>
    </row>
    <row r="9095" spans="44:74">
      <c r="AR9095" s="8"/>
      <c r="BV9095" s="38"/>
    </row>
    <row r="9096" spans="44:74">
      <c r="AR9096" s="8"/>
      <c r="BV9096" s="38"/>
    </row>
    <row r="9097" spans="44:74">
      <c r="AR9097" s="8"/>
      <c r="BV9097" s="38"/>
    </row>
    <row r="9098" spans="44:74">
      <c r="AR9098" s="8"/>
      <c r="BV9098" s="38"/>
    </row>
    <row r="9099" spans="44:74">
      <c r="AR9099" s="8"/>
      <c r="BV9099" s="38"/>
    </row>
    <row r="9100" spans="44:74">
      <c r="AR9100" s="8"/>
      <c r="BV9100" s="38"/>
    </row>
    <row r="9101" spans="44:74">
      <c r="AR9101" s="8"/>
      <c r="BV9101" s="38"/>
    </row>
    <row r="9102" spans="44:74">
      <c r="AR9102" s="8"/>
      <c r="BV9102" s="38"/>
    </row>
    <row r="9103" spans="44:74">
      <c r="AR9103" s="8"/>
      <c r="BV9103" s="38"/>
    </row>
    <row r="9104" spans="44:74">
      <c r="AR9104" s="8"/>
      <c r="BV9104" s="38"/>
    </row>
    <row r="9105" spans="44:74">
      <c r="AR9105" s="8"/>
      <c r="BV9105" s="38"/>
    </row>
    <row r="9106" spans="44:74">
      <c r="AR9106" s="8"/>
      <c r="BV9106" s="38"/>
    </row>
    <row r="9107" spans="44:74">
      <c r="AR9107" s="8"/>
      <c r="BV9107" s="38"/>
    </row>
    <row r="9108" spans="44:74">
      <c r="AR9108" s="8"/>
      <c r="BV9108" s="38"/>
    </row>
    <row r="9109" spans="44:74">
      <c r="AR9109" s="8"/>
      <c r="BV9109" s="38"/>
    </row>
    <row r="9110" spans="44:74">
      <c r="AR9110" s="8"/>
      <c r="BV9110" s="38"/>
    </row>
    <row r="9111" spans="44:74">
      <c r="AR9111" s="8"/>
      <c r="BV9111" s="38"/>
    </row>
    <row r="9112" spans="44:74">
      <c r="AR9112" s="8"/>
      <c r="BV9112" s="38"/>
    </row>
    <row r="9113" spans="44:74">
      <c r="AR9113" s="8"/>
      <c r="BV9113" s="38"/>
    </row>
    <row r="9114" spans="44:74">
      <c r="AR9114" s="8"/>
      <c r="BV9114" s="38"/>
    </row>
    <row r="9115" spans="44:74">
      <c r="AR9115" s="8"/>
      <c r="BV9115" s="38"/>
    </row>
    <row r="9116" spans="44:74">
      <c r="AR9116" s="8"/>
      <c r="BV9116" s="38"/>
    </row>
    <row r="9117" spans="44:74">
      <c r="AR9117" s="8"/>
      <c r="BV9117" s="38"/>
    </row>
    <row r="9118" spans="44:74">
      <c r="AR9118" s="8"/>
      <c r="BV9118" s="38"/>
    </row>
    <row r="9119" spans="44:74">
      <c r="AR9119" s="8"/>
      <c r="BV9119" s="38"/>
    </row>
    <row r="9120" spans="44:74">
      <c r="AR9120" s="8"/>
      <c r="BV9120" s="38"/>
    </row>
    <row r="9121" spans="44:74">
      <c r="AR9121" s="8"/>
      <c r="BV9121" s="38"/>
    </row>
    <row r="9122" spans="44:74">
      <c r="AR9122" s="8"/>
      <c r="BV9122" s="38"/>
    </row>
    <row r="9123" spans="44:74">
      <c r="AR9123" s="8"/>
      <c r="BV9123" s="38"/>
    </row>
    <row r="9124" spans="44:74">
      <c r="AR9124" s="8"/>
      <c r="BV9124" s="38"/>
    </row>
    <row r="9125" spans="44:74">
      <c r="AR9125" s="8"/>
      <c r="BV9125" s="38"/>
    </row>
    <row r="9126" spans="44:74">
      <c r="AR9126" s="8"/>
      <c r="BV9126" s="38"/>
    </row>
    <row r="9127" spans="44:74">
      <c r="AR9127" s="8"/>
      <c r="BV9127" s="38"/>
    </row>
    <row r="9128" spans="44:74">
      <c r="AR9128" s="8"/>
      <c r="BV9128" s="38"/>
    </row>
    <row r="9129" spans="44:74">
      <c r="AR9129" s="8"/>
      <c r="BV9129" s="38"/>
    </row>
    <row r="9130" spans="44:74">
      <c r="AR9130" s="8"/>
      <c r="BV9130" s="38"/>
    </row>
    <row r="9131" spans="44:74">
      <c r="AR9131" s="8"/>
      <c r="BV9131" s="38"/>
    </row>
    <row r="9132" spans="44:74">
      <c r="AR9132" s="8"/>
      <c r="BV9132" s="38"/>
    </row>
    <row r="9133" spans="44:74">
      <c r="AR9133" s="8"/>
      <c r="BV9133" s="38"/>
    </row>
    <row r="9134" spans="44:74">
      <c r="AR9134" s="8"/>
      <c r="BV9134" s="38"/>
    </row>
    <row r="9135" spans="44:74">
      <c r="AR9135" s="8"/>
      <c r="BV9135" s="38"/>
    </row>
    <row r="9136" spans="44:74">
      <c r="AR9136" s="8"/>
      <c r="BV9136" s="38"/>
    </row>
    <row r="9137" spans="44:74">
      <c r="AR9137" s="8"/>
      <c r="BV9137" s="38"/>
    </row>
    <row r="9138" spans="44:74">
      <c r="AR9138" s="8"/>
      <c r="BV9138" s="38"/>
    </row>
    <row r="9139" spans="44:74">
      <c r="AR9139" s="8"/>
      <c r="BV9139" s="38"/>
    </row>
    <row r="9140" spans="44:74">
      <c r="AR9140" s="8"/>
      <c r="BV9140" s="38"/>
    </row>
    <row r="9141" spans="44:74">
      <c r="AR9141" s="8"/>
      <c r="BV9141" s="38"/>
    </row>
    <row r="9142" spans="44:74">
      <c r="AR9142" s="8"/>
      <c r="BV9142" s="38"/>
    </row>
    <row r="9143" spans="44:74">
      <c r="AR9143" s="8"/>
      <c r="BV9143" s="38"/>
    </row>
    <row r="9144" spans="44:74">
      <c r="AR9144" s="8"/>
      <c r="BV9144" s="38"/>
    </row>
    <row r="9145" spans="44:74">
      <c r="AR9145" s="8"/>
      <c r="BV9145" s="38"/>
    </row>
    <row r="9146" spans="44:74">
      <c r="AR9146" s="8"/>
      <c r="BV9146" s="38"/>
    </row>
    <row r="9147" spans="44:74">
      <c r="AR9147" s="8"/>
      <c r="BV9147" s="38"/>
    </row>
    <row r="9148" spans="44:74">
      <c r="AR9148" s="8"/>
      <c r="BV9148" s="38"/>
    </row>
    <row r="9149" spans="44:74">
      <c r="AR9149" s="8"/>
      <c r="BV9149" s="38"/>
    </row>
    <row r="9150" spans="44:74">
      <c r="AR9150" s="8"/>
      <c r="BV9150" s="38"/>
    </row>
    <row r="9151" spans="44:74">
      <c r="AR9151" s="8"/>
      <c r="BV9151" s="38"/>
    </row>
    <row r="9152" spans="44:74">
      <c r="AR9152" s="8"/>
      <c r="BV9152" s="38"/>
    </row>
    <row r="9153" spans="44:74">
      <c r="AR9153" s="8"/>
      <c r="BV9153" s="38"/>
    </row>
    <row r="9154" spans="44:74">
      <c r="AR9154" s="8"/>
      <c r="BV9154" s="38"/>
    </row>
    <row r="9155" spans="44:74">
      <c r="AR9155" s="8"/>
      <c r="BV9155" s="38"/>
    </row>
    <row r="9156" spans="44:74">
      <c r="AR9156" s="8"/>
      <c r="BV9156" s="38"/>
    </row>
    <row r="9157" spans="44:74">
      <c r="AR9157" s="8"/>
      <c r="BV9157" s="38"/>
    </row>
    <row r="9158" spans="44:74">
      <c r="AR9158" s="8"/>
      <c r="BV9158" s="38"/>
    </row>
    <row r="9159" spans="44:74">
      <c r="AR9159" s="8"/>
      <c r="BV9159" s="38"/>
    </row>
    <row r="9160" spans="44:74">
      <c r="AR9160" s="8"/>
      <c r="BV9160" s="38"/>
    </row>
    <row r="9161" spans="44:74">
      <c r="AR9161" s="8"/>
      <c r="BV9161" s="38"/>
    </row>
    <row r="9162" spans="44:74">
      <c r="AR9162" s="8"/>
      <c r="BV9162" s="38"/>
    </row>
    <row r="9163" spans="44:74">
      <c r="AR9163" s="8"/>
      <c r="BV9163" s="38"/>
    </row>
    <row r="9164" spans="44:74">
      <c r="AR9164" s="8"/>
      <c r="BV9164" s="38"/>
    </row>
    <row r="9165" spans="44:74">
      <c r="AR9165" s="8"/>
      <c r="BV9165" s="38"/>
    </row>
    <row r="9166" spans="44:74">
      <c r="AR9166" s="8"/>
      <c r="BV9166" s="38"/>
    </row>
    <row r="9167" spans="44:74">
      <c r="AR9167" s="8"/>
      <c r="BV9167" s="38"/>
    </row>
    <row r="9168" spans="44:74">
      <c r="AR9168" s="8"/>
      <c r="BV9168" s="38"/>
    </row>
    <row r="9169" spans="44:74">
      <c r="AR9169" s="8"/>
      <c r="BV9169" s="38"/>
    </row>
    <row r="9170" spans="44:74">
      <c r="AR9170" s="8"/>
      <c r="BV9170" s="38"/>
    </row>
    <row r="9171" spans="44:74">
      <c r="AR9171" s="8"/>
      <c r="BV9171" s="38"/>
    </row>
    <row r="9172" spans="44:74">
      <c r="AR9172" s="8"/>
      <c r="BV9172" s="38"/>
    </row>
    <row r="9173" spans="44:74">
      <c r="AR9173" s="8"/>
      <c r="BV9173" s="38"/>
    </row>
    <row r="9174" spans="44:74">
      <c r="AR9174" s="8"/>
      <c r="BV9174" s="38"/>
    </row>
    <row r="9175" spans="44:74">
      <c r="AR9175" s="8"/>
      <c r="BV9175" s="38"/>
    </row>
    <row r="9176" spans="44:74">
      <c r="AR9176" s="8"/>
      <c r="BV9176" s="38"/>
    </row>
    <row r="9177" spans="44:74">
      <c r="AR9177" s="8"/>
      <c r="BV9177" s="38"/>
    </row>
    <row r="9178" spans="44:74">
      <c r="AR9178" s="8"/>
      <c r="BV9178" s="38"/>
    </row>
    <row r="9179" spans="44:74">
      <c r="AR9179" s="8"/>
      <c r="BV9179" s="38"/>
    </row>
    <row r="9180" spans="44:74">
      <c r="AR9180" s="8"/>
      <c r="BV9180" s="38"/>
    </row>
    <row r="9181" spans="44:74">
      <c r="AR9181" s="8"/>
      <c r="BV9181" s="38"/>
    </row>
    <row r="9182" spans="44:74">
      <c r="AR9182" s="8"/>
      <c r="BV9182" s="38"/>
    </row>
    <row r="9183" spans="44:74">
      <c r="AR9183" s="8"/>
      <c r="BV9183" s="38"/>
    </row>
    <row r="9184" spans="44:74">
      <c r="AR9184" s="8"/>
      <c r="BV9184" s="38"/>
    </row>
    <row r="9185" spans="44:74">
      <c r="AR9185" s="8"/>
      <c r="BV9185" s="38"/>
    </row>
    <row r="9186" spans="44:74">
      <c r="AR9186" s="8"/>
      <c r="BV9186" s="38"/>
    </row>
    <row r="9187" spans="44:74">
      <c r="AR9187" s="8"/>
      <c r="BV9187" s="38"/>
    </row>
    <row r="9188" spans="44:74">
      <c r="AR9188" s="8"/>
      <c r="BV9188" s="38"/>
    </row>
    <row r="9189" spans="44:74">
      <c r="AR9189" s="8"/>
      <c r="BV9189" s="38"/>
    </row>
    <row r="9190" spans="44:74">
      <c r="AR9190" s="8"/>
      <c r="BV9190" s="38"/>
    </row>
    <row r="9191" spans="44:74">
      <c r="AR9191" s="8"/>
      <c r="BV9191" s="38"/>
    </row>
    <row r="9192" spans="44:74">
      <c r="AR9192" s="8"/>
      <c r="BV9192" s="38"/>
    </row>
    <row r="9193" spans="44:74">
      <c r="AR9193" s="8"/>
      <c r="BV9193" s="38"/>
    </row>
    <row r="9194" spans="44:74">
      <c r="AR9194" s="8"/>
      <c r="BV9194" s="38"/>
    </row>
    <row r="9195" spans="44:74">
      <c r="AR9195" s="8"/>
      <c r="BV9195" s="38"/>
    </row>
    <row r="9196" spans="44:74">
      <c r="AR9196" s="8"/>
      <c r="BV9196" s="38"/>
    </row>
    <row r="9197" spans="44:74">
      <c r="AR9197" s="8"/>
      <c r="BV9197" s="38"/>
    </row>
    <row r="9198" spans="44:74">
      <c r="AR9198" s="8"/>
      <c r="BV9198" s="38"/>
    </row>
    <row r="9199" spans="44:74">
      <c r="AR9199" s="8"/>
      <c r="BV9199" s="38"/>
    </row>
    <row r="9200" spans="44:74">
      <c r="AR9200" s="8"/>
      <c r="BV9200" s="38"/>
    </row>
    <row r="9201" spans="44:74">
      <c r="AR9201" s="8"/>
      <c r="BV9201" s="38"/>
    </row>
    <row r="9202" spans="44:74">
      <c r="AR9202" s="8"/>
      <c r="BV9202" s="38"/>
    </row>
    <row r="9203" spans="44:74">
      <c r="AR9203" s="8"/>
      <c r="BV9203" s="38"/>
    </row>
    <row r="9204" spans="44:74">
      <c r="AR9204" s="8"/>
      <c r="BV9204" s="38"/>
    </row>
    <row r="9205" spans="44:74">
      <c r="AR9205" s="8"/>
      <c r="BV9205" s="38"/>
    </row>
    <row r="9206" spans="44:74">
      <c r="AR9206" s="8"/>
      <c r="BV9206" s="38"/>
    </row>
    <row r="9207" spans="44:74">
      <c r="AR9207" s="8"/>
      <c r="BV9207" s="38"/>
    </row>
    <row r="9208" spans="44:74">
      <c r="AR9208" s="8"/>
      <c r="BV9208" s="38"/>
    </row>
    <row r="9209" spans="44:74">
      <c r="AR9209" s="8"/>
      <c r="BV9209" s="38"/>
    </row>
    <row r="9210" spans="44:74">
      <c r="AR9210" s="8"/>
      <c r="BV9210" s="38"/>
    </row>
    <row r="9211" spans="44:74">
      <c r="AR9211" s="8"/>
      <c r="BV9211" s="38"/>
    </row>
    <row r="9212" spans="44:74">
      <c r="AR9212" s="8"/>
      <c r="BV9212" s="38"/>
    </row>
    <row r="9213" spans="44:74">
      <c r="AR9213" s="8"/>
      <c r="BV9213" s="38"/>
    </row>
    <row r="9214" spans="44:74">
      <c r="AR9214" s="8"/>
      <c r="BV9214" s="38"/>
    </row>
    <row r="9215" spans="44:74">
      <c r="AR9215" s="8"/>
      <c r="BV9215" s="38"/>
    </row>
    <row r="9216" spans="44:74">
      <c r="AR9216" s="8"/>
      <c r="BV9216" s="38"/>
    </row>
    <row r="9217" spans="44:74">
      <c r="AR9217" s="8"/>
      <c r="BV9217" s="38"/>
    </row>
    <row r="9218" spans="44:74">
      <c r="AR9218" s="8"/>
      <c r="BV9218" s="38"/>
    </row>
    <row r="9219" spans="44:74">
      <c r="AR9219" s="8"/>
      <c r="BV9219" s="38"/>
    </row>
    <row r="9220" spans="44:74">
      <c r="AR9220" s="8"/>
      <c r="BV9220" s="38"/>
    </row>
    <row r="9221" spans="44:74">
      <c r="AR9221" s="8"/>
      <c r="BV9221" s="38"/>
    </row>
    <row r="9222" spans="44:74">
      <c r="AR9222" s="8"/>
      <c r="BV9222" s="38"/>
    </row>
    <row r="9223" spans="44:74">
      <c r="AR9223" s="8"/>
      <c r="BV9223" s="38"/>
    </row>
    <row r="9224" spans="44:74">
      <c r="AR9224" s="8"/>
      <c r="BV9224" s="38"/>
    </row>
    <row r="9225" spans="44:74">
      <c r="AR9225" s="8"/>
      <c r="BV9225" s="38"/>
    </row>
    <row r="9226" spans="44:74">
      <c r="AR9226" s="8"/>
      <c r="BV9226" s="38"/>
    </row>
    <row r="9227" spans="44:74">
      <c r="AR9227" s="8"/>
      <c r="BV9227" s="38"/>
    </row>
    <row r="9228" spans="44:74">
      <c r="AR9228" s="8"/>
      <c r="BV9228" s="38"/>
    </row>
    <row r="9229" spans="44:74">
      <c r="AR9229" s="8"/>
      <c r="BV9229" s="38"/>
    </row>
    <row r="9230" spans="44:74">
      <c r="AR9230" s="8"/>
      <c r="BV9230" s="38"/>
    </row>
    <row r="9231" spans="44:74">
      <c r="AR9231" s="8"/>
      <c r="BV9231" s="38"/>
    </row>
    <row r="9232" spans="44:74">
      <c r="AR9232" s="8"/>
      <c r="BV9232" s="38"/>
    </row>
    <row r="9233" spans="44:74">
      <c r="AR9233" s="8"/>
      <c r="BV9233" s="38"/>
    </row>
    <row r="9234" spans="44:74">
      <c r="AR9234" s="8"/>
      <c r="BV9234" s="38"/>
    </row>
    <row r="9235" spans="44:74">
      <c r="AR9235" s="8"/>
      <c r="BV9235" s="38"/>
    </row>
    <row r="9236" spans="44:74">
      <c r="AR9236" s="8"/>
      <c r="BV9236" s="38"/>
    </row>
    <row r="9237" spans="44:74">
      <c r="AR9237" s="8"/>
      <c r="BV9237" s="38"/>
    </row>
    <row r="9238" spans="44:74">
      <c r="AR9238" s="8"/>
      <c r="BV9238" s="38"/>
    </row>
    <row r="9239" spans="44:74">
      <c r="AR9239" s="8"/>
      <c r="BV9239" s="38"/>
    </row>
    <row r="9240" spans="44:74">
      <c r="AR9240" s="8"/>
      <c r="BV9240" s="38"/>
    </row>
    <row r="9241" spans="44:74">
      <c r="AR9241" s="8"/>
      <c r="BV9241" s="38"/>
    </row>
    <row r="9242" spans="44:74">
      <c r="AR9242" s="8"/>
      <c r="BV9242" s="38"/>
    </row>
    <row r="9243" spans="44:74">
      <c r="AR9243" s="8"/>
      <c r="BV9243" s="38"/>
    </row>
    <row r="9244" spans="44:74">
      <c r="AR9244" s="8"/>
      <c r="BV9244" s="38"/>
    </row>
    <row r="9245" spans="44:74">
      <c r="AR9245" s="8"/>
      <c r="BV9245" s="38"/>
    </row>
    <row r="9246" spans="44:74">
      <c r="AR9246" s="8"/>
      <c r="BV9246" s="38"/>
    </row>
    <row r="9247" spans="44:74">
      <c r="AR9247" s="8"/>
      <c r="BV9247" s="38"/>
    </row>
    <row r="9248" spans="44:74">
      <c r="AR9248" s="8"/>
      <c r="BV9248" s="38"/>
    </row>
    <row r="9249" spans="44:74">
      <c r="AR9249" s="8"/>
      <c r="BV9249" s="38"/>
    </row>
    <row r="9250" spans="44:74">
      <c r="AR9250" s="8"/>
      <c r="BV9250" s="38"/>
    </row>
    <row r="9251" spans="44:74">
      <c r="AR9251" s="8"/>
      <c r="BV9251" s="38"/>
    </row>
    <row r="9252" spans="44:74">
      <c r="AR9252" s="8"/>
      <c r="BV9252" s="38"/>
    </row>
    <row r="9253" spans="44:74">
      <c r="AR9253" s="8"/>
      <c r="BV9253" s="38"/>
    </row>
    <row r="9254" spans="44:74">
      <c r="AR9254" s="8"/>
      <c r="BV9254" s="38"/>
    </row>
    <row r="9255" spans="44:74">
      <c r="AR9255" s="8"/>
      <c r="BV9255" s="38"/>
    </row>
    <row r="9256" spans="44:74">
      <c r="AR9256" s="8"/>
      <c r="BV9256" s="38"/>
    </row>
    <row r="9257" spans="44:74">
      <c r="AR9257" s="8"/>
      <c r="BV9257" s="38"/>
    </row>
    <row r="9258" spans="44:74">
      <c r="AR9258" s="8"/>
      <c r="BV9258" s="38"/>
    </row>
    <row r="9259" spans="44:74">
      <c r="AR9259" s="8"/>
      <c r="BV9259" s="38"/>
    </row>
    <row r="9260" spans="44:74">
      <c r="AR9260" s="8"/>
      <c r="BV9260" s="38"/>
    </row>
    <row r="9261" spans="44:74">
      <c r="AR9261" s="8"/>
      <c r="BV9261" s="38"/>
    </row>
    <row r="9262" spans="44:74">
      <c r="AR9262" s="8"/>
      <c r="BV9262" s="38"/>
    </row>
    <row r="9263" spans="44:74">
      <c r="AR9263" s="8"/>
      <c r="BV9263" s="38"/>
    </row>
    <row r="9264" spans="44:74">
      <c r="AR9264" s="8"/>
      <c r="BV9264" s="38"/>
    </row>
    <row r="9265" spans="44:74">
      <c r="AR9265" s="8"/>
      <c r="BV9265" s="38"/>
    </row>
    <row r="9266" spans="44:74">
      <c r="AR9266" s="8"/>
      <c r="BV9266" s="38"/>
    </row>
    <row r="9267" spans="44:74">
      <c r="AR9267" s="8"/>
      <c r="BV9267" s="38"/>
    </row>
    <row r="9268" spans="44:74">
      <c r="AR9268" s="8"/>
      <c r="BV9268" s="38"/>
    </row>
    <row r="9269" spans="44:74">
      <c r="AR9269" s="8"/>
      <c r="BV9269" s="38"/>
    </row>
    <row r="9270" spans="44:74">
      <c r="AR9270" s="8"/>
      <c r="BV9270" s="38"/>
    </row>
    <row r="9271" spans="44:74">
      <c r="AR9271" s="8"/>
      <c r="BV9271" s="38"/>
    </row>
    <row r="9272" spans="44:74">
      <c r="AR9272" s="8"/>
      <c r="BV9272" s="38"/>
    </row>
    <row r="9273" spans="44:74">
      <c r="AR9273" s="8"/>
      <c r="BV9273" s="38"/>
    </row>
    <row r="9274" spans="44:74">
      <c r="AR9274" s="8"/>
      <c r="BV9274" s="38"/>
    </row>
    <row r="9275" spans="44:74">
      <c r="AR9275" s="8"/>
      <c r="BV9275" s="38"/>
    </row>
    <row r="9276" spans="44:74">
      <c r="AR9276" s="8"/>
      <c r="BV9276" s="38"/>
    </row>
    <row r="9277" spans="44:74">
      <c r="AR9277" s="8"/>
      <c r="BV9277" s="38"/>
    </row>
    <row r="9278" spans="44:74">
      <c r="AR9278" s="8"/>
      <c r="BV9278" s="38"/>
    </row>
    <row r="9279" spans="44:74">
      <c r="AR9279" s="8"/>
      <c r="BV9279" s="38"/>
    </row>
    <row r="9280" spans="44:74">
      <c r="AR9280" s="8"/>
      <c r="BV9280" s="38"/>
    </row>
    <row r="9281" spans="44:74">
      <c r="AR9281" s="8"/>
      <c r="BV9281" s="38"/>
    </row>
    <row r="9282" spans="44:74">
      <c r="AR9282" s="8"/>
      <c r="BV9282" s="38"/>
    </row>
    <row r="9283" spans="44:74">
      <c r="AR9283" s="8"/>
      <c r="BV9283" s="38"/>
    </row>
    <row r="9284" spans="44:74">
      <c r="AR9284" s="8"/>
      <c r="BV9284" s="38"/>
    </row>
    <row r="9285" spans="44:74">
      <c r="AR9285" s="8"/>
      <c r="BV9285" s="38"/>
    </row>
    <row r="9286" spans="44:74">
      <c r="AR9286" s="8"/>
      <c r="BV9286" s="38"/>
    </row>
    <row r="9287" spans="44:74">
      <c r="AR9287" s="8"/>
      <c r="BV9287" s="38"/>
    </row>
    <row r="9288" spans="44:74">
      <c r="AR9288" s="8"/>
      <c r="BV9288" s="38"/>
    </row>
    <row r="9289" spans="44:74">
      <c r="AR9289" s="8"/>
      <c r="BV9289" s="38"/>
    </row>
    <row r="9290" spans="44:74">
      <c r="AR9290" s="8"/>
      <c r="BV9290" s="38"/>
    </row>
    <row r="9291" spans="44:74">
      <c r="AR9291" s="8"/>
      <c r="BV9291" s="38"/>
    </row>
    <row r="9292" spans="44:74">
      <c r="AR9292" s="8"/>
      <c r="BV9292" s="38"/>
    </row>
    <row r="9293" spans="44:74">
      <c r="AR9293" s="8"/>
      <c r="BV9293" s="38"/>
    </row>
    <row r="9294" spans="44:74">
      <c r="AR9294" s="8"/>
      <c r="BV9294" s="38"/>
    </row>
    <row r="9295" spans="44:74">
      <c r="AR9295" s="8"/>
      <c r="BV9295" s="38"/>
    </row>
    <row r="9296" spans="44:74">
      <c r="AR9296" s="8"/>
      <c r="BV9296" s="38"/>
    </row>
    <row r="9297" spans="44:74">
      <c r="AR9297" s="8"/>
      <c r="BV9297" s="38"/>
    </row>
    <row r="9298" spans="44:74">
      <c r="AR9298" s="8"/>
      <c r="BV9298" s="38"/>
    </row>
    <row r="9299" spans="44:74">
      <c r="AR9299" s="8"/>
      <c r="BV9299" s="38"/>
    </row>
    <row r="9300" spans="44:74">
      <c r="AR9300" s="8"/>
      <c r="BV9300" s="38"/>
    </row>
    <row r="9301" spans="44:74">
      <c r="AR9301" s="8"/>
      <c r="BV9301" s="38"/>
    </row>
    <row r="9302" spans="44:74">
      <c r="AR9302" s="8"/>
      <c r="BV9302" s="38"/>
    </row>
    <row r="9303" spans="44:74">
      <c r="AR9303" s="8"/>
      <c r="BV9303" s="38"/>
    </row>
    <row r="9304" spans="44:74">
      <c r="AR9304" s="8"/>
      <c r="BV9304" s="38"/>
    </row>
    <row r="9305" spans="44:74">
      <c r="AR9305" s="8"/>
      <c r="BV9305" s="38"/>
    </row>
    <row r="9306" spans="44:74">
      <c r="AR9306" s="8"/>
      <c r="BV9306" s="38"/>
    </row>
    <row r="9307" spans="44:74">
      <c r="AR9307" s="8"/>
      <c r="BV9307" s="38"/>
    </row>
    <row r="9308" spans="44:74">
      <c r="AR9308" s="8"/>
      <c r="BV9308" s="38"/>
    </row>
    <row r="9309" spans="44:74">
      <c r="AR9309" s="8"/>
      <c r="BV9309" s="38"/>
    </row>
    <row r="9310" spans="44:74">
      <c r="AR9310" s="8"/>
      <c r="BV9310" s="38"/>
    </row>
    <row r="9311" spans="44:74">
      <c r="AR9311" s="8"/>
      <c r="BV9311" s="38"/>
    </row>
    <row r="9312" spans="44:74">
      <c r="AR9312" s="8"/>
      <c r="BV9312" s="38"/>
    </row>
    <row r="9313" spans="44:74">
      <c r="AR9313" s="8"/>
      <c r="BV9313" s="38"/>
    </row>
    <row r="9314" spans="44:74">
      <c r="AR9314" s="8"/>
      <c r="BV9314" s="38"/>
    </row>
    <row r="9315" spans="44:74">
      <c r="AR9315" s="8"/>
      <c r="BV9315" s="38"/>
    </row>
    <row r="9316" spans="44:74">
      <c r="AR9316" s="8"/>
      <c r="BV9316" s="38"/>
    </row>
    <row r="9317" spans="44:74">
      <c r="AR9317" s="8"/>
      <c r="BV9317" s="38"/>
    </row>
    <row r="9318" spans="44:74">
      <c r="AR9318" s="8"/>
      <c r="BV9318" s="38"/>
    </row>
    <row r="9319" spans="44:74">
      <c r="AR9319" s="8"/>
      <c r="BV9319" s="38"/>
    </row>
    <row r="9320" spans="44:74">
      <c r="AR9320" s="8"/>
      <c r="BV9320" s="38"/>
    </row>
    <row r="9321" spans="44:74">
      <c r="AR9321" s="8"/>
      <c r="BV9321" s="38"/>
    </row>
    <row r="9322" spans="44:74">
      <c r="AR9322" s="8"/>
      <c r="BV9322" s="38"/>
    </row>
    <row r="9323" spans="44:74">
      <c r="AR9323" s="8"/>
      <c r="BV9323" s="38"/>
    </row>
    <row r="9324" spans="44:74">
      <c r="AR9324" s="8"/>
      <c r="BV9324" s="38"/>
    </row>
    <row r="9325" spans="44:74">
      <c r="AR9325" s="8"/>
      <c r="BV9325" s="38"/>
    </row>
    <row r="9326" spans="44:74">
      <c r="AR9326" s="8"/>
      <c r="BV9326" s="38"/>
    </row>
    <row r="9327" spans="44:74">
      <c r="AR9327" s="8"/>
      <c r="BV9327" s="38"/>
    </row>
    <row r="9328" spans="44:74">
      <c r="AR9328" s="8"/>
      <c r="BV9328" s="38"/>
    </row>
    <row r="9329" spans="44:74">
      <c r="AR9329" s="8"/>
      <c r="BV9329" s="38"/>
    </row>
    <row r="9330" spans="44:74">
      <c r="AR9330" s="8"/>
      <c r="BV9330" s="38"/>
    </row>
    <row r="9331" spans="44:74">
      <c r="AR9331" s="8"/>
      <c r="BV9331" s="38"/>
    </row>
    <row r="9332" spans="44:74">
      <c r="AR9332" s="8"/>
      <c r="BV9332" s="38"/>
    </row>
    <row r="9333" spans="44:74">
      <c r="AR9333" s="8"/>
      <c r="BV9333" s="38"/>
    </row>
    <row r="9334" spans="44:74">
      <c r="AR9334" s="8"/>
      <c r="BV9334" s="38"/>
    </row>
    <row r="9335" spans="44:74">
      <c r="AR9335" s="8"/>
      <c r="BV9335" s="38"/>
    </row>
    <row r="9336" spans="44:74">
      <c r="AR9336" s="8"/>
      <c r="BV9336" s="38"/>
    </row>
    <row r="9337" spans="44:74">
      <c r="AR9337" s="8"/>
      <c r="BV9337" s="38"/>
    </row>
    <row r="9338" spans="44:74">
      <c r="AR9338" s="8"/>
      <c r="BV9338" s="38"/>
    </row>
    <row r="9339" spans="44:74">
      <c r="AR9339" s="8"/>
      <c r="BV9339" s="38"/>
    </row>
    <row r="9340" spans="44:74">
      <c r="AR9340" s="8"/>
      <c r="BV9340" s="38"/>
    </row>
    <row r="9341" spans="44:74">
      <c r="AR9341" s="8"/>
      <c r="BV9341" s="38"/>
    </row>
    <row r="9342" spans="44:74">
      <c r="AR9342" s="8"/>
      <c r="BV9342" s="38"/>
    </row>
    <row r="9343" spans="44:74">
      <c r="AR9343" s="8"/>
      <c r="BV9343" s="38"/>
    </row>
    <row r="9344" spans="44:74">
      <c r="AR9344" s="8"/>
      <c r="BV9344" s="38"/>
    </row>
    <row r="9345" spans="44:74">
      <c r="AR9345" s="8"/>
      <c r="BV9345" s="38"/>
    </row>
    <row r="9346" spans="44:74">
      <c r="AR9346" s="8"/>
      <c r="BV9346" s="38"/>
    </row>
    <row r="9347" spans="44:74">
      <c r="AR9347" s="8"/>
      <c r="BV9347" s="38"/>
    </row>
    <row r="9348" spans="44:74">
      <c r="AR9348" s="8"/>
      <c r="BV9348" s="38"/>
    </row>
    <row r="9349" spans="44:74">
      <c r="AR9349" s="8"/>
      <c r="BV9349" s="38"/>
    </row>
    <row r="9350" spans="44:74">
      <c r="AR9350" s="8"/>
      <c r="BV9350" s="38"/>
    </row>
    <row r="9351" spans="44:74">
      <c r="AR9351" s="8"/>
      <c r="BV9351" s="38"/>
    </row>
    <row r="9352" spans="44:74">
      <c r="AR9352" s="8"/>
      <c r="BV9352" s="38"/>
    </row>
    <row r="9353" spans="44:74">
      <c r="AR9353" s="8"/>
      <c r="BV9353" s="38"/>
    </row>
    <row r="9354" spans="44:74">
      <c r="AR9354" s="8"/>
      <c r="BV9354" s="38"/>
    </row>
    <row r="9355" spans="44:74">
      <c r="AR9355" s="8"/>
      <c r="BV9355" s="38"/>
    </row>
    <row r="9356" spans="44:74">
      <c r="AR9356" s="8"/>
      <c r="BV9356" s="38"/>
    </row>
    <row r="9357" spans="44:74">
      <c r="AR9357" s="8"/>
      <c r="BV9357" s="38"/>
    </row>
    <row r="9358" spans="44:74">
      <c r="AR9358" s="8"/>
      <c r="BV9358" s="38"/>
    </row>
    <row r="9359" spans="44:74">
      <c r="AR9359" s="8"/>
      <c r="BV9359" s="38"/>
    </row>
    <row r="9360" spans="44:74">
      <c r="AR9360" s="8"/>
      <c r="BV9360" s="38"/>
    </row>
    <row r="9361" spans="44:74">
      <c r="AR9361" s="8"/>
      <c r="BV9361" s="38"/>
    </row>
    <row r="9362" spans="44:74">
      <c r="AR9362" s="8"/>
      <c r="BV9362" s="38"/>
    </row>
    <row r="9363" spans="44:74">
      <c r="AR9363" s="8"/>
      <c r="BV9363" s="38"/>
    </row>
    <row r="9364" spans="44:74">
      <c r="AR9364" s="8"/>
      <c r="BV9364" s="38"/>
    </row>
    <row r="9365" spans="44:74">
      <c r="AR9365" s="8"/>
      <c r="BV9365" s="38"/>
    </row>
    <row r="9366" spans="44:74">
      <c r="AR9366" s="8"/>
      <c r="BV9366" s="38"/>
    </row>
    <row r="9367" spans="44:74">
      <c r="AR9367" s="8"/>
      <c r="BV9367" s="38"/>
    </row>
    <row r="9368" spans="44:74">
      <c r="AR9368" s="8"/>
      <c r="BV9368" s="38"/>
    </row>
    <row r="9369" spans="44:74">
      <c r="AR9369" s="8"/>
      <c r="BV9369" s="38"/>
    </row>
    <row r="9370" spans="44:74">
      <c r="AR9370" s="8"/>
      <c r="BV9370" s="38"/>
    </row>
    <row r="9371" spans="44:74">
      <c r="AR9371" s="8"/>
      <c r="BV9371" s="38"/>
    </row>
    <row r="9372" spans="44:74">
      <c r="AR9372" s="8"/>
      <c r="BV9372" s="38"/>
    </row>
    <row r="9373" spans="44:74">
      <c r="AR9373" s="8"/>
      <c r="BV9373" s="38"/>
    </row>
    <row r="9374" spans="44:74">
      <c r="AR9374" s="8"/>
      <c r="BV9374" s="38"/>
    </row>
    <row r="9375" spans="44:74">
      <c r="AR9375" s="8"/>
      <c r="BV9375" s="38"/>
    </row>
    <row r="9376" spans="44:74">
      <c r="AR9376" s="8"/>
      <c r="BV9376" s="38"/>
    </row>
    <row r="9377" spans="44:74">
      <c r="AR9377" s="8"/>
      <c r="BV9377" s="38"/>
    </row>
    <row r="9378" spans="44:74">
      <c r="AR9378" s="8"/>
      <c r="BV9378" s="38"/>
    </row>
    <row r="9379" spans="44:74">
      <c r="AR9379" s="8"/>
      <c r="BV9379" s="38"/>
    </row>
    <row r="9380" spans="44:74">
      <c r="AR9380" s="8"/>
      <c r="BV9380" s="38"/>
    </row>
    <row r="9381" spans="44:74">
      <c r="AR9381" s="8"/>
      <c r="BV9381" s="38"/>
    </row>
    <row r="9382" spans="44:74">
      <c r="AR9382" s="8"/>
      <c r="BV9382" s="38"/>
    </row>
    <row r="9383" spans="44:74">
      <c r="AR9383" s="8"/>
      <c r="BV9383" s="38"/>
    </row>
    <row r="9384" spans="44:74">
      <c r="AR9384" s="8"/>
      <c r="BV9384" s="38"/>
    </row>
    <row r="9385" spans="44:74">
      <c r="AR9385" s="8"/>
      <c r="BV9385" s="38"/>
    </row>
    <row r="9386" spans="44:74">
      <c r="AR9386" s="8"/>
      <c r="BV9386" s="38"/>
    </row>
    <row r="9387" spans="44:74">
      <c r="AR9387" s="8"/>
      <c r="BV9387" s="38"/>
    </row>
    <row r="9388" spans="44:74">
      <c r="AR9388" s="8"/>
      <c r="BV9388" s="38"/>
    </row>
    <row r="9389" spans="44:74">
      <c r="AR9389" s="8"/>
      <c r="BV9389" s="38"/>
    </row>
    <row r="9390" spans="44:74">
      <c r="AR9390" s="8"/>
      <c r="BV9390" s="38"/>
    </row>
    <row r="9391" spans="44:74">
      <c r="AR9391" s="8"/>
      <c r="BV9391" s="38"/>
    </row>
    <row r="9392" spans="44:74">
      <c r="AR9392" s="8"/>
      <c r="BV9392" s="38"/>
    </row>
    <row r="9393" spans="44:74">
      <c r="AR9393" s="8"/>
      <c r="BV9393" s="38"/>
    </row>
    <row r="9394" spans="44:74">
      <c r="AR9394" s="8"/>
      <c r="BV9394" s="38"/>
    </row>
    <row r="9395" spans="44:74">
      <c r="AR9395" s="8"/>
      <c r="BV9395" s="38"/>
    </row>
    <row r="9396" spans="44:74">
      <c r="AR9396" s="8"/>
      <c r="BV9396" s="38"/>
    </row>
    <row r="9397" spans="44:74">
      <c r="AR9397" s="8"/>
      <c r="BV9397" s="38"/>
    </row>
    <row r="9398" spans="44:74">
      <c r="AR9398" s="8"/>
      <c r="BV9398" s="38"/>
    </row>
    <row r="9399" spans="44:74">
      <c r="AR9399" s="8"/>
      <c r="BV9399" s="38"/>
    </row>
    <row r="9400" spans="44:74">
      <c r="AR9400" s="8"/>
      <c r="BV9400" s="38"/>
    </row>
    <row r="9401" spans="44:74">
      <c r="AR9401" s="8"/>
      <c r="BV9401" s="38"/>
    </row>
    <row r="9402" spans="44:74">
      <c r="AR9402" s="8"/>
      <c r="BV9402" s="38"/>
    </row>
    <row r="9403" spans="44:74">
      <c r="AR9403" s="8"/>
      <c r="BV9403" s="38"/>
    </row>
    <row r="9404" spans="44:74">
      <c r="AR9404" s="8"/>
      <c r="BV9404" s="38"/>
    </row>
    <row r="9405" spans="44:74">
      <c r="AR9405" s="8"/>
      <c r="BV9405" s="38"/>
    </row>
    <row r="9406" spans="44:74">
      <c r="AR9406" s="8"/>
      <c r="BV9406" s="38"/>
    </row>
    <row r="9407" spans="44:74">
      <c r="AR9407" s="8"/>
      <c r="BV9407" s="38"/>
    </row>
    <row r="9408" spans="44:74">
      <c r="AR9408" s="8"/>
      <c r="BV9408" s="38"/>
    </row>
    <row r="9409" spans="44:74">
      <c r="AR9409" s="8"/>
      <c r="BV9409" s="38"/>
    </row>
    <row r="9410" spans="44:74">
      <c r="AR9410" s="8"/>
      <c r="BV9410" s="38"/>
    </row>
    <row r="9411" spans="44:74">
      <c r="AR9411" s="8"/>
      <c r="BV9411" s="38"/>
    </row>
    <row r="9412" spans="44:74">
      <c r="AR9412" s="8"/>
      <c r="BV9412" s="38"/>
    </row>
    <row r="9413" spans="44:74">
      <c r="AR9413" s="8"/>
      <c r="BV9413" s="38"/>
    </row>
    <row r="9414" spans="44:74">
      <c r="AR9414" s="8"/>
      <c r="BV9414" s="38"/>
    </row>
    <row r="9415" spans="44:74">
      <c r="AR9415" s="8"/>
      <c r="BV9415" s="38"/>
    </row>
    <row r="9416" spans="44:74">
      <c r="AR9416" s="8"/>
      <c r="BV9416" s="38"/>
    </row>
    <row r="9417" spans="44:74">
      <c r="AR9417" s="8"/>
      <c r="BV9417" s="38"/>
    </row>
    <row r="9418" spans="44:74">
      <c r="AR9418" s="8"/>
      <c r="BV9418" s="38"/>
    </row>
    <row r="9419" spans="44:74">
      <c r="AR9419" s="8"/>
      <c r="BV9419" s="38"/>
    </row>
    <row r="9420" spans="44:74">
      <c r="AR9420" s="8"/>
      <c r="BV9420" s="38"/>
    </row>
    <row r="9421" spans="44:74">
      <c r="AR9421" s="8"/>
      <c r="BV9421" s="38"/>
    </row>
    <row r="9422" spans="44:74">
      <c r="AR9422" s="8"/>
      <c r="BV9422" s="38"/>
    </row>
    <row r="9423" spans="44:74">
      <c r="AR9423" s="8"/>
      <c r="BV9423" s="38"/>
    </row>
    <row r="9424" spans="44:74">
      <c r="AR9424" s="8"/>
      <c r="BV9424" s="38"/>
    </row>
    <row r="9425" spans="44:74">
      <c r="AR9425" s="8"/>
      <c r="BV9425" s="38"/>
    </row>
    <row r="9426" spans="44:74">
      <c r="AR9426" s="8"/>
      <c r="BV9426" s="38"/>
    </row>
    <row r="9427" spans="44:74">
      <c r="AR9427" s="8"/>
      <c r="BV9427" s="38"/>
    </row>
    <row r="9428" spans="44:74">
      <c r="AR9428" s="8"/>
      <c r="BV9428" s="38"/>
    </row>
    <row r="9429" spans="44:74">
      <c r="AR9429" s="8"/>
      <c r="BV9429" s="38"/>
    </row>
    <row r="9430" spans="44:74">
      <c r="AR9430" s="8"/>
      <c r="BV9430" s="38"/>
    </row>
    <row r="9431" spans="44:74">
      <c r="AR9431" s="8"/>
      <c r="BV9431" s="38"/>
    </row>
    <row r="9432" spans="44:74">
      <c r="AR9432" s="8"/>
      <c r="BV9432" s="38"/>
    </row>
    <row r="9433" spans="44:74">
      <c r="AR9433" s="8"/>
      <c r="BV9433" s="38"/>
    </row>
    <row r="9434" spans="44:74">
      <c r="AR9434" s="8"/>
      <c r="BV9434" s="38"/>
    </row>
    <row r="9435" spans="44:74">
      <c r="AR9435" s="8"/>
      <c r="BV9435" s="38"/>
    </row>
    <row r="9436" spans="44:74">
      <c r="AR9436" s="8"/>
      <c r="BV9436" s="38"/>
    </row>
    <row r="9437" spans="44:74">
      <c r="AR9437" s="8"/>
      <c r="BV9437" s="38"/>
    </row>
    <row r="9438" spans="44:74">
      <c r="AR9438" s="8"/>
      <c r="BV9438" s="38"/>
    </row>
    <row r="9439" spans="44:74">
      <c r="AR9439" s="8"/>
      <c r="BV9439" s="38"/>
    </row>
    <row r="9440" spans="44:74">
      <c r="AR9440" s="8"/>
      <c r="BV9440" s="38"/>
    </row>
    <row r="9441" spans="44:74">
      <c r="AR9441" s="8"/>
      <c r="BV9441" s="38"/>
    </row>
    <row r="9442" spans="44:74">
      <c r="AR9442" s="8"/>
      <c r="BV9442" s="38"/>
    </row>
    <row r="9443" spans="44:74">
      <c r="AR9443" s="8"/>
      <c r="BV9443" s="38"/>
    </row>
    <row r="9444" spans="44:74">
      <c r="AR9444" s="8"/>
      <c r="BV9444" s="38"/>
    </row>
    <row r="9445" spans="44:74">
      <c r="AR9445" s="8"/>
      <c r="BV9445" s="38"/>
    </row>
    <row r="9446" spans="44:74">
      <c r="AR9446" s="8"/>
      <c r="BV9446" s="38"/>
    </row>
    <row r="9447" spans="44:74">
      <c r="AR9447" s="8"/>
      <c r="BV9447" s="38"/>
    </row>
    <row r="9448" spans="44:74">
      <c r="AR9448" s="8"/>
      <c r="BV9448" s="38"/>
    </row>
    <row r="9449" spans="44:74">
      <c r="AR9449" s="8"/>
      <c r="BV9449" s="38"/>
    </row>
    <row r="9450" spans="44:74">
      <c r="AR9450" s="8"/>
      <c r="BV9450" s="38"/>
    </row>
    <row r="9451" spans="44:74">
      <c r="AR9451" s="8"/>
      <c r="BV9451" s="38"/>
    </row>
    <row r="9452" spans="44:74">
      <c r="AR9452" s="8"/>
      <c r="BV9452" s="38"/>
    </row>
    <row r="9453" spans="44:74">
      <c r="AR9453" s="8"/>
      <c r="BV9453" s="38"/>
    </row>
    <row r="9454" spans="44:74">
      <c r="AR9454" s="8"/>
      <c r="BV9454" s="38"/>
    </row>
    <row r="9455" spans="44:74">
      <c r="AR9455" s="8"/>
      <c r="BV9455" s="38"/>
    </row>
    <row r="9456" spans="44:74">
      <c r="AR9456" s="8"/>
      <c r="BV9456" s="38"/>
    </row>
    <row r="9457" spans="44:74">
      <c r="AR9457" s="8"/>
      <c r="BV9457" s="38"/>
    </row>
    <row r="9458" spans="44:74">
      <c r="AR9458" s="8"/>
      <c r="BV9458" s="38"/>
    </row>
    <row r="9459" spans="44:74">
      <c r="AR9459" s="8"/>
      <c r="BV9459" s="38"/>
    </row>
    <row r="9460" spans="44:74">
      <c r="AR9460" s="8"/>
      <c r="BV9460" s="38"/>
    </row>
    <row r="9461" spans="44:74">
      <c r="AR9461" s="8"/>
      <c r="BV9461" s="38"/>
    </row>
    <row r="9462" spans="44:74">
      <c r="AR9462" s="8"/>
      <c r="BV9462" s="38"/>
    </row>
    <row r="9463" spans="44:74">
      <c r="AR9463" s="8"/>
      <c r="BV9463" s="38"/>
    </row>
    <row r="9464" spans="44:74">
      <c r="AR9464" s="8"/>
      <c r="BV9464" s="38"/>
    </row>
    <row r="9465" spans="44:74">
      <c r="AR9465" s="8"/>
      <c r="BV9465" s="38"/>
    </row>
    <row r="9466" spans="44:74">
      <c r="AR9466" s="8"/>
      <c r="BV9466" s="38"/>
    </row>
    <row r="9467" spans="44:74">
      <c r="AR9467" s="8"/>
      <c r="BV9467" s="38"/>
    </row>
    <row r="9468" spans="44:74">
      <c r="AR9468" s="8"/>
      <c r="BV9468" s="38"/>
    </row>
    <row r="9469" spans="44:74">
      <c r="AR9469" s="8"/>
      <c r="BV9469" s="38"/>
    </row>
    <row r="9470" spans="44:74">
      <c r="AR9470" s="8"/>
      <c r="BV9470" s="38"/>
    </row>
    <row r="9471" spans="44:74">
      <c r="AR9471" s="8"/>
      <c r="BV9471" s="38"/>
    </row>
    <row r="9472" spans="44:74">
      <c r="AR9472" s="8"/>
      <c r="BV9472" s="38"/>
    </row>
    <row r="9473" spans="44:74">
      <c r="AR9473" s="8"/>
      <c r="BV9473" s="38"/>
    </row>
    <row r="9474" spans="44:74">
      <c r="AR9474" s="8"/>
      <c r="BV9474" s="38"/>
    </row>
    <row r="9475" spans="44:74">
      <c r="AR9475" s="8"/>
      <c r="BV9475" s="38"/>
    </row>
    <row r="9476" spans="44:74">
      <c r="AR9476" s="8"/>
      <c r="BV9476" s="38"/>
    </row>
    <row r="9477" spans="44:74">
      <c r="AR9477" s="8"/>
      <c r="BV9477" s="38"/>
    </row>
    <row r="9478" spans="44:74">
      <c r="AR9478" s="8"/>
      <c r="BV9478" s="38"/>
    </row>
    <row r="9479" spans="44:74">
      <c r="AR9479" s="8"/>
      <c r="BV9479" s="38"/>
    </row>
    <row r="9480" spans="44:74">
      <c r="AR9480" s="8"/>
      <c r="BV9480" s="38"/>
    </row>
    <row r="9481" spans="44:74">
      <c r="AR9481" s="8"/>
      <c r="BV9481" s="38"/>
    </row>
    <row r="9482" spans="44:74">
      <c r="AR9482" s="8"/>
      <c r="BV9482" s="38"/>
    </row>
    <row r="9483" spans="44:74">
      <c r="AR9483" s="8"/>
      <c r="BV9483" s="38"/>
    </row>
    <row r="9484" spans="44:74">
      <c r="AR9484" s="8"/>
      <c r="BV9484" s="38"/>
    </row>
    <row r="9485" spans="44:74">
      <c r="AR9485" s="8"/>
      <c r="BV9485" s="38"/>
    </row>
    <row r="9486" spans="44:74">
      <c r="AR9486" s="8"/>
      <c r="BV9486" s="38"/>
    </row>
    <row r="9487" spans="44:74">
      <c r="AR9487" s="8"/>
      <c r="BV9487" s="38"/>
    </row>
    <row r="9488" spans="44:74">
      <c r="AR9488" s="8"/>
      <c r="BV9488" s="38"/>
    </row>
    <row r="9489" spans="44:74">
      <c r="AR9489" s="8"/>
      <c r="BV9489" s="38"/>
    </row>
    <row r="9490" spans="44:74">
      <c r="AR9490" s="8"/>
      <c r="BV9490" s="38"/>
    </row>
    <row r="9491" spans="44:74">
      <c r="AR9491" s="8"/>
      <c r="BV9491" s="38"/>
    </row>
    <row r="9492" spans="44:74">
      <c r="AR9492" s="8"/>
      <c r="BV9492" s="38"/>
    </row>
    <row r="9493" spans="44:74">
      <c r="AR9493" s="8"/>
      <c r="BV9493" s="38"/>
    </row>
    <row r="9494" spans="44:74">
      <c r="AR9494" s="8"/>
      <c r="BV9494" s="38"/>
    </row>
    <row r="9495" spans="44:74">
      <c r="AR9495" s="8"/>
      <c r="BV9495" s="38"/>
    </row>
    <row r="9496" spans="44:74">
      <c r="AR9496" s="8"/>
      <c r="BV9496" s="38"/>
    </row>
    <row r="9497" spans="44:74">
      <c r="AR9497" s="8"/>
      <c r="BV9497" s="38"/>
    </row>
    <row r="9498" spans="44:74">
      <c r="AR9498" s="8"/>
      <c r="BV9498" s="38"/>
    </row>
    <row r="9499" spans="44:74">
      <c r="AR9499" s="8"/>
      <c r="BV9499" s="38"/>
    </row>
    <row r="9500" spans="44:74">
      <c r="AR9500" s="8"/>
      <c r="BV9500" s="38"/>
    </row>
    <row r="9501" spans="44:74">
      <c r="AR9501" s="8"/>
      <c r="BV9501" s="38"/>
    </row>
    <row r="9502" spans="44:74">
      <c r="AR9502" s="8"/>
      <c r="BV9502" s="38"/>
    </row>
    <row r="9503" spans="44:74">
      <c r="AR9503" s="8"/>
      <c r="BV9503" s="38"/>
    </row>
    <row r="9504" spans="44:74">
      <c r="AR9504" s="8"/>
      <c r="BV9504" s="38"/>
    </row>
    <row r="9505" spans="44:74">
      <c r="AR9505" s="8"/>
      <c r="BV9505" s="38"/>
    </row>
    <row r="9506" spans="44:74">
      <c r="AR9506" s="8"/>
      <c r="BV9506" s="38"/>
    </row>
    <row r="9507" spans="44:74">
      <c r="AR9507" s="8"/>
      <c r="BV9507" s="38"/>
    </row>
    <row r="9508" spans="44:74">
      <c r="AR9508" s="8"/>
      <c r="BV9508" s="38"/>
    </row>
    <row r="9509" spans="44:74">
      <c r="AR9509" s="8"/>
      <c r="BV9509" s="38"/>
    </row>
    <row r="9510" spans="44:74">
      <c r="AR9510" s="8"/>
      <c r="BV9510" s="38"/>
    </row>
    <row r="9511" spans="44:74">
      <c r="AR9511" s="8"/>
      <c r="BV9511" s="38"/>
    </row>
    <row r="9512" spans="44:74">
      <c r="AR9512" s="8"/>
      <c r="BV9512" s="38"/>
    </row>
    <row r="9513" spans="44:74">
      <c r="AR9513" s="8"/>
      <c r="BV9513" s="38"/>
    </row>
    <row r="9514" spans="44:74">
      <c r="AR9514" s="8"/>
      <c r="BV9514" s="38"/>
    </row>
    <row r="9515" spans="44:74">
      <c r="AR9515" s="8"/>
      <c r="BV9515" s="38"/>
    </row>
    <row r="9516" spans="44:74">
      <c r="AR9516" s="8"/>
      <c r="BV9516" s="38"/>
    </row>
    <row r="9517" spans="44:74">
      <c r="AR9517" s="8"/>
      <c r="BV9517" s="38"/>
    </row>
    <row r="9518" spans="44:74">
      <c r="AR9518" s="8"/>
      <c r="BV9518" s="38"/>
    </row>
    <row r="9519" spans="44:74">
      <c r="AR9519" s="8"/>
      <c r="BV9519" s="38"/>
    </row>
    <row r="9520" spans="44:74">
      <c r="AR9520" s="8"/>
      <c r="BV9520" s="38"/>
    </row>
    <row r="9521" spans="44:74">
      <c r="AR9521" s="8"/>
      <c r="BV9521" s="38"/>
    </row>
    <row r="9522" spans="44:74">
      <c r="AR9522" s="8"/>
      <c r="BV9522" s="38"/>
    </row>
    <row r="9523" spans="44:74">
      <c r="AR9523" s="8"/>
      <c r="BV9523" s="38"/>
    </row>
    <row r="9524" spans="44:74">
      <c r="AR9524" s="8"/>
      <c r="BV9524" s="38"/>
    </row>
    <row r="9525" spans="44:74">
      <c r="AR9525" s="8"/>
      <c r="BV9525" s="38"/>
    </row>
    <row r="9526" spans="44:74">
      <c r="AR9526" s="8"/>
      <c r="BV9526" s="38"/>
    </row>
    <row r="9527" spans="44:74">
      <c r="AR9527" s="8"/>
      <c r="BV9527" s="38"/>
    </row>
    <row r="9528" spans="44:74">
      <c r="AR9528" s="8"/>
      <c r="BV9528" s="38"/>
    </row>
    <row r="9529" spans="44:74">
      <c r="AR9529" s="8"/>
      <c r="BV9529" s="38"/>
    </row>
    <row r="9530" spans="44:74">
      <c r="AR9530" s="8"/>
      <c r="BV9530" s="38"/>
    </row>
    <row r="9531" spans="44:74">
      <c r="AR9531" s="8"/>
      <c r="BV9531" s="38"/>
    </row>
    <row r="9532" spans="44:74">
      <c r="AR9532" s="8"/>
      <c r="BV9532" s="38"/>
    </row>
    <row r="9533" spans="44:74">
      <c r="AR9533" s="8"/>
      <c r="BV9533" s="38"/>
    </row>
    <row r="9534" spans="44:74">
      <c r="AR9534" s="8"/>
      <c r="BV9534" s="38"/>
    </row>
    <row r="9535" spans="44:74">
      <c r="AR9535" s="8"/>
      <c r="BV9535" s="38"/>
    </row>
    <row r="9536" spans="44:74">
      <c r="AR9536" s="8"/>
      <c r="BV9536" s="38"/>
    </row>
    <row r="9537" spans="44:74">
      <c r="AR9537" s="8"/>
      <c r="BV9537" s="38"/>
    </row>
    <row r="9538" spans="44:74">
      <c r="AR9538" s="8"/>
      <c r="BV9538" s="38"/>
    </row>
    <row r="9539" spans="44:74">
      <c r="AR9539" s="8"/>
      <c r="BV9539" s="38"/>
    </row>
    <row r="9540" spans="44:74">
      <c r="AR9540" s="8"/>
      <c r="BV9540" s="38"/>
    </row>
    <row r="9541" spans="44:74">
      <c r="AR9541" s="8"/>
      <c r="BV9541" s="38"/>
    </row>
    <row r="9542" spans="44:74">
      <c r="AR9542" s="8"/>
      <c r="BV9542" s="38"/>
    </row>
    <row r="9543" spans="44:74">
      <c r="AR9543" s="8"/>
      <c r="BV9543" s="38"/>
    </row>
    <row r="9544" spans="44:74">
      <c r="AR9544" s="8"/>
      <c r="BV9544" s="38"/>
    </row>
    <row r="9545" spans="44:74">
      <c r="AR9545" s="8"/>
      <c r="BV9545" s="38"/>
    </row>
    <row r="9546" spans="44:74">
      <c r="AR9546" s="8"/>
      <c r="BV9546" s="38"/>
    </row>
    <row r="9547" spans="44:74">
      <c r="AR9547" s="8"/>
      <c r="BV9547" s="38"/>
    </row>
    <row r="9548" spans="44:74">
      <c r="AR9548" s="8"/>
      <c r="BV9548" s="38"/>
    </row>
    <row r="9549" spans="44:74">
      <c r="AR9549" s="8"/>
      <c r="BV9549" s="38"/>
    </row>
    <row r="9550" spans="44:74">
      <c r="AR9550" s="8"/>
      <c r="BV9550" s="38"/>
    </row>
    <row r="9551" spans="44:74">
      <c r="AR9551" s="8"/>
      <c r="BV9551" s="38"/>
    </row>
    <row r="9552" spans="44:74">
      <c r="AR9552" s="8"/>
      <c r="BV9552" s="38"/>
    </row>
    <row r="9553" spans="44:74">
      <c r="AR9553" s="8"/>
      <c r="BV9553" s="38"/>
    </row>
    <row r="9554" spans="44:74">
      <c r="AR9554" s="8"/>
      <c r="BV9554" s="38"/>
    </row>
    <row r="9555" spans="44:74">
      <c r="AR9555" s="8"/>
      <c r="BV9555" s="38"/>
    </row>
    <row r="9556" spans="44:74">
      <c r="AR9556" s="8"/>
      <c r="BV9556" s="38"/>
    </row>
    <row r="9557" spans="44:74">
      <c r="AR9557" s="8"/>
      <c r="BV9557" s="38"/>
    </row>
    <row r="9558" spans="44:74">
      <c r="AR9558" s="8"/>
      <c r="BV9558" s="38"/>
    </row>
    <row r="9559" spans="44:74">
      <c r="AR9559" s="8"/>
      <c r="BV9559" s="38"/>
    </row>
    <row r="9560" spans="44:74">
      <c r="AR9560" s="8"/>
      <c r="BV9560" s="38"/>
    </row>
    <row r="9561" spans="44:74">
      <c r="AR9561" s="8"/>
      <c r="BV9561" s="38"/>
    </row>
    <row r="9562" spans="44:74">
      <c r="AR9562" s="8"/>
      <c r="BV9562" s="38"/>
    </row>
    <row r="9563" spans="44:74">
      <c r="AR9563" s="8"/>
      <c r="BV9563" s="38"/>
    </row>
    <row r="9564" spans="44:74">
      <c r="AR9564" s="8"/>
      <c r="BV9564" s="38"/>
    </row>
    <row r="9565" spans="44:74">
      <c r="AR9565" s="8"/>
      <c r="BV9565" s="38"/>
    </row>
    <row r="9566" spans="44:74">
      <c r="AR9566" s="8"/>
      <c r="BV9566" s="38"/>
    </row>
    <row r="9567" spans="44:74">
      <c r="AR9567" s="8"/>
      <c r="BV9567" s="38"/>
    </row>
    <row r="9568" spans="44:74">
      <c r="AR9568" s="8"/>
      <c r="BV9568" s="38"/>
    </row>
    <row r="9569" spans="44:74">
      <c r="AR9569" s="8"/>
      <c r="BV9569" s="38"/>
    </row>
    <row r="9570" spans="44:74">
      <c r="AR9570" s="8"/>
      <c r="BV9570" s="38"/>
    </row>
    <row r="9571" spans="44:74">
      <c r="AR9571" s="8"/>
      <c r="BV9571" s="38"/>
    </row>
    <row r="9572" spans="44:74">
      <c r="AR9572" s="8"/>
      <c r="BV9572" s="38"/>
    </row>
    <row r="9573" spans="44:74">
      <c r="AR9573" s="8"/>
      <c r="BV9573" s="38"/>
    </row>
    <row r="9574" spans="44:74">
      <c r="AR9574" s="8"/>
      <c r="BV9574" s="38"/>
    </row>
    <row r="9575" spans="44:74">
      <c r="AR9575" s="8"/>
      <c r="BV9575" s="38"/>
    </row>
    <row r="9576" spans="44:74">
      <c r="AR9576" s="8"/>
      <c r="BV9576" s="38"/>
    </row>
    <row r="9577" spans="44:74">
      <c r="AR9577" s="8"/>
      <c r="BV9577" s="38"/>
    </row>
    <row r="9578" spans="44:74">
      <c r="AR9578" s="8"/>
      <c r="BV9578" s="38"/>
    </row>
    <row r="9579" spans="44:74">
      <c r="AR9579" s="8"/>
      <c r="BV9579" s="38"/>
    </row>
    <row r="9580" spans="44:74">
      <c r="AR9580" s="8"/>
      <c r="BV9580" s="38"/>
    </row>
    <row r="9581" spans="44:74">
      <c r="AR9581" s="8"/>
      <c r="BV9581" s="38"/>
    </row>
    <row r="9582" spans="44:74">
      <c r="AR9582" s="8"/>
      <c r="BV9582" s="38"/>
    </row>
    <row r="9583" spans="44:74">
      <c r="AR9583" s="8"/>
      <c r="BV9583" s="38"/>
    </row>
    <row r="9584" spans="44:74">
      <c r="AR9584" s="8"/>
      <c r="BV9584" s="38"/>
    </row>
    <row r="9585" spans="44:74">
      <c r="AR9585" s="8"/>
      <c r="BV9585" s="38"/>
    </row>
    <row r="9586" spans="44:74">
      <c r="AR9586" s="8"/>
      <c r="BV9586" s="38"/>
    </row>
    <row r="9587" spans="44:74">
      <c r="AR9587" s="8"/>
      <c r="BV9587" s="38"/>
    </row>
    <row r="9588" spans="44:74">
      <c r="AR9588" s="8"/>
      <c r="BV9588" s="38"/>
    </row>
    <row r="9589" spans="44:74">
      <c r="AR9589" s="8"/>
      <c r="BV9589" s="38"/>
    </row>
    <row r="9590" spans="44:74">
      <c r="AR9590" s="8"/>
      <c r="BV9590" s="38"/>
    </row>
    <row r="9591" spans="44:74">
      <c r="AR9591" s="8"/>
      <c r="BV9591" s="38"/>
    </row>
    <row r="9592" spans="44:74">
      <c r="AR9592" s="8"/>
      <c r="BV9592" s="38"/>
    </row>
    <row r="9593" spans="44:74">
      <c r="AR9593" s="8"/>
      <c r="BV9593" s="38"/>
    </row>
    <row r="9594" spans="44:74">
      <c r="AR9594" s="8"/>
      <c r="BV9594" s="38"/>
    </row>
    <row r="9595" spans="44:74">
      <c r="AR9595" s="8"/>
      <c r="BV9595" s="38"/>
    </row>
    <row r="9596" spans="44:74">
      <c r="AR9596" s="8"/>
      <c r="BV9596" s="38"/>
    </row>
    <row r="9597" spans="44:74">
      <c r="AR9597" s="8"/>
      <c r="BV9597" s="38"/>
    </row>
    <row r="9598" spans="44:74">
      <c r="AR9598" s="8"/>
      <c r="BV9598" s="38"/>
    </row>
    <row r="9599" spans="44:74">
      <c r="AR9599" s="8"/>
      <c r="BV9599" s="38"/>
    </row>
    <row r="9600" spans="44:74">
      <c r="AR9600" s="8"/>
      <c r="BV9600" s="38"/>
    </row>
    <row r="9601" spans="44:74">
      <c r="AR9601" s="8"/>
      <c r="BV9601" s="38"/>
    </row>
    <row r="9602" spans="44:74">
      <c r="AR9602" s="8"/>
      <c r="BV9602" s="38"/>
    </row>
    <row r="9603" spans="44:74">
      <c r="AR9603" s="8"/>
      <c r="BV9603" s="38"/>
    </row>
    <row r="9604" spans="44:74">
      <c r="AR9604" s="8"/>
      <c r="BV9604" s="38"/>
    </row>
    <row r="9605" spans="44:74">
      <c r="AR9605" s="8"/>
      <c r="BV9605" s="38"/>
    </row>
    <row r="9606" spans="44:74">
      <c r="AR9606" s="8"/>
      <c r="BV9606" s="38"/>
    </row>
    <row r="9607" spans="44:74">
      <c r="AR9607" s="8"/>
      <c r="BV9607" s="38"/>
    </row>
    <row r="9608" spans="44:74">
      <c r="AR9608" s="8"/>
      <c r="BV9608" s="38"/>
    </row>
    <row r="9609" spans="44:74">
      <c r="AR9609" s="8"/>
      <c r="BV9609" s="38"/>
    </row>
    <row r="9610" spans="44:74">
      <c r="AR9610" s="8"/>
      <c r="BV9610" s="38"/>
    </row>
    <row r="9611" spans="44:74">
      <c r="AR9611" s="8"/>
      <c r="BV9611" s="38"/>
    </row>
    <row r="9612" spans="44:74">
      <c r="AR9612" s="8"/>
      <c r="BV9612" s="38"/>
    </row>
    <row r="9613" spans="44:74">
      <c r="AR9613" s="8"/>
      <c r="BV9613" s="38"/>
    </row>
    <row r="9614" spans="44:74">
      <c r="AR9614" s="8"/>
      <c r="BV9614" s="38"/>
    </row>
    <row r="9615" spans="44:74">
      <c r="AR9615" s="8"/>
      <c r="BV9615" s="38"/>
    </row>
    <row r="9616" spans="44:74">
      <c r="AR9616" s="8"/>
      <c r="BV9616" s="38"/>
    </row>
    <row r="9617" spans="44:74">
      <c r="AR9617" s="8"/>
      <c r="BV9617" s="38"/>
    </row>
    <row r="9618" spans="44:74">
      <c r="AR9618" s="8"/>
      <c r="BV9618" s="38"/>
    </row>
    <row r="9619" spans="44:74">
      <c r="AR9619" s="8"/>
      <c r="BV9619" s="38"/>
    </row>
    <row r="9620" spans="44:74">
      <c r="AR9620" s="8"/>
      <c r="BV9620" s="38"/>
    </row>
    <row r="9621" spans="44:74">
      <c r="AR9621" s="8"/>
      <c r="BV9621" s="38"/>
    </row>
    <row r="9622" spans="44:74">
      <c r="AR9622" s="8"/>
      <c r="BV9622" s="38"/>
    </row>
    <row r="9623" spans="44:74">
      <c r="AR9623" s="8"/>
      <c r="BV9623" s="38"/>
    </row>
    <row r="9624" spans="44:74">
      <c r="AR9624" s="8"/>
      <c r="BV9624" s="38"/>
    </row>
    <row r="9625" spans="44:74">
      <c r="AR9625" s="8"/>
      <c r="BV9625" s="38"/>
    </row>
    <row r="9626" spans="44:74">
      <c r="AR9626" s="8"/>
      <c r="BV9626" s="38"/>
    </row>
    <row r="9627" spans="44:74">
      <c r="AR9627" s="8"/>
      <c r="BV9627" s="38"/>
    </row>
    <row r="9628" spans="44:74">
      <c r="AR9628" s="8"/>
      <c r="BV9628" s="38"/>
    </row>
    <row r="9629" spans="44:74">
      <c r="AR9629" s="8"/>
      <c r="BV9629" s="38"/>
    </row>
    <row r="9630" spans="44:74">
      <c r="AR9630" s="8"/>
      <c r="BV9630" s="38"/>
    </row>
    <row r="9631" spans="44:74">
      <c r="AR9631" s="8"/>
      <c r="BV9631" s="38"/>
    </row>
    <row r="9632" spans="44:74">
      <c r="AR9632" s="8"/>
      <c r="BV9632" s="38"/>
    </row>
    <row r="9633" spans="44:74">
      <c r="AR9633" s="8"/>
      <c r="BV9633" s="38"/>
    </row>
    <row r="9634" spans="44:74">
      <c r="AR9634" s="8"/>
      <c r="BV9634" s="38"/>
    </row>
    <row r="9635" spans="44:74">
      <c r="AR9635" s="8"/>
      <c r="BV9635" s="38"/>
    </row>
    <row r="9636" spans="44:74">
      <c r="AR9636" s="8"/>
      <c r="BV9636" s="38"/>
    </row>
    <row r="9637" spans="44:74">
      <c r="AR9637" s="8"/>
      <c r="BV9637" s="38"/>
    </row>
    <row r="9638" spans="44:74">
      <c r="AR9638" s="8"/>
      <c r="BV9638" s="38"/>
    </row>
    <row r="9639" spans="44:74">
      <c r="AR9639" s="8"/>
      <c r="BV9639" s="38"/>
    </row>
    <row r="9640" spans="44:74">
      <c r="AR9640" s="8"/>
      <c r="BV9640" s="38"/>
    </row>
    <row r="9641" spans="44:74">
      <c r="AR9641" s="8"/>
      <c r="BV9641" s="38"/>
    </row>
    <row r="9642" spans="44:74">
      <c r="AR9642" s="8"/>
      <c r="BV9642" s="38"/>
    </row>
    <row r="9643" spans="44:74">
      <c r="AR9643" s="8"/>
      <c r="BV9643" s="38"/>
    </row>
    <row r="9644" spans="44:74">
      <c r="AR9644" s="8"/>
      <c r="BV9644" s="38"/>
    </row>
    <row r="9645" spans="44:74">
      <c r="AR9645" s="8"/>
      <c r="BV9645" s="38"/>
    </row>
    <row r="9646" spans="44:74">
      <c r="AR9646" s="8"/>
      <c r="BV9646" s="38"/>
    </row>
    <row r="9647" spans="44:74">
      <c r="AR9647" s="8"/>
      <c r="BV9647" s="38"/>
    </row>
    <row r="9648" spans="44:74">
      <c r="AR9648" s="8"/>
      <c r="BV9648" s="38"/>
    </row>
    <row r="9649" spans="44:74">
      <c r="AR9649" s="8"/>
      <c r="BV9649" s="38"/>
    </row>
    <row r="9650" spans="44:74">
      <c r="AR9650" s="8"/>
      <c r="BV9650" s="38"/>
    </row>
    <row r="9651" spans="44:74">
      <c r="AR9651" s="8"/>
      <c r="BV9651" s="38"/>
    </row>
    <row r="9652" spans="44:74">
      <c r="AR9652" s="8"/>
      <c r="BV9652" s="38"/>
    </row>
    <row r="9653" spans="44:74">
      <c r="AR9653" s="8"/>
      <c r="BV9653" s="38"/>
    </row>
    <row r="9654" spans="44:74">
      <c r="AR9654" s="8"/>
      <c r="BV9654" s="38"/>
    </row>
    <row r="9655" spans="44:74">
      <c r="AR9655" s="8"/>
      <c r="BV9655" s="38"/>
    </row>
    <row r="9656" spans="44:74">
      <c r="AR9656" s="8"/>
      <c r="BV9656" s="38"/>
    </row>
    <row r="9657" spans="44:74">
      <c r="AR9657" s="8"/>
      <c r="BV9657" s="38"/>
    </row>
    <row r="9658" spans="44:74">
      <c r="AR9658" s="8"/>
      <c r="BV9658" s="38"/>
    </row>
    <row r="9659" spans="44:74">
      <c r="AR9659" s="8"/>
      <c r="BV9659" s="38"/>
    </row>
    <row r="9660" spans="44:74">
      <c r="AR9660" s="8"/>
      <c r="BV9660" s="38"/>
    </row>
    <row r="9661" spans="44:74">
      <c r="AR9661" s="8"/>
      <c r="BV9661" s="38"/>
    </row>
    <row r="9662" spans="44:74">
      <c r="AR9662" s="8"/>
      <c r="BV9662" s="38"/>
    </row>
    <row r="9663" spans="44:74">
      <c r="AR9663" s="8"/>
      <c r="BV9663" s="38"/>
    </row>
    <row r="9664" spans="44:74">
      <c r="AR9664" s="8"/>
      <c r="BV9664" s="38"/>
    </row>
    <row r="9665" spans="44:74">
      <c r="AR9665" s="8"/>
      <c r="BV9665" s="38"/>
    </row>
    <row r="9666" spans="44:74">
      <c r="AR9666" s="8"/>
      <c r="BV9666" s="38"/>
    </row>
    <row r="9667" spans="44:74">
      <c r="AR9667" s="8"/>
      <c r="BV9667" s="38"/>
    </row>
    <row r="9668" spans="44:74">
      <c r="AR9668" s="8"/>
      <c r="BV9668" s="38"/>
    </row>
    <row r="9669" spans="44:74">
      <c r="AR9669" s="8"/>
      <c r="BV9669" s="38"/>
    </row>
    <row r="9670" spans="44:74">
      <c r="AR9670" s="8"/>
      <c r="BV9670" s="38"/>
    </row>
    <row r="9671" spans="44:74">
      <c r="AR9671" s="8"/>
      <c r="BV9671" s="38"/>
    </row>
    <row r="9672" spans="44:74">
      <c r="AR9672" s="8"/>
      <c r="BV9672" s="38"/>
    </row>
    <row r="9673" spans="44:74">
      <c r="AR9673" s="8"/>
      <c r="BV9673" s="38"/>
    </row>
    <row r="9674" spans="44:74">
      <c r="AR9674" s="8"/>
      <c r="BV9674" s="38"/>
    </row>
    <row r="9675" spans="44:74">
      <c r="AR9675" s="8"/>
      <c r="BV9675" s="38"/>
    </row>
    <row r="9676" spans="44:74">
      <c r="AR9676" s="8"/>
      <c r="BV9676" s="38"/>
    </row>
    <row r="9677" spans="44:74">
      <c r="AR9677" s="8"/>
      <c r="BV9677" s="38"/>
    </row>
    <row r="9678" spans="44:74">
      <c r="AR9678" s="8"/>
      <c r="BV9678" s="38"/>
    </row>
    <row r="9679" spans="44:74">
      <c r="AR9679" s="8"/>
      <c r="BV9679" s="38"/>
    </row>
    <row r="9680" spans="44:74">
      <c r="AR9680" s="8"/>
      <c r="BV9680" s="38"/>
    </row>
    <row r="9681" spans="44:74">
      <c r="AR9681" s="8"/>
      <c r="BV9681" s="38"/>
    </row>
    <row r="9682" spans="44:74">
      <c r="AR9682" s="8"/>
      <c r="BV9682" s="38"/>
    </row>
    <row r="9683" spans="44:74">
      <c r="AR9683" s="8"/>
      <c r="BV9683" s="38"/>
    </row>
    <row r="9684" spans="44:74">
      <c r="AR9684" s="8"/>
      <c r="BV9684" s="38"/>
    </row>
    <row r="9685" spans="44:74">
      <c r="AR9685" s="8"/>
      <c r="BV9685" s="38"/>
    </row>
    <row r="9686" spans="44:74">
      <c r="AR9686" s="8"/>
      <c r="BV9686" s="38"/>
    </row>
    <row r="9687" spans="44:74">
      <c r="AR9687" s="8"/>
      <c r="BV9687" s="38"/>
    </row>
    <row r="9688" spans="44:74">
      <c r="AR9688" s="8"/>
      <c r="BV9688" s="38"/>
    </row>
    <row r="9689" spans="44:74">
      <c r="AR9689" s="8"/>
      <c r="BV9689" s="38"/>
    </row>
    <row r="9690" spans="44:74">
      <c r="AR9690" s="8"/>
      <c r="BV9690" s="38"/>
    </row>
    <row r="9691" spans="44:74">
      <c r="AR9691" s="8"/>
      <c r="BV9691" s="38"/>
    </row>
    <row r="9692" spans="44:74">
      <c r="AR9692" s="8"/>
      <c r="BV9692" s="38"/>
    </row>
    <row r="9693" spans="44:74">
      <c r="AR9693" s="8"/>
      <c r="BV9693" s="38"/>
    </row>
    <row r="9694" spans="44:74">
      <c r="AR9694" s="8"/>
      <c r="BV9694" s="38"/>
    </row>
    <row r="9695" spans="44:74">
      <c r="AR9695" s="8"/>
      <c r="BV9695" s="38"/>
    </row>
    <row r="9696" spans="44:74">
      <c r="AR9696" s="8"/>
      <c r="BV9696" s="38"/>
    </row>
    <row r="9697" spans="44:74">
      <c r="AR9697" s="8"/>
      <c r="BV9697" s="38"/>
    </row>
    <row r="9698" spans="44:74">
      <c r="AR9698" s="8"/>
      <c r="BV9698" s="38"/>
    </row>
    <row r="9699" spans="44:74">
      <c r="AR9699" s="8"/>
      <c r="BV9699" s="38"/>
    </row>
    <row r="9700" spans="44:74">
      <c r="AR9700" s="8"/>
      <c r="BV9700" s="38"/>
    </row>
    <row r="9701" spans="44:74">
      <c r="AR9701" s="8"/>
      <c r="BV9701" s="38"/>
    </row>
    <row r="9702" spans="44:74">
      <c r="AR9702" s="8"/>
      <c r="BV9702" s="38"/>
    </row>
    <row r="9703" spans="44:74">
      <c r="AR9703" s="8"/>
      <c r="BV9703" s="38"/>
    </row>
    <row r="9704" spans="44:74">
      <c r="AR9704" s="8"/>
      <c r="BV9704" s="38"/>
    </row>
    <row r="9705" spans="44:74">
      <c r="AR9705" s="8"/>
      <c r="BV9705" s="38"/>
    </row>
    <row r="9706" spans="44:74">
      <c r="AR9706" s="8"/>
      <c r="BV9706" s="38"/>
    </row>
    <row r="9707" spans="44:74">
      <c r="AR9707" s="8"/>
      <c r="BV9707" s="38"/>
    </row>
    <row r="9708" spans="44:74">
      <c r="AR9708" s="8"/>
      <c r="BV9708" s="38"/>
    </row>
    <row r="9709" spans="44:74">
      <c r="AR9709" s="8"/>
      <c r="BV9709" s="38"/>
    </row>
    <row r="9710" spans="44:74">
      <c r="AR9710" s="8"/>
      <c r="BV9710" s="38"/>
    </row>
    <row r="9711" spans="44:74">
      <c r="AR9711" s="8"/>
      <c r="BV9711" s="38"/>
    </row>
    <row r="9712" spans="44:74">
      <c r="AR9712" s="8"/>
      <c r="BV9712" s="38"/>
    </row>
    <row r="9713" spans="44:74">
      <c r="AR9713" s="8"/>
      <c r="BV9713" s="38"/>
    </row>
    <row r="9714" spans="44:74">
      <c r="AR9714" s="8"/>
      <c r="BV9714" s="38"/>
    </row>
    <row r="9715" spans="44:74">
      <c r="AR9715" s="8"/>
      <c r="BV9715" s="38"/>
    </row>
    <row r="9716" spans="44:74">
      <c r="AR9716" s="8"/>
      <c r="BV9716" s="38"/>
    </row>
    <row r="9717" spans="44:74">
      <c r="AR9717" s="8"/>
      <c r="BV9717" s="38"/>
    </row>
    <row r="9718" spans="44:74">
      <c r="AR9718" s="8"/>
      <c r="BV9718" s="38"/>
    </row>
    <row r="9719" spans="44:74">
      <c r="AR9719" s="8"/>
      <c r="BV9719" s="38"/>
    </row>
    <row r="9720" spans="44:74">
      <c r="AR9720" s="8"/>
      <c r="BV9720" s="38"/>
    </row>
    <row r="9721" spans="44:74">
      <c r="AR9721" s="8"/>
      <c r="BV9721" s="38"/>
    </row>
    <row r="9722" spans="44:74">
      <c r="AR9722" s="8"/>
      <c r="BV9722" s="38"/>
    </row>
    <row r="9723" spans="44:74">
      <c r="AR9723" s="8"/>
      <c r="BV9723" s="38"/>
    </row>
    <row r="9724" spans="44:74">
      <c r="AR9724" s="8"/>
      <c r="BV9724" s="38"/>
    </row>
    <row r="9725" spans="44:74">
      <c r="AR9725" s="8"/>
      <c r="BV9725" s="38"/>
    </row>
    <row r="9726" spans="44:74">
      <c r="AR9726" s="8"/>
      <c r="BV9726" s="38"/>
    </row>
    <row r="9727" spans="44:74">
      <c r="AR9727" s="8"/>
      <c r="BV9727" s="38"/>
    </row>
    <row r="9728" spans="44:74">
      <c r="AR9728" s="8"/>
      <c r="BV9728" s="38"/>
    </row>
    <row r="9729" spans="44:74">
      <c r="AR9729" s="8"/>
      <c r="BV9729" s="38"/>
    </row>
    <row r="9730" spans="44:74">
      <c r="AR9730" s="8"/>
      <c r="BV9730" s="38"/>
    </row>
    <row r="9731" spans="44:74">
      <c r="AR9731" s="8"/>
      <c r="BV9731" s="38"/>
    </row>
    <row r="9732" spans="44:74">
      <c r="AR9732" s="8"/>
      <c r="BV9732" s="38"/>
    </row>
    <row r="9733" spans="44:74">
      <c r="AR9733" s="8"/>
      <c r="BV9733" s="38"/>
    </row>
    <row r="9734" spans="44:74">
      <c r="AR9734" s="8"/>
      <c r="BV9734" s="38"/>
    </row>
    <row r="9735" spans="44:74">
      <c r="AR9735" s="8"/>
      <c r="BV9735" s="38"/>
    </row>
    <row r="9736" spans="44:74">
      <c r="AR9736" s="8"/>
      <c r="BV9736" s="38"/>
    </row>
    <row r="9737" spans="44:74">
      <c r="AR9737" s="8"/>
      <c r="BV9737" s="38"/>
    </row>
    <row r="9738" spans="44:74">
      <c r="AR9738" s="8"/>
      <c r="BV9738" s="38"/>
    </row>
    <row r="9739" spans="44:74">
      <c r="AR9739" s="8"/>
      <c r="BV9739" s="38"/>
    </row>
    <row r="9740" spans="44:74">
      <c r="AR9740" s="8"/>
      <c r="BV9740" s="38"/>
    </row>
    <row r="9741" spans="44:74">
      <c r="AR9741" s="8"/>
      <c r="BV9741" s="38"/>
    </row>
    <row r="9742" spans="44:74">
      <c r="AR9742" s="8"/>
      <c r="BV9742" s="38"/>
    </row>
    <row r="9743" spans="44:74">
      <c r="AR9743" s="8"/>
      <c r="BV9743" s="38"/>
    </row>
    <row r="9744" spans="44:74">
      <c r="AR9744" s="8"/>
      <c r="BV9744" s="38"/>
    </row>
    <row r="9745" spans="44:74">
      <c r="AR9745" s="8"/>
      <c r="BV9745" s="38"/>
    </row>
    <row r="9746" spans="44:74">
      <c r="AR9746" s="8"/>
      <c r="BV9746" s="38"/>
    </row>
    <row r="9747" spans="44:74">
      <c r="AR9747" s="8"/>
      <c r="BV9747" s="38"/>
    </row>
    <row r="9748" spans="44:74">
      <c r="AR9748" s="8"/>
      <c r="BV9748" s="38"/>
    </row>
    <row r="9749" spans="44:74">
      <c r="AR9749" s="8"/>
      <c r="BV9749" s="38"/>
    </row>
    <row r="9750" spans="44:74">
      <c r="AR9750" s="8"/>
      <c r="BV9750" s="38"/>
    </row>
    <row r="9751" spans="44:74">
      <c r="AR9751" s="8"/>
      <c r="BV9751" s="38"/>
    </row>
    <row r="9752" spans="44:74">
      <c r="AR9752" s="8"/>
      <c r="BV9752" s="38"/>
    </row>
    <row r="9753" spans="44:74">
      <c r="AR9753" s="8"/>
      <c r="BV9753" s="38"/>
    </row>
    <row r="9754" spans="44:74">
      <c r="AR9754" s="8"/>
      <c r="BV9754" s="38"/>
    </row>
    <row r="9755" spans="44:74">
      <c r="AR9755" s="8"/>
      <c r="BV9755" s="38"/>
    </row>
    <row r="9756" spans="44:74">
      <c r="AR9756" s="8"/>
      <c r="BV9756" s="38"/>
    </row>
    <row r="9757" spans="44:74">
      <c r="AR9757" s="8"/>
      <c r="BV9757" s="38"/>
    </row>
    <row r="9758" spans="44:74">
      <c r="AR9758" s="8"/>
      <c r="BV9758" s="38"/>
    </row>
    <row r="9759" spans="44:74">
      <c r="AR9759" s="8"/>
      <c r="BV9759" s="38"/>
    </row>
    <row r="9760" spans="44:74">
      <c r="AR9760" s="8"/>
      <c r="BV9760" s="38"/>
    </row>
    <row r="9761" spans="44:74">
      <c r="AR9761" s="8"/>
      <c r="BV9761" s="38"/>
    </row>
    <row r="9762" spans="44:74">
      <c r="AR9762" s="8"/>
      <c r="BV9762" s="38"/>
    </row>
    <row r="9763" spans="44:74">
      <c r="AR9763" s="8"/>
      <c r="BV9763" s="38"/>
    </row>
    <row r="9764" spans="44:74">
      <c r="AR9764" s="8"/>
      <c r="BV9764" s="38"/>
    </row>
    <row r="9765" spans="44:74">
      <c r="AR9765" s="8"/>
      <c r="BV9765" s="38"/>
    </row>
    <row r="9766" spans="44:74">
      <c r="AR9766" s="8"/>
      <c r="BV9766" s="38"/>
    </row>
    <row r="9767" spans="44:74">
      <c r="AR9767" s="8"/>
      <c r="BV9767" s="38"/>
    </row>
    <row r="9768" spans="44:74">
      <c r="AR9768" s="8"/>
      <c r="BV9768" s="38"/>
    </row>
    <row r="9769" spans="44:74">
      <c r="AR9769" s="8"/>
      <c r="BV9769" s="38"/>
    </row>
    <row r="9770" spans="44:74">
      <c r="AR9770" s="8"/>
      <c r="BV9770" s="38"/>
    </row>
    <row r="9771" spans="44:74">
      <c r="AR9771" s="8"/>
      <c r="BV9771" s="38"/>
    </row>
    <row r="9772" spans="44:74">
      <c r="AR9772" s="8"/>
      <c r="BV9772" s="38"/>
    </row>
    <row r="9773" spans="44:74">
      <c r="AR9773" s="8"/>
      <c r="BV9773" s="38"/>
    </row>
    <row r="9774" spans="44:74">
      <c r="AR9774" s="8"/>
      <c r="BV9774" s="38"/>
    </row>
    <row r="9775" spans="44:74">
      <c r="AR9775" s="8"/>
      <c r="BV9775" s="38"/>
    </row>
    <row r="9776" spans="44:74">
      <c r="AR9776" s="8"/>
      <c r="BV9776" s="38"/>
    </row>
    <row r="9777" spans="44:74">
      <c r="AR9777" s="8"/>
      <c r="BV9777" s="38"/>
    </row>
    <row r="9778" spans="44:74">
      <c r="AR9778" s="8"/>
      <c r="BV9778" s="38"/>
    </row>
    <row r="9779" spans="44:74">
      <c r="AR9779" s="8"/>
      <c r="BV9779" s="38"/>
    </row>
    <row r="9780" spans="44:74">
      <c r="AR9780" s="8"/>
      <c r="BV9780" s="38"/>
    </row>
    <row r="9781" spans="44:74">
      <c r="AR9781" s="8"/>
      <c r="BV9781" s="38"/>
    </row>
    <row r="9782" spans="44:74">
      <c r="AR9782" s="8"/>
      <c r="BV9782" s="38"/>
    </row>
    <row r="9783" spans="44:74">
      <c r="AR9783" s="8"/>
      <c r="BV9783" s="38"/>
    </row>
    <row r="9784" spans="44:74">
      <c r="AR9784" s="8"/>
      <c r="BV9784" s="38"/>
    </row>
    <row r="9785" spans="44:74">
      <c r="AR9785" s="8"/>
      <c r="BV9785" s="38"/>
    </row>
    <row r="9786" spans="44:74">
      <c r="AR9786" s="8"/>
      <c r="BV9786" s="38"/>
    </row>
    <row r="9787" spans="44:74">
      <c r="AR9787" s="8"/>
      <c r="BV9787" s="38"/>
    </row>
    <row r="9788" spans="44:74">
      <c r="AR9788" s="8"/>
      <c r="BV9788" s="38"/>
    </row>
    <row r="9789" spans="44:74">
      <c r="AR9789" s="8"/>
      <c r="BV9789" s="38"/>
    </row>
    <row r="9790" spans="44:74">
      <c r="AR9790" s="8"/>
      <c r="BV9790" s="38"/>
    </row>
    <row r="9791" spans="44:74">
      <c r="AR9791" s="8"/>
      <c r="BV9791" s="38"/>
    </row>
    <row r="9792" spans="44:74">
      <c r="AR9792" s="8"/>
      <c r="BV9792" s="38"/>
    </row>
    <row r="9793" spans="44:74">
      <c r="AR9793" s="8"/>
      <c r="BV9793" s="38"/>
    </row>
    <row r="9794" spans="44:74">
      <c r="AR9794" s="8"/>
      <c r="BV9794" s="38"/>
    </row>
    <row r="9795" spans="44:74">
      <c r="AR9795" s="8"/>
      <c r="BV9795" s="38"/>
    </row>
    <row r="9796" spans="44:74">
      <c r="AR9796" s="8"/>
      <c r="BV9796" s="38"/>
    </row>
    <row r="9797" spans="44:74">
      <c r="AR9797" s="8"/>
      <c r="BV9797" s="38"/>
    </row>
    <row r="9798" spans="44:74">
      <c r="AR9798" s="8"/>
      <c r="BV9798" s="38"/>
    </row>
    <row r="9799" spans="44:74">
      <c r="AR9799" s="8"/>
      <c r="BV9799" s="38"/>
    </row>
    <row r="9800" spans="44:74">
      <c r="AR9800" s="8"/>
      <c r="BV9800" s="38"/>
    </row>
    <row r="9801" spans="44:74">
      <c r="AR9801" s="8"/>
      <c r="BV9801" s="38"/>
    </row>
    <row r="9802" spans="44:74">
      <c r="AR9802" s="8"/>
      <c r="BV9802" s="38"/>
    </row>
    <row r="9803" spans="44:74">
      <c r="AR9803" s="8"/>
      <c r="BV9803" s="38"/>
    </row>
    <row r="9804" spans="44:74">
      <c r="AR9804" s="8"/>
      <c r="BV9804" s="38"/>
    </row>
    <row r="9805" spans="44:74">
      <c r="AR9805" s="8"/>
      <c r="BV9805" s="38"/>
    </row>
    <row r="9806" spans="44:74">
      <c r="AR9806" s="8"/>
      <c r="BV9806" s="38"/>
    </row>
    <row r="9807" spans="44:74">
      <c r="AR9807" s="8"/>
      <c r="BV9807" s="38"/>
    </row>
    <row r="9808" spans="44:74">
      <c r="AR9808" s="8"/>
      <c r="BV9808" s="38"/>
    </row>
    <row r="9809" spans="44:74">
      <c r="AR9809" s="8"/>
      <c r="BV9809" s="38"/>
    </row>
    <row r="9810" spans="44:74">
      <c r="AR9810" s="8"/>
      <c r="BV9810" s="38"/>
    </row>
    <row r="9811" spans="44:74">
      <c r="AR9811" s="8"/>
      <c r="BV9811" s="38"/>
    </row>
    <row r="9812" spans="44:74">
      <c r="AR9812" s="8"/>
      <c r="BV9812" s="38"/>
    </row>
    <row r="9813" spans="44:74">
      <c r="AR9813" s="8"/>
      <c r="BV9813" s="38"/>
    </row>
    <row r="9814" spans="44:74">
      <c r="AR9814" s="8"/>
      <c r="BV9814" s="38"/>
    </row>
    <row r="9815" spans="44:74">
      <c r="AR9815" s="8"/>
      <c r="BV9815" s="38"/>
    </row>
    <row r="9816" spans="44:74">
      <c r="AR9816" s="8"/>
      <c r="BV9816" s="38"/>
    </row>
    <row r="9817" spans="44:74">
      <c r="AR9817" s="8"/>
      <c r="BV9817" s="38"/>
    </row>
    <row r="9818" spans="44:74">
      <c r="AR9818" s="8"/>
      <c r="BV9818" s="38"/>
    </row>
    <row r="9819" spans="44:74">
      <c r="AR9819" s="8"/>
      <c r="BV9819" s="38"/>
    </row>
    <row r="9820" spans="44:74">
      <c r="AR9820" s="8"/>
      <c r="BV9820" s="38"/>
    </row>
    <row r="9821" spans="44:74">
      <c r="AR9821" s="8"/>
      <c r="BV9821" s="38"/>
    </row>
    <row r="9822" spans="44:74">
      <c r="AR9822" s="8"/>
      <c r="BV9822" s="38"/>
    </row>
    <row r="9823" spans="44:74">
      <c r="AR9823" s="8"/>
      <c r="BV9823" s="38"/>
    </row>
    <row r="9824" spans="44:74">
      <c r="AR9824" s="8"/>
      <c r="BV9824" s="38"/>
    </row>
    <row r="9825" spans="44:74">
      <c r="AR9825" s="8"/>
      <c r="BV9825" s="38"/>
    </row>
    <row r="9826" spans="44:74">
      <c r="AR9826" s="8"/>
      <c r="BV9826" s="38"/>
    </row>
    <row r="9827" spans="44:74">
      <c r="AR9827" s="8"/>
      <c r="BV9827" s="38"/>
    </row>
    <row r="9828" spans="44:74">
      <c r="AR9828" s="8"/>
      <c r="BV9828" s="38"/>
    </row>
    <row r="9829" spans="44:74">
      <c r="AR9829" s="8"/>
      <c r="BV9829" s="38"/>
    </row>
    <row r="9830" spans="44:74">
      <c r="AR9830" s="8"/>
      <c r="BV9830" s="38"/>
    </row>
    <row r="9831" spans="44:74">
      <c r="AR9831" s="8"/>
      <c r="BV9831" s="38"/>
    </row>
    <row r="9832" spans="44:74">
      <c r="AR9832" s="8"/>
      <c r="BV9832" s="38"/>
    </row>
    <row r="9833" spans="44:74">
      <c r="AR9833" s="8"/>
      <c r="BV9833" s="38"/>
    </row>
    <row r="9834" spans="44:74">
      <c r="AR9834" s="8"/>
      <c r="BV9834" s="38"/>
    </row>
    <row r="9835" spans="44:74">
      <c r="AR9835" s="8"/>
      <c r="BV9835" s="38"/>
    </row>
    <row r="9836" spans="44:74">
      <c r="AR9836" s="8"/>
      <c r="BV9836" s="38"/>
    </row>
    <row r="9837" spans="44:74">
      <c r="AR9837" s="8"/>
      <c r="BV9837" s="38"/>
    </row>
    <row r="9838" spans="44:74">
      <c r="AR9838" s="8"/>
      <c r="BV9838" s="38"/>
    </row>
    <row r="9839" spans="44:74">
      <c r="AR9839" s="8"/>
      <c r="BV9839" s="38"/>
    </row>
    <row r="9840" spans="44:74">
      <c r="AR9840" s="8"/>
      <c r="BV9840" s="38"/>
    </row>
    <row r="9841" spans="44:74">
      <c r="AR9841" s="8"/>
      <c r="BV9841" s="38"/>
    </row>
    <row r="9842" spans="44:74">
      <c r="AR9842" s="8"/>
      <c r="BV9842" s="38"/>
    </row>
    <row r="9843" spans="44:74">
      <c r="AR9843" s="8"/>
      <c r="BV9843" s="38"/>
    </row>
    <row r="9844" spans="44:74">
      <c r="AR9844" s="8"/>
      <c r="BV9844" s="38"/>
    </row>
    <row r="9845" spans="44:74">
      <c r="AR9845" s="8"/>
      <c r="BV9845" s="38"/>
    </row>
    <row r="9846" spans="44:74">
      <c r="AR9846" s="8"/>
      <c r="BV9846" s="38"/>
    </row>
    <row r="9847" spans="44:74">
      <c r="AR9847" s="8"/>
      <c r="BV9847" s="38"/>
    </row>
    <row r="9848" spans="44:74">
      <c r="AR9848" s="8"/>
      <c r="BV9848" s="38"/>
    </row>
    <row r="9849" spans="44:74">
      <c r="AR9849" s="8"/>
      <c r="BV9849" s="38"/>
    </row>
    <row r="9850" spans="44:74">
      <c r="AR9850" s="8"/>
      <c r="BV9850" s="38"/>
    </row>
    <row r="9851" spans="44:74">
      <c r="AR9851" s="8"/>
      <c r="BV9851" s="38"/>
    </row>
    <row r="9852" spans="44:74">
      <c r="AR9852" s="8"/>
      <c r="BV9852" s="38"/>
    </row>
    <row r="9853" spans="44:74">
      <c r="AR9853" s="8"/>
      <c r="BV9853" s="38"/>
    </row>
    <row r="9854" spans="44:74">
      <c r="AR9854" s="8"/>
      <c r="BV9854" s="38"/>
    </row>
    <row r="9855" spans="44:74">
      <c r="AR9855" s="8"/>
      <c r="BV9855" s="38"/>
    </row>
    <row r="9856" spans="44:74">
      <c r="AR9856" s="8"/>
      <c r="BV9856" s="38"/>
    </row>
    <row r="9857" spans="44:74">
      <c r="AR9857" s="8"/>
      <c r="BV9857" s="38"/>
    </row>
    <row r="9858" spans="44:74">
      <c r="AR9858" s="8"/>
      <c r="BV9858" s="38"/>
    </row>
    <row r="9859" spans="44:74">
      <c r="AR9859" s="8"/>
      <c r="BV9859" s="38"/>
    </row>
    <row r="9860" spans="44:74">
      <c r="AR9860" s="8"/>
      <c r="BV9860" s="38"/>
    </row>
    <row r="9861" spans="44:74">
      <c r="AR9861" s="8"/>
      <c r="BV9861" s="38"/>
    </row>
    <row r="9862" spans="44:74">
      <c r="AR9862" s="8"/>
      <c r="BV9862" s="38"/>
    </row>
    <row r="9863" spans="44:74">
      <c r="AR9863" s="8"/>
      <c r="BV9863" s="38"/>
    </row>
    <row r="9864" spans="44:74">
      <c r="AR9864" s="8"/>
      <c r="BV9864" s="38"/>
    </row>
    <row r="9865" spans="44:74">
      <c r="AR9865" s="8"/>
      <c r="BV9865" s="38"/>
    </row>
    <row r="9866" spans="44:74">
      <c r="AR9866" s="8"/>
      <c r="BV9866" s="38"/>
    </row>
    <row r="9867" spans="44:74">
      <c r="AR9867" s="8"/>
      <c r="BV9867" s="38"/>
    </row>
    <row r="9868" spans="44:74">
      <c r="AR9868" s="8"/>
      <c r="BV9868" s="38"/>
    </row>
    <row r="9869" spans="44:74">
      <c r="AR9869" s="8"/>
      <c r="BV9869" s="38"/>
    </row>
    <row r="9870" spans="44:74">
      <c r="AR9870" s="8"/>
      <c r="BV9870" s="38"/>
    </row>
    <row r="9871" spans="44:74">
      <c r="AR9871" s="8"/>
      <c r="BV9871" s="38"/>
    </row>
    <row r="9872" spans="44:74">
      <c r="AR9872" s="8"/>
      <c r="BV9872" s="38"/>
    </row>
    <row r="9873" spans="44:74">
      <c r="AR9873" s="8"/>
      <c r="BV9873" s="38"/>
    </row>
    <row r="9874" spans="44:74">
      <c r="AR9874" s="8"/>
      <c r="BV9874" s="38"/>
    </row>
    <row r="9875" spans="44:74">
      <c r="AR9875" s="8"/>
      <c r="BV9875" s="38"/>
    </row>
    <row r="9876" spans="44:74">
      <c r="AR9876" s="8"/>
      <c r="BV9876" s="38"/>
    </row>
    <row r="9877" spans="44:74">
      <c r="AR9877" s="8"/>
      <c r="BV9877" s="38"/>
    </row>
    <row r="9878" spans="44:74">
      <c r="AR9878" s="8"/>
      <c r="BV9878" s="38"/>
    </row>
    <row r="9879" spans="44:74">
      <c r="AR9879" s="8"/>
      <c r="BV9879" s="38"/>
    </row>
    <row r="9880" spans="44:74">
      <c r="AR9880" s="8"/>
      <c r="BV9880" s="38"/>
    </row>
    <row r="9881" spans="44:74">
      <c r="AR9881" s="8"/>
      <c r="BV9881" s="38"/>
    </row>
    <row r="9882" spans="44:74">
      <c r="AR9882" s="8"/>
      <c r="BV9882" s="38"/>
    </row>
    <row r="9883" spans="44:74">
      <c r="AR9883" s="8"/>
      <c r="BV9883" s="38"/>
    </row>
    <row r="9884" spans="44:74">
      <c r="AR9884" s="8"/>
      <c r="BV9884" s="38"/>
    </row>
    <row r="9885" spans="44:74">
      <c r="AR9885" s="8"/>
      <c r="BV9885" s="38"/>
    </row>
    <row r="9886" spans="44:74">
      <c r="AR9886" s="8"/>
      <c r="BV9886" s="38"/>
    </row>
    <row r="9887" spans="44:74">
      <c r="AR9887" s="8"/>
      <c r="BV9887" s="38"/>
    </row>
    <row r="9888" spans="44:74">
      <c r="AR9888" s="8"/>
      <c r="BV9888" s="38"/>
    </row>
    <row r="9889" spans="44:74">
      <c r="AR9889" s="8"/>
      <c r="BV9889" s="38"/>
    </row>
    <row r="9890" spans="44:74">
      <c r="AR9890" s="8"/>
      <c r="BV9890" s="38"/>
    </row>
    <row r="9891" spans="44:74">
      <c r="AR9891" s="8"/>
      <c r="BV9891" s="38"/>
    </row>
    <row r="9892" spans="44:74">
      <c r="AR9892" s="8"/>
      <c r="BV9892" s="38"/>
    </row>
    <row r="9893" spans="44:74">
      <c r="AR9893" s="8"/>
      <c r="BV9893" s="38"/>
    </row>
    <row r="9894" spans="44:74">
      <c r="AR9894" s="8"/>
      <c r="BV9894" s="38"/>
    </row>
    <row r="9895" spans="44:74">
      <c r="AR9895" s="8"/>
      <c r="BV9895" s="38"/>
    </row>
    <row r="9896" spans="44:74">
      <c r="AR9896" s="8"/>
      <c r="BV9896" s="38"/>
    </row>
    <row r="9897" spans="44:74">
      <c r="AR9897" s="8"/>
      <c r="BV9897" s="38"/>
    </row>
    <row r="9898" spans="44:74">
      <c r="AR9898" s="8"/>
      <c r="BV9898" s="38"/>
    </row>
    <row r="9899" spans="44:74">
      <c r="AR9899" s="8"/>
      <c r="BV9899" s="38"/>
    </row>
    <row r="9900" spans="44:74">
      <c r="AR9900" s="8"/>
      <c r="BV9900" s="38"/>
    </row>
    <row r="9901" spans="44:74">
      <c r="AR9901" s="8"/>
      <c r="BV9901" s="38"/>
    </row>
    <row r="9902" spans="44:74">
      <c r="AR9902" s="8"/>
      <c r="BV9902" s="38"/>
    </row>
    <row r="9903" spans="44:74">
      <c r="AR9903" s="8"/>
      <c r="BV9903" s="38"/>
    </row>
    <row r="9904" spans="44:74">
      <c r="AR9904" s="8"/>
      <c r="BV9904" s="38"/>
    </row>
    <row r="9905" spans="44:74">
      <c r="AR9905" s="8"/>
      <c r="BV9905" s="38"/>
    </row>
    <row r="9906" spans="44:74">
      <c r="AR9906" s="8"/>
      <c r="BV9906" s="38"/>
    </row>
    <row r="9907" spans="44:74">
      <c r="AR9907" s="8"/>
      <c r="BV9907" s="38"/>
    </row>
    <row r="9908" spans="44:74">
      <c r="AR9908" s="8"/>
      <c r="BV9908" s="38"/>
    </row>
    <row r="9909" spans="44:74">
      <c r="AR9909" s="8"/>
      <c r="BV9909" s="38"/>
    </row>
    <row r="9910" spans="44:74">
      <c r="AR9910" s="8"/>
      <c r="BV9910" s="38"/>
    </row>
    <row r="9911" spans="44:74">
      <c r="AR9911" s="8"/>
      <c r="BV9911" s="38"/>
    </row>
    <row r="9912" spans="44:74">
      <c r="AR9912" s="8"/>
      <c r="BV9912" s="38"/>
    </row>
    <row r="9913" spans="44:74">
      <c r="AR9913" s="8"/>
      <c r="BV9913" s="38"/>
    </row>
    <row r="9914" spans="44:74">
      <c r="AR9914" s="8"/>
      <c r="BV9914" s="38"/>
    </row>
    <row r="9915" spans="44:74">
      <c r="AR9915" s="8"/>
      <c r="BV9915" s="38"/>
    </row>
    <row r="9916" spans="44:74">
      <c r="AR9916" s="8"/>
      <c r="BV9916" s="38"/>
    </row>
    <row r="9917" spans="44:74">
      <c r="AR9917" s="8"/>
      <c r="BV9917" s="38"/>
    </row>
    <row r="9918" spans="44:74">
      <c r="AR9918" s="8"/>
      <c r="BV9918" s="38"/>
    </row>
    <row r="9919" spans="44:74">
      <c r="AR9919" s="8"/>
      <c r="BV9919" s="38"/>
    </row>
    <row r="9920" spans="44:74">
      <c r="AR9920" s="8"/>
      <c r="BV9920" s="38"/>
    </row>
    <row r="9921" spans="44:74">
      <c r="AR9921" s="8"/>
      <c r="BV9921" s="38"/>
    </row>
    <row r="9922" spans="44:74">
      <c r="AR9922" s="8"/>
      <c r="BV9922" s="38"/>
    </row>
    <row r="9923" spans="44:74">
      <c r="AR9923" s="8"/>
      <c r="BV9923" s="38"/>
    </row>
    <row r="9924" spans="44:74">
      <c r="AR9924" s="8"/>
      <c r="BV9924" s="38"/>
    </row>
    <row r="9925" spans="44:74">
      <c r="AR9925" s="8"/>
      <c r="BV9925" s="38"/>
    </row>
    <row r="9926" spans="44:74">
      <c r="AR9926" s="8"/>
      <c r="BV9926" s="38"/>
    </row>
    <row r="9927" spans="44:74">
      <c r="AR9927" s="8"/>
      <c r="BV9927" s="38"/>
    </row>
    <row r="9928" spans="44:74">
      <c r="AR9928" s="8"/>
      <c r="BV9928" s="38"/>
    </row>
    <row r="9929" spans="44:74">
      <c r="AR9929" s="8"/>
      <c r="BV9929" s="38"/>
    </row>
    <row r="9930" spans="44:74">
      <c r="AR9930" s="8"/>
      <c r="BV9930" s="38"/>
    </row>
    <row r="9931" spans="44:74">
      <c r="AR9931" s="8"/>
      <c r="BV9931" s="38"/>
    </row>
    <row r="9932" spans="44:74">
      <c r="AR9932" s="8"/>
      <c r="BV9932" s="38"/>
    </row>
    <row r="9933" spans="44:74">
      <c r="AR9933" s="8"/>
      <c r="BV9933" s="38"/>
    </row>
    <row r="9934" spans="44:74">
      <c r="AR9934" s="8"/>
      <c r="BV9934" s="38"/>
    </row>
    <row r="9935" spans="44:74">
      <c r="AR9935" s="8"/>
      <c r="BV9935" s="38"/>
    </row>
    <row r="9936" spans="44:74">
      <c r="AR9936" s="8"/>
      <c r="BV9936" s="38"/>
    </row>
    <row r="9937" spans="44:74">
      <c r="AR9937" s="8"/>
      <c r="BV9937" s="38"/>
    </row>
    <row r="9938" spans="44:74">
      <c r="AR9938" s="8"/>
      <c r="BV9938" s="38"/>
    </row>
    <row r="9939" spans="44:74">
      <c r="AR9939" s="8"/>
      <c r="BV9939" s="38"/>
    </row>
    <row r="9940" spans="44:74">
      <c r="AR9940" s="8"/>
      <c r="BV9940" s="38"/>
    </row>
    <row r="9941" spans="44:74">
      <c r="AR9941" s="8"/>
      <c r="BV9941" s="38"/>
    </row>
    <row r="9942" spans="44:74">
      <c r="AR9942" s="8"/>
      <c r="BV9942" s="38"/>
    </row>
    <row r="9943" spans="44:74">
      <c r="AR9943" s="8"/>
      <c r="BV9943" s="38"/>
    </row>
    <row r="9944" spans="44:74">
      <c r="AR9944" s="8"/>
      <c r="BV9944" s="38"/>
    </row>
    <row r="9945" spans="44:74">
      <c r="AR9945" s="8"/>
      <c r="BV9945" s="38"/>
    </row>
    <row r="9946" spans="44:74">
      <c r="AR9946" s="8"/>
      <c r="BV9946" s="38"/>
    </row>
    <row r="9947" spans="44:74">
      <c r="AR9947" s="8"/>
      <c r="BV9947" s="38"/>
    </row>
    <row r="9948" spans="44:74">
      <c r="AR9948" s="8"/>
      <c r="BV9948" s="38"/>
    </row>
    <row r="9949" spans="44:74">
      <c r="AR9949" s="8"/>
      <c r="BV9949" s="38"/>
    </row>
    <row r="9950" spans="44:74">
      <c r="AR9950" s="8"/>
      <c r="BV9950" s="38"/>
    </row>
    <row r="9951" spans="44:74">
      <c r="AR9951" s="8"/>
      <c r="BV9951" s="38"/>
    </row>
    <row r="9952" spans="44:74">
      <c r="AR9952" s="8"/>
      <c r="BV9952" s="38"/>
    </row>
    <row r="9953" spans="44:74">
      <c r="AR9953" s="8"/>
      <c r="BV9953" s="38"/>
    </row>
    <row r="9954" spans="44:74">
      <c r="AR9954" s="8"/>
      <c r="BV9954" s="38"/>
    </row>
    <row r="9955" spans="44:74">
      <c r="AR9955" s="8"/>
      <c r="BV9955" s="38"/>
    </row>
    <row r="9956" spans="44:74">
      <c r="AR9956" s="8"/>
      <c r="BV9956" s="38"/>
    </row>
    <row r="9957" spans="44:74">
      <c r="AR9957" s="8"/>
      <c r="BV9957" s="38"/>
    </row>
    <row r="9958" spans="44:74">
      <c r="AR9958" s="8"/>
      <c r="BV9958" s="38"/>
    </row>
    <row r="9959" spans="44:74">
      <c r="AR9959" s="8"/>
      <c r="BV9959" s="38"/>
    </row>
    <row r="9960" spans="44:74">
      <c r="AR9960" s="8"/>
      <c r="BV9960" s="38"/>
    </row>
    <row r="9961" spans="44:74">
      <c r="AR9961" s="8"/>
      <c r="BV9961" s="38"/>
    </row>
    <row r="9962" spans="44:74">
      <c r="AR9962" s="8"/>
      <c r="BV9962" s="38"/>
    </row>
    <row r="9963" spans="44:74">
      <c r="AR9963" s="8"/>
      <c r="BV9963" s="38"/>
    </row>
    <row r="9964" spans="44:74">
      <c r="AR9964" s="8"/>
      <c r="BV9964" s="38"/>
    </row>
    <row r="9965" spans="44:74">
      <c r="AR9965" s="8"/>
      <c r="BV9965" s="38"/>
    </row>
    <row r="9966" spans="44:74">
      <c r="AR9966" s="8"/>
      <c r="BV9966" s="38"/>
    </row>
    <row r="9967" spans="44:74">
      <c r="AR9967" s="8"/>
      <c r="BV9967" s="38"/>
    </row>
    <row r="9968" spans="44:74">
      <c r="AR9968" s="8"/>
      <c r="BV9968" s="38"/>
    </row>
    <row r="9969" spans="44:74">
      <c r="AR9969" s="8"/>
      <c r="BV9969" s="38"/>
    </row>
    <row r="9970" spans="44:74">
      <c r="AR9970" s="8"/>
      <c r="BV9970" s="38"/>
    </row>
    <row r="9971" spans="44:74">
      <c r="AR9971" s="8"/>
      <c r="BV9971" s="38"/>
    </row>
    <row r="9972" spans="44:74">
      <c r="AR9972" s="8"/>
      <c r="BV9972" s="38"/>
    </row>
    <row r="9973" spans="44:74">
      <c r="AR9973" s="8"/>
      <c r="BV9973" s="38"/>
    </row>
    <row r="9974" spans="44:74">
      <c r="AR9974" s="8"/>
      <c r="BV9974" s="38"/>
    </row>
    <row r="9975" spans="44:74">
      <c r="AR9975" s="8"/>
      <c r="BV9975" s="38"/>
    </row>
    <row r="9976" spans="44:74">
      <c r="AR9976" s="8"/>
      <c r="BV9976" s="38"/>
    </row>
    <row r="9977" spans="44:74">
      <c r="AR9977" s="8"/>
      <c r="BV9977" s="38"/>
    </row>
    <row r="9978" spans="44:74">
      <c r="AR9978" s="8"/>
      <c r="BV9978" s="38"/>
    </row>
    <row r="9979" spans="44:74">
      <c r="AR9979" s="8"/>
      <c r="BV9979" s="38"/>
    </row>
    <row r="9980" spans="44:74">
      <c r="AR9980" s="8"/>
      <c r="BV9980" s="38"/>
    </row>
    <row r="9981" spans="44:74">
      <c r="AR9981" s="8"/>
      <c r="BV9981" s="38"/>
    </row>
    <row r="9982" spans="44:74">
      <c r="AR9982" s="8"/>
      <c r="BV9982" s="38"/>
    </row>
    <row r="9983" spans="44:74">
      <c r="AR9983" s="8"/>
      <c r="BV9983" s="38"/>
    </row>
    <row r="9984" spans="44:74">
      <c r="AR9984" s="8"/>
      <c r="BV9984" s="38"/>
    </row>
    <row r="9985" spans="44:74">
      <c r="AR9985" s="8"/>
      <c r="BV9985" s="38"/>
    </row>
    <row r="9986" spans="44:74">
      <c r="AR9986" s="8"/>
      <c r="BV9986" s="38"/>
    </row>
    <row r="9987" spans="44:74">
      <c r="AR9987" s="8"/>
      <c r="BV9987" s="38"/>
    </row>
    <row r="9988" spans="44:74">
      <c r="AR9988" s="8"/>
      <c r="BV9988" s="38"/>
    </row>
    <row r="9989" spans="44:74">
      <c r="AR9989" s="8"/>
      <c r="BV9989" s="38"/>
    </row>
    <row r="9990" spans="44:74">
      <c r="AR9990" s="8"/>
      <c r="BV9990" s="38"/>
    </row>
    <row r="9991" spans="44:74">
      <c r="AR9991" s="8"/>
      <c r="BV9991" s="38"/>
    </row>
    <row r="9992" spans="44:74">
      <c r="AR9992" s="8"/>
      <c r="BV9992" s="38"/>
    </row>
    <row r="9993" spans="44:74">
      <c r="AR9993" s="8"/>
      <c r="BV9993" s="38"/>
    </row>
    <row r="9994" spans="44:74">
      <c r="AR9994" s="8"/>
      <c r="BV9994" s="38"/>
    </row>
    <row r="9995" spans="44:74">
      <c r="AR9995" s="8"/>
      <c r="BV9995" s="38"/>
    </row>
    <row r="9996" spans="44:74">
      <c r="AR9996" s="8"/>
      <c r="BV9996" s="38"/>
    </row>
    <row r="9997" spans="44:74">
      <c r="AR9997" s="8"/>
      <c r="BV9997" s="38"/>
    </row>
    <row r="9998" spans="44:74">
      <c r="AR9998" s="8"/>
      <c r="BV9998" s="38"/>
    </row>
    <row r="9999" spans="44:74">
      <c r="AR9999" s="8"/>
      <c r="BV9999" s="38"/>
    </row>
    <row r="10000" spans="44:74">
      <c r="AR10000" s="8"/>
      <c r="BV10000" s="38"/>
    </row>
    <row r="10001" spans="44:74">
      <c r="AR10001" s="8"/>
      <c r="BV10001" s="38"/>
    </row>
    <row r="10002" spans="44:74">
      <c r="AR10002" s="8"/>
      <c r="BV10002" s="38"/>
    </row>
    <row r="10003" spans="44:74">
      <c r="AR10003" s="8"/>
      <c r="BV10003" s="38"/>
    </row>
    <row r="10004" spans="44:74">
      <c r="AR10004" s="8"/>
      <c r="BV10004" s="38"/>
    </row>
    <row r="10005" spans="44:74">
      <c r="AR10005" s="8"/>
      <c r="BV10005" s="38"/>
    </row>
    <row r="10006" spans="44:74">
      <c r="AR10006" s="8"/>
      <c r="BV10006" s="38"/>
    </row>
    <row r="10007" spans="44:74">
      <c r="AR10007" s="8"/>
      <c r="BV10007" s="38"/>
    </row>
    <row r="10008" spans="44:74">
      <c r="AR10008" s="8"/>
      <c r="BV10008" s="38"/>
    </row>
    <row r="10009" spans="44:74">
      <c r="AR10009" s="8"/>
      <c r="BV10009" s="38"/>
    </row>
    <row r="10010" spans="44:74">
      <c r="AR10010" s="8"/>
      <c r="BV10010" s="38"/>
    </row>
    <row r="10011" spans="44:74">
      <c r="AR10011" s="8"/>
      <c r="BV10011" s="38"/>
    </row>
    <row r="10012" spans="44:74">
      <c r="AR10012" s="8"/>
      <c r="BV10012" s="38"/>
    </row>
    <row r="10013" spans="44:74">
      <c r="AR10013" s="8"/>
      <c r="BV10013" s="38"/>
    </row>
    <row r="10014" spans="44:74">
      <c r="AR10014" s="8"/>
      <c r="BV10014" s="38"/>
    </row>
    <row r="10015" spans="44:74">
      <c r="AR10015" s="8"/>
      <c r="BV10015" s="38"/>
    </row>
    <row r="10016" spans="44:74">
      <c r="AR10016" s="8"/>
      <c r="BV10016" s="38"/>
    </row>
    <row r="10017" spans="44:74">
      <c r="AR10017" s="8"/>
      <c r="BV10017" s="38"/>
    </row>
    <row r="10018" spans="44:74">
      <c r="AR10018" s="8"/>
      <c r="BV10018" s="38"/>
    </row>
    <row r="10019" spans="44:74">
      <c r="AR10019" s="8"/>
      <c r="BV10019" s="38"/>
    </row>
    <row r="10020" spans="44:74">
      <c r="AR10020" s="8"/>
      <c r="BV10020" s="38"/>
    </row>
    <row r="10021" spans="44:74">
      <c r="AR10021" s="8"/>
      <c r="BV10021" s="38"/>
    </row>
    <row r="10022" spans="44:74">
      <c r="AR10022" s="8"/>
      <c r="BV10022" s="38"/>
    </row>
    <row r="10023" spans="44:74">
      <c r="AR10023" s="8"/>
      <c r="BV10023" s="38"/>
    </row>
    <row r="10024" spans="44:74">
      <c r="AR10024" s="8"/>
      <c r="BV10024" s="38"/>
    </row>
    <row r="10025" spans="44:74">
      <c r="AR10025" s="8"/>
      <c r="BV10025" s="38"/>
    </row>
    <row r="10026" spans="44:74">
      <c r="AR10026" s="8"/>
      <c r="BV10026" s="38"/>
    </row>
    <row r="10027" spans="44:74">
      <c r="AR10027" s="8"/>
      <c r="BV10027" s="38"/>
    </row>
    <row r="10028" spans="44:74">
      <c r="AR10028" s="8"/>
      <c r="BV10028" s="38"/>
    </row>
    <row r="10029" spans="44:74">
      <c r="AR10029" s="8"/>
      <c r="BV10029" s="38"/>
    </row>
    <row r="10030" spans="44:74">
      <c r="AR10030" s="8"/>
      <c r="BV10030" s="38"/>
    </row>
    <row r="10031" spans="44:74">
      <c r="AR10031" s="8"/>
      <c r="BV10031" s="38"/>
    </row>
    <row r="10032" spans="44:74">
      <c r="AR10032" s="8"/>
      <c r="BV10032" s="38"/>
    </row>
    <row r="10033" spans="44:74">
      <c r="AR10033" s="8"/>
      <c r="BV10033" s="38"/>
    </row>
    <row r="10034" spans="44:74">
      <c r="AR10034" s="8"/>
      <c r="BV10034" s="38"/>
    </row>
    <row r="10035" spans="44:74">
      <c r="AR10035" s="8"/>
      <c r="BV10035" s="38"/>
    </row>
    <row r="10036" spans="44:74">
      <c r="AR10036" s="8"/>
      <c r="BV10036" s="38"/>
    </row>
    <row r="10037" spans="44:74">
      <c r="AR10037" s="8"/>
      <c r="BV10037" s="38"/>
    </row>
    <row r="10038" spans="44:74">
      <c r="AR10038" s="8"/>
      <c r="BV10038" s="38"/>
    </row>
    <row r="10039" spans="44:74">
      <c r="AR10039" s="8"/>
      <c r="BV10039" s="38"/>
    </row>
    <row r="10040" spans="44:74">
      <c r="AR10040" s="8"/>
      <c r="BV10040" s="38"/>
    </row>
    <row r="10041" spans="44:74">
      <c r="AR10041" s="8"/>
      <c r="BV10041" s="38"/>
    </row>
    <row r="10042" spans="44:74">
      <c r="AR10042" s="8"/>
      <c r="BV10042" s="38"/>
    </row>
    <row r="10043" spans="44:74">
      <c r="AR10043" s="8"/>
      <c r="BV10043" s="38"/>
    </row>
    <row r="10044" spans="44:74">
      <c r="AR10044" s="8"/>
      <c r="BV10044" s="38"/>
    </row>
    <row r="10045" spans="44:74">
      <c r="AR10045" s="8"/>
      <c r="BV10045" s="38"/>
    </row>
    <row r="10046" spans="44:74">
      <c r="AR10046" s="8"/>
      <c r="BV10046" s="38"/>
    </row>
    <row r="10047" spans="44:74">
      <c r="AR10047" s="8"/>
      <c r="BV10047" s="38"/>
    </row>
    <row r="10048" spans="44:74">
      <c r="AR10048" s="8"/>
      <c r="BV10048" s="38"/>
    </row>
    <row r="10049" spans="44:74">
      <c r="AR10049" s="8"/>
      <c r="BV10049" s="38"/>
    </row>
    <row r="10050" spans="44:74">
      <c r="AR10050" s="8"/>
      <c r="BV10050" s="38"/>
    </row>
    <row r="10051" spans="44:74">
      <c r="AR10051" s="8"/>
      <c r="BV10051" s="38"/>
    </row>
    <row r="10052" spans="44:74">
      <c r="AR10052" s="8"/>
      <c r="BV10052" s="38"/>
    </row>
    <row r="10053" spans="44:74">
      <c r="AR10053" s="8"/>
      <c r="BV10053" s="38"/>
    </row>
    <row r="10054" spans="44:74">
      <c r="AR10054" s="8"/>
      <c r="BV10054" s="38"/>
    </row>
    <row r="10055" spans="44:74">
      <c r="AR10055" s="8"/>
      <c r="BV10055" s="38"/>
    </row>
    <row r="10056" spans="44:74">
      <c r="AR10056" s="8"/>
      <c r="BV10056" s="38"/>
    </row>
    <row r="10057" spans="44:74">
      <c r="AR10057" s="8"/>
      <c r="BV10057" s="38"/>
    </row>
    <row r="10058" spans="44:74">
      <c r="AR10058" s="8"/>
      <c r="BV10058" s="38"/>
    </row>
    <row r="10059" spans="44:74">
      <c r="AR10059" s="8"/>
      <c r="BV10059" s="38"/>
    </row>
    <row r="10060" spans="44:74">
      <c r="AR10060" s="8"/>
      <c r="BV10060" s="38"/>
    </row>
    <row r="10061" spans="44:74">
      <c r="AR10061" s="8"/>
      <c r="BV10061" s="38"/>
    </row>
    <row r="10062" spans="44:74">
      <c r="AR10062" s="8"/>
      <c r="BV10062" s="38"/>
    </row>
    <row r="10063" spans="44:74">
      <c r="AR10063" s="8"/>
      <c r="BV10063" s="38"/>
    </row>
    <row r="10064" spans="44:74">
      <c r="AR10064" s="8"/>
      <c r="BV10064" s="38"/>
    </row>
    <row r="10065" spans="44:74">
      <c r="AR10065" s="8"/>
      <c r="BV10065" s="38"/>
    </row>
    <row r="10066" spans="44:74">
      <c r="AR10066" s="8"/>
      <c r="BV10066" s="38"/>
    </row>
    <row r="10067" spans="44:74">
      <c r="AR10067" s="8"/>
      <c r="BV10067" s="38"/>
    </row>
    <row r="10068" spans="44:74">
      <c r="AR10068" s="8"/>
      <c r="BV10068" s="38"/>
    </row>
    <row r="10069" spans="44:74">
      <c r="AR10069" s="8"/>
      <c r="BV10069" s="38"/>
    </row>
    <row r="10070" spans="44:74">
      <c r="AR10070" s="8"/>
      <c r="BV10070" s="38"/>
    </row>
    <row r="10071" spans="44:74">
      <c r="AR10071" s="8"/>
      <c r="BV10071" s="38"/>
    </row>
    <row r="10072" spans="44:74">
      <c r="AR10072" s="8"/>
      <c r="BV10072" s="38"/>
    </row>
    <row r="10073" spans="44:74">
      <c r="AR10073" s="8"/>
      <c r="BV10073" s="38"/>
    </row>
    <row r="10074" spans="44:74">
      <c r="AR10074" s="8"/>
      <c r="BV10074" s="38"/>
    </row>
    <row r="10075" spans="44:74">
      <c r="AR10075" s="8"/>
      <c r="BV10075" s="38"/>
    </row>
    <row r="10076" spans="44:74">
      <c r="AR10076" s="8"/>
      <c r="BV10076" s="38"/>
    </row>
    <row r="10077" spans="44:74">
      <c r="AR10077" s="8"/>
      <c r="BV10077" s="38"/>
    </row>
    <row r="10078" spans="44:74">
      <c r="AR10078" s="8"/>
      <c r="BV10078" s="38"/>
    </row>
    <row r="10079" spans="44:74">
      <c r="AR10079" s="8"/>
      <c r="BV10079" s="38"/>
    </row>
    <row r="10080" spans="44:74">
      <c r="AR10080" s="8"/>
      <c r="BV10080" s="38"/>
    </row>
    <row r="10081" spans="44:74">
      <c r="AR10081" s="8"/>
      <c r="BV10081" s="38"/>
    </row>
    <row r="10082" spans="44:74">
      <c r="AR10082" s="8"/>
      <c r="BV10082" s="38"/>
    </row>
    <row r="10083" spans="44:74">
      <c r="AR10083" s="8"/>
      <c r="BV10083" s="38"/>
    </row>
    <row r="10084" spans="44:74">
      <c r="AR10084" s="8"/>
      <c r="BV10084" s="38"/>
    </row>
    <row r="10085" spans="44:74">
      <c r="AR10085" s="8"/>
      <c r="BV10085" s="38"/>
    </row>
    <row r="10086" spans="44:74">
      <c r="AR10086" s="8"/>
      <c r="BV10086" s="38"/>
    </row>
    <row r="10087" spans="44:74">
      <c r="AR10087" s="8"/>
      <c r="BV10087" s="38"/>
    </row>
    <row r="10088" spans="44:74">
      <c r="AR10088" s="8"/>
      <c r="BV10088" s="38"/>
    </row>
    <row r="10089" spans="44:74">
      <c r="AR10089" s="8"/>
      <c r="BV10089" s="38"/>
    </row>
    <row r="10090" spans="44:74">
      <c r="AR10090" s="8"/>
      <c r="BV10090" s="38"/>
    </row>
    <row r="10091" spans="44:74">
      <c r="AR10091" s="8"/>
      <c r="BV10091" s="38"/>
    </row>
    <row r="10092" spans="44:74">
      <c r="AR10092" s="8"/>
      <c r="BV10092" s="38"/>
    </row>
    <row r="10093" spans="44:74">
      <c r="AR10093" s="8"/>
      <c r="BV10093" s="38"/>
    </row>
    <row r="10094" spans="44:74">
      <c r="AR10094" s="8"/>
      <c r="BV10094" s="38"/>
    </row>
    <row r="10095" spans="44:74">
      <c r="AR10095" s="8"/>
      <c r="BV10095" s="38"/>
    </row>
    <row r="10096" spans="44:74">
      <c r="AR10096" s="8"/>
      <c r="BV10096" s="38"/>
    </row>
    <row r="10097" spans="44:74">
      <c r="AR10097" s="8"/>
      <c r="BV10097" s="38"/>
    </row>
    <row r="10098" spans="44:74">
      <c r="AR10098" s="8"/>
      <c r="BV10098" s="38"/>
    </row>
    <row r="10099" spans="44:74">
      <c r="AR10099" s="8"/>
      <c r="BV10099" s="38"/>
    </row>
    <row r="10100" spans="44:74">
      <c r="AR10100" s="8"/>
      <c r="BV10100" s="38"/>
    </row>
    <row r="10101" spans="44:74">
      <c r="AR10101" s="8"/>
      <c r="BV10101" s="38"/>
    </row>
    <row r="10102" spans="44:74">
      <c r="AR10102" s="8"/>
      <c r="BV10102" s="38"/>
    </row>
    <row r="10103" spans="44:74">
      <c r="AR10103" s="8"/>
      <c r="BV10103" s="38"/>
    </row>
    <row r="10104" spans="44:74">
      <c r="AR10104" s="8"/>
      <c r="BV10104" s="38"/>
    </row>
    <row r="10105" spans="44:74">
      <c r="AR10105" s="8"/>
      <c r="BV10105" s="38"/>
    </row>
    <row r="10106" spans="44:74">
      <c r="AR10106" s="8"/>
      <c r="BV10106" s="38"/>
    </row>
    <row r="10107" spans="44:74">
      <c r="AR10107" s="8"/>
      <c r="BV10107" s="38"/>
    </row>
    <row r="10108" spans="44:74">
      <c r="AR10108" s="8"/>
      <c r="BV10108" s="38"/>
    </row>
    <row r="10109" spans="44:74">
      <c r="AR10109" s="8"/>
      <c r="BV10109" s="38"/>
    </row>
    <row r="10110" spans="44:74">
      <c r="AR10110" s="8"/>
      <c r="BV10110" s="38"/>
    </row>
    <row r="10111" spans="44:74">
      <c r="AR10111" s="8"/>
      <c r="BV10111" s="38"/>
    </row>
    <row r="10112" spans="44:74">
      <c r="AR10112" s="8"/>
      <c r="BV10112" s="38"/>
    </row>
    <row r="10113" spans="44:74">
      <c r="AR10113" s="8"/>
      <c r="BV10113" s="38"/>
    </row>
    <row r="10114" spans="44:74">
      <c r="AR10114" s="8"/>
      <c r="BV10114" s="38"/>
    </row>
    <row r="10115" spans="44:74">
      <c r="AR10115" s="8"/>
      <c r="BV10115" s="38"/>
    </row>
    <row r="10116" spans="44:74">
      <c r="AR10116" s="8"/>
      <c r="BV10116" s="38"/>
    </row>
    <row r="10117" spans="44:74">
      <c r="AR10117" s="8"/>
      <c r="BV10117" s="38"/>
    </row>
    <row r="10118" spans="44:74">
      <c r="AR10118" s="8"/>
      <c r="BV10118" s="38"/>
    </row>
    <row r="10119" spans="44:74">
      <c r="AR10119" s="8"/>
      <c r="BV10119" s="38"/>
    </row>
    <row r="10120" spans="44:74">
      <c r="AR10120" s="8"/>
      <c r="BV10120" s="38"/>
    </row>
    <row r="10121" spans="44:74">
      <c r="AR10121" s="8"/>
      <c r="BV10121" s="38"/>
    </row>
    <row r="10122" spans="44:74">
      <c r="AR10122" s="8"/>
      <c r="BV10122" s="38"/>
    </row>
    <row r="10123" spans="44:74">
      <c r="AR10123" s="8"/>
      <c r="BV10123" s="38"/>
    </row>
    <row r="10124" spans="44:74">
      <c r="AR10124" s="8"/>
      <c r="BV10124" s="38"/>
    </row>
    <row r="10125" spans="44:74">
      <c r="AR10125" s="8"/>
      <c r="BV10125" s="38"/>
    </row>
    <row r="10126" spans="44:74">
      <c r="AR10126" s="8"/>
      <c r="BV10126" s="38"/>
    </row>
    <row r="10127" spans="44:74">
      <c r="AR10127" s="8"/>
      <c r="BV10127" s="38"/>
    </row>
    <row r="10128" spans="44:74">
      <c r="AR10128" s="8"/>
      <c r="BV10128" s="38"/>
    </row>
    <row r="10129" spans="44:74">
      <c r="AR10129" s="8"/>
      <c r="BV10129" s="38"/>
    </row>
    <row r="10130" spans="44:74">
      <c r="AR10130" s="8"/>
      <c r="BV10130" s="38"/>
    </row>
    <row r="10131" spans="44:74">
      <c r="AR10131" s="8"/>
      <c r="BV10131" s="38"/>
    </row>
    <row r="10132" spans="44:74">
      <c r="AR10132" s="8"/>
      <c r="BV10132" s="38"/>
    </row>
    <row r="10133" spans="44:74">
      <c r="AR10133" s="8"/>
      <c r="BV10133" s="38"/>
    </row>
    <row r="10134" spans="44:74">
      <c r="AR10134" s="8"/>
      <c r="BV10134" s="38"/>
    </row>
    <row r="10135" spans="44:74">
      <c r="AR10135" s="8"/>
      <c r="BV10135" s="38"/>
    </row>
    <row r="10136" spans="44:74">
      <c r="AR10136" s="8"/>
      <c r="BV10136" s="38"/>
    </row>
    <row r="10137" spans="44:74">
      <c r="AR10137" s="8"/>
      <c r="BV10137" s="38"/>
    </row>
    <row r="10138" spans="44:74">
      <c r="AR10138" s="8"/>
      <c r="BV10138" s="38"/>
    </row>
    <row r="10139" spans="44:74">
      <c r="AR10139" s="8"/>
      <c r="BV10139" s="38"/>
    </row>
    <row r="10140" spans="44:74">
      <c r="AR10140" s="8"/>
      <c r="BV10140" s="38"/>
    </row>
    <row r="10141" spans="44:74">
      <c r="AR10141" s="8"/>
      <c r="BV10141" s="38"/>
    </row>
    <row r="10142" spans="44:74">
      <c r="AR10142" s="8"/>
      <c r="BV10142" s="38"/>
    </row>
    <row r="10143" spans="44:74">
      <c r="AR10143" s="8"/>
      <c r="BV10143" s="38"/>
    </row>
    <row r="10144" spans="44:74">
      <c r="AR10144" s="8"/>
      <c r="BV10144" s="38"/>
    </row>
    <row r="10145" spans="44:74">
      <c r="AR10145" s="8"/>
      <c r="BV10145" s="38"/>
    </row>
    <row r="10146" spans="44:74">
      <c r="AR10146" s="8"/>
      <c r="BV10146" s="38"/>
    </row>
    <row r="10147" spans="44:74">
      <c r="AR10147" s="8"/>
      <c r="BV10147" s="38"/>
    </row>
    <row r="10148" spans="44:74">
      <c r="AR10148" s="8"/>
      <c r="BV10148" s="38"/>
    </row>
    <row r="10149" spans="44:74">
      <c r="AR10149" s="8"/>
      <c r="BV10149" s="38"/>
    </row>
    <row r="10150" spans="44:74">
      <c r="AR10150" s="8"/>
      <c r="BV10150" s="38"/>
    </row>
    <row r="10151" spans="44:74">
      <c r="AR10151" s="8"/>
      <c r="BV10151" s="38"/>
    </row>
    <row r="10152" spans="44:74">
      <c r="AR10152" s="8"/>
      <c r="BV10152" s="38"/>
    </row>
    <row r="10153" spans="44:74">
      <c r="AR10153" s="8"/>
      <c r="BV10153" s="38"/>
    </row>
    <row r="10154" spans="44:74">
      <c r="AR10154" s="8"/>
      <c r="BV10154" s="38"/>
    </row>
    <row r="10155" spans="44:74">
      <c r="AR10155" s="8"/>
      <c r="BV10155" s="38"/>
    </row>
    <row r="10156" spans="44:74">
      <c r="AR10156" s="8"/>
      <c r="BV10156" s="38"/>
    </row>
    <row r="10157" spans="44:74">
      <c r="AR10157" s="8"/>
      <c r="BV10157" s="38"/>
    </row>
    <row r="10158" spans="44:74">
      <c r="AR10158" s="8"/>
      <c r="BV10158" s="38"/>
    </row>
    <row r="10159" spans="44:74">
      <c r="AR10159" s="8"/>
      <c r="BV10159" s="38"/>
    </row>
    <row r="10160" spans="44:74">
      <c r="AR10160" s="8"/>
      <c r="BV10160" s="38"/>
    </row>
    <row r="10161" spans="44:74">
      <c r="AR10161" s="8"/>
      <c r="BV10161" s="38"/>
    </row>
    <row r="10162" spans="44:74">
      <c r="AR10162" s="8"/>
      <c r="BV10162" s="38"/>
    </row>
    <row r="10163" spans="44:74">
      <c r="AR10163" s="8"/>
      <c r="BV10163" s="38"/>
    </row>
    <row r="10164" spans="44:74">
      <c r="AR10164" s="8"/>
      <c r="BV10164" s="38"/>
    </row>
    <row r="10165" spans="44:74">
      <c r="AR10165" s="8"/>
      <c r="BV10165" s="38"/>
    </row>
    <row r="10166" spans="44:74">
      <c r="AR10166" s="8"/>
      <c r="BV10166" s="38"/>
    </row>
    <row r="10167" spans="44:74">
      <c r="AR10167" s="8"/>
      <c r="BV10167" s="38"/>
    </row>
    <row r="10168" spans="44:74">
      <c r="AR10168" s="8"/>
      <c r="BV10168" s="38"/>
    </row>
    <row r="10169" spans="44:74">
      <c r="AR10169" s="8"/>
      <c r="BV10169" s="38"/>
    </row>
    <row r="10170" spans="44:74">
      <c r="AR10170" s="8"/>
      <c r="BV10170" s="38"/>
    </row>
    <row r="10171" spans="44:74">
      <c r="AR10171" s="8"/>
      <c r="BV10171" s="38"/>
    </row>
    <row r="10172" spans="44:74">
      <c r="AR10172" s="8"/>
      <c r="BV10172" s="38"/>
    </row>
    <row r="10173" spans="44:74">
      <c r="AR10173" s="8"/>
      <c r="BV10173" s="38"/>
    </row>
    <row r="10174" spans="44:74">
      <c r="AR10174" s="8"/>
      <c r="BV10174" s="38"/>
    </row>
    <row r="10175" spans="44:74">
      <c r="AR10175" s="8"/>
      <c r="BV10175" s="38"/>
    </row>
    <row r="10176" spans="44:74">
      <c r="AR10176" s="8"/>
      <c r="BV10176" s="38"/>
    </row>
    <row r="10177" spans="44:74">
      <c r="AR10177" s="8"/>
      <c r="BV10177" s="38"/>
    </row>
    <row r="10178" spans="44:74">
      <c r="AR10178" s="8"/>
      <c r="BV10178" s="38"/>
    </row>
    <row r="10179" spans="44:74">
      <c r="AR10179" s="8"/>
      <c r="BV10179" s="38"/>
    </row>
    <row r="10180" spans="44:74">
      <c r="AR10180" s="8"/>
      <c r="BV10180" s="38"/>
    </row>
    <row r="10181" spans="44:74">
      <c r="AR10181" s="8"/>
      <c r="BV10181" s="38"/>
    </row>
    <row r="10182" spans="44:74">
      <c r="AR10182" s="8"/>
      <c r="BV10182" s="38"/>
    </row>
    <row r="10183" spans="44:74">
      <c r="AR10183" s="8"/>
      <c r="BV10183" s="38"/>
    </row>
    <row r="10184" spans="44:74">
      <c r="AR10184" s="8"/>
      <c r="BV10184" s="38"/>
    </row>
    <row r="10185" spans="44:74">
      <c r="AR10185" s="8"/>
      <c r="BV10185" s="38"/>
    </row>
    <row r="10186" spans="44:74">
      <c r="AR10186" s="8"/>
      <c r="BV10186" s="38"/>
    </row>
    <row r="10187" spans="44:74">
      <c r="AR10187" s="8"/>
      <c r="BV10187" s="38"/>
    </row>
    <row r="10188" spans="44:74">
      <c r="AR10188" s="8"/>
      <c r="BV10188" s="38"/>
    </row>
    <row r="10189" spans="44:74">
      <c r="AR10189" s="8"/>
      <c r="BV10189" s="38"/>
    </row>
    <row r="10190" spans="44:74">
      <c r="AR10190" s="8"/>
      <c r="BV10190" s="38"/>
    </row>
    <row r="10191" spans="44:74">
      <c r="AR10191" s="8"/>
      <c r="BV10191" s="38"/>
    </row>
    <row r="10192" spans="44:74">
      <c r="AR10192" s="8"/>
      <c r="BV10192" s="38"/>
    </row>
    <row r="10193" spans="44:74">
      <c r="AR10193" s="8"/>
      <c r="BV10193" s="38"/>
    </row>
    <row r="10194" spans="44:74">
      <c r="AR10194" s="8"/>
      <c r="BV10194" s="38"/>
    </row>
    <row r="10195" spans="44:74">
      <c r="AR10195" s="8"/>
      <c r="BV10195" s="38"/>
    </row>
    <row r="10196" spans="44:74">
      <c r="AR10196" s="8"/>
      <c r="BV10196" s="38"/>
    </row>
    <row r="10197" spans="44:74">
      <c r="AR10197" s="8"/>
      <c r="BV10197" s="38"/>
    </row>
    <row r="10198" spans="44:74">
      <c r="AR10198" s="8"/>
      <c r="BV10198" s="38"/>
    </row>
    <row r="10199" spans="44:74">
      <c r="AR10199" s="8"/>
      <c r="BV10199" s="38"/>
    </row>
    <row r="10200" spans="44:74">
      <c r="AR10200" s="8"/>
      <c r="BV10200" s="38"/>
    </row>
    <row r="10201" spans="44:74">
      <c r="AR10201" s="8"/>
      <c r="BV10201" s="38"/>
    </row>
    <row r="10202" spans="44:74">
      <c r="AR10202" s="8"/>
      <c r="BV10202" s="38"/>
    </row>
    <row r="10203" spans="44:74">
      <c r="AR10203" s="8"/>
      <c r="BV10203" s="38"/>
    </row>
    <row r="10204" spans="44:74">
      <c r="AR10204" s="8"/>
      <c r="BV10204" s="38"/>
    </row>
    <row r="10205" spans="44:74">
      <c r="AR10205" s="8"/>
      <c r="BV10205" s="38"/>
    </row>
    <row r="10206" spans="44:74">
      <c r="AR10206" s="8"/>
      <c r="BV10206" s="38"/>
    </row>
    <row r="10207" spans="44:74">
      <c r="AR10207" s="8"/>
      <c r="BV10207" s="38"/>
    </row>
    <row r="10208" spans="44:74">
      <c r="AR10208" s="8"/>
      <c r="BV10208" s="38"/>
    </row>
    <row r="10209" spans="44:74">
      <c r="AR10209" s="8"/>
      <c r="BV10209" s="38"/>
    </row>
    <row r="10210" spans="44:74">
      <c r="AR10210" s="8"/>
      <c r="BV10210" s="38"/>
    </row>
    <row r="10211" spans="44:74">
      <c r="AR10211" s="8"/>
      <c r="BV10211" s="38"/>
    </row>
    <row r="10212" spans="44:74">
      <c r="AR10212" s="8"/>
      <c r="BV10212" s="38"/>
    </row>
    <row r="10213" spans="44:74">
      <c r="AR10213" s="8"/>
      <c r="BV10213" s="38"/>
    </row>
    <row r="10214" spans="44:74">
      <c r="AR10214" s="8"/>
      <c r="BV10214" s="38"/>
    </row>
    <row r="10215" spans="44:74">
      <c r="AR10215" s="8"/>
      <c r="BV10215" s="38"/>
    </row>
    <row r="10216" spans="44:74">
      <c r="AR10216" s="8"/>
      <c r="BV10216" s="38"/>
    </row>
    <row r="10217" spans="44:74">
      <c r="AR10217" s="8"/>
      <c r="BV10217" s="38"/>
    </row>
    <row r="10218" spans="44:74">
      <c r="AR10218" s="8"/>
      <c r="BV10218" s="38"/>
    </row>
    <row r="10219" spans="44:74">
      <c r="AR10219" s="8"/>
      <c r="BV10219" s="38"/>
    </row>
    <row r="10220" spans="44:74">
      <c r="AR10220" s="8"/>
      <c r="BV10220" s="38"/>
    </row>
    <row r="10221" spans="44:74">
      <c r="AR10221" s="8"/>
      <c r="BV10221" s="38"/>
    </row>
    <row r="10222" spans="44:74">
      <c r="AR10222" s="8"/>
      <c r="BV10222" s="38"/>
    </row>
    <row r="10223" spans="44:74">
      <c r="AR10223" s="8"/>
      <c r="BV10223" s="38"/>
    </row>
    <row r="10224" spans="44:74">
      <c r="AR10224" s="8"/>
      <c r="BV10224" s="38"/>
    </row>
    <row r="10225" spans="44:74">
      <c r="AR10225" s="8"/>
      <c r="BV10225" s="38"/>
    </row>
    <row r="10226" spans="44:74">
      <c r="AR10226" s="8"/>
      <c r="BV10226" s="38"/>
    </row>
    <row r="10227" spans="44:74">
      <c r="AR10227" s="8"/>
      <c r="BV10227" s="38"/>
    </row>
    <row r="10228" spans="44:74">
      <c r="AR10228" s="8"/>
      <c r="BV10228" s="38"/>
    </row>
    <row r="10229" spans="44:74">
      <c r="AR10229" s="8"/>
      <c r="BV10229" s="38"/>
    </row>
    <row r="10230" spans="44:74">
      <c r="AR10230" s="8"/>
      <c r="BV10230" s="38"/>
    </row>
    <row r="10231" spans="44:74">
      <c r="AR10231" s="8"/>
      <c r="BV10231" s="38"/>
    </row>
    <row r="10232" spans="44:74">
      <c r="AR10232" s="8"/>
      <c r="BV10232" s="38"/>
    </row>
    <row r="10233" spans="44:74">
      <c r="AR10233" s="8"/>
      <c r="BV10233" s="38"/>
    </row>
    <row r="10234" spans="44:74">
      <c r="AR10234" s="8"/>
      <c r="BV10234" s="38"/>
    </row>
    <row r="10235" spans="44:74">
      <c r="AR10235" s="8"/>
      <c r="BV10235" s="38"/>
    </row>
    <row r="10236" spans="44:74">
      <c r="AR10236" s="8"/>
      <c r="BV10236" s="38"/>
    </row>
    <row r="10237" spans="44:74">
      <c r="AR10237" s="8"/>
      <c r="BV10237" s="38"/>
    </row>
    <row r="10238" spans="44:74">
      <c r="AR10238" s="8"/>
      <c r="BV10238" s="38"/>
    </row>
    <row r="10239" spans="44:74">
      <c r="AR10239" s="8"/>
      <c r="BV10239" s="38"/>
    </row>
    <row r="10240" spans="44:74">
      <c r="AR10240" s="8"/>
      <c r="BV10240" s="38"/>
    </row>
    <row r="10241" spans="44:74">
      <c r="AR10241" s="8"/>
      <c r="BV10241" s="38"/>
    </row>
    <row r="10242" spans="44:74">
      <c r="AR10242" s="8"/>
      <c r="BV10242" s="38"/>
    </row>
    <row r="10243" spans="44:74">
      <c r="AR10243" s="8"/>
      <c r="BV10243" s="38"/>
    </row>
    <row r="10244" spans="44:74">
      <c r="AR10244" s="8"/>
      <c r="BV10244" s="38"/>
    </row>
    <row r="10245" spans="44:74">
      <c r="AR10245" s="8"/>
      <c r="BV10245" s="38"/>
    </row>
    <row r="10246" spans="44:74">
      <c r="AR10246" s="8"/>
      <c r="BV10246" s="38"/>
    </row>
    <row r="10247" spans="44:74">
      <c r="AR10247" s="8"/>
      <c r="BV10247" s="38"/>
    </row>
    <row r="10248" spans="44:74">
      <c r="AR10248" s="8"/>
      <c r="BV10248" s="38"/>
    </row>
    <row r="10249" spans="44:74">
      <c r="AR10249" s="8"/>
      <c r="BV10249" s="38"/>
    </row>
    <row r="10250" spans="44:74">
      <c r="AR10250" s="8"/>
      <c r="BV10250" s="38"/>
    </row>
    <row r="10251" spans="44:74">
      <c r="AR10251" s="8"/>
      <c r="BV10251" s="38"/>
    </row>
    <row r="10252" spans="44:74">
      <c r="AR10252" s="8"/>
      <c r="BV10252" s="38"/>
    </row>
    <row r="10253" spans="44:74">
      <c r="AR10253" s="8"/>
      <c r="BV10253" s="38"/>
    </row>
    <row r="10254" spans="44:74">
      <c r="AR10254" s="8"/>
      <c r="BV10254" s="38"/>
    </row>
    <row r="10255" spans="44:74">
      <c r="AR10255" s="8"/>
      <c r="BV10255" s="38"/>
    </row>
    <row r="10256" spans="44:74">
      <c r="AR10256" s="8"/>
      <c r="BV10256" s="38"/>
    </row>
    <row r="10257" spans="44:74">
      <c r="AR10257" s="8"/>
      <c r="BV10257" s="38"/>
    </row>
    <row r="10258" spans="44:74">
      <c r="AR10258" s="8"/>
      <c r="BV10258" s="38"/>
    </row>
    <row r="10259" spans="44:74">
      <c r="AR10259" s="8"/>
      <c r="BV10259" s="38"/>
    </row>
    <row r="10260" spans="44:74">
      <c r="AR10260" s="8"/>
      <c r="BV10260" s="38"/>
    </row>
    <row r="10261" spans="44:74">
      <c r="AR10261" s="8"/>
      <c r="BV10261" s="38"/>
    </row>
    <row r="10262" spans="44:74">
      <c r="AR10262" s="8"/>
      <c r="BV10262" s="38"/>
    </row>
    <row r="10263" spans="44:74">
      <c r="AR10263" s="8"/>
      <c r="BV10263" s="38"/>
    </row>
    <row r="10264" spans="44:74">
      <c r="AR10264" s="8"/>
      <c r="BV10264" s="38"/>
    </row>
    <row r="10265" spans="44:74">
      <c r="AR10265" s="8"/>
      <c r="BV10265" s="38"/>
    </row>
    <row r="10266" spans="44:74">
      <c r="AR10266" s="8"/>
      <c r="BV10266" s="38"/>
    </row>
    <row r="10267" spans="44:74">
      <c r="AR10267" s="8"/>
      <c r="BV10267" s="38"/>
    </row>
    <row r="10268" spans="44:74">
      <c r="AR10268" s="8"/>
      <c r="BV10268" s="38"/>
    </row>
    <row r="10269" spans="44:74">
      <c r="AR10269" s="8"/>
      <c r="BV10269" s="38"/>
    </row>
    <row r="10270" spans="44:74">
      <c r="AR10270" s="8"/>
      <c r="BV10270" s="38"/>
    </row>
    <row r="10271" spans="44:74">
      <c r="AR10271" s="8"/>
      <c r="BV10271" s="38"/>
    </row>
    <row r="10272" spans="44:74">
      <c r="AR10272" s="8"/>
      <c r="BV10272" s="38"/>
    </row>
    <row r="10273" spans="44:74">
      <c r="AR10273" s="8"/>
      <c r="BV10273" s="38"/>
    </row>
    <row r="10274" spans="44:74">
      <c r="AR10274" s="8"/>
      <c r="BV10274" s="38"/>
    </row>
    <row r="10275" spans="44:74">
      <c r="AR10275" s="8"/>
      <c r="BV10275" s="38"/>
    </row>
    <row r="10276" spans="44:74">
      <c r="AR10276" s="8"/>
      <c r="BV10276" s="38"/>
    </row>
    <row r="10277" spans="44:74">
      <c r="AR10277" s="8"/>
      <c r="BV10277" s="38"/>
    </row>
    <row r="10278" spans="44:74">
      <c r="AR10278" s="8"/>
      <c r="BV10278" s="38"/>
    </row>
    <row r="10279" spans="44:74">
      <c r="AR10279" s="8"/>
      <c r="BV10279" s="38"/>
    </row>
    <row r="10280" spans="44:74">
      <c r="AR10280" s="8"/>
      <c r="BV10280" s="38"/>
    </row>
    <row r="10281" spans="44:74">
      <c r="AR10281" s="8"/>
      <c r="BV10281" s="38"/>
    </row>
    <row r="10282" spans="44:74">
      <c r="AR10282" s="8"/>
      <c r="BV10282" s="38"/>
    </row>
    <row r="10283" spans="44:74">
      <c r="AR10283" s="8"/>
      <c r="BV10283" s="38"/>
    </row>
    <row r="10284" spans="44:74">
      <c r="AR10284" s="8"/>
      <c r="BV10284" s="38"/>
    </row>
    <row r="10285" spans="44:74">
      <c r="AR10285" s="8"/>
      <c r="BV10285" s="38"/>
    </row>
    <row r="10286" spans="44:74">
      <c r="AR10286" s="8"/>
      <c r="BV10286" s="38"/>
    </row>
    <row r="10287" spans="44:74">
      <c r="AR10287" s="8"/>
      <c r="BV10287" s="38"/>
    </row>
    <row r="10288" spans="44:74">
      <c r="AR10288" s="8"/>
      <c r="BV10288" s="38"/>
    </row>
    <row r="10289" spans="44:74">
      <c r="AR10289" s="8"/>
      <c r="BV10289" s="38"/>
    </row>
    <row r="10290" spans="44:74">
      <c r="AR10290" s="8"/>
      <c r="BV10290" s="38"/>
    </row>
    <row r="10291" spans="44:74">
      <c r="AR10291" s="8"/>
      <c r="BV10291" s="38"/>
    </row>
    <row r="10292" spans="44:74">
      <c r="AR10292" s="8"/>
      <c r="BV10292" s="38"/>
    </row>
    <row r="10293" spans="44:74">
      <c r="AR10293" s="8"/>
      <c r="BV10293" s="38"/>
    </row>
    <row r="10294" spans="44:74">
      <c r="AR10294" s="8"/>
      <c r="BV10294" s="38"/>
    </row>
    <row r="10295" spans="44:74">
      <c r="AR10295" s="8"/>
      <c r="BV10295" s="38"/>
    </row>
    <row r="10296" spans="44:74">
      <c r="AR10296" s="8"/>
      <c r="BV10296" s="38"/>
    </row>
    <row r="10297" spans="44:74">
      <c r="AR10297" s="8"/>
      <c r="BV10297" s="38"/>
    </row>
    <row r="10298" spans="44:74">
      <c r="AR10298" s="8"/>
      <c r="BV10298" s="38"/>
    </row>
    <row r="10299" spans="44:74">
      <c r="AR10299" s="8"/>
      <c r="BV10299" s="38"/>
    </row>
    <row r="10300" spans="44:74">
      <c r="AR10300" s="8"/>
      <c r="BV10300" s="38"/>
    </row>
    <row r="10301" spans="44:74">
      <c r="AR10301" s="8"/>
      <c r="BV10301" s="38"/>
    </row>
    <row r="10302" spans="44:74">
      <c r="AR10302" s="8"/>
      <c r="BV10302" s="38"/>
    </row>
    <row r="10303" spans="44:74">
      <c r="AR10303" s="8"/>
      <c r="BV10303" s="38"/>
    </row>
    <row r="10304" spans="44:74">
      <c r="AR10304" s="8"/>
      <c r="BV10304" s="38"/>
    </row>
    <row r="10305" spans="44:74">
      <c r="AR10305" s="8"/>
      <c r="BV10305" s="38"/>
    </row>
    <row r="10306" spans="44:74">
      <c r="AR10306" s="8"/>
      <c r="BV10306" s="38"/>
    </row>
    <row r="10307" spans="44:74">
      <c r="AR10307" s="8"/>
      <c r="BV10307" s="38"/>
    </row>
    <row r="10308" spans="44:74">
      <c r="AR10308" s="8"/>
      <c r="BV10308" s="38"/>
    </row>
    <row r="10309" spans="44:74">
      <c r="AR10309" s="8"/>
      <c r="BV10309" s="38"/>
    </row>
    <row r="10310" spans="44:74">
      <c r="AR10310" s="8"/>
      <c r="BV10310" s="38"/>
    </row>
    <row r="10311" spans="44:74">
      <c r="AR10311" s="8"/>
      <c r="BV10311" s="38"/>
    </row>
    <row r="10312" spans="44:74">
      <c r="AR10312" s="8"/>
      <c r="BV10312" s="38"/>
    </row>
    <row r="10313" spans="44:74">
      <c r="AR10313" s="8"/>
      <c r="BV10313" s="38"/>
    </row>
    <row r="10314" spans="44:74">
      <c r="AR10314" s="8"/>
      <c r="BV10314" s="38"/>
    </row>
    <row r="10315" spans="44:74">
      <c r="AR10315" s="8"/>
      <c r="BV10315" s="38"/>
    </row>
    <row r="10316" spans="44:74">
      <c r="AR10316" s="8"/>
      <c r="BV10316" s="38"/>
    </row>
    <row r="10317" spans="44:74">
      <c r="AR10317" s="8"/>
      <c r="BV10317" s="38"/>
    </row>
    <row r="10318" spans="44:74">
      <c r="AR10318" s="8"/>
      <c r="BV10318" s="38"/>
    </row>
    <row r="10319" spans="44:74">
      <c r="AR10319" s="8"/>
      <c r="BV10319" s="38"/>
    </row>
    <row r="10320" spans="44:74">
      <c r="AR10320" s="8"/>
      <c r="BV10320" s="38"/>
    </row>
    <row r="10321" spans="44:74">
      <c r="AR10321" s="8"/>
      <c r="BV10321" s="38"/>
    </row>
    <row r="10322" spans="44:74">
      <c r="AR10322" s="8"/>
      <c r="BV10322" s="38"/>
    </row>
    <row r="10323" spans="44:74">
      <c r="AR10323" s="8"/>
      <c r="BV10323" s="38"/>
    </row>
    <row r="10324" spans="44:74">
      <c r="AR10324" s="8"/>
      <c r="BV10324" s="38"/>
    </row>
    <row r="10325" spans="44:74">
      <c r="AR10325" s="8"/>
      <c r="BV10325" s="38"/>
    </row>
    <row r="10326" spans="44:74">
      <c r="AR10326" s="8"/>
      <c r="BV10326" s="38"/>
    </row>
    <row r="10327" spans="44:74">
      <c r="AR10327" s="8"/>
      <c r="BV10327" s="38"/>
    </row>
    <row r="10328" spans="44:74">
      <c r="AR10328" s="8"/>
      <c r="BV10328" s="38"/>
    </row>
    <row r="10329" spans="44:74">
      <c r="AR10329" s="8"/>
      <c r="BV10329" s="38"/>
    </row>
    <row r="10330" spans="44:74">
      <c r="AR10330" s="8"/>
      <c r="BV10330" s="38"/>
    </row>
    <row r="10331" spans="44:74">
      <c r="AR10331" s="8"/>
      <c r="BV10331" s="38"/>
    </row>
    <row r="10332" spans="44:74">
      <c r="AR10332" s="8"/>
      <c r="BV10332" s="38"/>
    </row>
    <row r="10333" spans="44:74">
      <c r="AR10333" s="8"/>
      <c r="BV10333" s="38"/>
    </row>
    <row r="10334" spans="44:74">
      <c r="AR10334" s="8"/>
      <c r="BV10334" s="38"/>
    </row>
    <row r="10335" spans="44:74">
      <c r="AR10335" s="8"/>
      <c r="BV10335" s="38"/>
    </row>
    <row r="10336" spans="44:74">
      <c r="AR10336" s="8"/>
      <c r="BV10336" s="38"/>
    </row>
    <row r="10337" spans="44:74">
      <c r="AR10337" s="8"/>
      <c r="BV10337" s="38"/>
    </row>
    <row r="10338" spans="44:74">
      <c r="AR10338" s="8"/>
      <c r="BV10338" s="38"/>
    </row>
    <row r="10339" spans="44:74">
      <c r="AR10339" s="8"/>
      <c r="BV10339" s="38"/>
    </row>
    <row r="10340" spans="44:74">
      <c r="AR10340" s="8"/>
      <c r="BV10340" s="38"/>
    </row>
    <row r="10341" spans="44:74">
      <c r="AR10341" s="8"/>
      <c r="BV10341" s="38"/>
    </row>
    <row r="10342" spans="44:74">
      <c r="AR10342" s="8"/>
      <c r="BV10342" s="38"/>
    </row>
    <row r="10343" spans="44:74">
      <c r="AR10343" s="8"/>
      <c r="BV10343" s="38"/>
    </row>
    <row r="10344" spans="44:74">
      <c r="AR10344" s="8"/>
      <c r="BV10344" s="38"/>
    </row>
    <row r="10345" spans="44:74">
      <c r="AR10345" s="8"/>
      <c r="BV10345" s="38"/>
    </row>
    <row r="10346" spans="44:74">
      <c r="AR10346" s="8"/>
      <c r="BV10346" s="38"/>
    </row>
    <row r="10347" spans="44:74">
      <c r="AR10347" s="8"/>
      <c r="BV10347" s="38"/>
    </row>
    <row r="10348" spans="44:74">
      <c r="AR10348" s="8"/>
      <c r="BV10348" s="38"/>
    </row>
    <row r="10349" spans="44:74">
      <c r="AR10349" s="8"/>
      <c r="BV10349" s="38"/>
    </row>
    <row r="10350" spans="44:74">
      <c r="AR10350" s="8"/>
      <c r="BV10350" s="38"/>
    </row>
    <row r="10351" spans="44:74">
      <c r="AR10351" s="8"/>
      <c r="BV10351" s="38"/>
    </row>
    <row r="10352" spans="44:74">
      <c r="AR10352" s="8"/>
      <c r="BV10352" s="38"/>
    </row>
    <row r="10353" spans="44:74">
      <c r="AR10353" s="8"/>
      <c r="BV10353" s="38"/>
    </row>
    <row r="10354" spans="44:74">
      <c r="AR10354" s="8"/>
      <c r="BV10354" s="38"/>
    </row>
    <row r="10355" spans="44:74">
      <c r="AR10355" s="8"/>
      <c r="BV10355" s="38"/>
    </row>
    <row r="10356" spans="44:74">
      <c r="AR10356" s="8"/>
      <c r="BV10356" s="38"/>
    </row>
    <row r="10357" spans="44:74">
      <c r="AR10357" s="8"/>
      <c r="BV10357" s="38"/>
    </row>
    <row r="10358" spans="44:74">
      <c r="AR10358" s="8"/>
      <c r="BV10358" s="38"/>
    </row>
    <row r="10359" spans="44:74">
      <c r="AR10359" s="8"/>
      <c r="BV10359" s="38"/>
    </row>
    <row r="10360" spans="44:74">
      <c r="AR10360" s="8"/>
      <c r="BV10360" s="38"/>
    </row>
    <row r="10361" spans="44:74">
      <c r="AR10361" s="8"/>
      <c r="BV10361" s="38"/>
    </row>
    <row r="10362" spans="44:74">
      <c r="AR10362" s="8"/>
      <c r="BV10362" s="38"/>
    </row>
    <row r="10363" spans="44:74">
      <c r="AR10363" s="8"/>
      <c r="BV10363" s="38"/>
    </row>
    <row r="10364" spans="44:74">
      <c r="AR10364" s="8"/>
      <c r="BV10364" s="38"/>
    </row>
    <row r="10365" spans="44:74">
      <c r="AR10365" s="8"/>
      <c r="BV10365" s="38"/>
    </row>
    <row r="10366" spans="44:74">
      <c r="AR10366" s="8"/>
      <c r="BV10366" s="38"/>
    </row>
    <row r="10367" spans="44:74">
      <c r="AR10367" s="8"/>
      <c r="BV10367" s="38"/>
    </row>
    <row r="10368" spans="44:74">
      <c r="AR10368" s="8"/>
      <c r="BV10368" s="38"/>
    </row>
    <row r="10369" spans="44:74">
      <c r="AR10369" s="8"/>
      <c r="BV10369" s="38"/>
    </row>
    <row r="10370" spans="44:74">
      <c r="AR10370" s="8"/>
      <c r="BV10370" s="38"/>
    </row>
    <row r="10371" spans="44:74">
      <c r="AR10371" s="8"/>
      <c r="BV10371" s="38"/>
    </row>
    <row r="10372" spans="44:74">
      <c r="AR10372" s="8"/>
      <c r="BV10372" s="38"/>
    </row>
    <row r="10373" spans="44:74">
      <c r="AR10373" s="8"/>
      <c r="BV10373" s="38"/>
    </row>
    <row r="10374" spans="44:74">
      <c r="AR10374" s="8"/>
      <c r="BV10374" s="38"/>
    </row>
    <row r="10375" spans="44:74">
      <c r="AR10375" s="8"/>
      <c r="BV10375" s="38"/>
    </row>
    <row r="10376" spans="44:74">
      <c r="AR10376" s="8"/>
      <c r="BV10376" s="38"/>
    </row>
    <row r="10377" spans="44:74">
      <c r="AR10377" s="8"/>
      <c r="BV10377" s="38"/>
    </row>
    <row r="10378" spans="44:74">
      <c r="AR10378" s="8"/>
      <c r="BV10378" s="38"/>
    </row>
    <row r="10379" spans="44:74">
      <c r="AR10379" s="8"/>
      <c r="BV10379" s="38"/>
    </row>
    <row r="10380" spans="44:74">
      <c r="AR10380" s="8"/>
      <c r="BV10380" s="38"/>
    </row>
    <row r="10381" spans="44:74">
      <c r="AR10381" s="8"/>
      <c r="BV10381" s="38"/>
    </row>
    <row r="10382" spans="44:74">
      <c r="AR10382" s="8"/>
      <c r="BV10382" s="38"/>
    </row>
    <row r="10383" spans="44:74">
      <c r="AR10383" s="8"/>
      <c r="BV10383" s="38"/>
    </row>
    <row r="10384" spans="44:74">
      <c r="AR10384" s="8"/>
      <c r="BV10384" s="38"/>
    </row>
    <row r="10385" spans="44:74">
      <c r="AR10385" s="8"/>
      <c r="BV10385" s="38"/>
    </row>
    <row r="10386" spans="44:74">
      <c r="AR10386" s="8"/>
      <c r="BV10386" s="38"/>
    </row>
    <row r="10387" spans="44:74">
      <c r="AR10387" s="8"/>
      <c r="BV10387" s="38"/>
    </row>
    <row r="10388" spans="44:74">
      <c r="AR10388" s="8"/>
      <c r="BV10388" s="38"/>
    </row>
    <row r="10389" spans="44:74">
      <c r="AR10389" s="8"/>
      <c r="BV10389" s="38"/>
    </row>
    <row r="10390" spans="44:74">
      <c r="AR10390" s="8"/>
      <c r="BV10390" s="38"/>
    </row>
    <row r="10391" spans="44:74">
      <c r="AR10391" s="8"/>
      <c r="BV10391" s="38"/>
    </row>
    <row r="10392" spans="44:74">
      <c r="AR10392" s="8"/>
      <c r="BV10392" s="38"/>
    </row>
    <row r="10393" spans="44:74">
      <c r="AR10393" s="8"/>
      <c r="BV10393" s="38"/>
    </row>
    <row r="10394" spans="44:74">
      <c r="AR10394" s="8"/>
      <c r="BV10394" s="38"/>
    </row>
    <row r="10395" spans="44:74">
      <c r="AR10395" s="8"/>
      <c r="BV10395" s="38"/>
    </row>
    <row r="10396" spans="44:74">
      <c r="AR10396" s="8"/>
      <c r="BV10396" s="38"/>
    </row>
    <row r="10397" spans="44:74">
      <c r="AR10397" s="8"/>
      <c r="BV10397" s="38"/>
    </row>
    <row r="10398" spans="44:74">
      <c r="AR10398" s="8"/>
      <c r="BV10398" s="38"/>
    </row>
    <row r="10399" spans="44:74">
      <c r="AR10399" s="8"/>
      <c r="BV10399" s="38"/>
    </row>
    <row r="10400" spans="44:74">
      <c r="AR10400" s="8"/>
      <c r="BV10400" s="38"/>
    </row>
    <row r="10401" spans="44:74">
      <c r="AR10401" s="8"/>
      <c r="BV10401" s="38"/>
    </row>
    <row r="10402" spans="44:74">
      <c r="AR10402" s="8"/>
      <c r="BV10402" s="38"/>
    </row>
    <row r="10403" spans="44:74">
      <c r="AR10403" s="8"/>
      <c r="BV10403" s="38"/>
    </row>
    <row r="10404" spans="44:74">
      <c r="AR10404" s="8"/>
      <c r="BV10404" s="38"/>
    </row>
    <row r="10405" spans="44:74">
      <c r="AR10405" s="8"/>
      <c r="BV10405" s="38"/>
    </row>
    <row r="10406" spans="44:74">
      <c r="AR10406" s="8"/>
      <c r="BV10406" s="38"/>
    </row>
    <row r="10407" spans="44:74">
      <c r="AR10407" s="8"/>
      <c r="BV10407" s="38"/>
    </row>
    <row r="10408" spans="44:74">
      <c r="AR10408" s="8"/>
      <c r="BV10408" s="38"/>
    </row>
    <row r="10409" spans="44:74">
      <c r="AR10409" s="8"/>
      <c r="BV10409" s="38"/>
    </row>
    <row r="10410" spans="44:74">
      <c r="AR10410" s="8"/>
      <c r="BV10410" s="38"/>
    </row>
    <row r="10411" spans="44:74">
      <c r="AR10411" s="8"/>
      <c r="BV10411" s="38"/>
    </row>
    <row r="10412" spans="44:74">
      <c r="AR10412" s="8"/>
      <c r="BV10412" s="38"/>
    </row>
    <row r="10413" spans="44:74">
      <c r="AR10413" s="8"/>
      <c r="BV10413" s="38"/>
    </row>
    <row r="10414" spans="44:74">
      <c r="AR10414" s="8"/>
      <c r="BV10414" s="38"/>
    </row>
    <row r="10415" spans="44:74">
      <c r="AR10415" s="8"/>
      <c r="BV10415" s="38"/>
    </row>
    <row r="10416" spans="44:74">
      <c r="AR10416" s="8"/>
      <c r="BV10416" s="38"/>
    </row>
    <row r="10417" spans="44:74">
      <c r="AR10417" s="8"/>
      <c r="BV10417" s="38"/>
    </row>
    <row r="10418" spans="44:74">
      <c r="AR10418" s="8"/>
      <c r="BV10418" s="38"/>
    </row>
    <row r="10419" spans="44:74">
      <c r="AR10419" s="8"/>
      <c r="BV10419" s="38"/>
    </row>
    <row r="10420" spans="44:74">
      <c r="AR10420" s="8"/>
      <c r="BV10420" s="38"/>
    </row>
    <row r="10421" spans="44:74">
      <c r="AR10421" s="8"/>
      <c r="BV10421" s="38"/>
    </row>
    <row r="10422" spans="44:74">
      <c r="AR10422" s="8"/>
      <c r="BV10422" s="38"/>
    </row>
    <row r="10423" spans="44:74">
      <c r="AR10423" s="8"/>
      <c r="BV10423" s="38"/>
    </row>
    <row r="10424" spans="44:74">
      <c r="AR10424" s="8"/>
      <c r="BV10424" s="38"/>
    </row>
    <row r="10425" spans="44:74">
      <c r="AR10425" s="8"/>
      <c r="BV10425" s="38"/>
    </row>
    <row r="10426" spans="44:74">
      <c r="AR10426" s="8"/>
      <c r="BV10426" s="38"/>
    </row>
    <row r="10427" spans="44:74">
      <c r="AR10427" s="8"/>
      <c r="BV10427" s="38"/>
    </row>
    <row r="10428" spans="44:74">
      <c r="AR10428" s="8"/>
      <c r="BV10428" s="38"/>
    </row>
    <row r="10429" spans="44:74">
      <c r="AR10429" s="8"/>
      <c r="BV10429" s="38"/>
    </row>
    <row r="10430" spans="44:74">
      <c r="AR10430" s="8"/>
      <c r="BV10430" s="38"/>
    </row>
    <row r="10431" spans="44:74">
      <c r="AR10431" s="8"/>
      <c r="BV10431" s="38"/>
    </row>
    <row r="10432" spans="44:74">
      <c r="AR10432" s="8"/>
      <c r="BV10432" s="38"/>
    </row>
    <row r="10433" spans="44:74">
      <c r="AR10433" s="8"/>
      <c r="BV10433" s="38"/>
    </row>
    <row r="10434" spans="44:74">
      <c r="AR10434" s="8"/>
      <c r="BV10434" s="38"/>
    </row>
    <row r="10435" spans="44:74">
      <c r="AR10435" s="8"/>
      <c r="BV10435" s="38"/>
    </row>
    <row r="10436" spans="44:74">
      <c r="AR10436" s="8"/>
      <c r="BV10436" s="38"/>
    </row>
    <row r="10437" spans="44:74">
      <c r="AR10437" s="8"/>
      <c r="BV10437" s="38"/>
    </row>
    <row r="10438" spans="44:74">
      <c r="AR10438" s="8"/>
      <c r="BV10438" s="38"/>
    </row>
    <row r="10439" spans="44:74">
      <c r="AR10439" s="8"/>
      <c r="BV10439" s="38"/>
    </row>
    <row r="10440" spans="44:74">
      <c r="AR10440" s="8"/>
      <c r="BV10440" s="38"/>
    </row>
    <row r="10441" spans="44:74">
      <c r="AR10441" s="8"/>
      <c r="BV10441" s="38"/>
    </row>
    <row r="10442" spans="44:74">
      <c r="AR10442" s="8"/>
      <c r="BV10442" s="38"/>
    </row>
    <row r="10443" spans="44:74">
      <c r="AR10443" s="8"/>
      <c r="BV10443" s="38"/>
    </row>
    <row r="10444" spans="44:74">
      <c r="AR10444" s="8"/>
      <c r="BV10444" s="38"/>
    </row>
    <row r="10445" spans="44:74">
      <c r="AR10445" s="8"/>
      <c r="BV10445" s="38"/>
    </row>
    <row r="10446" spans="44:74">
      <c r="AR10446" s="8"/>
      <c r="BV10446" s="38"/>
    </row>
    <row r="10447" spans="44:74">
      <c r="AR10447" s="8"/>
      <c r="BV10447" s="38"/>
    </row>
    <row r="10448" spans="44:74">
      <c r="AR10448" s="8"/>
      <c r="BV10448" s="38"/>
    </row>
    <row r="10449" spans="44:74">
      <c r="AR10449" s="8"/>
      <c r="BV10449" s="38"/>
    </row>
    <row r="10450" spans="44:74">
      <c r="AR10450" s="8"/>
      <c r="BV10450" s="38"/>
    </row>
    <row r="10451" spans="44:74">
      <c r="AR10451" s="8"/>
      <c r="BV10451" s="38"/>
    </row>
    <row r="10452" spans="44:74">
      <c r="AR10452" s="8"/>
      <c r="BV10452" s="38"/>
    </row>
    <row r="10453" spans="44:74">
      <c r="AR10453" s="8"/>
      <c r="BV10453" s="38"/>
    </row>
    <row r="10454" spans="44:74">
      <c r="AR10454" s="8"/>
      <c r="BV10454" s="38"/>
    </row>
    <row r="10455" spans="44:74">
      <c r="AR10455" s="8"/>
      <c r="BV10455" s="38"/>
    </row>
    <row r="10456" spans="44:74">
      <c r="AR10456" s="8"/>
      <c r="BV10456" s="38"/>
    </row>
    <row r="10457" spans="44:74">
      <c r="AR10457" s="8"/>
      <c r="BV10457" s="38"/>
    </row>
    <row r="10458" spans="44:74">
      <c r="AR10458" s="8"/>
      <c r="BV10458" s="38"/>
    </row>
    <row r="10459" spans="44:74">
      <c r="AR10459" s="8"/>
      <c r="BV10459" s="38"/>
    </row>
    <row r="10460" spans="44:74">
      <c r="AR10460" s="8"/>
      <c r="BV10460" s="38"/>
    </row>
    <row r="10461" spans="44:74">
      <c r="AR10461" s="8"/>
      <c r="BV10461" s="38"/>
    </row>
    <row r="10462" spans="44:74">
      <c r="AR10462" s="8"/>
      <c r="BV10462" s="38"/>
    </row>
    <row r="10463" spans="44:74">
      <c r="AR10463" s="8"/>
      <c r="BV10463" s="38"/>
    </row>
    <row r="10464" spans="44:74">
      <c r="AR10464" s="8"/>
      <c r="BV10464" s="38"/>
    </row>
    <row r="10465" spans="44:74">
      <c r="AR10465" s="8"/>
      <c r="BV10465" s="38"/>
    </row>
    <row r="10466" spans="44:74">
      <c r="AR10466" s="8"/>
      <c r="BV10466" s="38"/>
    </row>
    <row r="10467" spans="44:74">
      <c r="AR10467" s="8"/>
      <c r="BV10467" s="38"/>
    </row>
    <row r="10468" spans="44:74">
      <c r="AR10468" s="8"/>
      <c r="BV10468" s="38"/>
    </row>
    <row r="10469" spans="44:74">
      <c r="AR10469" s="8"/>
      <c r="BV10469" s="38"/>
    </row>
    <row r="10470" spans="44:74">
      <c r="AR10470" s="8"/>
      <c r="BV10470" s="38"/>
    </row>
    <row r="10471" spans="44:74">
      <c r="AR10471" s="8"/>
      <c r="BV10471" s="38"/>
    </row>
    <row r="10472" spans="44:74">
      <c r="AR10472" s="8"/>
      <c r="BV10472" s="38"/>
    </row>
    <row r="10473" spans="44:74">
      <c r="AR10473" s="8"/>
      <c r="BV10473" s="38"/>
    </row>
    <row r="10474" spans="44:74">
      <c r="AR10474" s="8"/>
      <c r="BV10474" s="38"/>
    </row>
    <row r="10475" spans="44:74">
      <c r="AR10475" s="8"/>
      <c r="BV10475" s="38"/>
    </row>
    <row r="10476" spans="44:74">
      <c r="AR10476" s="8"/>
      <c r="BV10476" s="38"/>
    </row>
    <row r="10477" spans="44:74">
      <c r="AR10477" s="8"/>
      <c r="BV10477" s="38"/>
    </row>
    <row r="10478" spans="44:74">
      <c r="AR10478" s="8"/>
      <c r="BV10478" s="38"/>
    </row>
    <row r="10479" spans="44:74">
      <c r="AR10479" s="8"/>
      <c r="BV10479" s="38"/>
    </row>
    <row r="10480" spans="44:74">
      <c r="AR10480" s="8"/>
      <c r="BV10480" s="38"/>
    </row>
    <row r="10481" spans="44:74">
      <c r="AR10481" s="8"/>
      <c r="BV10481" s="38"/>
    </row>
    <row r="10482" spans="44:74">
      <c r="AR10482" s="8"/>
      <c r="BV10482" s="38"/>
    </row>
    <row r="10483" spans="44:74">
      <c r="AR10483" s="8"/>
      <c r="BV10483" s="38"/>
    </row>
    <row r="10484" spans="44:74">
      <c r="AR10484" s="8"/>
      <c r="BV10484" s="38"/>
    </row>
    <row r="10485" spans="44:74">
      <c r="AR10485" s="8"/>
      <c r="BV10485" s="38"/>
    </row>
    <row r="10486" spans="44:74">
      <c r="AR10486" s="8"/>
      <c r="BV10486" s="38"/>
    </row>
    <row r="10487" spans="44:74">
      <c r="AR10487" s="8"/>
      <c r="BV10487" s="38"/>
    </row>
    <row r="10488" spans="44:74">
      <c r="AR10488" s="8"/>
      <c r="BV10488" s="38"/>
    </row>
    <row r="10489" spans="44:74">
      <c r="AR10489" s="8"/>
      <c r="BV10489" s="38"/>
    </row>
    <row r="10490" spans="44:74">
      <c r="AR10490" s="8"/>
      <c r="BV10490" s="38"/>
    </row>
    <row r="10491" spans="44:74">
      <c r="AR10491" s="8"/>
      <c r="BV10491" s="38"/>
    </row>
    <row r="10492" spans="44:74">
      <c r="AR10492" s="8"/>
      <c r="BV10492" s="38"/>
    </row>
    <row r="10493" spans="44:74">
      <c r="AR10493" s="8"/>
      <c r="BV10493" s="38"/>
    </row>
    <row r="10494" spans="44:74">
      <c r="AR10494" s="8"/>
      <c r="BV10494" s="38"/>
    </row>
    <row r="10495" spans="44:74">
      <c r="AR10495" s="8"/>
      <c r="BV10495" s="38"/>
    </row>
    <row r="10496" spans="44:74">
      <c r="AR10496" s="8"/>
      <c r="BV10496" s="38"/>
    </row>
    <row r="10497" spans="44:74">
      <c r="AR10497" s="8"/>
      <c r="BV10497" s="38"/>
    </row>
    <row r="10498" spans="44:74">
      <c r="AR10498" s="8"/>
      <c r="BV10498" s="38"/>
    </row>
    <row r="10499" spans="44:74">
      <c r="AR10499" s="8"/>
      <c r="BV10499" s="38"/>
    </row>
    <row r="10500" spans="44:74">
      <c r="AR10500" s="8"/>
      <c r="BV10500" s="38"/>
    </row>
    <row r="10501" spans="44:74">
      <c r="AR10501" s="8"/>
      <c r="BV10501" s="38"/>
    </row>
    <row r="10502" spans="44:74">
      <c r="AR10502" s="8"/>
      <c r="BV10502" s="38"/>
    </row>
    <row r="10503" spans="44:74">
      <c r="AR10503" s="8"/>
      <c r="BV10503" s="38"/>
    </row>
    <row r="10504" spans="44:74">
      <c r="AR10504" s="8"/>
      <c r="BV10504" s="38"/>
    </row>
    <row r="10505" spans="44:74">
      <c r="AR10505" s="8"/>
      <c r="BV10505" s="38"/>
    </row>
    <row r="10506" spans="44:74">
      <c r="AR10506" s="8"/>
      <c r="BV10506" s="38"/>
    </row>
    <row r="10507" spans="44:74">
      <c r="AR10507" s="8"/>
      <c r="BV10507" s="38"/>
    </row>
    <row r="10508" spans="44:74">
      <c r="AR10508" s="8"/>
      <c r="BV10508" s="38"/>
    </row>
    <row r="10509" spans="44:74">
      <c r="AR10509" s="8"/>
      <c r="BV10509" s="38"/>
    </row>
    <row r="10510" spans="44:74">
      <c r="AR10510" s="8"/>
      <c r="BV10510" s="38"/>
    </row>
    <row r="10511" spans="44:74">
      <c r="AR10511" s="8"/>
      <c r="BV10511" s="38"/>
    </row>
    <row r="10512" spans="44:74">
      <c r="AR10512" s="8"/>
      <c r="BV10512" s="38"/>
    </row>
    <row r="10513" spans="44:74">
      <c r="AR10513" s="8"/>
      <c r="BV10513" s="38"/>
    </row>
    <row r="10514" spans="44:74">
      <c r="AR10514" s="8"/>
      <c r="BV10514" s="38"/>
    </row>
    <row r="10515" spans="44:74">
      <c r="AR10515" s="8"/>
      <c r="BV10515" s="38"/>
    </row>
    <row r="10516" spans="44:74">
      <c r="AR10516" s="8"/>
      <c r="BV10516" s="38"/>
    </row>
    <row r="10517" spans="44:74">
      <c r="AR10517" s="8"/>
      <c r="BV10517" s="38"/>
    </row>
    <row r="10518" spans="44:74">
      <c r="AR10518" s="8"/>
      <c r="BV10518" s="38"/>
    </row>
    <row r="10519" spans="44:74">
      <c r="AR10519" s="8"/>
      <c r="BV10519" s="38"/>
    </row>
    <row r="10520" spans="44:74">
      <c r="AR10520" s="8"/>
      <c r="BV10520" s="38"/>
    </row>
    <row r="10521" spans="44:74">
      <c r="AR10521" s="8"/>
      <c r="BV10521" s="38"/>
    </row>
    <row r="10522" spans="44:74">
      <c r="AR10522" s="8"/>
      <c r="BV10522" s="38"/>
    </row>
    <row r="10523" spans="44:74">
      <c r="AR10523" s="8"/>
      <c r="BV10523" s="38"/>
    </row>
    <row r="10524" spans="44:74">
      <c r="AR10524" s="8"/>
      <c r="BV10524" s="38"/>
    </row>
    <row r="10525" spans="44:74">
      <c r="AR10525" s="8"/>
      <c r="BV10525" s="38"/>
    </row>
    <row r="10526" spans="44:74">
      <c r="AR10526" s="8"/>
      <c r="BV10526" s="38"/>
    </row>
    <row r="10527" spans="44:74">
      <c r="AR10527" s="8"/>
      <c r="BV10527" s="38"/>
    </row>
    <row r="10528" spans="44:74">
      <c r="AR10528" s="8"/>
      <c r="BV10528" s="38"/>
    </row>
    <row r="10529" spans="44:74">
      <c r="AR10529" s="8"/>
      <c r="BV10529" s="38"/>
    </row>
    <row r="10530" spans="44:74">
      <c r="AR10530" s="8"/>
      <c r="BV10530" s="38"/>
    </row>
    <row r="10531" spans="44:74">
      <c r="AR10531" s="8"/>
      <c r="BV10531" s="38"/>
    </row>
    <row r="10532" spans="44:74">
      <c r="AR10532" s="8"/>
      <c r="BV10532" s="38"/>
    </row>
    <row r="10533" spans="44:74">
      <c r="AR10533" s="8"/>
      <c r="BV10533" s="38"/>
    </row>
    <row r="10534" spans="44:74">
      <c r="AR10534" s="8"/>
      <c r="BV10534" s="38"/>
    </row>
    <row r="10535" spans="44:74">
      <c r="AR10535" s="8"/>
      <c r="BV10535" s="38"/>
    </row>
    <row r="10536" spans="44:74">
      <c r="AR10536" s="8"/>
      <c r="BV10536" s="38"/>
    </row>
    <row r="10537" spans="44:74">
      <c r="AR10537" s="8"/>
      <c r="BV10537" s="38"/>
    </row>
    <row r="10538" spans="44:74">
      <c r="AR10538" s="8"/>
      <c r="BV10538" s="38"/>
    </row>
    <row r="10539" spans="44:74">
      <c r="AR10539" s="8"/>
      <c r="BV10539" s="38"/>
    </row>
    <row r="10540" spans="44:74">
      <c r="AR10540" s="8"/>
      <c r="BV10540" s="38"/>
    </row>
    <row r="10541" spans="44:74">
      <c r="AR10541" s="8"/>
      <c r="BV10541" s="38"/>
    </row>
    <row r="10542" spans="44:74">
      <c r="AR10542" s="8"/>
      <c r="BV10542" s="38"/>
    </row>
    <row r="10543" spans="44:74">
      <c r="AR10543" s="8"/>
      <c r="BV10543" s="38"/>
    </row>
    <row r="10544" spans="44:74">
      <c r="AR10544" s="8"/>
      <c r="BV10544" s="38"/>
    </row>
    <row r="10545" spans="44:74">
      <c r="AR10545" s="8"/>
      <c r="BV10545" s="38"/>
    </row>
    <row r="10546" spans="44:74">
      <c r="AR10546" s="8"/>
      <c r="BV10546" s="38"/>
    </row>
    <row r="10547" spans="44:74">
      <c r="AR10547" s="8"/>
      <c r="BV10547" s="38"/>
    </row>
    <row r="10548" spans="44:74">
      <c r="AR10548" s="8"/>
      <c r="BV10548" s="38"/>
    </row>
    <row r="10549" spans="44:74">
      <c r="AR10549" s="8"/>
      <c r="BV10549" s="38"/>
    </row>
    <row r="10550" spans="44:74">
      <c r="AR10550" s="8"/>
      <c r="BV10550" s="38"/>
    </row>
    <row r="10551" spans="44:74">
      <c r="AR10551" s="8"/>
      <c r="BV10551" s="38"/>
    </row>
    <row r="10552" spans="44:74">
      <c r="AR10552" s="8"/>
      <c r="BV10552" s="38"/>
    </row>
    <row r="10553" spans="44:74">
      <c r="AR10553" s="8"/>
      <c r="BV10553" s="38"/>
    </row>
    <row r="10554" spans="44:74">
      <c r="AR10554" s="8"/>
      <c r="BV10554" s="38"/>
    </row>
    <row r="10555" spans="44:74">
      <c r="AR10555" s="8"/>
      <c r="BV10555" s="38"/>
    </row>
    <row r="10556" spans="44:74">
      <c r="AR10556" s="8"/>
      <c r="BV10556" s="38"/>
    </row>
    <row r="10557" spans="44:74">
      <c r="AR10557" s="8"/>
      <c r="BV10557" s="38"/>
    </row>
    <row r="10558" spans="44:74">
      <c r="AR10558" s="8"/>
      <c r="BV10558" s="38"/>
    </row>
    <row r="10559" spans="44:74">
      <c r="AR10559" s="8"/>
      <c r="BV10559" s="38"/>
    </row>
    <row r="10560" spans="44:74">
      <c r="AR10560" s="8"/>
      <c r="BV10560" s="38"/>
    </row>
    <row r="10561" spans="44:74">
      <c r="AR10561" s="8"/>
      <c r="BV10561" s="38"/>
    </row>
    <row r="10562" spans="44:74">
      <c r="AR10562" s="8"/>
      <c r="BV10562" s="38"/>
    </row>
    <row r="10563" spans="44:74">
      <c r="AR10563" s="8"/>
      <c r="BV10563" s="38"/>
    </row>
    <row r="10564" spans="44:74">
      <c r="AR10564" s="8"/>
      <c r="BV10564" s="38"/>
    </row>
    <row r="10565" spans="44:74">
      <c r="AR10565" s="8"/>
      <c r="BV10565" s="38"/>
    </row>
    <row r="10566" spans="44:74">
      <c r="AR10566" s="8"/>
      <c r="BV10566" s="38"/>
    </row>
    <row r="10567" spans="44:74">
      <c r="AR10567" s="8"/>
      <c r="BV10567" s="38"/>
    </row>
    <row r="10568" spans="44:74">
      <c r="AR10568" s="8"/>
      <c r="BV10568" s="38"/>
    </row>
    <row r="10569" spans="44:74">
      <c r="AR10569" s="8"/>
      <c r="BV10569" s="38"/>
    </row>
    <row r="10570" spans="44:74">
      <c r="AR10570" s="8"/>
      <c r="BV10570" s="38"/>
    </row>
    <row r="10571" spans="44:74">
      <c r="AR10571" s="8"/>
      <c r="BV10571" s="38"/>
    </row>
    <row r="10572" spans="44:74">
      <c r="AR10572" s="8"/>
      <c r="BV10572" s="38"/>
    </row>
    <row r="10573" spans="44:74">
      <c r="AR10573" s="8"/>
      <c r="BV10573" s="38"/>
    </row>
    <row r="10574" spans="44:74">
      <c r="AR10574" s="8"/>
      <c r="BV10574" s="38"/>
    </row>
    <row r="10575" spans="44:74">
      <c r="AR10575" s="8"/>
      <c r="BV10575" s="38"/>
    </row>
    <row r="10576" spans="44:74">
      <c r="AR10576" s="8"/>
      <c r="BV10576" s="38"/>
    </row>
    <row r="10577" spans="44:74">
      <c r="AR10577" s="8"/>
      <c r="BV10577" s="38"/>
    </row>
    <row r="10578" spans="44:74">
      <c r="AR10578" s="8"/>
      <c r="BV10578" s="38"/>
    </row>
    <row r="10579" spans="44:74">
      <c r="AR10579" s="8"/>
      <c r="BV10579" s="38"/>
    </row>
    <row r="10580" spans="44:74">
      <c r="AR10580" s="8"/>
      <c r="BV10580" s="38"/>
    </row>
    <row r="10581" spans="44:74">
      <c r="AR10581" s="8"/>
      <c r="BV10581" s="38"/>
    </row>
    <row r="10582" spans="44:74">
      <c r="AR10582" s="8"/>
      <c r="BV10582" s="38"/>
    </row>
    <row r="10583" spans="44:74">
      <c r="AR10583" s="8"/>
      <c r="BV10583" s="38"/>
    </row>
    <row r="10584" spans="44:74">
      <c r="AR10584" s="8"/>
      <c r="BV10584" s="38"/>
    </row>
    <row r="10585" spans="44:74">
      <c r="AR10585" s="8"/>
      <c r="BV10585" s="38"/>
    </row>
    <row r="10586" spans="44:74">
      <c r="AR10586" s="8"/>
      <c r="BV10586" s="38"/>
    </row>
    <row r="10587" spans="44:74">
      <c r="AR10587" s="8"/>
      <c r="BV10587" s="38"/>
    </row>
    <row r="10588" spans="44:74">
      <c r="AR10588" s="8"/>
      <c r="BV10588" s="38"/>
    </row>
    <row r="10589" spans="44:74">
      <c r="AR10589" s="8"/>
      <c r="BV10589" s="38"/>
    </row>
    <row r="10590" spans="44:74">
      <c r="AR10590" s="8"/>
      <c r="BV10590" s="38"/>
    </row>
    <row r="10591" spans="44:74">
      <c r="AR10591" s="8"/>
      <c r="BV10591" s="38"/>
    </row>
    <row r="10592" spans="44:74">
      <c r="AR10592" s="8"/>
      <c r="BV10592" s="38"/>
    </row>
    <row r="10593" spans="44:74">
      <c r="AR10593" s="8"/>
      <c r="BV10593" s="38"/>
    </row>
    <row r="10594" spans="44:74">
      <c r="AR10594" s="8"/>
      <c r="BV10594" s="38"/>
    </row>
    <row r="10595" spans="44:74">
      <c r="AR10595" s="8"/>
      <c r="BV10595" s="38"/>
    </row>
    <row r="10596" spans="44:74">
      <c r="AR10596" s="8"/>
      <c r="BV10596" s="38"/>
    </row>
    <row r="10597" spans="44:74">
      <c r="AR10597" s="8"/>
      <c r="BV10597" s="38"/>
    </row>
    <row r="10598" spans="44:74">
      <c r="AR10598" s="8"/>
      <c r="BV10598" s="38"/>
    </row>
    <row r="10599" spans="44:74">
      <c r="AR10599" s="8"/>
      <c r="BV10599" s="38"/>
    </row>
    <row r="10600" spans="44:74">
      <c r="AR10600" s="8"/>
      <c r="BV10600" s="38"/>
    </row>
    <row r="10601" spans="44:74">
      <c r="AR10601" s="8"/>
      <c r="BV10601" s="38"/>
    </row>
    <row r="10602" spans="44:74">
      <c r="AR10602" s="8"/>
      <c r="BV10602" s="38"/>
    </row>
    <row r="10603" spans="44:74">
      <c r="AR10603" s="8"/>
      <c r="BV10603" s="38"/>
    </row>
    <row r="10604" spans="44:74">
      <c r="AR10604" s="8"/>
      <c r="BV10604" s="38"/>
    </row>
    <row r="10605" spans="44:74">
      <c r="AR10605" s="8"/>
      <c r="BV10605" s="38"/>
    </row>
    <row r="10606" spans="44:74">
      <c r="AR10606" s="8"/>
      <c r="BV10606" s="38"/>
    </row>
    <row r="10607" spans="44:74">
      <c r="AR10607" s="8"/>
      <c r="BV10607" s="38"/>
    </row>
    <row r="10608" spans="44:74">
      <c r="AR10608" s="8"/>
      <c r="BV10608" s="38"/>
    </row>
    <row r="10609" spans="44:74">
      <c r="AR10609" s="8"/>
      <c r="BV10609" s="38"/>
    </row>
    <row r="10610" spans="44:74">
      <c r="AR10610" s="8"/>
      <c r="BV10610" s="38"/>
    </row>
    <row r="10611" spans="44:74">
      <c r="AR10611" s="8"/>
      <c r="BV10611" s="38"/>
    </row>
    <row r="10612" spans="44:74">
      <c r="AR10612" s="8"/>
      <c r="BV10612" s="38"/>
    </row>
    <row r="10613" spans="44:74">
      <c r="AR10613" s="8"/>
      <c r="BV10613" s="38"/>
    </row>
    <row r="10614" spans="44:74">
      <c r="AR10614" s="8"/>
      <c r="BV10614" s="38"/>
    </row>
    <row r="10615" spans="44:74">
      <c r="AR10615" s="8"/>
      <c r="BV10615" s="38"/>
    </row>
    <row r="10616" spans="44:74">
      <c r="AR10616" s="8"/>
      <c r="BV10616" s="38"/>
    </row>
    <row r="10617" spans="44:74">
      <c r="AR10617" s="8"/>
      <c r="BV10617" s="38"/>
    </row>
    <row r="10618" spans="44:74">
      <c r="AR10618" s="8"/>
      <c r="BV10618" s="38"/>
    </row>
    <row r="10619" spans="44:74">
      <c r="AR10619" s="8"/>
      <c r="BV10619" s="38"/>
    </row>
    <row r="10620" spans="44:74">
      <c r="AR10620" s="8"/>
      <c r="BV10620" s="38"/>
    </row>
    <row r="10621" spans="44:74">
      <c r="AR10621" s="8"/>
      <c r="BV10621" s="38"/>
    </row>
    <row r="10622" spans="44:74">
      <c r="AR10622" s="8"/>
      <c r="BV10622" s="38"/>
    </row>
    <row r="10623" spans="44:74">
      <c r="AR10623" s="8"/>
      <c r="BV10623" s="38"/>
    </row>
    <row r="10624" spans="44:74">
      <c r="AR10624" s="8"/>
      <c r="BV10624" s="38"/>
    </row>
    <row r="10625" spans="44:74">
      <c r="AR10625" s="8"/>
      <c r="BV10625" s="38"/>
    </row>
    <row r="10626" spans="44:74">
      <c r="AR10626" s="8"/>
      <c r="BV10626" s="38"/>
    </row>
    <row r="10627" spans="44:74">
      <c r="AR10627" s="8"/>
      <c r="BV10627" s="38"/>
    </row>
    <row r="10628" spans="44:74">
      <c r="AR10628" s="8"/>
      <c r="BV10628" s="38"/>
    </row>
    <row r="10629" spans="44:74">
      <c r="AR10629" s="8"/>
      <c r="BV10629" s="38"/>
    </row>
    <row r="10630" spans="44:74">
      <c r="AR10630" s="8"/>
      <c r="BV10630" s="38"/>
    </row>
    <row r="10631" spans="44:74">
      <c r="AR10631" s="8"/>
      <c r="BV10631" s="38"/>
    </row>
    <row r="10632" spans="44:74">
      <c r="AR10632" s="8"/>
      <c r="BV10632" s="38"/>
    </row>
    <row r="10633" spans="44:74">
      <c r="AR10633" s="8"/>
      <c r="BV10633" s="38"/>
    </row>
    <row r="10634" spans="44:74">
      <c r="AR10634" s="8"/>
      <c r="BV10634" s="38"/>
    </row>
    <row r="10635" spans="44:74">
      <c r="AR10635" s="8"/>
      <c r="BV10635" s="38"/>
    </row>
    <row r="10636" spans="44:74">
      <c r="AR10636" s="8"/>
      <c r="BV10636" s="38"/>
    </row>
    <row r="10637" spans="44:74">
      <c r="AR10637" s="8"/>
      <c r="BV10637" s="38"/>
    </row>
    <row r="10638" spans="44:74">
      <c r="AR10638" s="8"/>
      <c r="BV10638" s="38"/>
    </row>
    <row r="10639" spans="44:74">
      <c r="AR10639" s="8"/>
      <c r="BV10639" s="38"/>
    </row>
    <row r="10640" spans="44:74">
      <c r="AR10640" s="8"/>
      <c r="BV10640" s="38"/>
    </row>
    <row r="10641" spans="44:74">
      <c r="AR10641" s="8"/>
      <c r="BV10641" s="38"/>
    </row>
    <row r="10642" spans="44:74">
      <c r="AR10642" s="8"/>
      <c r="BV10642" s="38"/>
    </row>
    <row r="10643" spans="44:74">
      <c r="AR10643" s="8"/>
      <c r="BV10643" s="38"/>
    </row>
    <row r="10644" spans="44:74">
      <c r="AR10644" s="8"/>
      <c r="BV10644" s="38"/>
    </row>
    <row r="10645" spans="44:74">
      <c r="AR10645" s="8"/>
      <c r="BV10645" s="38"/>
    </row>
    <row r="10646" spans="44:74">
      <c r="AR10646" s="8"/>
      <c r="BV10646" s="38"/>
    </row>
    <row r="10647" spans="44:74">
      <c r="AR10647" s="8"/>
      <c r="BV10647" s="38"/>
    </row>
    <row r="10648" spans="44:74">
      <c r="AR10648" s="8"/>
      <c r="BV10648" s="38"/>
    </row>
    <row r="10649" spans="44:74">
      <c r="AR10649" s="8"/>
      <c r="BV10649" s="38"/>
    </row>
    <row r="10650" spans="44:74">
      <c r="AR10650" s="8"/>
      <c r="BV10650" s="38"/>
    </row>
    <row r="10651" spans="44:74">
      <c r="AR10651" s="8"/>
      <c r="BV10651" s="38"/>
    </row>
    <row r="10652" spans="44:74">
      <c r="AR10652" s="8"/>
      <c r="BV10652" s="38"/>
    </row>
    <row r="10653" spans="44:74">
      <c r="AR10653" s="8"/>
      <c r="BV10653" s="38"/>
    </row>
    <row r="10654" spans="44:74">
      <c r="AR10654" s="8"/>
      <c r="BV10654" s="38"/>
    </row>
    <row r="10655" spans="44:74">
      <c r="AR10655" s="8"/>
      <c r="BV10655" s="38"/>
    </row>
    <row r="10656" spans="44:74">
      <c r="AR10656" s="8"/>
      <c r="BV10656" s="38"/>
    </row>
    <row r="10657" spans="44:74">
      <c r="AR10657" s="8"/>
      <c r="BV10657" s="38"/>
    </row>
    <row r="10658" spans="44:74">
      <c r="AR10658" s="8"/>
      <c r="BV10658" s="38"/>
    </row>
    <row r="10659" spans="44:74">
      <c r="AR10659" s="8"/>
      <c r="BV10659" s="38"/>
    </row>
    <row r="10660" spans="44:74">
      <c r="AR10660" s="8"/>
      <c r="BV10660" s="38"/>
    </row>
    <row r="10661" spans="44:74">
      <c r="AR10661" s="8"/>
      <c r="BV10661" s="38"/>
    </row>
    <row r="10662" spans="44:74">
      <c r="AR10662" s="8"/>
      <c r="BV10662" s="38"/>
    </row>
    <row r="10663" spans="44:74">
      <c r="AR10663" s="8"/>
      <c r="BV10663" s="38"/>
    </row>
    <row r="10664" spans="44:74">
      <c r="AR10664" s="8"/>
      <c r="BV10664" s="38"/>
    </row>
    <row r="10665" spans="44:74">
      <c r="AR10665" s="8"/>
      <c r="BV10665" s="38"/>
    </row>
    <row r="10666" spans="44:74">
      <c r="AR10666" s="8"/>
      <c r="BV10666" s="38"/>
    </row>
    <row r="10667" spans="44:74">
      <c r="AR10667" s="8"/>
      <c r="BV10667" s="38"/>
    </row>
    <row r="10668" spans="44:74">
      <c r="AR10668" s="8"/>
      <c r="BV10668" s="38"/>
    </row>
    <row r="10669" spans="44:74">
      <c r="AR10669" s="8"/>
      <c r="BV10669" s="38"/>
    </row>
    <row r="10670" spans="44:74">
      <c r="AR10670" s="8"/>
      <c r="BV10670" s="38"/>
    </row>
    <row r="10671" spans="44:74">
      <c r="AR10671" s="8"/>
      <c r="BV10671" s="38"/>
    </row>
    <row r="10672" spans="44:74">
      <c r="AR10672" s="8"/>
      <c r="BV10672" s="38"/>
    </row>
    <row r="10673" spans="44:74">
      <c r="AR10673" s="8"/>
      <c r="BV10673" s="38"/>
    </row>
    <row r="10674" spans="44:74">
      <c r="AR10674" s="8"/>
      <c r="BV10674" s="38"/>
    </row>
    <row r="10675" spans="44:74">
      <c r="AR10675" s="8"/>
      <c r="BV10675" s="38"/>
    </row>
    <row r="10676" spans="44:74">
      <c r="AR10676" s="8"/>
      <c r="BV10676" s="38"/>
    </row>
    <row r="10677" spans="44:74">
      <c r="AR10677" s="8"/>
      <c r="BV10677" s="38"/>
    </row>
    <row r="10678" spans="44:74">
      <c r="AR10678" s="8"/>
      <c r="BV10678" s="38"/>
    </row>
    <row r="10679" spans="44:74">
      <c r="AR10679" s="8"/>
      <c r="BV10679" s="38"/>
    </row>
    <row r="10680" spans="44:74">
      <c r="AR10680" s="8"/>
      <c r="BV10680" s="38"/>
    </row>
    <row r="10681" spans="44:74">
      <c r="AR10681" s="8"/>
      <c r="BV10681" s="38"/>
    </row>
    <row r="10682" spans="44:74">
      <c r="AR10682" s="8"/>
      <c r="BV10682" s="38"/>
    </row>
    <row r="10683" spans="44:74">
      <c r="AR10683" s="8"/>
      <c r="BV10683" s="38"/>
    </row>
    <row r="10684" spans="44:74">
      <c r="AR10684" s="8"/>
      <c r="BV10684" s="38"/>
    </row>
    <row r="10685" spans="44:74">
      <c r="AR10685" s="8"/>
      <c r="BV10685" s="38"/>
    </row>
    <row r="10686" spans="44:74">
      <c r="AR10686" s="8"/>
      <c r="BV10686" s="38"/>
    </row>
    <row r="10687" spans="44:74">
      <c r="AR10687" s="8"/>
      <c r="BV10687" s="38"/>
    </row>
    <row r="10688" spans="44:74">
      <c r="AR10688" s="8"/>
      <c r="BV10688" s="38"/>
    </row>
    <row r="10689" spans="44:74">
      <c r="AR10689" s="8"/>
      <c r="BV10689" s="38"/>
    </row>
    <row r="10690" spans="44:74">
      <c r="AR10690" s="8"/>
      <c r="BV10690" s="38"/>
    </row>
    <row r="10691" spans="44:74">
      <c r="AR10691" s="8"/>
      <c r="BV10691" s="38"/>
    </row>
    <row r="10692" spans="44:74">
      <c r="AR10692" s="8"/>
      <c r="BV10692" s="38"/>
    </row>
    <row r="10693" spans="44:74">
      <c r="AR10693" s="8"/>
      <c r="BV10693" s="38"/>
    </row>
    <row r="10694" spans="44:74">
      <c r="AR10694" s="8"/>
      <c r="BV10694" s="38"/>
    </row>
    <row r="10695" spans="44:74">
      <c r="AR10695" s="8"/>
      <c r="BV10695" s="38"/>
    </row>
    <row r="10696" spans="44:74">
      <c r="AR10696" s="8"/>
      <c r="BV10696" s="38"/>
    </row>
    <row r="10697" spans="44:74">
      <c r="AR10697" s="8"/>
      <c r="BV10697" s="38"/>
    </row>
    <row r="10698" spans="44:74">
      <c r="AR10698" s="8"/>
      <c r="BV10698" s="38"/>
    </row>
    <row r="10699" spans="44:74">
      <c r="AR10699" s="8"/>
      <c r="BV10699" s="38"/>
    </row>
    <row r="10700" spans="44:74">
      <c r="AR10700" s="8"/>
      <c r="BV10700" s="38"/>
    </row>
    <row r="10701" spans="44:74">
      <c r="AR10701" s="8"/>
      <c r="BV10701" s="38"/>
    </row>
    <row r="10702" spans="44:74">
      <c r="AR10702" s="8"/>
      <c r="BV10702" s="38"/>
    </row>
    <row r="10703" spans="44:74">
      <c r="AR10703" s="8"/>
      <c r="BV10703" s="38"/>
    </row>
    <row r="10704" spans="44:74">
      <c r="AR10704" s="8"/>
      <c r="BV10704" s="38"/>
    </row>
    <row r="10705" spans="44:74">
      <c r="AR10705" s="8"/>
      <c r="BV10705" s="38"/>
    </row>
    <row r="10706" spans="44:74">
      <c r="AR10706" s="8"/>
      <c r="BV10706" s="38"/>
    </row>
    <row r="10707" spans="44:74">
      <c r="AR10707" s="8"/>
      <c r="BV10707" s="38"/>
    </row>
    <row r="10708" spans="44:74">
      <c r="AR10708" s="8"/>
      <c r="BV10708" s="38"/>
    </row>
    <row r="10709" spans="44:74">
      <c r="AR10709" s="8"/>
      <c r="BV10709" s="38"/>
    </row>
    <row r="10710" spans="44:74">
      <c r="AR10710" s="8"/>
      <c r="BV10710" s="38"/>
    </row>
    <row r="10711" spans="44:74">
      <c r="AR10711" s="8"/>
      <c r="BV10711" s="38"/>
    </row>
    <row r="10712" spans="44:74">
      <c r="AR10712" s="8"/>
      <c r="BV10712" s="38"/>
    </row>
    <row r="10713" spans="44:74">
      <c r="AR10713" s="8"/>
      <c r="BV10713" s="38"/>
    </row>
    <row r="10714" spans="44:74">
      <c r="AR10714" s="8"/>
      <c r="BV10714" s="38"/>
    </row>
    <row r="10715" spans="44:74">
      <c r="AR10715" s="8"/>
      <c r="BV10715" s="38"/>
    </row>
    <row r="10716" spans="44:74">
      <c r="AR10716" s="8"/>
      <c r="BV10716" s="38"/>
    </row>
    <row r="10717" spans="44:74">
      <c r="AR10717" s="8"/>
      <c r="BV10717" s="38"/>
    </row>
    <row r="10718" spans="44:74">
      <c r="AR10718" s="8"/>
      <c r="BV10718" s="38"/>
    </row>
    <row r="10719" spans="44:74">
      <c r="AR10719" s="8"/>
      <c r="BV10719" s="38"/>
    </row>
    <row r="10720" spans="44:74">
      <c r="AR10720" s="8"/>
      <c r="BV10720" s="38"/>
    </row>
    <row r="10721" spans="44:74">
      <c r="AR10721" s="8"/>
      <c r="BV10721" s="38"/>
    </row>
    <row r="10722" spans="44:74">
      <c r="AR10722" s="8"/>
      <c r="BV10722" s="38"/>
    </row>
    <row r="10723" spans="44:74">
      <c r="AR10723" s="8"/>
      <c r="BV10723" s="38"/>
    </row>
    <row r="10724" spans="44:74">
      <c r="AR10724" s="8"/>
      <c r="BV10724" s="38"/>
    </row>
    <row r="10725" spans="44:74">
      <c r="AR10725" s="8"/>
      <c r="BV10725" s="38"/>
    </row>
    <row r="10726" spans="44:74">
      <c r="AR10726" s="8"/>
      <c r="BV10726" s="38"/>
    </row>
    <row r="10727" spans="44:74">
      <c r="AR10727" s="8"/>
      <c r="BV10727" s="38"/>
    </row>
    <row r="10728" spans="44:74">
      <c r="AR10728" s="8"/>
      <c r="BV10728" s="38"/>
    </row>
    <row r="10729" spans="44:74">
      <c r="AR10729" s="8"/>
      <c r="BV10729" s="38"/>
    </row>
    <row r="10730" spans="44:74">
      <c r="AR10730" s="8"/>
      <c r="BV10730" s="38"/>
    </row>
    <row r="10731" spans="44:74">
      <c r="AR10731" s="8"/>
      <c r="BV10731" s="38"/>
    </row>
    <row r="10732" spans="44:74">
      <c r="AR10732" s="8"/>
      <c r="BV10732" s="38"/>
    </row>
    <row r="10733" spans="44:74">
      <c r="AR10733" s="8"/>
      <c r="BV10733" s="38"/>
    </row>
    <row r="10734" spans="44:74">
      <c r="AR10734" s="8"/>
      <c r="BV10734" s="38"/>
    </row>
    <row r="10735" spans="44:74">
      <c r="AR10735" s="8"/>
      <c r="BV10735" s="38"/>
    </row>
    <row r="10736" spans="44:74">
      <c r="AR10736" s="8"/>
      <c r="BV10736" s="38"/>
    </row>
    <row r="10737" spans="44:74">
      <c r="AR10737" s="8"/>
      <c r="BV10737" s="38"/>
    </row>
    <row r="10738" spans="44:74">
      <c r="AR10738" s="8"/>
      <c r="BV10738" s="38"/>
    </row>
    <row r="10739" spans="44:74">
      <c r="AR10739" s="8"/>
      <c r="BV10739" s="38"/>
    </row>
    <row r="10740" spans="44:74">
      <c r="AR10740" s="8"/>
      <c r="BV10740" s="38"/>
    </row>
    <row r="10741" spans="44:74">
      <c r="AR10741" s="8"/>
      <c r="BV10741" s="38"/>
    </row>
    <row r="10742" spans="44:74">
      <c r="AR10742" s="8"/>
      <c r="BV10742" s="38"/>
    </row>
    <row r="10743" spans="44:74">
      <c r="AR10743" s="8"/>
      <c r="BV10743" s="38"/>
    </row>
    <row r="10744" spans="44:74">
      <c r="AR10744" s="8"/>
      <c r="BV10744" s="38"/>
    </row>
    <row r="10745" spans="44:74">
      <c r="AR10745" s="8"/>
      <c r="BV10745" s="38"/>
    </row>
    <row r="10746" spans="44:74">
      <c r="AR10746" s="8"/>
      <c r="BV10746" s="38"/>
    </row>
    <row r="10747" spans="44:74">
      <c r="AR10747" s="8"/>
      <c r="BV10747" s="38"/>
    </row>
    <row r="10748" spans="44:74">
      <c r="AR10748" s="8"/>
      <c r="BV10748" s="38"/>
    </row>
    <row r="10749" spans="44:74">
      <c r="AR10749" s="8"/>
      <c r="BV10749" s="38"/>
    </row>
    <row r="10750" spans="44:74">
      <c r="AR10750" s="8"/>
      <c r="BV10750" s="38"/>
    </row>
    <row r="10751" spans="44:74">
      <c r="AR10751" s="8"/>
      <c r="BV10751" s="38"/>
    </row>
    <row r="10752" spans="44:74">
      <c r="AR10752" s="8"/>
      <c r="BV10752" s="38"/>
    </row>
    <row r="10753" spans="44:74">
      <c r="AR10753" s="8"/>
      <c r="BV10753" s="38"/>
    </row>
    <row r="10754" spans="44:74">
      <c r="AR10754" s="8"/>
      <c r="BV10754" s="38"/>
    </row>
    <row r="10755" spans="44:74">
      <c r="AR10755" s="8"/>
      <c r="BV10755" s="38"/>
    </row>
    <row r="10756" spans="44:74">
      <c r="AR10756" s="8"/>
      <c r="BV10756" s="38"/>
    </row>
    <row r="10757" spans="44:74">
      <c r="AR10757" s="8"/>
      <c r="BV10757" s="38"/>
    </row>
    <row r="10758" spans="44:74">
      <c r="AR10758" s="8"/>
      <c r="BV10758" s="38"/>
    </row>
    <row r="10759" spans="44:74">
      <c r="AR10759" s="8"/>
      <c r="BV10759" s="38"/>
    </row>
    <row r="10760" spans="44:74">
      <c r="AR10760" s="8"/>
      <c r="BV10760" s="38"/>
    </row>
    <row r="10761" spans="44:74">
      <c r="AR10761" s="8"/>
      <c r="BV10761" s="38"/>
    </row>
    <row r="10762" spans="44:74">
      <c r="AR10762" s="8"/>
      <c r="BV10762" s="38"/>
    </row>
    <row r="10763" spans="44:74">
      <c r="AR10763" s="8"/>
      <c r="BV10763" s="38"/>
    </row>
    <row r="10764" spans="44:74">
      <c r="AR10764" s="8"/>
      <c r="BV10764" s="38"/>
    </row>
    <row r="10765" spans="44:74">
      <c r="AR10765" s="8"/>
      <c r="BV10765" s="38"/>
    </row>
    <row r="10766" spans="44:74">
      <c r="AR10766" s="8"/>
      <c r="BV10766" s="38"/>
    </row>
    <row r="10767" spans="44:74">
      <c r="AR10767" s="8"/>
      <c r="BV10767" s="38"/>
    </row>
    <row r="10768" spans="44:74">
      <c r="AR10768" s="8"/>
      <c r="BV10768" s="38"/>
    </row>
    <row r="10769" spans="44:74">
      <c r="AR10769" s="8"/>
      <c r="BV10769" s="38"/>
    </row>
    <row r="10770" spans="44:74">
      <c r="AR10770" s="8"/>
      <c r="BV10770" s="38"/>
    </row>
    <row r="10771" spans="44:74">
      <c r="AR10771" s="8"/>
      <c r="BV10771" s="38"/>
    </row>
    <row r="10772" spans="44:74">
      <c r="AR10772" s="8"/>
      <c r="BV10772" s="38"/>
    </row>
    <row r="10773" spans="44:74">
      <c r="AR10773" s="8"/>
      <c r="BV10773" s="38"/>
    </row>
    <row r="10774" spans="44:74">
      <c r="AR10774" s="8"/>
      <c r="BV10774" s="38"/>
    </row>
    <row r="10775" spans="44:74">
      <c r="AR10775" s="8"/>
      <c r="BV10775" s="38"/>
    </row>
    <row r="10776" spans="44:74">
      <c r="AR10776" s="8"/>
      <c r="BV10776" s="38"/>
    </row>
    <row r="10777" spans="44:74">
      <c r="AR10777" s="8"/>
      <c r="BV10777" s="38"/>
    </row>
    <row r="10778" spans="44:74">
      <c r="AR10778" s="8"/>
      <c r="BV10778" s="38"/>
    </row>
    <row r="10779" spans="44:74">
      <c r="AR10779" s="8"/>
      <c r="BV10779" s="38"/>
    </row>
    <row r="10780" spans="44:74">
      <c r="AR10780" s="8"/>
      <c r="BV10780" s="38"/>
    </row>
    <row r="10781" spans="44:74">
      <c r="AR10781" s="8"/>
      <c r="BV10781" s="38"/>
    </row>
    <row r="10782" spans="44:74">
      <c r="AR10782" s="8"/>
      <c r="BV10782" s="38"/>
    </row>
    <row r="10783" spans="44:74">
      <c r="AR10783" s="8"/>
      <c r="BV10783" s="38"/>
    </row>
    <row r="10784" spans="44:74">
      <c r="AR10784" s="8"/>
      <c r="BV10784" s="38"/>
    </row>
    <row r="10785" spans="44:74">
      <c r="AR10785" s="8"/>
      <c r="BV10785" s="38"/>
    </row>
    <row r="10786" spans="44:74">
      <c r="AR10786" s="8"/>
      <c r="BV10786" s="38"/>
    </row>
    <row r="10787" spans="44:74">
      <c r="AR10787" s="8"/>
      <c r="BV10787" s="38"/>
    </row>
    <row r="10788" spans="44:74">
      <c r="AR10788" s="8"/>
      <c r="BV10788" s="38"/>
    </row>
    <row r="10789" spans="44:74">
      <c r="AR10789" s="8"/>
      <c r="BV10789" s="38"/>
    </row>
    <row r="10790" spans="44:74">
      <c r="AR10790" s="8"/>
      <c r="BV10790" s="38"/>
    </row>
    <row r="10791" spans="44:74">
      <c r="AR10791" s="8"/>
      <c r="BV10791" s="38"/>
    </row>
    <row r="10792" spans="44:74">
      <c r="AR10792" s="8"/>
      <c r="BV10792" s="38"/>
    </row>
    <row r="10793" spans="44:74">
      <c r="AR10793" s="8"/>
      <c r="BV10793" s="38"/>
    </row>
    <row r="10794" spans="44:74">
      <c r="AR10794" s="8"/>
      <c r="BV10794" s="38"/>
    </row>
    <row r="10795" spans="44:74">
      <c r="AR10795" s="8"/>
      <c r="BV10795" s="38"/>
    </row>
    <row r="10796" spans="44:74">
      <c r="AR10796" s="8"/>
      <c r="BV10796" s="38"/>
    </row>
    <row r="10797" spans="44:74">
      <c r="AR10797" s="8"/>
      <c r="BV10797" s="38"/>
    </row>
    <row r="10798" spans="44:74">
      <c r="AR10798" s="8"/>
      <c r="BV10798" s="38"/>
    </row>
    <row r="10799" spans="44:74">
      <c r="AR10799" s="8"/>
      <c r="BV10799" s="38"/>
    </row>
    <row r="10800" spans="44:74">
      <c r="AR10800" s="8"/>
      <c r="BV10800" s="38"/>
    </row>
    <row r="10801" spans="44:74">
      <c r="AR10801" s="8"/>
      <c r="BV10801" s="38"/>
    </row>
    <row r="10802" spans="44:74">
      <c r="AR10802" s="8"/>
      <c r="BV10802" s="38"/>
    </row>
    <row r="10803" spans="44:74">
      <c r="AR10803" s="8"/>
      <c r="BV10803" s="38"/>
    </row>
    <row r="10804" spans="44:74">
      <c r="AR10804" s="8"/>
      <c r="BV10804" s="38"/>
    </row>
    <row r="10805" spans="44:74">
      <c r="AR10805" s="8"/>
      <c r="BV10805" s="38"/>
    </row>
    <row r="10806" spans="44:74">
      <c r="AR10806" s="8"/>
      <c r="BV10806" s="38"/>
    </row>
    <row r="10807" spans="44:74">
      <c r="AR10807" s="8"/>
      <c r="BV10807" s="38"/>
    </row>
    <row r="10808" spans="44:74">
      <c r="AR10808" s="8"/>
      <c r="BV10808" s="38"/>
    </row>
    <row r="10809" spans="44:74">
      <c r="AR10809" s="8"/>
      <c r="BV10809" s="38"/>
    </row>
    <row r="10810" spans="44:74">
      <c r="AR10810" s="8"/>
      <c r="BV10810" s="38"/>
    </row>
    <row r="10811" spans="44:74">
      <c r="AR10811" s="8"/>
      <c r="BV10811" s="38"/>
    </row>
    <row r="10812" spans="44:74">
      <c r="AR10812" s="8"/>
      <c r="BV10812" s="38"/>
    </row>
    <row r="10813" spans="44:74">
      <c r="AR10813" s="8"/>
      <c r="BV10813" s="38"/>
    </row>
    <row r="10814" spans="44:74">
      <c r="AR10814" s="8"/>
      <c r="BV10814" s="38"/>
    </row>
    <row r="10815" spans="44:74">
      <c r="AR10815" s="8"/>
      <c r="BV10815" s="38"/>
    </row>
    <row r="10816" spans="44:74">
      <c r="AR10816" s="8"/>
      <c r="BV10816" s="38"/>
    </row>
    <row r="10817" spans="44:74">
      <c r="AR10817" s="8"/>
      <c r="BV10817" s="38"/>
    </row>
    <row r="10818" spans="44:74">
      <c r="AR10818" s="8"/>
      <c r="BV10818" s="38"/>
    </row>
    <row r="10819" spans="44:74">
      <c r="AR10819" s="8"/>
      <c r="BV10819" s="38"/>
    </row>
    <row r="10820" spans="44:74">
      <c r="AR10820" s="8"/>
      <c r="BV10820" s="38"/>
    </row>
    <row r="10821" spans="44:74">
      <c r="AR10821" s="8"/>
      <c r="BV10821" s="38"/>
    </row>
    <row r="10822" spans="44:74">
      <c r="AR10822" s="8"/>
      <c r="BV10822" s="38"/>
    </row>
    <row r="10823" spans="44:74">
      <c r="AR10823" s="8"/>
      <c r="BV10823" s="38"/>
    </row>
    <row r="10824" spans="44:74">
      <c r="AR10824" s="8"/>
      <c r="BV10824" s="38"/>
    </row>
    <row r="10825" spans="44:74">
      <c r="AR10825" s="8"/>
      <c r="BV10825" s="38"/>
    </row>
    <row r="10826" spans="44:74">
      <c r="AR10826" s="8"/>
      <c r="BV10826" s="38"/>
    </row>
    <row r="10827" spans="44:74">
      <c r="AR10827" s="8"/>
      <c r="BV10827" s="38"/>
    </row>
    <row r="10828" spans="44:74">
      <c r="AR10828" s="8"/>
      <c r="BV10828" s="38"/>
    </row>
    <row r="10829" spans="44:74">
      <c r="AR10829" s="8"/>
      <c r="BV10829" s="38"/>
    </row>
    <row r="10830" spans="44:74">
      <c r="AR10830" s="8"/>
      <c r="BV10830" s="38"/>
    </row>
    <row r="10831" spans="44:74">
      <c r="AR10831" s="8"/>
      <c r="BV10831" s="38"/>
    </row>
    <row r="10832" spans="44:74">
      <c r="AR10832" s="8"/>
      <c r="BV10832" s="38"/>
    </row>
    <row r="10833" spans="44:74">
      <c r="AR10833" s="8"/>
      <c r="BV10833" s="38"/>
    </row>
    <row r="10834" spans="44:74">
      <c r="AR10834" s="8"/>
      <c r="BV10834" s="38"/>
    </row>
    <row r="10835" spans="44:74">
      <c r="AR10835" s="8"/>
      <c r="BV10835" s="38"/>
    </row>
    <row r="10836" spans="44:74">
      <c r="AR10836" s="8"/>
      <c r="BV10836" s="38"/>
    </row>
    <row r="10837" spans="44:74">
      <c r="AR10837" s="8"/>
      <c r="BV10837" s="38"/>
    </row>
    <row r="10838" spans="44:74">
      <c r="AR10838" s="8"/>
      <c r="BV10838" s="38"/>
    </row>
    <row r="10839" spans="44:74">
      <c r="AR10839" s="8"/>
      <c r="BV10839" s="38"/>
    </row>
    <row r="10840" spans="44:74">
      <c r="AR10840" s="8"/>
      <c r="BV10840" s="38"/>
    </row>
    <row r="10841" spans="44:74">
      <c r="AR10841" s="8"/>
      <c r="BV10841" s="38"/>
    </row>
    <row r="10842" spans="44:74">
      <c r="AR10842" s="8"/>
      <c r="BV10842" s="38"/>
    </row>
    <row r="10843" spans="44:74">
      <c r="AR10843" s="8"/>
      <c r="BV10843" s="38"/>
    </row>
    <row r="10844" spans="44:74">
      <c r="AR10844" s="8"/>
      <c r="BV10844" s="38"/>
    </row>
    <row r="10845" spans="44:74">
      <c r="AR10845" s="8"/>
      <c r="BV10845" s="38"/>
    </row>
    <row r="10846" spans="44:74">
      <c r="AR10846" s="8"/>
      <c r="BV10846" s="38"/>
    </row>
    <row r="10847" spans="44:74">
      <c r="AR10847" s="8"/>
      <c r="BV10847" s="38"/>
    </row>
    <row r="10848" spans="44:74">
      <c r="AR10848" s="8"/>
      <c r="BV10848" s="38"/>
    </row>
    <row r="10849" spans="44:74">
      <c r="AR10849" s="8"/>
      <c r="BV10849" s="38"/>
    </row>
    <row r="10850" spans="44:74">
      <c r="AR10850" s="8"/>
      <c r="BV10850" s="38"/>
    </row>
    <row r="10851" spans="44:74">
      <c r="AR10851" s="8"/>
      <c r="BV10851" s="38"/>
    </row>
    <row r="10852" spans="44:74">
      <c r="AR10852" s="8"/>
      <c r="BV10852" s="38"/>
    </row>
    <row r="10853" spans="44:74">
      <c r="AR10853" s="8"/>
      <c r="BV10853" s="38"/>
    </row>
    <row r="10854" spans="44:74">
      <c r="AR10854" s="8"/>
      <c r="BV10854" s="38"/>
    </row>
    <row r="10855" spans="44:74">
      <c r="AR10855" s="8"/>
      <c r="BV10855" s="38"/>
    </row>
    <row r="10856" spans="44:74">
      <c r="AR10856" s="8"/>
      <c r="BV10856" s="38"/>
    </row>
    <row r="10857" spans="44:74">
      <c r="AR10857" s="8"/>
      <c r="BV10857" s="38"/>
    </row>
    <row r="10858" spans="44:74">
      <c r="AR10858" s="8"/>
      <c r="BV10858" s="38"/>
    </row>
    <row r="10859" spans="44:74">
      <c r="AR10859" s="8"/>
      <c r="BV10859" s="38"/>
    </row>
    <row r="10860" spans="44:74">
      <c r="AR10860" s="8"/>
      <c r="BV10860" s="38"/>
    </row>
    <row r="10861" spans="44:74">
      <c r="AR10861" s="8"/>
      <c r="BV10861" s="38"/>
    </row>
    <row r="10862" spans="44:74">
      <c r="AR10862" s="8"/>
      <c r="BV10862" s="38"/>
    </row>
    <row r="10863" spans="44:74">
      <c r="AR10863" s="8"/>
      <c r="BV10863" s="38"/>
    </row>
    <row r="10864" spans="44:74">
      <c r="AR10864" s="8"/>
      <c r="BV10864" s="38"/>
    </row>
    <row r="10865" spans="44:74">
      <c r="AR10865" s="8"/>
      <c r="BV10865" s="38"/>
    </row>
    <row r="10866" spans="44:74">
      <c r="AR10866" s="8"/>
      <c r="BV10866" s="38"/>
    </row>
    <row r="10867" spans="44:74">
      <c r="AR10867" s="8"/>
      <c r="BV10867" s="38"/>
    </row>
    <row r="10868" spans="44:74">
      <c r="AR10868" s="8"/>
      <c r="BV10868" s="38"/>
    </row>
    <row r="10869" spans="44:74">
      <c r="AR10869" s="8"/>
      <c r="BV10869" s="38"/>
    </row>
    <row r="10870" spans="44:74">
      <c r="AR10870" s="8"/>
      <c r="BV10870" s="38"/>
    </row>
    <row r="10871" spans="44:74">
      <c r="AR10871" s="8"/>
      <c r="BV10871" s="38"/>
    </row>
    <row r="10872" spans="44:74">
      <c r="AR10872" s="8"/>
      <c r="BV10872" s="38"/>
    </row>
    <row r="10873" spans="44:74">
      <c r="AR10873" s="8"/>
      <c r="BV10873" s="38"/>
    </row>
    <row r="10874" spans="44:74">
      <c r="AR10874" s="8"/>
      <c r="BV10874" s="38"/>
    </row>
    <row r="10875" spans="44:74">
      <c r="AR10875" s="8"/>
      <c r="BV10875" s="38"/>
    </row>
    <row r="10876" spans="44:74">
      <c r="AR10876" s="8"/>
      <c r="BV10876" s="38"/>
    </row>
    <row r="10877" spans="44:74">
      <c r="AR10877" s="8"/>
      <c r="BV10877" s="38"/>
    </row>
    <row r="10878" spans="44:74">
      <c r="AR10878" s="8"/>
      <c r="BV10878" s="38"/>
    </row>
    <row r="10879" spans="44:74">
      <c r="AR10879" s="8"/>
      <c r="BV10879" s="38"/>
    </row>
    <row r="10880" spans="44:74">
      <c r="AR10880" s="8"/>
      <c r="BV10880" s="38"/>
    </row>
    <row r="10881" spans="44:74">
      <c r="AR10881" s="8"/>
      <c r="BV10881" s="38"/>
    </row>
    <row r="10882" spans="44:74">
      <c r="AR10882" s="8"/>
      <c r="BV10882" s="38"/>
    </row>
    <row r="10883" spans="44:74">
      <c r="AR10883" s="8"/>
      <c r="BV10883" s="38"/>
    </row>
    <row r="10884" spans="44:74">
      <c r="AR10884" s="8"/>
      <c r="BV10884" s="38"/>
    </row>
    <row r="10885" spans="44:74">
      <c r="AR10885" s="8"/>
      <c r="BV10885" s="38"/>
    </row>
    <row r="10886" spans="44:74">
      <c r="AR10886" s="8"/>
      <c r="BV10886" s="38"/>
    </row>
    <row r="10887" spans="44:74">
      <c r="AR10887" s="8"/>
      <c r="BV10887" s="38"/>
    </row>
    <row r="10888" spans="44:74">
      <c r="AR10888" s="8"/>
      <c r="BV10888" s="38"/>
    </row>
    <row r="10889" spans="44:74">
      <c r="AR10889" s="8"/>
      <c r="BV10889" s="38"/>
    </row>
    <row r="10890" spans="44:74">
      <c r="AR10890" s="8"/>
      <c r="BV10890" s="38"/>
    </row>
    <row r="10891" spans="44:74">
      <c r="AR10891" s="8"/>
      <c r="BV10891" s="38"/>
    </row>
    <row r="10892" spans="44:74">
      <c r="AR10892" s="8"/>
      <c r="BV10892" s="38"/>
    </row>
    <row r="10893" spans="44:74">
      <c r="AR10893" s="8"/>
      <c r="BV10893" s="38"/>
    </row>
    <row r="10894" spans="44:74">
      <c r="AR10894" s="8"/>
      <c r="BV10894" s="38"/>
    </row>
    <row r="10895" spans="44:74">
      <c r="AR10895" s="8"/>
      <c r="BV10895" s="38"/>
    </row>
    <row r="10896" spans="44:74">
      <c r="AR10896" s="8"/>
      <c r="BV10896" s="38"/>
    </row>
    <row r="10897" spans="44:74">
      <c r="AR10897" s="8"/>
      <c r="BV10897" s="38"/>
    </row>
    <row r="10898" spans="44:74">
      <c r="AR10898" s="8"/>
      <c r="BV10898" s="38"/>
    </row>
    <row r="10899" spans="44:74">
      <c r="AR10899" s="8"/>
      <c r="BV10899" s="38"/>
    </row>
    <row r="10900" spans="44:74">
      <c r="AR10900" s="8"/>
      <c r="BV10900" s="38"/>
    </row>
    <row r="10901" spans="44:74">
      <c r="AR10901" s="8"/>
      <c r="BV10901" s="38"/>
    </row>
    <row r="10902" spans="44:74">
      <c r="AR10902" s="8"/>
      <c r="BV10902" s="38"/>
    </row>
    <row r="10903" spans="44:74">
      <c r="AR10903" s="8"/>
      <c r="BV10903" s="38"/>
    </row>
    <row r="10904" spans="44:74">
      <c r="AR10904" s="8"/>
      <c r="BV10904" s="38"/>
    </row>
    <row r="10905" spans="44:74">
      <c r="AR10905" s="8"/>
      <c r="BV10905" s="38"/>
    </row>
    <row r="10906" spans="44:74">
      <c r="AR10906" s="8"/>
      <c r="BV10906" s="38"/>
    </row>
    <row r="10907" spans="44:74">
      <c r="AR10907" s="8"/>
      <c r="BV10907" s="38"/>
    </row>
    <row r="10908" spans="44:74">
      <c r="AR10908" s="8"/>
      <c r="BV10908" s="38"/>
    </row>
    <row r="10909" spans="44:74">
      <c r="AR10909" s="8"/>
      <c r="BV10909" s="38"/>
    </row>
    <row r="10910" spans="44:74">
      <c r="AR10910" s="8"/>
      <c r="BV10910" s="38"/>
    </row>
    <row r="10911" spans="44:74">
      <c r="AR10911" s="8"/>
      <c r="BV10911" s="38"/>
    </row>
    <row r="10912" spans="44:74">
      <c r="AR10912" s="8"/>
      <c r="BV10912" s="38"/>
    </row>
    <row r="10913" spans="44:74">
      <c r="AR10913" s="8"/>
      <c r="BV10913" s="38"/>
    </row>
    <row r="10914" spans="44:74">
      <c r="AR10914" s="8"/>
      <c r="BV10914" s="38"/>
    </row>
    <row r="10915" spans="44:74">
      <c r="AR10915" s="8"/>
      <c r="BV10915" s="38"/>
    </row>
    <row r="10916" spans="44:74">
      <c r="AR10916" s="8"/>
      <c r="BV10916" s="38"/>
    </row>
    <row r="10917" spans="44:74">
      <c r="AR10917" s="8"/>
      <c r="BV10917" s="38"/>
    </row>
    <row r="10918" spans="44:74">
      <c r="AR10918" s="8"/>
      <c r="BV10918" s="38"/>
    </row>
    <row r="10919" spans="44:74">
      <c r="AR10919" s="8"/>
      <c r="BV10919" s="38"/>
    </row>
    <row r="10920" spans="44:74">
      <c r="AR10920" s="8"/>
      <c r="BV10920" s="38"/>
    </row>
    <row r="10921" spans="44:74">
      <c r="AR10921" s="8"/>
      <c r="BV10921" s="38"/>
    </row>
    <row r="10922" spans="44:74">
      <c r="AR10922" s="8"/>
      <c r="BV10922" s="38"/>
    </row>
    <row r="10923" spans="44:74">
      <c r="AR10923" s="8"/>
      <c r="BV10923" s="38"/>
    </row>
    <row r="10924" spans="44:74">
      <c r="AR10924" s="8"/>
      <c r="BV10924" s="38"/>
    </row>
    <row r="10925" spans="44:74">
      <c r="AR10925" s="8"/>
      <c r="BV10925" s="38"/>
    </row>
    <row r="10926" spans="44:74">
      <c r="AR10926" s="8"/>
      <c r="BV10926" s="38"/>
    </row>
    <row r="10927" spans="44:74">
      <c r="AR10927" s="8"/>
      <c r="BV10927" s="38"/>
    </row>
    <row r="10928" spans="44:74">
      <c r="AR10928" s="8"/>
      <c r="BV10928" s="38"/>
    </row>
    <row r="10929" spans="44:74">
      <c r="AR10929" s="8"/>
      <c r="BV10929" s="38"/>
    </row>
    <row r="10930" spans="44:74">
      <c r="AR10930" s="8"/>
      <c r="BV10930" s="38"/>
    </row>
    <row r="10931" spans="44:74">
      <c r="AR10931" s="8"/>
      <c r="BV10931" s="38"/>
    </row>
    <row r="10932" spans="44:74">
      <c r="AR10932" s="8"/>
      <c r="BV10932" s="38"/>
    </row>
    <row r="10933" spans="44:74">
      <c r="AR10933" s="8"/>
      <c r="BV10933" s="38"/>
    </row>
    <row r="10934" spans="44:74">
      <c r="AR10934" s="8"/>
      <c r="BV10934" s="38"/>
    </row>
    <row r="10935" spans="44:74">
      <c r="AR10935" s="8"/>
      <c r="BV10935" s="38"/>
    </row>
    <row r="10936" spans="44:74">
      <c r="AR10936" s="8"/>
      <c r="BV10936" s="38"/>
    </row>
    <row r="10937" spans="44:74">
      <c r="AR10937" s="8"/>
      <c r="BV10937" s="38"/>
    </row>
    <row r="10938" spans="44:74">
      <c r="AR10938" s="8"/>
      <c r="BV10938" s="38"/>
    </row>
    <row r="10939" spans="44:74">
      <c r="AR10939" s="8"/>
      <c r="BV10939" s="38"/>
    </row>
    <row r="10940" spans="44:74">
      <c r="AR10940" s="8"/>
      <c r="BV10940" s="38"/>
    </row>
    <row r="10941" spans="44:74">
      <c r="AR10941" s="8"/>
      <c r="BV10941" s="38"/>
    </row>
    <row r="10942" spans="44:74">
      <c r="AR10942" s="8"/>
      <c r="BV10942" s="38"/>
    </row>
    <row r="10943" spans="44:74">
      <c r="AR10943" s="8"/>
      <c r="BV10943" s="38"/>
    </row>
    <row r="10944" spans="44:74">
      <c r="AR10944" s="8"/>
      <c r="BV10944" s="38"/>
    </row>
    <row r="10945" spans="44:74">
      <c r="AR10945" s="8"/>
      <c r="BV10945" s="38"/>
    </row>
    <row r="10946" spans="44:74">
      <c r="AR10946" s="8"/>
      <c r="BV10946" s="38"/>
    </row>
    <row r="10947" spans="44:74">
      <c r="AR10947" s="8"/>
      <c r="BV10947" s="38"/>
    </row>
    <row r="10948" spans="44:74">
      <c r="AR10948" s="8"/>
      <c r="BV10948" s="38"/>
    </row>
    <row r="10949" spans="44:74">
      <c r="AR10949" s="8"/>
      <c r="BV10949" s="38"/>
    </row>
    <row r="10950" spans="44:74">
      <c r="AR10950" s="8"/>
      <c r="BV10950" s="38"/>
    </row>
    <row r="10951" spans="44:74">
      <c r="AR10951" s="8"/>
      <c r="BV10951" s="38"/>
    </row>
    <row r="10952" spans="44:74">
      <c r="AR10952" s="8"/>
      <c r="BV10952" s="38"/>
    </row>
    <row r="10953" spans="44:74">
      <c r="AR10953" s="8"/>
      <c r="BV10953" s="38"/>
    </row>
    <row r="10954" spans="44:74">
      <c r="AR10954" s="8"/>
      <c r="BV10954" s="38"/>
    </row>
    <row r="10955" spans="44:74">
      <c r="AR10955" s="8"/>
      <c r="BV10955" s="38"/>
    </row>
    <row r="10956" spans="44:74">
      <c r="AR10956" s="8"/>
      <c r="BV10956" s="38"/>
    </row>
    <row r="10957" spans="44:74">
      <c r="AR10957" s="8"/>
      <c r="BV10957" s="38"/>
    </row>
    <row r="10958" spans="44:74">
      <c r="AR10958" s="8"/>
      <c r="BV10958" s="38"/>
    </row>
    <row r="10959" spans="44:74">
      <c r="AR10959" s="8"/>
      <c r="BV10959" s="38"/>
    </row>
    <row r="10960" spans="44:74">
      <c r="AR10960" s="8"/>
      <c r="BV10960" s="38"/>
    </row>
    <row r="10961" spans="44:74">
      <c r="AR10961" s="8"/>
      <c r="BV10961" s="38"/>
    </row>
    <row r="10962" spans="44:74">
      <c r="AR10962" s="8"/>
      <c r="BV10962" s="38"/>
    </row>
    <row r="10963" spans="44:74">
      <c r="AR10963" s="8"/>
      <c r="BV10963" s="38"/>
    </row>
    <row r="10964" spans="44:74">
      <c r="AR10964" s="8"/>
      <c r="BV10964" s="38"/>
    </row>
    <row r="10965" spans="44:74">
      <c r="AR10965" s="8"/>
      <c r="BV10965" s="38"/>
    </row>
    <row r="10966" spans="44:74">
      <c r="AR10966" s="8"/>
      <c r="BV10966" s="38"/>
    </row>
    <row r="10967" spans="44:74">
      <c r="AR10967" s="8"/>
      <c r="BV10967" s="38"/>
    </row>
    <row r="10968" spans="44:74">
      <c r="AR10968" s="8"/>
      <c r="BV10968" s="38"/>
    </row>
    <row r="10969" spans="44:74">
      <c r="AR10969" s="8"/>
      <c r="BV10969" s="38"/>
    </row>
    <row r="10970" spans="44:74">
      <c r="AR10970" s="8"/>
      <c r="BV10970" s="38"/>
    </row>
    <row r="10971" spans="44:74">
      <c r="AR10971" s="8"/>
      <c r="BV10971" s="38"/>
    </row>
    <row r="10972" spans="44:74">
      <c r="AR10972" s="8"/>
      <c r="BV10972" s="38"/>
    </row>
    <row r="10973" spans="44:74">
      <c r="AR10973" s="8"/>
      <c r="BV10973" s="38"/>
    </row>
    <row r="10974" spans="44:74">
      <c r="AR10974" s="8"/>
      <c r="BV10974" s="38"/>
    </row>
    <row r="10975" spans="44:74">
      <c r="AR10975" s="8"/>
      <c r="BV10975" s="38"/>
    </row>
    <row r="10976" spans="44:74">
      <c r="AR10976" s="8"/>
      <c r="BV10976" s="38"/>
    </row>
    <row r="10977" spans="44:74">
      <c r="AR10977" s="8"/>
      <c r="BV10977" s="38"/>
    </row>
    <row r="10978" spans="44:74">
      <c r="AR10978" s="8"/>
      <c r="BV10978" s="38"/>
    </row>
    <row r="10979" spans="44:74">
      <c r="AR10979" s="8"/>
      <c r="BV10979" s="38"/>
    </row>
    <row r="10980" spans="44:74">
      <c r="AR10980" s="8"/>
      <c r="BV10980" s="38"/>
    </row>
    <row r="10981" spans="44:74">
      <c r="AR10981" s="8"/>
      <c r="BV10981" s="38"/>
    </row>
    <row r="10982" spans="44:74">
      <c r="AR10982" s="8"/>
      <c r="BV10982" s="38"/>
    </row>
    <row r="10983" spans="44:74">
      <c r="AR10983" s="8"/>
      <c r="BV10983" s="38"/>
    </row>
    <row r="10984" spans="44:74">
      <c r="AR10984" s="8"/>
      <c r="BV10984" s="38"/>
    </row>
    <row r="10985" spans="44:74">
      <c r="AR10985" s="8"/>
      <c r="BV10985" s="38"/>
    </row>
    <row r="10986" spans="44:74">
      <c r="AR10986" s="8"/>
      <c r="BV10986" s="38"/>
    </row>
    <row r="10987" spans="44:74">
      <c r="AR10987" s="8"/>
      <c r="BV10987" s="38"/>
    </row>
    <row r="10988" spans="44:74">
      <c r="AR10988" s="8"/>
      <c r="BV10988" s="38"/>
    </row>
    <row r="10989" spans="44:74">
      <c r="AR10989" s="8"/>
      <c r="BV10989" s="38"/>
    </row>
    <row r="10990" spans="44:74">
      <c r="AR10990" s="8"/>
      <c r="BV10990" s="38"/>
    </row>
    <row r="10991" spans="44:74">
      <c r="AR10991" s="8"/>
      <c r="BV10991" s="38"/>
    </row>
    <row r="10992" spans="44:74">
      <c r="AR10992" s="8"/>
      <c r="BV10992" s="38"/>
    </row>
    <row r="10993" spans="44:74">
      <c r="AR10993" s="8"/>
      <c r="BV10993" s="38"/>
    </row>
    <row r="10994" spans="44:74">
      <c r="AR10994" s="8"/>
      <c r="BV10994" s="38"/>
    </row>
    <row r="10995" spans="44:74">
      <c r="AR10995" s="8"/>
      <c r="BV10995" s="38"/>
    </row>
    <row r="10996" spans="44:74">
      <c r="AR10996" s="8"/>
      <c r="BV10996" s="38"/>
    </row>
    <row r="10997" spans="44:74">
      <c r="AR10997" s="8"/>
      <c r="BV10997" s="38"/>
    </row>
    <row r="10998" spans="44:74">
      <c r="AR10998" s="8"/>
      <c r="BV10998" s="38"/>
    </row>
    <row r="10999" spans="44:74">
      <c r="AR10999" s="8"/>
      <c r="BV10999" s="38"/>
    </row>
    <row r="11000" spans="44:74">
      <c r="AR11000" s="8"/>
      <c r="BV11000" s="38"/>
    </row>
    <row r="11001" spans="44:74">
      <c r="AR11001" s="8"/>
      <c r="BV11001" s="38"/>
    </row>
    <row r="11002" spans="44:74">
      <c r="AR11002" s="8"/>
      <c r="BV11002" s="38"/>
    </row>
    <row r="11003" spans="44:74">
      <c r="AR11003" s="8"/>
      <c r="BV11003" s="38"/>
    </row>
    <row r="11004" spans="44:74">
      <c r="AR11004" s="8"/>
      <c r="BV11004" s="38"/>
    </row>
    <row r="11005" spans="44:74">
      <c r="AR11005" s="8"/>
      <c r="BV11005" s="38"/>
    </row>
    <row r="11006" spans="44:74">
      <c r="AR11006" s="8"/>
      <c r="BV11006" s="38"/>
    </row>
    <row r="11007" spans="44:74">
      <c r="AR11007" s="8"/>
      <c r="BV11007" s="38"/>
    </row>
    <row r="11008" spans="44:74">
      <c r="AR11008" s="8"/>
      <c r="BV11008" s="38"/>
    </row>
    <row r="11009" spans="44:74">
      <c r="AR11009" s="8"/>
      <c r="BV11009" s="38"/>
    </row>
    <row r="11010" spans="44:74">
      <c r="AR11010" s="8"/>
      <c r="BV11010" s="38"/>
    </row>
    <row r="11011" spans="44:74">
      <c r="AR11011" s="8"/>
      <c r="BV11011" s="38"/>
    </row>
    <row r="11012" spans="44:74">
      <c r="AR11012" s="8"/>
      <c r="BV11012" s="38"/>
    </row>
    <row r="11013" spans="44:74">
      <c r="AR11013" s="8"/>
      <c r="BV11013" s="38"/>
    </row>
    <row r="11014" spans="44:74">
      <c r="AR11014" s="8"/>
      <c r="BV11014" s="38"/>
    </row>
    <row r="11015" spans="44:74">
      <c r="AR11015" s="8"/>
      <c r="BV11015" s="38"/>
    </row>
    <row r="11016" spans="44:74">
      <c r="AR11016" s="8"/>
      <c r="BV11016" s="38"/>
    </row>
    <row r="11017" spans="44:74">
      <c r="AR11017" s="8"/>
      <c r="BV11017" s="38"/>
    </row>
    <row r="11018" spans="44:74">
      <c r="AR11018" s="8"/>
      <c r="BV11018" s="38"/>
    </row>
    <row r="11019" spans="44:74">
      <c r="AR11019" s="8"/>
      <c r="BV11019" s="38"/>
    </row>
    <row r="11020" spans="44:74">
      <c r="AR11020" s="8"/>
      <c r="BV11020" s="38"/>
    </row>
    <row r="11021" spans="44:74">
      <c r="AR11021" s="8"/>
      <c r="BV11021" s="38"/>
    </row>
    <row r="11022" spans="44:74">
      <c r="AR11022" s="8"/>
      <c r="BV11022" s="38"/>
    </row>
    <row r="11023" spans="44:74">
      <c r="AR11023" s="8"/>
      <c r="BV11023" s="38"/>
    </row>
    <row r="11024" spans="44:74">
      <c r="AR11024" s="8"/>
      <c r="BV11024" s="38"/>
    </row>
    <row r="11025" spans="44:74">
      <c r="AR11025" s="8"/>
      <c r="BV11025" s="38"/>
    </row>
    <row r="11026" spans="44:74">
      <c r="AR11026" s="8"/>
      <c r="BV11026" s="38"/>
    </row>
    <row r="11027" spans="44:74">
      <c r="AR11027" s="8"/>
      <c r="BV11027" s="38"/>
    </row>
    <row r="11028" spans="44:74">
      <c r="AR11028" s="8"/>
      <c r="BV11028" s="38"/>
    </row>
    <row r="11029" spans="44:74">
      <c r="AR11029" s="8"/>
      <c r="BV11029" s="38"/>
    </row>
    <row r="11030" spans="44:74">
      <c r="AR11030" s="8"/>
      <c r="BV11030" s="38"/>
    </row>
    <row r="11031" spans="44:74">
      <c r="AR11031" s="8"/>
      <c r="BV11031" s="38"/>
    </row>
    <row r="11032" spans="44:74">
      <c r="AR11032" s="8"/>
      <c r="BV11032" s="38"/>
    </row>
    <row r="11033" spans="44:74">
      <c r="AR11033" s="8"/>
      <c r="BV11033" s="38"/>
    </row>
    <row r="11034" spans="44:74">
      <c r="AR11034" s="8"/>
      <c r="BV11034" s="38"/>
    </row>
    <row r="11035" spans="44:74">
      <c r="AR11035" s="8"/>
      <c r="BV11035" s="38"/>
    </row>
    <row r="11036" spans="44:74">
      <c r="AR11036" s="8"/>
      <c r="BV11036" s="38"/>
    </row>
    <row r="11037" spans="44:74">
      <c r="AR11037" s="8"/>
      <c r="BV11037" s="38"/>
    </row>
    <row r="11038" spans="44:74">
      <c r="AR11038" s="8"/>
      <c r="BV11038" s="38"/>
    </row>
    <row r="11039" spans="44:74">
      <c r="AR11039" s="8"/>
      <c r="BV11039" s="38"/>
    </row>
    <row r="11040" spans="44:74">
      <c r="AR11040" s="8"/>
      <c r="BV11040" s="38"/>
    </row>
    <row r="11041" spans="44:74">
      <c r="AR11041" s="8"/>
      <c r="BV11041" s="38"/>
    </row>
    <row r="11042" spans="44:74">
      <c r="AR11042" s="8"/>
      <c r="BV11042" s="38"/>
    </row>
    <row r="11043" spans="44:74">
      <c r="AR11043" s="8"/>
      <c r="BV11043" s="38"/>
    </row>
    <row r="11044" spans="44:74">
      <c r="AR11044" s="8"/>
      <c r="BV11044" s="38"/>
    </row>
    <row r="11045" spans="44:74">
      <c r="AR11045" s="8"/>
      <c r="BV11045" s="38"/>
    </row>
    <row r="11046" spans="44:74">
      <c r="AR11046" s="8"/>
      <c r="BV11046" s="38"/>
    </row>
    <row r="11047" spans="44:74">
      <c r="AR11047" s="8"/>
      <c r="BV11047" s="38"/>
    </row>
    <row r="11048" spans="44:74">
      <c r="AR11048" s="8"/>
      <c r="BV11048" s="38"/>
    </row>
    <row r="11049" spans="44:74">
      <c r="AR11049" s="8"/>
      <c r="BV11049" s="38"/>
    </row>
    <row r="11050" spans="44:74">
      <c r="AR11050" s="8"/>
      <c r="BV11050" s="38"/>
    </row>
    <row r="11051" spans="44:74">
      <c r="AR11051" s="8"/>
      <c r="BV11051" s="38"/>
    </row>
    <row r="11052" spans="44:74">
      <c r="AR11052" s="8"/>
      <c r="BV11052" s="38"/>
    </row>
    <row r="11053" spans="44:74">
      <c r="AR11053" s="8"/>
      <c r="BV11053" s="38"/>
    </row>
    <row r="11054" spans="44:74">
      <c r="AR11054" s="8"/>
      <c r="BV11054" s="38"/>
    </row>
    <row r="11055" spans="44:74">
      <c r="AR11055" s="8"/>
      <c r="BV11055" s="38"/>
    </row>
    <row r="11056" spans="44:74">
      <c r="AR11056" s="8"/>
      <c r="BV11056" s="38"/>
    </row>
    <row r="11057" spans="44:74">
      <c r="AR11057" s="8"/>
      <c r="BV11057" s="38"/>
    </row>
    <row r="11058" spans="44:74">
      <c r="AR11058" s="8"/>
      <c r="BV11058" s="38"/>
    </row>
    <row r="11059" spans="44:74">
      <c r="AR11059" s="8"/>
      <c r="BV11059" s="38"/>
    </row>
    <row r="11060" spans="44:74">
      <c r="AR11060" s="8"/>
      <c r="BV11060" s="38"/>
    </row>
    <row r="11061" spans="44:74">
      <c r="AR11061" s="8"/>
      <c r="BV11061" s="38"/>
    </row>
    <row r="11062" spans="44:74">
      <c r="AR11062" s="8"/>
      <c r="BV11062" s="38"/>
    </row>
    <row r="11063" spans="44:74">
      <c r="AR11063" s="8"/>
      <c r="BV11063" s="38"/>
    </row>
    <row r="11064" spans="44:74">
      <c r="AR11064" s="8"/>
      <c r="BV11064" s="38"/>
    </row>
    <row r="11065" spans="44:74">
      <c r="AR11065" s="8"/>
      <c r="BV11065" s="38"/>
    </row>
    <row r="11066" spans="44:74">
      <c r="AR11066" s="8"/>
      <c r="BV11066" s="38"/>
    </row>
    <row r="11067" spans="44:74">
      <c r="AR11067" s="8"/>
      <c r="BV11067" s="38"/>
    </row>
    <row r="11068" spans="44:74">
      <c r="AR11068" s="8"/>
      <c r="BV11068" s="38"/>
    </row>
    <row r="11069" spans="44:74">
      <c r="AR11069" s="8"/>
      <c r="BV11069" s="38"/>
    </row>
    <row r="11070" spans="44:74">
      <c r="AR11070" s="8"/>
      <c r="BV11070" s="38"/>
    </row>
    <row r="11071" spans="44:74">
      <c r="AR11071" s="8"/>
      <c r="BV11071" s="38"/>
    </row>
    <row r="11072" spans="44:74">
      <c r="AR11072" s="8"/>
      <c r="BV11072" s="38"/>
    </row>
    <row r="11073" spans="44:74">
      <c r="AR11073" s="8"/>
      <c r="BV11073" s="38"/>
    </row>
    <row r="11074" spans="44:74">
      <c r="AR11074" s="8"/>
      <c r="BV11074" s="38"/>
    </row>
    <row r="11075" spans="44:74">
      <c r="AR11075" s="8"/>
      <c r="BV11075" s="38"/>
    </row>
    <row r="11076" spans="44:74">
      <c r="AR11076" s="8"/>
      <c r="BV11076" s="38"/>
    </row>
    <row r="11077" spans="44:74">
      <c r="AR11077" s="8"/>
      <c r="BV11077" s="38"/>
    </row>
    <row r="11078" spans="44:74">
      <c r="AR11078" s="8"/>
      <c r="BV11078" s="38"/>
    </row>
    <row r="11079" spans="44:74">
      <c r="AR11079" s="8"/>
      <c r="BV11079" s="38"/>
    </row>
    <row r="11080" spans="44:74">
      <c r="AR11080" s="8"/>
      <c r="BV11080" s="38"/>
    </row>
    <row r="11081" spans="44:74">
      <c r="AR11081" s="8"/>
      <c r="BV11081" s="38"/>
    </row>
    <row r="11082" spans="44:74">
      <c r="AR11082" s="8"/>
      <c r="BV11082" s="38"/>
    </row>
    <row r="11083" spans="44:74">
      <c r="AR11083" s="8"/>
      <c r="BV11083" s="38"/>
    </row>
    <row r="11084" spans="44:74">
      <c r="AR11084" s="8"/>
      <c r="BV11084" s="38"/>
    </row>
    <row r="11085" spans="44:74">
      <c r="AR11085" s="8"/>
      <c r="BV11085" s="38"/>
    </row>
    <row r="11086" spans="44:74">
      <c r="AR11086" s="8"/>
      <c r="BV11086" s="38"/>
    </row>
    <row r="11087" spans="44:74">
      <c r="AR11087" s="8"/>
      <c r="BV11087" s="38"/>
    </row>
    <row r="11088" spans="44:74">
      <c r="AR11088" s="8"/>
      <c r="BV11088" s="38"/>
    </row>
    <row r="11089" spans="44:74">
      <c r="AR11089" s="8"/>
      <c r="BV11089" s="38"/>
    </row>
    <row r="11090" spans="44:74">
      <c r="AR11090" s="8"/>
      <c r="BV11090" s="38"/>
    </row>
    <row r="11091" spans="44:74">
      <c r="AR11091" s="8"/>
      <c r="BV11091" s="38"/>
    </row>
    <row r="11092" spans="44:74">
      <c r="AR11092" s="8"/>
      <c r="BV11092" s="38"/>
    </row>
    <row r="11093" spans="44:74">
      <c r="AR11093" s="8"/>
      <c r="BV11093" s="38"/>
    </row>
    <row r="11094" spans="44:74">
      <c r="AR11094" s="8"/>
      <c r="BV11094" s="38"/>
    </row>
    <row r="11095" spans="44:74">
      <c r="AR11095" s="8"/>
      <c r="BV11095" s="38"/>
    </row>
    <row r="11096" spans="44:74">
      <c r="AR11096" s="8"/>
      <c r="BV11096" s="38"/>
    </row>
    <row r="11097" spans="44:74">
      <c r="AR11097" s="8"/>
      <c r="BV11097" s="38"/>
    </row>
    <row r="11098" spans="44:74">
      <c r="AR11098" s="8"/>
      <c r="BV11098" s="38"/>
    </row>
    <row r="11099" spans="44:74">
      <c r="AR11099" s="8"/>
      <c r="BV11099" s="38"/>
    </row>
    <row r="11100" spans="44:74">
      <c r="AR11100" s="8"/>
      <c r="BV11100" s="38"/>
    </row>
    <row r="11101" spans="44:74">
      <c r="AR11101" s="8"/>
      <c r="BV11101" s="38"/>
    </row>
    <row r="11102" spans="44:74">
      <c r="AR11102" s="8"/>
      <c r="BV11102" s="38"/>
    </row>
    <row r="11103" spans="44:74">
      <c r="AR11103" s="8"/>
      <c r="BV11103" s="38"/>
    </row>
    <row r="11104" spans="44:74">
      <c r="AR11104" s="8"/>
      <c r="BV11104" s="38"/>
    </row>
    <row r="11105" spans="44:74">
      <c r="AR11105" s="8"/>
      <c r="BV11105" s="38"/>
    </row>
    <row r="11106" spans="44:74">
      <c r="AR11106" s="8"/>
      <c r="BV11106" s="38"/>
    </row>
    <row r="11107" spans="44:74">
      <c r="AR11107" s="8"/>
      <c r="BV11107" s="38"/>
    </row>
    <row r="11108" spans="44:74">
      <c r="AR11108" s="8"/>
      <c r="BV11108" s="38"/>
    </row>
    <row r="11109" spans="44:74">
      <c r="AR11109" s="8"/>
      <c r="BV11109" s="38"/>
    </row>
    <row r="11110" spans="44:74">
      <c r="AR11110" s="8"/>
      <c r="BV11110" s="38"/>
    </row>
    <row r="11111" spans="44:74">
      <c r="AR11111" s="8"/>
      <c r="BV11111" s="38"/>
    </row>
    <row r="11112" spans="44:74">
      <c r="AR11112" s="8"/>
      <c r="BV11112" s="38"/>
    </row>
    <row r="11113" spans="44:74">
      <c r="AR11113" s="8"/>
      <c r="BV11113" s="38"/>
    </row>
    <row r="11114" spans="44:74">
      <c r="AR11114" s="8"/>
      <c r="BV11114" s="38"/>
    </row>
    <row r="11115" spans="44:74">
      <c r="AR11115" s="8"/>
      <c r="BV11115" s="38"/>
    </row>
    <row r="11116" spans="44:74">
      <c r="AR11116" s="8"/>
      <c r="BV11116" s="38"/>
    </row>
    <row r="11117" spans="44:74">
      <c r="AR11117" s="8"/>
      <c r="BV11117" s="38"/>
    </row>
    <row r="11118" spans="44:74">
      <c r="AR11118" s="8"/>
      <c r="BV11118" s="38"/>
    </row>
    <row r="11119" spans="44:74">
      <c r="AR11119" s="8"/>
      <c r="BV11119" s="38"/>
    </row>
    <row r="11120" spans="44:74">
      <c r="AR11120" s="8"/>
      <c r="BV11120" s="38"/>
    </row>
    <row r="11121" spans="44:74">
      <c r="AR11121" s="8"/>
      <c r="BV11121" s="38"/>
    </row>
    <row r="11122" spans="44:74">
      <c r="AR11122" s="8"/>
      <c r="BV11122" s="38"/>
    </row>
    <row r="11123" spans="44:74">
      <c r="AR11123" s="8"/>
      <c r="BV11123" s="38"/>
    </row>
    <row r="11124" spans="44:74">
      <c r="AR11124" s="8"/>
      <c r="BV11124" s="38"/>
    </row>
    <row r="11125" spans="44:74">
      <c r="AR11125" s="8"/>
      <c r="BV11125" s="38"/>
    </row>
    <row r="11126" spans="44:74">
      <c r="AR11126" s="8"/>
      <c r="BV11126" s="38"/>
    </row>
    <row r="11127" spans="44:74">
      <c r="AR11127" s="8"/>
      <c r="BV11127" s="38"/>
    </row>
    <row r="11128" spans="44:74">
      <c r="AR11128" s="8"/>
      <c r="BV11128" s="38"/>
    </row>
    <row r="11129" spans="44:74">
      <c r="AR11129" s="8"/>
      <c r="BV11129" s="38"/>
    </row>
    <row r="11130" spans="44:74">
      <c r="AR11130" s="8"/>
      <c r="BV11130" s="38"/>
    </row>
    <row r="11131" spans="44:74">
      <c r="AR11131" s="8"/>
      <c r="BV11131" s="38"/>
    </row>
    <row r="11132" spans="44:74">
      <c r="AR11132" s="8"/>
      <c r="BV11132" s="38"/>
    </row>
    <row r="11133" spans="44:74">
      <c r="AR11133" s="8"/>
      <c r="BV11133" s="38"/>
    </row>
    <row r="11134" spans="44:74">
      <c r="AR11134" s="8"/>
      <c r="BV11134" s="38"/>
    </row>
    <row r="11135" spans="44:74">
      <c r="AR11135" s="8"/>
      <c r="BV11135" s="38"/>
    </row>
    <row r="11136" spans="44:74">
      <c r="AR11136" s="8"/>
      <c r="BV11136" s="38"/>
    </row>
    <row r="11137" spans="44:74">
      <c r="AR11137" s="8"/>
      <c r="BV11137" s="38"/>
    </row>
    <row r="11138" spans="44:74">
      <c r="AR11138" s="8"/>
      <c r="BV11138" s="38"/>
    </row>
    <row r="11139" spans="44:74">
      <c r="AR11139" s="8"/>
      <c r="BV11139" s="38"/>
    </row>
    <row r="11140" spans="44:74">
      <c r="AR11140" s="8"/>
      <c r="BV11140" s="38"/>
    </row>
    <row r="11141" spans="44:74">
      <c r="AR11141" s="8"/>
      <c r="BV11141" s="38"/>
    </row>
    <row r="11142" spans="44:74">
      <c r="AR11142" s="8"/>
      <c r="BV11142" s="38"/>
    </row>
    <row r="11143" spans="44:74">
      <c r="AR11143" s="8"/>
      <c r="BV11143" s="38"/>
    </row>
    <row r="11144" spans="44:74">
      <c r="AR11144" s="8"/>
      <c r="BV11144" s="38"/>
    </row>
    <row r="11145" spans="44:74">
      <c r="AR11145" s="8"/>
      <c r="BV11145" s="38"/>
    </row>
    <row r="11146" spans="44:74">
      <c r="AR11146" s="8"/>
      <c r="BV11146" s="38"/>
    </row>
    <row r="11147" spans="44:74">
      <c r="AR11147" s="8"/>
      <c r="BV11147" s="38"/>
    </row>
    <row r="11148" spans="44:74">
      <c r="AR11148" s="8"/>
      <c r="BV11148" s="38"/>
    </row>
    <row r="11149" spans="44:74">
      <c r="AR11149" s="8"/>
      <c r="BV11149" s="38"/>
    </row>
    <row r="11150" spans="44:74">
      <c r="AR11150" s="8"/>
      <c r="BV11150" s="38"/>
    </row>
    <row r="11151" spans="44:74">
      <c r="AR11151" s="8"/>
      <c r="BV11151" s="38"/>
    </row>
    <row r="11152" spans="44:74">
      <c r="AR11152" s="8"/>
      <c r="BV11152" s="38"/>
    </row>
    <row r="11153" spans="44:74">
      <c r="AR11153" s="8"/>
      <c r="BV11153" s="38"/>
    </row>
    <row r="11154" spans="44:74">
      <c r="AR11154" s="8"/>
      <c r="BV11154" s="38"/>
    </row>
    <row r="11155" spans="44:74">
      <c r="AR11155" s="8"/>
      <c r="BV11155" s="38"/>
    </row>
    <row r="11156" spans="44:74">
      <c r="AR11156" s="8"/>
      <c r="BV11156" s="38"/>
    </row>
    <row r="11157" spans="44:74">
      <c r="AR11157" s="8"/>
      <c r="BV11157" s="38"/>
    </row>
    <row r="11158" spans="44:74">
      <c r="AR11158" s="8"/>
      <c r="BV11158" s="38"/>
    </row>
    <row r="11159" spans="44:74">
      <c r="AR11159" s="8"/>
      <c r="BV11159" s="38"/>
    </row>
    <row r="11160" spans="44:74">
      <c r="AR11160" s="8"/>
      <c r="BV11160" s="38"/>
    </row>
    <row r="11161" spans="44:74">
      <c r="AR11161" s="8"/>
      <c r="BV11161" s="38"/>
    </row>
    <row r="11162" spans="44:74">
      <c r="AR11162" s="8"/>
      <c r="BV11162" s="38"/>
    </row>
    <row r="11163" spans="44:74">
      <c r="AR11163" s="8"/>
      <c r="BV11163" s="38"/>
    </row>
    <row r="11164" spans="44:74">
      <c r="AR11164" s="8"/>
      <c r="BV11164" s="38"/>
    </row>
    <row r="11165" spans="44:74">
      <c r="AR11165" s="8"/>
      <c r="BV11165" s="38"/>
    </row>
    <row r="11166" spans="44:74">
      <c r="AR11166" s="8"/>
      <c r="BV11166" s="38"/>
    </row>
    <row r="11167" spans="44:74">
      <c r="AR11167" s="8"/>
      <c r="BV11167" s="38"/>
    </row>
    <row r="11168" spans="44:74">
      <c r="AR11168" s="8"/>
      <c r="BV11168" s="38"/>
    </row>
    <row r="11169" spans="44:74">
      <c r="AR11169" s="8"/>
      <c r="BV11169" s="38"/>
    </row>
    <row r="11170" spans="44:74">
      <c r="AR11170" s="8"/>
      <c r="BV11170" s="38"/>
    </row>
    <row r="11171" spans="44:74">
      <c r="AR11171" s="8"/>
      <c r="BV11171" s="38"/>
    </row>
    <row r="11172" spans="44:74">
      <c r="AR11172" s="8"/>
      <c r="BV11172" s="38"/>
    </row>
    <row r="11173" spans="44:74">
      <c r="AR11173" s="8"/>
      <c r="BV11173" s="38"/>
    </row>
    <row r="11174" spans="44:74">
      <c r="AR11174" s="8"/>
      <c r="BV11174" s="38"/>
    </row>
    <row r="11175" spans="44:74">
      <c r="AR11175" s="8"/>
      <c r="BV11175" s="38"/>
    </row>
    <row r="11176" spans="44:74">
      <c r="AR11176" s="8"/>
      <c r="BV11176" s="38"/>
    </row>
    <row r="11177" spans="44:74">
      <c r="AR11177" s="8"/>
      <c r="BV11177" s="38"/>
    </row>
    <row r="11178" spans="44:74">
      <c r="AR11178" s="8"/>
      <c r="BV11178" s="38"/>
    </row>
    <row r="11179" spans="44:74">
      <c r="AR11179" s="8"/>
      <c r="BV11179" s="38"/>
    </row>
    <row r="11180" spans="44:74">
      <c r="AR11180" s="8"/>
      <c r="BV11180" s="38"/>
    </row>
    <row r="11181" spans="44:74">
      <c r="AR11181" s="8"/>
      <c r="BV11181" s="38"/>
    </row>
    <row r="11182" spans="44:74">
      <c r="AR11182" s="8"/>
      <c r="BV11182" s="38"/>
    </row>
    <row r="11183" spans="44:74">
      <c r="AR11183" s="8"/>
      <c r="BV11183" s="38"/>
    </row>
    <row r="11184" spans="44:74">
      <c r="AR11184" s="8"/>
      <c r="BV11184" s="38"/>
    </row>
    <row r="11185" spans="44:74">
      <c r="AR11185" s="8"/>
      <c r="BV11185" s="38"/>
    </row>
    <row r="11186" spans="44:74">
      <c r="AR11186" s="8"/>
      <c r="BV11186" s="38"/>
    </row>
    <row r="11187" spans="44:74">
      <c r="AR11187" s="8"/>
      <c r="BV11187" s="38"/>
    </row>
    <row r="11188" spans="44:74">
      <c r="AR11188" s="8"/>
      <c r="BV11188" s="38"/>
    </row>
    <row r="11189" spans="44:74">
      <c r="AR11189" s="8"/>
      <c r="BV11189" s="38"/>
    </row>
    <row r="11190" spans="44:74">
      <c r="AR11190" s="8"/>
      <c r="BV11190" s="38"/>
    </row>
    <row r="11191" spans="44:74">
      <c r="AR11191" s="8"/>
      <c r="BV11191" s="38"/>
    </row>
    <row r="11192" spans="44:74">
      <c r="AR11192" s="8"/>
      <c r="BV11192" s="38"/>
    </row>
    <row r="11193" spans="44:74">
      <c r="AR11193" s="8"/>
      <c r="BV11193" s="38"/>
    </row>
    <row r="11194" spans="44:74">
      <c r="AR11194" s="8"/>
      <c r="BV11194" s="38"/>
    </row>
    <row r="11195" spans="44:74">
      <c r="AR11195" s="8"/>
      <c r="BV11195" s="38"/>
    </row>
    <row r="11196" spans="44:74">
      <c r="AR11196" s="8"/>
      <c r="BV11196" s="38"/>
    </row>
    <row r="11197" spans="44:74">
      <c r="AR11197" s="8"/>
      <c r="BV11197" s="38"/>
    </row>
    <row r="11198" spans="44:74">
      <c r="AR11198" s="8"/>
      <c r="BV11198" s="38"/>
    </row>
    <row r="11199" spans="44:74">
      <c r="AR11199" s="8"/>
      <c r="BV11199" s="38"/>
    </row>
    <row r="11200" spans="44:74">
      <c r="AR11200" s="8"/>
      <c r="BV11200" s="38"/>
    </row>
    <row r="11201" spans="44:74">
      <c r="AR11201" s="8"/>
      <c r="BV11201" s="38"/>
    </row>
    <row r="11202" spans="44:74">
      <c r="AR11202" s="8"/>
      <c r="BV11202" s="38"/>
    </row>
    <row r="11203" spans="44:74">
      <c r="AR11203" s="8"/>
      <c r="BV11203" s="38"/>
    </row>
    <row r="11204" spans="44:74">
      <c r="AR11204" s="8"/>
      <c r="BV11204" s="38"/>
    </row>
    <row r="11205" spans="44:74">
      <c r="AR11205" s="8"/>
      <c r="BV11205" s="38"/>
    </row>
    <row r="11206" spans="44:74">
      <c r="AR11206" s="8"/>
      <c r="BV11206" s="38"/>
    </row>
    <row r="11207" spans="44:74">
      <c r="AR11207" s="8"/>
      <c r="BV11207" s="38"/>
    </row>
    <row r="11208" spans="44:74">
      <c r="AR11208" s="8"/>
      <c r="BV11208" s="38"/>
    </row>
    <row r="11209" spans="44:74">
      <c r="AR11209" s="8"/>
      <c r="BV11209" s="38"/>
    </row>
    <row r="11210" spans="44:74">
      <c r="AR11210" s="8"/>
      <c r="BV11210" s="38"/>
    </row>
    <row r="11211" spans="44:74">
      <c r="AR11211" s="8"/>
      <c r="BV11211" s="38"/>
    </row>
    <row r="11212" spans="44:74">
      <c r="AR11212" s="8"/>
      <c r="BV11212" s="38"/>
    </row>
    <row r="11213" spans="44:74">
      <c r="AR11213" s="8"/>
      <c r="BV11213" s="38"/>
    </row>
    <row r="11214" spans="44:74">
      <c r="AR11214" s="8"/>
      <c r="BV11214" s="38"/>
    </row>
    <row r="11215" spans="44:74">
      <c r="AR11215" s="8"/>
      <c r="BV11215" s="38"/>
    </row>
    <row r="11216" spans="44:74">
      <c r="AR11216" s="8"/>
      <c r="BV11216" s="38"/>
    </row>
    <row r="11217" spans="44:74">
      <c r="AR11217" s="8"/>
      <c r="BV11217" s="38"/>
    </row>
    <row r="11218" spans="44:74">
      <c r="AR11218" s="8"/>
      <c r="BV11218" s="38"/>
    </row>
    <row r="11219" spans="44:74">
      <c r="AR11219" s="8"/>
      <c r="BV11219" s="38"/>
    </row>
    <row r="11220" spans="44:74">
      <c r="AR11220" s="8"/>
      <c r="BV11220" s="38"/>
    </row>
    <row r="11221" spans="44:74">
      <c r="AR11221" s="8"/>
      <c r="BV11221" s="38"/>
    </row>
    <row r="11222" spans="44:74">
      <c r="AR11222" s="8"/>
      <c r="BV11222" s="38"/>
    </row>
    <row r="11223" spans="44:74">
      <c r="AR11223" s="8"/>
      <c r="BV11223" s="38"/>
    </row>
    <row r="11224" spans="44:74">
      <c r="AR11224" s="8"/>
      <c r="BV11224" s="38"/>
    </row>
    <row r="11225" spans="44:74">
      <c r="AR11225" s="8"/>
      <c r="BV11225" s="38"/>
    </row>
    <row r="11226" spans="44:74">
      <c r="AR11226" s="8"/>
      <c r="BV11226" s="38"/>
    </row>
    <row r="11227" spans="44:74">
      <c r="AR11227" s="8"/>
      <c r="BV11227" s="38"/>
    </row>
    <row r="11228" spans="44:74">
      <c r="AR11228" s="8"/>
      <c r="BV11228" s="38"/>
    </row>
    <row r="11229" spans="44:74">
      <c r="AR11229" s="8"/>
      <c r="BV11229" s="38"/>
    </row>
    <row r="11230" spans="44:74">
      <c r="AR11230" s="8"/>
      <c r="BV11230" s="38"/>
    </row>
    <row r="11231" spans="44:74">
      <c r="AR11231" s="8"/>
      <c r="BV11231" s="38"/>
    </row>
    <row r="11232" spans="44:74">
      <c r="AR11232" s="8"/>
      <c r="BV11232" s="38"/>
    </row>
    <row r="11233" spans="44:74">
      <c r="AR11233" s="8"/>
      <c r="BV11233" s="38"/>
    </row>
    <row r="11234" spans="44:74">
      <c r="AR11234" s="8"/>
      <c r="BV11234" s="38"/>
    </row>
    <row r="11235" spans="44:74">
      <c r="AR11235" s="8"/>
      <c r="BV11235" s="38"/>
    </row>
    <row r="11236" spans="44:74">
      <c r="AR11236" s="8"/>
      <c r="BV11236" s="38"/>
    </row>
    <row r="11237" spans="44:74">
      <c r="AR11237" s="8"/>
      <c r="BV11237" s="38"/>
    </row>
    <row r="11238" spans="44:74">
      <c r="AR11238" s="8"/>
      <c r="BV11238" s="38"/>
    </row>
    <row r="11239" spans="44:74">
      <c r="AR11239" s="8"/>
      <c r="BV11239" s="38"/>
    </row>
    <row r="11240" spans="44:74">
      <c r="AR11240" s="8"/>
      <c r="BV11240" s="38"/>
    </row>
    <row r="11241" spans="44:74">
      <c r="AR11241" s="8"/>
      <c r="BV11241" s="38"/>
    </row>
    <row r="11242" spans="44:74">
      <c r="AR11242" s="8"/>
      <c r="BV11242" s="38"/>
    </row>
    <row r="11243" spans="44:74">
      <c r="AR11243" s="8"/>
      <c r="BV11243" s="38"/>
    </row>
    <row r="11244" spans="44:74">
      <c r="AR11244" s="8"/>
      <c r="BV11244" s="38"/>
    </row>
    <row r="11245" spans="44:74">
      <c r="AR11245" s="8"/>
      <c r="BV11245" s="38"/>
    </row>
    <row r="11246" spans="44:74">
      <c r="AR11246" s="8"/>
      <c r="BV11246" s="38"/>
    </row>
    <row r="11247" spans="44:74">
      <c r="AR11247" s="8"/>
      <c r="BV11247" s="38"/>
    </row>
    <row r="11248" spans="44:74">
      <c r="AR11248" s="8"/>
      <c r="BV11248" s="38"/>
    </row>
    <row r="11249" spans="44:74">
      <c r="AR11249" s="8"/>
      <c r="BV11249" s="38"/>
    </row>
    <row r="11250" spans="44:74">
      <c r="AR11250" s="8"/>
      <c r="BV11250" s="38"/>
    </row>
    <row r="11251" spans="44:74">
      <c r="AR11251" s="8"/>
      <c r="BV11251" s="38"/>
    </row>
    <row r="11252" spans="44:74">
      <c r="AR11252" s="8"/>
      <c r="BV11252" s="38"/>
    </row>
    <row r="11253" spans="44:74">
      <c r="AR11253" s="8"/>
      <c r="BV11253" s="38"/>
    </row>
    <row r="11254" spans="44:74">
      <c r="AR11254" s="8"/>
      <c r="BV11254" s="38"/>
    </row>
    <row r="11255" spans="44:74">
      <c r="AR11255" s="8"/>
      <c r="BV11255" s="38"/>
    </row>
    <row r="11256" spans="44:74">
      <c r="AR11256" s="8"/>
      <c r="BV11256" s="38"/>
    </row>
    <row r="11257" spans="44:74">
      <c r="AR11257" s="8"/>
      <c r="BV11257" s="38"/>
    </row>
    <row r="11258" spans="44:74">
      <c r="AR11258" s="8"/>
      <c r="BV11258" s="38"/>
    </row>
    <row r="11259" spans="44:74">
      <c r="AR11259" s="8"/>
      <c r="BV11259" s="38"/>
    </row>
    <row r="11260" spans="44:74">
      <c r="AR11260" s="8"/>
      <c r="BV11260" s="38"/>
    </row>
    <row r="11261" spans="44:74">
      <c r="AR11261" s="8"/>
      <c r="BV11261" s="38"/>
    </row>
    <row r="11262" spans="44:74">
      <c r="AR11262" s="8"/>
      <c r="BV11262" s="38"/>
    </row>
    <row r="11263" spans="44:74">
      <c r="AR11263" s="8"/>
      <c r="BV11263" s="38"/>
    </row>
    <row r="11264" spans="44:74">
      <c r="AR11264" s="8"/>
      <c r="BV11264" s="38"/>
    </row>
    <row r="11265" spans="44:74">
      <c r="AR11265" s="8"/>
      <c r="BV11265" s="38"/>
    </row>
    <row r="11266" spans="44:74">
      <c r="AR11266" s="8"/>
      <c r="BV11266" s="38"/>
    </row>
    <row r="11267" spans="44:74">
      <c r="AR11267" s="8"/>
      <c r="BV11267" s="38"/>
    </row>
    <row r="11268" spans="44:74">
      <c r="AR11268" s="8"/>
      <c r="BV11268" s="38"/>
    </row>
    <row r="11269" spans="44:74">
      <c r="AR11269" s="8"/>
      <c r="BV11269" s="38"/>
    </row>
    <row r="11270" spans="44:74">
      <c r="AR11270" s="8"/>
      <c r="BV11270" s="38"/>
    </row>
    <row r="11271" spans="44:74">
      <c r="AR11271" s="8"/>
      <c r="BV11271" s="38"/>
    </row>
    <row r="11272" spans="44:74">
      <c r="AR11272" s="8"/>
      <c r="BV11272" s="38"/>
    </row>
    <row r="11273" spans="44:74">
      <c r="AR11273" s="8"/>
      <c r="BV11273" s="38"/>
    </row>
    <row r="11274" spans="44:74">
      <c r="AR11274" s="8"/>
      <c r="BV11274" s="38"/>
    </row>
    <row r="11275" spans="44:74">
      <c r="AR11275" s="8"/>
      <c r="BV11275" s="38"/>
    </row>
    <row r="11276" spans="44:74">
      <c r="AR11276" s="8"/>
      <c r="BV11276" s="38"/>
    </row>
    <row r="11277" spans="44:74">
      <c r="AR11277" s="8"/>
      <c r="BV11277" s="38"/>
    </row>
    <row r="11278" spans="44:74">
      <c r="AR11278" s="8"/>
      <c r="BV11278" s="38"/>
    </row>
    <row r="11279" spans="44:74">
      <c r="AR11279" s="8"/>
      <c r="BV11279" s="38"/>
    </row>
    <row r="11280" spans="44:74">
      <c r="AR11280" s="8"/>
      <c r="BV11280" s="38"/>
    </row>
    <row r="11281" spans="44:74">
      <c r="AR11281" s="8"/>
      <c r="BV11281" s="38"/>
    </row>
    <row r="11282" spans="44:74">
      <c r="AR11282" s="8"/>
      <c r="BV11282" s="38"/>
    </row>
    <row r="11283" spans="44:74">
      <c r="AR11283" s="8"/>
      <c r="BV11283" s="38"/>
    </row>
    <row r="11284" spans="44:74">
      <c r="AR11284" s="8"/>
      <c r="BV11284" s="38"/>
    </row>
    <row r="11285" spans="44:74">
      <c r="AR11285" s="8"/>
      <c r="BV11285" s="38"/>
    </row>
    <row r="11286" spans="44:74">
      <c r="AR11286" s="8"/>
      <c r="BV11286" s="38"/>
    </row>
    <row r="11287" spans="44:74">
      <c r="AR11287" s="8"/>
      <c r="BV11287" s="38"/>
    </row>
    <row r="11288" spans="44:74">
      <c r="AR11288" s="8"/>
      <c r="BV11288" s="38"/>
    </row>
    <row r="11289" spans="44:74">
      <c r="AR11289" s="8"/>
      <c r="BV11289" s="38"/>
    </row>
    <row r="11290" spans="44:74">
      <c r="AR11290" s="8"/>
      <c r="BV11290" s="38"/>
    </row>
    <row r="11291" spans="44:74">
      <c r="AR11291" s="8"/>
      <c r="BV11291" s="38"/>
    </row>
    <row r="11292" spans="44:74">
      <c r="AR11292" s="8"/>
      <c r="BV11292" s="38"/>
    </row>
    <row r="11293" spans="44:74">
      <c r="AR11293" s="8"/>
      <c r="BV11293" s="38"/>
    </row>
    <row r="11294" spans="44:74">
      <c r="AR11294" s="8"/>
      <c r="BV11294" s="38"/>
    </row>
    <row r="11295" spans="44:74">
      <c r="AR11295" s="8"/>
      <c r="BV11295" s="38"/>
    </row>
    <row r="11296" spans="44:74">
      <c r="AR11296" s="8"/>
      <c r="BV11296" s="38"/>
    </row>
    <row r="11297" spans="44:74">
      <c r="AR11297" s="8"/>
      <c r="BV11297" s="38"/>
    </row>
    <row r="11298" spans="44:74">
      <c r="AR11298" s="8"/>
      <c r="BV11298" s="38"/>
    </row>
    <row r="11299" spans="44:74">
      <c r="AR11299" s="8"/>
      <c r="BV11299" s="38"/>
    </row>
    <row r="11300" spans="44:74">
      <c r="AR11300" s="8"/>
      <c r="BV11300" s="38"/>
    </row>
    <row r="11301" spans="44:74">
      <c r="AR11301" s="8"/>
      <c r="BV11301" s="38"/>
    </row>
    <row r="11302" spans="44:74">
      <c r="AR11302" s="8"/>
      <c r="BV11302" s="38"/>
    </row>
    <row r="11303" spans="44:74">
      <c r="AR11303" s="8"/>
      <c r="BV11303" s="38"/>
    </row>
    <row r="11304" spans="44:74">
      <c r="AR11304" s="8"/>
      <c r="BV11304" s="38"/>
    </row>
    <row r="11305" spans="44:74">
      <c r="AR11305" s="8"/>
      <c r="BV11305" s="38"/>
    </row>
    <row r="11306" spans="44:74">
      <c r="AR11306" s="8"/>
      <c r="BV11306" s="38"/>
    </row>
    <row r="11307" spans="44:74">
      <c r="AR11307" s="8"/>
      <c r="BV11307" s="38"/>
    </row>
    <row r="11308" spans="44:74">
      <c r="AR11308" s="8"/>
      <c r="BV11308" s="38"/>
    </row>
    <row r="11309" spans="44:74">
      <c r="AR11309" s="8"/>
      <c r="BV11309" s="38"/>
    </row>
    <row r="11310" spans="44:74">
      <c r="AR11310" s="8"/>
      <c r="BV11310" s="38"/>
    </row>
    <row r="11311" spans="44:74">
      <c r="AR11311" s="8"/>
      <c r="BV11311" s="38"/>
    </row>
    <row r="11312" spans="44:74">
      <c r="AR11312" s="8"/>
      <c r="BV11312" s="38"/>
    </row>
    <row r="11313" spans="44:74">
      <c r="AR11313" s="8"/>
      <c r="BV11313" s="38"/>
    </row>
    <row r="11314" spans="44:74">
      <c r="AR11314" s="8"/>
      <c r="BV11314" s="38"/>
    </row>
    <row r="11315" spans="44:74">
      <c r="AR11315" s="8"/>
      <c r="BV11315" s="38"/>
    </row>
    <row r="11316" spans="44:74">
      <c r="AR11316" s="8"/>
      <c r="BV11316" s="38"/>
    </row>
    <row r="11317" spans="44:74">
      <c r="AR11317" s="8"/>
      <c r="BV11317" s="38"/>
    </row>
    <row r="11318" spans="44:74">
      <c r="AR11318" s="8"/>
      <c r="BV11318" s="38"/>
    </row>
    <row r="11319" spans="44:74">
      <c r="AR11319" s="8"/>
      <c r="BV11319" s="38"/>
    </row>
    <row r="11320" spans="44:74">
      <c r="AR11320" s="8"/>
      <c r="BV11320" s="38"/>
    </row>
    <row r="11321" spans="44:74">
      <c r="AR11321" s="8"/>
      <c r="BV11321" s="38"/>
    </row>
    <row r="11322" spans="44:74">
      <c r="AR11322" s="8"/>
      <c r="BV11322" s="38"/>
    </row>
    <row r="11323" spans="44:74">
      <c r="AR11323" s="8"/>
      <c r="BV11323" s="38"/>
    </row>
    <row r="11324" spans="44:74">
      <c r="AR11324" s="8"/>
      <c r="BV11324" s="38"/>
    </row>
    <row r="11325" spans="44:74">
      <c r="AR11325" s="8"/>
      <c r="BV11325" s="38"/>
    </row>
    <row r="11326" spans="44:74">
      <c r="AR11326" s="8"/>
      <c r="BV11326" s="38"/>
    </row>
    <row r="11327" spans="44:74">
      <c r="AR11327" s="8"/>
      <c r="BV11327" s="38"/>
    </row>
    <row r="11328" spans="44:74">
      <c r="AR11328" s="8"/>
      <c r="BV11328" s="38"/>
    </row>
    <row r="11329" spans="44:74">
      <c r="AR11329" s="8"/>
      <c r="BV11329" s="38"/>
    </row>
    <row r="11330" spans="44:74">
      <c r="AR11330" s="8"/>
      <c r="BV11330" s="38"/>
    </row>
    <row r="11331" spans="44:74">
      <c r="AR11331" s="8"/>
      <c r="BV11331" s="38"/>
    </row>
    <row r="11332" spans="44:74">
      <c r="AR11332" s="8"/>
      <c r="BV11332" s="38"/>
    </row>
    <row r="11333" spans="44:74">
      <c r="AR11333" s="8"/>
      <c r="BV11333" s="38"/>
    </row>
    <row r="11334" spans="44:74">
      <c r="AR11334" s="8"/>
      <c r="BV11334" s="38"/>
    </row>
    <row r="11335" spans="44:74">
      <c r="AR11335" s="8"/>
      <c r="BV11335" s="38"/>
    </row>
    <row r="11336" spans="44:74">
      <c r="AR11336" s="8"/>
      <c r="BV11336" s="38"/>
    </row>
    <row r="11337" spans="44:74">
      <c r="AR11337" s="8"/>
      <c r="BV11337" s="38"/>
    </row>
    <row r="11338" spans="44:74">
      <c r="AR11338" s="8"/>
      <c r="BV11338" s="38"/>
    </row>
    <row r="11339" spans="44:74">
      <c r="AR11339" s="8"/>
      <c r="BV11339" s="38"/>
    </row>
    <row r="11340" spans="44:74">
      <c r="AR11340" s="8"/>
      <c r="BV11340" s="38"/>
    </row>
    <row r="11341" spans="44:74">
      <c r="AR11341" s="8"/>
      <c r="BV11341" s="38"/>
    </row>
    <row r="11342" spans="44:74">
      <c r="AR11342" s="8"/>
      <c r="BV11342" s="38"/>
    </row>
    <row r="11343" spans="44:74">
      <c r="AR11343" s="8"/>
      <c r="BV11343" s="38"/>
    </row>
    <row r="11344" spans="44:74">
      <c r="AR11344" s="8"/>
      <c r="BV11344" s="38"/>
    </row>
    <row r="11345" spans="44:74">
      <c r="AR11345" s="8"/>
      <c r="BV11345" s="38"/>
    </row>
    <row r="11346" spans="44:74">
      <c r="AR11346" s="8"/>
      <c r="BV11346" s="38"/>
    </row>
    <row r="11347" spans="44:74">
      <c r="AR11347" s="8"/>
      <c r="BV11347" s="38"/>
    </row>
    <row r="11348" spans="44:74">
      <c r="AR11348" s="8"/>
      <c r="BV11348" s="38"/>
    </row>
    <row r="11349" spans="44:74">
      <c r="AR11349" s="8"/>
      <c r="BV11349" s="38"/>
    </row>
    <row r="11350" spans="44:74">
      <c r="AR11350" s="8"/>
      <c r="BV11350" s="38"/>
    </row>
    <row r="11351" spans="44:74">
      <c r="AR11351" s="8"/>
      <c r="BV11351" s="38"/>
    </row>
    <row r="11352" spans="44:74">
      <c r="AR11352" s="8"/>
      <c r="BV11352" s="38"/>
    </row>
    <row r="11353" spans="44:74">
      <c r="AR11353" s="8"/>
      <c r="BV11353" s="38"/>
    </row>
    <row r="11354" spans="44:74">
      <c r="AR11354" s="8"/>
      <c r="BV11354" s="38"/>
    </row>
    <row r="11355" spans="44:74">
      <c r="AR11355" s="8"/>
      <c r="BV11355" s="38"/>
    </row>
    <row r="11356" spans="44:74">
      <c r="AR11356" s="8"/>
      <c r="BV11356" s="38"/>
    </row>
    <row r="11357" spans="44:74">
      <c r="AR11357" s="8"/>
      <c r="BV11357" s="38"/>
    </row>
    <row r="11358" spans="44:74">
      <c r="AR11358" s="8"/>
      <c r="BV11358" s="38"/>
    </row>
    <row r="11359" spans="44:74">
      <c r="AR11359" s="8"/>
      <c r="BV11359" s="38"/>
    </row>
    <row r="11360" spans="44:74">
      <c r="AR11360" s="8"/>
      <c r="BV11360" s="38"/>
    </row>
    <row r="11361" spans="44:74">
      <c r="AR11361" s="8"/>
      <c r="BV11361" s="38"/>
    </row>
    <row r="11362" spans="44:74">
      <c r="AR11362" s="8"/>
      <c r="BV11362" s="38"/>
    </row>
    <row r="11363" spans="44:74">
      <c r="AR11363" s="8"/>
      <c r="BV11363" s="38"/>
    </row>
    <row r="11364" spans="44:74">
      <c r="AR11364" s="8"/>
      <c r="BV11364" s="38"/>
    </row>
    <row r="11365" spans="44:74">
      <c r="AR11365" s="8"/>
      <c r="BV11365" s="38"/>
    </row>
    <row r="11366" spans="44:74">
      <c r="AR11366" s="8"/>
      <c r="BV11366" s="38"/>
    </row>
    <row r="11367" spans="44:74">
      <c r="AR11367" s="8"/>
      <c r="BV11367" s="38"/>
    </row>
    <row r="11368" spans="44:74">
      <c r="AR11368" s="8"/>
      <c r="BV11368" s="38"/>
    </row>
    <row r="11369" spans="44:74">
      <c r="AR11369" s="8"/>
      <c r="BV11369" s="38"/>
    </row>
    <row r="11370" spans="44:74">
      <c r="AR11370" s="8"/>
      <c r="BV11370" s="38"/>
    </row>
    <row r="11371" spans="44:74">
      <c r="AR11371" s="8"/>
      <c r="BV11371" s="38"/>
    </row>
    <row r="11372" spans="44:74">
      <c r="AR11372" s="8"/>
      <c r="BV11372" s="38"/>
    </row>
    <row r="11373" spans="44:74">
      <c r="AR11373" s="8"/>
      <c r="BV11373" s="38"/>
    </row>
    <row r="11374" spans="44:74">
      <c r="AR11374" s="8"/>
      <c r="BV11374" s="38"/>
    </row>
    <row r="11375" spans="44:74">
      <c r="AR11375" s="8"/>
      <c r="BV11375" s="38"/>
    </row>
    <row r="11376" spans="44:74">
      <c r="AR11376" s="8"/>
      <c r="BV11376" s="38"/>
    </row>
    <row r="11377" spans="44:74">
      <c r="AR11377" s="8"/>
      <c r="BV11377" s="38"/>
    </row>
    <row r="11378" spans="44:74">
      <c r="AR11378" s="8"/>
      <c r="BV11378" s="38"/>
    </row>
    <row r="11379" spans="44:74">
      <c r="AR11379" s="8"/>
      <c r="BV11379" s="38"/>
    </row>
    <row r="11380" spans="44:74">
      <c r="AR11380" s="8"/>
      <c r="BV11380" s="38"/>
    </row>
    <row r="11381" spans="44:74">
      <c r="AR11381" s="8"/>
      <c r="BV11381" s="38"/>
    </row>
    <row r="11382" spans="44:74">
      <c r="AR11382" s="8"/>
      <c r="BV11382" s="38"/>
    </row>
    <row r="11383" spans="44:74">
      <c r="AR11383" s="8"/>
      <c r="BV11383" s="38"/>
    </row>
    <row r="11384" spans="44:74">
      <c r="AR11384" s="8"/>
      <c r="BV11384" s="38"/>
    </row>
    <row r="11385" spans="44:74">
      <c r="AR11385" s="8"/>
      <c r="BV11385" s="38"/>
    </row>
    <row r="11386" spans="44:74">
      <c r="AR11386" s="8"/>
      <c r="BV11386" s="38"/>
    </row>
    <row r="11387" spans="44:74">
      <c r="AR11387" s="8"/>
      <c r="BV11387" s="38"/>
    </row>
    <row r="11388" spans="44:74">
      <c r="AR11388" s="8"/>
      <c r="BV11388" s="38"/>
    </row>
    <row r="11389" spans="44:74">
      <c r="AR11389" s="8"/>
      <c r="BV11389" s="38"/>
    </row>
    <row r="11390" spans="44:74">
      <c r="AR11390" s="8"/>
      <c r="BV11390" s="38"/>
    </row>
    <row r="11391" spans="44:74">
      <c r="AR11391" s="8"/>
      <c r="BV11391" s="38"/>
    </row>
    <row r="11392" spans="44:74">
      <c r="AR11392" s="8"/>
      <c r="BV11392" s="38"/>
    </row>
    <row r="11393" spans="44:74">
      <c r="AR11393" s="8"/>
      <c r="BV11393" s="38"/>
    </row>
    <row r="11394" spans="44:74">
      <c r="AR11394" s="8"/>
      <c r="BV11394" s="38"/>
    </row>
    <row r="11395" spans="44:74">
      <c r="AR11395" s="8"/>
      <c r="BV11395" s="38"/>
    </row>
    <row r="11396" spans="44:74">
      <c r="AR11396" s="8"/>
      <c r="BV11396" s="38"/>
    </row>
    <row r="11397" spans="44:74">
      <c r="AR11397" s="8"/>
      <c r="BV11397" s="38"/>
    </row>
    <row r="11398" spans="44:74">
      <c r="AR11398" s="8"/>
      <c r="BV11398" s="38"/>
    </row>
    <row r="11399" spans="44:74">
      <c r="AR11399" s="8"/>
      <c r="BV11399" s="38"/>
    </row>
    <row r="11400" spans="44:74">
      <c r="AR11400" s="8"/>
      <c r="BV11400" s="38"/>
    </row>
    <row r="11401" spans="44:74">
      <c r="AR11401" s="8"/>
      <c r="BV11401" s="38"/>
    </row>
    <row r="11402" spans="44:74">
      <c r="AR11402" s="8"/>
      <c r="BV11402" s="38"/>
    </row>
    <row r="11403" spans="44:74">
      <c r="AR11403" s="8"/>
      <c r="BV11403" s="38"/>
    </row>
    <row r="11404" spans="44:74">
      <c r="AR11404" s="8"/>
      <c r="BV11404" s="38"/>
    </row>
    <row r="11405" spans="44:74">
      <c r="AR11405" s="8"/>
      <c r="BV11405" s="38"/>
    </row>
    <row r="11406" spans="44:74">
      <c r="AR11406" s="8"/>
      <c r="BV11406" s="38"/>
    </row>
    <row r="11407" spans="44:74">
      <c r="AR11407" s="8"/>
      <c r="BV11407" s="38"/>
    </row>
    <row r="11408" spans="44:74">
      <c r="AR11408" s="8"/>
      <c r="BV11408" s="38"/>
    </row>
    <row r="11409" spans="44:74">
      <c r="AR11409" s="8"/>
      <c r="BV11409" s="38"/>
    </row>
    <row r="11410" spans="44:74">
      <c r="AR11410" s="8"/>
      <c r="BV11410" s="38"/>
    </row>
    <row r="11411" spans="44:74">
      <c r="AR11411" s="8"/>
      <c r="BV11411" s="38"/>
    </row>
    <row r="11412" spans="44:74">
      <c r="AR11412" s="8"/>
      <c r="BV11412" s="38"/>
    </row>
    <row r="11413" spans="44:74">
      <c r="AR11413" s="8"/>
      <c r="BV11413" s="38"/>
    </row>
    <row r="11414" spans="44:74">
      <c r="AR11414" s="8"/>
      <c r="BV11414" s="38"/>
    </row>
    <row r="11415" spans="44:74">
      <c r="AR11415" s="8"/>
      <c r="BV11415" s="38"/>
    </row>
    <row r="11416" spans="44:74">
      <c r="AR11416" s="8"/>
      <c r="BV11416" s="38"/>
    </row>
    <row r="11417" spans="44:74">
      <c r="AR11417" s="8"/>
      <c r="BV11417" s="38"/>
    </row>
    <row r="11418" spans="44:74">
      <c r="AR11418" s="8"/>
      <c r="BV11418" s="38"/>
    </row>
    <row r="11419" spans="44:74">
      <c r="AR11419" s="8"/>
      <c r="BV11419" s="38"/>
    </row>
    <row r="11420" spans="44:74">
      <c r="AR11420" s="8"/>
      <c r="BV11420" s="38"/>
    </row>
    <row r="11421" spans="44:74">
      <c r="AR11421" s="8"/>
      <c r="BV11421" s="38"/>
    </row>
    <row r="11422" spans="44:74">
      <c r="AR11422" s="8"/>
      <c r="BV11422" s="38"/>
    </row>
    <row r="11423" spans="44:74">
      <c r="AR11423" s="8"/>
      <c r="BV11423" s="38"/>
    </row>
    <row r="11424" spans="44:74">
      <c r="AR11424" s="8"/>
      <c r="BV11424" s="38"/>
    </row>
    <row r="11425" spans="44:74">
      <c r="AR11425" s="8"/>
      <c r="BV11425" s="38"/>
    </row>
    <row r="11426" spans="44:74">
      <c r="AR11426" s="8"/>
      <c r="BV11426" s="38"/>
    </row>
    <row r="11427" spans="44:74">
      <c r="AR11427" s="8"/>
      <c r="BV11427" s="38"/>
    </row>
    <row r="11428" spans="44:74">
      <c r="AR11428" s="8"/>
      <c r="BV11428" s="38"/>
    </row>
    <row r="11429" spans="44:74">
      <c r="AR11429" s="8"/>
      <c r="BV11429" s="38"/>
    </row>
    <row r="11430" spans="44:74">
      <c r="AR11430" s="8"/>
      <c r="BV11430" s="38"/>
    </row>
    <row r="11431" spans="44:74">
      <c r="AR11431" s="8"/>
      <c r="BV11431" s="38"/>
    </row>
    <row r="11432" spans="44:74">
      <c r="AR11432" s="8"/>
      <c r="BV11432" s="38"/>
    </row>
    <row r="11433" spans="44:74">
      <c r="AR11433" s="8"/>
      <c r="BV11433" s="38"/>
    </row>
    <row r="11434" spans="44:74">
      <c r="AR11434" s="8"/>
      <c r="BV11434" s="38"/>
    </row>
    <row r="11435" spans="44:74">
      <c r="AR11435" s="8"/>
      <c r="BV11435" s="38"/>
    </row>
    <row r="11436" spans="44:74">
      <c r="AR11436" s="8"/>
      <c r="BV11436" s="38"/>
    </row>
    <row r="11437" spans="44:74">
      <c r="AR11437" s="8"/>
      <c r="BV11437" s="38"/>
    </row>
    <row r="11438" spans="44:74">
      <c r="AR11438" s="8"/>
      <c r="BV11438" s="38"/>
    </row>
    <row r="11439" spans="44:74">
      <c r="AR11439" s="8"/>
      <c r="BV11439" s="38"/>
    </row>
    <row r="11440" spans="44:74">
      <c r="AR11440" s="8"/>
      <c r="BV11440" s="38"/>
    </row>
    <row r="11441" spans="44:74">
      <c r="AR11441" s="8"/>
      <c r="BV11441" s="38"/>
    </row>
    <row r="11442" spans="44:74">
      <c r="AR11442" s="8"/>
      <c r="BV11442" s="38"/>
    </row>
    <row r="11443" spans="44:74">
      <c r="AR11443" s="8"/>
      <c r="BV11443" s="38"/>
    </row>
    <row r="11444" spans="44:74">
      <c r="AR11444" s="8"/>
      <c r="BV11444" s="38"/>
    </row>
    <row r="11445" spans="44:74">
      <c r="AR11445" s="8"/>
      <c r="BV11445" s="38"/>
    </row>
    <row r="11446" spans="44:74">
      <c r="AR11446" s="8"/>
      <c r="BV11446" s="38"/>
    </row>
    <row r="11447" spans="44:74">
      <c r="AR11447" s="8"/>
      <c r="BV11447" s="38"/>
    </row>
    <row r="11448" spans="44:74">
      <c r="AR11448" s="8"/>
      <c r="BV11448" s="38"/>
    </row>
    <row r="11449" spans="44:74">
      <c r="AR11449" s="8"/>
      <c r="BV11449" s="38"/>
    </row>
    <row r="11450" spans="44:74">
      <c r="AR11450" s="8"/>
      <c r="BV11450" s="38"/>
    </row>
    <row r="11451" spans="44:74">
      <c r="AR11451" s="8"/>
      <c r="BV11451" s="38"/>
    </row>
    <row r="11452" spans="44:74">
      <c r="AR11452" s="8"/>
      <c r="BV11452" s="38"/>
    </row>
    <row r="11453" spans="44:74">
      <c r="AR11453" s="8"/>
      <c r="BV11453" s="38"/>
    </row>
    <row r="11454" spans="44:74">
      <c r="AR11454" s="8"/>
      <c r="BV11454" s="38"/>
    </row>
    <row r="11455" spans="44:74">
      <c r="AR11455" s="8"/>
      <c r="BV11455" s="38"/>
    </row>
    <row r="11456" spans="44:74">
      <c r="AR11456" s="8"/>
      <c r="BV11456" s="38"/>
    </row>
    <row r="11457" spans="44:74">
      <c r="AR11457" s="8"/>
      <c r="BV11457" s="38"/>
    </row>
    <row r="11458" spans="44:74">
      <c r="AR11458" s="8"/>
      <c r="BV11458" s="38"/>
    </row>
    <row r="11459" spans="44:74">
      <c r="AR11459" s="8"/>
      <c r="BV11459" s="38"/>
    </row>
    <row r="11460" spans="44:74">
      <c r="AR11460" s="8"/>
      <c r="BV11460" s="38"/>
    </row>
    <row r="11461" spans="44:74">
      <c r="AR11461" s="8"/>
      <c r="BV11461" s="38"/>
    </row>
    <row r="11462" spans="44:74">
      <c r="AR11462" s="8"/>
      <c r="BV11462" s="38"/>
    </row>
    <row r="11463" spans="44:74">
      <c r="AR11463" s="8"/>
      <c r="BV11463" s="38"/>
    </row>
    <row r="11464" spans="44:74">
      <c r="AR11464" s="8"/>
      <c r="BV11464" s="38"/>
    </row>
    <row r="11465" spans="44:74">
      <c r="AR11465" s="8"/>
      <c r="BV11465" s="38"/>
    </row>
    <row r="11466" spans="44:74">
      <c r="AR11466" s="8"/>
      <c r="BV11466" s="38"/>
    </row>
    <row r="11467" spans="44:74">
      <c r="AR11467" s="8"/>
      <c r="BV11467" s="38"/>
    </row>
    <row r="11468" spans="44:74">
      <c r="AR11468" s="8"/>
      <c r="BV11468" s="38"/>
    </row>
    <row r="11469" spans="44:74">
      <c r="AR11469" s="8"/>
      <c r="BV11469" s="38"/>
    </row>
    <row r="11470" spans="44:74">
      <c r="AR11470" s="8"/>
      <c r="BV11470" s="38"/>
    </row>
    <row r="11471" spans="44:74">
      <c r="AR11471" s="8"/>
      <c r="BV11471" s="38"/>
    </row>
    <row r="11472" spans="44:74">
      <c r="AR11472" s="8"/>
      <c r="BV11472" s="38"/>
    </row>
    <row r="11473" spans="44:74">
      <c r="AR11473" s="8"/>
      <c r="BV11473" s="38"/>
    </row>
    <row r="11474" spans="44:74">
      <c r="AR11474" s="8"/>
      <c r="BV11474" s="38"/>
    </row>
    <row r="11475" spans="44:74">
      <c r="AR11475" s="8"/>
      <c r="BV11475" s="38"/>
    </row>
    <row r="11476" spans="44:74">
      <c r="AR11476" s="8"/>
      <c r="BV11476" s="38"/>
    </row>
    <row r="11477" spans="44:74">
      <c r="AR11477" s="8"/>
      <c r="BV11477" s="38"/>
    </row>
    <row r="11478" spans="44:74">
      <c r="AR11478" s="8"/>
      <c r="BV11478" s="38"/>
    </row>
    <row r="11479" spans="44:74">
      <c r="AR11479" s="8"/>
      <c r="BV11479" s="38"/>
    </row>
    <row r="11480" spans="44:74">
      <c r="AR11480" s="8"/>
      <c r="BV11480" s="38"/>
    </row>
    <row r="11481" spans="44:74">
      <c r="AR11481" s="8"/>
      <c r="BV11481" s="38"/>
    </row>
    <row r="11482" spans="44:74">
      <c r="AR11482" s="8"/>
      <c r="BV11482" s="38"/>
    </row>
    <row r="11483" spans="44:74">
      <c r="AR11483" s="8"/>
      <c r="BV11483" s="38"/>
    </row>
    <row r="11484" spans="44:74">
      <c r="AR11484" s="8"/>
      <c r="BV11484" s="38"/>
    </row>
    <row r="11485" spans="44:74">
      <c r="AR11485" s="8"/>
      <c r="BV11485" s="38"/>
    </row>
    <row r="11486" spans="44:74">
      <c r="AR11486" s="8"/>
      <c r="BV11486" s="38"/>
    </row>
    <row r="11487" spans="44:74">
      <c r="AR11487" s="8"/>
      <c r="BV11487" s="38"/>
    </row>
    <row r="11488" spans="44:74">
      <c r="AR11488" s="8"/>
      <c r="BV11488" s="38"/>
    </row>
    <row r="11489" spans="44:74">
      <c r="AR11489" s="8"/>
      <c r="BV11489" s="38"/>
    </row>
    <row r="11490" spans="44:74">
      <c r="AR11490" s="8"/>
      <c r="BV11490" s="38"/>
    </row>
    <row r="11491" spans="44:74">
      <c r="AR11491" s="8"/>
      <c r="BV11491" s="38"/>
    </row>
    <row r="11492" spans="44:74">
      <c r="AR11492" s="8"/>
      <c r="BV11492" s="38"/>
    </row>
    <row r="11493" spans="44:74">
      <c r="AR11493" s="8"/>
      <c r="BV11493" s="38"/>
    </row>
    <row r="11494" spans="44:74">
      <c r="AR11494" s="8"/>
      <c r="BV11494" s="38"/>
    </row>
    <row r="11495" spans="44:74">
      <c r="AR11495" s="8"/>
      <c r="BV11495" s="38"/>
    </row>
    <row r="11496" spans="44:74">
      <c r="AR11496" s="8"/>
      <c r="BV11496" s="38"/>
    </row>
    <row r="11497" spans="44:74">
      <c r="AR11497" s="8"/>
      <c r="BV11497" s="38"/>
    </row>
    <row r="11498" spans="44:74">
      <c r="AR11498" s="8"/>
      <c r="BV11498" s="38"/>
    </row>
    <row r="11499" spans="44:74">
      <c r="AR11499" s="8"/>
      <c r="BV11499" s="38"/>
    </row>
    <row r="11500" spans="44:74">
      <c r="AR11500" s="8"/>
      <c r="BV11500" s="38"/>
    </row>
    <row r="11501" spans="44:74">
      <c r="AR11501" s="8"/>
      <c r="BV11501" s="38"/>
    </row>
    <row r="11502" spans="44:74">
      <c r="AR11502" s="8"/>
      <c r="BV11502" s="38"/>
    </row>
    <row r="11503" spans="44:74">
      <c r="AR11503" s="8"/>
      <c r="BV11503" s="38"/>
    </row>
    <row r="11504" spans="44:74">
      <c r="AR11504" s="8"/>
      <c r="BV11504" s="38"/>
    </row>
    <row r="11505" spans="44:74">
      <c r="AR11505" s="8"/>
      <c r="BV11505" s="38"/>
    </row>
    <row r="11506" spans="44:74">
      <c r="AR11506" s="8"/>
      <c r="BV11506" s="38"/>
    </row>
    <row r="11507" spans="44:74">
      <c r="AR11507" s="8"/>
      <c r="BV11507" s="38"/>
    </row>
    <row r="11508" spans="44:74">
      <c r="AR11508" s="8"/>
      <c r="BV11508" s="38"/>
    </row>
    <row r="11509" spans="44:74">
      <c r="AR11509" s="8"/>
      <c r="BV11509" s="38"/>
    </row>
    <row r="11510" spans="44:74">
      <c r="AR11510" s="8"/>
      <c r="BV11510" s="38"/>
    </row>
    <row r="11511" spans="44:74">
      <c r="AR11511" s="8"/>
      <c r="BV11511" s="38"/>
    </row>
    <row r="11512" spans="44:74">
      <c r="AR11512" s="8"/>
      <c r="BV11512" s="38"/>
    </row>
    <row r="11513" spans="44:74">
      <c r="AR11513" s="8"/>
      <c r="BV11513" s="38"/>
    </row>
    <row r="11514" spans="44:74">
      <c r="AR11514" s="8"/>
      <c r="BV11514" s="38"/>
    </row>
    <row r="11515" spans="44:74">
      <c r="AR11515" s="8"/>
      <c r="BV11515" s="38"/>
    </row>
    <row r="11516" spans="44:74">
      <c r="AR11516" s="8"/>
      <c r="BV11516" s="38"/>
    </row>
    <row r="11517" spans="44:74">
      <c r="AR11517" s="8"/>
      <c r="BV11517" s="38"/>
    </row>
    <row r="11518" spans="44:74">
      <c r="AR11518" s="8"/>
      <c r="BV11518" s="38"/>
    </row>
    <row r="11519" spans="44:74">
      <c r="AR11519" s="8"/>
      <c r="BV11519" s="38"/>
    </row>
    <row r="11520" spans="44:74">
      <c r="AR11520" s="8"/>
      <c r="BV11520" s="38"/>
    </row>
    <row r="11521" spans="44:74">
      <c r="AR11521" s="8"/>
      <c r="BV11521" s="38"/>
    </row>
    <row r="11522" spans="44:74">
      <c r="AR11522" s="8"/>
      <c r="BV11522" s="38"/>
    </row>
    <row r="11523" spans="44:74">
      <c r="AR11523" s="8"/>
      <c r="BV11523" s="38"/>
    </row>
    <row r="11524" spans="44:74">
      <c r="AR11524" s="8"/>
      <c r="BV11524" s="38"/>
    </row>
    <row r="11525" spans="44:74">
      <c r="AR11525" s="8"/>
      <c r="BV11525" s="38"/>
    </row>
    <row r="11526" spans="44:74">
      <c r="AR11526" s="8"/>
      <c r="BV11526" s="38"/>
    </row>
    <row r="11527" spans="44:74">
      <c r="AR11527" s="8"/>
      <c r="BV11527" s="38"/>
    </row>
    <row r="11528" spans="44:74">
      <c r="AR11528" s="8"/>
      <c r="BV11528" s="38"/>
    </row>
    <row r="11529" spans="44:74">
      <c r="AR11529" s="8"/>
      <c r="BV11529" s="38"/>
    </row>
    <row r="11530" spans="44:74">
      <c r="AR11530" s="8"/>
      <c r="BV11530" s="38"/>
    </row>
    <row r="11531" spans="44:74">
      <c r="AR11531" s="8"/>
      <c r="BV11531" s="38"/>
    </row>
    <row r="11532" spans="44:74">
      <c r="AR11532" s="8"/>
      <c r="BV11532" s="38"/>
    </row>
    <row r="11533" spans="44:74">
      <c r="AR11533" s="8"/>
      <c r="BV11533" s="38"/>
    </row>
    <row r="11534" spans="44:74">
      <c r="AR11534" s="8"/>
      <c r="BV11534" s="38"/>
    </row>
    <row r="11535" spans="44:74">
      <c r="AR11535" s="8"/>
      <c r="BV11535" s="38"/>
    </row>
    <row r="11536" spans="44:74">
      <c r="AR11536" s="8"/>
      <c r="BV11536" s="38"/>
    </row>
    <row r="11537" spans="44:74">
      <c r="AR11537" s="8"/>
      <c r="BV11537" s="38"/>
    </row>
    <row r="11538" spans="44:74">
      <c r="AR11538" s="8"/>
      <c r="BV11538" s="38"/>
    </row>
    <row r="11539" spans="44:74">
      <c r="AR11539" s="8"/>
      <c r="BV11539" s="38"/>
    </row>
    <row r="11540" spans="44:74">
      <c r="AR11540" s="8"/>
      <c r="BV11540" s="38"/>
    </row>
    <row r="11541" spans="44:74">
      <c r="AR11541" s="8"/>
      <c r="BV11541" s="38"/>
    </row>
    <row r="11542" spans="44:74">
      <c r="AR11542" s="8"/>
      <c r="BV11542" s="38"/>
    </row>
    <row r="11543" spans="44:74">
      <c r="AR11543" s="8"/>
      <c r="BV11543" s="38"/>
    </row>
    <row r="11544" spans="44:74">
      <c r="AR11544" s="8"/>
      <c r="BV11544" s="38"/>
    </row>
    <row r="11545" spans="44:74">
      <c r="AR11545" s="8"/>
      <c r="BV11545" s="38"/>
    </row>
    <row r="11546" spans="44:74">
      <c r="AR11546" s="8"/>
      <c r="BV11546" s="38"/>
    </row>
    <row r="11547" spans="44:74">
      <c r="AR11547" s="8"/>
      <c r="BV11547" s="38"/>
    </row>
    <row r="11548" spans="44:74">
      <c r="AR11548" s="8"/>
      <c r="BV11548" s="38"/>
    </row>
    <row r="11549" spans="44:74">
      <c r="AR11549" s="8"/>
      <c r="BV11549" s="38"/>
    </row>
    <row r="11550" spans="44:74">
      <c r="AR11550" s="8"/>
      <c r="BV11550" s="38"/>
    </row>
    <row r="11551" spans="44:74">
      <c r="AR11551" s="8"/>
      <c r="BV11551" s="38"/>
    </row>
    <row r="11552" spans="44:74">
      <c r="AR11552" s="8"/>
      <c r="BV11552" s="38"/>
    </row>
    <row r="11553" spans="44:74">
      <c r="AR11553" s="8"/>
      <c r="BV11553" s="38"/>
    </row>
    <row r="11554" spans="44:74">
      <c r="AR11554" s="8"/>
      <c r="BV11554" s="38"/>
    </row>
    <row r="11555" spans="44:74">
      <c r="AR11555" s="8"/>
      <c r="BV11555" s="38"/>
    </row>
    <row r="11556" spans="44:74">
      <c r="AR11556" s="8"/>
      <c r="BV11556" s="38"/>
    </row>
    <row r="11557" spans="44:74">
      <c r="AR11557" s="8"/>
      <c r="BV11557" s="38"/>
    </row>
    <row r="11558" spans="44:74">
      <c r="AR11558" s="8"/>
      <c r="BV11558" s="38"/>
    </row>
    <row r="11559" spans="44:74">
      <c r="AR11559" s="8"/>
      <c r="BV11559" s="38"/>
    </row>
    <row r="11560" spans="44:74">
      <c r="AR11560" s="8"/>
      <c r="BV11560" s="38"/>
    </row>
    <row r="11561" spans="44:74">
      <c r="AR11561" s="8"/>
      <c r="BV11561" s="38"/>
    </row>
    <row r="11562" spans="44:74">
      <c r="AR11562" s="8"/>
      <c r="BV11562" s="38"/>
    </row>
    <row r="11563" spans="44:74">
      <c r="AR11563" s="8"/>
      <c r="BV11563" s="38"/>
    </row>
    <row r="11564" spans="44:74">
      <c r="AR11564" s="8"/>
      <c r="BV11564" s="38"/>
    </row>
    <row r="11565" spans="44:74">
      <c r="AR11565" s="8"/>
      <c r="BV11565" s="38"/>
    </row>
    <row r="11566" spans="44:74">
      <c r="AR11566" s="8"/>
      <c r="BV11566" s="38"/>
    </row>
    <row r="11567" spans="44:74">
      <c r="AR11567" s="8"/>
      <c r="BV11567" s="38"/>
    </row>
    <row r="11568" spans="44:74">
      <c r="AR11568" s="8"/>
      <c r="BV11568" s="38"/>
    </row>
    <row r="11569" spans="44:74">
      <c r="AR11569" s="8"/>
      <c r="BV11569" s="38"/>
    </row>
    <row r="11570" spans="44:74">
      <c r="AR11570" s="8"/>
      <c r="BV11570" s="38"/>
    </row>
    <row r="11571" spans="44:74">
      <c r="AR11571" s="8"/>
      <c r="BV11571" s="38"/>
    </row>
    <row r="11572" spans="44:74">
      <c r="AR11572" s="8"/>
      <c r="BV11572" s="38"/>
    </row>
    <row r="11573" spans="44:74">
      <c r="AR11573" s="8"/>
      <c r="BV11573" s="38"/>
    </row>
    <row r="11574" spans="44:74">
      <c r="AR11574" s="8"/>
      <c r="BV11574" s="38"/>
    </row>
    <row r="11575" spans="44:74">
      <c r="AR11575" s="8"/>
      <c r="BV11575" s="38"/>
    </row>
    <row r="11576" spans="44:74">
      <c r="AR11576" s="8"/>
      <c r="BV11576" s="38"/>
    </row>
    <row r="11577" spans="44:74">
      <c r="AR11577" s="8"/>
      <c r="BV11577" s="38"/>
    </row>
    <row r="11578" spans="44:74">
      <c r="AR11578" s="8"/>
      <c r="BV11578" s="38"/>
    </row>
    <row r="11579" spans="44:74">
      <c r="AR11579" s="8"/>
      <c r="BV11579" s="38"/>
    </row>
    <row r="11580" spans="44:74">
      <c r="AR11580" s="8"/>
      <c r="BV11580" s="38"/>
    </row>
    <row r="11581" spans="44:74">
      <c r="AR11581" s="8"/>
      <c r="BV11581" s="38"/>
    </row>
    <row r="11582" spans="44:74">
      <c r="AR11582" s="8"/>
      <c r="BV11582" s="38"/>
    </row>
    <row r="11583" spans="44:74">
      <c r="AR11583" s="8"/>
      <c r="BV11583" s="38"/>
    </row>
    <row r="11584" spans="44:74">
      <c r="AR11584" s="8"/>
      <c r="BV11584" s="38"/>
    </row>
    <row r="11585" spans="44:74">
      <c r="AR11585" s="8"/>
      <c r="BV11585" s="38"/>
    </row>
    <row r="11586" spans="44:74">
      <c r="AR11586" s="8"/>
      <c r="BV11586" s="38"/>
    </row>
    <row r="11587" spans="44:74">
      <c r="AR11587" s="8"/>
      <c r="BV11587" s="38"/>
    </row>
    <row r="11588" spans="44:74">
      <c r="AR11588" s="8"/>
      <c r="BV11588" s="38"/>
    </row>
    <row r="11589" spans="44:74">
      <c r="AR11589" s="8"/>
      <c r="BV11589" s="38"/>
    </row>
    <row r="11590" spans="44:74">
      <c r="AR11590" s="8"/>
      <c r="BV11590" s="38"/>
    </row>
    <row r="11591" spans="44:74">
      <c r="AR11591" s="8"/>
      <c r="BV11591" s="38"/>
    </row>
    <row r="11592" spans="44:74">
      <c r="AR11592" s="8"/>
      <c r="BV11592" s="38"/>
    </row>
    <row r="11593" spans="44:74">
      <c r="AR11593" s="8"/>
      <c r="BV11593" s="38"/>
    </row>
    <row r="11594" spans="44:74">
      <c r="AR11594" s="8"/>
      <c r="BV11594" s="38"/>
    </row>
    <row r="11595" spans="44:74">
      <c r="AR11595" s="8"/>
      <c r="BV11595" s="38"/>
    </row>
    <row r="11596" spans="44:74">
      <c r="AR11596" s="8"/>
      <c r="BV11596" s="38"/>
    </row>
    <row r="11597" spans="44:74">
      <c r="AR11597" s="8"/>
      <c r="BV11597" s="38"/>
    </row>
    <row r="11598" spans="44:74">
      <c r="AR11598" s="8"/>
      <c r="BV11598" s="38"/>
    </row>
    <row r="11599" spans="44:74">
      <c r="AR11599" s="8"/>
      <c r="BV11599" s="38"/>
    </row>
    <row r="11600" spans="44:74">
      <c r="AR11600" s="8"/>
      <c r="BV11600" s="38"/>
    </row>
    <row r="11601" spans="44:74">
      <c r="AR11601" s="8"/>
      <c r="BV11601" s="38"/>
    </row>
    <row r="11602" spans="44:74">
      <c r="AR11602" s="8"/>
      <c r="BV11602" s="38"/>
    </row>
    <row r="11603" spans="44:74">
      <c r="AR11603" s="8"/>
      <c r="BV11603" s="38"/>
    </row>
    <row r="11604" spans="44:74">
      <c r="AR11604" s="8"/>
      <c r="BV11604" s="38"/>
    </row>
    <row r="11605" spans="44:74">
      <c r="AR11605" s="8"/>
      <c r="BV11605" s="38"/>
    </row>
    <row r="11606" spans="44:74">
      <c r="AR11606" s="8"/>
      <c r="BV11606" s="38"/>
    </row>
    <row r="11607" spans="44:74">
      <c r="AR11607" s="8"/>
      <c r="BV11607" s="38"/>
    </row>
    <row r="11608" spans="44:74">
      <c r="AR11608" s="8"/>
      <c r="BV11608" s="38"/>
    </row>
    <row r="11609" spans="44:74">
      <c r="AR11609" s="8"/>
      <c r="BV11609" s="38"/>
    </row>
    <row r="11610" spans="44:74">
      <c r="AR11610" s="8"/>
      <c r="BV11610" s="38"/>
    </row>
    <row r="11611" spans="44:74">
      <c r="AR11611" s="8"/>
      <c r="BV11611" s="38"/>
    </row>
    <row r="11612" spans="44:74">
      <c r="AR11612" s="8"/>
      <c r="BV11612" s="38"/>
    </row>
    <row r="11613" spans="44:74">
      <c r="AR11613" s="8"/>
      <c r="BV11613" s="38"/>
    </row>
    <row r="11614" spans="44:74">
      <c r="AR11614" s="8"/>
      <c r="BV11614" s="38"/>
    </row>
    <row r="11615" spans="44:74">
      <c r="AR11615" s="8"/>
      <c r="BV11615" s="38"/>
    </row>
    <row r="11616" spans="44:74">
      <c r="AR11616" s="8"/>
      <c r="BV11616" s="38"/>
    </row>
    <row r="11617" spans="44:74">
      <c r="AR11617" s="8"/>
      <c r="BV11617" s="38"/>
    </row>
    <row r="11618" spans="44:74">
      <c r="AR11618" s="8"/>
      <c r="BV11618" s="38"/>
    </row>
    <row r="11619" spans="44:74">
      <c r="AR11619" s="8"/>
      <c r="BV11619" s="38"/>
    </row>
    <row r="11620" spans="44:74">
      <c r="AR11620" s="8"/>
      <c r="BV11620" s="38"/>
    </row>
    <row r="11621" spans="44:74">
      <c r="AR11621" s="8"/>
      <c r="BV11621" s="38"/>
    </row>
    <row r="11622" spans="44:74">
      <c r="AR11622" s="8"/>
      <c r="BV11622" s="38"/>
    </row>
    <row r="11623" spans="44:74">
      <c r="AR11623" s="8"/>
      <c r="BV11623" s="38"/>
    </row>
    <row r="11624" spans="44:74">
      <c r="AR11624" s="8"/>
      <c r="BV11624" s="38"/>
    </row>
    <row r="11625" spans="44:74">
      <c r="AR11625" s="8"/>
      <c r="BV11625" s="38"/>
    </row>
    <row r="11626" spans="44:74">
      <c r="AR11626" s="8"/>
      <c r="BV11626" s="38"/>
    </row>
    <row r="11627" spans="44:74">
      <c r="AR11627" s="8"/>
      <c r="BV11627" s="38"/>
    </row>
    <row r="11628" spans="44:74">
      <c r="AR11628" s="8"/>
      <c r="BV11628" s="38"/>
    </row>
    <row r="11629" spans="44:74">
      <c r="AR11629" s="8"/>
      <c r="BV11629" s="38"/>
    </row>
    <row r="11630" spans="44:74">
      <c r="AR11630" s="8"/>
      <c r="BV11630" s="38"/>
    </row>
    <row r="11631" spans="44:74">
      <c r="AR11631" s="8"/>
      <c r="BV11631" s="38"/>
    </row>
    <row r="11632" spans="44:74">
      <c r="AR11632" s="8"/>
      <c r="BV11632" s="38"/>
    </row>
    <row r="11633" spans="44:74">
      <c r="AR11633" s="8"/>
      <c r="BV11633" s="38"/>
    </row>
    <row r="11634" spans="44:74">
      <c r="AR11634" s="8"/>
      <c r="BV11634" s="38"/>
    </row>
    <row r="11635" spans="44:74">
      <c r="AR11635" s="8"/>
      <c r="BV11635" s="38"/>
    </row>
    <row r="11636" spans="44:74">
      <c r="AR11636" s="8"/>
      <c r="BV11636" s="38"/>
    </row>
    <row r="11637" spans="44:74">
      <c r="AR11637" s="8"/>
      <c r="BV11637" s="38"/>
    </row>
    <row r="11638" spans="44:74">
      <c r="AR11638" s="8"/>
      <c r="BV11638" s="38"/>
    </row>
    <row r="11639" spans="44:74">
      <c r="AR11639" s="8"/>
      <c r="BV11639" s="38"/>
    </row>
    <row r="11640" spans="44:74">
      <c r="AR11640" s="8"/>
      <c r="BV11640" s="38"/>
    </row>
    <row r="11641" spans="44:74">
      <c r="AR11641" s="8"/>
      <c r="BV11641" s="38"/>
    </row>
    <row r="11642" spans="44:74">
      <c r="AR11642" s="8"/>
      <c r="BV11642" s="38"/>
    </row>
    <row r="11643" spans="44:74">
      <c r="AR11643" s="8"/>
      <c r="BV11643" s="38"/>
    </row>
    <row r="11644" spans="44:74">
      <c r="AR11644" s="8"/>
      <c r="BV11644" s="38"/>
    </row>
    <row r="11645" spans="44:74">
      <c r="AR11645" s="8"/>
      <c r="BV11645" s="38"/>
    </row>
    <row r="11646" spans="44:74">
      <c r="AR11646" s="8"/>
      <c r="BV11646" s="38"/>
    </row>
    <row r="11647" spans="44:74">
      <c r="AR11647" s="8"/>
      <c r="BV11647" s="38"/>
    </row>
    <row r="11648" spans="44:74">
      <c r="AR11648" s="8"/>
      <c r="BV11648" s="38"/>
    </row>
    <row r="11649" spans="44:74">
      <c r="AR11649" s="8"/>
      <c r="BV11649" s="38"/>
    </row>
    <row r="11650" spans="44:74">
      <c r="AR11650" s="8"/>
      <c r="BV11650" s="38"/>
    </row>
    <row r="11651" spans="44:74">
      <c r="AR11651" s="8"/>
      <c r="BV11651" s="38"/>
    </row>
    <row r="11652" spans="44:74">
      <c r="AR11652" s="8"/>
      <c r="BV11652" s="38"/>
    </row>
    <row r="11653" spans="44:74">
      <c r="AR11653" s="8"/>
      <c r="BV11653" s="38"/>
    </row>
    <row r="11654" spans="44:74">
      <c r="AR11654" s="8"/>
      <c r="BV11654" s="38"/>
    </row>
    <row r="11655" spans="44:74">
      <c r="AR11655" s="8"/>
      <c r="BV11655" s="38"/>
    </row>
    <row r="11656" spans="44:74">
      <c r="AR11656" s="8"/>
      <c r="BV11656" s="38"/>
    </row>
    <row r="11657" spans="44:74">
      <c r="AR11657" s="8"/>
      <c r="BV11657" s="38"/>
    </row>
    <row r="11658" spans="44:74">
      <c r="AR11658" s="8"/>
      <c r="BV11658" s="38"/>
    </row>
    <row r="11659" spans="44:74">
      <c r="AR11659" s="8"/>
      <c r="BV11659" s="38"/>
    </row>
    <row r="11660" spans="44:74">
      <c r="AR11660" s="8"/>
      <c r="BV11660" s="38"/>
    </row>
    <row r="11661" spans="44:74">
      <c r="AR11661" s="8"/>
      <c r="BV11661" s="38"/>
    </row>
    <row r="11662" spans="44:74">
      <c r="AR11662" s="8"/>
      <c r="BV11662" s="38"/>
    </row>
    <row r="11663" spans="44:74">
      <c r="AR11663" s="8"/>
      <c r="BV11663" s="38"/>
    </row>
    <row r="11664" spans="44:74">
      <c r="AR11664" s="8"/>
      <c r="BV11664" s="38"/>
    </row>
    <row r="11665" spans="44:74">
      <c r="AR11665" s="8"/>
      <c r="BV11665" s="38"/>
    </row>
    <row r="11666" spans="44:74">
      <c r="AR11666" s="8"/>
      <c r="BV11666" s="38"/>
    </row>
    <row r="11667" spans="44:74">
      <c r="AR11667" s="8"/>
      <c r="BV11667" s="38"/>
    </row>
    <row r="11668" spans="44:74">
      <c r="AR11668" s="8"/>
      <c r="BV11668" s="38"/>
    </row>
    <row r="11669" spans="44:74">
      <c r="AR11669" s="8"/>
      <c r="BV11669" s="38"/>
    </row>
    <row r="11670" spans="44:74">
      <c r="AR11670" s="8"/>
      <c r="BV11670" s="38"/>
    </row>
    <row r="11671" spans="44:74">
      <c r="AR11671" s="8"/>
      <c r="BV11671" s="38"/>
    </row>
    <row r="11672" spans="44:74">
      <c r="AR11672" s="8"/>
      <c r="BV11672" s="38"/>
    </row>
    <row r="11673" spans="44:74">
      <c r="AR11673" s="8"/>
      <c r="BV11673" s="38"/>
    </row>
    <row r="11674" spans="44:74">
      <c r="AR11674" s="8"/>
      <c r="BV11674" s="38"/>
    </row>
    <row r="11675" spans="44:74">
      <c r="AR11675" s="8"/>
      <c r="BV11675" s="38"/>
    </row>
    <row r="11676" spans="44:74">
      <c r="AR11676" s="8"/>
      <c r="BV11676" s="38"/>
    </row>
    <row r="11677" spans="44:74">
      <c r="AR11677" s="8"/>
      <c r="BV11677" s="38"/>
    </row>
    <row r="11678" spans="44:74">
      <c r="AR11678" s="8"/>
      <c r="BV11678" s="38"/>
    </row>
    <row r="11679" spans="44:74">
      <c r="AR11679" s="8"/>
      <c r="BV11679" s="38"/>
    </row>
    <row r="11680" spans="44:74">
      <c r="AR11680" s="8"/>
      <c r="BV11680" s="38"/>
    </row>
    <row r="11681" spans="44:74">
      <c r="AR11681" s="8"/>
      <c r="BV11681" s="38"/>
    </row>
    <row r="11682" spans="44:74">
      <c r="AR11682" s="8"/>
      <c r="BV11682" s="38"/>
    </row>
    <row r="11683" spans="44:74">
      <c r="AR11683" s="8"/>
      <c r="BV11683" s="38"/>
    </row>
    <row r="11684" spans="44:74">
      <c r="AR11684" s="8"/>
      <c r="BV11684" s="38"/>
    </row>
    <row r="11685" spans="44:74">
      <c r="AR11685" s="8"/>
      <c r="BV11685" s="38"/>
    </row>
    <row r="11686" spans="44:74">
      <c r="AR11686" s="8"/>
      <c r="BV11686" s="38"/>
    </row>
    <row r="11687" spans="44:74">
      <c r="AR11687" s="8"/>
      <c r="BV11687" s="38"/>
    </row>
    <row r="11688" spans="44:74">
      <c r="AR11688" s="8"/>
      <c r="BV11688" s="38"/>
    </row>
    <row r="11689" spans="44:74">
      <c r="AR11689" s="8"/>
      <c r="BV11689" s="38"/>
    </row>
    <row r="11690" spans="44:74">
      <c r="AR11690" s="8"/>
      <c r="BV11690" s="38"/>
    </row>
    <row r="11691" spans="44:74">
      <c r="AR11691" s="8"/>
      <c r="BV11691" s="38"/>
    </row>
    <row r="11692" spans="44:74">
      <c r="AR11692" s="8"/>
      <c r="BV11692" s="38"/>
    </row>
    <row r="11693" spans="44:74">
      <c r="AR11693" s="8"/>
      <c r="BV11693" s="38"/>
    </row>
    <row r="11694" spans="44:74">
      <c r="AR11694" s="8"/>
      <c r="BV11694" s="38"/>
    </row>
    <row r="11695" spans="44:74">
      <c r="AR11695" s="8"/>
      <c r="BV11695" s="38"/>
    </row>
    <row r="11696" spans="44:74">
      <c r="AR11696" s="8"/>
      <c r="BV11696" s="38"/>
    </row>
    <row r="11697" spans="44:74">
      <c r="AR11697" s="8"/>
      <c r="BV11697" s="38"/>
    </row>
    <row r="11698" spans="44:74">
      <c r="AR11698" s="8"/>
      <c r="BV11698" s="38"/>
    </row>
    <row r="11699" spans="44:74">
      <c r="AR11699" s="8"/>
      <c r="BV11699" s="38"/>
    </row>
    <row r="11700" spans="44:74">
      <c r="AR11700" s="8"/>
      <c r="BV11700" s="38"/>
    </row>
    <row r="11701" spans="44:74">
      <c r="AR11701" s="8"/>
      <c r="BV11701" s="38"/>
    </row>
    <row r="11702" spans="44:74">
      <c r="AR11702" s="8"/>
      <c r="BV11702" s="38"/>
    </row>
    <row r="11703" spans="44:74">
      <c r="AR11703" s="8"/>
      <c r="BV11703" s="38"/>
    </row>
    <row r="11704" spans="44:74">
      <c r="AR11704" s="8"/>
      <c r="BV11704" s="38"/>
    </row>
    <row r="11705" spans="44:74">
      <c r="AR11705" s="8"/>
      <c r="BV11705" s="38"/>
    </row>
    <row r="11706" spans="44:74">
      <c r="AR11706" s="8"/>
      <c r="BV11706" s="38"/>
    </row>
    <row r="11707" spans="44:74">
      <c r="AR11707" s="8"/>
      <c r="BV11707" s="38"/>
    </row>
    <row r="11708" spans="44:74">
      <c r="AR11708" s="8"/>
      <c r="BV11708" s="38"/>
    </row>
    <row r="11709" spans="44:74">
      <c r="AR11709" s="8"/>
      <c r="BV11709" s="38"/>
    </row>
    <row r="11710" spans="44:74">
      <c r="AR11710" s="8"/>
      <c r="BV11710" s="38"/>
    </row>
    <row r="11711" spans="44:74">
      <c r="AR11711" s="8"/>
      <c r="BV11711" s="38"/>
    </row>
    <row r="11712" spans="44:74">
      <c r="AR11712" s="8"/>
      <c r="BV11712" s="38"/>
    </row>
    <row r="11713" spans="44:74">
      <c r="AR11713" s="8"/>
      <c r="BV11713" s="38"/>
    </row>
    <row r="11714" spans="44:74">
      <c r="AR11714" s="8"/>
      <c r="BV11714" s="38"/>
    </row>
    <row r="11715" spans="44:74">
      <c r="AR11715" s="8"/>
      <c r="BV11715" s="38"/>
    </row>
    <row r="11716" spans="44:74">
      <c r="AR11716" s="8"/>
      <c r="BV11716" s="38"/>
    </row>
    <row r="11717" spans="44:74">
      <c r="AR11717" s="8"/>
      <c r="BV11717" s="38"/>
    </row>
    <row r="11718" spans="44:74">
      <c r="AR11718" s="8"/>
      <c r="BV11718" s="38"/>
    </row>
    <row r="11719" spans="44:74">
      <c r="AR11719" s="8"/>
      <c r="BV11719" s="38"/>
    </row>
    <row r="11720" spans="44:74">
      <c r="AR11720" s="8"/>
      <c r="BV11720" s="38"/>
    </row>
    <row r="11721" spans="44:74">
      <c r="AR11721" s="8"/>
      <c r="BV11721" s="38"/>
    </row>
    <row r="11722" spans="44:74">
      <c r="AR11722" s="8"/>
      <c r="BV11722" s="38"/>
    </row>
    <row r="11723" spans="44:74">
      <c r="AR11723" s="8"/>
      <c r="BV11723" s="38"/>
    </row>
    <row r="11724" spans="44:74">
      <c r="AR11724" s="8"/>
      <c r="BV11724" s="38"/>
    </row>
    <row r="11725" spans="44:74">
      <c r="AR11725" s="8"/>
      <c r="BV11725" s="38"/>
    </row>
    <row r="11726" spans="44:74">
      <c r="AR11726" s="8"/>
      <c r="BV11726" s="38"/>
    </row>
    <row r="11727" spans="44:74">
      <c r="AR11727" s="8"/>
      <c r="BV11727" s="38"/>
    </row>
    <row r="11728" spans="44:74">
      <c r="AR11728" s="8"/>
      <c r="BV11728" s="38"/>
    </row>
    <row r="11729" spans="44:74">
      <c r="AR11729" s="8"/>
      <c r="BV11729" s="38"/>
    </row>
    <row r="11730" spans="44:74">
      <c r="AR11730" s="8"/>
      <c r="BV11730" s="38"/>
    </row>
    <row r="11731" spans="44:74">
      <c r="AR11731" s="8"/>
      <c r="BV11731" s="38"/>
    </row>
    <row r="11732" spans="44:74">
      <c r="AR11732" s="8"/>
      <c r="BV11732" s="38"/>
    </row>
    <row r="11733" spans="44:74">
      <c r="AR11733" s="8"/>
      <c r="BV11733" s="38"/>
    </row>
    <row r="11734" spans="44:74">
      <c r="AR11734" s="8"/>
      <c r="BV11734" s="38"/>
    </row>
    <row r="11735" spans="44:74">
      <c r="AR11735" s="8"/>
      <c r="BV11735" s="38"/>
    </row>
    <row r="11736" spans="44:74">
      <c r="AR11736" s="8"/>
      <c r="BV11736" s="38"/>
    </row>
    <row r="11737" spans="44:74">
      <c r="AR11737" s="8"/>
      <c r="BV11737" s="38"/>
    </row>
    <row r="11738" spans="44:74">
      <c r="AR11738" s="8"/>
      <c r="BV11738" s="38"/>
    </row>
    <row r="11739" spans="44:74">
      <c r="AR11739" s="8"/>
      <c r="BV11739" s="38"/>
    </row>
    <row r="11740" spans="44:74">
      <c r="AR11740" s="8"/>
      <c r="BV11740" s="38"/>
    </row>
    <row r="11741" spans="44:74">
      <c r="AR11741" s="8"/>
      <c r="BV11741" s="38"/>
    </row>
    <row r="11742" spans="44:74">
      <c r="AR11742" s="8"/>
      <c r="BV11742" s="38"/>
    </row>
    <row r="11743" spans="44:74">
      <c r="AR11743" s="8"/>
      <c r="BV11743" s="38"/>
    </row>
    <row r="11744" spans="44:74">
      <c r="AR11744" s="8"/>
      <c r="BV11744" s="38"/>
    </row>
    <row r="11745" spans="44:74">
      <c r="AR11745" s="8"/>
      <c r="BV11745" s="38"/>
    </row>
    <row r="11746" spans="44:74">
      <c r="AR11746" s="8"/>
      <c r="BV11746" s="38"/>
    </row>
    <row r="11747" spans="44:74">
      <c r="AR11747" s="8"/>
      <c r="BV11747" s="38"/>
    </row>
    <row r="11748" spans="44:74">
      <c r="AR11748" s="8"/>
      <c r="BV11748" s="38"/>
    </row>
    <row r="11749" spans="44:74">
      <c r="AR11749" s="8"/>
      <c r="BV11749" s="38"/>
    </row>
    <row r="11750" spans="44:74">
      <c r="AR11750" s="8"/>
      <c r="BV11750" s="38"/>
    </row>
    <row r="11751" spans="44:74">
      <c r="AR11751" s="8"/>
      <c r="BV11751" s="38"/>
    </row>
    <row r="11752" spans="44:74">
      <c r="AR11752" s="8"/>
      <c r="BV11752" s="38"/>
    </row>
    <row r="11753" spans="44:74">
      <c r="AR11753" s="8"/>
      <c r="BV11753" s="38"/>
    </row>
    <row r="11754" spans="44:74">
      <c r="AR11754" s="8"/>
      <c r="BV11754" s="38"/>
    </row>
    <row r="11755" spans="44:74">
      <c r="AR11755" s="8"/>
      <c r="BV11755" s="38"/>
    </row>
    <row r="11756" spans="44:74">
      <c r="AR11756" s="8"/>
      <c r="BV11756" s="38"/>
    </row>
    <row r="11757" spans="44:74">
      <c r="AR11757" s="8"/>
      <c r="BV11757" s="38"/>
    </row>
    <row r="11758" spans="44:74">
      <c r="AR11758" s="8"/>
      <c r="BV11758" s="38"/>
    </row>
    <row r="11759" spans="44:74">
      <c r="AR11759" s="8"/>
      <c r="BV11759" s="38"/>
    </row>
    <row r="11760" spans="44:74">
      <c r="AR11760" s="8"/>
      <c r="BV11760" s="38"/>
    </row>
    <row r="11761" spans="44:74">
      <c r="AR11761" s="8"/>
      <c r="BV11761" s="38"/>
    </row>
    <row r="11762" spans="44:74">
      <c r="AR11762" s="8"/>
      <c r="BV11762" s="38"/>
    </row>
    <row r="11763" spans="44:74">
      <c r="AR11763" s="8"/>
      <c r="BV11763" s="38"/>
    </row>
    <row r="11764" spans="44:74">
      <c r="AR11764" s="8"/>
      <c r="BV11764" s="38"/>
    </row>
    <row r="11765" spans="44:74">
      <c r="AR11765" s="8"/>
      <c r="BV11765" s="38"/>
    </row>
    <row r="11766" spans="44:74">
      <c r="AR11766" s="8"/>
      <c r="BV11766" s="38"/>
    </row>
    <row r="11767" spans="44:74">
      <c r="AR11767" s="8"/>
      <c r="BV11767" s="38"/>
    </row>
    <row r="11768" spans="44:74">
      <c r="AR11768" s="8"/>
      <c r="BV11768" s="38"/>
    </row>
    <row r="11769" spans="44:74">
      <c r="AR11769" s="8"/>
      <c r="BV11769" s="38"/>
    </row>
    <row r="11770" spans="44:74">
      <c r="AR11770" s="8"/>
      <c r="BV11770" s="38"/>
    </row>
    <row r="11771" spans="44:74">
      <c r="AR11771" s="8"/>
      <c r="BV11771" s="38"/>
    </row>
    <row r="11772" spans="44:74">
      <c r="AR11772" s="8"/>
      <c r="BV11772" s="38"/>
    </row>
    <row r="11773" spans="44:74">
      <c r="AR11773" s="8"/>
      <c r="BV11773" s="38"/>
    </row>
    <row r="11774" spans="44:74">
      <c r="AR11774" s="8"/>
      <c r="BV11774" s="38"/>
    </row>
    <row r="11775" spans="44:74">
      <c r="AR11775" s="8"/>
      <c r="BV11775" s="38"/>
    </row>
    <row r="11776" spans="44:74">
      <c r="AR11776" s="8"/>
      <c r="BV11776" s="38"/>
    </row>
    <row r="11777" spans="44:74">
      <c r="AR11777" s="8"/>
      <c r="BV11777" s="38"/>
    </row>
    <row r="11778" spans="44:74">
      <c r="AR11778" s="8"/>
      <c r="BV11778" s="38"/>
    </row>
    <row r="11779" spans="44:74">
      <c r="AR11779" s="8"/>
      <c r="BV11779" s="38"/>
    </row>
    <row r="11780" spans="44:74">
      <c r="AR11780" s="8"/>
      <c r="BV11780" s="38"/>
    </row>
    <row r="11781" spans="44:74">
      <c r="AR11781" s="8"/>
      <c r="BV11781" s="38"/>
    </row>
    <row r="11782" spans="44:74">
      <c r="AR11782" s="8"/>
      <c r="BV11782" s="38"/>
    </row>
    <row r="11783" spans="44:74">
      <c r="AR11783" s="8"/>
      <c r="BV11783" s="38"/>
    </row>
    <row r="11784" spans="44:74">
      <c r="AR11784" s="8"/>
      <c r="BV11784" s="38"/>
    </row>
    <row r="11785" spans="44:74">
      <c r="AR11785" s="8"/>
      <c r="BV11785" s="38"/>
    </row>
    <row r="11786" spans="44:74">
      <c r="AR11786" s="8"/>
      <c r="BV11786" s="38"/>
    </row>
    <row r="11787" spans="44:74">
      <c r="AR11787" s="8"/>
      <c r="BV11787" s="38"/>
    </row>
    <row r="11788" spans="44:74">
      <c r="AR11788" s="8"/>
      <c r="BV11788" s="38"/>
    </row>
    <row r="11789" spans="44:74">
      <c r="AR11789" s="8"/>
      <c r="BV11789" s="38"/>
    </row>
    <row r="11790" spans="44:74">
      <c r="AR11790" s="8"/>
      <c r="BV11790" s="38"/>
    </row>
    <row r="11791" spans="44:74">
      <c r="AR11791" s="8"/>
      <c r="BV11791" s="38"/>
    </row>
    <row r="11792" spans="44:74">
      <c r="AR11792" s="8"/>
      <c r="BV11792" s="38"/>
    </row>
    <row r="11793" spans="44:74">
      <c r="AR11793" s="8"/>
      <c r="BV11793" s="38"/>
    </row>
    <row r="11794" spans="44:74">
      <c r="AR11794" s="8"/>
      <c r="BV11794" s="38"/>
    </row>
    <row r="11795" spans="44:74">
      <c r="AR11795" s="8"/>
      <c r="BV11795" s="38"/>
    </row>
    <row r="11796" spans="44:74">
      <c r="AR11796" s="8"/>
      <c r="BV11796" s="38"/>
    </row>
    <row r="11797" spans="44:74">
      <c r="AR11797" s="8"/>
      <c r="BV11797" s="38"/>
    </row>
    <row r="11798" spans="44:74">
      <c r="AR11798" s="8"/>
      <c r="BV11798" s="38"/>
    </row>
    <row r="11799" spans="44:74">
      <c r="AR11799" s="8"/>
      <c r="BV11799" s="38"/>
    </row>
    <row r="11800" spans="44:74">
      <c r="AR11800" s="8"/>
      <c r="BV11800" s="38"/>
    </row>
    <row r="11801" spans="44:74">
      <c r="AR11801" s="8"/>
      <c r="BV11801" s="38"/>
    </row>
    <row r="11802" spans="44:74">
      <c r="AR11802" s="8"/>
      <c r="BV11802" s="38"/>
    </row>
    <row r="11803" spans="44:74">
      <c r="AR11803" s="8"/>
      <c r="BV11803" s="38"/>
    </row>
    <row r="11804" spans="44:74">
      <c r="AR11804" s="8"/>
      <c r="BV11804" s="38"/>
    </row>
    <row r="11805" spans="44:74">
      <c r="AR11805" s="8"/>
      <c r="BV11805" s="38"/>
    </row>
    <row r="11806" spans="44:74">
      <c r="AR11806" s="8"/>
      <c r="BV11806" s="38"/>
    </row>
    <row r="11807" spans="44:74">
      <c r="AR11807" s="8"/>
      <c r="BV11807" s="38"/>
    </row>
    <row r="11808" spans="44:74">
      <c r="AR11808" s="8"/>
      <c r="BV11808" s="38"/>
    </row>
    <row r="11809" spans="44:74">
      <c r="AR11809" s="8"/>
      <c r="BV11809" s="38"/>
    </row>
    <row r="11810" spans="44:74">
      <c r="AR11810" s="8"/>
      <c r="BV11810" s="38"/>
    </row>
    <row r="11811" spans="44:74">
      <c r="AR11811" s="8"/>
      <c r="BV11811" s="38"/>
    </row>
    <row r="11812" spans="44:74">
      <c r="AR11812" s="8"/>
      <c r="BV11812" s="38"/>
    </row>
    <row r="11813" spans="44:74">
      <c r="AR11813" s="8"/>
      <c r="BV11813" s="38"/>
    </row>
    <row r="11814" spans="44:74">
      <c r="AR11814" s="8"/>
      <c r="BV11814" s="38"/>
    </row>
    <row r="11815" spans="44:74">
      <c r="AR11815" s="8"/>
      <c r="BV11815" s="38"/>
    </row>
    <row r="11816" spans="44:74">
      <c r="AR11816" s="8"/>
      <c r="BV11816" s="38"/>
    </row>
    <row r="11817" spans="44:74">
      <c r="AR11817" s="8"/>
      <c r="BV11817" s="38"/>
    </row>
    <row r="11818" spans="44:74">
      <c r="AR11818" s="8"/>
      <c r="BV11818" s="38"/>
    </row>
    <row r="11819" spans="44:74">
      <c r="AR11819" s="8"/>
      <c r="BV11819" s="38"/>
    </row>
    <row r="11820" spans="44:74">
      <c r="AR11820" s="8"/>
      <c r="BV11820" s="38"/>
    </row>
    <row r="11821" spans="44:74">
      <c r="AR11821" s="8"/>
      <c r="BV11821" s="38"/>
    </row>
    <row r="11822" spans="44:74">
      <c r="AR11822" s="8"/>
      <c r="BV11822" s="38"/>
    </row>
    <row r="11823" spans="44:74">
      <c r="AR11823" s="8"/>
      <c r="BV11823" s="38"/>
    </row>
    <row r="11824" spans="44:74">
      <c r="AR11824" s="8"/>
      <c r="BV11824" s="38"/>
    </row>
    <row r="11825" spans="44:74">
      <c r="AR11825" s="8"/>
      <c r="BV11825" s="38"/>
    </row>
    <row r="11826" spans="44:74">
      <c r="AR11826" s="8"/>
      <c r="BV11826" s="38"/>
    </row>
    <row r="11827" spans="44:74">
      <c r="AR11827" s="8"/>
      <c r="BV11827" s="38"/>
    </row>
    <row r="11828" spans="44:74">
      <c r="AR11828" s="8"/>
      <c r="BV11828" s="38"/>
    </row>
    <row r="11829" spans="44:74">
      <c r="AR11829" s="8"/>
      <c r="BV11829" s="38"/>
    </row>
    <row r="11830" spans="44:74">
      <c r="AR11830" s="8"/>
      <c r="BV11830" s="38"/>
    </row>
    <row r="11831" spans="44:74">
      <c r="AR11831" s="8"/>
      <c r="BV11831" s="38"/>
    </row>
    <row r="11832" spans="44:74">
      <c r="AR11832" s="8"/>
      <c r="BV11832" s="38"/>
    </row>
    <row r="11833" spans="44:74">
      <c r="AR11833" s="8"/>
      <c r="BV11833" s="38"/>
    </row>
    <row r="11834" spans="44:74">
      <c r="AR11834" s="8"/>
      <c r="BV11834" s="38"/>
    </row>
    <row r="11835" spans="44:74">
      <c r="AR11835" s="8"/>
      <c r="BV11835" s="38"/>
    </row>
    <row r="11836" spans="44:74">
      <c r="AR11836" s="8"/>
      <c r="BV11836" s="38"/>
    </row>
    <row r="11837" spans="44:74">
      <c r="AR11837" s="8"/>
      <c r="BV11837" s="38"/>
    </row>
    <row r="11838" spans="44:74">
      <c r="AR11838" s="8"/>
      <c r="BV11838" s="38"/>
    </row>
    <row r="11839" spans="44:74">
      <c r="AR11839" s="8"/>
      <c r="BV11839" s="38"/>
    </row>
    <row r="11840" spans="44:74">
      <c r="AR11840" s="8"/>
      <c r="BV11840" s="38"/>
    </row>
    <row r="11841" spans="44:74">
      <c r="AR11841" s="8"/>
      <c r="BV11841" s="38"/>
    </row>
    <row r="11842" spans="44:74">
      <c r="AR11842" s="8"/>
      <c r="BV11842" s="38"/>
    </row>
    <row r="11843" spans="44:74">
      <c r="AR11843" s="8"/>
      <c r="BV11843" s="38"/>
    </row>
    <row r="11844" spans="44:74">
      <c r="AR11844" s="8"/>
      <c r="BV11844" s="38"/>
    </row>
    <row r="11845" spans="44:74">
      <c r="AR11845" s="8"/>
      <c r="BV11845" s="38"/>
    </row>
    <row r="11846" spans="44:74">
      <c r="AR11846" s="8"/>
      <c r="BV11846" s="38"/>
    </row>
    <row r="11847" spans="44:74">
      <c r="AR11847" s="8"/>
      <c r="BV11847" s="38"/>
    </row>
    <row r="11848" spans="44:74">
      <c r="AR11848" s="8"/>
      <c r="BV11848" s="38"/>
    </row>
    <row r="11849" spans="44:74">
      <c r="AR11849" s="8"/>
      <c r="BV11849" s="38"/>
    </row>
    <row r="11850" spans="44:74">
      <c r="AR11850" s="8"/>
      <c r="BV11850" s="38"/>
    </row>
    <row r="11851" spans="44:74">
      <c r="AR11851" s="8"/>
      <c r="BV11851" s="38"/>
    </row>
    <row r="11852" spans="44:74">
      <c r="AR11852" s="8"/>
      <c r="BV11852" s="38"/>
    </row>
    <row r="11853" spans="44:74">
      <c r="AR11853" s="8"/>
      <c r="BV11853" s="38"/>
    </row>
    <row r="11854" spans="44:74">
      <c r="AR11854" s="8"/>
      <c r="BV11854" s="38"/>
    </row>
    <row r="11855" spans="44:74">
      <c r="AR11855" s="8"/>
      <c r="BV11855" s="38"/>
    </row>
    <row r="11856" spans="44:74">
      <c r="AR11856" s="8"/>
      <c r="BV11856" s="38"/>
    </row>
    <row r="11857" spans="44:74">
      <c r="AR11857" s="8"/>
      <c r="BV11857" s="38"/>
    </row>
    <row r="11858" spans="44:74">
      <c r="AR11858" s="8"/>
      <c r="BV11858" s="38"/>
    </row>
    <row r="11859" spans="44:74">
      <c r="AR11859" s="8"/>
      <c r="BV11859" s="38"/>
    </row>
    <row r="11860" spans="44:74">
      <c r="AR11860" s="8"/>
      <c r="BV11860" s="38"/>
    </row>
    <row r="11861" spans="44:74">
      <c r="AR11861" s="8"/>
      <c r="BV11861" s="38"/>
    </row>
    <row r="11862" spans="44:74">
      <c r="AR11862" s="8"/>
      <c r="BV11862" s="38"/>
    </row>
    <row r="11863" spans="44:74">
      <c r="AR11863" s="8"/>
      <c r="BV11863" s="38"/>
    </row>
    <row r="11864" spans="44:74">
      <c r="AR11864" s="8"/>
      <c r="BV11864" s="38"/>
    </row>
    <row r="11865" spans="44:74">
      <c r="AR11865" s="8"/>
      <c r="BV11865" s="38"/>
    </row>
    <row r="11866" spans="44:74">
      <c r="AR11866" s="8"/>
      <c r="BV11866" s="38"/>
    </row>
    <row r="11867" spans="44:74">
      <c r="AR11867" s="8"/>
      <c r="BV11867" s="38"/>
    </row>
    <row r="11868" spans="44:74">
      <c r="AR11868" s="8"/>
      <c r="BV11868" s="38"/>
    </row>
    <row r="11869" spans="44:74">
      <c r="AR11869" s="8"/>
      <c r="BV11869" s="38"/>
    </row>
    <row r="11870" spans="44:74">
      <c r="AR11870" s="8"/>
      <c r="BV11870" s="38"/>
    </row>
    <row r="11871" spans="44:74">
      <c r="AR11871" s="8"/>
      <c r="BV11871" s="38"/>
    </row>
    <row r="11872" spans="44:74">
      <c r="AR11872" s="8"/>
      <c r="BV11872" s="38"/>
    </row>
    <row r="11873" spans="44:74">
      <c r="AR11873" s="8"/>
      <c r="BV11873" s="38"/>
    </row>
    <row r="11874" spans="44:74">
      <c r="AR11874" s="8"/>
      <c r="BV11874" s="38"/>
    </row>
    <row r="11875" spans="44:74">
      <c r="AR11875" s="8"/>
      <c r="BV11875" s="38"/>
    </row>
    <row r="11876" spans="44:74">
      <c r="AR11876" s="8"/>
      <c r="BV11876" s="38"/>
    </row>
    <row r="11877" spans="44:74">
      <c r="AR11877" s="8"/>
      <c r="BV11877" s="38"/>
    </row>
    <row r="11878" spans="44:74">
      <c r="AR11878" s="8"/>
      <c r="BV11878" s="38"/>
    </row>
    <row r="11879" spans="44:74">
      <c r="AR11879" s="8"/>
      <c r="BV11879" s="38"/>
    </row>
    <row r="11880" spans="44:74">
      <c r="AR11880" s="8"/>
      <c r="BV11880" s="38"/>
    </row>
    <row r="11881" spans="44:74">
      <c r="AR11881" s="8"/>
      <c r="BV11881" s="38"/>
    </row>
    <row r="11882" spans="44:74">
      <c r="AR11882" s="8"/>
      <c r="BV11882" s="38"/>
    </row>
    <row r="11883" spans="44:74">
      <c r="AR11883" s="8"/>
      <c r="BV11883" s="38"/>
    </row>
    <row r="11884" spans="44:74">
      <c r="AR11884" s="8"/>
      <c r="BV11884" s="38"/>
    </row>
    <row r="11885" spans="44:74">
      <c r="AR11885" s="8"/>
      <c r="BV11885" s="38"/>
    </row>
    <row r="11886" spans="44:74">
      <c r="AR11886" s="8"/>
      <c r="BV11886" s="38"/>
    </row>
    <row r="11887" spans="44:74">
      <c r="AR11887" s="8"/>
      <c r="BV11887" s="38"/>
    </row>
    <row r="11888" spans="44:74">
      <c r="AR11888" s="8"/>
      <c r="BV11888" s="38"/>
    </row>
    <row r="11889" spans="44:74">
      <c r="AR11889" s="8"/>
      <c r="BV11889" s="38"/>
    </row>
    <row r="11890" spans="44:74">
      <c r="AR11890" s="8"/>
      <c r="BV11890" s="38"/>
    </row>
    <row r="11891" spans="44:74">
      <c r="AR11891" s="8"/>
      <c r="BV11891" s="38"/>
    </row>
    <row r="11892" spans="44:74">
      <c r="AR11892" s="8"/>
      <c r="BV11892" s="38"/>
    </row>
    <row r="11893" spans="44:74">
      <c r="AR11893" s="8"/>
      <c r="BV11893" s="38"/>
    </row>
    <row r="11894" spans="44:74">
      <c r="AR11894" s="8"/>
      <c r="BV11894" s="38"/>
    </row>
    <row r="11895" spans="44:74">
      <c r="AR11895" s="8"/>
      <c r="BV11895" s="38"/>
    </row>
    <row r="11896" spans="44:74">
      <c r="AR11896" s="8"/>
      <c r="BV11896" s="38"/>
    </row>
    <row r="11897" spans="44:74">
      <c r="AR11897" s="8"/>
      <c r="BV11897" s="38"/>
    </row>
    <row r="11898" spans="44:74">
      <c r="AR11898" s="8"/>
      <c r="BV11898" s="38"/>
    </row>
    <row r="11899" spans="44:74">
      <c r="AR11899" s="8"/>
      <c r="BV11899" s="38"/>
    </row>
    <row r="11900" spans="44:74">
      <c r="AR11900" s="8"/>
      <c r="BV11900" s="38"/>
    </row>
    <row r="11901" spans="44:74">
      <c r="AR11901" s="8"/>
      <c r="BV11901" s="38"/>
    </row>
    <row r="11902" spans="44:74">
      <c r="AR11902" s="8"/>
      <c r="BV11902" s="38"/>
    </row>
    <row r="11903" spans="44:74">
      <c r="AR11903" s="8"/>
      <c r="BV11903" s="38"/>
    </row>
    <row r="11904" spans="44:74">
      <c r="AR11904" s="8"/>
      <c r="BV11904" s="38"/>
    </row>
    <row r="11905" spans="44:74">
      <c r="AR11905" s="8"/>
      <c r="BV11905" s="38"/>
    </row>
    <row r="11906" spans="44:74">
      <c r="AR11906" s="8"/>
      <c r="BV11906" s="38"/>
    </row>
    <row r="11907" spans="44:74">
      <c r="AR11907" s="8"/>
      <c r="BV11907" s="38"/>
    </row>
    <row r="11908" spans="44:74">
      <c r="AR11908" s="8"/>
      <c r="BV11908" s="38"/>
    </row>
    <row r="11909" spans="44:74">
      <c r="AR11909" s="8"/>
      <c r="BV11909" s="38"/>
    </row>
    <row r="11910" spans="44:74">
      <c r="AR11910" s="8"/>
      <c r="BV11910" s="38"/>
    </row>
    <row r="11911" spans="44:74">
      <c r="AR11911" s="8"/>
      <c r="BV11911" s="38"/>
    </row>
    <row r="11912" spans="44:74">
      <c r="AR11912" s="8"/>
      <c r="BV11912" s="38"/>
    </row>
    <row r="11913" spans="44:74">
      <c r="AR11913" s="8"/>
      <c r="BV11913" s="38"/>
    </row>
    <row r="11914" spans="44:74">
      <c r="AR11914" s="8"/>
      <c r="BV11914" s="38"/>
    </row>
    <row r="11915" spans="44:74">
      <c r="AR11915" s="8"/>
      <c r="BV11915" s="38"/>
    </row>
    <row r="11916" spans="44:74">
      <c r="AR11916" s="8"/>
      <c r="BV11916" s="38"/>
    </row>
    <row r="11917" spans="44:74">
      <c r="AR11917" s="8"/>
      <c r="BV11917" s="38"/>
    </row>
    <row r="11918" spans="44:74">
      <c r="AR11918" s="8"/>
      <c r="BV11918" s="38"/>
    </row>
    <row r="11919" spans="44:74">
      <c r="AR11919" s="8"/>
      <c r="BV11919" s="38"/>
    </row>
    <row r="11920" spans="44:74">
      <c r="AR11920" s="8"/>
      <c r="BV11920" s="38"/>
    </row>
    <row r="11921" spans="44:74">
      <c r="AR11921" s="8"/>
      <c r="BV11921" s="38"/>
    </row>
    <row r="11922" spans="44:74">
      <c r="AR11922" s="8"/>
      <c r="BV11922" s="38"/>
    </row>
    <row r="11923" spans="44:74">
      <c r="AR11923" s="8"/>
      <c r="BV11923" s="38"/>
    </row>
    <row r="11924" spans="44:74">
      <c r="AR11924" s="8"/>
      <c r="BV11924" s="38"/>
    </row>
    <row r="11925" spans="44:74">
      <c r="AR11925" s="8"/>
      <c r="BV11925" s="38"/>
    </row>
    <row r="11926" spans="44:74">
      <c r="AR11926" s="8"/>
      <c r="BV11926" s="38"/>
    </row>
    <row r="11927" spans="44:74">
      <c r="AR11927" s="8"/>
      <c r="BV11927" s="38"/>
    </row>
    <row r="11928" spans="44:74">
      <c r="AR11928" s="8"/>
      <c r="BV11928" s="38"/>
    </row>
    <row r="11929" spans="44:74">
      <c r="AR11929" s="8"/>
      <c r="BV11929" s="38"/>
    </row>
    <row r="11930" spans="44:74">
      <c r="AR11930" s="8"/>
      <c r="BV11930" s="38"/>
    </row>
    <row r="11931" spans="44:74">
      <c r="AR11931" s="8"/>
      <c r="BV11931" s="38"/>
    </row>
    <row r="11932" spans="44:74">
      <c r="AR11932" s="8"/>
      <c r="BV11932" s="38"/>
    </row>
    <row r="11933" spans="44:74">
      <c r="AR11933" s="8"/>
      <c r="BV11933" s="38"/>
    </row>
    <row r="11934" spans="44:74">
      <c r="AR11934" s="8"/>
      <c r="BV11934" s="38"/>
    </row>
    <row r="11935" spans="44:74">
      <c r="AR11935" s="8"/>
      <c r="BV11935" s="38"/>
    </row>
    <row r="11936" spans="44:74">
      <c r="AR11936" s="8"/>
      <c r="BV11936" s="38"/>
    </row>
    <row r="11937" spans="44:74">
      <c r="AR11937" s="8"/>
      <c r="BV11937" s="38"/>
    </row>
    <row r="11938" spans="44:74">
      <c r="AR11938" s="8"/>
      <c r="BV11938" s="38"/>
    </row>
    <row r="11939" spans="44:74">
      <c r="AR11939" s="8"/>
      <c r="BV11939" s="38"/>
    </row>
    <row r="11940" spans="44:74">
      <c r="AR11940" s="8"/>
      <c r="BV11940" s="38"/>
    </row>
    <row r="11941" spans="44:74">
      <c r="AR11941" s="8"/>
      <c r="BV11941" s="38"/>
    </row>
    <row r="11942" spans="44:74">
      <c r="AR11942" s="8"/>
      <c r="BV11942" s="38"/>
    </row>
    <row r="11943" spans="44:74">
      <c r="AR11943" s="8"/>
      <c r="BV11943" s="38"/>
    </row>
    <row r="11944" spans="44:74">
      <c r="AR11944" s="8"/>
      <c r="BV11944" s="38"/>
    </row>
    <row r="11945" spans="44:74">
      <c r="AR11945" s="8"/>
      <c r="BV11945" s="38"/>
    </row>
    <row r="11946" spans="44:74">
      <c r="AR11946" s="8"/>
      <c r="BV11946" s="38"/>
    </row>
    <row r="11947" spans="44:74">
      <c r="AR11947" s="8"/>
      <c r="BV11947" s="38"/>
    </row>
    <row r="11948" spans="44:74">
      <c r="AR11948" s="8"/>
      <c r="BV11948" s="38"/>
    </row>
    <row r="11949" spans="44:74">
      <c r="AR11949" s="8"/>
      <c r="BV11949" s="38"/>
    </row>
    <row r="11950" spans="44:74">
      <c r="AR11950" s="8"/>
      <c r="BV11950" s="38"/>
    </row>
    <row r="11951" spans="44:74">
      <c r="AR11951" s="8"/>
      <c r="BV11951" s="38"/>
    </row>
    <row r="11952" spans="44:74">
      <c r="AR11952" s="8"/>
      <c r="BV11952" s="38"/>
    </row>
    <row r="11953" spans="44:74">
      <c r="AR11953" s="8"/>
      <c r="BV11953" s="38"/>
    </row>
    <row r="11954" spans="44:74">
      <c r="AR11954" s="8"/>
      <c r="BV11954" s="38"/>
    </row>
    <row r="11955" spans="44:74">
      <c r="AR11955" s="8"/>
      <c r="BV11955" s="38"/>
    </row>
    <row r="11956" spans="44:74">
      <c r="AR11956" s="8"/>
      <c r="BV11956" s="38"/>
    </row>
    <row r="11957" spans="44:74">
      <c r="AR11957" s="8"/>
      <c r="BV11957" s="38"/>
    </row>
    <row r="11958" spans="44:74">
      <c r="AR11958" s="8"/>
      <c r="BV11958" s="38"/>
    </row>
    <row r="11959" spans="44:74">
      <c r="AR11959" s="8"/>
      <c r="BV11959" s="38"/>
    </row>
    <row r="11960" spans="44:74">
      <c r="AR11960" s="8"/>
      <c r="BV11960" s="38"/>
    </row>
    <row r="11961" spans="44:74">
      <c r="AR11961" s="8"/>
      <c r="BV11961" s="38"/>
    </row>
    <row r="11962" spans="44:74">
      <c r="AR11962" s="8"/>
      <c r="BV11962" s="38"/>
    </row>
    <row r="11963" spans="44:74">
      <c r="AR11963" s="8"/>
      <c r="BV11963" s="38"/>
    </row>
    <row r="11964" spans="44:74">
      <c r="AR11964" s="8"/>
      <c r="BV11964" s="38"/>
    </row>
    <row r="11965" spans="44:74">
      <c r="AR11965" s="8"/>
      <c r="BV11965" s="38"/>
    </row>
    <row r="11966" spans="44:74">
      <c r="AR11966" s="8"/>
      <c r="BV11966" s="38"/>
    </row>
    <row r="11967" spans="44:74">
      <c r="AR11967" s="8"/>
      <c r="BV11967" s="38"/>
    </row>
    <row r="11968" spans="44:74">
      <c r="AR11968" s="8"/>
      <c r="BV11968" s="38"/>
    </row>
    <row r="11969" spans="44:74">
      <c r="AR11969" s="8"/>
      <c r="BV11969" s="38"/>
    </row>
    <row r="11970" spans="44:74">
      <c r="AR11970" s="8"/>
      <c r="BV11970" s="38"/>
    </row>
    <row r="11971" spans="44:74">
      <c r="AR11971" s="8"/>
      <c r="BV11971" s="38"/>
    </row>
    <row r="11972" spans="44:74">
      <c r="AR11972" s="8"/>
      <c r="BV11972" s="38"/>
    </row>
    <row r="11973" spans="44:74">
      <c r="AR11973" s="8"/>
      <c r="BV11973" s="38"/>
    </row>
    <row r="11974" spans="44:74">
      <c r="AR11974" s="8"/>
      <c r="BV11974" s="38"/>
    </row>
    <row r="11975" spans="44:74">
      <c r="AR11975" s="8"/>
      <c r="BV11975" s="38"/>
    </row>
    <row r="11976" spans="44:74">
      <c r="AR11976" s="8"/>
      <c r="BV11976" s="38"/>
    </row>
    <row r="11977" spans="44:74">
      <c r="AR11977" s="8"/>
      <c r="BV11977" s="38"/>
    </row>
    <row r="11978" spans="44:74">
      <c r="AR11978" s="8"/>
      <c r="BV11978" s="38"/>
    </row>
    <row r="11979" spans="44:74">
      <c r="AR11979" s="8"/>
      <c r="BV11979" s="38"/>
    </row>
    <row r="11980" spans="44:74">
      <c r="AR11980" s="8"/>
      <c r="BV11980" s="38"/>
    </row>
    <row r="11981" spans="44:74">
      <c r="AR11981" s="8"/>
      <c r="BV11981" s="38"/>
    </row>
    <row r="11982" spans="44:74">
      <c r="AR11982" s="8"/>
      <c r="BV11982" s="38"/>
    </row>
    <row r="11983" spans="44:74">
      <c r="AR11983" s="8"/>
      <c r="BV11983" s="38"/>
    </row>
    <row r="11984" spans="44:74">
      <c r="AR11984" s="8"/>
      <c r="BV11984" s="38"/>
    </row>
    <row r="11985" spans="44:74">
      <c r="AR11985" s="8"/>
      <c r="BV11985" s="38"/>
    </row>
    <row r="11986" spans="44:74">
      <c r="AR11986" s="8"/>
      <c r="BV11986" s="38"/>
    </row>
    <row r="11987" spans="44:74">
      <c r="AR11987" s="8"/>
      <c r="BV11987" s="38"/>
    </row>
    <row r="11988" spans="44:74">
      <c r="AR11988" s="8"/>
      <c r="BV11988" s="38"/>
    </row>
    <row r="11989" spans="44:74">
      <c r="AR11989" s="8"/>
      <c r="BV11989" s="38"/>
    </row>
    <row r="11990" spans="44:74">
      <c r="AR11990" s="8"/>
      <c r="BV11990" s="38"/>
    </row>
    <row r="11991" spans="44:74">
      <c r="AR11991" s="8"/>
      <c r="BV11991" s="38"/>
    </row>
    <row r="11992" spans="44:74">
      <c r="AR11992" s="8"/>
      <c r="BV11992" s="38"/>
    </row>
    <row r="11993" spans="44:74">
      <c r="AR11993" s="8"/>
      <c r="BV11993" s="38"/>
    </row>
    <row r="11994" spans="44:74">
      <c r="AR11994" s="8"/>
      <c r="BV11994" s="38"/>
    </row>
    <row r="11995" spans="44:74">
      <c r="AR11995" s="8"/>
      <c r="BV11995" s="38"/>
    </row>
    <row r="11996" spans="44:74">
      <c r="AR11996" s="8"/>
      <c r="BV11996" s="38"/>
    </row>
    <row r="11997" spans="44:74">
      <c r="AR11997" s="8"/>
      <c r="BV11997" s="38"/>
    </row>
    <row r="11998" spans="44:74">
      <c r="AR11998" s="8"/>
      <c r="BV11998" s="38"/>
    </row>
    <row r="11999" spans="44:74">
      <c r="AR11999" s="8"/>
      <c r="BV11999" s="38"/>
    </row>
    <row r="12000" spans="44:74">
      <c r="AR12000" s="8"/>
      <c r="BV12000" s="38"/>
    </row>
    <row r="12001" spans="44:74">
      <c r="AR12001" s="8"/>
      <c r="BV12001" s="38"/>
    </row>
    <row r="12002" spans="44:74">
      <c r="AR12002" s="8"/>
      <c r="BV12002" s="38"/>
    </row>
    <row r="12003" spans="44:74">
      <c r="AR12003" s="8"/>
      <c r="BV12003" s="38"/>
    </row>
    <row r="12004" spans="44:74">
      <c r="AR12004" s="8"/>
      <c r="BV12004" s="38"/>
    </row>
    <row r="12005" spans="44:74">
      <c r="AR12005" s="8"/>
      <c r="BV12005" s="38"/>
    </row>
    <row r="12006" spans="44:74">
      <c r="AR12006" s="8"/>
      <c r="BV12006" s="38"/>
    </row>
    <row r="12007" spans="44:74">
      <c r="AR12007" s="8"/>
      <c r="BV12007" s="38"/>
    </row>
    <row r="12008" spans="44:74">
      <c r="AR12008" s="8"/>
      <c r="BV12008" s="38"/>
    </row>
    <row r="12009" spans="44:74">
      <c r="AR12009" s="8"/>
      <c r="BV12009" s="38"/>
    </row>
    <row r="12010" spans="44:74">
      <c r="AR12010" s="8"/>
      <c r="BV12010" s="38"/>
    </row>
    <row r="12011" spans="44:74">
      <c r="AR12011" s="8"/>
      <c r="BV12011" s="38"/>
    </row>
    <row r="12012" spans="44:74">
      <c r="AR12012" s="8"/>
      <c r="BV12012" s="38"/>
    </row>
    <row r="12013" spans="44:74">
      <c r="AR12013" s="8"/>
      <c r="BV12013" s="38"/>
    </row>
    <row r="12014" spans="44:74">
      <c r="AR12014" s="8"/>
      <c r="BV12014" s="38"/>
    </row>
    <row r="12015" spans="44:74">
      <c r="AR12015" s="8"/>
      <c r="BV12015" s="38"/>
    </row>
    <row r="12016" spans="44:74">
      <c r="AR12016" s="8"/>
      <c r="BV12016" s="38"/>
    </row>
    <row r="12017" spans="44:74">
      <c r="AR12017" s="8"/>
      <c r="BV12017" s="38"/>
    </row>
    <row r="12018" spans="44:74">
      <c r="AR12018" s="8"/>
      <c r="BV12018" s="38"/>
    </row>
    <row r="12019" spans="44:74">
      <c r="AR12019" s="8"/>
      <c r="BV12019" s="38"/>
    </row>
    <row r="12020" spans="44:74">
      <c r="AR12020" s="8"/>
      <c r="BV12020" s="38"/>
    </row>
    <row r="12021" spans="44:74">
      <c r="AR12021" s="8"/>
      <c r="BV12021" s="38"/>
    </row>
    <row r="12022" spans="44:74">
      <c r="AR12022" s="8"/>
      <c r="BV12022" s="38"/>
    </row>
    <row r="12023" spans="44:74">
      <c r="AR12023" s="8"/>
      <c r="BV12023" s="38"/>
    </row>
    <row r="12024" spans="44:74">
      <c r="AR12024" s="8"/>
      <c r="BV12024" s="38"/>
    </row>
    <row r="12025" spans="44:74">
      <c r="AR12025" s="8"/>
      <c r="BV12025" s="38"/>
    </row>
    <row r="12026" spans="44:74">
      <c r="AR12026" s="8"/>
      <c r="BV12026" s="38"/>
    </row>
    <row r="12027" spans="44:74">
      <c r="AR12027" s="8"/>
      <c r="BV12027" s="38"/>
    </row>
    <row r="12028" spans="44:74">
      <c r="AR12028" s="8"/>
      <c r="BV12028" s="38"/>
    </row>
    <row r="12029" spans="44:74">
      <c r="AR12029" s="8"/>
      <c r="BV12029" s="38"/>
    </row>
    <row r="12030" spans="44:74">
      <c r="AR12030" s="8"/>
      <c r="BV12030" s="38"/>
    </row>
    <row r="12031" spans="44:74">
      <c r="AR12031" s="8"/>
      <c r="BV12031" s="38"/>
    </row>
    <row r="12032" spans="44:74">
      <c r="AR12032" s="8"/>
      <c r="BV12032" s="38"/>
    </row>
    <row r="12033" spans="44:74">
      <c r="AR12033" s="8"/>
      <c r="BV12033" s="38"/>
    </row>
    <row r="12034" spans="44:74">
      <c r="AR12034" s="8"/>
      <c r="BV12034" s="38"/>
    </row>
    <row r="12035" spans="44:74">
      <c r="AR12035" s="8"/>
      <c r="BV12035" s="38"/>
    </row>
    <row r="12036" spans="44:74">
      <c r="AR12036" s="8"/>
      <c r="BV12036" s="38"/>
    </row>
    <row r="12037" spans="44:74">
      <c r="AR12037" s="8"/>
      <c r="BV12037" s="38"/>
    </row>
    <row r="12038" spans="44:74">
      <c r="AR12038" s="8"/>
      <c r="BV12038" s="38"/>
    </row>
    <row r="12039" spans="44:74">
      <c r="AR12039" s="8"/>
      <c r="BV12039" s="38"/>
    </row>
    <row r="12040" spans="44:74">
      <c r="AR12040" s="8"/>
      <c r="BV12040" s="38"/>
    </row>
    <row r="12041" spans="44:74">
      <c r="AR12041" s="8"/>
      <c r="BV12041" s="38"/>
    </row>
    <row r="12042" spans="44:74">
      <c r="AR12042" s="8"/>
      <c r="BV12042" s="38"/>
    </row>
    <row r="12043" spans="44:74">
      <c r="AR12043" s="8"/>
      <c r="BV12043" s="38"/>
    </row>
    <row r="12044" spans="44:74">
      <c r="AR12044" s="8"/>
      <c r="BV12044" s="38"/>
    </row>
    <row r="12045" spans="44:74">
      <c r="AR12045" s="8"/>
      <c r="BV12045" s="38"/>
    </row>
    <row r="12046" spans="44:74">
      <c r="AR12046" s="8"/>
      <c r="BV12046" s="38"/>
    </row>
    <row r="12047" spans="44:74">
      <c r="AR12047" s="8"/>
      <c r="BV12047" s="38"/>
    </row>
    <row r="12048" spans="44:74">
      <c r="AR12048" s="8"/>
      <c r="BV12048" s="38"/>
    </row>
    <row r="12049" spans="44:74">
      <c r="AR12049" s="8"/>
      <c r="BV12049" s="38"/>
    </row>
    <row r="12050" spans="44:74">
      <c r="AR12050" s="8"/>
      <c r="BV12050" s="38"/>
    </row>
    <row r="12051" spans="44:74">
      <c r="AR12051" s="8"/>
      <c r="BV12051" s="38"/>
    </row>
    <row r="12052" spans="44:74">
      <c r="AR12052" s="8"/>
      <c r="BV12052" s="38"/>
    </row>
    <row r="12053" spans="44:74">
      <c r="AR12053" s="8"/>
      <c r="BV12053" s="38"/>
    </row>
    <row r="12054" spans="44:74">
      <c r="AR12054" s="8"/>
      <c r="BV12054" s="38"/>
    </row>
    <row r="12055" spans="44:74">
      <c r="AR12055" s="8"/>
      <c r="BV12055" s="38"/>
    </row>
    <row r="12056" spans="44:74">
      <c r="AR12056" s="8"/>
      <c r="BV12056" s="38"/>
    </row>
    <row r="12057" spans="44:74">
      <c r="AR12057" s="8"/>
      <c r="BV12057" s="38"/>
    </row>
    <row r="12058" spans="44:74">
      <c r="AR12058" s="8"/>
      <c r="BV12058" s="38"/>
    </row>
    <row r="12059" spans="44:74">
      <c r="AR12059" s="8"/>
      <c r="BV12059" s="38"/>
    </row>
    <row r="12060" spans="44:74">
      <c r="AR12060" s="8"/>
      <c r="BV12060" s="38"/>
    </row>
    <row r="12061" spans="44:74">
      <c r="AR12061" s="8"/>
      <c r="BV12061" s="38"/>
    </row>
    <row r="12062" spans="44:74">
      <c r="AR12062" s="8"/>
      <c r="BV12062" s="38"/>
    </row>
    <row r="12063" spans="44:74">
      <c r="AR12063" s="8"/>
      <c r="BV12063" s="38"/>
    </row>
    <row r="12064" spans="44:74">
      <c r="AR12064" s="8"/>
      <c r="BV12064" s="38"/>
    </row>
    <row r="12065" spans="44:74">
      <c r="AR12065" s="8"/>
      <c r="BV12065" s="38"/>
    </row>
    <row r="12066" spans="44:74">
      <c r="AR12066" s="8"/>
      <c r="BV12066" s="38"/>
    </row>
    <row r="12067" spans="44:74">
      <c r="AR12067" s="8"/>
      <c r="BV12067" s="38"/>
    </row>
    <row r="12068" spans="44:74">
      <c r="AR12068" s="8"/>
      <c r="BV12068" s="38"/>
    </row>
    <row r="12069" spans="44:74">
      <c r="AR12069" s="8"/>
      <c r="BV12069" s="38"/>
    </row>
    <row r="12070" spans="44:74">
      <c r="AR12070" s="8"/>
      <c r="BV12070" s="38"/>
    </row>
    <row r="12071" spans="44:74">
      <c r="AR12071" s="8"/>
      <c r="BV12071" s="38"/>
    </row>
    <row r="12072" spans="44:74">
      <c r="AR12072" s="8"/>
      <c r="BV12072" s="38"/>
    </row>
    <row r="12073" spans="44:74">
      <c r="AR12073" s="8"/>
      <c r="BV12073" s="38"/>
    </row>
    <row r="12074" spans="44:74">
      <c r="AR12074" s="8"/>
      <c r="BV12074" s="38"/>
    </row>
    <row r="12075" spans="44:74">
      <c r="AR12075" s="8"/>
      <c r="BV12075" s="38"/>
    </row>
    <row r="12076" spans="44:74">
      <c r="AR12076" s="8"/>
      <c r="BV12076" s="38"/>
    </row>
    <row r="12077" spans="44:74">
      <c r="AR12077" s="8"/>
      <c r="BV12077" s="38"/>
    </row>
    <row r="12078" spans="44:74">
      <c r="AR12078" s="8"/>
      <c r="BV12078" s="38"/>
    </row>
    <row r="12079" spans="44:74">
      <c r="AR12079" s="8"/>
      <c r="BV12079" s="38"/>
    </row>
    <row r="12080" spans="44:74">
      <c r="AR12080" s="8"/>
      <c r="BV12080" s="38"/>
    </row>
    <row r="12081" spans="44:74">
      <c r="AR12081" s="8"/>
      <c r="BV12081" s="38"/>
    </row>
    <row r="12082" spans="44:74">
      <c r="AR12082" s="8"/>
      <c r="BV12082" s="38"/>
    </row>
    <row r="12083" spans="44:74">
      <c r="AR12083" s="8"/>
      <c r="BV12083" s="38"/>
    </row>
    <row r="12084" spans="44:74">
      <c r="AR12084" s="8"/>
      <c r="BV12084" s="38"/>
    </row>
    <row r="12085" spans="44:74">
      <c r="AR12085" s="8"/>
      <c r="BV12085" s="38"/>
    </row>
    <row r="12086" spans="44:74">
      <c r="AR12086" s="8"/>
      <c r="BV12086" s="38"/>
    </row>
    <row r="12087" spans="44:74">
      <c r="AR12087" s="8"/>
      <c r="BV12087" s="38"/>
    </row>
    <row r="12088" spans="44:74">
      <c r="AR12088" s="8"/>
      <c r="BV12088" s="38"/>
    </row>
    <row r="12089" spans="44:74">
      <c r="AR12089" s="8"/>
      <c r="BV12089" s="38"/>
    </row>
    <row r="12090" spans="44:74">
      <c r="AR12090" s="8"/>
      <c r="BV12090" s="38"/>
    </row>
    <row r="12091" spans="44:74">
      <c r="AR12091" s="8"/>
      <c r="BV12091" s="38"/>
    </row>
    <row r="12092" spans="44:74">
      <c r="AR12092" s="8"/>
      <c r="BV12092" s="38"/>
    </row>
    <row r="12093" spans="44:74">
      <c r="AR12093" s="8"/>
      <c r="BV12093" s="38"/>
    </row>
    <row r="12094" spans="44:74">
      <c r="AR12094" s="8"/>
      <c r="BV12094" s="38"/>
    </row>
    <row r="12095" spans="44:74">
      <c r="AR12095" s="8"/>
      <c r="BV12095" s="38"/>
    </row>
    <row r="12096" spans="44:74">
      <c r="AR12096" s="8"/>
      <c r="BV12096" s="38"/>
    </row>
    <row r="12097" spans="44:74">
      <c r="AR12097" s="8"/>
      <c r="BV12097" s="38"/>
    </row>
    <row r="12098" spans="44:74">
      <c r="AR12098" s="8"/>
      <c r="BV12098" s="38"/>
    </row>
    <row r="12099" spans="44:74">
      <c r="AR12099" s="8"/>
      <c r="BV12099" s="38"/>
    </row>
    <row r="12100" spans="44:74">
      <c r="AR12100" s="8"/>
      <c r="BV12100" s="38"/>
    </row>
    <row r="12101" spans="44:74">
      <c r="AR12101" s="8"/>
      <c r="BV12101" s="38"/>
    </row>
    <row r="12102" spans="44:74">
      <c r="AR12102" s="8"/>
      <c r="BV12102" s="38"/>
    </row>
    <row r="12103" spans="44:74">
      <c r="AR12103" s="8"/>
      <c r="BV12103" s="38"/>
    </row>
    <row r="12104" spans="44:74">
      <c r="AR12104" s="8"/>
      <c r="BV12104" s="38"/>
    </row>
    <row r="12105" spans="44:74">
      <c r="AR12105" s="8"/>
      <c r="BV12105" s="38"/>
    </row>
    <row r="12106" spans="44:74">
      <c r="AR12106" s="8"/>
      <c r="BV12106" s="38"/>
    </row>
    <row r="12107" spans="44:74">
      <c r="AR12107" s="8"/>
      <c r="BV12107" s="38"/>
    </row>
    <row r="12108" spans="44:74">
      <c r="AR12108" s="8"/>
      <c r="BV12108" s="38"/>
    </row>
    <row r="12109" spans="44:74">
      <c r="AR12109" s="8"/>
      <c r="BV12109" s="38"/>
    </row>
    <row r="12110" spans="44:74">
      <c r="AR12110" s="8"/>
      <c r="BV12110" s="38"/>
    </row>
    <row r="12111" spans="44:74">
      <c r="AR12111" s="8"/>
      <c r="BV12111" s="38"/>
    </row>
    <row r="12112" spans="44:74">
      <c r="AR12112" s="8"/>
      <c r="BV12112" s="38"/>
    </row>
    <row r="12113" spans="44:74">
      <c r="AR12113" s="8"/>
      <c r="BV12113" s="38"/>
    </row>
    <row r="12114" spans="44:74">
      <c r="AR12114" s="8"/>
      <c r="BV12114" s="38"/>
    </row>
    <row r="12115" spans="44:74">
      <c r="AR12115" s="8"/>
      <c r="BV12115" s="38"/>
    </row>
    <row r="12116" spans="44:74">
      <c r="AR12116" s="8"/>
      <c r="BV12116" s="38"/>
    </row>
    <row r="12117" spans="44:74">
      <c r="AR12117" s="8"/>
      <c r="BV12117" s="38"/>
    </row>
    <row r="12118" spans="44:74">
      <c r="AR12118" s="8"/>
      <c r="BV12118" s="38"/>
    </row>
    <row r="12119" spans="44:74">
      <c r="AR12119" s="8"/>
      <c r="BV12119" s="38"/>
    </row>
    <row r="12120" spans="44:74">
      <c r="AR12120" s="8"/>
      <c r="BV12120" s="38"/>
    </row>
    <row r="12121" spans="44:74">
      <c r="AR12121" s="8"/>
      <c r="BV12121" s="38"/>
    </row>
    <row r="12122" spans="44:74">
      <c r="AR12122" s="8"/>
      <c r="BV12122" s="38"/>
    </row>
    <row r="12123" spans="44:74">
      <c r="AR12123" s="8"/>
      <c r="BV12123" s="38"/>
    </row>
    <row r="12124" spans="44:74">
      <c r="AR12124" s="8"/>
      <c r="BV12124" s="38"/>
    </row>
    <row r="12125" spans="44:74">
      <c r="AR12125" s="8"/>
      <c r="BV12125" s="38"/>
    </row>
    <row r="12126" spans="44:74">
      <c r="AR12126" s="8"/>
      <c r="BV12126" s="38"/>
    </row>
    <row r="12127" spans="44:74">
      <c r="AR12127" s="8"/>
      <c r="BV12127" s="38"/>
    </row>
    <row r="12128" spans="44:74">
      <c r="AR12128" s="8"/>
      <c r="BV12128" s="38"/>
    </row>
    <row r="12129" spans="44:74">
      <c r="AR12129" s="8"/>
      <c r="BV12129" s="38"/>
    </row>
    <row r="12130" spans="44:74">
      <c r="AR12130" s="8"/>
      <c r="BV12130" s="38"/>
    </row>
    <row r="12131" spans="44:74">
      <c r="AR12131" s="8"/>
      <c r="BV12131" s="38"/>
    </row>
    <row r="12132" spans="44:74">
      <c r="AR12132" s="8"/>
      <c r="BV12132" s="38"/>
    </row>
    <row r="12133" spans="44:74">
      <c r="AR12133" s="8"/>
      <c r="BV12133" s="38"/>
    </row>
    <row r="12134" spans="44:74">
      <c r="AR12134" s="8"/>
      <c r="BV12134" s="38"/>
    </row>
    <row r="12135" spans="44:74">
      <c r="AR12135" s="8"/>
      <c r="BV12135" s="38"/>
    </row>
    <row r="12136" spans="44:74">
      <c r="AR12136" s="8"/>
      <c r="BV12136" s="38"/>
    </row>
    <row r="12137" spans="44:74">
      <c r="AR12137" s="8"/>
      <c r="BV12137" s="38"/>
    </row>
    <row r="12138" spans="44:74">
      <c r="AR12138" s="8"/>
      <c r="BV12138" s="38"/>
    </row>
    <row r="12139" spans="44:74">
      <c r="AR12139" s="8"/>
      <c r="BV12139" s="38"/>
    </row>
    <row r="12140" spans="44:74">
      <c r="AR12140" s="8"/>
      <c r="BV12140" s="38"/>
    </row>
    <row r="12141" spans="44:74">
      <c r="AR12141" s="8"/>
      <c r="BV12141" s="38"/>
    </row>
    <row r="12142" spans="44:74">
      <c r="AR12142" s="8"/>
      <c r="BV12142" s="38"/>
    </row>
    <row r="12143" spans="44:74">
      <c r="AR12143" s="8"/>
      <c r="BV12143" s="38"/>
    </row>
    <row r="12144" spans="44:74">
      <c r="AR12144" s="8"/>
      <c r="BV12144" s="38"/>
    </row>
    <row r="12145" spans="44:74">
      <c r="AR12145" s="8"/>
      <c r="BV12145" s="38"/>
    </row>
    <row r="12146" spans="44:74">
      <c r="AR12146" s="8"/>
      <c r="BV12146" s="38"/>
    </row>
    <row r="12147" spans="44:74">
      <c r="AR12147" s="8"/>
      <c r="BV12147" s="38"/>
    </row>
    <row r="12148" spans="44:74">
      <c r="AR12148" s="8"/>
      <c r="BV12148" s="38"/>
    </row>
    <row r="12149" spans="44:74">
      <c r="AR12149" s="8"/>
      <c r="BV12149" s="38"/>
    </row>
    <row r="12150" spans="44:74">
      <c r="AR12150" s="8"/>
      <c r="BV12150" s="38"/>
    </row>
    <row r="12151" spans="44:74">
      <c r="AR12151" s="8"/>
      <c r="BV12151" s="38"/>
    </row>
    <row r="12152" spans="44:74">
      <c r="AR12152" s="8"/>
      <c r="BV12152" s="38"/>
    </row>
    <row r="12153" spans="44:74">
      <c r="AR12153" s="8"/>
      <c r="BV12153" s="38"/>
    </row>
    <row r="12154" spans="44:74">
      <c r="AR12154" s="8"/>
      <c r="BV12154" s="38"/>
    </row>
    <row r="12155" spans="44:74">
      <c r="AR12155" s="8"/>
      <c r="BV12155" s="38"/>
    </row>
    <row r="12156" spans="44:74">
      <c r="AR12156" s="8"/>
      <c r="BV12156" s="38"/>
    </row>
    <row r="12157" spans="44:74">
      <c r="AR12157" s="8"/>
      <c r="BV12157" s="38"/>
    </row>
    <row r="12158" spans="44:74">
      <c r="AR12158" s="8"/>
      <c r="BV12158" s="38"/>
    </row>
    <row r="12159" spans="44:74">
      <c r="AR12159" s="8"/>
      <c r="BV12159" s="38"/>
    </row>
    <row r="12160" spans="44:74">
      <c r="AR12160" s="8"/>
      <c r="BV12160" s="38"/>
    </row>
    <row r="12161" spans="44:74">
      <c r="AR12161" s="8"/>
      <c r="BV12161" s="38"/>
    </row>
    <row r="12162" spans="44:74">
      <c r="AR12162" s="8"/>
      <c r="BV12162" s="38"/>
    </row>
    <row r="12163" spans="44:74">
      <c r="AR12163" s="8"/>
      <c r="BV12163" s="38"/>
    </row>
    <row r="12164" spans="44:74">
      <c r="AR12164" s="8"/>
      <c r="BV12164" s="38"/>
    </row>
    <row r="12165" spans="44:74">
      <c r="AR12165" s="8"/>
      <c r="BV12165" s="38"/>
    </row>
    <row r="12166" spans="44:74">
      <c r="AR12166" s="8"/>
      <c r="BV12166" s="38"/>
    </row>
    <row r="12167" spans="44:74">
      <c r="AR12167" s="8"/>
      <c r="BV12167" s="38"/>
    </row>
    <row r="12168" spans="44:74">
      <c r="AR12168" s="8"/>
      <c r="BV12168" s="38"/>
    </row>
    <row r="12169" spans="44:74">
      <c r="AR12169" s="8"/>
      <c r="BV12169" s="38"/>
    </row>
    <row r="12170" spans="44:74">
      <c r="AR12170" s="8"/>
      <c r="BV12170" s="38"/>
    </row>
    <row r="12171" spans="44:74">
      <c r="AR12171" s="8"/>
      <c r="BV12171" s="38"/>
    </row>
    <row r="12172" spans="44:74">
      <c r="AR12172" s="8"/>
      <c r="BV12172" s="38"/>
    </row>
    <row r="12173" spans="44:74">
      <c r="AR12173" s="8"/>
      <c r="BV12173" s="38"/>
    </row>
    <row r="12174" spans="44:74">
      <c r="AR12174" s="8"/>
      <c r="BV12174" s="38"/>
    </row>
    <row r="12175" spans="44:74">
      <c r="AR12175" s="8"/>
      <c r="BV12175" s="38"/>
    </row>
    <row r="12176" spans="44:74">
      <c r="AR12176" s="8"/>
      <c r="BV12176" s="38"/>
    </row>
    <row r="12177" spans="44:74">
      <c r="AR12177" s="8"/>
      <c r="BV12177" s="38"/>
    </row>
    <row r="12178" spans="44:74">
      <c r="AR12178" s="8"/>
      <c r="BV12178" s="38"/>
    </row>
    <row r="12179" spans="44:74">
      <c r="AR12179" s="8"/>
      <c r="BV12179" s="38"/>
    </row>
    <row r="12180" spans="44:74">
      <c r="AR12180" s="8"/>
      <c r="BV12180" s="38"/>
    </row>
    <row r="12181" spans="44:74">
      <c r="AR12181" s="8"/>
      <c r="BV12181" s="38"/>
    </row>
    <row r="12182" spans="44:74">
      <c r="AR12182" s="8"/>
      <c r="BV12182" s="38"/>
    </row>
    <row r="12183" spans="44:74">
      <c r="AR12183" s="8"/>
      <c r="BV12183" s="38"/>
    </row>
    <row r="12184" spans="44:74">
      <c r="AR12184" s="8"/>
      <c r="BV12184" s="38"/>
    </row>
    <row r="12185" spans="44:74">
      <c r="AR12185" s="8"/>
      <c r="BV12185" s="38"/>
    </row>
    <row r="12186" spans="44:74">
      <c r="AR12186" s="8"/>
      <c r="BV12186" s="38"/>
    </row>
    <row r="12187" spans="44:74">
      <c r="AR12187" s="8"/>
      <c r="BV12187" s="38"/>
    </row>
    <row r="12188" spans="44:74">
      <c r="AR12188" s="8"/>
      <c r="BV12188" s="38"/>
    </row>
    <row r="12189" spans="44:74">
      <c r="AR12189" s="8"/>
      <c r="BV12189" s="38"/>
    </row>
    <row r="12190" spans="44:74">
      <c r="AR12190" s="8"/>
      <c r="BV12190" s="38"/>
    </row>
    <row r="12191" spans="44:74">
      <c r="AR12191" s="8"/>
      <c r="BV12191" s="38"/>
    </row>
    <row r="12192" spans="44:74">
      <c r="AR12192" s="8"/>
      <c r="BV12192" s="38"/>
    </row>
    <row r="12193" spans="44:74">
      <c r="AR12193" s="8"/>
      <c r="BV12193" s="38"/>
    </row>
    <row r="12194" spans="44:74">
      <c r="AR12194" s="8"/>
      <c r="BV12194" s="38"/>
    </row>
    <row r="12195" spans="44:74">
      <c r="AR12195" s="8"/>
      <c r="BV12195" s="38"/>
    </row>
    <row r="12196" spans="44:74">
      <c r="AR12196" s="8"/>
      <c r="BV12196" s="38"/>
    </row>
    <row r="12197" spans="44:74">
      <c r="AR12197" s="8"/>
      <c r="BV12197" s="38"/>
    </row>
    <row r="12198" spans="44:74">
      <c r="AR12198" s="8"/>
      <c r="BV12198" s="38"/>
    </row>
    <row r="12199" spans="44:74">
      <c r="AR12199" s="8"/>
      <c r="BV12199" s="38"/>
    </row>
    <row r="12200" spans="44:74">
      <c r="AR12200" s="8"/>
      <c r="BV12200" s="38"/>
    </row>
    <row r="12201" spans="44:74">
      <c r="AR12201" s="8"/>
      <c r="BV12201" s="38"/>
    </row>
    <row r="12202" spans="44:74">
      <c r="AR12202" s="8"/>
      <c r="BV12202" s="38"/>
    </row>
    <row r="12203" spans="44:74">
      <c r="AR12203" s="8"/>
      <c r="BV12203" s="38"/>
    </row>
    <row r="12204" spans="44:74">
      <c r="AR12204" s="8"/>
      <c r="BV12204" s="38"/>
    </row>
    <row r="12205" spans="44:74">
      <c r="AR12205" s="8"/>
      <c r="BV12205" s="38"/>
    </row>
    <row r="12206" spans="44:74">
      <c r="AR12206" s="8"/>
      <c r="BV12206" s="38"/>
    </row>
    <row r="12207" spans="44:74">
      <c r="AR12207" s="8"/>
      <c r="BV12207" s="38"/>
    </row>
    <row r="12208" spans="44:74">
      <c r="AR12208" s="8"/>
      <c r="BV12208" s="38"/>
    </row>
    <row r="12209" spans="44:74">
      <c r="AR12209" s="8"/>
      <c r="BV12209" s="38"/>
    </row>
    <row r="12210" spans="44:74">
      <c r="AR12210" s="8"/>
      <c r="BV12210" s="38"/>
    </row>
    <row r="12211" spans="44:74">
      <c r="AR12211" s="8"/>
      <c r="BV12211" s="38"/>
    </row>
    <row r="12212" spans="44:74">
      <c r="AR12212" s="8"/>
      <c r="BV12212" s="38"/>
    </row>
    <row r="12213" spans="44:74">
      <c r="AR12213" s="8"/>
      <c r="BV12213" s="38"/>
    </row>
    <row r="12214" spans="44:74">
      <c r="AR12214" s="8"/>
      <c r="BV12214" s="38"/>
    </row>
    <row r="12215" spans="44:74">
      <c r="AR12215" s="8"/>
      <c r="BV12215" s="38"/>
    </row>
    <row r="12216" spans="44:74">
      <c r="AR12216" s="8"/>
      <c r="BV12216" s="38"/>
    </row>
    <row r="12217" spans="44:74">
      <c r="AR12217" s="8"/>
      <c r="BV12217" s="38"/>
    </row>
    <row r="12218" spans="44:74">
      <c r="AR12218" s="8"/>
      <c r="BV12218" s="38"/>
    </row>
    <row r="12219" spans="44:74">
      <c r="AR12219" s="8"/>
      <c r="BV12219" s="38"/>
    </row>
    <row r="12220" spans="44:74">
      <c r="AR12220" s="8"/>
      <c r="BV12220" s="38"/>
    </row>
    <row r="12221" spans="44:74">
      <c r="AR12221" s="8"/>
      <c r="BV12221" s="38"/>
    </row>
    <row r="12222" spans="44:74">
      <c r="AR12222" s="8"/>
      <c r="BV12222" s="38"/>
    </row>
    <row r="12223" spans="44:74">
      <c r="AR12223" s="8"/>
      <c r="BV12223" s="38"/>
    </row>
    <row r="12224" spans="44:74">
      <c r="AR12224" s="8"/>
      <c r="BV12224" s="38"/>
    </row>
    <row r="12225" spans="44:74">
      <c r="AR12225" s="8"/>
      <c r="BV12225" s="38"/>
    </row>
    <row r="12226" spans="44:74">
      <c r="AR12226" s="8"/>
      <c r="BV12226" s="38"/>
    </row>
    <row r="12227" spans="44:74">
      <c r="AR12227" s="8"/>
      <c r="BV12227" s="38"/>
    </row>
    <row r="12228" spans="44:74">
      <c r="AR12228" s="8"/>
      <c r="BV12228" s="38"/>
    </row>
    <row r="12229" spans="44:74">
      <c r="AR12229" s="8"/>
      <c r="BV12229" s="38"/>
    </row>
    <row r="12230" spans="44:74">
      <c r="AR12230" s="8"/>
      <c r="BV12230" s="38"/>
    </row>
    <row r="12231" spans="44:74">
      <c r="AR12231" s="8"/>
      <c r="BV12231" s="38"/>
    </row>
    <row r="12232" spans="44:74">
      <c r="AR12232" s="8"/>
      <c r="BV12232" s="38"/>
    </row>
    <row r="12233" spans="44:74">
      <c r="AR12233" s="8"/>
      <c r="BV12233" s="38"/>
    </row>
    <row r="12234" spans="44:74">
      <c r="AR12234" s="8"/>
      <c r="BV12234" s="38"/>
    </row>
    <row r="12235" spans="44:74">
      <c r="AR12235" s="8"/>
      <c r="BV12235" s="38"/>
    </row>
    <row r="12236" spans="44:74">
      <c r="AR12236" s="8"/>
      <c r="BV12236" s="38"/>
    </row>
    <row r="12237" spans="44:74">
      <c r="AR12237" s="8"/>
      <c r="BV12237" s="38"/>
    </row>
    <row r="12238" spans="44:74">
      <c r="AR12238" s="8"/>
      <c r="BV12238" s="38"/>
    </row>
    <row r="12239" spans="44:74">
      <c r="AR12239" s="8"/>
      <c r="BV12239" s="38"/>
    </row>
    <row r="12240" spans="44:74">
      <c r="AR12240" s="8"/>
      <c r="BV12240" s="38"/>
    </row>
    <row r="12241" spans="44:74">
      <c r="AR12241" s="8"/>
      <c r="BV12241" s="38"/>
    </row>
    <row r="12242" spans="44:74">
      <c r="AR12242" s="8"/>
      <c r="BV12242" s="38"/>
    </row>
    <row r="12243" spans="44:74">
      <c r="AR12243" s="8"/>
      <c r="BV12243" s="38"/>
    </row>
    <row r="12244" spans="44:74">
      <c r="AR12244" s="8"/>
      <c r="BV12244" s="38"/>
    </row>
    <row r="12245" spans="44:74">
      <c r="AR12245" s="8"/>
      <c r="BV12245" s="38"/>
    </row>
    <row r="12246" spans="44:74">
      <c r="AR12246" s="8"/>
      <c r="BV12246" s="38"/>
    </row>
    <row r="12247" spans="44:74">
      <c r="AR12247" s="8"/>
      <c r="BV12247" s="38"/>
    </row>
    <row r="12248" spans="44:74">
      <c r="AR12248" s="8"/>
      <c r="BV12248" s="38"/>
    </row>
    <row r="12249" spans="44:74">
      <c r="AR12249" s="8"/>
      <c r="BV12249" s="38"/>
    </row>
    <row r="12250" spans="44:74">
      <c r="AR12250" s="8"/>
      <c r="BV12250" s="38"/>
    </row>
    <row r="12251" spans="44:74">
      <c r="AR12251" s="8"/>
      <c r="BV12251" s="38"/>
    </row>
    <row r="12252" spans="44:74">
      <c r="AR12252" s="8"/>
      <c r="BV12252" s="38"/>
    </row>
    <row r="12253" spans="44:74">
      <c r="AR12253" s="8"/>
      <c r="BV12253" s="38"/>
    </row>
    <row r="12254" spans="44:74">
      <c r="AR12254" s="8"/>
      <c r="BV12254" s="38"/>
    </row>
    <row r="12255" spans="44:74">
      <c r="AR12255" s="8"/>
      <c r="BV12255" s="38"/>
    </row>
    <row r="12256" spans="44:74">
      <c r="AR12256" s="8"/>
      <c r="BV12256" s="38"/>
    </row>
    <row r="12257" spans="44:74">
      <c r="AR12257" s="8"/>
      <c r="BV12257" s="38"/>
    </row>
    <row r="12258" spans="44:74">
      <c r="AR12258" s="8"/>
      <c r="BV12258" s="38"/>
    </row>
    <row r="12259" spans="44:74">
      <c r="AR12259" s="8"/>
      <c r="BV12259" s="38"/>
    </row>
    <row r="12260" spans="44:74">
      <c r="AR12260" s="8"/>
      <c r="BV12260" s="38"/>
    </row>
    <row r="12261" spans="44:74">
      <c r="AR12261" s="8"/>
      <c r="BV12261" s="38"/>
    </row>
    <row r="12262" spans="44:74">
      <c r="AR12262" s="8"/>
      <c r="BV12262" s="38"/>
    </row>
    <row r="12263" spans="44:74">
      <c r="AR12263" s="8"/>
      <c r="BV12263" s="38"/>
    </row>
    <row r="12264" spans="44:74">
      <c r="AR12264" s="8"/>
      <c r="BV12264" s="38"/>
    </row>
    <row r="12265" spans="44:74">
      <c r="AR12265" s="8"/>
      <c r="BV12265" s="38"/>
    </row>
    <row r="12266" spans="44:74">
      <c r="AR12266" s="8"/>
      <c r="BV12266" s="38"/>
    </row>
    <row r="12267" spans="44:74">
      <c r="AR12267" s="8"/>
      <c r="BV12267" s="38"/>
    </row>
    <row r="12268" spans="44:74">
      <c r="AR12268" s="8"/>
      <c r="BV12268" s="38"/>
    </row>
    <row r="12269" spans="44:74">
      <c r="AR12269" s="8"/>
      <c r="BV12269" s="38"/>
    </row>
    <row r="12270" spans="44:74">
      <c r="AR12270" s="8"/>
      <c r="BV12270" s="38"/>
    </row>
    <row r="12271" spans="44:74">
      <c r="AR12271" s="8"/>
      <c r="BV12271" s="38"/>
    </row>
    <row r="12272" spans="44:74">
      <c r="AR12272" s="8"/>
      <c r="BV12272" s="38"/>
    </row>
    <row r="12273" spans="44:74">
      <c r="AR12273" s="8"/>
      <c r="BV12273" s="38"/>
    </row>
    <row r="12274" spans="44:74">
      <c r="AR12274" s="8"/>
      <c r="BV12274" s="38"/>
    </row>
    <row r="12275" spans="44:74">
      <c r="AR12275" s="8"/>
      <c r="BV12275" s="38"/>
    </row>
    <row r="12276" spans="44:74">
      <c r="AR12276" s="8"/>
      <c r="BV12276" s="38"/>
    </row>
    <row r="12277" spans="44:74">
      <c r="AR12277" s="8"/>
      <c r="BV12277" s="38"/>
    </row>
    <row r="12278" spans="44:74">
      <c r="AR12278" s="8"/>
      <c r="BV12278" s="38"/>
    </row>
    <row r="12279" spans="44:74">
      <c r="AR12279" s="8"/>
      <c r="BV12279" s="38"/>
    </row>
    <row r="12280" spans="44:74">
      <c r="AR12280" s="8"/>
      <c r="BV12280" s="38"/>
    </row>
    <row r="12281" spans="44:74">
      <c r="AR12281" s="8"/>
      <c r="BV12281" s="38"/>
    </row>
    <row r="12282" spans="44:74">
      <c r="AR12282" s="8"/>
      <c r="BV12282" s="38"/>
    </row>
    <row r="12283" spans="44:74">
      <c r="AR12283" s="8"/>
      <c r="BV12283" s="38"/>
    </row>
    <row r="12284" spans="44:74">
      <c r="AR12284" s="8"/>
      <c r="BV12284" s="38"/>
    </row>
    <row r="12285" spans="44:74">
      <c r="AR12285" s="8"/>
      <c r="BV12285" s="38"/>
    </row>
    <row r="12286" spans="44:74">
      <c r="AR12286" s="8"/>
      <c r="BV12286" s="38"/>
    </row>
    <row r="12287" spans="44:74">
      <c r="AR12287" s="8"/>
      <c r="BV12287" s="38"/>
    </row>
    <row r="12288" spans="44:74">
      <c r="AR12288" s="8"/>
      <c r="BV12288" s="38"/>
    </row>
    <row r="12289" spans="44:74">
      <c r="AR12289" s="8"/>
      <c r="BV12289" s="38"/>
    </row>
    <row r="12290" spans="44:74">
      <c r="AR12290" s="8"/>
      <c r="BV12290" s="38"/>
    </row>
    <row r="12291" spans="44:74">
      <c r="AR12291" s="8"/>
      <c r="BV12291" s="38"/>
    </row>
    <row r="12292" spans="44:74">
      <c r="AR12292" s="8"/>
      <c r="BV12292" s="38"/>
    </row>
    <row r="12293" spans="44:74">
      <c r="AR12293" s="8"/>
      <c r="BV12293" s="38"/>
    </row>
    <row r="12294" spans="44:74">
      <c r="AR12294" s="8"/>
      <c r="BV12294" s="38"/>
    </row>
    <row r="12295" spans="44:74">
      <c r="AR12295" s="8"/>
      <c r="BV12295" s="38"/>
    </row>
    <row r="12296" spans="44:74">
      <c r="AR12296" s="8"/>
      <c r="BV12296" s="38"/>
    </row>
    <row r="12297" spans="44:74">
      <c r="AR12297" s="8"/>
      <c r="BV12297" s="38"/>
    </row>
    <row r="12298" spans="44:74">
      <c r="AR12298" s="8"/>
      <c r="BV12298" s="38"/>
    </row>
    <row r="12299" spans="44:74">
      <c r="AR12299" s="8"/>
      <c r="BV12299" s="38"/>
    </row>
    <row r="12300" spans="44:74">
      <c r="AR12300" s="8"/>
      <c r="BV12300" s="38"/>
    </row>
    <row r="12301" spans="44:74">
      <c r="AR12301" s="8"/>
      <c r="BV12301" s="38"/>
    </row>
    <row r="12302" spans="44:74">
      <c r="AR12302" s="8"/>
      <c r="BV12302" s="38"/>
    </row>
    <row r="12303" spans="44:74">
      <c r="AR12303" s="8"/>
      <c r="BV12303" s="38"/>
    </row>
    <row r="12304" spans="44:74">
      <c r="AR12304" s="8"/>
      <c r="BV12304" s="38"/>
    </row>
    <row r="12305" spans="44:74">
      <c r="AR12305" s="8"/>
      <c r="BV12305" s="38"/>
    </row>
    <row r="12306" spans="44:74">
      <c r="AR12306" s="8"/>
      <c r="BV12306" s="38"/>
    </row>
    <row r="12307" spans="44:74">
      <c r="AR12307" s="8"/>
      <c r="BV12307" s="38"/>
    </row>
    <row r="12308" spans="44:74">
      <c r="AR12308" s="8"/>
      <c r="BV12308" s="38"/>
    </row>
    <row r="12309" spans="44:74">
      <c r="AR12309" s="8"/>
      <c r="BV12309" s="38"/>
    </row>
    <row r="12310" spans="44:74">
      <c r="AR12310" s="8"/>
      <c r="BV12310" s="38"/>
    </row>
    <row r="12311" spans="44:74">
      <c r="AR12311" s="8"/>
      <c r="BV12311" s="38"/>
    </row>
    <row r="12312" spans="44:74">
      <c r="AR12312" s="8"/>
      <c r="BV12312" s="38"/>
    </row>
    <row r="12313" spans="44:74">
      <c r="AR12313" s="8"/>
      <c r="BV12313" s="38"/>
    </row>
    <row r="12314" spans="44:74">
      <c r="AR12314" s="8"/>
      <c r="BV12314" s="38"/>
    </row>
    <row r="12315" spans="44:74">
      <c r="AR12315" s="8"/>
      <c r="BV12315" s="38"/>
    </row>
    <row r="12316" spans="44:74">
      <c r="AR12316" s="8"/>
      <c r="BV12316" s="38"/>
    </row>
    <row r="12317" spans="44:74">
      <c r="AR12317" s="8"/>
      <c r="BV12317" s="38"/>
    </row>
    <row r="12318" spans="44:74">
      <c r="AR12318" s="8"/>
      <c r="BV12318" s="38"/>
    </row>
    <row r="12319" spans="44:74">
      <c r="AR12319" s="8"/>
      <c r="BV12319" s="38"/>
    </row>
    <row r="12320" spans="44:74">
      <c r="AR12320" s="8"/>
      <c r="BV12320" s="38"/>
    </row>
    <row r="12321" spans="44:74">
      <c r="AR12321" s="8"/>
      <c r="BV12321" s="38"/>
    </row>
    <row r="12322" spans="44:74">
      <c r="AR12322" s="8"/>
      <c r="BV12322" s="38"/>
    </row>
    <row r="12323" spans="44:74">
      <c r="AR12323" s="8"/>
      <c r="BV12323" s="38"/>
    </row>
    <row r="12324" spans="44:74">
      <c r="AR12324" s="8"/>
      <c r="BV12324" s="38"/>
    </row>
    <row r="12325" spans="44:74">
      <c r="AR12325" s="8"/>
      <c r="BV12325" s="38"/>
    </row>
    <row r="12326" spans="44:74">
      <c r="AR12326" s="8"/>
      <c r="BV12326" s="38"/>
    </row>
    <row r="12327" spans="44:74">
      <c r="AR12327" s="8"/>
      <c r="BV12327" s="38"/>
    </row>
    <row r="12328" spans="44:74">
      <c r="AR12328" s="8"/>
      <c r="BV12328" s="38"/>
    </row>
    <row r="12329" spans="44:74">
      <c r="AR12329" s="8"/>
      <c r="BV12329" s="38"/>
    </row>
    <row r="12330" spans="44:74">
      <c r="AR12330" s="8"/>
      <c r="BV12330" s="38"/>
    </row>
    <row r="12331" spans="44:74">
      <c r="AR12331" s="8"/>
      <c r="BV12331" s="38"/>
    </row>
    <row r="12332" spans="44:74">
      <c r="AR12332" s="8"/>
      <c r="BV12332" s="38"/>
    </row>
    <row r="12333" spans="44:74">
      <c r="AR12333" s="8"/>
      <c r="BV12333" s="38"/>
    </row>
    <row r="12334" spans="44:74">
      <c r="AR12334" s="8"/>
      <c r="BV12334" s="38"/>
    </row>
    <row r="12335" spans="44:74">
      <c r="AR12335" s="8"/>
      <c r="BV12335" s="38"/>
    </row>
    <row r="12336" spans="44:74">
      <c r="AR12336" s="8"/>
      <c r="BV12336" s="38"/>
    </row>
    <row r="12337" spans="44:74">
      <c r="AR12337" s="8"/>
      <c r="BV12337" s="38"/>
    </row>
    <row r="12338" spans="44:74">
      <c r="AR12338" s="8"/>
      <c r="BV12338" s="38"/>
    </row>
    <row r="12339" spans="44:74">
      <c r="AR12339" s="8"/>
      <c r="BV12339" s="38"/>
    </row>
    <row r="12340" spans="44:74">
      <c r="AR12340" s="8"/>
      <c r="BV12340" s="38"/>
    </row>
    <row r="12341" spans="44:74">
      <c r="AR12341" s="8"/>
      <c r="BV12341" s="38"/>
    </row>
    <row r="12342" spans="44:74">
      <c r="AR12342" s="8"/>
      <c r="BV12342" s="38"/>
    </row>
    <row r="12343" spans="44:74">
      <c r="AR12343" s="8"/>
      <c r="BV12343" s="38"/>
    </row>
    <row r="12344" spans="44:74">
      <c r="AR12344" s="8"/>
      <c r="BV12344" s="38"/>
    </row>
    <row r="12345" spans="44:74">
      <c r="AR12345" s="8"/>
      <c r="BV12345" s="38"/>
    </row>
    <row r="12346" spans="44:74">
      <c r="AR12346" s="8"/>
      <c r="BV12346" s="38"/>
    </row>
    <row r="12347" spans="44:74">
      <c r="AR12347" s="8"/>
      <c r="BV12347" s="38"/>
    </row>
    <row r="12348" spans="44:74">
      <c r="AR12348" s="8"/>
      <c r="BV12348" s="38"/>
    </row>
    <row r="12349" spans="44:74">
      <c r="AR12349" s="8"/>
      <c r="BV12349" s="38"/>
    </row>
    <row r="12350" spans="44:74">
      <c r="AR12350" s="8"/>
      <c r="BV12350" s="38"/>
    </row>
    <row r="12351" spans="44:74">
      <c r="AR12351" s="8"/>
      <c r="BV12351" s="38"/>
    </row>
    <row r="12352" spans="44:74">
      <c r="AR12352" s="8"/>
      <c r="BV12352" s="38"/>
    </row>
    <row r="12353" spans="44:74">
      <c r="AR12353" s="8"/>
      <c r="BV12353" s="38"/>
    </row>
    <row r="12354" spans="44:74">
      <c r="AR12354" s="8"/>
      <c r="BV12354" s="38"/>
    </row>
    <row r="12355" spans="44:74">
      <c r="AR12355" s="8"/>
      <c r="BV12355" s="38"/>
    </row>
    <row r="12356" spans="44:74">
      <c r="AR12356" s="8"/>
      <c r="BV12356" s="38"/>
    </row>
    <row r="12357" spans="44:74">
      <c r="AR12357" s="8"/>
      <c r="BV12357" s="38"/>
    </row>
    <row r="12358" spans="44:74">
      <c r="AR12358" s="8"/>
      <c r="BV12358" s="38"/>
    </row>
    <row r="12359" spans="44:74">
      <c r="AR12359" s="8"/>
      <c r="BV12359" s="38"/>
    </row>
    <row r="12360" spans="44:74">
      <c r="AR12360" s="8"/>
      <c r="BV12360" s="38"/>
    </row>
    <row r="12361" spans="44:74">
      <c r="AR12361" s="8"/>
      <c r="BV12361" s="38"/>
    </row>
    <row r="12362" spans="44:74">
      <c r="AR12362" s="8"/>
      <c r="BV12362" s="38"/>
    </row>
    <row r="12363" spans="44:74">
      <c r="AR12363" s="8"/>
      <c r="BV12363" s="38"/>
    </row>
    <row r="12364" spans="44:74">
      <c r="AR12364" s="8"/>
      <c r="BV12364" s="38"/>
    </row>
    <row r="12365" spans="44:74">
      <c r="AR12365" s="8"/>
      <c r="BV12365" s="38"/>
    </row>
    <row r="12366" spans="44:74">
      <c r="AR12366" s="8"/>
      <c r="BV12366" s="38"/>
    </row>
    <row r="12367" spans="44:74">
      <c r="AR12367" s="8"/>
      <c r="BV12367" s="38"/>
    </row>
    <row r="12368" spans="44:74">
      <c r="AR12368" s="8"/>
      <c r="BV12368" s="38"/>
    </row>
    <row r="12369" spans="44:74">
      <c r="AR12369" s="8"/>
      <c r="BV12369" s="38"/>
    </row>
    <row r="12370" spans="44:74">
      <c r="AR12370" s="8"/>
      <c r="BV12370" s="38"/>
    </row>
    <row r="12371" spans="44:74">
      <c r="AR12371" s="8"/>
      <c r="BV12371" s="38"/>
    </row>
    <row r="12372" spans="44:74">
      <c r="AR12372" s="8"/>
      <c r="BV12372" s="38"/>
    </row>
    <row r="12373" spans="44:74">
      <c r="AR12373" s="8"/>
      <c r="BV12373" s="38"/>
    </row>
    <row r="12374" spans="44:74">
      <c r="AR12374" s="8"/>
      <c r="BV12374" s="38"/>
    </row>
    <row r="12375" spans="44:74">
      <c r="AR12375" s="8"/>
      <c r="BV12375" s="38"/>
    </row>
    <row r="12376" spans="44:74">
      <c r="AR12376" s="8"/>
      <c r="BV12376" s="38"/>
    </row>
    <row r="12377" spans="44:74">
      <c r="AR12377" s="8"/>
      <c r="BV12377" s="38"/>
    </row>
    <row r="12378" spans="44:74">
      <c r="AR12378" s="8"/>
      <c r="BV12378" s="38"/>
    </row>
    <row r="12379" spans="44:74">
      <c r="AR12379" s="8"/>
      <c r="BV12379" s="38"/>
    </row>
    <row r="12380" spans="44:74">
      <c r="AR12380" s="8"/>
      <c r="BV12380" s="38"/>
    </row>
    <row r="12381" spans="44:74">
      <c r="AR12381" s="8"/>
      <c r="BV12381" s="38"/>
    </row>
    <row r="12382" spans="44:74">
      <c r="AR12382" s="8"/>
      <c r="BV12382" s="38"/>
    </row>
    <row r="12383" spans="44:74">
      <c r="AR12383" s="8"/>
      <c r="BV12383" s="38"/>
    </row>
    <row r="12384" spans="44:74">
      <c r="AR12384" s="8"/>
      <c r="BV12384" s="38"/>
    </row>
    <row r="12385" spans="44:74">
      <c r="AR12385" s="8"/>
      <c r="BV12385" s="38"/>
    </row>
    <row r="12386" spans="44:74">
      <c r="AR12386" s="8"/>
      <c r="BV12386" s="38"/>
    </row>
    <row r="12387" spans="44:74">
      <c r="AR12387" s="8"/>
      <c r="BV12387" s="38"/>
    </row>
    <row r="12388" spans="44:74">
      <c r="AR12388" s="8"/>
      <c r="BV12388" s="38"/>
    </row>
    <row r="12389" spans="44:74">
      <c r="AR12389" s="8"/>
      <c r="BV12389" s="38"/>
    </row>
    <row r="12390" spans="44:74">
      <c r="AR12390" s="8"/>
      <c r="BV12390" s="38"/>
    </row>
    <row r="12391" spans="44:74">
      <c r="AR12391" s="8"/>
      <c r="BV12391" s="38"/>
    </row>
    <row r="12392" spans="44:74">
      <c r="AR12392" s="8"/>
      <c r="BV12392" s="38"/>
    </row>
    <row r="12393" spans="44:74">
      <c r="AR12393" s="8"/>
      <c r="BV12393" s="38"/>
    </row>
    <row r="12394" spans="44:74">
      <c r="AR12394" s="8"/>
      <c r="BV12394" s="38"/>
    </row>
    <row r="12395" spans="44:74">
      <c r="AR12395" s="8"/>
      <c r="BV12395" s="38"/>
    </row>
    <row r="12396" spans="44:74">
      <c r="AR12396" s="8"/>
      <c r="BV12396" s="38"/>
    </row>
    <row r="12397" spans="44:74">
      <c r="AR12397" s="8"/>
      <c r="BV12397" s="38"/>
    </row>
    <row r="12398" spans="44:74">
      <c r="AR12398" s="8"/>
      <c r="BV12398" s="38"/>
    </row>
    <row r="12399" spans="44:74">
      <c r="AR12399" s="8"/>
      <c r="BV12399" s="38"/>
    </row>
    <row r="12400" spans="44:74">
      <c r="AR12400" s="8"/>
      <c r="BV12400" s="38"/>
    </row>
    <row r="12401" spans="44:74">
      <c r="AR12401" s="8"/>
      <c r="BV12401" s="38"/>
    </row>
    <row r="12402" spans="44:74">
      <c r="AR12402" s="8"/>
      <c r="BV12402" s="38"/>
    </row>
    <row r="12403" spans="44:74">
      <c r="AR12403" s="8"/>
      <c r="BV12403" s="38"/>
    </row>
    <row r="12404" spans="44:74">
      <c r="AR12404" s="8"/>
      <c r="BV12404" s="38"/>
    </row>
    <row r="12405" spans="44:74">
      <c r="AR12405" s="8"/>
      <c r="BV12405" s="38"/>
    </row>
    <row r="12406" spans="44:74">
      <c r="AR12406" s="8"/>
      <c r="BV12406" s="38"/>
    </row>
    <row r="12407" spans="44:74">
      <c r="AR12407" s="8"/>
      <c r="BV12407" s="38"/>
    </row>
    <row r="12408" spans="44:74">
      <c r="AR12408" s="8"/>
      <c r="BV12408" s="38"/>
    </row>
    <row r="12409" spans="44:74">
      <c r="AR12409" s="8"/>
      <c r="BV12409" s="38"/>
    </row>
    <row r="12410" spans="44:74">
      <c r="AR12410" s="8"/>
      <c r="BV12410" s="38"/>
    </row>
    <row r="12411" spans="44:74">
      <c r="AR12411" s="8"/>
      <c r="BV12411" s="38"/>
    </row>
    <row r="12412" spans="44:74">
      <c r="AR12412" s="8"/>
      <c r="BV12412" s="38"/>
    </row>
    <row r="12413" spans="44:74">
      <c r="AR12413" s="8"/>
      <c r="BV12413" s="38"/>
    </row>
    <row r="12414" spans="44:74">
      <c r="AR12414" s="8"/>
      <c r="BV12414" s="38"/>
    </row>
    <row r="12415" spans="44:74">
      <c r="AR12415" s="8"/>
      <c r="BV12415" s="38"/>
    </row>
    <row r="12416" spans="44:74">
      <c r="AR12416" s="8"/>
      <c r="BV12416" s="38"/>
    </row>
    <row r="12417" spans="44:74">
      <c r="AR12417" s="8"/>
      <c r="BV12417" s="38"/>
    </row>
    <row r="12418" spans="44:74">
      <c r="AR12418" s="8"/>
      <c r="BV12418" s="38"/>
    </row>
    <row r="12419" spans="44:74">
      <c r="AR12419" s="8"/>
      <c r="BV12419" s="38"/>
    </row>
    <row r="12420" spans="44:74">
      <c r="AR12420" s="8"/>
      <c r="BV12420" s="38"/>
    </row>
    <row r="12421" spans="44:74">
      <c r="AR12421" s="8"/>
      <c r="BV12421" s="38"/>
    </row>
    <row r="12422" spans="44:74">
      <c r="AR12422" s="8"/>
      <c r="BV12422" s="38"/>
    </row>
    <row r="12423" spans="44:74">
      <c r="AR12423" s="8"/>
      <c r="BV12423" s="38"/>
    </row>
    <row r="12424" spans="44:74">
      <c r="AR12424" s="8"/>
      <c r="BV12424" s="38"/>
    </row>
    <row r="12425" spans="44:74">
      <c r="AR12425" s="8"/>
      <c r="BV12425" s="38"/>
    </row>
    <row r="12426" spans="44:74">
      <c r="AR12426" s="8"/>
      <c r="BV12426" s="38"/>
    </row>
    <row r="12427" spans="44:74">
      <c r="AR12427" s="8"/>
      <c r="BV12427" s="38"/>
    </row>
    <row r="12428" spans="44:74">
      <c r="AR12428" s="8"/>
      <c r="BV12428" s="38"/>
    </row>
    <row r="12429" spans="44:74">
      <c r="AR12429" s="8"/>
      <c r="BV12429" s="38"/>
    </row>
    <row r="12430" spans="44:74">
      <c r="AR12430" s="8"/>
      <c r="BV12430" s="38"/>
    </row>
    <row r="12431" spans="44:74">
      <c r="AR12431" s="8"/>
      <c r="BV12431" s="38"/>
    </row>
    <row r="12432" spans="44:74">
      <c r="AR12432" s="8"/>
      <c r="BV12432" s="38"/>
    </row>
    <row r="12433" spans="44:74">
      <c r="AR12433" s="8"/>
      <c r="BV12433" s="38"/>
    </row>
    <row r="12434" spans="44:74">
      <c r="AR12434" s="8"/>
      <c r="BV12434" s="38"/>
    </row>
    <row r="12435" spans="44:74">
      <c r="AR12435" s="8"/>
      <c r="BV12435" s="38"/>
    </row>
    <row r="12436" spans="44:74">
      <c r="AR12436" s="8"/>
      <c r="BV12436" s="38"/>
    </row>
    <row r="12437" spans="44:74">
      <c r="AR12437" s="8"/>
      <c r="BV12437" s="38"/>
    </row>
    <row r="12438" spans="44:74">
      <c r="AR12438" s="8"/>
      <c r="BV12438" s="38"/>
    </row>
    <row r="12439" spans="44:74">
      <c r="AR12439" s="8"/>
      <c r="BV12439" s="38"/>
    </row>
    <row r="12440" spans="44:74">
      <c r="AR12440" s="8"/>
      <c r="BV12440" s="38"/>
    </row>
    <row r="12441" spans="44:74">
      <c r="AR12441" s="8"/>
      <c r="BV12441" s="38"/>
    </row>
    <row r="12442" spans="44:74">
      <c r="AR12442" s="8"/>
      <c r="BV12442" s="38"/>
    </row>
    <row r="12443" spans="44:74">
      <c r="AR12443" s="8"/>
      <c r="BV12443" s="38"/>
    </row>
    <row r="12444" spans="44:74">
      <c r="AR12444" s="8"/>
      <c r="BV12444" s="38"/>
    </row>
    <row r="12445" spans="44:74">
      <c r="AR12445" s="8"/>
      <c r="BV12445" s="38"/>
    </row>
    <row r="12446" spans="44:74">
      <c r="AR12446" s="8"/>
      <c r="BV12446" s="38"/>
    </row>
    <row r="12447" spans="44:74">
      <c r="AR12447" s="8"/>
      <c r="BV12447" s="38"/>
    </row>
    <row r="12448" spans="44:74">
      <c r="AR12448" s="8"/>
      <c r="BV12448" s="38"/>
    </row>
    <row r="12449" spans="44:74">
      <c r="AR12449" s="8"/>
      <c r="BV12449" s="38"/>
    </row>
    <row r="12450" spans="44:74">
      <c r="AR12450" s="8"/>
      <c r="BV12450" s="38"/>
    </row>
    <row r="12451" spans="44:74">
      <c r="AR12451" s="8"/>
      <c r="BV12451" s="38"/>
    </row>
    <row r="12452" spans="44:74">
      <c r="AR12452" s="8"/>
      <c r="BV12452" s="38"/>
    </row>
    <row r="12453" spans="44:74">
      <c r="AR12453" s="8"/>
      <c r="BV12453" s="38"/>
    </row>
    <row r="12454" spans="44:74">
      <c r="AR12454" s="8"/>
      <c r="BV12454" s="38"/>
    </row>
    <row r="12455" spans="44:74">
      <c r="AR12455" s="8"/>
      <c r="BV12455" s="38"/>
    </row>
    <row r="12456" spans="44:74">
      <c r="AR12456" s="8"/>
      <c r="BV12456" s="38"/>
    </row>
    <row r="12457" spans="44:74">
      <c r="AR12457" s="8"/>
      <c r="BV12457" s="38"/>
    </row>
    <row r="12458" spans="44:74">
      <c r="AR12458" s="8"/>
      <c r="BV12458" s="38"/>
    </row>
    <row r="12459" spans="44:74">
      <c r="AR12459" s="8"/>
      <c r="BV12459" s="38"/>
    </row>
    <row r="12460" spans="44:74">
      <c r="AR12460" s="8"/>
      <c r="BV12460" s="38"/>
    </row>
    <row r="12461" spans="44:74">
      <c r="AR12461" s="8"/>
      <c r="BV12461" s="38"/>
    </row>
    <row r="12462" spans="44:74">
      <c r="AR12462" s="8"/>
      <c r="BV12462" s="38"/>
    </row>
    <row r="12463" spans="44:74">
      <c r="AR12463" s="8"/>
      <c r="BV12463" s="38"/>
    </row>
    <row r="12464" spans="44:74">
      <c r="AR12464" s="8"/>
      <c r="BV12464" s="38"/>
    </row>
    <row r="12465" spans="44:74">
      <c r="AR12465" s="8"/>
      <c r="BV12465" s="38"/>
    </row>
    <row r="12466" spans="44:74">
      <c r="AR12466" s="8"/>
      <c r="BV12466" s="38"/>
    </row>
    <row r="12467" spans="44:74">
      <c r="AR12467" s="8"/>
      <c r="BV12467" s="38"/>
    </row>
    <row r="12468" spans="44:74">
      <c r="AR12468" s="8"/>
      <c r="BV12468" s="38"/>
    </row>
    <row r="12469" spans="44:74">
      <c r="AR12469" s="8"/>
      <c r="BV12469" s="38"/>
    </row>
    <row r="12470" spans="44:74">
      <c r="AR12470" s="8"/>
      <c r="BV12470" s="38"/>
    </row>
    <row r="12471" spans="44:74">
      <c r="AR12471" s="8"/>
      <c r="BV12471" s="38"/>
    </row>
    <row r="12472" spans="44:74">
      <c r="AR12472" s="8"/>
      <c r="BV12472" s="38"/>
    </row>
    <row r="12473" spans="44:74">
      <c r="AR12473" s="8"/>
      <c r="BV12473" s="38"/>
    </row>
    <row r="12474" spans="44:74">
      <c r="AR12474" s="8"/>
      <c r="BV12474" s="38"/>
    </row>
    <row r="12475" spans="44:74">
      <c r="AR12475" s="8"/>
      <c r="BV12475" s="38"/>
    </row>
    <row r="12476" spans="44:74">
      <c r="AR12476" s="8"/>
      <c r="BV12476" s="38"/>
    </row>
    <row r="12477" spans="44:74">
      <c r="AR12477" s="8"/>
      <c r="BV12477" s="38"/>
    </row>
    <row r="12478" spans="44:74">
      <c r="AR12478" s="8"/>
      <c r="BV12478" s="38"/>
    </row>
    <row r="12479" spans="44:74">
      <c r="AR12479" s="8"/>
      <c r="BV12479" s="38"/>
    </row>
    <row r="12480" spans="44:74">
      <c r="AR12480" s="8"/>
      <c r="BV12480" s="38"/>
    </row>
    <row r="12481" spans="44:74">
      <c r="AR12481" s="8"/>
      <c r="BV12481" s="38"/>
    </row>
    <row r="12482" spans="44:74">
      <c r="AR12482" s="8"/>
      <c r="BV12482" s="38"/>
    </row>
    <row r="12483" spans="44:74">
      <c r="AR12483" s="8"/>
      <c r="BV12483" s="38"/>
    </row>
    <row r="12484" spans="44:74">
      <c r="AR12484" s="8"/>
      <c r="BV12484" s="38"/>
    </row>
    <row r="12485" spans="44:74">
      <c r="AR12485" s="8"/>
      <c r="BV12485" s="38"/>
    </row>
    <row r="12486" spans="44:74">
      <c r="AR12486" s="8"/>
      <c r="BV12486" s="38"/>
    </row>
    <row r="12487" spans="44:74">
      <c r="AR12487" s="8"/>
      <c r="BV12487" s="38"/>
    </row>
    <row r="12488" spans="44:74">
      <c r="AR12488" s="8"/>
      <c r="BV12488" s="38"/>
    </row>
    <row r="12489" spans="44:74">
      <c r="AR12489" s="8"/>
      <c r="BV12489" s="38"/>
    </row>
    <row r="12490" spans="44:74">
      <c r="AR12490" s="8"/>
      <c r="BV12490" s="38"/>
    </row>
    <row r="12491" spans="44:74">
      <c r="AR12491" s="8"/>
      <c r="BV12491" s="38"/>
    </row>
    <row r="12492" spans="44:74">
      <c r="AR12492" s="8"/>
      <c r="BV12492" s="38"/>
    </row>
    <row r="12493" spans="44:74">
      <c r="AR12493" s="8"/>
      <c r="BV12493" s="38"/>
    </row>
    <row r="12494" spans="44:74">
      <c r="AR12494" s="8"/>
      <c r="BV12494" s="38"/>
    </row>
    <row r="12495" spans="44:74">
      <c r="AR12495" s="8"/>
      <c r="BV12495" s="38"/>
    </row>
    <row r="12496" spans="44:74">
      <c r="AR12496" s="8"/>
      <c r="BV12496" s="38"/>
    </row>
    <row r="12497" spans="44:74">
      <c r="AR12497" s="8"/>
      <c r="BV12497" s="38"/>
    </row>
    <row r="12498" spans="44:74">
      <c r="AR12498" s="8"/>
      <c r="BV12498" s="38"/>
    </row>
    <row r="12499" spans="44:74">
      <c r="AR12499" s="8"/>
      <c r="BV12499" s="38"/>
    </row>
    <row r="12500" spans="44:74">
      <c r="AR12500" s="8"/>
      <c r="BV12500" s="38"/>
    </row>
    <row r="12501" spans="44:74">
      <c r="AR12501" s="8"/>
      <c r="BV12501" s="38"/>
    </row>
    <row r="12502" spans="44:74">
      <c r="AR12502" s="8"/>
      <c r="BV12502" s="38"/>
    </row>
    <row r="12503" spans="44:74">
      <c r="AR12503" s="8"/>
      <c r="BV12503" s="38"/>
    </row>
    <row r="12504" spans="44:74">
      <c r="AR12504" s="8"/>
      <c r="BV12504" s="38"/>
    </row>
    <row r="12505" spans="44:74">
      <c r="AR12505" s="8"/>
      <c r="BV12505" s="38"/>
    </row>
    <row r="12506" spans="44:74">
      <c r="AR12506" s="8"/>
      <c r="BV12506" s="38"/>
    </row>
    <row r="12507" spans="44:74">
      <c r="AR12507" s="8"/>
      <c r="BV12507" s="38"/>
    </row>
    <row r="12508" spans="44:74">
      <c r="AR12508" s="8"/>
      <c r="BV12508" s="38"/>
    </row>
    <row r="12509" spans="44:74">
      <c r="AR12509" s="8"/>
      <c r="BV12509" s="38"/>
    </row>
    <row r="12510" spans="44:74">
      <c r="AR12510" s="8"/>
      <c r="BV12510" s="38"/>
    </row>
    <row r="12511" spans="44:74">
      <c r="AR12511" s="8"/>
      <c r="BV12511" s="38"/>
    </row>
    <row r="12512" spans="44:74">
      <c r="AR12512" s="8"/>
      <c r="BV12512" s="38"/>
    </row>
    <row r="12513" spans="44:74">
      <c r="AR12513" s="8"/>
      <c r="BV12513" s="38"/>
    </row>
    <row r="12514" spans="44:74">
      <c r="AR12514" s="8"/>
      <c r="BV12514" s="38"/>
    </row>
    <row r="12515" spans="44:74">
      <c r="AR12515" s="8"/>
      <c r="BV12515" s="38"/>
    </row>
    <row r="12516" spans="44:74">
      <c r="AR12516" s="8"/>
      <c r="BV12516" s="38"/>
    </row>
    <row r="12517" spans="44:74">
      <c r="AR12517" s="8"/>
      <c r="BV12517" s="38"/>
    </row>
    <row r="12518" spans="44:74">
      <c r="AR12518" s="8"/>
      <c r="BV12518" s="38"/>
    </row>
    <row r="12519" spans="44:74">
      <c r="AR12519" s="8"/>
      <c r="BV12519" s="38"/>
    </row>
    <row r="12520" spans="44:74">
      <c r="AR12520" s="8"/>
      <c r="BV12520" s="38"/>
    </row>
    <row r="12521" spans="44:74">
      <c r="AR12521" s="8"/>
      <c r="BV12521" s="38"/>
    </row>
    <row r="12522" spans="44:74">
      <c r="AR12522" s="8"/>
      <c r="BV12522" s="38"/>
    </row>
    <row r="12523" spans="44:74">
      <c r="AR12523" s="8"/>
      <c r="BV12523" s="38"/>
    </row>
    <row r="12524" spans="44:74">
      <c r="AR12524" s="8"/>
      <c r="BV12524" s="38"/>
    </row>
    <row r="12525" spans="44:74">
      <c r="AR12525" s="8"/>
      <c r="BV12525" s="38"/>
    </row>
    <row r="12526" spans="44:74">
      <c r="AR12526" s="8"/>
      <c r="BV12526" s="38"/>
    </row>
    <row r="12527" spans="44:74">
      <c r="AR12527" s="8"/>
      <c r="BV12527" s="38"/>
    </row>
    <row r="12528" spans="44:74">
      <c r="AR12528" s="8"/>
      <c r="BV12528" s="38"/>
    </row>
    <row r="12529" spans="44:74">
      <c r="AR12529" s="8"/>
      <c r="BV12529" s="38"/>
    </row>
    <row r="12530" spans="44:74">
      <c r="AR12530" s="8"/>
      <c r="BV12530" s="38"/>
    </row>
    <row r="12531" spans="44:74">
      <c r="AR12531" s="8"/>
      <c r="BV12531" s="38"/>
    </row>
    <row r="12532" spans="44:74">
      <c r="AR12532" s="8"/>
      <c r="BV12532" s="38"/>
    </row>
    <row r="12533" spans="44:74">
      <c r="AR12533" s="8"/>
      <c r="BV12533" s="38"/>
    </row>
    <row r="12534" spans="44:74">
      <c r="AR12534" s="8"/>
      <c r="BV12534" s="38"/>
    </row>
    <row r="12535" spans="44:74">
      <c r="AR12535" s="8"/>
      <c r="BV12535" s="38"/>
    </row>
    <row r="12536" spans="44:74">
      <c r="AR12536" s="8"/>
      <c r="BV12536" s="38"/>
    </row>
    <row r="12537" spans="44:74">
      <c r="AR12537" s="8"/>
      <c r="BV12537" s="38"/>
    </row>
    <row r="12538" spans="44:74">
      <c r="AR12538" s="8"/>
      <c r="BV12538" s="38"/>
    </row>
    <row r="12539" spans="44:74">
      <c r="AR12539" s="8"/>
      <c r="BV12539" s="38"/>
    </row>
    <row r="12540" spans="44:74">
      <c r="AR12540" s="8"/>
      <c r="BV12540" s="38"/>
    </row>
    <row r="12541" spans="44:74">
      <c r="AR12541" s="8"/>
      <c r="BV12541" s="38"/>
    </row>
    <row r="12542" spans="44:74">
      <c r="AR12542" s="8"/>
      <c r="BV12542" s="38"/>
    </row>
    <row r="12543" spans="44:74">
      <c r="AR12543" s="8"/>
      <c r="BV12543" s="38"/>
    </row>
    <row r="12544" spans="44:74">
      <c r="AR12544" s="8"/>
      <c r="BV12544" s="38"/>
    </row>
    <row r="12545" spans="44:74">
      <c r="AR12545" s="8"/>
      <c r="BV12545" s="38"/>
    </row>
    <row r="12546" spans="44:74">
      <c r="AR12546" s="8"/>
      <c r="BV12546" s="38"/>
    </row>
    <row r="12547" spans="44:74">
      <c r="AR12547" s="8"/>
      <c r="BV12547" s="38"/>
    </row>
    <row r="12548" spans="44:74">
      <c r="AR12548" s="8"/>
      <c r="BV12548" s="38"/>
    </row>
    <row r="12549" spans="44:74">
      <c r="AR12549" s="8"/>
      <c r="BV12549" s="38"/>
    </row>
    <row r="12550" spans="44:74">
      <c r="AR12550" s="8"/>
      <c r="BV12550" s="38"/>
    </row>
    <row r="12551" spans="44:74">
      <c r="AR12551" s="8"/>
      <c r="BV12551" s="38"/>
    </row>
    <row r="12552" spans="44:74">
      <c r="AR12552" s="8"/>
      <c r="BV12552" s="38"/>
    </row>
    <row r="12553" spans="44:74">
      <c r="AR12553" s="8"/>
      <c r="BV12553" s="38"/>
    </row>
    <row r="12554" spans="44:74">
      <c r="AR12554" s="8"/>
      <c r="BV12554" s="38"/>
    </row>
    <row r="12555" spans="44:74">
      <c r="AR12555" s="8"/>
      <c r="BV12555" s="38"/>
    </row>
    <row r="12556" spans="44:74">
      <c r="AR12556" s="8"/>
      <c r="BV12556" s="38"/>
    </row>
    <row r="12557" spans="44:74">
      <c r="AR12557" s="8"/>
      <c r="BV12557" s="38"/>
    </row>
    <row r="12558" spans="44:74">
      <c r="AR12558" s="8"/>
      <c r="BV12558" s="38"/>
    </row>
    <row r="12559" spans="44:74">
      <c r="AR12559" s="8"/>
      <c r="BV12559" s="38"/>
    </row>
    <row r="12560" spans="44:74">
      <c r="AR12560" s="8"/>
      <c r="BV12560" s="38"/>
    </row>
    <row r="12561" spans="44:74">
      <c r="AR12561" s="8"/>
      <c r="BV12561" s="38"/>
    </row>
    <row r="12562" spans="44:74">
      <c r="AR12562" s="8"/>
      <c r="BV12562" s="38"/>
    </row>
    <row r="12563" spans="44:74">
      <c r="AR12563" s="8"/>
      <c r="BV12563" s="38"/>
    </row>
    <row r="12564" spans="44:74">
      <c r="AR12564" s="8"/>
      <c r="BV12564" s="38"/>
    </row>
    <row r="12565" spans="44:74">
      <c r="AR12565" s="8"/>
      <c r="BV12565" s="38"/>
    </row>
    <row r="12566" spans="44:74">
      <c r="AR12566" s="8"/>
      <c r="BV12566" s="38"/>
    </row>
    <row r="12567" spans="44:74">
      <c r="AR12567" s="8"/>
      <c r="BV12567" s="38"/>
    </row>
    <row r="12568" spans="44:74">
      <c r="AR12568" s="8"/>
      <c r="BV12568" s="38"/>
    </row>
    <row r="12569" spans="44:74">
      <c r="AR12569" s="8"/>
      <c r="BV12569" s="38"/>
    </row>
    <row r="12570" spans="44:74">
      <c r="AR12570" s="8"/>
      <c r="BV12570" s="38"/>
    </row>
    <row r="12571" spans="44:74">
      <c r="AR12571" s="8"/>
      <c r="BV12571" s="38"/>
    </row>
    <row r="12572" spans="44:74">
      <c r="AR12572" s="8"/>
      <c r="BV12572" s="38"/>
    </row>
    <row r="12573" spans="44:74">
      <c r="AR12573" s="8"/>
      <c r="BV12573" s="38"/>
    </row>
    <row r="12574" spans="44:74">
      <c r="AR12574" s="8"/>
      <c r="BV12574" s="38"/>
    </row>
    <row r="12575" spans="44:74">
      <c r="AR12575" s="8"/>
      <c r="BV12575" s="38"/>
    </row>
    <row r="12576" spans="44:74">
      <c r="AR12576" s="8"/>
      <c r="BV12576" s="38"/>
    </row>
    <row r="12577" spans="44:74">
      <c r="AR12577" s="8"/>
      <c r="BV12577" s="38"/>
    </row>
    <row r="12578" spans="44:74">
      <c r="AR12578" s="8"/>
      <c r="BV12578" s="38"/>
    </row>
    <row r="12579" spans="44:74">
      <c r="AR12579" s="8"/>
      <c r="BV12579" s="38"/>
    </row>
    <row r="12580" spans="44:74">
      <c r="AR12580" s="8"/>
      <c r="BV12580" s="38"/>
    </row>
    <row r="12581" spans="44:74">
      <c r="AR12581" s="8"/>
      <c r="BV12581" s="38"/>
    </row>
    <row r="12582" spans="44:74">
      <c r="AR12582" s="8"/>
      <c r="BV12582" s="38"/>
    </row>
    <row r="12583" spans="44:74">
      <c r="AR12583" s="8"/>
      <c r="BV12583" s="38"/>
    </row>
    <row r="12584" spans="44:74">
      <c r="AR12584" s="8"/>
      <c r="BV12584" s="38"/>
    </row>
    <row r="12585" spans="44:74">
      <c r="AR12585" s="8"/>
      <c r="BV12585" s="38"/>
    </row>
    <row r="12586" spans="44:74">
      <c r="AR12586" s="8"/>
      <c r="BV12586" s="38"/>
    </row>
    <row r="12587" spans="44:74">
      <c r="AR12587" s="8"/>
      <c r="BV12587" s="38"/>
    </row>
    <row r="12588" spans="44:74">
      <c r="AR12588" s="8"/>
      <c r="BV12588" s="38"/>
    </row>
    <row r="12589" spans="44:74">
      <c r="AR12589" s="8"/>
      <c r="BV12589" s="38"/>
    </row>
    <row r="12590" spans="44:74">
      <c r="AR12590" s="8"/>
      <c r="BV12590" s="38"/>
    </row>
    <row r="12591" spans="44:74">
      <c r="AR12591" s="8"/>
      <c r="BV12591" s="38"/>
    </row>
    <row r="12592" spans="44:74">
      <c r="AR12592" s="8"/>
      <c r="BV12592" s="38"/>
    </row>
    <row r="12593" spans="44:74">
      <c r="AR12593" s="8"/>
      <c r="BV12593" s="38"/>
    </row>
    <row r="12594" spans="44:74">
      <c r="AR12594" s="8"/>
      <c r="BV12594" s="38"/>
    </row>
    <row r="12595" spans="44:74">
      <c r="AR12595" s="8"/>
      <c r="BV12595" s="38"/>
    </row>
    <row r="12596" spans="44:74">
      <c r="AR12596" s="8"/>
      <c r="BV12596" s="38"/>
    </row>
    <row r="12597" spans="44:74">
      <c r="AR12597" s="8"/>
      <c r="BV12597" s="38"/>
    </row>
    <row r="12598" spans="44:74">
      <c r="AR12598" s="8"/>
      <c r="BV12598" s="38"/>
    </row>
    <row r="12599" spans="44:74">
      <c r="AR12599" s="8"/>
      <c r="BV12599" s="38"/>
    </row>
    <row r="12600" spans="44:74">
      <c r="AR12600" s="8"/>
      <c r="BV12600" s="38"/>
    </row>
    <row r="12601" spans="44:74">
      <c r="AR12601" s="8"/>
      <c r="BV12601" s="38"/>
    </row>
    <row r="12602" spans="44:74">
      <c r="AR12602" s="8"/>
      <c r="BV12602" s="38"/>
    </row>
    <row r="12603" spans="44:74">
      <c r="AR12603" s="8"/>
      <c r="BV12603" s="38"/>
    </row>
    <row r="12604" spans="44:74">
      <c r="AR12604" s="8"/>
      <c r="BV12604" s="38"/>
    </row>
    <row r="12605" spans="44:74">
      <c r="AR12605" s="8"/>
      <c r="BV12605" s="38"/>
    </row>
    <row r="12606" spans="44:74">
      <c r="AR12606" s="8"/>
      <c r="BV12606" s="38"/>
    </row>
    <row r="12607" spans="44:74">
      <c r="AR12607" s="8"/>
      <c r="BV12607" s="38"/>
    </row>
    <row r="12608" spans="44:74">
      <c r="AR12608" s="8"/>
      <c r="BV12608" s="38"/>
    </row>
    <row r="12609" spans="44:74">
      <c r="AR12609" s="8"/>
      <c r="BV12609" s="38"/>
    </row>
    <row r="12610" spans="44:74">
      <c r="AR12610" s="8"/>
      <c r="BV12610" s="38"/>
    </row>
    <row r="12611" spans="44:74">
      <c r="AR12611" s="8"/>
      <c r="BV12611" s="38"/>
    </row>
    <row r="12612" spans="44:74">
      <c r="AR12612" s="8"/>
      <c r="BV12612" s="38"/>
    </row>
    <row r="12613" spans="44:74">
      <c r="AR12613" s="8"/>
      <c r="BV12613" s="38"/>
    </row>
    <row r="12614" spans="44:74">
      <c r="AR12614" s="8"/>
      <c r="BV12614" s="38"/>
    </row>
    <row r="12615" spans="44:74">
      <c r="AR12615" s="8"/>
      <c r="BV12615" s="38"/>
    </row>
    <row r="12616" spans="44:74">
      <c r="AR12616" s="8"/>
      <c r="BV12616" s="38"/>
    </row>
    <row r="12617" spans="44:74">
      <c r="AR12617" s="8"/>
      <c r="BV12617" s="38"/>
    </row>
    <row r="12618" spans="44:74">
      <c r="AR12618" s="8"/>
      <c r="BV12618" s="38"/>
    </row>
    <row r="12619" spans="44:74">
      <c r="AR12619" s="8"/>
      <c r="BV12619" s="38"/>
    </row>
    <row r="12620" spans="44:74">
      <c r="AR12620" s="8"/>
      <c r="BV12620" s="38"/>
    </row>
    <row r="12621" spans="44:74">
      <c r="AR12621" s="8"/>
      <c r="BV12621" s="38"/>
    </row>
    <row r="12622" spans="44:74">
      <c r="AR12622" s="8"/>
      <c r="BV12622" s="38"/>
    </row>
    <row r="12623" spans="44:74">
      <c r="AR12623" s="8"/>
      <c r="BV12623" s="38"/>
    </row>
    <row r="12624" spans="44:74">
      <c r="AR12624" s="8"/>
      <c r="BV12624" s="38"/>
    </row>
    <row r="12625" spans="44:74">
      <c r="AR12625" s="8"/>
      <c r="BV12625" s="38"/>
    </row>
    <row r="12626" spans="44:74">
      <c r="AR12626" s="8"/>
      <c r="BV12626" s="38"/>
    </row>
    <row r="12627" spans="44:74">
      <c r="AR12627" s="8"/>
      <c r="BV12627" s="38"/>
    </row>
    <row r="12628" spans="44:74">
      <c r="AR12628" s="8"/>
      <c r="BV12628" s="38"/>
    </row>
    <row r="12629" spans="44:74">
      <c r="AR12629" s="8"/>
      <c r="BV12629" s="38"/>
    </row>
    <row r="12630" spans="44:74">
      <c r="AR12630" s="8"/>
      <c r="BV12630" s="38"/>
    </row>
    <row r="12631" spans="44:74">
      <c r="AR12631" s="8"/>
      <c r="BV12631" s="38"/>
    </row>
    <row r="12632" spans="44:74">
      <c r="AR12632" s="8"/>
      <c r="BV12632" s="38"/>
    </row>
    <row r="12633" spans="44:74">
      <c r="AR12633" s="8"/>
      <c r="BV12633" s="38"/>
    </row>
    <row r="12634" spans="44:74">
      <c r="AR12634" s="8"/>
      <c r="BV12634" s="38"/>
    </row>
    <row r="12635" spans="44:74">
      <c r="AR12635" s="8"/>
      <c r="BV12635" s="38"/>
    </row>
    <row r="12636" spans="44:74">
      <c r="AR12636" s="8"/>
      <c r="BV12636" s="38"/>
    </row>
    <row r="12637" spans="44:74">
      <c r="AR12637" s="8"/>
      <c r="BV12637" s="38"/>
    </row>
    <row r="12638" spans="44:74">
      <c r="AR12638" s="8"/>
      <c r="BV12638" s="38"/>
    </row>
    <row r="12639" spans="44:74">
      <c r="AR12639" s="8"/>
      <c r="BV12639" s="38"/>
    </row>
    <row r="12640" spans="44:74">
      <c r="AR12640" s="8"/>
      <c r="BV12640" s="38"/>
    </row>
    <row r="12641" spans="44:74">
      <c r="AR12641" s="8"/>
      <c r="BV12641" s="38"/>
    </row>
    <row r="12642" spans="44:74">
      <c r="AR12642" s="8"/>
      <c r="BV12642" s="38"/>
    </row>
    <row r="12643" spans="44:74">
      <c r="AR12643" s="8"/>
      <c r="BV12643" s="38"/>
    </row>
    <row r="12644" spans="44:74">
      <c r="AR12644" s="8"/>
      <c r="BV12644" s="38"/>
    </row>
    <row r="12645" spans="44:74">
      <c r="AR12645" s="8"/>
      <c r="BV12645" s="38"/>
    </row>
    <row r="12646" spans="44:74">
      <c r="AR12646" s="8"/>
      <c r="BV12646" s="38"/>
    </row>
    <row r="12647" spans="44:74">
      <c r="AR12647" s="8"/>
      <c r="BV12647" s="38"/>
    </row>
    <row r="12648" spans="44:74">
      <c r="AR12648" s="8"/>
      <c r="BV12648" s="38"/>
    </row>
    <row r="12649" spans="44:74">
      <c r="AR12649" s="8"/>
      <c r="BV12649" s="38"/>
    </row>
    <row r="12650" spans="44:74">
      <c r="AR12650" s="8"/>
      <c r="BV12650" s="38"/>
    </row>
    <row r="12651" spans="44:74">
      <c r="AR12651" s="8"/>
      <c r="BV12651" s="38"/>
    </row>
    <row r="12652" spans="44:74">
      <c r="AR12652" s="8"/>
      <c r="BV12652" s="38"/>
    </row>
    <row r="12653" spans="44:74">
      <c r="AR12653" s="8"/>
      <c r="BV12653" s="38"/>
    </row>
    <row r="12654" spans="44:74">
      <c r="AR12654" s="8"/>
      <c r="BV12654" s="38"/>
    </row>
    <row r="12655" spans="44:74">
      <c r="AR12655" s="8"/>
      <c r="BV12655" s="38"/>
    </row>
    <row r="12656" spans="44:74">
      <c r="AR12656" s="8"/>
      <c r="BV12656" s="38"/>
    </row>
    <row r="12657" spans="44:74">
      <c r="AR12657" s="8"/>
      <c r="BV12657" s="38"/>
    </row>
    <row r="12658" spans="44:74">
      <c r="AR12658" s="8"/>
      <c r="BV12658" s="38"/>
    </row>
    <row r="12659" spans="44:74">
      <c r="AR12659" s="8"/>
      <c r="BV12659" s="38"/>
    </row>
    <row r="12660" spans="44:74">
      <c r="AR12660" s="8"/>
      <c r="BV12660" s="38"/>
    </row>
    <row r="12661" spans="44:74">
      <c r="AR12661" s="8"/>
      <c r="BV12661" s="38"/>
    </row>
    <row r="12662" spans="44:74">
      <c r="AR12662" s="8"/>
      <c r="BV12662" s="38"/>
    </row>
    <row r="12663" spans="44:74">
      <c r="AR12663" s="8"/>
      <c r="BV12663" s="38"/>
    </row>
    <row r="12664" spans="44:74">
      <c r="AR12664" s="8"/>
      <c r="BV12664" s="38"/>
    </row>
    <row r="12665" spans="44:74">
      <c r="AR12665" s="8"/>
      <c r="BV12665" s="38"/>
    </row>
    <row r="12666" spans="44:74">
      <c r="AR12666" s="8"/>
      <c r="BV12666" s="38"/>
    </row>
    <row r="12667" spans="44:74">
      <c r="AR12667" s="8"/>
      <c r="BV12667" s="38"/>
    </row>
    <row r="12668" spans="44:74">
      <c r="AR12668" s="8"/>
      <c r="BV12668" s="38"/>
    </row>
    <row r="12669" spans="44:74">
      <c r="AR12669" s="8"/>
      <c r="BV12669" s="38"/>
    </row>
    <row r="12670" spans="44:74">
      <c r="AR12670" s="8"/>
      <c r="BV12670" s="38"/>
    </row>
    <row r="12671" spans="44:74">
      <c r="AR12671" s="8"/>
      <c r="BV12671" s="38"/>
    </row>
    <row r="12672" spans="44:74">
      <c r="AR12672" s="8"/>
      <c r="BV12672" s="38"/>
    </row>
    <row r="12673" spans="44:74">
      <c r="AR12673" s="8"/>
      <c r="BV12673" s="38"/>
    </row>
    <row r="12674" spans="44:74">
      <c r="AR12674" s="8"/>
      <c r="BV12674" s="38"/>
    </row>
    <row r="12675" spans="44:74">
      <c r="AR12675" s="8"/>
      <c r="BV12675" s="38"/>
    </row>
    <row r="12676" spans="44:74">
      <c r="AR12676" s="8"/>
      <c r="BV12676" s="38"/>
    </row>
    <row r="12677" spans="44:74">
      <c r="AR12677" s="8"/>
      <c r="BV12677" s="38"/>
    </row>
    <row r="12678" spans="44:74">
      <c r="AR12678" s="8"/>
      <c r="BV12678" s="38"/>
    </row>
    <row r="12679" spans="44:74">
      <c r="AR12679" s="8"/>
      <c r="BV12679" s="38"/>
    </row>
    <row r="12680" spans="44:74">
      <c r="AR12680" s="8"/>
      <c r="BV12680" s="38"/>
    </row>
    <row r="12681" spans="44:74">
      <c r="AR12681" s="8"/>
      <c r="BV12681" s="38"/>
    </row>
    <row r="12682" spans="44:74">
      <c r="AR12682" s="8"/>
      <c r="BV12682" s="38"/>
    </row>
    <row r="12683" spans="44:74">
      <c r="AR12683" s="8"/>
      <c r="BV12683" s="38"/>
    </row>
    <row r="12684" spans="44:74">
      <c r="AR12684" s="8"/>
      <c r="BV12684" s="38"/>
    </row>
    <row r="12685" spans="44:74">
      <c r="AR12685" s="8"/>
      <c r="BV12685" s="38"/>
    </row>
    <row r="12686" spans="44:74">
      <c r="AR12686" s="8"/>
      <c r="BV12686" s="38"/>
    </row>
    <row r="12687" spans="44:74">
      <c r="AR12687" s="8"/>
      <c r="BV12687" s="38"/>
    </row>
    <row r="12688" spans="44:74">
      <c r="AR12688" s="8"/>
      <c r="BV12688" s="38"/>
    </row>
    <row r="12689" spans="44:74">
      <c r="AR12689" s="8"/>
      <c r="BV12689" s="38"/>
    </row>
    <row r="12690" spans="44:74">
      <c r="AR12690" s="8"/>
      <c r="BV12690" s="38"/>
    </row>
    <row r="12691" spans="44:74">
      <c r="AR12691" s="8"/>
      <c r="BV12691" s="38"/>
    </row>
    <row r="12692" spans="44:74">
      <c r="AR12692" s="8"/>
      <c r="BV12692" s="38"/>
    </row>
    <row r="12693" spans="44:74">
      <c r="AR12693" s="8"/>
      <c r="BV12693" s="38"/>
    </row>
    <row r="12694" spans="44:74">
      <c r="AR12694" s="8"/>
      <c r="BV12694" s="38"/>
    </row>
    <row r="12695" spans="44:74">
      <c r="AR12695" s="8"/>
      <c r="BV12695" s="38"/>
    </row>
    <row r="12696" spans="44:74">
      <c r="AR12696" s="8"/>
      <c r="BV12696" s="38"/>
    </row>
    <row r="12697" spans="44:74">
      <c r="AR12697" s="8"/>
      <c r="BV12697" s="38"/>
    </row>
    <row r="12698" spans="44:74">
      <c r="AR12698" s="8"/>
      <c r="BV12698" s="38"/>
    </row>
    <row r="12699" spans="44:74">
      <c r="AR12699" s="8"/>
      <c r="BV12699" s="38"/>
    </row>
    <row r="12700" spans="44:74">
      <c r="AR12700" s="8"/>
      <c r="BV12700" s="38"/>
    </row>
    <row r="12701" spans="44:74">
      <c r="AR12701" s="8"/>
      <c r="BV12701" s="38"/>
    </row>
    <row r="12702" spans="44:74">
      <c r="AR12702" s="8"/>
      <c r="BV12702" s="38"/>
    </row>
    <row r="12703" spans="44:74">
      <c r="AR12703" s="8"/>
      <c r="BV12703" s="38"/>
    </row>
    <row r="12704" spans="44:74">
      <c r="AR12704" s="8"/>
      <c r="BV12704" s="38"/>
    </row>
    <row r="12705" spans="44:74">
      <c r="AR12705" s="8"/>
      <c r="BV12705" s="38"/>
    </row>
    <row r="12706" spans="44:74">
      <c r="AR12706" s="8"/>
      <c r="BV12706" s="38"/>
    </row>
    <row r="12707" spans="44:74">
      <c r="AR12707" s="8"/>
      <c r="BV12707" s="38"/>
    </row>
    <row r="12708" spans="44:74">
      <c r="AR12708" s="8"/>
      <c r="BV12708" s="38"/>
    </row>
    <row r="12709" spans="44:74">
      <c r="AR12709" s="8"/>
      <c r="BV12709" s="38"/>
    </row>
    <row r="12710" spans="44:74">
      <c r="AR12710" s="8"/>
      <c r="BV12710" s="38"/>
    </row>
    <row r="12711" spans="44:74">
      <c r="AR12711" s="8"/>
      <c r="BV12711" s="38"/>
    </row>
    <row r="12712" spans="44:74">
      <c r="AR12712" s="8"/>
      <c r="BV12712" s="38"/>
    </row>
    <row r="12713" spans="44:74">
      <c r="AR12713" s="8"/>
      <c r="BV12713" s="38"/>
    </row>
    <row r="12714" spans="44:74">
      <c r="AR12714" s="8"/>
      <c r="BV12714" s="38"/>
    </row>
    <row r="12715" spans="44:74">
      <c r="AR12715" s="8"/>
      <c r="BV12715" s="38"/>
    </row>
    <row r="12716" spans="44:74">
      <c r="AR12716" s="8"/>
      <c r="BV12716" s="38"/>
    </row>
    <row r="12717" spans="44:74">
      <c r="AR12717" s="8"/>
      <c r="BV12717" s="38"/>
    </row>
    <row r="12718" spans="44:74">
      <c r="AR12718" s="8"/>
      <c r="BV12718" s="38"/>
    </row>
    <row r="12719" spans="44:74">
      <c r="AR12719" s="8"/>
      <c r="BV12719" s="38"/>
    </row>
    <row r="12720" spans="44:74">
      <c r="AR12720" s="8"/>
      <c r="BV12720" s="38"/>
    </row>
    <row r="12721" spans="44:74">
      <c r="AR12721" s="8"/>
      <c r="BV12721" s="38"/>
    </row>
    <row r="12722" spans="44:74">
      <c r="AR12722" s="8"/>
      <c r="BV12722" s="38"/>
    </row>
    <row r="12723" spans="44:74">
      <c r="AR12723" s="8"/>
      <c r="BV12723" s="38"/>
    </row>
    <row r="12724" spans="44:74">
      <c r="AR12724" s="8"/>
      <c r="BV12724" s="38"/>
    </row>
    <row r="12725" spans="44:74">
      <c r="AR12725" s="8"/>
      <c r="BV12725" s="38"/>
    </row>
    <row r="12726" spans="44:74">
      <c r="AR12726" s="8"/>
      <c r="BV12726" s="38"/>
    </row>
    <row r="12727" spans="44:74">
      <c r="AR12727" s="8"/>
      <c r="BV12727" s="38"/>
    </row>
    <row r="12728" spans="44:74">
      <c r="AR12728" s="8"/>
      <c r="BV12728" s="38"/>
    </row>
    <row r="12729" spans="44:74">
      <c r="AR12729" s="8"/>
      <c r="BV12729" s="38"/>
    </row>
    <row r="12730" spans="44:74">
      <c r="AR12730" s="8"/>
      <c r="BV12730" s="38"/>
    </row>
    <row r="12731" spans="44:74">
      <c r="AR12731" s="8"/>
      <c r="BV12731" s="38"/>
    </row>
    <row r="12732" spans="44:74">
      <c r="AR12732" s="8"/>
      <c r="BV12732" s="38"/>
    </row>
    <row r="12733" spans="44:74">
      <c r="AR12733" s="8"/>
      <c r="BV12733" s="38"/>
    </row>
    <row r="12734" spans="44:74">
      <c r="AR12734" s="8"/>
      <c r="BV12734" s="38"/>
    </row>
    <row r="12735" spans="44:74">
      <c r="AR12735" s="8"/>
      <c r="BV12735" s="38"/>
    </row>
    <row r="12736" spans="44:74">
      <c r="AR12736" s="8"/>
      <c r="BV12736" s="38"/>
    </row>
    <row r="12737" spans="44:74">
      <c r="AR12737" s="8"/>
      <c r="BV12737" s="38"/>
    </row>
    <row r="12738" spans="44:74">
      <c r="AR12738" s="8"/>
      <c r="BV12738" s="38"/>
    </row>
    <row r="12739" spans="44:74">
      <c r="AR12739" s="8"/>
      <c r="BV12739" s="38"/>
    </row>
    <row r="12740" spans="44:74">
      <c r="AR12740" s="8"/>
      <c r="BV12740" s="38"/>
    </row>
    <row r="12741" spans="44:74">
      <c r="AR12741" s="8"/>
      <c r="BV12741" s="38"/>
    </row>
    <row r="12742" spans="44:74">
      <c r="AR12742" s="8"/>
      <c r="BV12742" s="38"/>
    </row>
    <row r="12743" spans="44:74">
      <c r="AR12743" s="8"/>
      <c r="BV12743" s="38"/>
    </row>
    <row r="12744" spans="44:74">
      <c r="AR12744" s="8"/>
      <c r="BV12744" s="38"/>
    </row>
    <row r="12745" spans="44:74">
      <c r="AR12745" s="8"/>
      <c r="BV12745" s="38"/>
    </row>
    <row r="12746" spans="44:74">
      <c r="AR12746" s="8"/>
      <c r="BV12746" s="38"/>
    </row>
    <row r="12747" spans="44:74">
      <c r="AR12747" s="8"/>
      <c r="BV12747" s="38"/>
    </row>
    <row r="12748" spans="44:74">
      <c r="AR12748" s="8"/>
      <c r="BV12748" s="38"/>
    </row>
    <row r="12749" spans="44:74">
      <c r="AR12749" s="8"/>
      <c r="BV12749" s="38"/>
    </row>
    <row r="12750" spans="44:74">
      <c r="AR12750" s="8"/>
      <c r="BV12750" s="38"/>
    </row>
    <row r="12751" spans="44:74">
      <c r="AR12751" s="8"/>
      <c r="BV12751" s="38"/>
    </row>
    <row r="12752" spans="44:74">
      <c r="AR12752" s="8"/>
      <c r="BV12752" s="38"/>
    </row>
    <row r="12753" spans="44:74">
      <c r="AR12753" s="8"/>
      <c r="BV12753" s="38"/>
    </row>
    <row r="12754" spans="44:74">
      <c r="AR12754" s="8"/>
      <c r="BV12754" s="38"/>
    </row>
    <row r="12755" spans="44:74">
      <c r="AR12755" s="8"/>
      <c r="BV12755" s="38"/>
    </row>
    <row r="12756" spans="44:74">
      <c r="AR12756" s="8"/>
      <c r="BV12756" s="38"/>
    </row>
    <row r="12757" spans="44:74">
      <c r="AR12757" s="8"/>
      <c r="BV12757" s="38"/>
    </row>
    <row r="12758" spans="44:74">
      <c r="AR12758" s="8"/>
      <c r="BV12758" s="38"/>
    </row>
    <row r="12759" spans="44:74">
      <c r="AR12759" s="8"/>
      <c r="BV12759" s="38"/>
    </row>
    <row r="12760" spans="44:74">
      <c r="AR12760" s="8"/>
      <c r="BV12760" s="38"/>
    </row>
    <row r="12761" spans="44:74">
      <c r="AR12761" s="8"/>
      <c r="BV12761" s="38"/>
    </row>
    <row r="12762" spans="44:74">
      <c r="AR12762" s="8"/>
      <c r="BV12762" s="38"/>
    </row>
    <row r="12763" spans="44:74">
      <c r="AR12763" s="8"/>
      <c r="BV12763" s="38"/>
    </row>
    <row r="12764" spans="44:74">
      <c r="AR12764" s="8"/>
      <c r="BV12764" s="38"/>
    </row>
    <row r="12765" spans="44:74">
      <c r="AR12765" s="8"/>
      <c r="BV12765" s="38"/>
    </row>
    <row r="12766" spans="44:74">
      <c r="AR12766" s="8"/>
      <c r="BV12766" s="38"/>
    </row>
    <row r="12767" spans="44:74">
      <c r="AR12767" s="8"/>
      <c r="BV12767" s="38"/>
    </row>
    <row r="12768" spans="44:74">
      <c r="AR12768" s="8"/>
      <c r="BV12768" s="38"/>
    </row>
    <row r="12769" spans="44:74">
      <c r="AR12769" s="8"/>
      <c r="BV12769" s="38"/>
    </row>
    <row r="12770" spans="44:74">
      <c r="AR12770" s="8"/>
      <c r="BV12770" s="38"/>
    </row>
    <row r="12771" spans="44:74">
      <c r="AR12771" s="8"/>
      <c r="BV12771" s="38"/>
    </row>
    <row r="12772" spans="44:74">
      <c r="AR12772" s="8"/>
      <c r="BV12772" s="38"/>
    </row>
    <row r="12773" spans="44:74">
      <c r="AR12773" s="8"/>
      <c r="BV12773" s="38"/>
    </row>
    <row r="12774" spans="44:74">
      <c r="AR12774" s="8"/>
      <c r="BV12774" s="38"/>
    </row>
    <row r="12775" spans="44:74">
      <c r="AR12775" s="8"/>
      <c r="BV12775" s="38"/>
    </row>
    <row r="12776" spans="44:74">
      <c r="AR12776" s="8"/>
      <c r="BV12776" s="38"/>
    </row>
    <row r="12777" spans="44:74">
      <c r="AR12777" s="8"/>
      <c r="BV12777" s="38"/>
    </row>
    <row r="12778" spans="44:74">
      <c r="AR12778" s="8"/>
      <c r="BV12778" s="38"/>
    </row>
    <row r="12779" spans="44:74">
      <c r="AR12779" s="8"/>
      <c r="BV12779" s="38"/>
    </row>
    <row r="12780" spans="44:74">
      <c r="AR12780" s="8"/>
      <c r="BV12780" s="38"/>
    </row>
    <row r="12781" spans="44:74">
      <c r="AR12781" s="8"/>
      <c r="BV12781" s="38"/>
    </row>
    <row r="12782" spans="44:74">
      <c r="AR12782" s="8"/>
      <c r="BV12782" s="38"/>
    </row>
    <row r="12783" spans="44:74">
      <c r="AR12783" s="8"/>
      <c r="BV12783" s="38"/>
    </row>
    <row r="12784" spans="44:74">
      <c r="AR12784" s="8"/>
      <c r="BV12784" s="38"/>
    </row>
    <row r="12785" spans="44:74">
      <c r="AR12785" s="8"/>
      <c r="BV12785" s="38"/>
    </row>
    <row r="12786" spans="44:74">
      <c r="AR12786" s="8"/>
      <c r="BV12786" s="38"/>
    </row>
    <row r="12787" spans="44:74">
      <c r="AR12787" s="8"/>
      <c r="BV12787" s="38"/>
    </row>
    <row r="12788" spans="44:74">
      <c r="AR12788" s="8"/>
      <c r="BV12788" s="38"/>
    </row>
    <row r="12789" spans="44:74">
      <c r="AR12789" s="8"/>
      <c r="BV12789" s="38"/>
    </row>
    <row r="12790" spans="44:74">
      <c r="AR12790" s="8"/>
      <c r="BV12790" s="38"/>
    </row>
    <row r="12791" spans="44:74">
      <c r="AR12791" s="8"/>
      <c r="BV12791" s="38"/>
    </row>
    <row r="12792" spans="44:74">
      <c r="AR12792" s="8"/>
      <c r="BV12792" s="38"/>
    </row>
    <row r="12793" spans="44:74">
      <c r="AR12793" s="8"/>
      <c r="BV12793" s="38"/>
    </row>
    <row r="12794" spans="44:74">
      <c r="AR12794" s="8"/>
      <c r="BV12794" s="38"/>
    </row>
    <row r="12795" spans="44:74">
      <c r="AR12795" s="8"/>
      <c r="BV12795" s="38"/>
    </row>
    <row r="12796" spans="44:74">
      <c r="AR12796" s="8"/>
      <c r="BV12796" s="38"/>
    </row>
    <row r="12797" spans="44:74">
      <c r="AR12797" s="8"/>
      <c r="BV12797" s="38"/>
    </row>
    <row r="12798" spans="44:74">
      <c r="AR12798" s="8"/>
      <c r="BV12798" s="38"/>
    </row>
    <row r="12799" spans="44:74">
      <c r="AR12799" s="8"/>
      <c r="BV12799" s="38"/>
    </row>
    <row r="12800" spans="44:74">
      <c r="AR12800" s="8"/>
      <c r="BV12800" s="38"/>
    </row>
    <row r="12801" spans="44:74">
      <c r="AR12801" s="8"/>
      <c r="BV12801" s="38"/>
    </row>
    <row r="12802" spans="44:74">
      <c r="AR12802" s="8"/>
      <c r="BV12802" s="38"/>
    </row>
    <row r="12803" spans="44:74">
      <c r="AR12803" s="8"/>
      <c r="BV12803" s="38"/>
    </row>
    <row r="12804" spans="44:74">
      <c r="AR12804" s="8"/>
      <c r="BV12804" s="38"/>
    </row>
    <row r="12805" spans="44:74">
      <c r="AR12805" s="8"/>
      <c r="BV12805" s="38"/>
    </row>
    <row r="12806" spans="44:74">
      <c r="AR12806" s="8"/>
      <c r="BV12806" s="38"/>
    </row>
    <row r="12807" spans="44:74">
      <c r="AR12807" s="8"/>
      <c r="BV12807" s="38"/>
    </row>
    <row r="12808" spans="44:74">
      <c r="AR12808" s="8"/>
      <c r="BV12808" s="38"/>
    </row>
    <row r="12809" spans="44:74">
      <c r="AR12809" s="8"/>
      <c r="BV12809" s="38"/>
    </row>
    <row r="12810" spans="44:74">
      <c r="AR12810" s="8"/>
      <c r="BV12810" s="38"/>
    </row>
    <row r="12811" spans="44:74">
      <c r="AR12811" s="8"/>
      <c r="BV12811" s="38"/>
    </row>
    <row r="12812" spans="44:74">
      <c r="AR12812" s="8"/>
      <c r="BV12812" s="38"/>
    </row>
    <row r="12813" spans="44:74">
      <c r="AR12813" s="8"/>
      <c r="BV12813" s="38"/>
    </row>
    <row r="12814" spans="44:74">
      <c r="AR12814" s="8"/>
      <c r="BV12814" s="38"/>
    </row>
    <row r="12815" spans="44:74">
      <c r="AR12815" s="8"/>
      <c r="BV12815" s="38"/>
    </row>
    <row r="12816" spans="44:74">
      <c r="AR12816" s="8"/>
      <c r="BV12816" s="38"/>
    </row>
    <row r="12817" spans="44:74">
      <c r="AR12817" s="8"/>
      <c r="BV12817" s="38"/>
    </row>
    <row r="12818" spans="44:74">
      <c r="AR12818" s="8"/>
      <c r="BV12818" s="38"/>
    </row>
    <row r="12819" spans="44:74">
      <c r="AR12819" s="8"/>
      <c r="BV12819" s="38"/>
    </row>
    <row r="12820" spans="44:74">
      <c r="AR12820" s="8"/>
      <c r="BV12820" s="38"/>
    </row>
    <row r="12821" spans="44:74">
      <c r="AR12821" s="8"/>
      <c r="BV12821" s="38"/>
    </row>
    <row r="12822" spans="44:74">
      <c r="AR12822" s="8"/>
      <c r="BV12822" s="38"/>
    </row>
    <row r="12823" spans="44:74">
      <c r="AR12823" s="8"/>
      <c r="BV12823" s="38"/>
    </row>
    <row r="12824" spans="44:74">
      <c r="AR12824" s="8"/>
      <c r="BV12824" s="38"/>
    </row>
    <row r="12825" spans="44:74">
      <c r="AR12825" s="8"/>
      <c r="BV12825" s="38"/>
    </row>
    <row r="12826" spans="44:74">
      <c r="AR12826" s="8"/>
      <c r="BV12826" s="38"/>
    </row>
    <row r="12827" spans="44:74">
      <c r="AR12827" s="8"/>
      <c r="BV12827" s="38"/>
    </row>
    <row r="12828" spans="44:74">
      <c r="AR12828" s="8"/>
      <c r="BV12828" s="38"/>
    </row>
    <row r="12829" spans="44:74">
      <c r="AR12829" s="8"/>
      <c r="BV12829" s="38"/>
    </row>
    <row r="12830" spans="44:74">
      <c r="AR12830" s="8"/>
      <c r="BV12830" s="38"/>
    </row>
    <row r="12831" spans="44:74">
      <c r="AR12831" s="8"/>
      <c r="BV12831" s="38"/>
    </row>
    <row r="12832" spans="44:74">
      <c r="AR12832" s="8"/>
      <c r="BV12832" s="38"/>
    </row>
    <row r="12833" spans="44:74">
      <c r="AR12833" s="8"/>
      <c r="BV12833" s="38"/>
    </row>
    <row r="12834" spans="44:74">
      <c r="AR12834" s="8"/>
      <c r="BV12834" s="38"/>
    </row>
    <row r="12835" spans="44:74">
      <c r="AR12835" s="8"/>
      <c r="BV12835" s="38"/>
    </row>
    <row r="12836" spans="44:74">
      <c r="AR12836" s="8"/>
      <c r="BV12836" s="38"/>
    </row>
    <row r="12837" spans="44:74">
      <c r="AR12837" s="8"/>
      <c r="BV12837" s="38"/>
    </row>
    <row r="12838" spans="44:74">
      <c r="AR12838" s="8"/>
      <c r="BV12838" s="38"/>
    </row>
    <row r="12839" spans="44:74">
      <c r="AR12839" s="8"/>
      <c r="BV12839" s="38"/>
    </row>
    <row r="12840" spans="44:74">
      <c r="AR12840" s="8"/>
      <c r="BV12840" s="38"/>
    </row>
    <row r="12841" spans="44:74">
      <c r="AR12841" s="8"/>
      <c r="BV12841" s="38"/>
    </row>
    <row r="12842" spans="44:74">
      <c r="AR12842" s="8"/>
      <c r="BV12842" s="38"/>
    </row>
    <row r="12843" spans="44:74">
      <c r="AR12843" s="8"/>
      <c r="BV12843" s="38"/>
    </row>
    <row r="12844" spans="44:74">
      <c r="AR12844" s="8"/>
      <c r="BV12844" s="38"/>
    </row>
    <row r="12845" spans="44:74">
      <c r="AR12845" s="8"/>
      <c r="BV12845" s="38"/>
    </row>
    <row r="12846" spans="44:74">
      <c r="AR12846" s="8"/>
      <c r="BV12846" s="38"/>
    </row>
    <row r="12847" spans="44:74">
      <c r="AR12847" s="8"/>
      <c r="BV12847" s="38"/>
    </row>
    <row r="12848" spans="44:74">
      <c r="AR12848" s="8"/>
      <c r="BV12848" s="38"/>
    </row>
    <row r="12849" spans="44:74">
      <c r="AR12849" s="8"/>
      <c r="BV12849" s="38"/>
    </row>
    <row r="12850" spans="44:74">
      <c r="AR12850" s="8"/>
      <c r="BV12850" s="38"/>
    </row>
    <row r="12851" spans="44:74">
      <c r="AR12851" s="8"/>
      <c r="BV12851" s="38"/>
    </row>
    <row r="12852" spans="44:74">
      <c r="AR12852" s="8"/>
      <c r="BV12852" s="38"/>
    </row>
    <row r="12853" spans="44:74">
      <c r="AR12853" s="8"/>
      <c r="BV12853" s="38"/>
    </row>
    <row r="12854" spans="44:74">
      <c r="AR12854" s="8"/>
      <c r="BV12854" s="38"/>
    </row>
    <row r="12855" spans="44:74">
      <c r="AR12855" s="8"/>
      <c r="BV12855" s="38"/>
    </row>
    <row r="12856" spans="44:74">
      <c r="AR12856" s="8"/>
      <c r="BV12856" s="38"/>
    </row>
    <row r="12857" spans="44:74">
      <c r="AR12857" s="8"/>
      <c r="BV12857" s="38"/>
    </row>
    <row r="12858" spans="44:74">
      <c r="AR12858" s="8"/>
      <c r="BV12858" s="38"/>
    </row>
    <row r="12859" spans="44:74">
      <c r="AR12859" s="8"/>
      <c r="BV12859" s="38"/>
    </row>
    <row r="12860" spans="44:74">
      <c r="AR12860" s="8"/>
      <c r="BV12860" s="38"/>
    </row>
    <row r="12861" spans="44:74">
      <c r="AR12861" s="8"/>
      <c r="BV12861" s="38"/>
    </row>
    <row r="12862" spans="44:74">
      <c r="AR12862" s="8"/>
      <c r="BV12862" s="38"/>
    </row>
    <row r="12863" spans="44:74">
      <c r="AR12863" s="8"/>
      <c r="BV12863" s="38"/>
    </row>
    <row r="12864" spans="44:74">
      <c r="AR12864" s="8"/>
      <c r="BV12864" s="38"/>
    </row>
    <row r="12865" spans="44:74">
      <c r="AR12865" s="8"/>
      <c r="BV12865" s="38"/>
    </row>
    <row r="12866" spans="44:74">
      <c r="AR12866" s="8"/>
      <c r="BV12866" s="38"/>
    </row>
    <row r="12867" spans="44:74">
      <c r="AR12867" s="8"/>
      <c r="BV12867" s="38"/>
    </row>
    <row r="12868" spans="44:74">
      <c r="AR12868" s="8"/>
      <c r="BV12868" s="38"/>
    </row>
    <row r="12869" spans="44:74">
      <c r="AR12869" s="8"/>
      <c r="BV12869" s="38"/>
    </row>
    <row r="12870" spans="44:74">
      <c r="AR12870" s="8"/>
      <c r="BV12870" s="38"/>
    </row>
    <row r="12871" spans="44:74">
      <c r="AR12871" s="8"/>
      <c r="BV12871" s="38"/>
    </row>
    <row r="12872" spans="44:74">
      <c r="AR12872" s="8"/>
      <c r="BV12872" s="38"/>
    </row>
    <row r="12873" spans="44:74">
      <c r="AR12873" s="8"/>
      <c r="BV12873" s="38"/>
    </row>
    <row r="12874" spans="44:74">
      <c r="AR12874" s="8"/>
      <c r="BV12874" s="38"/>
    </row>
    <row r="12875" spans="44:74">
      <c r="AR12875" s="8"/>
      <c r="BV12875" s="38"/>
    </row>
    <row r="12876" spans="44:74">
      <c r="AR12876" s="8"/>
      <c r="BV12876" s="38"/>
    </row>
    <row r="12877" spans="44:74">
      <c r="AR12877" s="8"/>
      <c r="BV12877" s="38"/>
    </row>
    <row r="12878" spans="44:74">
      <c r="AR12878" s="8"/>
      <c r="BV12878" s="38"/>
    </row>
    <row r="12879" spans="44:74">
      <c r="AR12879" s="8"/>
      <c r="BV12879" s="38"/>
    </row>
    <row r="12880" spans="44:74">
      <c r="AR12880" s="8"/>
      <c r="BV12880" s="38"/>
    </row>
    <row r="12881" spans="44:74">
      <c r="AR12881" s="8"/>
      <c r="BV12881" s="38"/>
    </row>
    <row r="12882" spans="44:74">
      <c r="AR12882" s="8"/>
      <c r="BV12882" s="38"/>
    </row>
    <row r="12883" spans="44:74">
      <c r="AR12883" s="8"/>
      <c r="BV12883" s="38"/>
    </row>
    <row r="12884" spans="44:74">
      <c r="AR12884" s="8"/>
      <c r="BV12884" s="38"/>
    </row>
    <row r="12885" spans="44:74">
      <c r="AR12885" s="8"/>
      <c r="BV12885" s="38"/>
    </row>
    <row r="12886" spans="44:74">
      <c r="AR12886" s="8"/>
      <c r="BV12886" s="38"/>
    </row>
    <row r="12887" spans="44:74">
      <c r="AR12887" s="8"/>
      <c r="BV12887" s="38"/>
    </row>
    <row r="12888" spans="44:74">
      <c r="AR12888" s="8"/>
      <c r="BV12888" s="38"/>
    </row>
    <row r="12889" spans="44:74">
      <c r="AR12889" s="8"/>
      <c r="BV12889" s="38"/>
    </row>
    <row r="12890" spans="44:74">
      <c r="AR12890" s="8"/>
      <c r="BV12890" s="38"/>
    </row>
    <row r="12891" spans="44:74">
      <c r="AR12891" s="8"/>
      <c r="BV12891" s="38"/>
    </row>
    <row r="12892" spans="44:74">
      <c r="AR12892" s="8"/>
      <c r="BV12892" s="38"/>
    </row>
    <row r="12893" spans="44:74">
      <c r="AR12893" s="8"/>
      <c r="BV12893" s="38"/>
    </row>
    <row r="12894" spans="44:74">
      <c r="AR12894" s="8"/>
      <c r="BV12894" s="38"/>
    </row>
    <row r="12895" spans="44:74">
      <c r="AR12895" s="8"/>
      <c r="BV12895" s="38"/>
    </row>
    <row r="12896" spans="44:74">
      <c r="AR12896" s="8"/>
      <c r="BV12896" s="38"/>
    </row>
    <row r="12897" spans="44:74">
      <c r="AR12897" s="8"/>
      <c r="BV12897" s="38"/>
    </row>
    <row r="12898" spans="44:74">
      <c r="AR12898" s="8"/>
      <c r="BV12898" s="38"/>
    </row>
    <row r="12899" spans="44:74">
      <c r="AR12899" s="8"/>
      <c r="BV12899" s="38"/>
    </row>
    <row r="12900" spans="44:74">
      <c r="AR12900" s="8"/>
      <c r="BV12900" s="38"/>
    </row>
    <row r="12901" spans="44:74">
      <c r="AR12901" s="8"/>
      <c r="BV12901" s="38"/>
    </row>
    <row r="12902" spans="44:74">
      <c r="AR12902" s="8"/>
      <c r="BV12902" s="38"/>
    </row>
    <row r="12903" spans="44:74">
      <c r="AR12903" s="8"/>
      <c r="BV12903" s="38"/>
    </row>
    <row r="12904" spans="44:74">
      <c r="AR12904" s="8"/>
      <c r="BV12904" s="38"/>
    </row>
    <row r="12905" spans="44:74">
      <c r="AR12905" s="8"/>
      <c r="BV12905" s="38"/>
    </row>
    <row r="12906" spans="44:74">
      <c r="AR12906" s="8"/>
      <c r="BV12906" s="38"/>
    </row>
    <row r="12907" spans="44:74">
      <c r="AR12907" s="8"/>
      <c r="BV12907" s="38"/>
    </row>
    <row r="12908" spans="44:74">
      <c r="AR12908" s="8"/>
      <c r="BV12908" s="38"/>
    </row>
    <row r="12909" spans="44:74">
      <c r="AR12909" s="8"/>
      <c r="BV12909" s="38"/>
    </row>
    <row r="12910" spans="44:74">
      <c r="AR12910" s="8"/>
      <c r="BV12910" s="38"/>
    </row>
    <row r="12911" spans="44:74">
      <c r="AR12911" s="8"/>
      <c r="BV12911" s="38"/>
    </row>
    <row r="12912" spans="44:74">
      <c r="AR12912" s="8"/>
      <c r="BV12912" s="38"/>
    </row>
    <row r="12913" spans="44:74">
      <c r="AR12913" s="8"/>
      <c r="BV12913" s="38"/>
    </row>
    <row r="12914" spans="44:74">
      <c r="AR12914" s="8"/>
      <c r="BV12914" s="38"/>
    </row>
    <row r="12915" spans="44:74">
      <c r="AR12915" s="8"/>
      <c r="BV12915" s="38"/>
    </row>
    <row r="12916" spans="44:74">
      <c r="AR12916" s="8"/>
      <c r="BV12916" s="38"/>
    </row>
    <row r="12917" spans="44:74">
      <c r="AR12917" s="8"/>
      <c r="BV12917" s="38"/>
    </row>
    <row r="12918" spans="44:74">
      <c r="AR12918" s="8"/>
      <c r="BV12918" s="38"/>
    </row>
    <row r="12919" spans="44:74">
      <c r="AR12919" s="8"/>
      <c r="BV12919" s="38"/>
    </row>
    <row r="12920" spans="44:74">
      <c r="AR12920" s="8"/>
      <c r="BV12920" s="38"/>
    </row>
    <row r="12921" spans="44:74">
      <c r="AR12921" s="8"/>
      <c r="BV12921" s="38"/>
    </row>
    <row r="12922" spans="44:74">
      <c r="AR12922" s="8"/>
      <c r="BV12922" s="38"/>
    </row>
    <row r="12923" spans="44:74">
      <c r="AR12923" s="8"/>
      <c r="BV12923" s="38"/>
    </row>
    <row r="12924" spans="44:74">
      <c r="AR12924" s="8"/>
      <c r="BV12924" s="38"/>
    </row>
    <row r="12925" spans="44:74">
      <c r="AR12925" s="8"/>
      <c r="BV12925" s="38"/>
    </row>
    <row r="12926" spans="44:74">
      <c r="AR12926" s="8"/>
      <c r="BV12926" s="38"/>
    </row>
    <row r="12927" spans="44:74">
      <c r="AR12927" s="8"/>
      <c r="BV12927" s="38"/>
    </row>
    <row r="12928" spans="44:74">
      <c r="AR12928" s="8"/>
      <c r="BV12928" s="38"/>
    </row>
    <row r="12929" spans="44:74">
      <c r="AR12929" s="8"/>
      <c r="BV12929" s="38"/>
    </row>
    <row r="12930" spans="44:74">
      <c r="AR12930" s="8"/>
      <c r="BV12930" s="38"/>
    </row>
    <row r="12931" spans="44:74">
      <c r="AR12931" s="8"/>
      <c r="BV12931" s="38"/>
    </row>
    <row r="12932" spans="44:74">
      <c r="AR12932" s="8"/>
      <c r="BV12932" s="38"/>
    </row>
    <row r="12933" spans="44:74">
      <c r="AR12933" s="8"/>
      <c r="BV12933" s="38"/>
    </row>
    <row r="12934" spans="44:74">
      <c r="AR12934" s="8"/>
      <c r="BV12934" s="38"/>
    </row>
    <row r="12935" spans="44:74">
      <c r="AR12935" s="8"/>
      <c r="BV12935" s="38"/>
    </row>
    <row r="12936" spans="44:74">
      <c r="AR12936" s="8"/>
      <c r="BV12936" s="38"/>
    </row>
    <row r="12937" spans="44:74">
      <c r="AR12937" s="8"/>
      <c r="BV12937" s="38"/>
    </row>
    <row r="12938" spans="44:74">
      <c r="AR12938" s="8"/>
      <c r="BV12938" s="38"/>
    </row>
    <row r="12939" spans="44:74">
      <c r="AR12939" s="8"/>
      <c r="BV12939" s="38"/>
    </row>
    <row r="12940" spans="44:74">
      <c r="AR12940" s="8"/>
      <c r="BV12940" s="38"/>
    </row>
    <row r="12941" spans="44:74">
      <c r="AR12941" s="8"/>
      <c r="BV12941" s="38"/>
    </row>
    <row r="12942" spans="44:74">
      <c r="AR12942" s="8"/>
      <c r="BV12942" s="38"/>
    </row>
    <row r="12943" spans="44:74">
      <c r="AR12943" s="8"/>
      <c r="BV12943" s="38"/>
    </row>
    <row r="12944" spans="44:74">
      <c r="AR12944" s="8"/>
      <c r="BV12944" s="38"/>
    </row>
    <row r="12945" spans="44:74">
      <c r="AR12945" s="8"/>
      <c r="BV12945" s="38"/>
    </row>
    <row r="12946" spans="44:74">
      <c r="AR12946" s="8"/>
      <c r="BV12946" s="38"/>
    </row>
    <row r="12947" spans="44:74">
      <c r="AR12947" s="8"/>
      <c r="BV12947" s="38"/>
    </row>
    <row r="12948" spans="44:74">
      <c r="AR12948" s="8"/>
      <c r="BV12948" s="38"/>
    </row>
    <row r="12949" spans="44:74">
      <c r="AR12949" s="8"/>
      <c r="BV12949" s="38"/>
    </row>
    <row r="12950" spans="44:74">
      <c r="AR12950" s="8"/>
      <c r="BV12950" s="38"/>
    </row>
    <row r="12951" spans="44:74">
      <c r="AR12951" s="8"/>
      <c r="BV12951" s="38"/>
    </row>
    <row r="12952" spans="44:74">
      <c r="AR12952" s="8"/>
      <c r="BV12952" s="38"/>
    </row>
    <row r="12953" spans="44:74">
      <c r="AR12953" s="8"/>
      <c r="BV12953" s="38"/>
    </row>
    <row r="12954" spans="44:74">
      <c r="AR12954" s="8"/>
      <c r="BV12954" s="38"/>
    </row>
    <row r="12955" spans="44:74">
      <c r="AR12955" s="8"/>
      <c r="BV12955" s="38"/>
    </row>
    <row r="12956" spans="44:74">
      <c r="AR12956" s="8"/>
      <c r="BV12956" s="38"/>
    </row>
    <row r="12957" spans="44:74">
      <c r="AR12957" s="8"/>
      <c r="BV12957" s="38"/>
    </row>
    <row r="12958" spans="44:74">
      <c r="AR12958" s="8"/>
      <c r="BV12958" s="38"/>
    </row>
    <row r="12959" spans="44:74">
      <c r="AR12959" s="8"/>
      <c r="BV12959" s="38"/>
    </row>
    <row r="12960" spans="44:74">
      <c r="AR12960" s="8"/>
      <c r="BV12960" s="38"/>
    </row>
    <row r="12961" spans="44:74">
      <c r="AR12961" s="8"/>
      <c r="BV12961" s="38"/>
    </row>
    <row r="12962" spans="44:74">
      <c r="AR12962" s="8"/>
      <c r="BV12962" s="38"/>
    </row>
    <row r="12963" spans="44:74">
      <c r="AR12963" s="8"/>
      <c r="BV12963" s="38"/>
    </row>
    <row r="12964" spans="44:74">
      <c r="AR12964" s="8"/>
      <c r="BV12964" s="38"/>
    </row>
    <row r="12965" spans="44:74">
      <c r="AR12965" s="8"/>
      <c r="BV12965" s="38"/>
    </row>
    <row r="12966" spans="44:74">
      <c r="AR12966" s="8"/>
      <c r="BV12966" s="38"/>
    </row>
    <row r="12967" spans="44:74">
      <c r="AR12967" s="8"/>
      <c r="BV12967" s="38"/>
    </row>
    <row r="12968" spans="44:74">
      <c r="AR12968" s="8"/>
      <c r="BV12968" s="38"/>
    </row>
    <row r="12969" spans="44:74">
      <c r="AR12969" s="8"/>
      <c r="BV12969" s="38"/>
    </row>
    <row r="12970" spans="44:74">
      <c r="AR12970" s="8"/>
      <c r="BV12970" s="38"/>
    </row>
    <row r="12971" spans="44:74">
      <c r="AR12971" s="8"/>
      <c r="BV12971" s="38"/>
    </row>
    <row r="12972" spans="44:74">
      <c r="AR12972" s="8"/>
      <c r="BV12972" s="38"/>
    </row>
    <row r="12973" spans="44:74">
      <c r="AR12973" s="8"/>
      <c r="BV12973" s="38"/>
    </row>
    <row r="12974" spans="44:74">
      <c r="AR12974" s="8"/>
      <c r="BV12974" s="38"/>
    </row>
    <row r="12975" spans="44:74">
      <c r="AR12975" s="8"/>
      <c r="BV12975" s="38"/>
    </row>
    <row r="12976" spans="44:74">
      <c r="AR12976" s="8"/>
      <c r="BV12976" s="38"/>
    </row>
    <row r="12977" spans="44:74">
      <c r="AR12977" s="8"/>
      <c r="BV12977" s="38"/>
    </row>
    <row r="12978" spans="44:74">
      <c r="AR12978" s="8"/>
      <c r="BV12978" s="38"/>
    </row>
    <row r="12979" spans="44:74">
      <c r="AR12979" s="8"/>
      <c r="BV12979" s="38"/>
    </row>
    <row r="12980" spans="44:74">
      <c r="AR12980" s="8"/>
      <c r="BV12980" s="38"/>
    </row>
    <row r="12981" spans="44:74">
      <c r="AR12981" s="8"/>
      <c r="BV12981" s="38"/>
    </row>
    <row r="12982" spans="44:74">
      <c r="AR12982" s="8"/>
      <c r="BV12982" s="38"/>
    </row>
    <row r="12983" spans="44:74">
      <c r="AR12983" s="8"/>
      <c r="BV12983" s="38"/>
    </row>
    <row r="12984" spans="44:74">
      <c r="AR12984" s="8"/>
      <c r="BV12984" s="38"/>
    </row>
    <row r="12985" spans="44:74">
      <c r="AR12985" s="8"/>
      <c r="BV12985" s="38"/>
    </row>
    <row r="12986" spans="44:74">
      <c r="AR12986" s="8"/>
      <c r="BV12986" s="38"/>
    </row>
    <row r="12987" spans="44:74">
      <c r="AR12987" s="8"/>
      <c r="BV12987" s="38"/>
    </row>
    <row r="12988" spans="44:74">
      <c r="AR12988" s="8"/>
      <c r="BV12988" s="38"/>
    </row>
    <row r="12989" spans="44:74">
      <c r="AR12989" s="8"/>
      <c r="BV12989" s="38"/>
    </row>
    <row r="12990" spans="44:74">
      <c r="AR12990" s="8"/>
      <c r="BV12990" s="38"/>
    </row>
    <row r="12991" spans="44:74">
      <c r="AR12991" s="8"/>
      <c r="BV12991" s="38"/>
    </row>
    <row r="12992" spans="44:74">
      <c r="AR12992" s="8"/>
      <c r="BV12992" s="38"/>
    </row>
    <row r="12993" spans="44:74">
      <c r="AR12993" s="8"/>
      <c r="BV12993" s="38"/>
    </row>
    <row r="12994" spans="44:74">
      <c r="AR12994" s="8"/>
      <c r="BV12994" s="38"/>
    </row>
    <row r="12995" spans="44:74">
      <c r="AR12995" s="8"/>
      <c r="BV12995" s="38"/>
    </row>
    <row r="12996" spans="44:74">
      <c r="AR12996" s="8"/>
      <c r="BV12996" s="38"/>
    </row>
    <row r="12997" spans="44:74">
      <c r="AR12997" s="8"/>
      <c r="BV12997" s="38"/>
    </row>
    <row r="12998" spans="44:74">
      <c r="AR12998" s="8"/>
      <c r="BV12998" s="38"/>
    </row>
    <row r="12999" spans="44:74">
      <c r="AR12999" s="8"/>
      <c r="BV12999" s="38"/>
    </row>
    <row r="13000" spans="44:74">
      <c r="AR13000" s="8"/>
      <c r="BV13000" s="38"/>
    </row>
    <row r="13001" spans="44:74">
      <c r="AR13001" s="8"/>
      <c r="BV13001" s="38"/>
    </row>
    <row r="13002" spans="44:74">
      <c r="AR13002" s="8"/>
      <c r="BV13002" s="38"/>
    </row>
    <row r="13003" spans="44:74">
      <c r="AR13003" s="8"/>
      <c r="BV13003" s="38"/>
    </row>
    <row r="13004" spans="44:74">
      <c r="AR13004" s="8"/>
      <c r="BV13004" s="38"/>
    </row>
    <row r="13005" spans="44:74">
      <c r="AR13005" s="8"/>
      <c r="BV13005" s="38"/>
    </row>
    <row r="13006" spans="44:74">
      <c r="AR13006" s="8"/>
      <c r="BV13006" s="38"/>
    </row>
    <row r="13007" spans="44:74">
      <c r="AR13007" s="8"/>
      <c r="BV13007" s="38"/>
    </row>
    <row r="13008" spans="44:74">
      <c r="AR13008" s="8"/>
      <c r="BV13008" s="38"/>
    </row>
    <row r="13009" spans="44:74">
      <c r="AR13009" s="8"/>
      <c r="BV13009" s="38"/>
    </row>
    <row r="13010" spans="44:74">
      <c r="AR13010" s="8"/>
      <c r="BV13010" s="38"/>
    </row>
    <row r="13011" spans="44:74">
      <c r="AR13011" s="8"/>
      <c r="BV13011" s="38"/>
    </row>
    <row r="13012" spans="44:74">
      <c r="AR13012" s="8"/>
      <c r="BV13012" s="38"/>
    </row>
    <row r="13013" spans="44:74">
      <c r="AR13013" s="8"/>
      <c r="BV13013" s="38"/>
    </row>
    <row r="13014" spans="44:74">
      <c r="AR13014" s="8"/>
      <c r="BV13014" s="38"/>
    </row>
    <row r="13015" spans="44:74">
      <c r="AR13015" s="8"/>
      <c r="BV13015" s="38"/>
    </row>
    <row r="13016" spans="44:74">
      <c r="AR13016" s="8"/>
      <c r="BV13016" s="38"/>
    </row>
    <row r="13017" spans="44:74">
      <c r="AR13017" s="8"/>
      <c r="BV13017" s="38"/>
    </row>
    <row r="13018" spans="44:74">
      <c r="AR13018" s="8"/>
      <c r="BV13018" s="38"/>
    </row>
    <row r="13019" spans="44:74">
      <c r="AR13019" s="8"/>
      <c r="BV13019" s="38"/>
    </row>
    <row r="13020" spans="44:74">
      <c r="AR13020" s="8"/>
      <c r="BV13020" s="38"/>
    </row>
    <row r="13021" spans="44:74">
      <c r="AR13021" s="8"/>
      <c r="BV13021" s="38"/>
    </row>
    <row r="13022" spans="44:74">
      <c r="AR13022" s="8"/>
      <c r="BV13022" s="38"/>
    </row>
    <row r="13023" spans="44:74">
      <c r="AR13023" s="8"/>
      <c r="BV13023" s="38"/>
    </row>
    <row r="13024" spans="44:74">
      <c r="AR13024" s="8"/>
      <c r="BV13024" s="38"/>
    </row>
    <row r="13025" spans="44:74">
      <c r="AR13025" s="8"/>
      <c r="BV13025" s="38"/>
    </row>
    <row r="13026" spans="44:74">
      <c r="AR13026" s="8"/>
      <c r="BV13026" s="38"/>
    </row>
    <row r="13027" spans="44:74">
      <c r="AR13027" s="8"/>
      <c r="BV13027" s="38"/>
    </row>
    <row r="13028" spans="44:74">
      <c r="AR13028" s="8"/>
      <c r="BV13028" s="38"/>
    </row>
    <row r="13029" spans="44:74">
      <c r="AR13029" s="8"/>
      <c r="BV13029" s="38"/>
    </row>
    <row r="13030" spans="44:74">
      <c r="AR13030" s="8"/>
      <c r="BV13030" s="38"/>
    </row>
    <row r="13031" spans="44:74">
      <c r="AR13031" s="8"/>
      <c r="BV13031" s="38"/>
    </row>
    <row r="13032" spans="44:74">
      <c r="AR13032" s="8"/>
      <c r="BV13032" s="38"/>
    </row>
    <row r="13033" spans="44:74">
      <c r="AR13033" s="8"/>
      <c r="BV13033" s="38"/>
    </row>
    <row r="13034" spans="44:74">
      <c r="AR13034" s="8"/>
      <c r="BV13034" s="38"/>
    </row>
    <row r="13035" spans="44:74">
      <c r="AR13035" s="8"/>
      <c r="BV13035" s="38"/>
    </row>
    <row r="13036" spans="44:74">
      <c r="AR13036" s="8"/>
      <c r="BV13036" s="38"/>
    </row>
    <row r="13037" spans="44:74">
      <c r="AR13037" s="8"/>
      <c r="BV13037" s="38"/>
    </row>
    <row r="13038" spans="44:74">
      <c r="AR13038" s="8"/>
      <c r="BV13038" s="38"/>
    </row>
    <row r="13039" spans="44:74">
      <c r="AR13039" s="8"/>
      <c r="BV13039" s="38"/>
    </row>
    <row r="13040" spans="44:74">
      <c r="AR13040" s="8"/>
      <c r="BV13040" s="38"/>
    </row>
    <row r="13041" spans="44:74">
      <c r="AR13041" s="8"/>
      <c r="BV13041" s="38"/>
    </row>
    <row r="13042" spans="44:74">
      <c r="AR13042" s="8"/>
      <c r="BV13042" s="38"/>
    </row>
    <row r="13043" spans="44:74">
      <c r="AR13043" s="8"/>
      <c r="BV13043" s="38"/>
    </row>
    <row r="13044" spans="44:74">
      <c r="AR13044" s="8"/>
      <c r="BV13044" s="38"/>
    </row>
    <row r="13045" spans="44:74">
      <c r="AR13045" s="8"/>
      <c r="BV13045" s="38"/>
    </row>
    <row r="13046" spans="44:74">
      <c r="AR13046" s="8"/>
      <c r="BV13046" s="38"/>
    </row>
    <row r="13047" spans="44:74">
      <c r="AR13047" s="8"/>
      <c r="BV13047" s="38"/>
    </row>
    <row r="13048" spans="44:74">
      <c r="AR13048" s="8"/>
      <c r="BV13048" s="38"/>
    </row>
    <row r="13049" spans="44:74">
      <c r="AR13049" s="8"/>
      <c r="BV13049" s="38"/>
    </row>
    <row r="13050" spans="44:74">
      <c r="AR13050" s="8"/>
      <c r="BV13050" s="38"/>
    </row>
    <row r="13051" spans="44:74">
      <c r="AR13051" s="8"/>
      <c r="BV13051" s="38"/>
    </row>
    <row r="13052" spans="44:74">
      <c r="AR13052" s="8"/>
      <c r="BV13052" s="38"/>
    </row>
    <row r="13053" spans="44:74">
      <c r="AR13053" s="8"/>
      <c r="BV13053" s="38"/>
    </row>
    <row r="13054" spans="44:74">
      <c r="AR13054" s="8"/>
      <c r="BV13054" s="38"/>
    </row>
    <row r="13055" spans="44:74">
      <c r="AR13055" s="8"/>
      <c r="BV13055" s="38"/>
    </row>
    <row r="13056" spans="44:74">
      <c r="AR13056" s="8"/>
      <c r="BV13056" s="38"/>
    </row>
    <row r="13057" spans="44:74">
      <c r="AR13057" s="8"/>
      <c r="BV13057" s="38"/>
    </row>
    <row r="13058" spans="44:74">
      <c r="AR13058" s="8"/>
      <c r="BV13058" s="38"/>
    </row>
    <row r="13059" spans="44:74">
      <c r="AR13059" s="8"/>
      <c r="BV13059" s="38"/>
    </row>
    <row r="13060" spans="44:74">
      <c r="AR13060" s="8"/>
      <c r="BV13060" s="38"/>
    </row>
    <row r="13061" spans="44:74">
      <c r="AR13061" s="8"/>
      <c r="BV13061" s="38"/>
    </row>
    <row r="13062" spans="44:74">
      <c r="AR13062" s="8"/>
      <c r="BV13062" s="38"/>
    </row>
    <row r="13063" spans="44:74">
      <c r="AR13063" s="8"/>
      <c r="BV13063" s="38"/>
    </row>
    <row r="13064" spans="44:74">
      <c r="AR13064" s="8"/>
      <c r="BV13064" s="38"/>
    </row>
    <row r="13065" spans="44:74">
      <c r="AR13065" s="8"/>
      <c r="BV13065" s="38"/>
    </row>
    <row r="13066" spans="44:74">
      <c r="AR13066" s="8"/>
      <c r="BV13066" s="38"/>
    </row>
    <row r="13067" spans="44:74">
      <c r="AR13067" s="8"/>
      <c r="BV13067" s="38"/>
    </row>
    <row r="13068" spans="44:74">
      <c r="AR13068" s="8"/>
      <c r="BV13068" s="38"/>
    </row>
    <row r="13069" spans="44:74">
      <c r="AR13069" s="8"/>
      <c r="BV13069" s="38"/>
    </row>
    <row r="13070" spans="44:74">
      <c r="AR13070" s="8"/>
      <c r="BV13070" s="38"/>
    </row>
    <row r="13071" spans="44:74">
      <c r="AR13071" s="8"/>
      <c r="BV13071" s="38"/>
    </row>
    <row r="13072" spans="44:74">
      <c r="AR13072" s="8"/>
      <c r="BV13072" s="38"/>
    </row>
    <row r="13073" spans="44:74">
      <c r="AR13073" s="8"/>
      <c r="BV13073" s="38"/>
    </row>
    <row r="13074" spans="44:74">
      <c r="AR13074" s="8"/>
      <c r="BV13074" s="38"/>
    </row>
    <row r="13075" spans="44:74">
      <c r="AR13075" s="8"/>
      <c r="BV13075" s="38"/>
    </row>
    <row r="13076" spans="44:74">
      <c r="AR13076" s="8"/>
      <c r="BV13076" s="38"/>
    </row>
    <row r="13077" spans="44:74">
      <c r="AR13077" s="8"/>
      <c r="BV13077" s="38"/>
    </row>
    <row r="13078" spans="44:74">
      <c r="AR13078" s="8"/>
      <c r="BV13078" s="38"/>
    </row>
    <row r="13079" spans="44:74">
      <c r="AR13079" s="8"/>
      <c r="BV13079" s="38"/>
    </row>
    <row r="13080" spans="44:74">
      <c r="AR13080" s="8"/>
      <c r="BV13080" s="38"/>
    </row>
    <row r="13081" spans="44:74">
      <c r="AR13081" s="8"/>
      <c r="BV13081" s="38"/>
    </row>
    <row r="13082" spans="44:74">
      <c r="AR13082" s="8"/>
      <c r="BV13082" s="38"/>
    </row>
    <row r="13083" spans="44:74">
      <c r="AR13083" s="8"/>
      <c r="BV13083" s="38"/>
    </row>
    <row r="13084" spans="44:74">
      <c r="AR13084" s="8"/>
      <c r="BV13084" s="38"/>
    </row>
    <row r="13085" spans="44:74">
      <c r="AR13085" s="8"/>
      <c r="BV13085" s="38"/>
    </row>
    <row r="13086" spans="44:74">
      <c r="AR13086" s="8"/>
      <c r="BV13086" s="38"/>
    </row>
    <row r="13087" spans="44:74">
      <c r="AR13087" s="8"/>
      <c r="BV13087" s="38"/>
    </row>
    <row r="13088" spans="44:74">
      <c r="AR13088" s="8"/>
      <c r="BV13088" s="38"/>
    </row>
    <row r="13089" spans="44:74">
      <c r="AR13089" s="8"/>
      <c r="BV13089" s="38"/>
    </row>
    <row r="13090" spans="44:74">
      <c r="AR13090" s="8"/>
      <c r="BV13090" s="38"/>
    </row>
    <row r="13091" spans="44:74">
      <c r="AR13091" s="8"/>
      <c r="BV13091" s="38"/>
    </row>
    <row r="13092" spans="44:74">
      <c r="AR13092" s="8"/>
      <c r="BV13092" s="38"/>
    </row>
    <row r="13093" spans="44:74">
      <c r="AR13093" s="8"/>
      <c r="BV13093" s="38"/>
    </row>
    <row r="13094" spans="44:74">
      <c r="AR13094" s="8"/>
      <c r="BV13094" s="38"/>
    </row>
    <row r="13095" spans="44:74">
      <c r="AR13095" s="8"/>
      <c r="BV13095" s="38"/>
    </row>
    <row r="13096" spans="44:74">
      <c r="AR13096" s="8"/>
      <c r="BV13096" s="38"/>
    </row>
    <row r="13097" spans="44:74">
      <c r="AR13097" s="8"/>
      <c r="BV13097" s="38"/>
    </row>
    <row r="13098" spans="44:74">
      <c r="AR13098" s="8"/>
      <c r="BV13098" s="38"/>
    </row>
    <row r="13099" spans="44:74">
      <c r="AR13099" s="8"/>
      <c r="BV13099" s="38"/>
    </row>
    <row r="13100" spans="44:74">
      <c r="AR13100" s="8"/>
      <c r="BV13100" s="38"/>
    </row>
    <row r="13101" spans="44:74">
      <c r="AR13101" s="8"/>
      <c r="BV13101" s="38"/>
    </row>
    <row r="13102" spans="44:74">
      <c r="AR13102" s="8"/>
      <c r="BV13102" s="38"/>
    </row>
    <row r="13103" spans="44:74">
      <c r="AR13103" s="8"/>
      <c r="BV13103" s="38"/>
    </row>
    <row r="13104" spans="44:74">
      <c r="AR13104" s="8"/>
      <c r="BV13104" s="38"/>
    </row>
    <row r="13105" spans="44:74">
      <c r="AR13105" s="8"/>
      <c r="BV13105" s="38"/>
    </row>
    <row r="13106" spans="44:74">
      <c r="AR13106" s="8"/>
      <c r="BV13106" s="38"/>
    </row>
    <row r="13107" spans="44:74">
      <c r="AR13107" s="8"/>
      <c r="BV13107" s="38"/>
    </row>
    <row r="13108" spans="44:74">
      <c r="AR13108" s="8"/>
      <c r="BV13108" s="38"/>
    </row>
    <row r="13109" spans="44:74">
      <c r="AR13109" s="8"/>
      <c r="BV13109" s="38"/>
    </row>
    <row r="13110" spans="44:74">
      <c r="AR13110" s="8"/>
      <c r="BV13110" s="38"/>
    </row>
    <row r="13111" spans="44:74">
      <c r="AR13111" s="8"/>
      <c r="BV13111" s="38"/>
    </row>
    <row r="13112" spans="44:74">
      <c r="AR13112" s="8"/>
      <c r="BV13112" s="38"/>
    </row>
    <row r="13113" spans="44:74">
      <c r="AR13113" s="8"/>
      <c r="BV13113" s="38"/>
    </row>
    <row r="13114" spans="44:74">
      <c r="AR13114" s="8"/>
      <c r="BV13114" s="38"/>
    </row>
    <row r="13115" spans="44:74">
      <c r="AR13115" s="8"/>
      <c r="BV13115" s="38"/>
    </row>
    <row r="13116" spans="44:74">
      <c r="AR13116" s="8"/>
      <c r="BV13116" s="38"/>
    </row>
    <row r="13117" spans="44:74">
      <c r="AR13117" s="8"/>
      <c r="BV13117" s="38"/>
    </row>
    <row r="13118" spans="44:74">
      <c r="AR13118" s="8"/>
      <c r="BV13118" s="38"/>
    </row>
    <row r="13119" spans="44:74">
      <c r="AR13119" s="8"/>
      <c r="BV13119" s="38"/>
    </row>
    <row r="13120" spans="44:74">
      <c r="AR13120" s="8"/>
      <c r="BV13120" s="38"/>
    </row>
    <row r="13121" spans="44:74">
      <c r="AR13121" s="8"/>
      <c r="BV13121" s="38"/>
    </row>
    <row r="13122" spans="44:74">
      <c r="AR13122" s="8"/>
      <c r="BV13122" s="38"/>
    </row>
    <row r="13123" spans="44:74">
      <c r="AR13123" s="8"/>
      <c r="BV13123" s="38"/>
    </row>
    <row r="13124" spans="44:74">
      <c r="AR13124" s="8"/>
      <c r="BV13124" s="38"/>
    </row>
    <row r="13125" spans="44:74">
      <c r="AR13125" s="8"/>
      <c r="BV13125" s="38"/>
    </row>
    <row r="13126" spans="44:74">
      <c r="AR13126" s="8"/>
      <c r="BV13126" s="38"/>
    </row>
    <row r="13127" spans="44:74">
      <c r="AR13127" s="8"/>
      <c r="BV13127" s="38"/>
    </row>
    <row r="13128" spans="44:74">
      <c r="AR13128" s="8"/>
      <c r="BV13128" s="38"/>
    </row>
    <row r="13129" spans="44:74">
      <c r="AR13129" s="8"/>
      <c r="BV13129" s="38"/>
    </row>
    <row r="13130" spans="44:74">
      <c r="AR13130" s="8"/>
      <c r="BV13130" s="38"/>
    </row>
    <row r="13131" spans="44:74">
      <c r="AR13131" s="8"/>
      <c r="BV13131" s="38"/>
    </row>
    <row r="13132" spans="44:74">
      <c r="AR13132" s="8"/>
      <c r="BV13132" s="38"/>
    </row>
    <row r="13133" spans="44:74">
      <c r="AR13133" s="8"/>
      <c r="BV13133" s="38"/>
    </row>
    <row r="13134" spans="44:74">
      <c r="AR13134" s="8"/>
      <c r="BV13134" s="38"/>
    </row>
    <row r="13135" spans="44:74">
      <c r="AR13135" s="8"/>
      <c r="BV13135" s="38"/>
    </row>
    <row r="13136" spans="44:74">
      <c r="AR13136" s="8"/>
      <c r="BV13136" s="38"/>
    </row>
    <row r="13137" spans="44:74">
      <c r="AR13137" s="8"/>
      <c r="BV13137" s="38"/>
    </row>
    <row r="13138" spans="44:74">
      <c r="AR13138" s="8"/>
      <c r="BV13138" s="38"/>
    </row>
    <row r="13139" spans="44:74">
      <c r="AR13139" s="8"/>
      <c r="BV13139" s="38"/>
    </row>
    <row r="13140" spans="44:74">
      <c r="AR13140" s="8"/>
      <c r="BV13140" s="38"/>
    </row>
    <row r="13141" spans="44:74">
      <c r="AR13141" s="8"/>
      <c r="BV13141" s="38"/>
    </row>
    <row r="13142" spans="44:74">
      <c r="AR13142" s="8"/>
      <c r="BV13142" s="38"/>
    </row>
    <row r="13143" spans="44:74">
      <c r="AR13143" s="8"/>
      <c r="BV13143" s="38"/>
    </row>
    <row r="13144" spans="44:74">
      <c r="AR13144" s="8"/>
      <c r="BV13144" s="38"/>
    </row>
    <row r="13145" spans="44:74">
      <c r="AR13145" s="8"/>
      <c r="BV13145" s="38"/>
    </row>
    <row r="13146" spans="44:74">
      <c r="AR13146" s="8"/>
      <c r="BV13146" s="38"/>
    </row>
    <row r="13147" spans="44:74">
      <c r="AR13147" s="8"/>
      <c r="BV13147" s="38"/>
    </row>
    <row r="13148" spans="44:74">
      <c r="AR13148" s="8"/>
      <c r="BV13148" s="38"/>
    </row>
    <row r="13149" spans="44:74">
      <c r="AR13149" s="8"/>
      <c r="BV13149" s="38"/>
    </row>
    <row r="13150" spans="44:74">
      <c r="AR13150" s="8"/>
      <c r="BV13150" s="38"/>
    </row>
    <row r="13151" spans="44:74">
      <c r="AR13151" s="8"/>
      <c r="BV13151" s="38"/>
    </row>
    <row r="13152" spans="44:74">
      <c r="AR13152" s="8"/>
      <c r="BV13152" s="38"/>
    </row>
    <row r="13153" spans="44:74">
      <c r="AR13153" s="8"/>
      <c r="BV13153" s="38"/>
    </row>
    <row r="13154" spans="44:74">
      <c r="AR13154" s="8"/>
      <c r="BV13154" s="38"/>
    </row>
    <row r="13155" spans="44:74">
      <c r="AR13155" s="8"/>
      <c r="BV13155" s="38"/>
    </row>
    <row r="13156" spans="44:74">
      <c r="AR13156" s="8"/>
      <c r="BV13156" s="38"/>
    </row>
    <row r="13157" spans="44:74">
      <c r="AR13157" s="8"/>
      <c r="BV13157" s="38"/>
    </row>
    <row r="13158" spans="44:74">
      <c r="AR13158" s="8"/>
      <c r="BV13158" s="38"/>
    </row>
    <row r="13159" spans="44:74">
      <c r="AR13159" s="8"/>
      <c r="BV13159" s="38"/>
    </row>
    <row r="13160" spans="44:74">
      <c r="AR13160" s="8"/>
      <c r="BV13160" s="38"/>
    </row>
    <row r="13161" spans="44:74">
      <c r="AR13161" s="8"/>
      <c r="BV13161" s="38"/>
    </row>
    <row r="13162" spans="44:74">
      <c r="AR13162" s="8"/>
      <c r="BV13162" s="38"/>
    </row>
    <row r="13163" spans="44:74">
      <c r="AR13163" s="8"/>
      <c r="BV13163" s="38"/>
    </row>
    <row r="13164" spans="44:74">
      <c r="AR13164" s="8"/>
      <c r="BV13164" s="38"/>
    </row>
    <row r="13165" spans="44:74">
      <c r="AR13165" s="8"/>
      <c r="BV13165" s="38"/>
    </row>
    <row r="13166" spans="44:74">
      <c r="AR13166" s="8"/>
      <c r="BV13166" s="38"/>
    </row>
    <row r="13167" spans="44:74">
      <c r="AR13167" s="8"/>
      <c r="BV13167" s="38"/>
    </row>
    <row r="13168" spans="44:74">
      <c r="AR13168" s="8"/>
      <c r="BV13168" s="38"/>
    </row>
    <row r="13169" spans="44:74">
      <c r="AR13169" s="8"/>
      <c r="BV13169" s="38"/>
    </row>
    <row r="13170" spans="44:74">
      <c r="AR13170" s="8"/>
      <c r="BV13170" s="38"/>
    </row>
    <row r="13171" spans="44:74">
      <c r="AR13171" s="8"/>
      <c r="BV13171" s="38"/>
    </row>
    <row r="13172" spans="44:74">
      <c r="AR13172" s="8"/>
      <c r="BV13172" s="38"/>
    </row>
    <row r="13173" spans="44:74">
      <c r="AR13173" s="8"/>
      <c r="BV13173" s="38"/>
    </row>
    <row r="13174" spans="44:74">
      <c r="AR13174" s="8"/>
      <c r="BV13174" s="38"/>
    </row>
    <row r="13175" spans="44:74">
      <c r="AR13175" s="8"/>
      <c r="BV13175" s="38"/>
    </row>
    <row r="13176" spans="44:74">
      <c r="AR13176" s="8"/>
      <c r="BV13176" s="38"/>
    </row>
    <row r="13177" spans="44:74">
      <c r="AR13177" s="8"/>
      <c r="BV13177" s="38"/>
    </row>
    <row r="13178" spans="44:74">
      <c r="AR13178" s="8"/>
      <c r="BV13178" s="38"/>
    </row>
    <row r="13179" spans="44:74">
      <c r="AR13179" s="8"/>
      <c r="BV13179" s="38"/>
    </row>
    <row r="13180" spans="44:74">
      <c r="AR13180" s="8"/>
      <c r="BV13180" s="38"/>
    </row>
    <row r="13181" spans="44:74">
      <c r="AR13181" s="8"/>
      <c r="BV13181" s="38"/>
    </row>
    <row r="13182" spans="44:74">
      <c r="AR13182" s="8"/>
      <c r="BV13182" s="38"/>
    </row>
    <row r="13183" spans="44:74">
      <c r="AR13183" s="8"/>
      <c r="BV13183" s="38"/>
    </row>
    <row r="13184" spans="44:74">
      <c r="AR13184" s="8"/>
      <c r="BV13184" s="38"/>
    </row>
    <row r="13185" spans="44:74">
      <c r="AR13185" s="8"/>
      <c r="BV13185" s="38"/>
    </row>
    <row r="13186" spans="44:74">
      <c r="AR13186" s="8"/>
      <c r="BV13186" s="38"/>
    </row>
    <row r="13187" spans="44:74">
      <c r="AR13187" s="8"/>
      <c r="BV13187" s="38"/>
    </row>
    <row r="13188" spans="44:74">
      <c r="AR13188" s="8"/>
      <c r="BV13188" s="38"/>
    </row>
    <row r="13189" spans="44:74">
      <c r="AR13189" s="8"/>
      <c r="BV13189" s="38"/>
    </row>
    <row r="13190" spans="44:74">
      <c r="AR13190" s="8"/>
      <c r="BV13190" s="38"/>
    </row>
    <row r="13191" spans="44:74">
      <c r="AR13191" s="8"/>
      <c r="BV13191" s="38"/>
    </row>
    <row r="13192" spans="44:74">
      <c r="AR13192" s="8"/>
      <c r="BV13192" s="38"/>
    </row>
    <row r="13193" spans="44:74">
      <c r="AR13193" s="8"/>
      <c r="BV13193" s="38"/>
    </row>
    <row r="13194" spans="44:74">
      <c r="AR13194" s="8"/>
      <c r="BV13194" s="38"/>
    </row>
    <row r="13195" spans="44:74">
      <c r="AR13195" s="8"/>
      <c r="BV13195" s="38"/>
    </row>
    <row r="13196" spans="44:74">
      <c r="AR13196" s="8"/>
      <c r="BV13196" s="38"/>
    </row>
    <row r="13197" spans="44:74">
      <c r="AR13197" s="8"/>
      <c r="BV13197" s="38"/>
    </row>
    <row r="13198" spans="44:74">
      <c r="AR13198" s="8"/>
      <c r="BV13198" s="38"/>
    </row>
    <row r="13199" spans="44:74">
      <c r="AR13199" s="8"/>
      <c r="BV13199" s="38"/>
    </row>
    <row r="13200" spans="44:74">
      <c r="AR13200" s="8"/>
      <c r="BV13200" s="38"/>
    </row>
    <row r="13201" spans="44:74">
      <c r="AR13201" s="8"/>
      <c r="BV13201" s="38"/>
    </row>
    <row r="13202" spans="44:74">
      <c r="AR13202" s="8"/>
      <c r="BV13202" s="38"/>
    </row>
    <row r="13203" spans="44:74">
      <c r="AR13203" s="8"/>
      <c r="BV13203" s="38"/>
    </row>
    <row r="13204" spans="44:74">
      <c r="AR13204" s="8"/>
      <c r="BV13204" s="38"/>
    </row>
    <row r="13205" spans="44:74">
      <c r="AR13205" s="8"/>
      <c r="BV13205" s="38"/>
    </row>
    <row r="13206" spans="44:74">
      <c r="AR13206" s="8"/>
      <c r="BV13206" s="38"/>
    </row>
    <row r="13207" spans="44:74">
      <c r="AR13207" s="8"/>
      <c r="BV13207" s="38"/>
    </row>
    <row r="13208" spans="44:74">
      <c r="AR13208" s="8"/>
      <c r="BV13208" s="38"/>
    </row>
    <row r="13209" spans="44:74">
      <c r="AR13209" s="8"/>
      <c r="BV13209" s="38"/>
    </row>
    <row r="13210" spans="44:74">
      <c r="AR13210" s="8"/>
      <c r="BV13210" s="38"/>
    </row>
    <row r="13211" spans="44:74">
      <c r="AR13211" s="8"/>
      <c r="BV13211" s="38"/>
    </row>
    <row r="13212" spans="44:74">
      <c r="AR13212" s="8"/>
      <c r="BV13212" s="38"/>
    </row>
    <row r="13213" spans="44:74">
      <c r="AR13213" s="8"/>
      <c r="BV13213" s="38"/>
    </row>
    <row r="13214" spans="44:74">
      <c r="AR13214" s="8"/>
      <c r="BV13214" s="38"/>
    </row>
    <row r="13215" spans="44:74">
      <c r="AR13215" s="8"/>
      <c r="BV13215" s="38"/>
    </row>
    <row r="13216" spans="44:74">
      <c r="AR13216" s="8"/>
      <c r="BV13216" s="38"/>
    </row>
    <row r="13217" spans="44:74">
      <c r="AR13217" s="8"/>
      <c r="BV13217" s="38"/>
    </row>
    <row r="13218" spans="44:74">
      <c r="AR13218" s="8"/>
      <c r="BV13218" s="38"/>
    </row>
    <row r="13219" spans="44:74">
      <c r="AR13219" s="8"/>
      <c r="BV13219" s="38"/>
    </row>
    <row r="13220" spans="44:74">
      <c r="AR13220" s="8"/>
      <c r="BV13220" s="38"/>
    </row>
    <row r="13221" spans="44:74">
      <c r="AR13221" s="8"/>
      <c r="BV13221" s="38"/>
    </row>
    <row r="13222" spans="44:74">
      <c r="AR13222" s="8"/>
      <c r="BV13222" s="38"/>
    </row>
    <row r="13223" spans="44:74">
      <c r="AR13223" s="8"/>
      <c r="BV13223" s="38"/>
    </row>
    <row r="13224" spans="44:74">
      <c r="AR13224" s="8"/>
      <c r="BV13224" s="38"/>
    </row>
    <row r="13225" spans="44:74">
      <c r="AR13225" s="8"/>
      <c r="BV13225" s="38"/>
    </row>
    <row r="13226" spans="44:74">
      <c r="AR13226" s="8"/>
      <c r="BV13226" s="38"/>
    </row>
    <row r="13227" spans="44:74">
      <c r="AR13227" s="8"/>
      <c r="BV13227" s="38"/>
    </row>
    <row r="13228" spans="44:74">
      <c r="AR13228" s="8"/>
      <c r="BV13228" s="38"/>
    </row>
    <row r="13229" spans="44:74">
      <c r="AR13229" s="8"/>
      <c r="BV13229" s="38"/>
    </row>
    <row r="13230" spans="44:74">
      <c r="AR13230" s="8"/>
      <c r="BV13230" s="38"/>
    </row>
    <row r="13231" spans="44:74">
      <c r="AR13231" s="8"/>
      <c r="BV13231" s="38"/>
    </row>
    <row r="13232" spans="44:74">
      <c r="AR13232" s="8"/>
      <c r="BV13232" s="38"/>
    </row>
    <row r="13233" spans="44:74">
      <c r="AR13233" s="8"/>
      <c r="BV13233" s="38"/>
    </row>
    <row r="13234" spans="44:74">
      <c r="AR13234" s="8"/>
      <c r="BV13234" s="38"/>
    </row>
    <row r="13235" spans="44:74">
      <c r="AR13235" s="8"/>
      <c r="BV13235" s="38"/>
    </row>
    <row r="13236" spans="44:74">
      <c r="AR13236" s="8"/>
      <c r="BV13236" s="38"/>
    </row>
    <row r="13237" spans="44:74">
      <c r="AR13237" s="8"/>
      <c r="BV13237" s="38"/>
    </row>
    <row r="13238" spans="44:74">
      <c r="AR13238" s="8"/>
      <c r="BV13238" s="38"/>
    </row>
    <row r="13239" spans="44:74">
      <c r="AR13239" s="8"/>
      <c r="BV13239" s="38"/>
    </row>
    <row r="13240" spans="44:74">
      <c r="AR13240" s="8"/>
      <c r="BV13240" s="38"/>
    </row>
    <row r="13241" spans="44:74">
      <c r="AR13241" s="8"/>
      <c r="BV13241" s="38"/>
    </row>
    <row r="13242" spans="44:74">
      <c r="AR13242" s="8"/>
      <c r="BV13242" s="38"/>
    </row>
    <row r="13243" spans="44:74">
      <c r="AR13243" s="8"/>
      <c r="BV13243" s="38"/>
    </row>
    <row r="13244" spans="44:74">
      <c r="AR13244" s="8"/>
      <c r="BV13244" s="38"/>
    </row>
    <row r="13245" spans="44:74">
      <c r="AR13245" s="8"/>
      <c r="BV13245" s="38"/>
    </row>
    <row r="13246" spans="44:74">
      <c r="AR13246" s="8"/>
      <c r="BV13246" s="38"/>
    </row>
    <row r="13247" spans="44:74">
      <c r="AR13247" s="8"/>
      <c r="BV13247" s="38"/>
    </row>
    <row r="13248" spans="44:74">
      <c r="AR13248" s="8"/>
      <c r="BV13248" s="38"/>
    </row>
    <row r="13249" spans="44:74">
      <c r="AR13249" s="8"/>
      <c r="BV13249" s="38"/>
    </row>
    <row r="13250" spans="44:74">
      <c r="AR13250" s="8"/>
      <c r="BV13250" s="38"/>
    </row>
    <row r="13251" spans="44:74">
      <c r="AR13251" s="8"/>
      <c r="BV13251" s="38"/>
    </row>
    <row r="13252" spans="44:74">
      <c r="AR13252" s="8"/>
      <c r="BV13252" s="38"/>
    </row>
    <row r="13253" spans="44:74">
      <c r="AR13253" s="8"/>
      <c r="BV13253" s="38"/>
    </row>
    <row r="13254" spans="44:74">
      <c r="AR13254" s="8"/>
      <c r="BV13254" s="38"/>
    </row>
    <row r="13255" spans="44:74">
      <c r="AR13255" s="8"/>
      <c r="BV13255" s="38"/>
    </row>
    <row r="13256" spans="44:74">
      <c r="AR13256" s="8"/>
      <c r="BV13256" s="38"/>
    </row>
    <row r="13257" spans="44:74">
      <c r="AR13257" s="8"/>
      <c r="BV13257" s="38"/>
    </row>
    <row r="13258" spans="44:74">
      <c r="AR13258" s="8"/>
      <c r="BV13258" s="38"/>
    </row>
    <row r="13259" spans="44:74">
      <c r="AR13259" s="8"/>
      <c r="BV13259" s="38"/>
    </row>
    <row r="13260" spans="44:74">
      <c r="AR13260" s="8"/>
      <c r="BV13260" s="38"/>
    </row>
    <row r="13261" spans="44:74">
      <c r="AR13261" s="8"/>
      <c r="BV13261" s="38"/>
    </row>
    <row r="13262" spans="44:74">
      <c r="AR13262" s="8"/>
      <c r="BV13262" s="38"/>
    </row>
    <row r="13263" spans="44:74">
      <c r="AR13263" s="8"/>
      <c r="BV13263" s="38"/>
    </row>
    <row r="13264" spans="44:74">
      <c r="AR13264" s="8"/>
      <c r="BV13264" s="38"/>
    </row>
    <row r="13265" spans="44:74">
      <c r="AR13265" s="8"/>
      <c r="BV13265" s="38"/>
    </row>
    <row r="13266" spans="44:74">
      <c r="AR13266" s="8"/>
      <c r="BV13266" s="38"/>
    </row>
    <row r="13267" spans="44:74">
      <c r="AR13267" s="8"/>
      <c r="BV13267" s="38"/>
    </row>
    <row r="13268" spans="44:74">
      <c r="AR13268" s="8"/>
      <c r="BV13268" s="38"/>
    </row>
    <row r="13269" spans="44:74">
      <c r="AR13269" s="8"/>
      <c r="BV13269" s="38"/>
    </row>
    <row r="13270" spans="44:74">
      <c r="AR13270" s="8"/>
      <c r="BV13270" s="38"/>
    </row>
    <row r="13271" spans="44:74">
      <c r="AR13271" s="8"/>
      <c r="BV13271" s="38"/>
    </row>
    <row r="13272" spans="44:74">
      <c r="AR13272" s="8"/>
      <c r="BV13272" s="38"/>
    </row>
    <row r="13273" spans="44:74">
      <c r="AR13273" s="8"/>
      <c r="BV13273" s="38"/>
    </row>
    <row r="13274" spans="44:74">
      <c r="AR13274" s="8"/>
      <c r="BV13274" s="38"/>
    </row>
    <row r="13275" spans="44:74">
      <c r="AR13275" s="8"/>
      <c r="BV13275" s="38"/>
    </row>
    <row r="13276" spans="44:74">
      <c r="AR13276" s="8"/>
      <c r="BV13276" s="38"/>
    </row>
    <row r="13277" spans="44:74">
      <c r="AR13277" s="8"/>
      <c r="BV13277" s="38"/>
    </row>
    <row r="13278" spans="44:74">
      <c r="AR13278" s="8"/>
      <c r="BV13278" s="38"/>
    </row>
    <row r="13279" spans="44:74">
      <c r="AR13279" s="8"/>
      <c r="BV13279" s="38"/>
    </row>
    <row r="13280" spans="44:74">
      <c r="AR13280" s="8"/>
      <c r="BV13280" s="38"/>
    </row>
    <row r="13281" spans="44:74">
      <c r="AR13281" s="8"/>
      <c r="BV13281" s="38"/>
    </row>
    <row r="13282" spans="44:74">
      <c r="AR13282" s="8"/>
      <c r="BV13282" s="38"/>
    </row>
    <row r="13283" spans="44:74">
      <c r="AR13283" s="8"/>
      <c r="BV13283" s="38"/>
    </row>
    <row r="13284" spans="44:74">
      <c r="AR13284" s="8"/>
      <c r="BV13284" s="38"/>
    </row>
    <row r="13285" spans="44:74">
      <c r="AR13285" s="8"/>
      <c r="BV13285" s="38"/>
    </row>
    <row r="13286" spans="44:74">
      <c r="AR13286" s="8"/>
      <c r="BV13286" s="38"/>
    </row>
    <row r="13287" spans="44:74">
      <c r="AR13287" s="8"/>
      <c r="BV13287" s="38"/>
    </row>
    <row r="13288" spans="44:74">
      <c r="AR13288" s="8"/>
      <c r="BV13288" s="38"/>
    </row>
    <row r="13289" spans="44:74">
      <c r="AR13289" s="8"/>
      <c r="BV13289" s="38"/>
    </row>
    <row r="13290" spans="44:74">
      <c r="AR13290" s="8"/>
      <c r="BV13290" s="38"/>
    </row>
    <row r="13291" spans="44:74">
      <c r="AR13291" s="8"/>
      <c r="BV13291" s="38"/>
    </row>
    <row r="13292" spans="44:74">
      <c r="AR13292" s="8"/>
      <c r="BV13292" s="38"/>
    </row>
    <row r="13293" spans="44:74">
      <c r="AR13293" s="8"/>
      <c r="BV13293" s="38"/>
    </row>
    <row r="13294" spans="44:74">
      <c r="AR13294" s="8"/>
      <c r="BV13294" s="38"/>
    </row>
    <row r="13295" spans="44:74">
      <c r="AR13295" s="8"/>
      <c r="BV13295" s="38"/>
    </row>
    <row r="13296" spans="44:74">
      <c r="AR13296" s="8"/>
      <c r="BV13296" s="38"/>
    </row>
    <row r="13297" spans="44:74">
      <c r="AR13297" s="8"/>
      <c r="BV13297" s="38"/>
    </row>
    <row r="13298" spans="44:74">
      <c r="AR13298" s="8"/>
      <c r="BV13298" s="38"/>
    </row>
    <row r="13299" spans="44:74">
      <c r="AR13299" s="8"/>
      <c r="BV13299" s="38"/>
    </row>
    <row r="13300" spans="44:74">
      <c r="AR13300" s="8"/>
      <c r="BV13300" s="38"/>
    </row>
    <row r="13301" spans="44:74">
      <c r="AR13301" s="8"/>
      <c r="BV13301" s="38"/>
    </row>
    <row r="13302" spans="44:74">
      <c r="AR13302" s="8"/>
      <c r="BV13302" s="38"/>
    </row>
    <row r="13303" spans="44:74">
      <c r="AR13303" s="8"/>
      <c r="BV13303" s="38"/>
    </row>
    <row r="13304" spans="44:74">
      <c r="AR13304" s="8"/>
      <c r="BV13304" s="38"/>
    </row>
    <row r="13305" spans="44:74">
      <c r="AR13305" s="8"/>
      <c r="BV13305" s="38"/>
    </row>
    <row r="13306" spans="44:74">
      <c r="AR13306" s="8"/>
      <c r="BV13306" s="38"/>
    </row>
    <row r="13307" spans="44:74">
      <c r="AR13307" s="8"/>
      <c r="BV13307" s="38"/>
    </row>
    <row r="13308" spans="44:74">
      <c r="AR13308" s="8"/>
      <c r="BV13308" s="38"/>
    </row>
    <row r="13309" spans="44:74">
      <c r="AR13309" s="8"/>
      <c r="BV13309" s="38"/>
    </row>
    <row r="13310" spans="44:74">
      <c r="AR13310" s="8"/>
      <c r="BV13310" s="38"/>
    </row>
    <row r="13311" spans="44:74">
      <c r="AR13311" s="8"/>
      <c r="BV13311" s="38"/>
    </row>
    <row r="13312" spans="44:74">
      <c r="AR13312" s="8"/>
      <c r="BV13312" s="38"/>
    </row>
    <row r="13313" spans="44:74">
      <c r="AR13313" s="8"/>
      <c r="BV13313" s="38"/>
    </row>
    <row r="13314" spans="44:74">
      <c r="AR13314" s="8"/>
      <c r="BV13314" s="38"/>
    </row>
    <row r="13315" spans="44:74">
      <c r="AR13315" s="8"/>
      <c r="BV13315" s="38"/>
    </row>
    <row r="13316" spans="44:74">
      <c r="AR13316" s="8"/>
      <c r="BV13316" s="38"/>
    </row>
    <row r="13317" spans="44:74">
      <c r="AR13317" s="8"/>
      <c r="BV13317" s="38"/>
    </row>
    <row r="13318" spans="44:74">
      <c r="AR13318" s="8"/>
      <c r="BV13318" s="38"/>
    </row>
    <row r="13319" spans="44:74">
      <c r="AR13319" s="8"/>
      <c r="BV13319" s="38"/>
    </row>
    <row r="13320" spans="44:74">
      <c r="AR13320" s="8"/>
      <c r="BV13320" s="38"/>
    </row>
    <row r="13321" spans="44:74">
      <c r="AR13321" s="8"/>
      <c r="BV13321" s="38"/>
    </row>
    <row r="13322" spans="44:74">
      <c r="AR13322" s="8"/>
      <c r="BV13322" s="38"/>
    </row>
    <row r="13323" spans="44:74">
      <c r="AR13323" s="8"/>
      <c r="BV13323" s="38"/>
    </row>
    <row r="13324" spans="44:74">
      <c r="AR13324" s="8"/>
      <c r="BV13324" s="38"/>
    </row>
    <row r="13325" spans="44:74">
      <c r="AR13325" s="8"/>
      <c r="BV13325" s="38"/>
    </row>
    <row r="13326" spans="44:74">
      <c r="AR13326" s="8"/>
      <c r="BV13326" s="38"/>
    </row>
    <row r="13327" spans="44:74">
      <c r="AR13327" s="8"/>
      <c r="BV13327" s="38"/>
    </row>
    <row r="13328" spans="44:74">
      <c r="AR13328" s="8"/>
      <c r="BV13328" s="38"/>
    </row>
    <row r="13329" spans="44:74">
      <c r="AR13329" s="8"/>
      <c r="BV13329" s="38"/>
    </row>
    <row r="13330" spans="44:74">
      <c r="AR13330" s="8"/>
      <c r="BV13330" s="38"/>
    </row>
    <row r="13331" spans="44:74">
      <c r="AR13331" s="8"/>
      <c r="BV13331" s="38"/>
    </row>
    <row r="13332" spans="44:74">
      <c r="AR13332" s="8"/>
      <c r="BV13332" s="38"/>
    </row>
    <row r="13333" spans="44:74">
      <c r="AR13333" s="8"/>
      <c r="BV13333" s="38"/>
    </row>
    <row r="13334" spans="44:74">
      <c r="AR13334" s="8"/>
      <c r="BV13334" s="38"/>
    </row>
    <row r="13335" spans="44:74">
      <c r="AR13335" s="8"/>
      <c r="BV13335" s="38"/>
    </row>
    <row r="13336" spans="44:74">
      <c r="AR13336" s="8"/>
      <c r="BV13336" s="38"/>
    </row>
    <row r="13337" spans="44:74">
      <c r="AR13337" s="8"/>
      <c r="BV13337" s="38"/>
    </row>
    <row r="13338" spans="44:74">
      <c r="AR13338" s="8"/>
      <c r="BV13338" s="38"/>
    </row>
    <row r="13339" spans="44:74">
      <c r="AR13339" s="8"/>
      <c r="BV13339" s="38"/>
    </row>
    <row r="13340" spans="44:74">
      <c r="AR13340" s="8"/>
      <c r="BV13340" s="38"/>
    </row>
    <row r="13341" spans="44:74">
      <c r="AR13341" s="8"/>
      <c r="BV13341" s="38"/>
    </row>
    <row r="13342" spans="44:74">
      <c r="AR13342" s="8"/>
      <c r="BV13342" s="38"/>
    </row>
    <row r="13343" spans="44:74">
      <c r="AR13343" s="8"/>
      <c r="BV13343" s="38"/>
    </row>
    <row r="13344" spans="44:74">
      <c r="AR13344" s="8"/>
      <c r="BV13344" s="38"/>
    </row>
    <row r="13345" spans="44:74">
      <c r="AR13345" s="8"/>
      <c r="BV13345" s="38"/>
    </row>
    <row r="13346" spans="44:74">
      <c r="AR13346" s="8"/>
      <c r="BV13346" s="38"/>
    </row>
    <row r="13347" spans="44:74">
      <c r="AR13347" s="8"/>
      <c r="BV13347" s="38"/>
    </row>
    <row r="13348" spans="44:74">
      <c r="AR13348" s="8"/>
      <c r="BV13348" s="38"/>
    </row>
    <row r="13349" spans="44:74">
      <c r="AR13349" s="8"/>
      <c r="BV13349" s="38"/>
    </row>
    <row r="13350" spans="44:74">
      <c r="AR13350" s="8"/>
      <c r="BV13350" s="38"/>
    </row>
    <row r="13351" spans="44:74">
      <c r="AR13351" s="8"/>
      <c r="BV13351" s="38"/>
    </row>
    <row r="13352" spans="44:74">
      <c r="AR13352" s="8"/>
      <c r="BV13352" s="38"/>
    </row>
    <row r="13353" spans="44:74">
      <c r="AR13353" s="8"/>
      <c r="BV13353" s="38"/>
    </row>
    <row r="13354" spans="44:74">
      <c r="AR13354" s="8"/>
      <c r="BV13354" s="38"/>
    </row>
    <row r="13355" spans="44:74">
      <c r="AR13355" s="8"/>
      <c r="BV13355" s="38"/>
    </row>
    <row r="13356" spans="44:74">
      <c r="AR13356" s="8"/>
      <c r="BV13356" s="38"/>
    </row>
    <row r="13357" spans="44:74">
      <c r="AR13357" s="8"/>
      <c r="BV13357" s="38"/>
    </row>
    <row r="13358" spans="44:74">
      <c r="AR13358" s="8"/>
      <c r="BV13358" s="38"/>
    </row>
    <row r="13359" spans="44:74">
      <c r="AR13359" s="8"/>
      <c r="BV13359" s="38"/>
    </row>
    <row r="13360" spans="44:74">
      <c r="AR13360" s="8"/>
      <c r="BV13360" s="38"/>
    </row>
    <row r="13361" spans="44:74">
      <c r="AR13361" s="8"/>
      <c r="BV13361" s="38"/>
    </row>
    <row r="13362" spans="44:74">
      <c r="AR13362" s="8"/>
      <c r="BV13362" s="38"/>
    </row>
    <row r="13363" spans="44:74">
      <c r="AR13363" s="8"/>
      <c r="BV13363" s="38"/>
    </row>
    <row r="13364" spans="44:74">
      <c r="AR13364" s="8"/>
      <c r="BV13364" s="38"/>
    </row>
    <row r="13365" spans="44:74">
      <c r="AR13365" s="8"/>
      <c r="BV13365" s="38"/>
    </row>
    <row r="13366" spans="44:74">
      <c r="AR13366" s="8"/>
      <c r="BV13366" s="38"/>
    </row>
    <row r="13367" spans="44:74">
      <c r="AR13367" s="8"/>
      <c r="BV13367" s="38"/>
    </row>
    <row r="13368" spans="44:74">
      <c r="AR13368" s="8"/>
      <c r="BV13368" s="38"/>
    </row>
    <row r="13369" spans="44:74">
      <c r="AR13369" s="8"/>
      <c r="BV13369" s="38"/>
    </row>
    <row r="13370" spans="44:74">
      <c r="AR13370" s="8"/>
      <c r="BV13370" s="38"/>
    </row>
    <row r="13371" spans="44:74">
      <c r="AR13371" s="8"/>
      <c r="BV13371" s="38"/>
    </row>
    <row r="13372" spans="44:74">
      <c r="AR13372" s="8"/>
      <c r="BV13372" s="38"/>
    </row>
    <row r="13373" spans="44:74">
      <c r="AR13373" s="8"/>
      <c r="BV13373" s="38"/>
    </row>
    <row r="13374" spans="44:74">
      <c r="AR13374" s="8"/>
      <c r="BV13374" s="38"/>
    </row>
    <row r="13375" spans="44:74">
      <c r="AR13375" s="8"/>
      <c r="BV13375" s="38"/>
    </row>
    <row r="13376" spans="44:74">
      <c r="AR13376" s="8"/>
      <c r="BV13376" s="38"/>
    </row>
    <row r="13377" spans="44:74">
      <c r="AR13377" s="8"/>
      <c r="BV13377" s="38"/>
    </row>
    <row r="13378" spans="44:74">
      <c r="AR13378" s="8"/>
      <c r="BV13378" s="38"/>
    </row>
    <row r="13379" spans="44:74">
      <c r="AR13379" s="8"/>
      <c r="BV13379" s="38"/>
    </row>
    <row r="13380" spans="44:74">
      <c r="AR13380" s="8"/>
      <c r="BV13380" s="38"/>
    </row>
    <row r="13381" spans="44:74">
      <c r="AR13381" s="8"/>
      <c r="BV13381" s="38"/>
    </row>
    <row r="13382" spans="44:74">
      <c r="AR13382" s="8"/>
      <c r="BV13382" s="38"/>
    </row>
    <row r="13383" spans="44:74">
      <c r="AR13383" s="8"/>
      <c r="BV13383" s="38"/>
    </row>
    <row r="13384" spans="44:74">
      <c r="AR13384" s="8"/>
      <c r="BV13384" s="38"/>
    </row>
    <row r="13385" spans="44:74">
      <c r="AR13385" s="8"/>
      <c r="BV13385" s="38"/>
    </row>
    <row r="13386" spans="44:74">
      <c r="AR13386" s="8"/>
      <c r="BV13386" s="38"/>
    </row>
    <row r="13387" spans="44:74">
      <c r="AR13387" s="8"/>
      <c r="BV13387" s="38"/>
    </row>
    <row r="13388" spans="44:74">
      <c r="AR13388" s="8"/>
      <c r="BV13388" s="38"/>
    </row>
    <row r="13389" spans="44:74">
      <c r="AR13389" s="8"/>
      <c r="BV13389" s="38"/>
    </row>
    <row r="13390" spans="44:74">
      <c r="AR13390" s="8"/>
      <c r="BV13390" s="38"/>
    </row>
    <row r="13391" spans="44:74">
      <c r="AR13391" s="8"/>
      <c r="BV13391" s="38"/>
    </row>
    <row r="13392" spans="44:74">
      <c r="AR13392" s="8"/>
      <c r="BV13392" s="38"/>
    </row>
    <row r="13393" spans="44:74">
      <c r="AR13393" s="8"/>
      <c r="BV13393" s="38"/>
    </row>
    <row r="13394" spans="44:74">
      <c r="AR13394" s="8"/>
      <c r="BV13394" s="38"/>
    </row>
    <row r="13395" spans="44:74">
      <c r="AR13395" s="8"/>
      <c r="BV13395" s="38"/>
    </row>
    <row r="13396" spans="44:74">
      <c r="AR13396" s="8"/>
      <c r="BV13396" s="38"/>
    </row>
    <row r="13397" spans="44:74">
      <c r="AR13397" s="8"/>
      <c r="BV13397" s="38"/>
    </row>
    <row r="13398" spans="44:74">
      <c r="AR13398" s="8"/>
      <c r="BV13398" s="38"/>
    </row>
    <row r="13399" spans="44:74">
      <c r="AR13399" s="8"/>
      <c r="BV13399" s="38"/>
    </row>
    <row r="13400" spans="44:74">
      <c r="AR13400" s="8"/>
      <c r="BV13400" s="38"/>
    </row>
    <row r="13401" spans="44:74">
      <c r="AR13401" s="8"/>
      <c r="BV13401" s="38"/>
    </row>
    <row r="13402" spans="44:74">
      <c r="AR13402" s="8"/>
      <c r="BV13402" s="38"/>
    </row>
    <row r="13403" spans="44:74">
      <c r="AR13403" s="8"/>
      <c r="BV13403" s="38"/>
    </row>
    <row r="13404" spans="44:74">
      <c r="AR13404" s="8"/>
      <c r="BV13404" s="38"/>
    </row>
    <row r="13405" spans="44:74">
      <c r="AR13405" s="8"/>
      <c r="BV13405" s="38"/>
    </row>
    <row r="13406" spans="44:74">
      <c r="AR13406" s="8"/>
      <c r="BV13406" s="38"/>
    </row>
    <row r="13407" spans="44:74">
      <c r="AR13407" s="8"/>
      <c r="BV13407" s="38"/>
    </row>
    <row r="13408" spans="44:74">
      <c r="AR13408" s="8"/>
      <c r="BV13408" s="38"/>
    </row>
    <row r="13409" spans="44:74">
      <c r="AR13409" s="8"/>
      <c r="BV13409" s="38"/>
    </row>
    <row r="13410" spans="44:74">
      <c r="AR13410" s="8"/>
      <c r="BV13410" s="38"/>
    </row>
    <row r="13411" spans="44:74">
      <c r="AR13411" s="8"/>
      <c r="BV13411" s="38"/>
    </row>
    <row r="13412" spans="44:74">
      <c r="AR13412" s="8"/>
      <c r="BV13412" s="38"/>
    </row>
    <row r="13413" spans="44:74">
      <c r="AR13413" s="8"/>
      <c r="BV13413" s="38"/>
    </row>
    <row r="13414" spans="44:74">
      <c r="AR13414" s="8"/>
      <c r="BV13414" s="38"/>
    </row>
    <row r="13415" spans="44:74">
      <c r="AR13415" s="8"/>
      <c r="BV13415" s="38"/>
    </row>
    <row r="13416" spans="44:74">
      <c r="AR13416" s="8"/>
      <c r="BV13416" s="38"/>
    </row>
    <row r="13417" spans="44:74">
      <c r="AR13417" s="8"/>
      <c r="BV13417" s="38"/>
    </row>
    <row r="13418" spans="44:74">
      <c r="AR13418" s="8"/>
      <c r="BV13418" s="38"/>
    </row>
    <row r="13419" spans="44:74">
      <c r="AR13419" s="8"/>
      <c r="BV13419" s="38"/>
    </row>
    <row r="13420" spans="44:74">
      <c r="AR13420" s="8"/>
      <c r="BV13420" s="38"/>
    </row>
    <row r="13421" spans="44:74">
      <c r="AR13421" s="8"/>
      <c r="BV13421" s="38"/>
    </row>
    <row r="13422" spans="44:74">
      <c r="AR13422" s="8"/>
      <c r="BV13422" s="38"/>
    </row>
    <row r="13423" spans="44:74">
      <c r="AR13423" s="8"/>
      <c r="BV13423" s="38"/>
    </row>
    <row r="13424" spans="44:74">
      <c r="AR13424" s="8"/>
      <c r="BV13424" s="38"/>
    </row>
    <row r="13425" spans="44:74">
      <c r="AR13425" s="8"/>
      <c r="BV13425" s="38"/>
    </row>
    <row r="13426" spans="44:74">
      <c r="AR13426" s="8"/>
      <c r="BV13426" s="38"/>
    </row>
    <row r="13427" spans="44:74">
      <c r="AR13427" s="8"/>
      <c r="BV13427" s="38"/>
    </row>
    <row r="13428" spans="44:74">
      <c r="AR13428" s="8"/>
      <c r="BV13428" s="38"/>
    </row>
    <row r="13429" spans="44:74">
      <c r="AR13429" s="8"/>
      <c r="BV13429" s="38"/>
    </row>
    <row r="13430" spans="44:74">
      <c r="AR13430" s="8"/>
      <c r="BV13430" s="38"/>
    </row>
    <row r="13431" spans="44:74">
      <c r="AR13431" s="8"/>
      <c r="BV13431" s="38"/>
    </row>
    <row r="13432" spans="44:74">
      <c r="AR13432" s="8"/>
      <c r="BV13432" s="38"/>
    </row>
    <row r="13433" spans="44:74">
      <c r="AR13433" s="8"/>
      <c r="BV13433" s="38"/>
    </row>
    <row r="13434" spans="44:74">
      <c r="AR13434" s="8"/>
      <c r="BV13434" s="38"/>
    </row>
    <row r="13435" spans="44:74">
      <c r="AR13435" s="8"/>
      <c r="BV13435" s="38"/>
    </row>
    <row r="13436" spans="44:74">
      <c r="AR13436" s="8"/>
      <c r="BV13436" s="38"/>
    </row>
    <row r="13437" spans="44:74">
      <c r="AR13437" s="8"/>
      <c r="BV13437" s="38"/>
    </row>
    <row r="13438" spans="44:74">
      <c r="AR13438" s="8"/>
      <c r="BV13438" s="38"/>
    </row>
    <row r="13439" spans="44:74">
      <c r="AR13439" s="8"/>
      <c r="BV13439" s="38"/>
    </row>
    <row r="13440" spans="44:74">
      <c r="AR13440" s="8"/>
      <c r="BV13440" s="38"/>
    </row>
    <row r="13441" spans="44:74">
      <c r="AR13441" s="8"/>
      <c r="BV13441" s="38"/>
    </row>
    <row r="13442" spans="44:74">
      <c r="AR13442" s="8"/>
      <c r="BV13442" s="38"/>
    </row>
    <row r="13443" spans="44:74">
      <c r="AR13443" s="8"/>
      <c r="BV13443" s="38"/>
    </row>
    <row r="13444" spans="44:74">
      <c r="AR13444" s="8"/>
      <c r="BV13444" s="38"/>
    </row>
    <row r="13445" spans="44:74">
      <c r="AR13445" s="8"/>
      <c r="BV13445" s="38"/>
    </row>
    <row r="13446" spans="44:74">
      <c r="AR13446" s="8"/>
      <c r="BV13446" s="38"/>
    </row>
    <row r="13447" spans="44:74">
      <c r="AR13447" s="8"/>
      <c r="BV13447" s="38"/>
    </row>
    <row r="13448" spans="44:74">
      <c r="AR13448" s="8"/>
      <c r="BV13448" s="38"/>
    </row>
    <row r="13449" spans="44:74">
      <c r="AR13449" s="8"/>
      <c r="BV13449" s="38"/>
    </row>
    <row r="13450" spans="44:74">
      <c r="AR13450" s="8"/>
      <c r="BV13450" s="38"/>
    </row>
    <row r="13451" spans="44:74">
      <c r="AR13451" s="8"/>
      <c r="BV13451" s="38"/>
    </row>
    <row r="13452" spans="44:74">
      <c r="AR13452" s="8"/>
      <c r="BV13452" s="38"/>
    </row>
    <row r="13453" spans="44:74">
      <c r="AR13453" s="8"/>
      <c r="BV13453" s="38"/>
    </row>
    <row r="13454" spans="44:74">
      <c r="AR13454" s="8"/>
      <c r="BV13454" s="38"/>
    </row>
    <row r="13455" spans="44:74">
      <c r="AR13455" s="8"/>
      <c r="BV13455" s="38"/>
    </row>
    <row r="13456" spans="44:74">
      <c r="AR13456" s="8"/>
      <c r="BV13456" s="38"/>
    </row>
    <row r="13457" spans="44:74">
      <c r="AR13457" s="8"/>
      <c r="BV13457" s="38"/>
    </row>
    <row r="13458" spans="44:74">
      <c r="AR13458" s="8"/>
      <c r="BV13458" s="38"/>
    </row>
    <row r="13459" spans="44:74">
      <c r="AR13459" s="8"/>
      <c r="BV13459" s="38"/>
    </row>
    <row r="13460" spans="44:74">
      <c r="AR13460" s="8"/>
      <c r="BV13460" s="38"/>
    </row>
    <row r="13461" spans="44:74">
      <c r="AR13461" s="8"/>
      <c r="BV13461" s="38"/>
    </row>
    <row r="13462" spans="44:74">
      <c r="AR13462" s="8"/>
      <c r="BV13462" s="38"/>
    </row>
    <row r="13463" spans="44:74">
      <c r="AR13463" s="8"/>
      <c r="BV13463" s="38"/>
    </row>
    <row r="13464" spans="44:74">
      <c r="AR13464" s="8"/>
      <c r="BV13464" s="38"/>
    </row>
    <row r="13465" spans="44:74">
      <c r="AR13465" s="8"/>
      <c r="BV13465" s="38"/>
    </row>
    <row r="13466" spans="44:74">
      <c r="AR13466" s="8"/>
      <c r="BV13466" s="38"/>
    </row>
    <row r="13467" spans="44:74">
      <c r="AR13467" s="8"/>
      <c r="BV13467" s="38"/>
    </row>
    <row r="13468" spans="44:74">
      <c r="AR13468" s="8"/>
      <c r="BV13468" s="38"/>
    </row>
    <row r="13469" spans="44:74">
      <c r="AR13469" s="8"/>
      <c r="BV13469" s="38"/>
    </row>
    <row r="13470" spans="44:74">
      <c r="AR13470" s="8"/>
      <c r="BV13470" s="38"/>
    </row>
    <row r="13471" spans="44:74">
      <c r="AR13471" s="8"/>
      <c r="BV13471" s="38"/>
    </row>
    <row r="13472" spans="44:74">
      <c r="AR13472" s="8"/>
      <c r="BV13472" s="38"/>
    </row>
    <row r="13473" spans="44:74">
      <c r="AR13473" s="8"/>
      <c r="BV13473" s="38"/>
    </row>
    <row r="13474" spans="44:74">
      <c r="AR13474" s="8"/>
      <c r="BV13474" s="38"/>
    </row>
    <row r="13475" spans="44:74">
      <c r="AR13475" s="8"/>
      <c r="BV13475" s="38"/>
    </row>
    <row r="13476" spans="44:74">
      <c r="AR13476" s="8"/>
      <c r="BV13476" s="38"/>
    </row>
    <row r="13477" spans="44:74">
      <c r="AR13477" s="8"/>
      <c r="BV13477" s="38"/>
    </row>
    <row r="13478" spans="44:74">
      <c r="AR13478" s="8"/>
      <c r="BV13478" s="38"/>
    </row>
    <row r="13479" spans="44:74">
      <c r="AR13479" s="8"/>
      <c r="BV13479" s="38"/>
    </row>
    <row r="13480" spans="44:74">
      <c r="AR13480" s="8"/>
      <c r="BV13480" s="38"/>
    </row>
    <row r="13481" spans="44:74">
      <c r="AR13481" s="8"/>
      <c r="BV13481" s="38"/>
    </row>
    <row r="13482" spans="44:74">
      <c r="AR13482" s="8"/>
      <c r="BV13482" s="38"/>
    </row>
    <row r="13483" spans="44:74">
      <c r="AR13483" s="8"/>
      <c r="BV13483" s="38"/>
    </row>
    <row r="13484" spans="44:74">
      <c r="AR13484" s="8"/>
      <c r="BV13484" s="38"/>
    </row>
    <row r="13485" spans="44:74">
      <c r="AR13485" s="8"/>
      <c r="BV13485" s="38"/>
    </row>
    <row r="13486" spans="44:74">
      <c r="AR13486" s="8"/>
      <c r="BV13486" s="38"/>
    </row>
    <row r="13487" spans="44:74">
      <c r="AR13487" s="8"/>
      <c r="BV13487" s="38"/>
    </row>
    <row r="13488" spans="44:74">
      <c r="AR13488" s="8"/>
      <c r="BV13488" s="38"/>
    </row>
    <row r="13489" spans="44:74">
      <c r="AR13489" s="8"/>
      <c r="BV13489" s="38"/>
    </row>
    <row r="13490" spans="44:74">
      <c r="AR13490" s="8"/>
      <c r="BV13490" s="38"/>
    </row>
    <row r="13491" spans="44:74">
      <c r="AR13491" s="8"/>
      <c r="BV13491" s="38"/>
    </row>
    <row r="13492" spans="44:74">
      <c r="AR13492" s="8"/>
      <c r="BV13492" s="38"/>
    </row>
    <row r="13493" spans="44:74">
      <c r="AR13493" s="8"/>
      <c r="BV13493" s="38"/>
    </row>
    <row r="13494" spans="44:74">
      <c r="AR13494" s="8"/>
      <c r="BV13494" s="38"/>
    </row>
    <row r="13495" spans="44:74">
      <c r="AR13495" s="8"/>
      <c r="BV13495" s="38"/>
    </row>
    <row r="13496" spans="44:74">
      <c r="AR13496" s="8"/>
      <c r="BV13496" s="38"/>
    </row>
    <row r="13497" spans="44:74">
      <c r="AR13497" s="8"/>
      <c r="BV13497" s="38"/>
    </row>
    <row r="13498" spans="44:74">
      <c r="AR13498" s="8"/>
      <c r="BV13498" s="38"/>
    </row>
    <row r="13499" spans="44:74">
      <c r="AR13499" s="8"/>
      <c r="BV13499" s="38"/>
    </row>
    <row r="13500" spans="44:74">
      <c r="AR13500" s="8"/>
      <c r="BV13500" s="38"/>
    </row>
    <row r="13501" spans="44:74">
      <c r="AR13501" s="8"/>
      <c r="BV13501" s="38"/>
    </row>
    <row r="13502" spans="44:74">
      <c r="AR13502" s="8"/>
      <c r="BV13502" s="38"/>
    </row>
    <row r="13503" spans="44:74">
      <c r="AR13503" s="8"/>
      <c r="BV13503" s="38"/>
    </row>
    <row r="13504" spans="44:74">
      <c r="AR13504" s="8"/>
      <c r="BV13504" s="38"/>
    </row>
    <row r="13505" spans="44:74">
      <c r="AR13505" s="8"/>
      <c r="BV13505" s="38"/>
    </row>
    <row r="13506" spans="44:74">
      <c r="AR13506" s="8"/>
      <c r="BV13506" s="38"/>
    </row>
    <row r="13507" spans="44:74">
      <c r="AR13507" s="8"/>
      <c r="BV13507" s="38"/>
    </row>
    <row r="13508" spans="44:74">
      <c r="AR13508" s="8"/>
      <c r="BV13508" s="38"/>
    </row>
    <row r="13509" spans="44:74">
      <c r="AR13509" s="8"/>
      <c r="BV13509" s="38"/>
    </row>
    <row r="13510" spans="44:74">
      <c r="AR13510" s="8"/>
      <c r="BV13510" s="38"/>
    </row>
    <row r="13511" spans="44:74">
      <c r="AR13511" s="8"/>
      <c r="BV13511" s="38"/>
    </row>
    <row r="13512" spans="44:74">
      <c r="AR13512" s="8"/>
      <c r="BV13512" s="38"/>
    </row>
    <row r="13513" spans="44:74">
      <c r="AR13513" s="8"/>
      <c r="BV13513" s="38"/>
    </row>
    <row r="13514" spans="44:74">
      <c r="AR13514" s="8"/>
      <c r="BV13514" s="38"/>
    </row>
    <row r="13515" spans="44:74">
      <c r="AR13515" s="8"/>
      <c r="BV13515" s="38"/>
    </row>
    <row r="13516" spans="44:74">
      <c r="AR13516" s="8"/>
      <c r="BV13516" s="38"/>
    </row>
    <row r="13517" spans="44:74">
      <c r="AR13517" s="8"/>
      <c r="BV13517" s="38"/>
    </row>
    <row r="13518" spans="44:74">
      <c r="AR13518" s="8"/>
      <c r="BV13518" s="38"/>
    </row>
    <row r="13519" spans="44:74">
      <c r="AR13519" s="8"/>
      <c r="BV13519" s="38"/>
    </row>
    <row r="13520" spans="44:74">
      <c r="AR13520" s="8"/>
      <c r="BV13520" s="38"/>
    </row>
    <row r="13521" spans="44:74">
      <c r="AR13521" s="8"/>
      <c r="BV13521" s="38"/>
    </row>
    <row r="13522" spans="44:74">
      <c r="AR13522" s="8"/>
      <c r="BV13522" s="38"/>
    </row>
    <row r="13523" spans="44:74">
      <c r="AR13523" s="8"/>
      <c r="BV13523" s="38"/>
    </row>
    <row r="13524" spans="44:74">
      <c r="AR13524" s="8"/>
      <c r="BV13524" s="38"/>
    </row>
    <row r="13525" spans="44:74">
      <c r="AR13525" s="8"/>
      <c r="BV13525" s="38"/>
    </row>
    <row r="13526" spans="44:74">
      <c r="AR13526" s="8"/>
      <c r="BV13526" s="38"/>
    </row>
    <row r="13527" spans="44:74">
      <c r="AR13527" s="8"/>
      <c r="BV13527" s="38"/>
    </row>
    <row r="13528" spans="44:74">
      <c r="AR13528" s="8"/>
      <c r="BV13528" s="38"/>
    </row>
    <row r="13529" spans="44:74">
      <c r="AR13529" s="8"/>
      <c r="BV13529" s="38"/>
    </row>
    <row r="13530" spans="44:74">
      <c r="AR13530" s="8"/>
      <c r="BV13530" s="38"/>
    </row>
    <row r="13531" spans="44:74">
      <c r="AR13531" s="8"/>
      <c r="BV13531" s="38"/>
    </row>
    <row r="13532" spans="44:74">
      <c r="AR13532" s="8"/>
      <c r="BV13532" s="38"/>
    </row>
    <row r="13533" spans="44:74">
      <c r="AR13533" s="8"/>
      <c r="BV13533" s="38"/>
    </row>
    <row r="13534" spans="44:74">
      <c r="AR13534" s="8"/>
      <c r="BV13534" s="38"/>
    </row>
    <row r="13535" spans="44:74">
      <c r="AR13535" s="8"/>
      <c r="BV13535" s="38"/>
    </row>
    <row r="13536" spans="44:74">
      <c r="AR13536" s="8"/>
      <c r="BV13536" s="38"/>
    </row>
    <row r="13537" spans="44:74">
      <c r="AR13537" s="8"/>
      <c r="BV13537" s="38"/>
    </row>
    <row r="13538" spans="44:74">
      <c r="AR13538" s="8"/>
      <c r="BV13538" s="38"/>
    </row>
    <row r="13539" spans="44:74">
      <c r="AR13539" s="8"/>
      <c r="BV13539" s="38"/>
    </row>
    <row r="13540" spans="44:74">
      <c r="AR13540" s="8"/>
      <c r="BV13540" s="38"/>
    </row>
    <row r="13541" spans="44:74">
      <c r="AR13541" s="8"/>
      <c r="BV13541" s="38"/>
    </row>
    <row r="13542" spans="44:74">
      <c r="AR13542" s="8"/>
      <c r="BV13542" s="38"/>
    </row>
    <row r="13543" spans="44:74">
      <c r="AR13543" s="8"/>
      <c r="BV13543" s="38"/>
    </row>
    <row r="13544" spans="44:74">
      <c r="AR13544" s="8"/>
      <c r="BV13544" s="38"/>
    </row>
    <row r="13545" spans="44:74">
      <c r="AR13545" s="8"/>
      <c r="BV13545" s="38"/>
    </row>
    <row r="13546" spans="44:74">
      <c r="AR13546" s="8"/>
      <c r="BV13546" s="38"/>
    </row>
    <row r="13547" spans="44:74">
      <c r="AR13547" s="8"/>
      <c r="BV13547" s="38"/>
    </row>
    <row r="13548" spans="44:74">
      <c r="AR13548" s="8"/>
      <c r="BV13548" s="38"/>
    </row>
    <row r="13549" spans="44:74">
      <c r="AR13549" s="8"/>
      <c r="BV13549" s="38"/>
    </row>
    <row r="13550" spans="44:74">
      <c r="AR13550" s="8"/>
      <c r="BV13550" s="38"/>
    </row>
    <row r="13551" spans="44:74">
      <c r="AR13551" s="8"/>
      <c r="BV13551" s="38"/>
    </row>
    <row r="13552" spans="44:74">
      <c r="AR13552" s="8"/>
      <c r="BV13552" s="38"/>
    </row>
    <row r="13553" spans="44:74">
      <c r="AR13553" s="8"/>
      <c r="BV13553" s="38"/>
    </row>
    <row r="13554" spans="44:74">
      <c r="AR13554" s="8"/>
      <c r="BV13554" s="38"/>
    </row>
    <row r="13555" spans="44:74">
      <c r="AR13555" s="8"/>
      <c r="BV13555" s="38"/>
    </row>
    <row r="13556" spans="44:74">
      <c r="AR13556" s="8"/>
      <c r="BV13556" s="38"/>
    </row>
    <row r="13557" spans="44:74">
      <c r="AR13557" s="8"/>
      <c r="BV13557" s="38"/>
    </row>
    <row r="13558" spans="44:74">
      <c r="AR13558" s="8"/>
      <c r="BV13558" s="38"/>
    </row>
    <row r="13559" spans="44:74">
      <c r="AR13559" s="8"/>
      <c r="BV13559" s="38"/>
    </row>
    <row r="13560" spans="44:74">
      <c r="AR13560" s="8"/>
      <c r="BV13560" s="38"/>
    </row>
    <row r="13561" spans="44:74">
      <c r="AR13561" s="8"/>
      <c r="BV13561" s="38"/>
    </row>
    <row r="13562" spans="44:74">
      <c r="AR13562" s="8"/>
      <c r="BV13562" s="38"/>
    </row>
    <row r="13563" spans="44:74">
      <c r="AR13563" s="8"/>
      <c r="BV13563" s="38"/>
    </row>
    <row r="13564" spans="44:74">
      <c r="AR13564" s="8"/>
      <c r="BV13564" s="38"/>
    </row>
    <row r="13565" spans="44:74">
      <c r="AR13565" s="8"/>
      <c r="BV13565" s="38"/>
    </row>
    <row r="13566" spans="44:74">
      <c r="AR13566" s="8"/>
      <c r="BV13566" s="38"/>
    </row>
    <row r="13567" spans="44:74">
      <c r="AR13567" s="8"/>
      <c r="BV13567" s="38"/>
    </row>
    <row r="13568" spans="44:74">
      <c r="AR13568" s="8"/>
      <c r="BV13568" s="38"/>
    </row>
    <row r="13569" spans="44:74">
      <c r="AR13569" s="8"/>
      <c r="BV13569" s="38"/>
    </row>
    <row r="13570" spans="44:74">
      <c r="AR13570" s="8"/>
      <c r="BV13570" s="38"/>
    </row>
    <row r="13571" spans="44:74">
      <c r="AR13571" s="8"/>
      <c r="BV13571" s="38"/>
    </row>
    <row r="13572" spans="44:74">
      <c r="AR13572" s="8"/>
      <c r="BV13572" s="38"/>
    </row>
    <row r="13573" spans="44:74">
      <c r="AR13573" s="8"/>
      <c r="BV13573" s="38"/>
    </row>
    <row r="13574" spans="44:74">
      <c r="AR13574" s="8"/>
      <c r="BV13574" s="38"/>
    </row>
    <row r="13575" spans="44:74">
      <c r="AR13575" s="8"/>
      <c r="BV13575" s="38"/>
    </row>
    <row r="13576" spans="44:74">
      <c r="AR13576" s="8"/>
      <c r="BV13576" s="38"/>
    </row>
    <row r="13577" spans="44:74">
      <c r="AR13577" s="8"/>
      <c r="BV13577" s="38"/>
    </row>
    <row r="13578" spans="44:74">
      <c r="AR13578" s="8"/>
      <c r="BV13578" s="38"/>
    </row>
    <row r="13579" spans="44:74">
      <c r="AR13579" s="8"/>
      <c r="BV13579" s="38"/>
    </row>
    <row r="13580" spans="44:74">
      <c r="AR13580" s="8"/>
      <c r="BV13580" s="38"/>
    </row>
    <row r="13581" spans="44:74">
      <c r="AR13581" s="8"/>
      <c r="BV13581" s="38"/>
    </row>
    <row r="13582" spans="44:74">
      <c r="AR13582" s="8"/>
      <c r="BV13582" s="38"/>
    </row>
    <row r="13583" spans="44:74">
      <c r="AR13583" s="8"/>
      <c r="BV13583" s="38"/>
    </row>
    <row r="13584" spans="44:74">
      <c r="AR13584" s="8"/>
      <c r="BV13584" s="38"/>
    </row>
    <row r="13585" spans="44:74">
      <c r="AR13585" s="8"/>
      <c r="BV13585" s="38"/>
    </row>
    <row r="13586" spans="44:74">
      <c r="AR13586" s="8"/>
      <c r="BV13586" s="38"/>
    </row>
    <row r="13587" spans="44:74">
      <c r="AR13587" s="8"/>
      <c r="BV13587" s="38"/>
    </row>
    <row r="13588" spans="44:74">
      <c r="AR13588" s="8"/>
      <c r="BV13588" s="38"/>
    </row>
    <row r="13589" spans="44:74">
      <c r="AR13589" s="8"/>
      <c r="BV13589" s="38"/>
    </row>
    <row r="13590" spans="44:74">
      <c r="AR13590" s="8"/>
      <c r="BV13590" s="38"/>
    </row>
    <row r="13591" spans="44:74">
      <c r="AR13591" s="8"/>
      <c r="BV13591" s="38"/>
    </row>
    <row r="13592" spans="44:74">
      <c r="AR13592" s="8"/>
      <c r="BV13592" s="38"/>
    </row>
    <row r="13593" spans="44:74">
      <c r="AR13593" s="8"/>
      <c r="BV13593" s="38"/>
    </row>
    <row r="13594" spans="44:74">
      <c r="AR13594" s="8"/>
      <c r="BV13594" s="38"/>
    </row>
    <row r="13595" spans="44:74">
      <c r="AR13595" s="8"/>
      <c r="BV13595" s="38"/>
    </row>
    <row r="13596" spans="44:74">
      <c r="AR13596" s="8"/>
      <c r="BV13596" s="38"/>
    </row>
    <row r="13597" spans="44:74">
      <c r="AR13597" s="8"/>
      <c r="BV13597" s="38"/>
    </row>
    <row r="13598" spans="44:74">
      <c r="AR13598" s="8"/>
      <c r="BV13598" s="38"/>
    </row>
    <row r="13599" spans="44:74">
      <c r="AR13599" s="8"/>
      <c r="BV13599" s="38"/>
    </row>
    <row r="13600" spans="44:74">
      <c r="AR13600" s="8"/>
      <c r="BV13600" s="38"/>
    </row>
    <row r="13601" spans="44:74">
      <c r="AR13601" s="8"/>
      <c r="BV13601" s="38"/>
    </row>
    <row r="13602" spans="44:74">
      <c r="AR13602" s="8"/>
      <c r="BV13602" s="38"/>
    </row>
    <row r="13603" spans="44:74">
      <c r="AR13603" s="8"/>
      <c r="BV13603" s="38"/>
    </row>
    <row r="13604" spans="44:74">
      <c r="AR13604" s="8"/>
      <c r="BV13604" s="38"/>
    </row>
    <row r="13605" spans="44:74">
      <c r="AR13605" s="8"/>
      <c r="BV13605" s="38"/>
    </row>
    <row r="13606" spans="44:74">
      <c r="AR13606" s="8"/>
      <c r="BV13606" s="38"/>
    </row>
    <row r="13607" spans="44:74">
      <c r="AR13607" s="8"/>
      <c r="BV13607" s="38"/>
    </row>
    <row r="13608" spans="44:74">
      <c r="AR13608" s="8"/>
      <c r="BV13608" s="38"/>
    </row>
    <row r="13609" spans="44:74">
      <c r="AR13609" s="8"/>
      <c r="BV13609" s="38"/>
    </row>
    <row r="13610" spans="44:74">
      <c r="AR13610" s="8"/>
      <c r="BV13610" s="38"/>
    </row>
    <row r="13611" spans="44:74">
      <c r="AR13611" s="8"/>
      <c r="BV13611" s="38"/>
    </row>
    <row r="13612" spans="44:74">
      <c r="AR13612" s="8"/>
      <c r="BV13612" s="38"/>
    </row>
    <row r="13613" spans="44:74">
      <c r="AR13613" s="8"/>
      <c r="BV13613" s="38"/>
    </row>
    <row r="13614" spans="44:74">
      <c r="AR13614" s="8"/>
      <c r="BV13614" s="38"/>
    </row>
    <row r="13615" spans="44:74">
      <c r="AR13615" s="8"/>
      <c r="BV13615" s="38"/>
    </row>
    <row r="13616" spans="44:74">
      <c r="AR13616" s="8"/>
      <c r="BV13616" s="38"/>
    </row>
    <row r="13617" spans="44:74">
      <c r="AR13617" s="8"/>
      <c r="BV13617" s="38"/>
    </row>
    <row r="13618" spans="44:74">
      <c r="AR13618" s="8"/>
      <c r="BV13618" s="38"/>
    </row>
    <row r="13619" spans="44:74">
      <c r="AR13619" s="8"/>
      <c r="BV13619" s="38"/>
    </row>
    <row r="13620" spans="44:74">
      <c r="AR13620" s="8"/>
      <c r="BV13620" s="38"/>
    </row>
    <row r="13621" spans="44:74">
      <c r="AR13621" s="8"/>
      <c r="BV13621" s="38"/>
    </row>
    <row r="13622" spans="44:74">
      <c r="AR13622" s="8"/>
      <c r="BV13622" s="38"/>
    </row>
    <row r="13623" spans="44:74">
      <c r="AR13623" s="8"/>
      <c r="BV13623" s="38"/>
    </row>
    <row r="13624" spans="44:74">
      <c r="AR13624" s="8"/>
      <c r="BV13624" s="38"/>
    </row>
    <row r="13625" spans="44:74">
      <c r="AR13625" s="8"/>
      <c r="BV13625" s="38"/>
    </row>
    <row r="13626" spans="44:74">
      <c r="AR13626" s="8"/>
      <c r="BV13626" s="38"/>
    </row>
    <row r="13627" spans="44:74">
      <c r="AR13627" s="8"/>
      <c r="BV13627" s="38"/>
    </row>
    <row r="13628" spans="44:74">
      <c r="AR13628" s="8"/>
      <c r="BV13628" s="38"/>
    </row>
    <row r="13629" spans="44:74">
      <c r="AR13629" s="8"/>
      <c r="BV13629" s="38"/>
    </row>
    <row r="13630" spans="44:74">
      <c r="AR13630" s="8"/>
      <c r="BV13630" s="38"/>
    </row>
    <row r="13631" spans="44:74">
      <c r="AR13631" s="8"/>
      <c r="BV13631" s="38"/>
    </row>
    <row r="13632" spans="44:74">
      <c r="AR13632" s="8"/>
      <c r="BV13632" s="38"/>
    </row>
    <row r="13633" spans="44:74">
      <c r="AR13633" s="8"/>
      <c r="BV13633" s="38"/>
    </row>
    <row r="13634" spans="44:74">
      <c r="AR13634" s="8"/>
      <c r="BV13634" s="38"/>
    </row>
    <row r="13635" spans="44:74">
      <c r="AR13635" s="8"/>
      <c r="BV13635" s="38"/>
    </row>
    <row r="13636" spans="44:74">
      <c r="AR13636" s="8"/>
      <c r="BV13636" s="38"/>
    </row>
    <row r="13637" spans="44:74">
      <c r="AR13637" s="8"/>
      <c r="BV13637" s="38"/>
    </row>
    <row r="13638" spans="44:74">
      <c r="AR13638" s="8"/>
      <c r="BV13638" s="38"/>
    </row>
    <row r="13639" spans="44:74">
      <c r="AR13639" s="8"/>
      <c r="BV13639" s="38"/>
    </row>
    <row r="13640" spans="44:74">
      <c r="AR13640" s="8"/>
      <c r="BV13640" s="38"/>
    </row>
    <row r="13641" spans="44:74">
      <c r="AR13641" s="8"/>
      <c r="BV13641" s="38"/>
    </row>
    <row r="13642" spans="44:74">
      <c r="AR13642" s="8"/>
      <c r="BV13642" s="38"/>
    </row>
    <row r="13643" spans="44:74">
      <c r="AR13643" s="8"/>
      <c r="BV13643" s="38"/>
    </row>
    <row r="13644" spans="44:74">
      <c r="AR13644" s="8"/>
      <c r="BV13644" s="38"/>
    </row>
    <row r="13645" spans="44:74">
      <c r="AR13645" s="8"/>
      <c r="BV13645" s="38"/>
    </row>
    <row r="13646" spans="44:74">
      <c r="AR13646" s="8"/>
      <c r="BV13646" s="38"/>
    </row>
    <row r="13647" spans="44:74">
      <c r="AR13647" s="8"/>
      <c r="BV13647" s="38"/>
    </row>
    <row r="13648" spans="44:74">
      <c r="AR13648" s="8"/>
      <c r="BV13648" s="38"/>
    </row>
    <row r="13649" spans="44:74">
      <c r="AR13649" s="8"/>
      <c r="BV13649" s="38"/>
    </row>
    <row r="13650" spans="44:74">
      <c r="AR13650" s="8"/>
      <c r="BV13650" s="38"/>
    </row>
    <row r="13651" spans="44:74">
      <c r="AR13651" s="8"/>
      <c r="BV13651" s="38"/>
    </row>
    <row r="13652" spans="44:74">
      <c r="AR13652" s="8"/>
      <c r="BV13652" s="38"/>
    </row>
    <row r="13653" spans="44:74">
      <c r="AR13653" s="8"/>
      <c r="BV13653" s="38"/>
    </row>
    <row r="13654" spans="44:74">
      <c r="AR13654" s="8"/>
      <c r="BV13654" s="38"/>
    </row>
    <row r="13655" spans="44:74">
      <c r="AR13655" s="8"/>
      <c r="BV13655" s="38"/>
    </row>
    <row r="13656" spans="44:74">
      <c r="AR13656" s="8"/>
      <c r="BV13656" s="38"/>
    </row>
    <row r="13657" spans="44:74">
      <c r="AR13657" s="8"/>
      <c r="BV13657" s="38"/>
    </row>
    <row r="13658" spans="44:74">
      <c r="AR13658" s="8"/>
      <c r="BV13658" s="38"/>
    </row>
    <row r="13659" spans="44:74">
      <c r="AR13659" s="8"/>
      <c r="BV13659" s="38"/>
    </row>
    <row r="13660" spans="44:74">
      <c r="AR13660" s="8"/>
      <c r="BV13660" s="38"/>
    </row>
    <row r="13661" spans="44:74">
      <c r="AR13661" s="8"/>
      <c r="BV13661" s="38"/>
    </row>
    <row r="13662" spans="44:74">
      <c r="AR13662" s="8"/>
      <c r="BV13662" s="38"/>
    </row>
    <row r="13663" spans="44:74">
      <c r="AR13663" s="8"/>
      <c r="BV13663" s="38"/>
    </row>
    <row r="13664" spans="44:74">
      <c r="AR13664" s="8"/>
      <c r="BV13664" s="38"/>
    </row>
    <row r="13665" spans="44:74">
      <c r="AR13665" s="8"/>
      <c r="BV13665" s="38"/>
    </row>
    <row r="13666" spans="44:74">
      <c r="AR13666" s="8"/>
      <c r="BV13666" s="38"/>
    </row>
    <row r="13667" spans="44:74">
      <c r="AR13667" s="8"/>
      <c r="BV13667" s="38"/>
    </row>
    <row r="13668" spans="44:74">
      <c r="AR13668" s="8"/>
      <c r="BV13668" s="38"/>
    </row>
    <row r="13669" spans="44:74">
      <c r="AR13669" s="8"/>
      <c r="BV13669" s="38"/>
    </row>
    <row r="13670" spans="44:74">
      <c r="AR13670" s="8"/>
      <c r="BV13670" s="38"/>
    </row>
    <row r="13671" spans="44:74">
      <c r="AR13671" s="8"/>
      <c r="BV13671" s="38"/>
    </row>
    <row r="13672" spans="44:74">
      <c r="AR13672" s="8"/>
      <c r="BV13672" s="38"/>
    </row>
    <row r="13673" spans="44:74">
      <c r="AR13673" s="8"/>
      <c r="BV13673" s="38"/>
    </row>
    <row r="13674" spans="44:74">
      <c r="AR13674" s="8"/>
      <c r="BV13674" s="38"/>
    </row>
    <row r="13675" spans="44:74">
      <c r="AR13675" s="8"/>
      <c r="BV13675" s="38"/>
    </row>
    <row r="13676" spans="44:74">
      <c r="AR13676" s="8"/>
      <c r="BV13676" s="38"/>
    </row>
    <row r="13677" spans="44:74">
      <c r="AR13677" s="8"/>
      <c r="BV13677" s="38"/>
    </row>
    <row r="13678" spans="44:74">
      <c r="AR13678" s="8"/>
      <c r="BV13678" s="38"/>
    </row>
    <row r="13679" spans="44:74">
      <c r="AR13679" s="8"/>
      <c r="BV13679" s="38"/>
    </row>
    <row r="13680" spans="44:74">
      <c r="AR13680" s="8"/>
      <c r="BV13680" s="38"/>
    </row>
    <row r="13681" spans="44:74">
      <c r="AR13681" s="8"/>
      <c r="BV13681" s="38"/>
    </row>
    <row r="13682" spans="44:74">
      <c r="AR13682" s="8"/>
      <c r="BV13682" s="38"/>
    </row>
    <row r="13683" spans="44:74">
      <c r="AR13683" s="8"/>
      <c r="BV13683" s="38"/>
    </row>
    <row r="13684" spans="44:74">
      <c r="AR13684" s="8"/>
      <c r="BV13684" s="38"/>
    </row>
    <row r="13685" spans="44:74">
      <c r="AR13685" s="8"/>
      <c r="BV13685" s="38"/>
    </row>
    <row r="13686" spans="44:74">
      <c r="AR13686" s="8"/>
      <c r="BV13686" s="38"/>
    </row>
    <row r="13687" spans="44:74">
      <c r="AR13687" s="8"/>
      <c r="BV13687" s="38"/>
    </row>
    <row r="13688" spans="44:74">
      <c r="AR13688" s="8"/>
      <c r="BV13688" s="38"/>
    </row>
    <row r="13689" spans="44:74">
      <c r="AR13689" s="8"/>
      <c r="BV13689" s="38"/>
    </row>
    <row r="13690" spans="44:74">
      <c r="AR13690" s="8"/>
      <c r="BV13690" s="38"/>
    </row>
    <row r="13691" spans="44:74">
      <c r="AR13691" s="8"/>
      <c r="BV13691" s="38"/>
    </row>
    <row r="13692" spans="44:74">
      <c r="AR13692" s="8"/>
      <c r="BV13692" s="38"/>
    </row>
    <row r="13693" spans="44:74">
      <c r="AR13693" s="8"/>
      <c r="BV13693" s="38"/>
    </row>
    <row r="13694" spans="44:74">
      <c r="AR13694" s="8"/>
      <c r="BV13694" s="38"/>
    </row>
    <row r="13695" spans="44:74">
      <c r="AR13695" s="8"/>
      <c r="BV13695" s="38"/>
    </row>
    <row r="13696" spans="44:74">
      <c r="AR13696" s="8"/>
      <c r="BV13696" s="38"/>
    </row>
    <row r="13697" spans="44:74">
      <c r="AR13697" s="8"/>
      <c r="BV13697" s="38"/>
    </row>
    <row r="13698" spans="44:74">
      <c r="AR13698" s="8"/>
      <c r="BV13698" s="38"/>
    </row>
    <row r="13699" spans="44:74">
      <c r="AR13699" s="8"/>
      <c r="BV13699" s="38"/>
    </row>
    <row r="13700" spans="44:74">
      <c r="AR13700" s="8"/>
      <c r="BV13700" s="38"/>
    </row>
    <row r="13701" spans="44:74">
      <c r="AR13701" s="8"/>
      <c r="BV13701" s="38"/>
    </row>
    <row r="13702" spans="44:74">
      <c r="AR13702" s="8"/>
      <c r="BV13702" s="38"/>
    </row>
    <row r="13703" spans="44:74">
      <c r="AR13703" s="8"/>
      <c r="BV13703" s="38"/>
    </row>
    <row r="13704" spans="44:74">
      <c r="AR13704" s="8"/>
      <c r="BV13704" s="38"/>
    </row>
    <row r="13705" spans="44:74">
      <c r="AR13705" s="8"/>
      <c r="BV13705" s="38"/>
    </row>
    <row r="13706" spans="44:74">
      <c r="AR13706" s="8"/>
      <c r="BV13706" s="38"/>
    </row>
    <row r="13707" spans="44:74">
      <c r="AR13707" s="8"/>
      <c r="BV13707" s="38"/>
    </row>
    <row r="13708" spans="44:74">
      <c r="AR13708" s="8"/>
      <c r="BV13708" s="38"/>
    </row>
    <row r="13709" spans="44:74">
      <c r="AR13709" s="8"/>
      <c r="BV13709" s="38"/>
    </row>
    <row r="13710" spans="44:74">
      <c r="AR13710" s="8"/>
      <c r="BV13710" s="38"/>
    </row>
    <row r="13711" spans="44:74">
      <c r="AR13711" s="8"/>
      <c r="BV13711" s="38"/>
    </row>
    <row r="13712" spans="44:74">
      <c r="AR13712" s="8"/>
      <c r="BV13712" s="38"/>
    </row>
    <row r="13713" spans="44:74">
      <c r="AR13713" s="8"/>
      <c r="BV13713" s="38"/>
    </row>
    <row r="13714" spans="44:74">
      <c r="AR13714" s="8"/>
      <c r="BV13714" s="38"/>
    </row>
    <row r="13715" spans="44:74">
      <c r="AR13715" s="8"/>
      <c r="BV13715" s="38"/>
    </row>
    <row r="13716" spans="44:74">
      <c r="AR13716" s="8"/>
      <c r="BV13716" s="38"/>
    </row>
    <row r="13717" spans="44:74">
      <c r="AR13717" s="8"/>
      <c r="BV13717" s="38"/>
    </row>
    <row r="13718" spans="44:74">
      <c r="AR13718" s="8"/>
      <c r="BV13718" s="38"/>
    </row>
    <row r="13719" spans="44:74">
      <c r="AR13719" s="8"/>
      <c r="BV13719" s="38"/>
    </row>
    <row r="13720" spans="44:74">
      <c r="AR13720" s="8"/>
      <c r="BV13720" s="38"/>
    </row>
    <row r="13721" spans="44:74">
      <c r="AR13721" s="8"/>
      <c r="BV13721" s="38"/>
    </row>
    <row r="13722" spans="44:74">
      <c r="AR13722" s="8"/>
      <c r="BV13722" s="38"/>
    </row>
    <row r="13723" spans="44:74">
      <c r="AR13723" s="8"/>
      <c r="BV13723" s="38"/>
    </row>
    <row r="13724" spans="44:74">
      <c r="AR13724" s="8"/>
      <c r="BV13724" s="38"/>
    </row>
    <row r="13725" spans="44:74">
      <c r="AR13725" s="8"/>
      <c r="BV13725" s="38"/>
    </row>
    <row r="13726" spans="44:74">
      <c r="AR13726" s="8"/>
      <c r="BV13726" s="38"/>
    </row>
    <row r="13727" spans="44:74">
      <c r="AR13727" s="8"/>
      <c r="BV13727" s="38"/>
    </row>
    <row r="13728" spans="44:74">
      <c r="AR13728" s="8"/>
      <c r="BV13728" s="38"/>
    </row>
    <row r="13729" spans="44:74">
      <c r="AR13729" s="8"/>
      <c r="BV13729" s="38"/>
    </row>
    <row r="13730" spans="44:74">
      <c r="AR13730" s="8"/>
      <c r="BV13730" s="38"/>
    </row>
    <row r="13731" spans="44:74">
      <c r="AR13731" s="8"/>
      <c r="BV13731" s="38"/>
    </row>
    <row r="13732" spans="44:74">
      <c r="AR13732" s="8"/>
      <c r="BV13732" s="38"/>
    </row>
    <row r="13733" spans="44:74">
      <c r="AR13733" s="8"/>
      <c r="BV13733" s="38"/>
    </row>
    <row r="13734" spans="44:74">
      <c r="AR13734" s="8"/>
      <c r="BV13734" s="38"/>
    </row>
    <row r="13735" spans="44:74">
      <c r="AR13735" s="8"/>
      <c r="BV13735" s="38"/>
    </row>
    <row r="13736" spans="44:74">
      <c r="AR13736" s="8"/>
      <c r="BV13736" s="38"/>
    </row>
    <row r="13737" spans="44:74">
      <c r="AR13737" s="8"/>
      <c r="BV13737" s="38"/>
    </row>
    <row r="13738" spans="44:74">
      <c r="AR13738" s="8"/>
      <c r="BV13738" s="38"/>
    </row>
    <row r="13739" spans="44:74">
      <c r="AR13739" s="8"/>
      <c r="BV13739" s="38"/>
    </row>
    <row r="13740" spans="44:74">
      <c r="AR13740" s="8"/>
      <c r="BV13740" s="38"/>
    </row>
    <row r="13741" spans="44:74">
      <c r="AR13741" s="8"/>
      <c r="BV13741" s="38"/>
    </row>
    <row r="13742" spans="44:74">
      <c r="AR13742" s="8"/>
      <c r="BV13742" s="38"/>
    </row>
    <row r="13743" spans="44:74">
      <c r="AR13743" s="8"/>
      <c r="BV13743" s="38"/>
    </row>
    <row r="13744" spans="44:74">
      <c r="AR13744" s="8"/>
      <c r="BV13744" s="38"/>
    </row>
    <row r="13745" spans="44:74">
      <c r="AR13745" s="8"/>
      <c r="BV13745" s="38"/>
    </row>
    <row r="13746" spans="44:74">
      <c r="AR13746" s="8"/>
      <c r="BV13746" s="38"/>
    </row>
    <row r="13747" spans="44:74">
      <c r="AR13747" s="8"/>
      <c r="BV13747" s="38"/>
    </row>
    <row r="13748" spans="44:74">
      <c r="AR13748" s="8"/>
      <c r="BV13748" s="38"/>
    </row>
    <row r="13749" spans="44:74">
      <c r="AR13749" s="8"/>
      <c r="BV13749" s="38"/>
    </row>
    <row r="13750" spans="44:74">
      <c r="AR13750" s="8"/>
      <c r="BV13750" s="38"/>
    </row>
    <row r="13751" spans="44:74">
      <c r="AR13751" s="8"/>
      <c r="BV13751" s="38"/>
    </row>
    <row r="13752" spans="44:74">
      <c r="AR13752" s="8"/>
      <c r="BV13752" s="38"/>
    </row>
    <row r="13753" spans="44:74">
      <c r="AR13753" s="8"/>
      <c r="BV13753" s="38"/>
    </row>
    <row r="13754" spans="44:74">
      <c r="AR13754" s="8"/>
      <c r="BV13754" s="38"/>
    </row>
    <row r="13755" spans="44:74">
      <c r="AR13755" s="8"/>
      <c r="BV13755" s="38"/>
    </row>
    <row r="13756" spans="44:74">
      <c r="AR13756" s="8"/>
      <c r="BV13756" s="38"/>
    </row>
    <row r="13757" spans="44:74">
      <c r="AR13757" s="8"/>
      <c r="BV13757" s="38"/>
    </row>
    <row r="13758" spans="44:74">
      <c r="AR13758" s="8"/>
      <c r="BV13758" s="38"/>
    </row>
    <row r="13759" spans="44:74">
      <c r="AR13759" s="8"/>
      <c r="BV13759" s="38"/>
    </row>
    <row r="13760" spans="44:74">
      <c r="AR13760" s="8"/>
      <c r="BV13760" s="38"/>
    </row>
    <row r="13761" spans="44:74">
      <c r="AR13761" s="8"/>
      <c r="BV13761" s="38"/>
    </row>
    <row r="13762" spans="44:74">
      <c r="AR13762" s="8"/>
      <c r="BV13762" s="38"/>
    </row>
    <row r="13763" spans="44:74">
      <c r="AR13763" s="8"/>
      <c r="BV13763" s="38"/>
    </row>
    <row r="13764" spans="44:74">
      <c r="AR13764" s="8"/>
      <c r="BV13764" s="38"/>
    </row>
    <row r="13765" spans="44:74">
      <c r="AR13765" s="8"/>
      <c r="BV13765" s="38"/>
    </row>
    <row r="13766" spans="44:74">
      <c r="AR13766" s="8"/>
      <c r="BV13766" s="38"/>
    </row>
    <row r="13767" spans="44:74">
      <c r="AR13767" s="8"/>
      <c r="BV13767" s="38"/>
    </row>
    <row r="13768" spans="44:74">
      <c r="AR13768" s="8"/>
      <c r="BV13768" s="38"/>
    </row>
    <row r="13769" spans="44:74">
      <c r="AR13769" s="8"/>
      <c r="BV13769" s="38"/>
    </row>
    <row r="13770" spans="44:74">
      <c r="AR13770" s="8"/>
      <c r="BV13770" s="38"/>
    </row>
    <row r="13771" spans="44:74">
      <c r="AR13771" s="8"/>
      <c r="BV13771" s="38"/>
    </row>
    <row r="13772" spans="44:74">
      <c r="AR13772" s="8"/>
      <c r="BV13772" s="38"/>
    </row>
    <row r="13773" spans="44:74">
      <c r="AR13773" s="8"/>
      <c r="BV13773" s="38"/>
    </row>
    <row r="13774" spans="44:74">
      <c r="AR13774" s="8"/>
      <c r="BV13774" s="38"/>
    </row>
    <row r="13775" spans="44:74">
      <c r="AR13775" s="8"/>
      <c r="BV13775" s="38"/>
    </row>
    <row r="13776" spans="44:74">
      <c r="AR13776" s="8"/>
      <c r="BV13776" s="38"/>
    </row>
    <row r="13777" spans="44:74">
      <c r="AR13777" s="8"/>
      <c r="BV13777" s="38"/>
    </row>
    <row r="13778" spans="44:74">
      <c r="AR13778" s="8"/>
      <c r="BV13778" s="38"/>
    </row>
    <row r="13779" spans="44:74">
      <c r="AR13779" s="8"/>
      <c r="BV13779" s="38"/>
    </row>
    <row r="13780" spans="44:74">
      <c r="AR13780" s="8"/>
      <c r="BV13780" s="38"/>
    </row>
    <row r="13781" spans="44:74">
      <c r="AR13781" s="8"/>
      <c r="BV13781" s="38"/>
    </row>
    <row r="13782" spans="44:74">
      <c r="AR13782" s="8"/>
      <c r="BV13782" s="38"/>
    </row>
    <row r="13783" spans="44:74">
      <c r="AR13783" s="8"/>
      <c r="BV13783" s="38"/>
    </row>
    <row r="13784" spans="44:74">
      <c r="AR13784" s="8"/>
      <c r="BV13784" s="38"/>
    </row>
    <row r="13785" spans="44:74">
      <c r="AR13785" s="8"/>
      <c r="BV13785" s="38"/>
    </row>
    <row r="13786" spans="44:74">
      <c r="AR13786" s="8"/>
      <c r="BV13786" s="38"/>
    </row>
    <row r="13787" spans="44:74">
      <c r="AR13787" s="8"/>
      <c r="BV13787" s="38"/>
    </row>
    <row r="13788" spans="44:74">
      <c r="AR13788" s="8"/>
      <c r="BV13788" s="38"/>
    </row>
    <row r="13789" spans="44:74">
      <c r="AR13789" s="8"/>
      <c r="BV13789" s="38"/>
    </row>
    <row r="13790" spans="44:74">
      <c r="AR13790" s="8"/>
      <c r="BV13790" s="38"/>
    </row>
    <row r="13791" spans="44:74">
      <c r="AR13791" s="8"/>
      <c r="BV13791" s="38"/>
    </row>
    <row r="13792" spans="44:74">
      <c r="AR13792" s="8"/>
      <c r="BV13792" s="38"/>
    </row>
    <row r="13793" spans="44:74">
      <c r="AR13793" s="8"/>
      <c r="BV13793" s="38"/>
    </row>
    <row r="13794" spans="44:74">
      <c r="AR13794" s="8"/>
      <c r="BV13794" s="38"/>
    </row>
    <row r="13795" spans="44:74">
      <c r="AR13795" s="8"/>
      <c r="BV13795" s="38"/>
    </row>
    <row r="13796" spans="44:74">
      <c r="AR13796" s="8"/>
      <c r="BV13796" s="38"/>
    </row>
    <row r="13797" spans="44:74">
      <c r="AR13797" s="8"/>
      <c r="BV13797" s="38"/>
    </row>
    <row r="13798" spans="44:74">
      <c r="AR13798" s="8"/>
      <c r="BV13798" s="38"/>
    </row>
    <row r="13799" spans="44:74">
      <c r="AR13799" s="8"/>
      <c r="BV13799" s="38"/>
    </row>
    <row r="13800" spans="44:74">
      <c r="AR13800" s="8"/>
      <c r="BV13800" s="38"/>
    </row>
    <row r="13801" spans="44:74">
      <c r="AR13801" s="8"/>
      <c r="BV13801" s="38"/>
    </row>
    <row r="13802" spans="44:74">
      <c r="AR13802" s="8"/>
      <c r="BV13802" s="38"/>
    </row>
    <row r="13803" spans="44:74">
      <c r="AR13803" s="8"/>
      <c r="BV13803" s="38"/>
    </row>
    <row r="13804" spans="44:74">
      <c r="AR13804" s="8"/>
      <c r="BV13804" s="38"/>
    </row>
    <row r="13805" spans="44:74">
      <c r="AR13805" s="8"/>
      <c r="BV13805" s="38"/>
    </row>
    <row r="13806" spans="44:74">
      <c r="AR13806" s="8"/>
      <c r="BV13806" s="38"/>
    </row>
    <row r="13807" spans="44:74">
      <c r="AR13807" s="8"/>
      <c r="BV13807" s="38"/>
    </row>
    <row r="13808" spans="44:74">
      <c r="AR13808" s="8"/>
      <c r="BV13808" s="38"/>
    </row>
    <row r="13809" spans="44:74">
      <c r="AR13809" s="8"/>
      <c r="BV13809" s="38"/>
    </row>
    <row r="13810" spans="44:74">
      <c r="AR13810" s="8"/>
      <c r="BV13810" s="38"/>
    </row>
    <row r="13811" spans="44:74">
      <c r="AR13811" s="8"/>
      <c r="BV13811" s="38"/>
    </row>
    <row r="13812" spans="44:74">
      <c r="AR13812" s="8"/>
      <c r="BV13812" s="38"/>
    </row>
    <row r="13813" spans="44:74">
      <c r="AR13813" s="8"/>
      <c r="BV13813" s="38"/>
    </row>
    <row r="13814" spans="44:74">
      <c r="AR13814" s="8"/>
      <c r="BV13814" s="38"/>
    </row>
    <row r="13815" spans="44:74">
      <c r="AR13815" s="8"/>
      <c r="BV13815" s="38"/>
    </row>
    <row r="13816" spans="44:74">
      <c r="AR13816" s="8"/>
      <c r="BV13816" s="38"/>
    </row>
    <row r="13817" spans="44:74">
      <c r="AR13817" s="8"/>
      <c r="BV13817" s="38"/>
    </row>
    <row r="13818" spans="44:74">
      <c r="AR13818" s="8"/>
      <c r="BV13818" s="38"/>
    </row>
    <row r="13819" spans="44:74">
      <c r="AR13819" s="8"/>
      <c r="BV13819" s="38"/>
    </row>
    <row r="13820" spans="44:74">
      <c r="AR13820" s="8"/>
      <c r="BV13820" s="38"/>
    </row>
    <row r="13821" spans="44:74">
      <c r="AR13821" s="8"/>
      <c r="BV13821" s="38"/>
    </row>
    <row r="13822" spans="44:74">
      <c r="AR13822" s="8"/>
      <c r="BV13822" s="38"/>
    </row>
    <row r="13823" spans="44:74">
      <c r="AR13823" s="8"/>
      <c r="BV13823" s="38"/>
    </row>
    <row r="13824" spans="44:74">
      <c r="AR13824" s="8"/>
      <c r="BV13824" s="38"/>
    </row>
    <row r="13825" spans="44:74">
      <c r="AR13825" s="8"/>
      <c r="BV13825" s="38"/>
    </row>
    <row r="13826" spans="44:74">
      <c r="AR13826" s="8"/>
      <c r="BV13826" s="38"/>
    </row>
    <row r="13827" spans="44:74">
      <c r="AR13827" s="8"/>
      <c r="BV13827" s="38"/>
    </row>
    <row r="13828" spans="44:74">
      <c r="AR13828" s="8"/>
      <c r="BV13828" s="38"/>
    </row>
    <row r="13829" spans="44:74">
      <c r="AR13829" s="8"/>
      <c r="BV13829" s="38"/>
    </row>
    <row r="13830" spans="44:74">
      <c r="AR13830" s="8"/>
      <c r="BV13830" s="38"/>
    </row>
    <row r="13831" spans="44:74">
      <c r="AR13831" s="8"/>
      <c r="BV13831" s="38"/>
    </row>
    <row r="13832" spans="44:74">
      <c r="AR13832" s="8"/>
      <c r="BV13832" s="38"/>
    </row>
    <row r="13833" spans="44:74">
      <c r="AR13833" s="8"/>
      <c r="BV13833" s="38"/>
    </row>
    <row r="13834" spans="44:74">
      <c r="AR13834" s="8"/>
      <c r="BV13834" s="38"/>
    </row>
    <row r="13835" spans="44:74">
      <c r="AR13835" s="8"/>
      <c r="BV13835" s="38"/>
    </row>
    <row r="13836" spans="44:74">
      <c r="AR13836" s="8"/>
      <c r="BV13836" s="38"/>
    </row>
    <row r="13837" spans="44:74">
      <c r="AR13837" s="8"/>
      <c r="BV13837" s="38"/>
    </row>
    <row r="13838" spans="44:74">
      <c r="AR13838" s="8"/>
      <c r="BV13838" s="38"/>
    </row>
    <row r="13839" spans="44:74">
      <c r="AR13839" s="8"/>
      <c r="BV13839" s="38"/>
    </row>
    <row r="13840" spans="44:74">
      <c r="AR13840" s="8"/>
      <c r="BV13840" s="38"/>
    </row>
    <row r="13841" spans="44:74">
      <c r="AR13841" s="8"/>
      <c r="BV13841" s="38"/>
    </row>
    <row r="13842" spans="44:74">
      <c r="AR13842" s="8"/>
      <c r="BV13842" s="38"/>
    </row>
    <row r="13843" spans="44:74">
      <c r="AR13843" s="8"/>
      <c r="BV13843" s="38"/>
    </row>
    <row r="13844" spans="44:74">
      <c r="AR13844" s="8"/>
      <c r="BV13844" s="38"/>
    </row>
    <row r="13845" spans="44:74">
      <c r="AR13845" s="8"/>
      <c r="BV13845" s="38"/>
    </row>
    <row r="13846" spans="44:74">
      <c r="AR13846" s="8"/>
      <c r="BV13846" s="38"/>
    </row>
    <row r="13847" spans="44:74">
      <c r="AR13847" s="8"/>
      <c r="BV13847" s="38"/>
    </row>
    <row r="13848" spans="44:74">
      <c r="AR13848" s="8"/>
      <c r="BV13848" s="38"/>
    </row>
    <row r="13849" spans="44:74">
      <c r="AR13849" s="8"/>
      <c r="BV13849" s="38"/>
    </row>
    <row r="13850" spans="44:74">
      <c r="AR13850" s="8"/>
      <c r="BV13850" s="38"/>
    </row>
    <row r="13851" spans="44:74">
      <c r="AR13851" s="8"/>
      <c r="BV13851" s="38"/>
    </row>
    <row r="13852" spans="44:74">
      <c r="AR13852" s="8"/>
      <c r="BV13852" s="38"/>
    </row>
    <row r="13853" spans="44:74">
      <c r="AR13853" s="8"/>
      <c r="BV13853" s="38"/>
    </row>
    <row r="13854" spans="44:74">
      <c r="AR13854" s="8"/>
      <c r="BV13854" s="38"/>
    </row>
    <row r="13855" spans="44:74">
      <c r="AR13855" s="8"/>
      <c r="BV13855" s="38"/>
    </row>
    <row r="13856" spans="44:74">
      <c r="AR13856" s="8"/>
      <c r="BV13856" s="38"/>
    </row>
    <row r="13857" spans="44:74">
      <c r="AR13857" s="8"/>
      <c r="BV13857" s="38"/>
    </row>
    <row r="13858" spans="44:74">
      <c r="AR13858" s="8"/>
      <c r="BV13858" s="38"/>
    </row>
    <row r="13859" spans="44:74">
      <c r="AR13859" s="8"/>
      <c r="BV13859" s="38"/>
    </row>
    <row r="13860" spans="44:74">
      <c r="AR13860" s="8"/>
      <c r="BV13860" s="38"/>
    </row>
    <row r="13861" spans="44:74">
      <c r="AR13861" s="8"/>
      <c r="BV13861" s="38"/>
    </row>
    <row r="13862" spans="44:74">
      <c r="AR13862" s="8"/>
      <c r="BV13862" s="38"/>
    </row>
    <row r="13863" spans="44:74">
      <c r="AR13863" s="8"/>
      <c r="BV13863" s="38"/>
    </row>
    <row r="13864" spans="44:74">
      <c r="AR13864" s="8"/>
      <c r="BV13864" s="38"/>
    </row>
    <row r="13865" spans="44:74">
      <c r="AR13865" s="8"/>
      <c r="BV13865" s="38"/>
    </row>
    <row r="13866" spans="44:74">
      <c r="AR13866" s="8"/>
      <c r="BV13866" s="38"/>
    </row>
    <row r="13867" spans="44:74">
      <c r="AR13867" s="8"/>
      <c r="BV13867" s="38"/>
    </row>
    <row r="13868" spans="44:74">
      <c r="AR13868" s="8"/>
      <c r="BV13868" s="38"/>
    </row>
    <row r="13869" spans="44:74">
      <c r="AR13869" s="8"/>
      <c r="BV13869" s="38"/>
    </row>
    <row r="13870" spans="44:74">
      <c r="AR13870" s="8"/>
      <c r="BV13870" s="38"/>
    </row>
    <row r="13871" spans="44:74">
      <c r="AR13871" s="8"/>
      <c r="BV13871" s="38"/>
    </row>
    <row r="13872" spans="44:74">
      <c r="AR13872" s="8"/>
      <c r="BV13872" s="38"/>
    </row>
    <row r="13873" spans="44:74">
      <c r="AR13873" s="8"/>
      <c r="BV13873" s="38"/>
    </row>
    <row r="13874" spans="44:74">
      <c r="AR13874" s="8"/>
      <c r="BV13874" s="38"/>
    </row>
    <row r="13875" spans="44:74">
      <c r="AR13875" s="8"/>
      <c r="BV13875" s="38"/>
    </row>
    <row r="13876" spans="44:74">
      <c r="AR13876" s="8"/>
      <c r="BV13876" s="38"/>
    </row>
    <row r="13877" spans="44:74">
      <c r="AR13877" s="8"/>
      <c r="BV13877" s="38"/>
    </row>
    <row r="13878" spans="44:74">
      <c r="AR13878" s="8"/>
      <c r="BV13878" s="38"/>
    </row>
    <row r="13879" spans="44:74">
      <c r="AR13879" s="8"/>
      <c r="BV13879" s="38"/>
    </row>
    <row r="13880" spans="44:74">
      <c r="AR13880" s="8"/>
      <c r="BV13880" s="38"/>
    </row>
    <row r="13881" spans="44:74">
      <c r="AR13881" s="8"/>
      <c r="BV13881" s="38"/>
    </row>
    <row r="13882" spans="44:74">
      <c r="AR13882" s="8"/>
      <c r="BV13882" s="38"/>
    </row>
    <row r="13883" spans="44:74">
      <c r="AR13883" s="8"/>
      <c r="BV13883" s="38"/>
    </row>
    <row r="13884" spans="44:74">
      <c r="AR13884" s="8"/>
      <c r="BV13884" s="38"/>
    </row>
    <row r="13885" spans="44:74">
      <c r="AR13885" s="8"/>
      <c r="BV13885" s="38"/>
    </row>
    <row r="13886" spans="44:74">
      <c r="AR13886" s="8"/>
      <c r="BV13886" s="38"/>
    </row>
    <row r="13887" spans="44:74">
      <c r="AR13887" s="8"/>
      <c r="BV13887" s="38"/>
    </row>
    <row r="13888" spans="44:74">
      <c r="AR13888" s="8"/>
      <c r="BV13888" s="38"/>
    </row>
    <row r="13889" spans="44:74">
      <c r="AR13889" s="8"/>
      <c r="BV13889" s="38"/>
    </row>
    <row r="13890" spans="44:74">
      <c r="AR13890" s="8"/>
      <c r="BV13890" s="38"/>
    </row>
    <row r="13891" spans="44:74">
      <c r="AR13891" s="8"/>
      <c r="BV13891" s="38"/>
    </row>
    <row r="13892" spans="44:74">
      <c r="AR13892" s="8"/>
      <c r="BV13892" s="38"/>
    </row>
    <row r="13893" spans="44:74">
      <c r="AR13893" s="8"/>
      <c r="BV13893" s="38"/>
    </row>
    <row r="13894" spans="44:74">
      <c r="AR13894" s="8"/>
      <c r="BV13894" s="38"/>
    </row>
    <row r="13895" spans="44:74">
      <c r="AR13895" s="8"/>
      <c r="BV13895" s="38"/>
    </row>
    <row r="13896" spans="44:74">
      <c r="AR13896" s="8"/>
      <c r="BV13896" s="38"/>
    </row>
    <row r="13897" spans="44:74">
      <c r="AR13897" s="8"/>
      <c r="BV13897" s="38"/>
    </row>
    <row r="13898" spans="44:74">
      <c r="AR13898" s="8"/>
      <c r="BV13898" s="38"/>
    </row>
    <row r="13899" spans="44:74">
      <c r="AR13899" s="8"/>
      <c r="BV13899" s="38"/>
    </row>
    <row r="13900" spans="44:74">
      <c r="AR13900" s="8"/>
      <c r="BV13900" s="38"/>
    </row>
    <row r="13901" spans="44:74">
      <c r="AR13901" s="8"/>
      <c r="BV13901" s="38"/>
    </row>
    <row r="13902" spans="44:74">
      <c r="AR13902" s="8"/>
      <c r="BV13902" s="38"/>
    </row>
    <row r="13903" spans="44:74">
      <c r="AR13903" s="8"/>
      <c r="BV13903" s="38"/>
    </row>
    <row r="13904" spans="44:74">
      <c r="AR13904" s="8"/>
      <c r="BV13904" s="38"/>
    </row>
    <row r="13905" spans="44:74">
      <c r="AR13905" s="8"/>
      <c r="BV13905" s="38"/>
    </row>
    <row r="13906" spans="44:74">
      <c r="AR13906" s="8"/>
      <c r="BV13906" s="38"/>
    </row>
    <row r="13907" spans="44:74">
      <c r="AR13907" s="8"/>
      <c r="BV13907" s="38"/>
    </row>
    <row r="13908" spans="44:74">
      <c r="AR13908" s="8"/>
      <c r="BV13908" s="38"/>
    </row>
    <row r="13909" spans="44:74">
      <c r="AR13909" s="8"/>
      <c r="BV13909" s="38"/>
    </row>
    <row r="13910" spans="44:74">
      <c r="AR13910" s="8"/>
      <c r="BV13910" s="38"/>
    </row>
    <row r="13911" spans="44:74">
      <c r="AR13911" s="8"/>
      <c r="BV13911" s="38"/>
    </row>
    <row r="13912" spans="44:74">
      <c r="AR13912" s="8"/>
      <c r="BV13912" s="38"/>
    </row>
    <row r="13913" spans="44:74">
      <c r="AR13913" s="8"/>
      <c r="BV13913" s="38"/>
    </row>
    <row r="13914" spans="44:74">
      <c r="AR13914" s="8"/>
      <c r="BV13914" s="38"/>
    </row>
    <row r="13915" spans="44:74">
      <c r="AR13915" s="8"/>
      <c r="BV13915" s="38"/>
    </row>
    <row r="13916" spans="44:74">
      <c r="AR13916" s="8"/>
      <c r="BV13916" s="38"/>
    </row>
    <row r="13917" spans="44:74">
      <c r="AR13917" s="8"/>
      <c r="BV13917" s="38"/>
    </row>
    <row r="13918" spans="44:74">
      <c r="AR13918" s="8"/>
      <c r="BV13918" s="38"/>
    </row>
    <row r="13919" spans="44:74">
      <c r="AR13919" s="8"/>
      <c r="BV13919" s="38"/>
    </row>
    <row r="13920" spans="44:74">
      <c r="AR13920" s="8"/>
      <c r="BV13920" s="38"/>
    </row>
    <row r="13921" spans="44:74">
      <c r="AR13921" s="8"/>
      <c r="BV13921" s="38"/>
    </row>
    <row r="13922" spans="44:74">
      <c r="AR13922" s="8"/>
      <c r="BV13922" s="38"/>
    </row>
    <row r="13923" spans="44:74">
      <c r="AR13923" s="8"/>
      <c r="BV13923" s="38"/>
    </row>
    <row r="13924" spans="44:74">
      <c r="AR13924" s="8"/>
      <c r="BV13924" s="38"/>
    </row>
    <row r="13925" spans="44:74">
      <c r="AR13925" s="8"/>
      <c r="BV13925" s="38"/>
    </row>
    <row r="13926" spans="44:74">
      <c r="AR13926" s="8"/>
      <c r="BV13926" s="38"/>
    </row>
    <row r="13927" spans="44:74">
      <c r="AR13927" s="8"/>
      <c r="BV13927" s="38"/>
    </row>
    <row r="13928" spans="44:74">
      <c r="AR13928" s="8"/>
      <c r="BV13928" s="38"/>
    </row>
    <row r="13929" spans="44:74">
      <c r="AR13929" s="8"/>
      <c r="BV13929" s="38"/>
    </row>
    <row r="13930" spans="44:74">
      <c r="AR13930" s="8"/>
      <c r="BV13930" s="38"/>
    </row>
    <row r="13931" spans="44:74">
      <c r="AR13931" s="8"/>
      <c r="BV13931" s="38"/>
    </row>
    <row r="13932" spans="44:74">
      <c r="AR13932" s="8"/>
      <c r="BV13932" s="38"/>
    </row>
    <row r="13933" spans="44:74">
      <c r="AR13933" s="8"/>
      <c r="BV13933" s="38"/>
    </row>
    <row r="13934" spans="44:74">
      <c r="AR13934" s="8"/>
      <c r="BV13934" s="38"/>
    </row>
    <row r="13935" spans="44:74">
      <c r="AR13935" s="8"/>
      <c r="BV13935" s="38"/>
    </row>
    <row r="13936" spans="44:74">
      <c r="AR13936" s="8"/>
      <c r="BV13936" s="38"/>
    </row>
    <row r="13937" spans="44:74">
      <c r="AR13937" s="8"/>
      <c r="BV13937" s="38"/>
    </row>
    <row r="13938" spans="44:74">
      <c r="AR13938" s="8"/>
      <c r="BV13938" s="38"/>
    </row>
    <row r="13939" spans="44:74">
      <c r="AR13939" s="8"/>
      <c r="BV13939" s="38"/>
    </row>
    <row r="13940" spans="44:74">
      <c r="AR13940" s="8"/>
      <c r="BV13940" s="38"/>
    </row>
    <row r="13941" spans="44:74">
      <c r="AR13941" s="8"/>
      <c r="BV13941" s="38"/>
    </row>
    <row r="13942" spans="44:74">
      <c r="AR13942" s="8"/>
      <c r="BV13942" s="38"/>
    </row>
    <row r="13943" spans="44:74">
      <c r="AR13943" s="8"/>
      <c r="BV13943" s="38"/>
    </row>
    <row r="13944" spans="44:74">
      <c r="AR13944" s="8"/>
      <c r="BV13944" s="38"/>
    </row>
    <row r="13945" spans="44:74">
      <c r="AR13945" s="8"/>
      <c r="BV13945" s="38"/>
    </row>
    <row r="13946" spans="44:74">
      <c r="AR13946" s="8"/>
      <c r="BV13946" s="38"/>
    </row>
    <row r="13947" spans="44:74">
      <c r="AR13947" s="8"/>
      <c r="BV13947" s="38"/>
    </row>
    <row r="13948" spans="44:74">
      <c r="AR13948" s="8"/>
      <c r="BV13948" s="38"/>
    </row>
    <row r="13949" spans="44:74">
      <c r="AR13949" s="8"/>
      <c r="BV13949" s="38"/>
    </row>
    <row r="13950" spans="44:74">
      <c r="AR13950" s="8"/>
      <c r="BV13950" s="38"/>
    </row>
    <row r="13951" spans="44:74">
      <c r="AR13951" s="8"/>
      <c r="BV13951" s="38"/>
    </row>
    <row r="13952" spans="44:74">
      <c r="AR13952" s="8"/>
      <c r="BV13952" s="38"/>
    </row>
    <row r="13953" spans="44:74">
      <c r="AR13953" s="8"/>
      <c r="BV13953" s="38"/>
    </row>
    <row r="13954" spans="44:74">
      <c r="AR13954" s="8"/>
      <c r="BV13954" s="38"/>
    </row>
    <row r="13955" spans="44:74">
      <c r="AR13955" s="8"/>
      <c r="BV13955" s="38"/>
    </row>
    <row r="13956" spans="44:74">
      <c r="AR13956" s="8"/>
      <c r="BV13956" s="38"/>
    </row>
    <row r="13957" spans="44:74">
      <c r="AR13957" s="8"/>
      <c r="BV13957" s="38"/>
    </row>
    <row r="13958" spans="44:74">
      <c r="AR13958" s="8"/>
      <c r="BV13958" s="38"/>
    </row>
    <row r="13959" spans="44:74">
      <c r="AR13959" s="8"/>
      <c r="BV13959" s="38"/>
    </row>
    <row r="13960" spans="44:74">
      <c r="AR13960" s="8"/>
      <c r="BV13960" s="38"/>
    </row>
    <row r="13961" spans="44:74">
      <c r="AR13961" s="8"/>
      <c r="BV13961" s="38"/>
    </row>
    <row r="13962" spans="44:74">
      <c r="AR13962" s="8"/>
      <c r="BV13962" s="38"/>
    </row>
    <row r="13963" spans="44:74">
      <c r="AR13963" s="8"/>
      <c r="BV13963" s="38"/>
    </row>
    <row r="13964" spans="44:74">
      <c r="AR13964" s="8"/>
      <c r="BV13964" s="38"/>
    </row>
    <row r="13965" spans="44:74">
      <c r="AR13965" s="8"/>
      <c r="BV13965" s="38"/>
    </row>
    <row r="13966" spans="44:74">
      <c r="AR13966" s="8"/>
      <c r="BV13966" s="38"/>
    </row>
    <row r="13967" spans="44:74">
      <c r="AR13967" s="8"/>
      <c r="BV13967" s="38"/>
    </row>
    <row r="13968" spans="44:74">
      <c r="AR13968" s="8"/>
      <c r="BV13968" s="38"/>
    </row>
    <row r="13969" spans="44:74">
      <c r="AR13969" s="8"/>
      <c r="BV13969" s="38"/>
    </row>
    <row r="13970" spans="44:74">
      <c r="AR13970" s="8"/>
      <c r="BV13970" s="38"/>
    </row>
    <row r="13971" spans="44:74">
      <c r="AR13971" s="8"/>
      <c r="BV13971" s="38"/>
    </row>
    <row r="13972" spans="44:74">
      <c r="AR13972" s="8"/>
      <c r="BV13972" s="38"/>
    </row>
    <row r="13973" spans="44:74">
      <c r="AR13973" s="8"/>
      <c r="BV13973" s="38"/>
    </row>
    <row r="13974" spans="44:74">
      <c r="AR13974" s="8"/>
      <c r="BV13974" s="38"/>
    </row>
    <row r="13975" spans="44:74">
      <c r="AR13975" s="8"/>
      <c r="BV13975" s="38"/>
    </row>
    <row r="13976" spans="44:74">
      <c r="AR13976" s="8"/>
      <c r="BV13976" s="38"/>
    </row>
    <row r="13977" spans="44:74">
      <c r="AR13977" s="8"/>
      <c r="BV13977" s="38"/>
    </row>
    <row r="13978" spans="44:74">
      <c r="AR13978" s="8"/>
      <c r="BV13978" s="38"/>
    </row>
    <row r="13979" spans="44:74">
      <c r="AR13979" s="8"/>
      <c r="BV13979" s="38"/>
    </row>
    <row r="13980" spans="44:74">
      <c r="AR13980" s="8"/>
      <c r="BV13980" s="38"/>
    </row>
    <row r="13981" spans="44:74">
      <c r="AR13981" s="8"/>
      <c r="BV13981" s="38"/>
    </row>
    <row r="13982" spans="44:74">
      <c r="AR13982" s="8"/>
      <c r="BV13982" s="38"/>
    </row>
    <row r="13983" spans="44:74">
      <c r="AR13983" s="8"/>
      <c r="BV13983" s="38"/>
    </row>
    <row r="13984" spans="44:74">
      <c r="AR13984" s="8"/>
      <c r="BV13984" s="38"/>
    </row>
    <row r="13985" spans="44:74">
      <c r="AR13985" s="8"/>
      <c r="BV13985" s="38"/>
    </row>
    <row r="13986" spans="44:74">
      <c r="AR13986" s="8"/>
      <c r="BV13986" s="38"/>
    </row>
    <row r="13987" spans="44:74">
      <c r="AR13987" s="8"/>
      <c r="BV13987" s="38"/>
    </row>
    <row r="13988" spans="44:74">
      <c r="AR13988" s="8"/>
      <c r="BV13988" s="38"/>
    </row>
    <row r="13989" spans="44:74">
      <c r="AR13989" s="8"/>
      <c r="BV13989" s="38"/>
    </row>
    <row r="13990" spans="44:74">
      <c r="AR13990" s="8"/>
      <c r="BV13990" s="38"/>
    </row>
    <row r="13991" spans="44:74">
      <c r="AR13991" s="8"/>
      <c r="BV13991" s="38"/>
    </row>
    <row r="13992" spans="44:74">
      <c r="AR13992" s="8"/>
      <c r="BV13992" s="38"/>
    </row>
    <row r="13993" spans="44:74">
      <c r="AR13993" s="8"/>
      <c r="BV13993" s="38"/>
    </row>
    <row r="13994" spans="44:74">
      <c r="AR13994" s="8"/>
      <c r="BV13994" s="38"/>
    </row>
    <row r="13995" spans="44:74">
      <c r="AR13995" s="8"/>
      <c r="BV13995" s="38"/>
    </row>
    <row r="13996" spans="44:74">
      <c r="AR13996" s="8"/>
      <c r="BV13996" s="38"/>
    </row>
    <row r="13997" spans="44:74">
      <c r="AR13997" s="8"/>
      <c r="BV13997" s="38"/>
    </row>
    <row r="13998" spans="44:74">
      <c r="AR13998" s="8"/>
      <c r="BV13998" s="38"/>
    </row>
    <row r="13999" spans="44:74">
      <c r="AR13999" s="8"/>
      <c r="BV13999" s="38"/>
    </row>
    <row r="14000" spans="44:74">
      <c r="AR14000" s="8"/>
      <c r="BV14000" s="38"/>
    </row>
    <row r="14001" spans="44:74">
      <c r="AR14001" s="8"/>
      <c r="BV14001" s="38"/>
    </row>
    <row r="14002" spans="44:74">
      <c r="AR14002" s="8"/>
      <c r="BV14002" s="38"/>
    </row>
    <row r="14003" spans="44:74">
      <c r="AR14003" s="8"/>
      <c r="BV14003" s="38"/>
    </row>
    <row r="14004" spans="44:74">
      <c r="AR14004" s="8"/>
      <c r="BV14004" s="38"/>
    </row>
    <row r="14005" spans="44:74">
      <c r="AR14005" s="8"/>
      <c r="BV14005" s="38"/>
    </row>
    <row r="14006" spans="44:74">
      <c r="AR14006" s="8"/>
      <c r="BV14006" s="38"/>
    </row>
    <row r="14007" spans="44:74">
      <c r="AR14007" s="8"/>
      <c r="BV14007" s="38"/>
    </row>
    <row r="14008" spans="44:74">
      <c r="AR14008" s="8"/>
      <c r="BV14008" s="38"/>
    </row>
    <row r="14009" spans="44:74">
      <c r="AR14009" s="8"/>
      <c r="BV14009" s="38"/>
    </row>
    <row r="14010" spans="44:74">
      <c r="AR14010" s="8"/>
      <c r="BV14010" s="38"/>
    </row>
    <row r="14011" spans="44:74">
      <c r="AR14011" s="8"/>
      <c r="BV14011" s="38"/>
    </row>
    <row r="14012" spans="44:74">
      <c r="AR14012" s="8"/>
      <c r="BV14012" s="38"/>
    </row>
    <row r="14013" spans="44:74">
      <c r="AR14013" s="8"/>
      <c r="BV14013" s="38"/>
    </row>
    <row r="14014" spans="44:74">
      <c r="AR14014" s="8"/>
      <c r="BV14014" s="38"/>
    </row>
    <row r="14015" spans="44:74">
      <c r="AR14015" s="8"/>
      <c r="BV14015" s="38"/>
    </row>
    <row r="14016" spans="44:74">
      <c r="AR14016" s="8"/>
      <c r="BV14016" s="38"/>
    </row>
    <row r="14017" spans="44:74">
      <c r="AR14017" s="8"/>
      <c r="BV14017" s="38"/>
    </row>
    <row r="14018" spans="44:74">
      <c r="AR14018" s="8"/>
      <c r="BV14018" s="38"/>
    </row>
    <row r="14019" spans="44:74">
      <c r="AR14019" s="8"/>
      <c r="BV14019" s="38"/>
    </row>
    <row r="14020" spans="44:74">
      <c r="AR14020" s="8"/>
      <c r="BV14020" s="38"/>
    </row>
    <row r="14021" spans="44:74">
      <c r="AR14021" s="8"/>
      <c r="BV14021" s="38"/>
    </row>
    <row r="14022" spans="44:74">
      <c r="AR14022" s="8"/>
      <c r="BV14022" s="38"/>
    </row>
    <row r="14023" spans="44:74">
      <c r="AR14023" s="8"/>
      <c r="BV14023" s="38"/>
    </row>
    <row r="14024" spans="44:74">
      <c r="AR14024" s="8"/>
      <c r="BV14024" s="38"/>
    </row>
    <row r="14025" spans="44:74">
      <c r="AR14025" s="8"/>
      <c r="BV14025" s="38"/>
    </row>
    <row r="14026" spans="44:74">
      <c r="AR14026" s="8"/>
      <c r="BV14026" s="38"/>
    </row>
    <row r="14027" spans="44:74">
      <c r="AR14027" s="8"/>
      <c r="BV14027" s="38"/>
    </row>
    <row r="14028" spans="44:74">
      <c r="AR14028" s="8"/>
      <c r="BV14028" s="38"/>
    </row>
    <row r="14029" spans="44:74">
      <c r="AR14029" s="8"/>
      <c r="BV14029" s="38"/>
    </row>
    <row r="14030" spans="44:74">
      <c r="AR14030" s="8"/>
      <c r="BV14030" s="38"/>
    </row>
    <row r="14031" spans="44:74">
      <c r="AR14031" s="8"/>
      <c r="BV14031" s="38"/>
    </row>
    <row r="14032" spans="44:74">
      <c r="AR14032" s="8"/>
      <c r="BV14032" s="38"/>
    </row>
    <row r="14033" spans="44:74">
      <c r="AR14033" s="8"/>
      <c r="BV14033" s="38"/>
    </row>
    <row r="14034" spans="44:74">
      <c r="AR14034" s="8"/>
      <c r="BV14034" s="38"/>
    </row>
    <row r="14035" spans="44:74">
      <c r="AR14035" s="8"/>
      <c r="BV14035" s="38"/>
    </row>
    <row r="14036" spans="44:74">
      <c r="AR14036" s="8"/>
      <c r="BV14036" s="38"/>
    </row>
    <row r="14037" spans="44:74">
      <c r="AR14037" s="8"/>
      <c r="BV14037" s="38"/>
    </row>
    <row r="14038" spans="44:74">
      <c r="AR14038" s="8"/>
      <c r="BV14038" s="38"/>
    </row>
    <row r="14039" spans="44:74">
      <c r="AR14039" s="8"/>
      <c r="BV14039" s="38"/>
    </row>
    <row r="14040" spans="44:74">
      <c r="AR14040" s="8"/>
      <c r="BV14040" s="38"/>
    </row>
    <row r="14041" spans="44:74">
      <c r="AR14041" s="8"/>
      <c r="BV14041" s="38"/>
    </row>
    <row r="14042" spans="44:74">
      <c r="AR14042" s="8"/>
      <c r="BV14042" s="38"/>
    </row>
    <row r="14043" spans="44:74">
      <c r="AR14043" s="8"/>
      <c r="BV14043" s="38"/>
    </row>
    <row r="14044" spans="44:74">
      <c r="AR14044" s="8"/>
      <c r="BV14044" s="38"/>
    </row>
    <row r="14045" spans="44:74">
      <c r="AR14045" s="8"/>
      <c r="BV14045" s="38"/>
    </row>
    <row r="14046" spans="44:74">
      <c r="AR14046" s="8"/>
      <c r="BV14046" s="38"/>
    </row>
    <row r="14047" spans="44:74">
      <c r="AR14047" s="8"/>
      <c r="BV14047" s="38"/>
    </row>
    <row r="14048" spans="44:74">
      <c r="AR14048" s="8"/>
      <c r="BV14048" s="38"/>
    </row>
    <row r="14049" spans="44:74">
      <c r="AR14049" s="8"/>
      <c r="BV14049" s="38"/>
    </row>
    <row r="14050" spans="44:74">
      <c r="AR14050" s="8"/>
      <c r="BV14050" s="38"/>
    </row>
    <row r="14051" spans="44:74">
      <c r="AR14051" s="8"/>
      <c r="BV14051" s="38"/>
    </row>
    <row r="14052" spans="44:74">
      <c r="AR14052" s="8"/>
      <c r="BV14052" s="38"/>
    </row>
    <row r="14053" spans="44:74">
      <c r="AR14053" s="8"/>
      <c r="BV14053" s="38"/>
    </row>
    <row r="14054" spans="44:74">
      <c r="AR14054" s="8"/>
      <c r="BV14054" s="38"/>
    </row>
    <row r="14055" spans="44:74">
      <c r="AR14055" s="8"/>
      <c r="BV14055" s="38"/>
    </row>
    <row r="14056" spans="44:74">
      <c r="AR14056" s="8"/>
      <c r="BV14056" s="38"/>
    </row>
    <row r="14057" spans="44:74">
      <c r="AR14057" s="8"/>
      <c r="BV14057" s="38"/>
    </row>
    <row r="14058" spans="44:74">
      <c r="AR14058" s="8"/>
      <c r="BV14058" s="38"/>
    </row>
    <row r="14059" spans="44:74">
      <c r="AR14059" s="8"/>
      <c r="BV14059" s="38"/>
    </row>
    <row r="14060" spans="44:74">
      <c r="AR14060" s="8"/>
      <c r="BV14060" s="38"/>
    </row>
    <row r="14061" spans="44:74">
      <c r="AR14061" s="8"/>
      <c r="BV14061" s="38"/>
    </row>
    <row r="14062" spans="44:74">
      <c r="AR14062" s="8"/>
      <c r="BV14062" s="38"/>
    </row>
    <row r="14063" spans="44:74">
      <c r="AR14063" s="8"/>
      <c r="BV14063" s="38"/>
    </row>
    <row r="14064" spans="44:74">
      <c r="AR14064" s="8"/>
      <c r="BV14064" s="38"/>
    </row>
    <row r="14065" spans="44:74">
      <c r="AR14065" s="8"/>
      <c r="BV14065" s="38"/>
    </row>
    <row r="14066" spans="44:74">
      <c r="AR14066" s="8"/>
      <c r="BV14066" s="38"/>
    </row>
    <row r="14067" spans="44:74">
      <c r="AR14067" s="8"/>
      <c r="BV14067" s="38"/>
    </row>
    <row r="14068" spans="44:74">
      <c r="AR14068" s="8"/>
      <c r="BV14068" s="38"/>
    </row>
    <row r="14069" spans="44:74">
      <c r="AR14069" s="8"/>
      <c r="BV14069" s="38"/>
    </row>
    <row r="14070" spans="44:74">
      <c r="AR14070" s="8"/>
      <c r="BV14070" s="38"/>
    </row>
    <row r="14071" spans="44:74">
      <c r="AR14071" s="8"/>
      <c r="BV14071" s="38"/>
    </row>
    <row r="14072" spans="44:74">
      <c r="AR14072" s="8"/>
      <c r="BV14072" s="38"/>
    </row>
    <row r="14073" spans="44:74">
      <c r="AR14073" s="8"/>
      <c r="BV14073" s="38"/>
    </row>
    <row r="14074" spans="44:74">
      <c r="AR14074" s="8"/>
      <c r="BV14074" s="38"/>
    </row>
    <row r="14075" spans="44:74">
      <c r="AR14075" s="8"/>
      <c r="BV14075" s="38"/>
    </row>
    <row r="14076" spans="44:74">
      <c r="AR14076" s="8"/>
      <c r="BV14076" s="38"/>
    </row>
    <row r="14077" spans="44:74">
      <c r="AR14077" s="8"/>
      <c r="BV14077" s="38"/>
    </row>
    <row r="14078" spans="44:74">
      <c r="AR14078" s="8"/>
      <c r="BV14078" s="38"/>
    </row>
    <row r="14079" spans="44:74">
      <c r="AR14079" s="8"/>
      <c r="BV14079" s="38"/>
    </row>
    <row r="14080" spans="44:74">
      <c r="AR14080" s="8"/>
      <c r="BV14080" s="38"/>
    </row>
    <row r="14081" spans="44:74">
      <c r="AR14081" s="8"/>
      <c r="BV14081" s="38"/>
    </row>
    <row r="14082" spans="44:74">
      <c r="AR14082" s="8"/>
      <c r="BV14082" s="38"/>
    </row>
    <row r="14083" spans="44:74">
      <c r="AR14083" s="8"/>
      <c r="BV14083" s="38"/>
    </row>
    <row r="14084" spans="44:74">
      <c r="AR14084" s="8"/>
      <c r="BV14084" s="38"/>
    </row>
    <row r="14085" spans="44:74">
      <c r="AR14085" s="8"/>
      <c r="BV14085" s="38"/>
    </row>
    <row r="14086" spans="44:74">
      <c r="AR14086" s="8"/>
      <c r="BV14086" s="38"/>
    </row>
    <row r="14087" spans="44:74">
      <c r="AR14087" s="8"/>
      <c r="BV14087" s="38"/>
    </row>
    <row r="14088" spans="44:74">
      <c r="AR14088" s="8"/>
      <c r="BV14088" s="38"/>
    </row>
    <row r="14089" spans="44:74">
      <c r="AR14089" s="8"/>
      <c r="BV14089" s="38"/>
    </row>
    <row r="14090" spans="44:74">
      <c r="AR14090" s="8"/>
      <c r="BV14090" s="38"/>
    </row>
    <row r="14091" spans="44:74">
      <c r="AR14091" s="8"/>
      <c r="BV14091" s="38"/>
    </row>
    <row r="14092" spans="44:74">
      <c r="AR14092" s="8"/>
      <c r="BV14092" s="38"/>
    </row>
    <row r="14093" spans="44:74">
      <c r="AR14093" s="8"/>
      <c r="BV14093" s="38"/>
    </row>
    <row r="14094" spans="44:74">
      <c r="AR14094" s="8"/>
      <c r="BV14094" s="38"/>
    </row>
    <row r="14095" spans="44:74">
      <c r="AR14095" s="8"/>
      <c r="BV14095" s="38"/>
    </row>
    <row r="14096" spans="44:74">
      <c r="AR14096" s="8"/>
      <c r="BV14096" s="38"/>
    </row>
    <row r="14097" spans="44:74">
      <c r="AR14097" s="8"/>
      <c r="BV14097" s="38"/>
    </row>
    <row r="14098" spans="44:74">
      <c r="AR14098" s="8"/>
      <c r="BV14098" s="38"/>
    </row>
    <row r="14099" spans="44:74">
      <c r="AR14099" s="8"/>
      <c r="BV14099" s="38"/>
    </row>
    <row r="14100" spans="44:74">
      <c r="AR14100" s="8"/>
      <c r="BV14100" s="38"/>
    </row>
    <row r="14101" spans="44:74">
      <c r="AR14101" s="8"/>
      <c r="BV14101" s="38"/>
    </row>
    <row r="14102" spans="44:74">
      <c r="AR14102" s="8"/>
      <c r="BV14102" s="38"/>
    </row>
    <row r="14103" spans="44:74">
      <c r="AR14103" s="8"/>
      <c r="BV14103" s="38"/>
    </row>
    <row r="14104" spans="44:74">
      <c r="AR14104" s="8"/>
      <c r="BV14104" s="38"/>
    </row>
    <row r="14105" spans="44:74">
      <c r="AR14105" s="8"/>
      <c r="BV14105" s="38"/>
    </row>
    <row r="14106" spans="44:74">
      <c r="AR14106" s="8"/>
      <c r="BV14106" s="38"/>
    </row>
    <row r="14107" spans="44:74">
      <c r="AR14107" s="8"/>
      <c r="BV14107" s="38"/>
    </row>
    <row r="14108" spans="44:74">
      <c r="AR14108" s="8"/>
      <c r="BV14108" s="38"/>
    </row>
    <row r="14109" spans="44:74">
      <c r="AR14109" s="8"/>
      <c r="BV14109" s="38"/>
    </row>
    <row r="14110" spans="44:74">
      <c r="AR14110" s="8"/>
      <c r="BV14110" s="38"/>
    </row>
    <row r="14111" spans="44:74">
      <c r="AR14111" s="8"/>
      <c r="BV14111" s="38"/>
    </row>
    <row r="14112" spans="44:74">
      <c r="AR14112" s="8"/>
      <c r="BV14112" s="38"/>
    </row>
    <row r="14113" spans="44:74">
      <c r="AR14113" s="8"/>
      <c r="BV14113" s="38"/>
    </row>
    <row r="14114" spans="44:74">
      <c r="AR14114" s="8"/>
      <c r="BV14114" s="38"/>
    </row>
    <row r="14115" spans="44:74">
      <c r="AR14115" s="8"/>
      <c r="BV14115" s="38"/>
    </row>
    <row r="14116" spans="44:74">
      <c r="AR14116" s="8"/>
      <c r="BV14116" s="38"/>
    </row>
    <row r="14117" spans="44:74">
      <c r="AR14117" s="8"/>
      <c r="BV14117" s="38"/>
    </row>
    <row r="14118" spans="44:74">
      <c r="AR14118" s="8"/>
      <c r="BV14118" s="38"/>
    </row>
    <row r="14119" spans="44:74">
      <c r="AR14119" s="8"/>
      <c r="BV14119" s="38"/>
    </row>
    <row r="14120" spans="44:74">
      <c r="AR14120" s="8"/>
      <c r="BV14120" s="38"/>
    </row>
    <row r="14121" spans="44:74">
      <c r="AR14121" s="8"/>
      <c r="BV14121" s="38"/>
    </row>
    <row r="14122" spans="44:74">
      <c r="AR14122" s="8"/>
      <c r="BV14122" s="38"/>
    </row>
    <row r="14123" spans="44:74">
      <c r="AR14123" s="8"/>
      <c r="BV14123" s="38"/>
    </row>
    <row r="14124" spans="44:74">
      <c r="AR14124" s="8"/>
      <c r="BV14124" s="38"/>
    </row>
    <row r="14125" spans="44:74">
      <c r="AR14125" s="8"/>
      <c r="BV14125" s="38"/>
    </row>
    <row r="14126" spans="44:74">
      <c r="AR14126" s="8"/>
      <c r="BV14126" s="38"/>
    </row>
    <row r="14127" spans="44:74">
      <c r="AR14127" s="8"/>
      <c r="BV14127" s="38"/>
    </row>
    <row r="14128" spans="44:74">
      <c r="AR14128" s="8"/>
      <c r="BV14128" s="38"/>
    </row>
    <row r="14129" spans="44:74">
      <c r="AR14129" s="8"/>
      <c r="BV14129" s="38"/>
    </row>
    <row r="14130" spans="44:74">
      <c r="AR14130" s="8"/>
      <c r="BV14130" s="38"/>
    </row>
    <row r="14131" spans="44:74">
      <c r="AR14131" s="8"/>
      <c r="BV14131" s="38"/>
    </row>
    <row r="14132" spans="44:74">
      <c r="AR14132" s="8"/>
      <c r="BV14132" s="38"/>
    </row>
    <row r="14133" spans="44:74">
      <c r="AR14133" s="8"/>
      <c r="BV14133" s="38"/>
    </row>
    <row r="14134" spans="44:74">
      <c r="AR14134" s="8"/>
      <c r="BV14134" s="38"/>
    </row>
    <row r="14135" spans="44:74">
      <c r="AR14135" s="8"/>
      <c r="BV14135" s="38"/>
    </row>
    <row r="14136" spans="44:74">
      <c r="AR14136" s="8"/>
      <c r="BV14136" s="38"/>
    </row>
    <row r="14137" spans="44:74">
      <c r="AR14137" s="8"/>
      <c r="BV14137" s="38"/>
    </row>
    <row r="14138" spans="44:74">
      <c r="AR14138" s="8"/>
      <c r="BV14138" s="38"/>
    </row>
    <row r="14139" spans="44:74">
      <c r="AR14139" s="8"/>
      <c r="BV14139" s="38"/>
    </row>
    <row r="14140" spans="44:74">
      <c r="AR14140" s="8"/>
      <c r="BV14140" s="38"/>
    </row>
    <row r="14141" spans="44:74">
      <c r="AR14141" s="8"/>
      <c r="BV14141" s="38"/>
    </row>
    <row r="14142" spans="44:74">
      <c r="AR14142" s="8"/>
      <c r="BV14142" s="38"/>
    </row>
    <row r="14143" spans="44:74">
      <c r="AR14143" s="8"/>
      <c r="BV14143" s="38"/>
    </row>
    <row r="14144" spans="44:74">
      <c r="AR14144" s="8"/>
      <c r="BV14144" s="38"/>
    </row>
    <row r="14145" spans="44:74">
      <c r="AR14145" s="8"/>
      <c r="BV14145" s="38"/>
    </row>
    <row r="14146" spans="44:74">
      <c r="AR14146" s="8"/>
      <c r="BV14146" s="38"/>
    </row>
    <row r="14147" spans="44:74">
      <c r="AR14147" s="8"/>
      <c r="BV14147" s="38"/>
    </row>
    <row r="14148" spans="44:74">
      <c r="AR14148" s="8"/>
      <c r="BV14148" s="38"/>
    </row>
    <row r="14149" spans="44:74">
      <c r="AR14149" s="8"/>
      <c r="BV14149" s="38"/>
    </row>
    <row r="14150" spans="44:74">
      <c r="AR14150" s="8"/>
      <c r="BV14150" s="38"/>
    </row>
    <row r="14151" spans="44:74">
      <c r="AR14151" s="8"/>
      <c r="BV14151" s="38"/>
    </row>
    <row r="14152" spans="44:74">
      <c r="AR14152" s="8"/>
      <c r="BV14152" s="38"/>
    </row>
    <row r="14153" spans="44:74">
      <c r="AR14153" s="8"/>
      <c r="BV14153" s="38"/>
    </row>
    <row r="14154" spans="44:74">
      <c r="AR14154" s="8"/>
      <c r="BV14154" s="38"/>
    </row>
    <row r="14155" spans="44:74">
      <c r="AR14155" s="8"/>
      <c r="BV14155" s="38"/>
    </row>
    <row r="14156" spans="44:74">
      <c r="AR14156" s="8"/>
      <c r="BV14156" s="38"/>
    </row>
    <row r="14157" spans="44:74">
      <c r="AR14157" s="8"/>
      <c r="BV14157" s="38"/>
    </row>
    <row r="14158" spans="44:74">
      <c r="AR14158" s="8"/>
      <c r="BV14158" s="38"/>
    </row>
    <row r="14159" spans="44:74">
      <c r="AR14159" s="8"/>
      <c r="BV14159" s="38"/>
    </row>
    <row r="14160" spans="44:74">
      <c r="AR14160" s="8"/>
      <c r="BV14160" s="38"/>
    </row>
    <row r="14161" spans="44:74">
      <c r="AR14161" s="8"/>
      <c r="BV14161" s="38"/>
    </row>
    <row r="14162" spans="44:74">
      <c r="AR14162" s="8"/>
      <c r="BV14162" s="38"/>
    </row>
    <row r="14163" spans="44:74">
      <c r="AR14163" s="8"/>
      <c r="BV14163" s="38"/>
    </row>
    <row r="14164" spans="44:74">
      <c r="AR14164" s="8"/>
      <c r="BV14164" s="38"/>
    </row>
    <row r="14165" spans="44:74">
      <c r="AR14165" s="8"/>
      <c r="BV14165" s="38"/>
    </row>
    <row r="14166" spans="44:74">
      <c r="AR14166" s="8"/>
      <c r="BV14166" s="38"/>
    </row>
    <row r="14167" spans="44:74">
      <c r="AR14167" s="8"/>
      <c r="BV14167" s="38"/>
    </row>
    <row r="14168" spans="44:74">
      <c r="AR14168" s="8"/>
      <c r="BV14168" s="38"/>
    </row>
    <row r="14169" spans="44:74">
      <c r="AR14169" s="8"/>
      <c r="BV14169" s="38"/>
    </row>
    <row r="14170" spans="44:74">
      <c r="AR14170" s="8"/>
      <c r="BV14170" s="38"/>
    </row>
    <row r="14171" spans="44:74">
      <c r="AR14171" s="8"/>
      <c r="BV14171" s="38"/>
    </row>
    <row r="14172" spans="44:74">
      <c r="AR14172" s="8"/>
      <c r="BV14172" s="38"/>
    </row>
    <row r="14173" spans="44:74">
      <c r="AR14173" s="8"/>
      <c r="BV14173" s="38"/>
    </row>
    <row r="14174" spans="44:74">
      <c r="AR14174" s="8"/>
      <c r="BV14174" s="38"/>
    </row>
    <row r="14175" spans="44:74">
      <c r="AR14175" s="8"/>
      <c r="BV14175" s="38"/>
    </row>
    <row r="14176" spans="44:74">
      <c r="AR14176" s="8"/>
      <c r="BV14176" s="38"/>
    </row>
    <row r="14177" spans="44:74">
      <c r="AR14177" s="8"/>
      <c r="BV14177" s="38"/>
    </row>
    <row r="14178" spans="44:74">
      <c r="AR14178" s="8"/>
      <c r="BV14178" s="38"/>
    </row>
    <row r="14179" spans="44:74">
      <c r="AR14179" s="8"/>
      <c r="BV14179" s="38"/>
    </row>
    <row r="14180" spans="44:74">
      <c r="AR14180" s="8"/>
      <c r="BV14180" s="38"/>
    </row>
    <row r="14181" spans="44:74">
      <c r="AR14181" s="8"/>
      <c r="BV14181" s="38"/>
    </row>
    <row r="14182" spans="44:74">
      <c r="AR14182" s="8"/>
      <c r="BV14182" s="38"/>
    </row>
    <row r="14183" spans="44:74">
      <c r="AR14183" s="8"/>
      <c r="BV14183" s="38"/>
    </row>
    <row r="14184" spans="44:74">
      <c r="AR14184" s="8"/>
      <c r="BV14184" s="38"/>
    </row>
    <row r="14185" spans="44:74">
      <c r="AR14185" s="8"/>
      <c r="BV14185" s="38"/>
    </row>
    <row r="14186" spans="44:74">
      <c r="AR14186" s="8"/>
      <c r="BV14186" s="38"/>
    </row>
    <row r="14187" spans="44:74">
      <c r="AR14187" s="8"/>
      <c r="BV14187" s="38"/>
    </row>
    <row r="14188" spans="44:74">
      <c r="AR14188" s="8"/>
      <c r="BV14188" s="38"/>
    </row>
    <row r="14189" spans="44:74">
      <c r="AR14189" s="8"/>
      <c r="BV14189" s="38"/>
    </row>
    <row r="14190" spans="44:74">
      <c r="AR14190" s="8"/>
      <c r="BV14190" s="38"/>
    </row>
    <row r="14191" spans="44:74">
      <c r="AR14191" s="8"/>
      <c r="BV14191" s="38"/>
    </row>
    <row r="14192" spans="44:74">
      <c r="AR14192" s="8"/>
      <c r="BV14192" s="38"/>
    </row>
    <row r="14193" spans="44:74">
      <c r="AR14193" s="8"/>
      <c r="BV14193" s="38"/>
    </row>
    <row r="14194" spans="44:74">
      <c r="AR14194" s="8"/>
      <c r="BV14194" s="38"/>
    </row>
    <row r="14195" spans="44:74">
      <c r="AR14195" s="8"/>
      <c r="BV14195" s="38"/>
    </row>
    <row r="14196" spans="44:74">
      <c r="AR14196" s="8"/>
      <c r="BV14196" s="38"/>
    </row>
    <row r="14197" spans="44:74">
      <c r="AR14197" s="8"/>
      <c r="BV14197" s="38"/>
    </row>
    <row r="14198" spans="44:74">
      <c r="AR14198" s="8"/>
      <c r="BV14198" s="38"/>
    </row>
    <row r="14199" spans="44:74">
      <c r="AR14199" s="8"/>
      <c r="BV14199" s="38"/>
    </row>
    <row r="14200" spans="44:74">
      <c r="AR14200" s="8"/>
      <c r="BV14200" s="38"/>
    </row>
    <row r="14201" spans="44:74">
      <c r="AR14201" s="8"/>
      <c r="BV14201" s="38"/>
    </row>
    <row r="14202" spans="44:74">
      <c r="AR14202" s="8"/>
      <c r="BV14202" s="38"/>
    </row>
    <row r="14203" spans="44:74">
      <c r="AR14203" s="8"/>
      <c r="BV14203" s="38"/>
    </row>
    <row r="14204" spans="44:74">
      <c r="AR14204" s="8"/>
      <c r="BV14204" s="38"/>
    </row>
    <row r="14205" spans="44:74">
      <c r="AR14205" s="8"/>
      <c r="BV14205" s="38"/>
    </row>
    <row r="14206" spans="44:74">
      <c r="AR14206" s="8"/>
      <c r="BV14206" s="38"/>
    </row>
    <row r="14207" spans="44:74">
      <c r="AR14207" s="8"/>
      <c r="BV14207" s="38"/>
    </row>
    <row r="14208" spans="44:74">
      <c r="AR14208" s="8"/>
      <c r="BV14208" s="38"/>
    </row>
    <row r="14209" spans="44:74">
      <c r="AR14209" s="8"/>
      <c r="BV14209" s="38"/>
    </row>
    <row r="14210" spans="44:74">
      <c r="AR14210" s="8"/>
      <c r="BV14210" s="38"/>
    </row>
    <row r="14211" spans="44:74">
      <c r="AR14211" s="8"/>
      <c r="BV14211" s="38"/>
    </row>
    <row r="14212" spans="44:74">
      <c r="AR14212" s="8"/>
      <c r="BV14212" s="38"/>
    </row>
    <row r="14213" spans="44:74">
      <c r="AR14213" s="8"/>
      <c r="BV14213" s="38"/>
    </row>
    <row r="14214" spans="44:74">
      <c r="AR14214" s="8"/>
      <c r="BV14214" s="38"/>
    </row>
    <row r="14215" spans="44:74">
      <c r="AR14215" s="8"/>
      <c r="BV14215" s="38"/>
    </row>
    <row r="14216" spans="44:74">
      <c r="AR14216" s="8"/>
      <c r="BV14216" s="38"/>
    </row>
    <row r="14217" spans="44:74">
      <c r="AR14217" s="8"/>
      <c r="BV14217" s="38"/>
    </row>
    <row r="14218" spans="44:74">
      <c r="AR14218" s="8"/>
      <c r="BV14218" s="38"/>
    </row>
    <row r="14219" spans="44:74">
      <c r="AR14219" s="8"/>
      <c r="BV14219" s="38"/>
    </row>
    <row r="14220" spans="44:74">
      <c r="AR14220" s="8"/>
      <c r="BV14220" s="38"/>
    </row>
    <row r="14221" spans="44:74">
      <c r="AR14221" s="8"/>
      <c r="BV14221" s="38"/>
    </row>
    <row r="14222" spans="44:74">
      <c r="AR14222" s="8"/>
      <c r="BV14222" s="38"/>
    </row>
    <row r="14223" spans="44:74">
      <c r="AR14223" s="8"/>
      <c r="BV14223" s="38"/>
    </row>
    <row r="14224" spans="44:74">
      <c r="AR14224" s="8"/>
      <c r="BV14224" s="38"/>
    </row>
    <row r="14225" spans="44:74">
      <c r="AR14225" s="8"/>
      <c r="BV14225" s="38"/>
    </row>
    <row r="14226" spans="44:74">
      <c r="AR14226" s="8"/>
      <c r="BV14226" s="38"/>
    </row>
    <row r="14227" spans="44:74">
      <c r="AR14227" s="8"/>
      <c r="BV14227" s="38"/>
    </row>
    <row r="14228" spans="44:74">
      <c r="AR14228" s="8"/>
      <c r="BV14228" s="38"/>
    </row>
    <row r="14229" spans="44:74">
      <c r="AR14229" s="8"/>
      <c r="BV14229" s="38"/>
    </row>
    <row r="14230" spans="44:74">
      <c r="AR14230" s="8"/>
      <c r="BV14230" s="38"/>
    </row>
    <row r="14231" spans="44:74">
      <c r="AR14231" s="8"/>
      <c r="BV14231" s="38"/>
    </row>
    <row r="14232" spans="44:74">
      <c r="AR14232" s="8"/>
      <c r="BV14232" s="38"/>
    </row>
    <row r="14233" spans="44:74">
      <c r="AR14233" s="8"/>
      <c r="BV14233" s="38"/>
    </row>
    <row r="14234" spans="44:74">
      <c r="AR14234" s="8"/>
      <c r="BV14234" s="38"/>
    </row>
    <row r="14235" spans="44:74">
      <c r="AR14235" s="8"/>
      <c r="BV14235" s="38"/>
    </row>
    <row r="14236" spans="44:74">
      <c r="AR14236" s="8"/>
      <c r="BV14236" s="38"/>
    </row>
    <row r="14237" spans="44:74">
      <c r="AR14237" s="8"/>
      <c r="BV14237" s="38"/>
    </row>
    <row r="14238" spans="44:74">
      <c r="AR14238" s="8"/>
      <c r="BV14238" s="38"/>
    </row>
    <row r="14239" spans="44:74">
      <c r="AR14239" s="8"/>
      <c r="BV14239" s="38"/>
    </row>
    <row r="14240" spans="44:74">
      <c r="AR14240" s="8"/>
      <c r="BV14240" s="38"/>
    </row>
    <row r="14241" spans="44:74">
      <c r="AR14241" s="8"/>
      <c r="BV14241" s="38"/>
    </row>
    <row r="14242" spans="44:74">
      <c r="AR14242" s="8"/>
      <c r="BV14242" s="38"/>
    </row>
    <row r="14243" spans="44:74">
      <c r="AR14243" s="8"/>
      <c r="BV14243" s="38"/>
    </row>
    <row r="14244" spans="44:74">
      <c r="AR14244" s="8"/>
      <c r="BV14244" s="38"/>
    </row>
    <row r="14245" spans="44:74">
      <c r="AR14245" s="8"/>
      <c r="BV14245" s="38"/>
    </row>
    <row r="14246" spans="44:74">
      <c r="AR14246" s="8"/>
      <c r="BV14246" s="38"/>
    </row>
    <row r="14247" spans="44:74">
      <c r="AR14247" s="8"/>
      <c r="BV14247" s="38"/>
    </row>
    <row r="14248" spans="44:74">
      <c r="AR14248" s="8"/>
      <c r="BV14248" s="38"/>
    </row>
    <row r="14249" spans="44:74">
      <c r="AR14249" s="8"/>
      <c r="BV14249" s="38"/>
    </row>
    <row r="14250" spans="44:74">
      <c r="AR14250" s="8"/>
      <c r="BV14250" s="38"/>
    </row>
    <row r="14251" spans="44:74">
      <c r="AR14251" s="8"/>
      <c r="BV14251" s="38"/>
    </row>
    <row r="14252" spans="44:74">
      <c r="AR14252" s="8"/>
      <c r="BV14252" s="38"/>
    </row>
    <row r="14253" spans="44:74">
      <c r="AR14253" s="8"/>
      <c r="BV14253" s="38"/>
    </row>
    <row r="14254" spans="44:74">
      <c r="AR14254" s="8"/>
      <c r="BV14254" s="38"/>
    </row>
    <row r="14255" spans="44:74">
      <c r="AR14255" s="8"/>
      <c r="BV14255" s="38"/>
    </row>
    <row r="14256" spans="44:74">
      <c r="AR14256" s="8"/>
      <c r="BV14256" s="38"/>
    </row>
    <row r="14257" spans="44:74">
      <c r="AR14257" s="8"/>
      <c r="BV14257" s="38"/>
    </row>
    <row r="14258" spans="44:74">
      <c r="AR14258" s="8"/>
      <c r="BV14258" s="38"/>
    </row>
    <row r="14259" spans="44:74">
      <c r="AR14259" s="8"/>
      <c r="BV14259" s="38"/>
    </row>
    <row r="14260" spans="44:74">
      <c r="AR14260" s="8"/>
      <c r="BV14260" s="38"/>
    </row>
    <row r="14261" spans="44:74">
      <c r="AR14261" s="8"/>
      <c r="BV14261" s="38"/>
    </row>
    <row r="14262" spans="44:74">
      <c r="AR14262" s="8"/>
      <c r="BV14262" s="38"/>
    </row>
    <row r="14263" spans="44:74">
      <c r="AR14263" s="8"/>
      <c r="BV14263" s="38"/>
    </row>
    <row r="14264" spans="44:74">
      <c r="AR14264" s="8"/>
      <c r="BV14264" s="38"/>
    </row>
    <row r="14265" spans="44:74">
      <c r="AR14265" s="8"/>
      <c r="BV14265" s="38"/>
    </row>
    <row r="14266" spans="44:74">
      <c r="AR14266" s="8"/>
      <c r="BV14266" s="38"/>
    </row>
    <row r="14267" spans="44:74">
      <c r="AR14267" s="8"/>
      <c r="BV14267" s="38"/>
    </row>
    <row r="14268" spans="44:74">
      <c r="AR14268" s="8"/>
      <c r="BV14268" s="38"/>
    </row>
    <row r="14269" spans="44:74">
      <c r="AR14269" s="8"/>
      <c r="BV14269" s="38"/>
    </row>
    <row r="14270" spans="44:74">
      <c r="AR14270" s="8"/>
      <c r="BV14270" s="38"/>
    </row>
    <row r="14271" spans="44:74">
      <c r="AR14271" s="8"/>
      <c r="BV14271" s="38"/>
    </row>
    <row r="14272" spans="44:74">
      <c r="AR14272" s="8"/>
      <c r="BV14272" s="38"/>
    </row>
    <row r="14273" spans="44:74">
      <c r="AR14273" s="8"/>
      <c r="BV14273" s="38"/>
    </row>
    <row r="14274" spans="44:74">
      <c r="AR14274" s="8"/>
      <c r="BV14274" s="38"/>
    </row>
    <row r="14275" spans="44:74">
      <c r="AR14275" s="8"/>
      <c r="BV14275" s="38"/>
    </row>
    <row r="14276" spans="44:74">
      <c r="AR14276" s="8"/>
      <c r="BV14276" s="38"/>
    </row>
    <row r="14277" spans="44:74">
      <c r="AR14277" s="8"/>
      <c r="BV14277" s="38"/>
    </row>
    <row r="14278" spans="44:74">
      <c r="AR14278" s="8"/>
      <c r="BV14278" s="38"/>
    </row>
    <row r="14279" spans="44:74">
      <c r="AR14279" s="8"/>
      <c r="BV14279" s="38"/>
    </row>
    <row r="14280" spans="44:74">
      <c r="AR14280" s="8"/>
      <c r="BV14280" s="38"/>
    </row>
    <row r="14281" spans="44:74">
      <c r="AR14281" s="8"/>
      <c r="BV14281" s="38"/>
    </row>
    <row r="14282" spans="44:74">
      <c r="AR14282" s="8"/>
      <c r="BV14282" s="38"/>
    </row>
    <row r="14283" spans="44:74">
      <c r="AR14283" s="8"/>
      <c r="BV14283" s="38"/>
    </row>
    <row r="14284" spans="44:74">
      <c r="AR14284" s="8"/>
      <c r="BV14284" s="38"/>
    </row>
    <row r="14285" spans="44:74">
      <c r="AR14285" s="8"/>
      <c r="BV14285" s="38"/>
    </row>
    <row r="14286" spans="44:74">
      <c r="AR14286" s="8"/>
      <c r="BV14286" s="38"/>
    </row>
    <row r="14287" spans="44:74">
      <c r="AR14287" s="8"/>
      <c r="BV14287" s="38"/>
    </row>
    <row r="14288" spans="44:74">
      <c r="AR14288" s="8"/>
      <c r="BV14288" s="38"/>
    </row>
    <row r="14289" spans="44:74">
      <c r="AR14289" s="8"/>
      <c r="BV14289" s="38"/>
    </row>
    <row r="14290" spans="44:74">
      <c r="AR14290" s="8"/>
      <c r="BV14290" s="38"/>
    </row>
    <row r="14291" spans="44:74">
      <c r="AR14291" s="8"/>
      <c r="BV14291" s="38"/>
    </row>
    <row r="14292" spans="44:74">
      <c r="AR14292" s="8"/>
      <c r="BV14292" s="38"/>
    </row>
    <row r="14293" spans="44:74">
      <c r="AR14293" s="8"/>
      <c r="BV14293" s="38"/>
    </row>
    <row r="14294" spans="44:74">
      <c r="AR14294" s="8"/>
      <c r="BV14294" s="38"/>
    </row>
    <row r="14295" spans="44:74">
      <c r="AR14295" s="8"/>
      <c r="BV14295" s="38"/>
    </row>
    <row r="14296" spans="44:74">
      <c r="AR14296" s="8"/>
      <c r="BV14296" s="38"/>
    </row>
    <row r="14297" spans="44:74">
      <c r="AR14297" s="8"/>
      <c r="BV14297" s="38"/>
    </row>
    <row r="14298" spans="44:74">
      <c r="AR14298" s="8"/>
      <c r="BV14298" s="38"/>
    </row>
    <row r="14299" spans="44:74">
      <c r="AR14299" s="8"/>
      <c r="BV14299" s="38"/>
    </row>
    <row r="14300" spans="44:74">
      <c r="AR14300" s="8"/>
      <c r="BV14300" s="38"/>
    </row>
    <row r="14301" spans="44:74">
      <c r="AR14301" s="8"/>
      <c r="BV14301" s="38"/>
    </row>
    <row r="14302" spans="44:74">
      <c r="AR14302" s="8"/>
      <c r="BV14302" s="38"/>
    </row>
    <row r="14303" spans="44:74">
      <c r="AR14303" s="8"/>
      <c r="BV14303" s="38"/>
    </row>
    <row r="14304" spans="44:74">
      <c r="AR14304" s="8"/>
      <c r="BV14304" s="38"/>
    </row>
    <row r="14305" spans="44:74">
      <c r="AR14305" s="8"/>
      <c r="BV14305" s="38"/>
    </row>
    <row r="14306" spans="44:74">
      <c r="AR14306" s="8"/>
      <c r="BV14306" s="38"/>
    </row>
    <row r="14307" spans="44:74">
      <c r="AR14307" s="8"/>
      <c r="BV14307" s="38"/>
    </row>
    <row r="14308" spans="44:74">
      <c r="AR14308" s="8"/>
      <c r="BV14308" s="38"/>
    </row>
    <row r="14309" spans="44:74">
      <c r="AR14309" s="8"/>
      <c r="BV14309" s="38"/>
    </row>
    <row r="14310" spans="44:74">
      <c r="AR14310" s="8"/>
      <c r="BV14310" s="38"/>
    </row>
    <row r="14311" spans="44:74">
      <c r="AR14311" s="8"/>
      <c r="BV14311" s="38"/>
    </row>
    <row r="14312" spans="44:74">
      <c r="AR14312" s="8"/>
      <c r="BV14312" s="38"/>
    </row>
    <row r="14313" spans="44:74">
      <c r="AR14313" s="8"/>
      <c r="BV14313" s="38"/>
    </row>
    <row r="14314" spans="44:74">
      <c r="AR14314" s="8"/>
      <c r="BV14314" s="38"/>
    </row>
    <row r="14315" spans="44:74">
      <c r="AR14315" s="8"/>
      <c r="BV14315" s="38"/>
    </row>
    <row r="14316" spans="44:74">
      <c r="AR14316" s="8"/>
      <c r="BV14316" s="38"/>
    </row>
    <row r="14317" spans="44:74">
      <c r="AR14317" s="8"/>
      <c r="BV14317" s="38"/>
    </row>
    <row r="14318" spans="44:74">
      <c r="AR14318" s="8"/>
      <c r="BV14318" s="38"/>
    </row>
    <row r="14319" spans="44:74">
      <c r="AR14319" s="8"/>
      <c r="BV14319" s="38"/>
    </row>
    <row r="14320" spans="44:74">
      <c r="AR14320" s="8"/>
      <c r="BV14320" s="38"/>
    </row>
    <row r="14321" spans="44:74">
      <c r="AR14321" s="8"/>
      <c r="BV14321" s="38"/>
    </row>
    <row r="14322" spans="44:74">
      <c r="AR14322" s="8"/>
      <c r="BV14322" s="38"/>
    </row>
    <row r="14323" spans="44:74">
      <c r="AR14323" s="8"/>
      <c r="BV14323" s="38"/>
    </row>
    <row r="14324" spans="44:74">
      <c r="AR14324" s="8"/>
      <c r="BV14324" s="38"/>
    </row>
    <row r="14325" spans="44:74">
      <c r="AR14325" s="8"/>
      <c r="BV14325" s="38"/>
    </row>
    <row r="14326" spans="44:74">
      <c r="AR14326" s="8"/>
      <c r="BV14326" s="38"/>
    </row>
    <row r="14327" spans="44:74">
      <c r="AR14327" s="8"/>
      <c r="BV14327" s="38"/>
    </row>
    <row r="14328" spans="44:74">
      <c r="AR14328" s="8"/>
      <c r="BV14328" s="38"/>
    </row>
    <row r="14329" spans="44:74">
      <c r="AR14329" s="8"/>
      <c r="BV14329" s="38"/>
    </row>
    <row r="14330" spans="44:74">
      <c r="AR14330" s="8"/>
      <c r="BV14330" s="38"/>
    </row>
    <row r="14331" spans="44:74">
      <c r="AR14331" s="8"/>
      <c r="BV14331" s="38"/>
    </row>
    <row r="14332" spans="44:74">
      <c r="AR14332" s="8"/>
      <c r="BV14332" s="38"/>
    </row>
    <row r="14333" spans="44:74">
      <c r="AR14333" s="8"/>
      <c r="BV14333" s="38"/>
    </row>
    <row r="14334" spans="44:74">
      <c r="AR14334" s="8"/>
      <c r="BV14334" s="38"/>
    </row>
    <row r="14335" spans="44:74">
      <c r="AR14335" s="8"/>
      <c r="BV14335" s="38"/>
    </row>
    <row r="14336" spans="44:74">
      <c r="AR14336" s="8"/>
      <c r="BV14336" s="38"/>
    </row>
    <row r="14337" spans="44:74">
      <c r="AR14337" s="8"/>
      <c r="BV14337" s="38"/>
    </row>
    <row r="14338" spans="44:74">
      <c r="AR14338" s="8"/>
      <c r="BV14338" s="38"/>
    </row>
    <row r="14339" spans="44:74">
      <c r="AR14339" s="8"/>
      <c r="BV14339" s="38"/>
    </row>
    <row r="14340" spans="44:74">
      <c r="AR14340" s="8"/>
      <c r="BV14340" s="38"/>
    </row>
    <row r="14341" spans="44:74">
      <c r="AR14341" s="8"/>
      <c r="BV14341" s="38"/>
    </row>
    <row r="14342" spans="44:74">
      <c r="AR14342" s="8"/>
      <c r="BV14342" s="38"/>
    </row>
    <row r="14343" spans="44:74">
      <c r="AR14343" s="8"/>
      <c r="BV14343" s="38"/>
    </row>
    <row r="14344" spans="44:74">
      <c r="AR14344" s="8"/>
      <c r="BV14344" s="38"/>
    </row>
    <row r="14345" spans="44:74">
      <c r="AR14345" s="8"/>
      <c r="BV14345" s="38"/>
    </row>
    <row r="14346" spans="44:74">
      <c r="AR14346" s="8"/>
      <c r="BV14346" s="38"/>
    </row>
    <row r="14347" spans="44:74">
      <c r="AR14347" s="8"/>
      <c r="BV14347" s="38"/>
    </row>
    <row r="14348" spans="44:74">
      <c r="AR14348" s="8"/>
      <c r="BV14348" s="38"/>
    </row>
    <row r="14349" spans="44:74">
      <c r="AR14349" s="8"/>
      <c r="BV14349" s="38"/>
    </row>
    <row r="14350" spans="44:74">
      <c r="AR14350" s="8"/>
      <c r="BV14350" s="38"/>
    </row>
    <row r="14351" spans="44:74">
      <c r="AR14351" s="8"/>
      <c r="BV14351" s="38"/>
    </row>
    <row r="14352" spans="44:74">
      <c r="AR14352" s="8"/>
      <c r="BV14352" s="38"/>
    </row>
    <row r="14353" spans="44:74">
      <c r="AR14353" s="8"/>
      <c r="BV14353" s="38"/>
    </row>
    <row r="14354" spans="44:74">
      <c r="AR14354" s="8"/>
      <c r="BV14354" s="38"/>
    </row>
    <row r="14355" spans="44:74">
      <c r="AR14355" s="8"/>
      <c r="BV14355" s="38"/>
    </row>
    <row r="14356" spans="44:74">
      <c r="AR14356" s="8"/>
      <c r="BV14356" s="38"/>
    </row>
    <row r="14357" spans="44:74">
      <c r="AR14357" s="8"/>
      <c r="BV14357" s="38"/>
    </row>
    <row r="14358" spans="44:74">
      <c r="AR14358" s="8"/>
      <c r="BV14358" s="38"/>
    </row>
    <row r="14359" spans="44:74">
      <c r="AR14359" s="8"/>
      <c r="BV14359" s="38"/>
    </row>
    <row r="14360" spans="44:74">
      <c r="AR14360" s="8"/>
      <c r="BV14360" s="38"/>
    </row>
    <row r="14361" spans="44:74">
      <c r="AR14361" s="8"/>
      <c r="BV14361" s="38"/>
    </row>
    <row r="14362" spans="44:74">
      <c r="AR14362" s="8"/>
      <c r="BV14362" s="38"/>
    </row>
    <row r="14363" spans="44:74">
      <c r="AR14363" s="8"/>
      <c r="BV14363" s="38"/>
    </row>
    <row r="14364" spans="44:74">
      <c r="AR14364" s="8"/>
      <c r="BV14364" s="38"/>
    </row>
    <row r="14365" spans="44:74">
      <c r="AR14365" s="8"/>
      <c r="BV14365" s="38"/>
    </row>
    <row r="14366" spans="44:74">
      <c r="AR14366" s="8"/>
      <c r="BV14366" s="38"/>
    </row>
    <row r="14367" spans="44:74">
      <c r="AR14367" s="8"/>
      <c r="BV14367" s="38"/>
    </row>
    <row r="14368" spans="44:74">
      <c r="AR14368" s="8"/>
      <c r="BV14368" s="38"/>
    </row>
    <row r="14369" spans="44:74">
      <c r="AR14369" s="8"/>
      <c r="BV14369" s="38"/>
    </row>
    <row r="14370" spans="44:74">
      <c r="AR14370" s="8"/>
      <c r="BV14370" s="38"/>
    </row>
    <row r="14371" spans="44:74">
      <c r="AR14371" s="8"/>
      <c r="BV14371" s="38"/>
    </row>
    <row r="14372" spans="44:74">
      <c r="AR14372" s="8"/>
      <c r="BV14372" s="38"/>
    </row>
    <row r="14373" spans="44:74">
      <c r="AR14373" s="8"/>
      <c r="BV14373" s="38"/>
    </row>
    <row r="14374" spans="44:74">
      <c r="AR14374" s="8"/>
      <c r="BV14374" s="38"/>
    </row>
    <row r="14375" spans="44:74">
      <c r="AR14375" s="8"/>
      <c r="BV14375" s="38"/>
    </row>
    <row r="14376" spans="44:74">
      <c r="AR14376" s="8"/>
      <c r="BV14376" s="38"/>
    </row>
    <row r="14377" spans="44:74">
      <c r="AR14377" s="8"/>
      <c r="BV14377" s="38"/>
    </row>
    <row r="14378" spans="44:74">
      <c r="AR14378" s="8"/>
      <c r="BV14378" s="38"/>
    </row>
    <row r="14379" spans="44:74">
      <c r="AR14379" s="8"/>
      <c r="BV14379" s="38"/>
    </row>
    <row r="14380" spans="44:74">
      <c r="AR14380" s="8"/>
      <c r="BV14380" s="38"/>
    </row>
    <row r="14381" spans="44:74">
      <c r="AR14381" s="8"/>
      <c r="BV14381" s="38"/>
    </row>
    <row r="14382" spans="44:74">
      <c r="AR14382" s="8"/>
      <c r="BV14382" s="38"/>
    </row>
    <row r="14383" spans="44:74">
      <c r="AR14383" s="8"/>
      <c r="BV14383" s="38"/>
    </row>
    <row r="14384" spans="44:74">
      <c r="AR14384" s="8"/>
      <c r="BV14384" s="38"/>
    </row>
    <row r="14385" spans="44:74">
      <c r="AR14385" s="8"/>
      <c r="BV14385" s="38"/>
    </row>
    <row r="14386" spans="44:74">
      <c r="AR14386" s="8"/>
      <c r="BV14386" s="38"/>
    </row>
    <row r="14387" spans="44:74">
      <c r="AR14387" s="8"/>
      <c r="BV14387" s="38"/>
    </row>
    <row r="14388" spans="44:74">
      <c r="AR14388" s="8"/>
      <c r="BV14388" s="38"/>
    </row>
    <row r="14389" spans="44:74">
      <c r="AR14389" s="8"/>
      <c r="BV14389" s="38"/>
    </row>
    <row r="14390" spans="44:74">
      <c r="AR14390" s="8"/>
      <c r="BV14390" s="38"/>
    </row>
    <row r="14391" spans="44:74">
      <c r="AR14391" s="8"/>
      <c r="BV14391" s="38"/>
    </row>
    <row r="14392" spans="44:74">
      <c r="AR14392" s="8"/>
      <c r="BV14392" s="38"/>
    </row>
    <row r="14393" spans="44:74">
      <c r="AR14393" s="8"/>
      <c r="BV14393" s="38"/>
    </row>
    <row r="14394" spans="44:74">
      <c r="AR14394" s="8"/>
      <c r="BV14394" s="38"/>
    </row>
    <row r="14395" spans="44:74">
      <c r="AR14395" s="8"/>
      <c r="BV14395" s="38"/>
    </row>
    <row r="14396" spans="44:74">
      <c r="AR14396" s="8"/>
      <c r="BV14396" s="38"/>
    </row>
    <row r="14397" spans="44:74">
      <c r="AR14397" s="8"/>
      <c r="BV14397" s="38"/>
    </row>
    <row r="14398" spans="44:74">
      <c r="AR14398" s="8"/>
      <c r="BV14398" s="38"/>
    </row>
    <row r="14399" spans="44:74">
      <c r="AR14399" s="8"/>
      <c r="BV14399" s="38"/>
    </row>
    <row r="14400" spans="44:74">
      <c r="AR14400" s="8"/>
      <c r="BV14400" s="38"/>
    </row>
    <row r="14401" spans="44:74">
      <c r="AR14401" s="8"/>
      <c r="BV14401" s="38"/>
    </row>
    <row r="14402" spans="44:74">
      <c r="AR14402" s="8"/>
      <c r="BV14402" s="38"/>
    </row>
    <row r="14403" spans="44:74">
      <c r="AR14403" s="8"/>
      <c r="BV14403" s="38"/>
    </row>
    <row r="14404" spans="44:74">
      <c r="AR14404" s="8"/>
      <c r="BV14404" s="38"/>
    </row>
    <row r="14405" spans="44:74">
      <c r="AR14405" s="8"/>
      <c r="BV14405" s="38"/>
    </row>
    <row r="14406" spans="44:74">
      <c r="AR14406" s="8"/>
      <c r="BV14406" s="38"/>
    </row>
    <row r="14407" spans="44:74">
      <c r="AR14407" s="8"/>
      <c r="BV14407" s="38"/>
    </row>
    <row r="14408" spans="44:74">
      <c r="AR14408" s="8"/>
      <c r="BV14408" s="38"/>
    </row>
    <row r="14409" spans="44:74">
      <c r="AR14409" s="8"/>
      <c r="BV14409" s="38"/>
    </row>
    <row r="14410" spans="44:74">
      <c r="AR14410" s="8"/>
      <c r="BV14410" s="38"/>
    </row>
    <row r="14411" spans="44:74">
      <c r="AR14411" s="8"/>
      <c r="BV14411" s="38"/>
    </row>
    <row r="14412" spans="44:74">
      <c r="AR14412" s="8"/>
      <c r="BV14412" s="38"/>
    </row>
    <row r="14413" spans="44:74">
      <c r="AR14413" s="8"/>
      <c r="BV14413" s="38"/>
    </row>
    <row r="14414" spans="44:74">
      <c r="AR14414" s="8"/>
      <c r="BV14414" s="38"/>
    </row>
    <row r="14415" spans="44:74">
      <c r="AR14415" s="8"/>
      <c r="BV14415" s="38"/>
    </row>
    <row r="14416" spans="44:74">
      <c r="AR14416" s="8"/>
      <c r="BV14416" s="38"/>
    </row>
    <row r="14417" spans="44:74">
      <c r="AR14417" s="8"/>
      <c r="BV14417" s="38"/>
    </row>
    <row r="14418" spans="44:74">
      <c r="AR14418" s="8"/>
      <c r="BV14418" s="38"/>
    </row>
    <row r="14419" spans="44:74">
      <c r="AR14419" s="8"/>
      <c r="BV14419" s="38"/>
    </row>
    <row r="14420" spans="44:74">
      <c r="AR14420" s="8"/>
      <c r="BV14420" s="38"/>
    </row>
    <row r="14421" spans="44:74">
      <c r="AR14421" s="8"/>
      <c r="BV14421" s="38"/>
    </row>
    <row r="14422" spans="44:74">
      <c r="AR14422" s="8"/>
      <c r="BV14422" s="38"/>
    </row>
    <row r="14423" spans="44:74">
      <c r="AR14423" s="8"/>
      <c r="BV14423" s="38"/>
    </row>
    <row r="14424" spans="44:74">
      <c r="AR14424" s="8"/>
      <c r="BV14424" s="38"/>
    </row>
    <row r="14425" spans="44:74">
      <c r="AR14425" s="8"/>
      <c r="BV14425" s="38"/>
    </row>
    <row r="14426" spans="44:74">
      <c r="AR14426" s="8"/>
      <c r="BV14426" s="38"/>
    </row>
    <row r="14427" spans="44:74">
      <c r="AR14427" s="8"/>
      <c r="BV14427" s="38"/>
    </row>
    <row r="14428" spans="44:74">
      <c r="AR14428" s="8"/>
      <c r="BV14428" s="38"/>
    </row>
    <row r="14429" spans="44:74">
      <c r="AR14429" s="8"/>
      <c r="BV14429" s="38"/>
    </row>
    <row r="14430" spans="44:74">
      <c r="AR14430" s="8"/>
      <c r="BV14430" s="38"/>
    </row>
    <row r="14431" spans="44:74">
      <c r="AR14431" s="8"/>
      <c r="BV14431" s="38"/>
    </row>
    <row r="14432" spans="44:74">
      <c r="AR14432" s="8"/>
      <c r="BV14432" s="38"/>
    </row>
    <row r="14433" spans="44:74">
      <c r="AR14433" s="8"/>
      <c r="BV14433" s="38"/>
    </row>
    <row r="14434" spans="44:74">
      <c r="AR14434" s="8"/>
      <c r="BV14434" s="38"/>
    </row>
    <row r="14435" spans="44:74">
      <c r="AR14435" s="8"/>
      <c r="BV14435" s="38"/>
    </row>
    <row r="14436" spans="44:74">
      <c r="AR14436" s="8"/>
      <c r="BV14436" s="38"/>
    </row>
    <row r="14437" spans="44:74">
      <c r="AR14437" s="8"/>
      <c r="BV14437" s="38"/>
    </row>
    <row r="14438" spans="44:74">
      <c r="AR14438" s="8"/>
      <c r="BV14438" s="38"/>
    </row>
    <row r="14439" spans="44:74">
      <c r="AR14439" s="8"/>
      <c r="BV14439" s="38"/>
    </row>
    <row r="14440" spans="44:74">
      <c r="AR14440" s="8"/>
      <c r="BV14440" s="38"/>
    </row>
    <row r="14441" spans="44:74">
      <c r="AR14441" s="8"/>
      <c r="BV14441" s="38"/>
    </row>
    <row r="14442" spans="44:74">
      <c r="AR14442" s="8"/>
      <c r="BV14442" s="38"/>
    </row>
    <row r="14443" spans="44:74">
      <c r="AR14443" s="8"/>
      <c r="BV14443" s="38"/>
    </row>
    <row r="14444" spans="44:74">
      <c r="AR14444" s="8"/>
      <c r="BV14444" s="38"/>
    </row>
    <row r="14445" spans="44:74">
      <c r="AR14445" s="8"/>
      <c r="BV14445" s="38"/>
    </row>
    <row r="14446" spans="44:74">
      <c r="AR14446" s="8"/>
      <c r="BV14446" s="38"/>
    </row>
    <row r="14447" spans="44:74">
      <c r="AR14447" s="8"/>
      <c r="BV14447" s="38"/>
    </row>
    <row r="14448" spans="44:74">
      <c r="AR14448" s="8"/>
      <c r="BV14448" s="38"/>
    </row>
    <row r="14449" spans="44:74">
      <c r="AR14449" s="8"/>
      <c r="BV14449" s="38"/>
    </row>
    <row r="14450" spans="44:74">
      <c r="AR14450" s="8"/>
      <c r="BV14450" s="38"/>
    </row>
    <row r="14451" spans="44:74">
      <c r="AR14451" s="8"/>
      <c r="BV14451" s="38"/>
    </row>
    <row r="14452" spans="44:74">
      <c r="AR14452" s="8"/>
      <c r="BV14452" s="38"/>
    </row>
    <row r="14453" spans="44:74">
      <c r="AR14453" s="8"/>
      <c r="BV14453" s="38"/>
    </row>
    <row r="14454" spans="44:74">
      <c r="AR14454" s="8"/>
      <c r="BV14454" s="38"/>
    </row>
    <row r="14455" spans="44:74">
      <c r="AR14455" s="8"/>
      <c r="BV14455" s="38"/>
    </row>
    <row r="14456" spans="44:74">
      <c r="AR14456" s="8"/>
      <c r="BV14456" s="38"/>
    </row>
    <row r="14457" spans="44:74">
      <c r="AR14457" s="8"/>
      <c r="BV14457" s="38"/>
    </row>
    <row r="14458" spans="44:74">
      <c r="AR14458" s="8"/>
      <c r="BV14458" s="38"/>
    </row>
    <row r="14459" spans="44:74">
      <c r="AR14459" s="8"/>
      <c r="BV14459" s="38"/>
    </row>
    <row r="14460" spans="44:74">
      <c r="AR14460" s="8"/>
      <c r="BV14460" s="38"/>
    </row>
    <row r="14461" spans="44:74">
      <c r="AR14461" s="8"/>
      <c r="BV14461" s="38"/>
    </row>
    <row r="14462" spans="44:74">
      <c r="AR14462" s="8"/>
      <c r="BV14462" s="38"/>
    </row>
    <row r="14463" spans="44:74">
      <c r="AR14463" s="8"/>
      <c r="BV14463" s="38"/>
    </row>
    <row r="14464" spans="44:74">
      <c r="AR14464" s="8"/>
      <c r="BV14464" s="38"/>
    </row>
    <row r="14465" spans="44:74">
      <c r="AR14465" s="8"/>
      <c r="BV14465" s="38"/>
    </row>
    <row r="14466" spans="44:74">
      <c r="AR14466" s="8"/>
      <c r="BV14466" s="38"/>
    </row>
    <row r="14467" spans="44:74">
      <c r="AR14467" s="8"/>
      <c r="BV14467" s="38"/>
    </row>
    <row r="14468" spans="44:74">
      <c r="AR14468" s="8"/>
      <c r="BV14468" s="38"/>
    </row>
    <row r="14469" spans="44:74">
      <c r="AR14469" s="8"/>
      <c r="BV14469" s="38"/>
    </row>
    <row r="14470" spans="44:74">
      <c r="AR14470" s="8"/>
      <c r="BV14470" s="38"/>
    </row>
    <row r="14471" spans="44:74">
      <c r="AR14471" s="8"/>
      <c r="BV14471" s="38"/>
    </row>
    <row r="14472" spans="44:74">
      <c r="AR14472" s="8"/>
      <c r="BV14472" s="38"/>
    </row>
    <row r="14473" spans="44:74">
      <c r="AR14473" s="8"/>
      <c r="BV14473" s="38"/>
    </row>
    <row r="14474" spans="44:74">
      <c r="AR14474" s="8"/>
      <c r="BV14474" s="38"/>
    </row>
    <row r="14475" spans="44:74">
      <c r="AR14475" s="8"/>
      <c r="BV14475" s="38"/>
    </row>
    <row r="14476" spans="44:74">
      <c r="AR14476" s="8"/>
      <c r="BV14476" s="38"/>
    </row>
    <row r="14477" spans="44:74">
      <c r="AR14477" s="8"/>
      <c r="BV14477" s="38"/>
    </row>
    <row r="14478" spans="44:74">
      <c r="AR14478" s="8"/>
      <c r="BV14478" s="38"/>
    </row>
    <row r="14479" spans="44:74">
      <c r="AR14479" s="8"/>
      <c r="BV14479" s="38"/>
    </row>
    <row r="14480" spans="44:74">
      <c r="AR14480" s="8"/>
      <c r="BV14480" s="38"/>
    </row>
    <row r="14481" spans="44:74">
      <c r="AR14481" s="8"/>
      <c r="BV14481" s="38"/>
    </row>
    <row r="14482" spans="44:74">
      <c r="AR14482" s="8"/>
      <c r="BV14482" s="38"/>
    </row>
    <row r="14483" spans="44:74">
      <c r="AR14483" s="8"/>
      <c r="BV14483" s="38"/>
    </row>
    <row r="14484" spans="44:74">
      <c r="AR14484" s="8"/>
      <c r="BV14484" s="38"/>
    </row>
    <row r="14485" spans="44:74">
      <c r="AR14485" s="8"/>
      <c r="BV14485" s="38"/>
    </row>
    <row r="14486" spans="44:74">
      <c r="AR14486" s="8"/>
      <c r="BV14486" s="38"/>
    </row>
    <row r="14487" spans="44:74">
      <c r="AR14487" s="8"/>
      <c r="BV14487" s="38"/>
    </row>
    <row r="14488" spans="44:74">
      <c r="AR14488" s="8"/>
      <c r="BV14488" s="38"/>
    </row>
    <row r="14489" spans="44:74">
      <c r="AR14489" s="8"/>
      <c r="BV14489" s="38"/>
    </row>
    <row r="14490" spans="44:74">
      <c r="AR14490" s="8"/>
      <c r="BV14490" s="38"/>
    </row>
    <row r="14491" spans="44:74">
      <c r="AR14491" s="8"/>
      <c r="BV14491" s="38"/>
    </row>
    <row r="14492" spans="44:74">
      <c r="AR14492" s="8"/>
      <c r="BV14492" s="38"/>
    </row>
    <row r="14493" spans="44:74">
      <c r="AR14493" s="8"/>
      <c r="BV14493" s="38"/>
    </row>
    <row r="14494" spans="44:74">
      <c r="AR14494" s="8"/>
      <c r="BV14494" s="38"/>
    </row>
    <row r="14495" spans="44:74">
      <c r="AR14495" s="8"/>
      <c r="BV14495" s="38"/>
    </row>
    <row r="14496" spans="44:74">
      <c r="AR14496" s="8"/>
      <c r="BV14496" s="38"/>
    </row>
    <row r="14497" spans="44:74">
      <c r="AR14497" s="8"/>
      <c r="BV14497" s="38"/>
    </row>
    <row r="14498" spans="44:74">
      <c r="AR14498" s="8"/>
      <c r="BV14498" s="38"/>
    </row>
    <row r="14499" spans="44:74">
      <c r="AR14499" s="8"/>
      <c r="BV14499" s="38"/>
    </row>
    <row r="14500" spans="44:74">
      <c r="AR14500" s="8"/>
      <c r="BV14500" s="38"/>
    </row>
    <row r="14501" spans="44:74">
      <c r="AR14501" s="8"/>
      <c r="BV14501" s="38"/>
    </row>
    <row r="14502" spans="44:74">
      <c r="AR14502" s="8"/>
      <c r="BV14502" s="38"/>
    </row>
    <row r="14503" spans="44:74">
      <c r="AR14503" s="8"/>
      <c r="BV14503" s="38"/>
    </row>
    <row r="14504" spans="44:74">
      <c r="AR14504" s="8"/>
      <c r="BV14504" s="38"/>
    </row>
    <row r="14505" spans="44:74">
      <c r="AR14505" s="8"/>
      <c r="BV14505" s="38"/>
    </row>
    <row r="14506" spans="44:74">
      <c r="AR14506" s="8"/>
      <c r="BV14506" s="38"/>
    </row>
    <row r="14507" spans="44:74">
      <c r="AR14507" s="8"/>
      <c r="BV14507" s="38"/>
    </row>
    <row r="14508" spans="44:74">
      <c r="AR14508" s="8"/>
      <c r="BV14508" s="38"/>
    </row>
    <row r="14509" spans="44:74">
      <c r="AR14509" s="8"/>
      <c r="BV14509" s="38"/>
    </row>
    <row r="14510" spans="44:74">
      <c r="AR14510" s="8"/>
      <c r="BV14510" s="38"/>
    </row>
    <row r="14511" spans="44:74">
      <c r="AR14511" s="8"/>
      <c r="BV14511" s="38"/>
    </row>
    <row r="14512" spans="44:74">
      <c r="AR14512" s="8"/>
      <c r="BV14512" s="38"/>
    </row>
    <row r="14513" spans="44:74">
      <c r="AR14513" s="8"/>
      <c r="BV14513" s="38"/>
    </row>
    <row r="14514" spans="44:74">
      <c r="AR14514" s="8"/>
      <c r="BV14514" s="38"/>
    </row>
    <row r="14515" spans="44:74">
      <c r="AR14515" s="8"/>
      <c r="BV14515" s="38"/>
    </row>
    <row r="14516" spans="44:74">
      <c r="AR14516" s="8"/>
      <c r="BV14516" s="38"/>
    </row>
    <row r="14517" spans="44:74">
      <c r="AR14517" s="8"/>
      <c r="BV14517" s="38"/>
    </row>
    <row r="14518" spans="44:74">
      <c r="AR14518" s="8"/>
      <c r="BV14518" s="38"/>
    </row>
    <row r="14519" spans="44:74">
      <c r="AR14519" s="8"/>
      <c r="BV14519" s="38"/>
    </row>
    <row r="14520" spans="44:74">
      <c r="AR14520" s="8"/>
      <c r="BV14520" s="38"/>
    </row>
    <row r="14521" spans="44:74">
      <c r="AR14521" s="8"/>
      <c r="BV14521" s="38"/>
    </row>
    <row r="14522" spans="44:74">
      <c r="AR14522" s="8"/>
      <c r="BV14522" s="38"/>
    </row>
    <row r="14523" spans="44:74">
      <c r="AR14523" s="8"/>
      <c r="BV14523" s="38"/>
    </row>
    <row r="14524" spans="44:74">
      <c r="AR14524" s="8"/>
      <c r="BV14524" s="38"/>
    </row>
    <row r="14525" spans="44:74">
      <c r="AR14525" s="8"/>
      <c r="BV14525" s="38"/>
    </row>
    <row r="14526" spans="44:74">
      <c r="AR14526" s="8"/>
      <c r="BV14526" s="38"/>
    </row>
    <row r="14527" spans="44:74">
      <c r="AR14527" s="8"/>
      <c r="BV14527" s="38"/>
    </row>
    <row r="14528" spans="44:74">
      <c r="AR14528" s="8"/>
      <c r="BV14528" s="38"/>
    </row>
    <row r="14529" spans="44:74">
      <c r="AR14529" s="8"/>
      <c r="BV14529" s="38"/>
    </row>
    <row r="14530" spans="44:74">
      <c r="AR14530" s="8"/>
      <c r="BV14530" s="38"/>
    </row>
    <row r="14531" spans="44:74">
      <c r="AR14531" s="8"/>
      <c r="BV14531" s="38"/>
    </row>
    <row r="14532" spans="44:74">
      <c r="AR14532" s="8"/>
      <c r="BV14532" s="38"/>
    </row>
    <row r="14533" spans="44:74">
      <c r="AR14533" s="8"/>
      <c r="BV14533" s="38"/>
    </row>
    <row r="14534" spans="44:74">
      <c r="AR14534" s="8"/>
      <c r="BV14534" s="38"/>
    </row>
    <row r="14535" spans="44:74">
      <c r="AR14535" s="8"/>
      <c r="BV14535" s="38"/>
    </row>
    <row r="14536" spans="44:74">
      <c r="AR14536" s="8"/>
      <c r="BV14536" s="38"/>
    </row>
    <row r="14537" spans="44:74">
      <c r="AR14537" s="8"/>
      <c r="BV14537" s="38"/>
    </row>
    <row r="14538" spans="44:74">
      <c r="AR14538" s="8"/>
      <c r="BV14538" s="38"/>
    </row>
    <row r="14539" spans="44:74">
      <c r="AR14539" s="8"/>
      <c r="BV14539" s="38"/>
    </row>
    <row r="14540" spans="44:74">
      <c r="AR14540" s="8"/>
      <c r="BV14540" s="38"/>
    </row>
    <row r="14541" spans="44:74">
      <c r="AR14541" s="8"/>
      <c r="BV14541" s="38"/>
    </row>
    <row r="14542" spans="44:74">
      <c r="AR14542" s="8"/>
      <c r="BV14542" s="38"/>
    </row>
    <row r="14543" spans="44:74">
      <c r="AR14543" s="8"/>
      <c r="BV14543" s="38"/>
    </row>
    <row r="14544" spans="44:74">
      <c r="AR14544" s="8"/>
      <c r="BV14544" s="38"/>
    </row>
    <row r="14545" spans="44:74">
      <c r="AR14545" s="8"/>
      <c r="BV14545" s="38"/>
    </row>
    <row r="14546" spans="44:74">
      <c r="AR14546" s="8"/>
      <c r="BV14546" s="38"/>
    </row>
    <row r="14547" spans="44:74">
      <c r="AR14547" s="8"/>
      <c r="BV14547" s="38"/>
    </row>
    <row r="14548" spans="44:74">
      <c r="AR14548" s="8"/>
      <c r="BV14548" s="38"/>
    </row>
    <row r="14549" spans="44:74">
      <c r="AR14549" s="8"/>
      <c r="BV14549" s="38"/>
    </row>
    <row r="14550" spans="44:74">
      <c r="AR14550" s="8"/>
      <c r="BV14550" s="38"/>
    </row>
    <row r="14551" spans="44:74">
      <c r="AR14551" s="8"/>
      <c r="BV14551" s="38"/>
    </row>
    <row r="14552" spans="44:74">
      <c r="AR14552" s="8"/>
      <c r="BV14552" s="38"/>
    </row>
    <row r="14553" spans="44:74">
      <c r="AR14553" s="8"/>
      <c r="BV14553" s="38"/>
    </row>
    <row r="14554" spans="44:74">
      <c r="AR14554" s="8"/>
      <c r="BV14554" s="38"/>
    </row>
    <row r="14555" spans="44:74">
      <c r="AR14555" s="8"/>
      <c r="BV14555" s="38"/>
    </row>
    <row r="14556" spans="44:74">
      <c r="AR14556" s="8"/>
      <c r="BV14556" s="38"/>
    </row>
    <row r="14557" spans="44:74">
      <c r="AR14557" s="8"/>
      <c r="BV14557" s="38"/>
    </row>
    <row r="14558" spans="44:74">
      <c r="AR14558" s="8"/>
      <c r="BV14558" s="38"/>
    </row>
    <row r="14559" spans="44:74">
      <c r="AR14559" s="8"/>
      <c r="BV14559" s="38"/>
    </row>
    <row r="14560" spans="44:74">
      <c r="AR14560" s="8"/>
      <c r="BV14560" s="38"/>
    </row>
    <row r="14561" spans="44:74">
      <c r="AR14561" s="8"/>
      <c r="BV14561" s="38"/>
    </row>
    <row r="14562" spans="44:74">
      <c r="AR14562" s="8"/>
      <c r="BV14562" s="38"/>
    </row>
    <row r="14563" spans="44:74">
      <c r="AR14563" s="8"/>
      <c r="BV14563" s="38"/>
    </row>
    <row r="14564" spans="44:74">
      <c r="AR14564" s="8"/>
      <c r="BV14564" s="38"/>
    </row>
    <row r="14565" spans="44:74">
      <c r="AR14565" s="8"/>
      <c r="BV14565" s="38"/>
    </row>
    <row r="14566" spans="44:74">
      <c r="AR14566" s="8"/>
      <c r="BV14566" s="38"/>
    </row>
    <row r="14567" spans="44:74">
      <c r="AR14567" s="8"/>
      <c r="BV14567" s="38"/>
    </row>
    <row r="14568" spans="44:74">
      <c r="AR14568" s="8"/>
      <c r="BV14568" s="38"/>
    </row>
    <row r="14569" spans="44:74">
      <c r="AR14569" s="8"/>
      <c r="BV14569" s="38"/>
    </row>
    <row r="14570" spans="44:74">
      <c r="AR14570" s="8"/>
      <c r="BV14570" s="38"/>
    </row>
    <row r="14571" spans="44:74">
      <c r="AR14571" s="8"/>
      <c r="BV14571" s="38"/>
    </row>
    <row r="14572" spans="44:74">
      <c r="AR14572" s="8"/>
      <c r="BV14572" s="38"/>
    </row>
    <row r="14573" spans="44:74">
      <c r="AR14573" s="8"/>
      <c r="BV14573" s="38"/>
    </row>
    <row r="14574" spans="44:74">
      <c r="AR14574" s="8"/>
      <c r="BV14574" s="38"/>
    </row>
    <row r="14575" spans="44:74">
      <c r="AR14575" s="8"/>
      <c r="BV14575" s="38"/>
    </row>
    <row r="14576" spans="44:74">
      <c r="AR14576" s="8"/>
      <c r="BV14576" s="38"/>
    </row>
    <row r="14577" spans="44:74">
      <c r="AR14577" s="8"/>
      <c r="BV14577" s="38"/>
    </row>
    <row r="14578" spans="44:74">
      <c r="AR14578" s="8"/>
      <c r="BV14578" s="38"/>
    </row>
    <row r="14579" spans="44:74">
      <c r="AR14579" s="8"/>
      <c r="BV14579" s="38"/>
    </row>
    <row r="14580" spans="44:74">
      <c r="AR14580" s="8"/>
      <c r="BV14580" s="38"/>
    </row>
    <row r="14581" spans="44:74">
      <c r="AR14581" s="8"/>
      <c r="BV14581" s="38"/>
    </row>
    <row r="14582" spans="44:74">
      <c r="AR14582" s="8"/>
      <c r="BV14582" s="38"/>
    </row>
    <row r="14583" spans="44:74">
      <c r="AR14583" s="8"/>
      <c r="BV14583" s="38"/>
    </row>
    <row r="14584" spans="44:74">
      <c r="AR14584" s="8"/>
      <c r="BV14584" s="38"/>
    </row>
    <row r="14585" spans="44:74">
      <c r="AR14585" s="8"/>
      <c r="BV14585" s="38"/>
    </row>
    <row r="14586" spans="44:74">
      <c r="AR14586" s="8"/>
      <c r="BV14586" s="38"/>
    </row>
    <row r="14587" spans="44:74">
      <c r="AR14587" s="8"/>
      <c r="BV14587" s="38"/>
    </row>
    <row r="14588" spans="44:74">
      <c r="AR14588" s="8"/>
      <c r="BV14588" s="38"/>
    </row>
    <row r="14589" spans="44:74">
      <c r="AR14589" s="8"/>
      <c r="BV14589" s="38"/>
    </row>
    <row r="14590" spans="44:74">
      <c r="AR14590" s="8"/>
      <c r="BV14590" s="38"/>
    </row>
    <row r="14591" spans="44:74">
      <c r="AR14591" s="8"/>
      <c r="BV14591" s="38"/>
    </row>
    <row r="14592" spans="44:74">
      <c r="AR14592" s="8"/>
      <c r="BV14592" s="38"/>
    </row>
    <row r="14593" spans="44:74">
      <c r="AR14593" s="8"/>
      <c r="BV14593" s="38"/>
    </row>
    <row r="14594" spans="44:74">
      <c r="AR14594" s="8"/>
      <c r="BV14594" s="38"/>
    </row>
    <row r="14595" spans="44:74">
      <c r="AR14595" s="8"/>
      <c r="BV14595" s="38"/>
    </row>
    <row r="14596" spans="44:74">
      <c r="AR14596" s="8"/>
      <c r="BV14596" s="38"/>
    </row>
    <row r="14597" spans="44:74">
      <c r="AR14597" s="8"/>
      <c r="BV14597" s="38"/>
    </row>
    <row r="14598" spans="44:74">
      <c r="AR14598" s="8"/>
      <c r="BV14598" s="38"/>
    </row>
    <row r="14599" spans="44:74">
      <c r="AR14599" s="8"/>
      <c r="BV14599" s="38"/>
    </row>
    <row r="14600" spans="44:74">
      <c r="AR14600" s="8"/>
      <c r="BV14600" s="38"/>
    </row>
    <row r="14601" spans="44:74">
      <c r="AR14601" s="8"/>
      <c r="BV14601" s="38"/>
    </row>
    <row r="14602" spans="44:74">
      <c r="AR14602" s="8"/>
      <c r="BV14602" s="38"/>
    </row>
    <row r="14603" spans="44:74">
      <c r="AR14603" s="8"/>
      <c r="BV14603" s="38"/>
    </row>
    <row r="14604" spans="44:74">
      <c r="AR14604" s="8"/>
      <c r="BV14604" s="38"/>
    </row>
    <row r="14605" spans="44:74">
      <c r="AR14605" s="8"/>
      <c r="BV14605" s="38"/>
    </row>
    <row r="14606" spans="44:74">
      <c r="AR14606" s="8"/>
      <c r="BV14606" s="38"/>
    </row>
    <row r="14607" spans="44:74">
      <c r="AR14607" s="8"/>
      <c r="BV14607" s="38"/>
    </row>
    <row r="14608" spans="44:74">
      <c r="AR14608" s="8"/>
      <c r="BV14608" s="38"/>
    </row>
    <row r="14609" spans="44:74">
      <c r="AR14609" s="8"/>
      <c r="BV14609" s="38"/>
    </row>
    <row r="14610" spans="44:74">
      <c r="AR14610" s="8"/>
      <c r="BV14610" s="38"/>
    </row>
    <row r="14611" spans="44:74">
      <c r="AR14611" s="8"/>
      <c r="BV14611" s="38"/>
    </row>
    <row r="14612" spans="44:74">
      <c r="AR14612" s="8"/>
      <c r="BV14612" s="38"/>
    </row>
    <row r="14613" spans="44:74">
      <c r="AR14613" s="8"/>
      <c r="BV14613" s="38"/>
    </row>
    <row r="14614" spans="44:74">
      <c r="AR14614" s="8"/>
      <c r="BV14614" s="38"/>
    </row>
    <row r="14615" spans="44:74">
      <c r="AR14615" s="8"/>
      <c r="BV14615" s="38"/>
    </row>
    <row r="14616" spans="44:74">
      <c r="AR14616" s="8"/>
      <c r="BV14616" s="38"/>
    </row>
    <row r="14617" spans="44:74">
      <c r="AR14617" s="8"/>
      <c r="BV14617" s="38"/>
    </row>
    <row r="14618" spans="44:74">
      <c r="AR14618" s="8"/>
      <c r="BV14618" s="38"/>
    </row>
    <row r="14619" spans="44:74">
      <c r="AR14619" s="8"/>
      <c r="BV14619" s="38"/>
    </row>
    <row r="14620" spans="44:74">
      <c r="AR14620" s="8"/>
      <c r="BV14620" s="38"/>
    </row>
    <row r="14621" spans="44:74">
      <c r="AR14621" s="8"/>
      <c r="BV14621" s="38"/>
    </row>
    <row r="14622" spans="44:74">
      <c r="AR14622" s="8"/>
      <c r="BV14622" s="38"/>
    </row>
    <row r="14623" spans="44:74">
      <c r="AR14623" s="8"/>
      <c r="BV14623" s="38"/>
    </row>
    <row r="14624" spans="44:74">
      <c r="AR14624" s="8"/>
      <c r="BV14624" s="38"/>
    </row>
    <row r="14625" spans="44:74">
      <c r="AR14625" s="8"/>
      <c r="BV14625" s="38"/>
    </row>
    <row r="14626" spans="44:74">
      <c r="AR14626" s="8"/>
      <c r="BV14626" s="38"/>
    </row>
    <row r="14627" spans="44:74">
      <c r="AR14627" s="8"/>
      <c r="BV14627" s="38"/>
    </row>
    <row r="14628" spans="44:74">
      <c r="AR14628" s="8"/>
      <c r="BV14628" s="38"/>
    </row>
    <row r="14629" spans="44:74">
      <c r="AR14629" s="8"/>
      <c r="BV14629" s="38"/>
    </row>
    <row r="14630" spans="44:74">
      <c r="AR14630" s="8"/>
      <c r="BV14630" s="38"/>
    </row>
    <row r="14631" spans="44:74">
      <c r="AR14631" s="8"/>
      <c r="BV14631" s="38"/>
    </row>
    <row r="14632" spans="44:74">
      <c r="AR14632" s="8"/>
      <c r="BV14632" s="38"/>
    </row>
    <row r="14633" spans="44:74">
      <c r="AR14633" s="8"/>
      <c r="BV14633" s="38"/>
    </row>
    <row r="14634" spans="44:74">
      <c r="AR14634" s="8"/>
      <c r="BV14634" s="38"/>
    </row>
    <row r="14635" spans="44:74">
      <c r="AR14635" s="8"/>
      <c r="BV14635" s="38"/>
    </row>
    <row r="14636" spans="44:74">
      <c r="AR14636" s="8"/>
      <c r="BV14636" s="38"/>
    </row>
    <row r="14637" spans="44:74">
      <c r="AR14637" s="8"/>
      <c r="BV14637" s="38"/>
    </row>
    <row r="14638" spans="44:74">
      <c r="AR14638" s="8"/>
      <c r="BV14638" s="38"/>
    </row>
    <row r="14639" spans="44:74">
      <c r="AR14639" s="8"/>
      <c r="BV14639" s="38"/>
    </row>
    <row r="14640" spans="44:74">
      <c r="AR14640" s="8"/>
      <c r="BV14640" s="38"/>
    </row>
    <row r="14641" spans="44:74">
      <c r="AR14641" s="8"/>
      <c r="BV14641" s="38"/>
    </row>
    <row r="14642" spans="44:74">
      <c r="AR14642" s="8"/>
      <c r="BV14642" s="38"/>
    </row>
    <row r="14643" spans="44:74">
      <c r="AR14643" s="8"/>
      <c r="BV14643" s="38"/>
    </row>
    <row r="14644" spans="44:74">
      <c r="AR14644" s="8"/>
      <c r="BV14644" s="38"/>
    </row>
    <row r="14645" spans="44:74">
      <c r="AR14645" s="8"/>
      <c r="BV14645" s="38"/>
    </row>
    <row r="14646" spans="44:74">
      <c r="AR14646" s="8"/>
      <c r="BV14646" s="38"/>
    </row>
    <row r="14647" spans="44:74">
      <c r="AR14647" s="8"/>
      <c r="BV14647" s="38"/>
    </row>
    <row r="14648" spans="44:74">
      <c r="AR14648" s="8"/>
      <c r="BV14648" s="38"/>
    </row>
    <row r="14649" spans="44:74">
      <c r="AR14649" s="8"/>
      <c r="BV14649" s="38"/>
    </row>
    <row r="14650" spans="44:74">
      <c r="AR14650" s="8"/>
      <c r="BV14650" s="38"/>
    </row>
    <row r="14651" spans="44:74">
      <c r="AR14651" s="8"/>
      <c r="BV14651" s="38"/>
    </row>
    <row r="14652" spans="44:74">
      <c r="AR14652" s="8"/>
      <c r="BV14652" s="38"/>
    </row>
    <row r="14653" spans="44:74">
      <c r="AR14653" s="8"/>
      <c r="BV14653" s="38"/>
    </row>
    <row r="14654" spans="44:74">
      <c r="AR14654" s="8"/>
      <c r="BV14654" s="38"/>
    </row>
    <row r="14655" spans="44:74">
      <c r="AR14655" s="8"/>
      <c r="BV14655" s="38"/>
    </row>
    <row r="14656" spans="44:74">
      <c r="AR14656" s="8"/>
      <c r="BV14656" s="38"/>
    </row>
    <row r="14657" spans="44:74">
      <c r="AR14657" s="8"/>
      <c r="BV14657" s="38"/>
    </row>
    <row r="14658" spans="44:74">
      <c r="AR14658" s="8"/>
      <c r="BV14658" s="38"/>
    </row>
    <row r="14659" spans="44:74">
      <c r="AR14659" s="8"/>
      <c r="BV14659" s="38"/>
    </row>
    <row r="14660" spans="44:74">
      <c r="AR14660" s="8"/>
      <c r="BV14660" s="38"/>
    </row>
    <row r="14661" spans="44:74">
      <c r="AR14661" s="8"/>
      <c r="BV14661" s="38"/>
    </row>
    <row r="14662" spans="44:74">
      <c r="AR14662" s="8"/>
      <c r="BV14662" s="38"/>
    </row>
    <row r="14663" spans="44:74">
      <c r="AR14663" s="8"/>
      <c r="BV14663" s="38"/>
    </row>
    <row r="14664" spans="44:74">
      <c r="AR14664" s="8"/>
      <c r="BV14664" s="38"/>
    </row>
    <row r="14665" spans="44:74">
      <c r="AR14665" s="8"/>
      <c r="BV14665" s="38"/>
    </row>
    <row r="14666" spans="44:74">
      <c r="AR14666" s="8"/>
      <c r="BV14666" s="38"/>
    </row>
    <row r="14667" spans="44:74">
      <c r="AR14667" s="8"/>
      <c r="BV14667" s="38"/>
    </row>
    <row r="14668" spans="44:74">
      <c r="AR14668" s="8"/>
      <c r="BV14668" s="38"/>
    </row>
    <row r="14669" spans="44:74">
      <c r="AR14669" s="8"/>
      <c r="BV14669" s="38"/>
    </row>
    <row r="14670" spans="44:74">
      <c r="AR14670" s="8"/>
      <c r="BV14670" s="38"/>
    </row>
    <row r="14671" spans="44:74">
      <c r="AR14671" s="8"/>
      <c r="BV14671" s="38"/>
    </row>
    <row r="14672" spans="44:74">
      <c r="AR14672" s="8"/>
      <c r="BV14672" s="38"/>
    </row>
    <row r="14673" spans="44:74">
      <c r="AR14673" s="8"/>
      <c r="BV14673" s="38"/>
    </row>
    <row r="14674" spans="44:74">
      <c r="AR14674" s="8"/>
      <c r="BV14674" s="38"/>
    </row>
    <row r="14675" spans="44:74">
      <c r="AR14675" s="8"/>
      <c r="BV14675" s="38"/>
    </row>
    <row r="14676" spans="44:74">
      <c r="AR14676" s="8"/>
      <c r="BV14676" s="38"/>
    </row>
    <row r="14677" spans="44:74">
      <c r="AR14677" s="8"/>
      <c r="BV14677" s="38"/>
    </row>
    <row r="14678" spans="44:74">
      <c r="AR14678" s="8"/>
      <c r="BV14678" s="38"/>
    </row>
    <row r="14679" spans="44:74">
      <c r="AR14679" s="8"/>
      <c r="BV14679" s="38"/>
    </row>
    <row r="14680" spans="44:74">
      <c r="AR14680" s="8"/>
      <c r="BV14680" s="38"/>
    </row>
    <row r="14681" spans="44:74">
      <c r="AR14681" s="8"/>
      <c r="BV14681" s="38"/>
    </row>
    <row r="14682" spans="44:74">
      <c r="AR14682" s="8"/>
      <c r="BV14682" s="38"/>
    </row>
    <row r="14683" spans="44:74">
      <c r="AR14683" s="8"/>
      <c r="BV14683" s="38"/>
    </row>
    <row r="14684" spans="44:74">
      <c r="AR14684" s="8"/>
      <c r="BV14684" s="38"/>
    </row>
    <row r="14685" spans="44:74">
      <c r="AR14685" s="8"/>
      <c r="BV14685" s="38"/>
    </row>
    <row r="14686" spans="44:74">
      <c r="AR14686" s="8"/>
      <c r="BV14686" s="38"/>
    </row>
    <row r="14687" spans="44:74">
      <c r="AR14687" s="8"/>
      <c r="BV14687" s="38"/>
    </row>
    <row r="14688" spans="44:74">
      <c r="AR14688" s="8"/>
      <c r="BV14688" s="38"/>
    </row>
    <row r="14689" spans="44:74">
      <c r="AR14689" s="8"/>
      <c r="BV14689" s="38"/>
    </row>
    <row r="14690" spans="44:74">
      <c r="AR14690" s="8"/>
      <c r="BV14690" s="38"/>
    </row>
    <row r="14691" spans="44:74">
      <c r="AR14691" s="8"/>
      <c r="BV14691" s="38"/>
    </row>
    <row r="14692" spans="44:74">
      <c r="AR14692" s="8"/>
      <c r="BV14692" s="38"/>
    </row>
    <row r="14693" spans="44:74">
      <c r="AR14693" s="8"/>
      <c r="BV14693" s="38"/>
    </row>
    <row r="14694" spans="44:74">
      <c r="AR14694" s="8"/>
      <c r="BV14694" s="38"/>
    </row>
    <row r="14695" spans="44:74">
      <c r="AR14695" s="8"/>
      <c r="BV14695" s="38"/>
    </row>
    <row r="14696" spans="44:74">
      <c r="AR14696" s="8"/>
      <c r="BV14696" s="38"/>
    </row>
    <row r="14697" spans="44:74">
      <c r="AR14697" s="8"/>
      <c r="BV14697" s="38"/>
    </row>
    <row r="14698" spans="44:74">
      <c r="AR14698" s="8"/>
      <c r="BV14698" s="38"/>
    </row>
    <row r="14699" spans="44:74">
      <c r="AR14699" s="8"/>
      <c r="BV14699" s="38"/>
    </row>
    <row r="14700" spans="44:74">
      <c r="AR14700" s="8"/>
      <c r="BV14700" s="38"/>
    </row>
    <row r="14701" spans="44:74">
      <c r="AR14701" s="8"/>
      <c r="BV14701" s="38"/>
    </row>
    <row r="14702" spans="44:74">
      <c r="AR14702" s="8"/>
      <c r="BV14702" s="38"/>
    </row>
    <row r="14703" spans="44:74">
      <c r="AR14703" s="8"/>
      <c r="BV14703" s="38"/>
    </row>
    <row r="14704" spans="44:74">
      <c r="AR14704" s="8"/>
      <c r="BV14704" s="38"/>
    </row>
    <row r="14705" spans="44:74">
      <c r="AR14705" s="8"/>
      <c r="BV14705" s="38"/>
    </row>
    <row r="14706" spans="44:74">
      <c r="AR14706" s="8"/>
      <c r="BV14706" s="38"/>
    </row>
    <row r="14707" spans="44:74">
      <c r="AR14707" s="8"/>
      <c r="BV14707" s="38"/>
    </row>
    <row r="14708" spans="44:74">
      <c r="AR14708" s="8"/>
      <c r="BV14708" s="38"/>
    </row>
    <row r="14709" spans="44:74">
      <c r="AR14709" s="8"/>
      <c r="BV14709" s="38"/>
    </row>
    <row r="14710" spans="44:74">
      <c r="AR14710" s="8"/>
      <c r="BV14710" s="38"/>
    </row>
    <row r="14711" spans="44:74">
      <c r="AR14711" s="8"/>
      <c r="BV14711" s="38"/>
    </row>
    <row r="14712" spans="44:74">
      <c r="AR14712" s="8"/>
      <c r="BV14712" s="38"/>
    </row>
    <row r="14713" spans="44:74">
      <c r="AR14713" s="8"/>
      <c r="BV14713" s="38"/>
    </row>
    <row r="14714" spans="44:74">
      <c r="AR14714" s="8"/>
      <c r="BV14714" s="38"/>
    </row>
    <row r="14715" spans="44:74">
      <c r="AR14715" s="8"/>
      <c r="BV14715" s="38"/>
    </row>
    <row r="14716" spans="44:74">
      <c r="AR14716" s="8"/>
      <c r="BV14716" s="38"/>
    </row>
    <row r="14717" spans="44:74">
      <c r="AR14717" s="8"/>
      <c r="BV14717" s="38"/>
    </row>
    <row r="14718" spans="44:74">
      <c r="AR14718" s="8"/>
      <c r="BV14718" s="38"/>
    </row>
    <row r="14719" spans="44:74">
      <c r="AR14719" s="8"/>
      <c r="BV14719" s="38"/>
    </row>
    <row r="14720" spans="44:74">
      <c r="AR14720" s="8"/>
      <c r="BV14720" s="38"/>
    </row>
    <row r="14721" spans="44:74">
      <c r="AR14721" s="8"/>
      <c r="BV14721" s="38"/>
    </row>
    <row r="14722" spans="44:74">
      <c r="AR14722" s="8"/>
      <c r="BV14722" s="38"/>
    </row>
    <row r="14723" spans="44:74">
      <c r="AR14723" s="8"/>
      <c r="BV14723" s="38"/>
    </row>
    <row r="14724" spans="44:74">
      <c r="AR14724" s="8"/>
      <c r="BV14724" s="38"/>
    </row>
    <row r="14725" spans="44:74">
      <c r="AR14725" s="8"/>
      <c r="BV14725" s="38"/>
    </row>
    <row r="14726" spans="44:74">
      <c r="AR14726" s="8"/>
      <c r="BV14726" s="38"/>
    </row>
    <row r="14727" spans="44:74">
      <c r="AR14727" s="8"/>
      <c r="BV14727" s="38"/>
    </row>
    <row r="14728" spans="44:74">
      <c r="AR14728" s="8"/>
      <c r="BV14728" s="38"/>
    </row>
    <row r="14729" spans="44:74">
      <c r="AR14729" s="8"/>
      <c r="BV14729" s="38"/>
    </row>
    <row r="14730" spans="44:74">
      <c r="AR14730" s="8"/>
      <c r="BV14730" s="38"/>
    </row>
    <row r="14731" spans="44:74">
      <c r="AR14731" s="8"/>
      <c r="BV14731" s="38"/>
    </row>
    <row r="14732" spans="44:74">
      <c r="AR14732" s="8"/>
      <c r="BV14732" s="38"/>
    </row>
    <row r="14733" spans="44:74">
      <c r="AR14733" s="8"/>
      <c r="BV14733" s="38"/>
    </row>
    <row r="14734" spans="44:74">
      <c r="AR14734" s="8"/>
      <c r="BV14734" s="38"/>
    </row>
    <row r="14735" spans="44:74">
      <c r="AR14735" s="8"/>
      <c r="BV14735" s="38"/>
    </row>
    <row r="14736" spans="44:74">
      <c r="AR14736" s="8"/>
      <c r="BV14736" s="38"/>
    </row>
    <row r="14737" spans="44:74">
      <c r="AR14737" s="8"/>
      <c r="BV14737" s="38"/>
    </row>
    <row r="14738" spans="44:74">
      <c r="AR14738" s="8"/>
      <c r="BV14738" s="38"/>
    </row>
    <row r="14739" spans="44:74">
      <c r="AR14739" s="8"/>
      <c r="BV14739" s="38"/>
    </row>
    <row r="14740" spans="44:74">
      <c r="AR14740" s="8"/>
      <c r="BV14740" s="38"/>
    </row>
    <row r="14741" spans="44:74">
      <c r="AR14741" s="8"/>
      <c r="BV14741" s="38"/>
    </row>
    <row r="14742" spans="44:74">
      <c r="AR14742" s="8"/>
      <c r="BV14742" s="38"/>
    </row>
    <row r="14743" spans="44:74">
      <c r="AR14743" s="8"/>
      <c r="BV14743" s="38"/>
    </row>
    <row r="14744" spans="44:74">
      <c r="AR14744" s="8"/>
      <c r="BV14744" s="38"/>
    </row>
    <row r="14745" spans="44:74">
      <c r="AR14745" s="8"/>
      <c r="BV14745" s="38"/>
    </row>
    <row r="14746" spans="44:74">
      <c r="AR14746" s="8"/>
      <c r="BV14746" s="38"/>
    </row>
    <row r="14747" spans="44:74">
      <c r="AR14747" s="8"/>
      <c r="BV14747" s="38"/>
    </row>
    <row r="14748" spans="44:74">
      <c r="AR14748" s="8"/>
      <c r="BV14748" s="38"/>
    </row>
    <row r="14749" spans="44:74">
      <c r="AR14749" s="8"/>
      <c r="BV14749" s="38"/>
    </row>
    <row r="14750" spans="44:74">
      <c r="AR14750" s="8"/>
      <c r="BV14750" s="38"/>
    </row>
    <row r="14751" spans="44:74">
      <c r="AR14751" s="8"/>
      <c r="BV14751" s="38"/>
    </row>
    <row r="14752" spans="44:74">
      <c r="AR14752" s="8"/>
      <c r="BV14752" s="38"/>
    </row>
    <row r="14753" spans="44:74">
      <c r="AR14753" s="8"/>
      <c r="BV14753" s="38"/>
    </row>
    <row r="14754" spans="44:74">
      <c r="AR14754" s="8"/>
      <c r="BV14754" s="38"/>
    </row>
    <row r="14755" spans="44:74">
      <c r="AR14755" s="8"/>
      <c r="BV14755" s="38"/>
    </row>
    <row r="14756" spans="44:74">
      <c r="AR14756" s="8"/>
      <c r="BV14756" s="38"/>
    </row>
    <row r="14757" spans="44:74">
      <c r="AR14757" s="8"/>
      <c r="BV14757" s="38"/>
    </row>
    <row r="14758" spans="44:74">
      <c r="AR14758" s="8"/>
      <c r="BV14758" s="38"/>
    </row>
    <row r="14759" spans="44:74">
      <c r="AR14759" s="8"/>
      <c r="BV14759" s="38"/>
    </row>
    <row r="14760" spans="44:74">
      <c r="AR14760" s="8"/>
      <c r="BV14760" s="38"/>
    </row>
    <row r="14761" spans="44:74">
      <c r="AR14761" s="8"/>
      <c r="BV14761" s="38"/>
    </row>
    <row r="14762" spans="44:74">
      <c r="AR14762" s="8"/>
      <c r="BV14762" s="38"/>
    </row>
    <row r="14763" spans="44:74">
      <c r="AR14763" s="8"/>
      <c r="BV14763" s="38"/>
    </row>
    <row r="14764" spans="44:74">
      <c r="AR14764" s="8"/>
      <c r="BV14764" s="38"/>
    </row>
    <row r="14765" spans="44:74">
      <c r="AR14765" s="8"/>
      <c r="BV14765" s="38"/>
    </row>
    <row r="14766" spans="44:74">
      <c r="AR14766" s="8"/>
      <c r="BV14766" s="38"/>
    </row>
    <row r="14767" spans="44:74">
      <c r="AR14767" s="8"/>
      <c r="BV14767" s="38"/>
    </row>
    <row r="14768" spans="44:74">
      <c r="AR14768" s="8"/>
      <c r="BV14768" s="38"/>
    </row>
    <row r="14769" spans="44:74">
      <c r="AR14769" s="8"/>
      <c r="BV14769" s="38"/>
    </row>
    <row r="14770" spans="44:74">
      <c r="AR14770" s="8"/>
      <c r="BV14770" s="38"/>
    </row>
    <row r="14771" spans="44:74">
      <c r="AR14771" s="8"/>
      <c r="BV14771" s="38"/>
    </row>
    <row r="14772" spans="44:74">
      <c r="AR14772" s="8"/>
      <c r="BV14772" s="38"/>
    </row>
    <row r="14773" spans="44:74">
      <c r="AR14773" s="8"/>
      <c r="BV14773" s="38"/>
    </row>
    <row r="14774" spans="44:74">
      <c r="AR14774" s="8"/>
      <c r="BV14774" s="38"/>
    </row>
    <row r="14775" spans="44:74">
      <c r="AR14775" s="8"/>
      <c r="BV14775" s="38"/>
    </row>
    <row r="14776" spans="44:74">
      <c r="AR14776" s="8"/>
      <c r="BV14776" s="38"/>
    </row>
    <row r="14777" spans="44:74">
      <c r="AR14777" s="8"/>
      <c r="BV14777" s="38"/>
    </row>
    <row r="14778" spans="44:74">
      <c r="AR14778" s="8"/>
      <c r="BV14778" s="38"/>
    </row>
    <row r="14779" spans="44:74">
      <c r="AR14779" s="8"/>
      <c r="BV14779" s="38"/>
    </row>
    <row r="14780" spans="44:74">
      <c r="AR14780" s="8"/>
      <c r="BV14780" s="38"/>
    </row>
    <row r="14781" spans="44:74">
      <c r="AR14781" s="8"/>
      <c r="BV14781" s="38"/>
    </row>
    <row r="14782" spans="44:74">
      <c r="AR14782" s="8"/>
      <c r="BV14782" s="38"/>
    </row>
    <row r="14783" spans="44:74">
      <c r="AR14783" s="8"/>
      <c r="BV14783" s="38"/>
    </row>
    <row r="14784" spans="44:74">
      <c r="AR14784" s="8"/>
      <c r="BV14784" s="38"/>
    </row>
    <row r="14785" spans="44:74">
      <c r="AR14785" s="8"/>
      <c r="BV14785" s="38"/>
    </row>
    <row r="14786" spans="44:74">
      <c r="AR14786" s="8"/>
      <c r="BV14786" s="38"/>
    </row>
    <row r="14787" spans="44:74">
      <c r="AR14787" s="8"/>
      <c r="BV14787" s="38"/>
    </row>
    <row r="14788" spans="44:74">
      <c r="AR14788" s="8"/>
      <c r="BV14788" s="38"/>
    </row>
    <row r="14789" spans="44:74">
      <c r="AR14789" s="8"/>
      <c r="BV14789" s="38"/>
    </row>
    <row r="14790" spans="44:74">
      <c r="AR14790" s="8"/>
      <c r="BV14790" s="38"/>
    </row>
    <row r="14791" spans="44:74">
      <c r="AR14791" s="8"/>
      <c r="BV14791" s="38"/>
    </row>
    <row r="14792" spans="44:74">
      <c r="AR14792" s="8"/>
      <c r="BV14792" s="38"/>
    </row>
    <row r="14793" spans="44:74">
      <c r="AR14793" s="8"/>
      <c r="BV14793" s="38"/>
    </row>
    <row r="14794" spans="44:74">
      <c r="AR14794" s="8"/>
      <c r="BV14794" s="38"/>
    </row>
    <row r="14795" spans="44:74">
      <c r="AR14795" s="8"/>
      <c r="BV14795" s="38"/>
    </row>
    <row r="14796" spans="44:74">
      <c r="AR14796" s="8"/>
      <c r="BV14796" s="38"/>
    </row>
    <row r="14797" spans="44:74">
      <c r="AR14797" s="8"/>
      <c r="BV14797" s="38"/>
    </row>
    <row r="14798" spans="44:74">
      <c r="AR14798" s="8"/>
      <c r="BV14798" s="38"/>
    </row>
    <row r="14799" spans="44:74">
      <c r="AR14799" s="8"/>
      <c r="BV14799" s="38"/>
    </row>
    <row r="14800" spans="44:74">
      <c r="AR14800" s="8"/>
      <c r="BV14800" s="38"/>
    </row>
    <row r="14801" spans="44:74">
      <c r="AR14801" s="8"/>
      <c r="BV14801" s="38"/>
    </row>
    <row r="14802" spans="44:74">
      <c r="AR14802" s="8"/>
      <c r="BV14802" s="38"/>
    </row>
    <row r="14803" spans="44:74">
      <c r="AR14803" s="8"/>
      <c r="BV14803" s="38"/>
    </row>
    <row r="14804" spans="44:74">
      <c r="AR14804" s="8"/>
      <c r="BV14804" s="38"/>
    </row>
    <row r="14805" spans="44:74">
      <c r="AR14805" s="8"/>
      <c r="BV14805" s="38"/>
    </row>
    <row r="14806" spans="44:74">
      <c r="AR14806" s="8"/>
      <c r="BV14806" s="38"/>
    </row>
    <row r="14807" spans="44:74">
      <c r="AR14807" s="8"/>
      <c r="BV14807" s="38"/>
    </row>
    <row r="14808" spans="44:74">
      <c r="AR14808" s="8"/>
      <c r="BV14808" s="38"/>
    </row>
    <row r="14809" spans="44:74">
      <c r="AR14809" s="8"/>
      <c r="BV14809" s="38"/>
    </row>
    <row r="14810" spans="44:74">
      <c r="AR14810" s="8"/>
      <c r="BV14810" s="38"/>
    </row>
    <row r="14811" spans="44:74">
      <c r="AR14811" s="8"/>
      <c r="BV14811" s="38"/>
    </row>
    <row r="14812" spans="44:74">
      <c r="AR14812" s="8"/>
      <c r="BV14812" s="38"/>
    </row>
    <row r="14813" spans="44:74">
      <c r="AR14813" s="8"/>
      <c r="BV14813" s="38"/>
    </row>
    <row r="14814" spans="44:74">
      <c r="AR14814" s="8"/>
      <c r="BV14814" s="38"/>
    </row>
    <row r="14815" spans="44:74">
      <c r="AR14815" s="8"/>
      <c r="BV14815" s="38"/>
    </row>
    <row r="14816" spans="44:74">
      <c r="AR14816" s="8"/>
      <c r="BV14816" s="38"/>
    </row>
    <row r="14817" spans="44:74">
      <c r="AR14817" s="8"/>
      <c r="BV14817" s="38"/>
    </row>
    <row r="14818" spans="44:74">
      <c r="AR14818" s="8"/>
      <c r="BV14818" s="38"/>
    </row>
    <row r="14819" spans="44:74">
      <c r="AR14819" s="8"/>
      <c r="BV14819" s="38"/>
    </row>
    <row r="14820" spans="44:74">
      <c r="AR14820" s="8"/>
      <c r="BV14820" s="38"/>
    </row>
    <row r="14821" spans="44:74">
      <c r="AR14821" s="8"/>
      <c r="BV14821" s="38"/>
    </row>
    <row r="14822" spans="44:74">
      <c r="AR14822" s="8"/>
      <c r="BV14822" s="38"/>
    </row>
    <row r="14823" spans="44:74">
      <c r="AR14823" s="8"/>
      <c r="BV14823" s="38"/>
    </row>
    <row r="14824" spans="44:74">
      <c r="AR14824" s="8"/>
      <c r="BV14824" s="38"/>
    </row>
    <row r="14825" spans="44:74">
      <c r="AR14825" s="8"/>
      <c r="BV14825" s="38"/>
    </row>
    <row r="14826" spans="44:74">
      <c r="AR14826" s="8"/>
      <c r="BV14826" s="38"/>
    </row>
    <row r="14827" spans="44:74">
      <c r="AR14827" s="8"/>
      <c r="BV14827" s="38"/>
    </row>
    <row r="14828" spans="44:74">
      <c r="AR14828" s="8"/>
      <c r="BV14828" s="38"/>
    </row>
    <row r="14829" spans="44:74">
      <c r="AR14829" s="8"/>
      <c r="BV14829" s="38"/>
    </row>
    <row r="14830" spans="44:74">
      <c r="AR14830" s="8"/>
      <c r="BV14830" s="38"/>
    </row>
    <row r="14831" spans="44:74">
      <c r="AR14831" s="8"/>
      <c r="BV14831" s="38"/>
    </row>
    <row r="14832" spans="44:74">
      <c r="AR14832" s="8"/>
      <c r="BV14832" s="38"/>
    </row>
    <row r="14833" spans="44:74">
      <c r="AR14833" s="8"/>
      <c r="BV14833" s="38"/>
    </row>
    <row r="14834" spans="44:74">
      <c r="AR14834" s="8"/>
      <c r="BV14834" s="38"/>
    </row>
    <row r="14835" spans="44:74">
      <c r="AR14835" s="8"/>
      <c r="BV14835" s="38"/>
    </row>
    <row r="14836" spans="44:74">
      <c r="AR14836" s="8"/>
      <c r="BV14836" s="38"/>
    </row>
    <row r="14837" spans="44:74">
      <c r="AR14837" s="8"/>
      <c r="BV14837" s="38"/>
    </row>
    <row r="14838" spans="44:74">
      <c r="AR14838" s="8"/>
      <c r="BV14838" s="38"/>
    </row>
    <row r="14839" spans="44:74">
      <c r="AR14839" s="8"/>
      <c r="BV14839" s="38"/>
    </row>
    <row r="14840" spans="44:74">
      <c r="AR14840" s="8"/>
      <c r="BV14840" s="38"/>
    </row>
    <row r="14841" spans="44:74">
      <c r="AR14841" s="8"/>
      <c r="BV14841" s="38"/>
    </row>
    <row r="14842" spans="44:74">
      <c r="AR14842" s="8"/>
      <c r="BV14842" s="38"/>
    </row>
    <row r="14843" spans="44:74">
      <c r="AR14843" s="8"/>
      <c r="BV14843" s="38"/>
    </row>
    <row r="14844" spans="44:74">
      <c r="AR14844" s="8"/>
      <c r="BV14844" s="38"/>
    </row>
    <row r="14845" spans="44:74">
      <c r="AR14845" s="8"/>
      <c r="BV14845" s="38"/>
    </row>
    <row r="14846" spans="44:74">
      <c r="AR14846" s="8"/>
      <c r="BV14846" s="38"/>
    </row>
    <row r="14847" spans="44:74">
      <c r="AR14847" s="8"/>
      <c r="BV14847" s="38"/>
    </row>
    <row r="14848" spans="44:74">
      <c r="AR14848" s="8"/>
      <c r="BV14848" s="38"/>
    </row>
    <row r="14849" spans="44:74">
      <c r="AR14849" s="8"/>
      <c r="BV14849" s="38"/>
    </row>
    <row r="14850" spans="44:74">
      <c r="AR14850" s="8"/>
      <c r="BV14850" s="38"/>
    </row>
    <row r="14851" spans="44:74">
      <c r="AR14851" s="8"/>
      <c r="BV14851" s="38"/>
    </row>
    <row r="14852" spans="44:74">
      <c r="AR14852" s="8"/>
      <c r="BV14852" s="38"/>
    </row>
    <row r="14853" spans="44:74">
      <c r="AR14853" s="8"/>
      <c r="BV14853" s="38"/>
    </row>
    <row r="14854" spans="44:74">
      <c r="AR14854" s="8"/>
      <c r="BV14854" s="38"/>
    </row>
    <row r="14855" spans="44:74">
      <c r="AR14855" s="8"/>
      <c r="BV14855" s="38"/>
    </row>
    <row r="14856" spans="44:74">
      <c r="AR14856" s="8"/>
      <c r="BV14856" s="38"/>
    </row>
    <row r="14857" spans="44:74">
      <c r="AR14857" s="8"/>
      <c r="BV14857" s="38"/>
    </row>
    <row r="14858" spans="44:74">
      <c r="AR14858" s="8"/>
      <c r="BV14858" s="38"/>
    </row>
    <row r="14859" spans="44:74">
      <c r="AR14859" s="8"/>
      <c r="BV14859" s="38"/>
    </row>
    <row r="14860" spans="44:74">
      <c r="AR14860" s="8"/>
      <c r="BV14860" s="38"/>
    </row>
    <row r="14861" spans="44:74">
      <c r="AR14861" s="8"/>
      <c r="BV14861" s="38"/>
    </row>
    <row r="14862" spans="44:74">
      <c r="AR14862" s="8"/>
      <c r="BV14862" s="38"/>
    </row>
    <row r="14863" spans="44:74">
      <c r="AR14863" s="8"/>
      <c r="BV14863" s="38"/>
    </row>
    <row r="14864" spans="44:74">
      <c r="AR14864" s="8"/>
      <c r="BV14864" s="38"/>
    </row>
    <row r="14865" spans="44:74">
      <c r="AR14865" s="8"/>
      <c r="BV14865" s="38"/>
    </row>
    <row r="14866" spans="44:74">
      <c r="AR14866" s="8"/>
      <c r="BV14866" s="38"/>
    </row>
    <row r="14867" spans="44:74">
      <c r="AR14867" s="8"/>
      <c r="BV14867" s="38"/>
    </row>
    <row r="14868" spans="44:74">
      <c r="AR14868" s="8"/>
      <c r="BV14868" s="38"/>
    </row>
    <row r="14869" spans="44:74">
      <c r="AR14869" s="8"/>
      <c r="BV14869" s="38"/>
    </row>
    <row r="14870" spans="44:74">
      <c r="AR14870" s="8"/>
      <c r="BV14870" s="38"/>
    </row>
    <row r="14871" spans="44:74">
      <c r="AR14871" s="8"/>
      <c r="BV14871" s="38"/>
    </row>
    <row r="14872" spans="44:74">
      <c r="AR14872" s="8"/>
      <c r="BV14872" s="38"/>
    </row>
    <row r="14873" spans="44:74">
      <c r="AR14873" s="8"/>
      <c r="BV14873" s="38"/>
    </row>
    <row r="14874" spans="44:74">
      <c r="AR14874" s="8"/>
      <c r="BV14874" s="38"/>
    </row>
    <row r="14875" spans="44:74">
      <c r="AR14875" s="8"/>
      <c r="BV14875" s="38"/>
    </row>
    <row r="14876" spans="44:74">
      <c r="AR14876" s="8"/>
      <c r="BV14876" s="38"/>
    </row>
    <row r="14877" spans="44:74">
      <c r="AR14877" s="8"/>
      <c r="BV14877" s="38"/>
    </row>
    <row r="14878" spans="44:74">
      <c r="AR14878" s="8"/>
      <c r="BV14878" s="38"/>
    </row>
    <row r="14879" spans="44:74">
      <c r="AR14879" s="8"/>
      <c r="BV14879" s="38"/>
    </row>
    <row r="14880" spans="44:74">
      <c r="AR14880" s="8"/>
      <c r="BV14880" s="38"/>
    </row>
    <row r="14881" spans="44:74">
      <c r="AR14881" s="8"/>
      <c r="BV14881" s="38"/>
    </row>
    <row r="14882" spans="44:74">
      <c r="AR14882" s="8"/>
      <c r="BV14882" s="38"/>
    </row>
    <row r="14883" spans="44:74">
      <c r="AR14883" s="8"/>
      <c r="BV14883" s="38"/>
    </row>
    <row r="14884" spans="44:74">
      <c r="AR14884" s="8"/>
      <c r="BV14884" s="38"/>
    </row>
    <row r="14885" spans="44:74">
      <c r="AR14885" s="8"/>
      <c r="BV14885" s="38"/>
    </row>
    <row r="14886" spans="44:74">
      <c r="AR14886" s="8"/>
      <c r="BV14886" s="38"/>
    </row>
    <row r="14887" spans="44:74">
      <c r="AR14887" s="8"/>
      <c r="BV14887" s="38"/>
    </row>
    <row r="14888" spans="44:74">
      <c r="AR14888" s="8"/>
      <c r="BV14888" s="38"/>
    </row>
    <row r="14889" spans="44:74">
      <c r="AR14889" s="8"/>
      <c r="BV14889" s="38"/>
    </row>
    <row r="14890" spans="44:74">
      <c r="AR14890" s="8"/>
      <c r="BV14890" s="38"/>
    </row>
    <row r="14891" spans="44:74">
      <c r="AR14891" s="8"/>
      <c r="BV14891" s="38"/>
    </row>
    <row r="14892" spans="44:74">
      <c r="AR14892" s="8"/>
      <c r="BV14892" s="38"/>
    </row>
    <row r="14893" spans="44:74">
      <c r="AR14893" s="8"/>
      <c r="BV14893" s="38"/>
    </row>
    <row r="14894" spans="44:74">
      <c r="AR14894" s="8"/>
      <c r="BV14894" s="38"/>
    </row>
    <row r="14895" spans="44:74">
      <c r="AR14895" s="8"/>
      <c r="BV14895" s="38"/>
    </row>
    <row r="14896" spans="44:74">
      <c r="AR14896" s="8"/>
      <c r="BV14896" s="38"/>
    </row>
    <row r="14897" spans="44:74">
      <c r="AR14897" s="8"/>
      <c r="BV14897" s="38"/>
    </row>
    <row r="14898" spans="44:74">
      <c r="AR14898" s="8"/>
      <c r="BV14898" s="38"/>
    </row>
    <row r="14899" spans="44:74">
      <c r="AR14899" s="8"/>
      <c r="BV14899" s="38"/>
    </row>
    <row r="14900" spans="44:74">
      <c r="AR14900" s="8"/>
      <c r="BV14900" s="38"/>
    </row>
    <row r="14901" spans="44:74">
      <c r="AR14901" s="8"/>
      <c r="BV14901" s="38"/>
    </row>
    <row r="14902" spans="44:74">
      <c r="AR14902" s="8"/>
      <c r="BV14902" s="38"/>
    </row>
    <row r="14903" spans="44:74">
      <c r="AR14903" s="8"/>
      <c r="BV14903" s="38"/>
    </row>
    <row r="14904" spans="44:74">
      <c r="AR14904" s="8"/>
      <c r="BV14904" s="38"/>
    </row>
    <row r="14905" spans="44:74">
      <c r="AR14905" s="8"/>
      <c r="BV14905" s="38"/>
    </row>
    <row r="14906" spans="44:74">
      <c r="AR14906" s="8"/>
      <c r="BV14906" s="38"/>
    </row>
    <row r="14907" spans="44:74">
      <c r="AR14907" s="8"/>
      <c r="BV14907" s="38"/>
    </row>
    <row r="14908" spans="44:74">
      <c r="AR14908" s="8"/>
      <c r="BV14908" s="38"/>
    </row>
    <row r="14909" spans="44:74">
      <c r="AR14909" s="8"/>
      <c r="BV14909" s="38"/>
    </row>
    <row r="14910" spans="44:74">
      <c r="AR14910" s="8"/>
      <c r="BV14910" s="38"/>
    </row>
    <row r="14911" spans="44:74">
      <c r="AR14911" s="8"/>
      <c r="BV14911" s="38"/>
    </row>
    <row r="14912" spans="44:74">
      <c r="AR14912" s="8"/>
      <c r="BV14912" s="38"/>
    </row>
    <row r="14913" spans="44:74">
      <c r="AR14913" s="8"/>
      <c r="BV14913" s="38"/>
    </row>
    <row r="14914" spans="44:74">
      <c r="AR14914" s="8"/>
      <c r="BV14914" s="38"/>
    </row>
    <row r="14915" spans="44:74">
      <c r="AR14915" s="8"/>
      <c r="BV14915" s="38"/>
    </row>
    <row r="14916" spans="44:74">
      <c r="AR14916" s="8"/>
      <c r="BV14916" s="38"/>
    </row>
    <row r="14917" spans="44:74">
      <c r="AR14917" s="8"/>
      <c r="BV14917" s="38"/>
    </row>
    <row r="14918" spans="44:74">
      <c r="AR14918" s="8"/>
      <c r="BV14918" s="38"/>
    </row>
    <row r="14919" spans="44:74">
      <c r="AR14919" s="8"/>
      <c r="BV14919" s="38"/>
    </row>
    <row r="14920" spans="44:74">
      <c r="AR14920" s="8"/>
      <c r="BV14920" s="38"/>
    </row>
    <row r="14921" spans="44:74">
      <c r="AR14921" s="8"/>
      <c r="BV14921" s="38"/>
    </row>
    <row r="14922" spans="44:74">
      <c r="AR14922" s="8"/>
      <c r="BV14922" s="38"/>
    </row>
    <row r="14923" spans="44:74">
      <c r="AR14923" s="8"/>
      <c r="BV14923" s="38"/>
    </row>
    <row r="14924" spans="44:74">
      <c r="AR14924" s="8"/>
      <c r="BV14924" s="38"/>
    </row>
    <row r="14925" spans="44:74">
      <c r="AR14925" s="8"/>
      <c r="BV14925" s="38"/>
    </row>
    <row r="14926" spans="44:74">
      <c r="AR14926" s="8"/>
      <c r="BV14926" s="38"/>
    </row>
    <row r="14927" spans="44:74">
      <c r="AR14927" s="8"/>
      <c r="BV14927" s="38"/>
    </row>
    <row r="14928" spans="44:74">
      <c r="AR14928" s="8"/>
      <c r="BV14928" s="38"/>
    </row>
    <row r="14929" spans="44:74">
      <c r="AR14929" s="8"/>
      <c r="BV14929" s="38"/>
    </row>
    <row r="14930" spans="44:74">
      <c r="AR14930" s="8"/>
      <c r="BV14930" s="38"/>
    </row>
    <row r="14931" spans="44:74">
      <c r="AR14931" s="8"/>
      <c r="BV14931" s="38"/>
    </row>
    <row r="14932" spans="44:74">
      <c r="AR14932" s="8"/>
      <c r="BV14932" s="38"/>
    </row>
    <row r="14933" spans="44:74">
      <c r="AR14933" s="8"/>
      <c r="BV14933" s="38"/>
    </row>
    <row r="14934" spans="44:74">
      <c r="AR14934" s="8"/>
      <c r="BV14934" s="38"/>
    </row>
    <row r="14935" spans="44:74">
      <c r="AR14935" s="8"/>
      <c r="BV14935" s="38"/>
    </row>
    <row r="14936" spans="44:74">
      <c r="AR14936" s="8"/>
      <c r="BV14936" s="38"/>
    </row>
    <row r="14937" spans="44:74">
      <c r="AR14937" s="8"/>
      <c r="BV14937" s="38"/>
    </row>
    <row r="14938" spans="44:74">
      <c r="AR14938" s="8"/>
      <c r="BV14938" s="38"/>
    </row>
    <row r="14939" spans="44:74">
      <c r="AR14939" s="8"/>
      <c r="BV14939" s="38"/>
    </row>
    <row r="14940" spans="44:74">
      <c r="AR14940" s="8"/>
      <c r="BV14940" s="38"/>
    </row>
    <row r="14941" spans="44:74">
      <c r="AR14941" s="8"/>
      <c r="BV14941" s="38"/>
    </row>
    <row r="14942" spans="44:74">
      <c r="AR14942" s="8"/>
      <c r="BV14942" s="38"/>
    </row>
    <row r="14943" spans="44:74">
      <c r="AR14943" s="8"/>
      <c r="BV14943" s="38"/>
    </row>
    <row r="14944" spans="44:74">
      <c r="AR14944" s="8"/>
      <c r="BV14944" s="38"/>
    </row>
    <row r="14945" spans="44:74">
      <c r="AR14945" s="8"/>
      <c r="BV14945" s="38"/>
    </row>
    <row r="14946" spans="44:74">
      <c r="AR14946" s="8"/>
      <c r="BV14946" s="38"/>
    </row>
    <row r="14947" spans="44:74">
      <c r="AR14947" s="8"/>
      <c r="BV14947" s="38"/>
    </row>
    <row r="14948" spans="44:74">
      <c r="AR14948" s="8"/>
      <c r="BV14948" s="38"/>
    </row>
    <row r="14949" spans="44:74">
      <c r="AR14949" s="8"/>
      <c r="BV14949" s="38"/>
    </row>
    <row r="14950" spans="44:74">
      <c r="AR14950" s="8"/>
      <c r="BV14950" s="38"/>
    </row>
    <row r="14951" spans="44:74">
      <c r="AR14951" s="8"/>
      <c r="BV14951" s="38"/>
    </row>
    <row r="14952" spans="44:74">
      <c r="AR14952" s="8"/>
      <c r="BV14952" s="38"/>
    </row>
    <row r="14953" spans="44:74">
      <c r="AR14953" s="8"/>
      <c r="BV14953" s="38"/>
    </row>
    <row r="14954" spans="44:74">
      <c r="AR14954" s="8"/>
      <c r="BV14954" s="38"/>
    </row>
    <row r="14955" spans="44:74">
      <c r="AR14955" s="8"/>
      <c r="BV14955" s="38"/>
    </row>
    <row r="14956" spans="44:74">
      <c r="AR14956" s="8"/>
      <c r="BV14956" s="38"/>
    </row>
    <row r="14957" spans="44:74">
      <c r="AR14957" s="8"/>
      <c r="BV14957" s="38"/>
    </row>
    <row r="14958" spans="44:74">
      <c r="AR14958" s="8"/>
      <c r="BV14958" s="38"/>
    </row>
    <row r="14959" spans="44:74">
      <c r="AR14959" s="8"/>
      <c r="BV14959" s="38"/>
    </row>
    <row r="14960" spans="44:74">
      <c r="AR14960" s="8"/>
      <c r="BV14960" s="38"/>
    </row>
    <row r="14961" spans="44:74">
      <c r="AR14961" s="8"/>
      <c r="BV14961" s="38"/>
    </row>
    <row r="14962" spans="44:74">
      <c r="AR14962" s="8"/>
      <c r="BV14962" s="38"/>
    </row>
    <row r="14963" spans="44:74">
      <c r="AR14963" s="8"/>
      <c r="BV14963" s="38"/>
    </row>
    <row r="14964" spans="44:74">
      <c r="AR14964" s="8"/>
      <c r="BV14964" s="38"/>
    </row>
    <row r="14965" spans="44:74">
      <c r="AR14965" s="8"/>
      <c r="BV14965" s="38"/>
    </row>
    <row r="14966" spans="44:74">
      <c r="AR14966" s="8"/>
      <c r="BV14966" s="38"/>
    </row>
    <row r="14967" spans="44:74">
      <c r="AR14967" s="8"/>
      <c r="BV14967" s="38"/>
    </row>
    <row r="14968" spans="44:74">
      <c r="AR14968" s="8"/>
      <c r="BV14968" s="38"/>
    </row>
    <row r="14969" spans="44:74">
      <c r="AR14969" s="8"/>
      <c r="BV14969" s="38"/>
    </row>
    <row r="14970" spans="44:74">
      <c r="AR14970" s="8"/>
      <c r="BV14970" s="38"/>
    </row>
    <row r="14971" spans="44:74">
      <c r="AR14971" s="8"/>
      <c r="BV14971" s="38"/>
    </row>
    <row r="14972" spans="44:74">
      <c r="AR14972" s="8"/>
      <c r="BV14972" s="38"/>
    </row>
    <row r="14973" spans="44:74">
      <c r="AR14973" s="8"/>
      <c r="BV14973" s="38"/>
    </row>
    <row r="14974" spans="44:74">
      <c r="AR14974" s="8"/>
      <c r="BV14974" s="38"/>
    </row>
    <row r="14975" spans="44:74">
      <c r="AR14975" s="8"/>
      <c r="BV14975" s="38"/>
    </row>
    <row r="14976" spans="44:74">
      <c r="AR14976" s="8"/>
      <c r="BV14976" s="38"/>
    </row>
    <row r="14977" spans="44:74">
      <c r="AR14977" s="8"/>
      <c r="BV14977" s="38"/>
    </row>
    <row r="14978" spans="44:74">
      <c r="AR14978" s="8"/>
      <c r="BV14978" s="38"/>
    </row>
    <row r="14979" spans="44:74">
      <c r="AR14979" s="8"/>
      <c r="BV14979" s="38"/>
    </row>
    <row r="14980" spans="44:74">
      <c r="AR14980" s="8"/>
      <c r="BV14980" s="38"/>
    </row>
    <row r="14981" spans="44:74">
      <c r="AR14981" s="8"/>
      <c r="BV14981" s="38"/>
    </row>
    <row r="14982" spans="44:74">
      <c r="AR14982" s="8"/>
      <c r="BV14982" s="38"/>
    </row>
    <row r="14983" spans="44:74">
      <c r="AR14983" s="8"/>
      <c r="BV14983" s="38"/>
    </row>
    <row r="14984" spans="44:74">
      <c r="AR14984" s="8"/>
      <c r="BV14984" s="38"/>
    </row>
    <row r="14985" spans="44:74">
      <c r="AR14985" s="8"/>
      <c r="BV14985" s="38"/>
    </row>
    <row r="14986" spans="44:74">
      <c r="AR14986" s="8"/>
      <c r="BV14986" s="38"/>
    </row>
    <row r="14987" spans="44:74">
      <c r="AR14987" s="8"/>
      <c r="BV14987" s="38"/>
    </row>
    <row r="14988" spans="44:74">
      <c r="AR14988" s="8"/>
      <c r="BV14988" s="38"/>
    </row>
    <row r="14989" spans="44:74">
      <c r="AR14989" s="8"/>
      <c r="BV14989" s="38"/>
    </row>
    <row r="14990" spans="44:74">
      <c r="AR14990" s="8"/>
      <c r="BV14990" s="38"/>
    </row>
    <row r="14991" spans="44:74">
      <c r="AR14991" s="8"/>
      <c r="BV14991" s="38"/>
    </row>
    <row r="14992" spans="44:74">
      <c r="AR14992" s="8"/>
      <c r="BV14992" s="38"/>
    </row>
    <row r="14993" spans="44:74">
      <c r="AR14993" s="8"/>
      <c r="BV14993" s="38"/>
    </row>
    <row r="14994" spans="44:74">
      <c r="AR14994" s="8"/>
      <c r="BV14994" s="38"/>
    </row>
    <row r="14995" spans="44:74">
      <c r="AR14995" s="8"/>
      <c r="BV14995" s="38"/>
    </row>
    <row r="14996" spans="44:74">
      <c r="AR14996" s="8"/>
      <c r="BV14996" s="38"/>
    </row>
    <row r="14997" spans="44:74">
      <c r="AR14997" s="8"/>
      <c r="BV14997" s="38"/>
    </row>
    <row r="14998" spans="44:74">
      <c r="AR14998" s="8"/>
      <c r="BV14998" s="38"/>
    </row>
    <row r="14999" spans="44:74">
      <c r="AR14999" s="8"/>
      <c r="BV14999" s="38"/>
    </row>
    <row r="15000" spans="44:74">
      <c r="AR15000" s="8"/>
      <c r="BV15000" s="38"/>
    </row>
    <row r="15001" spans="44:74">
      <c r="AR15001" s="8"/>
      <c r="BV15001" s="38"/>
    </row>
    <row r="15002" spans="44:74">
      <c r="AR15002" s="8"/>
      <c r="BV15002" s="38"/>
    </row>
    <row r="15003" spans="44:74">
      <c r="AR15003" s="8"/>
      <c r="BV15003" s="38"/>
    </row>
    <row r="15004" spans="44:74">
      <c r="AR15004" s="8"/>
      <c r="BV15004" s="38"/>
    </row>
    <row r="15005" spans="44:74">
      <c r="AR15005" s="8"/>
      <c r="BV15005" s="38"/>
    </row>
    <row r="15006" spans="44:74">
      <c r="AR15006" s="8"/>
      <c r="BV15006" s="38"/>
    </row>
    <row r="15007" spans="44:74">
      <c r="AR15007" s="8"/>
      <c r="BV15007" s="38"/>
    </row>
    <row r="15008" spans="44:74">
      <c r="AR15008" s="8"/>
      <c r="BV15008" s="38"/>
    </row>
    <row r="15009" spans="44:74">
      <c r="AR15009" s="8"/>
      <c r="BV15009" s="38"/>
    </row>
    <row r="15010" spans="44:74">
      <c r="AR15010" s="8"/>
      <c r="BV15010" s="38"/>
    </row>
    <row r="15011" spans="44:74">
      <c r="AR15011" s="8"/>
      <c r="BV15011" s="38"/>
    </row>
    <row r="15012" spans="44:74">
      <c r="AR15012" s="8"/>
      <c r="BV15012" s="38"/>
    </row>
    <row r="15013" spans="44:74">
      <c r="AR15013" s="8"/>
      <c r="BV15013" s="38"/>
    </row>
    <row r="15014" spans="44:74">
      <c r="AR15014" s="8"/>
      <c r="BV15014" s="38"/>
    </row>
    <row r="15015" spans="44:74">
      <c r="AR15015" s="8"/>
      <c r="BV15015" s="38"/>
    </row>
    <row r="15016" spans="44:74">
      <c r="AR15016" s="8"/>
      <c r="BV15016" s="38"/>
    </row>
    <row r="15017" spans="44:74">
      <c r="AR15017" s="8"/>
      <c r="BV15017" s="38"/>
    </row>
    <row r="15018" spans="44:74">
      <c r="AR15018" s="8"/>
      <c r="BV15018" s="38"/>
    </row>
    <row r="15019" spans="44:74">
      <c r="AR15019" s="8"/>
      <c r="BV15019" s="38"/>
    </row>
    <row r="15020" spans="44:74">
      <c r="AR15020" s="8"/>
      <c r="BV15020" s="38"/>
    </row>
    <row r="15021" spans="44:74">
      <c r="AR15021" s="8"/>
      <c r="BV15021" s="38"/>
    </row>
    <row r="15022" spans="44:74">
      <c r="AR15022" s="8"/>
      <c r="BV15022" s="38"/>
    </row>
    <row r="15023" spans="44:74">
      <c r="AR15023" s="8"/>
      <c r="BV15023" s="38"/>
    </row>
    <row r="15024" spans="44:74">
      <c r="AR15024" s="8"/>
      <c r="BV15024" s="38"/>
    </row>
    <row r="15025" spans="44:74">
      <c r="AR15025" s="8"/>
      <c r="BV15025" s="38"/>
    </row>
    <row r="15026" spans="44:74">
      <c r="AR15026" s="8"/>
      <c r="BV15026" s="38"/>
    </row>
    <row r="15027" spans="44:74">
      <c r="AR15027" s="8"/>
      <c r="BV15027" s="38"/>
    </row>
    <row r="15028" spans="44:74">
      <c r="AR15028" s="8"/>
      <c r="BV15028" s="38"/>
    </row>
    <row r="15029" spans="44:74">
      <c r="AR15029" s="8"/>
      <c r="BV15029" s="38"/>
    </row>
    <row r="15030" spans="44:74">
      <c r="AR15030" s="8"/>
      <c r="BV15030" s="38"/>
    </row>
    <row r="15031" spans="44:74">
      <c r="AR15031" s="8"/>
      <c r="BV15031" s="38"/>
    </row>
    <row r="15032" spans="44:74">
      <c r="AR15032" s="8"/>
      <c r="BV15032" s="38"/>
    </row>
    <row r="15033" spans="44:74">
      <c r="AR15033" s="8"/>
      <c r="BV15033" s="38"/>
    </row>
    <row r="15034" spans="44:74">
      <c r="AR15034" s="8"/>
      <c r="BV15034" s="38"/>
    </row>
    <row r="15035" spans="44:74">
      <c r="AR15035" s="8"/>
      <c r="BV15035" s="38"/>
    </row>
    <row r="15036" spans="44:74">
      <c r="AR15036" s="8"/>
      <c r="BV15036" s="38"/>
    </row>
    <row r="15037" spans="44:74">
      <c r="AR15037" s="8"/>
      <c r="BV15037" s="38"/>
    </row>
    <row r="15038" spans="44:74">
      <c r="AR15038" s="8"/>
      <c r="BV15038" s="38"/>
    </row>
    <row r="15039" spans="44:74">
      <c r="AR15039" s="8"/>
      <c r="BV15039" s="38"/>
    </row>
    <row r="15040" spans="44:74">
      <c r="AR15040" s="8"/>
      <c r="BV15040" s="38"/>
    </row>
    <row r="15041" spans="44:74">
      <c r="AR15041" s="8"/>
      <c r="BV15041" s="38"/>
    </row>
    <row r="15042" spans="44:74">
      <c r="AR15042" s="8"/>
      <c r="BV15042" s="38"/>
    </row>
    <row r="15043" spans="44:74">
      <c r="AR15043" s="8"/>
      <c r="BV15043" s="38"/>
    </row>
    <row r="15044" spans="44:74">
      <c r="AR15044" s="8"/>
      <c r="BV15044" s="38"/>
    </row>
    <row r="15045" spans="44:74">
      <c r="AR15045" s="8"/>
      <c r="BV15045" s="38"/>
    </row>
    <row r="15046" spans="44:74">
      <c r="AR15046" s="8"/>
      <c r="BV15046" s="38"/>
    </row>
    <row r="15047" spans="44:74">
      <c r="AR15047" s="8"/>
      <c r="BV15047" s="38"/>
    </row>
    <row r="15048" spans="44:74">
      <c r="AR15048" s="8"/>
      <c r="BV15048" s="38"/>
    </row>
    <row r="15049" spans="44:74">
      <c r="AR15049" s="8"/>
      <c r="BV15049" s="38"/>
    </row>
    <row r="15050" spans="44:74">
      <c r="AR15050" s="8"/>
      <c r="BV15050" s="38"/>
    </row>
    <row r="15051" spans="44:74">
      <c r="AR15051" s="8"/>
      <c r="BV15051" s="38"/>
    </row>
    <row r="15052" spans="44:74">
      <c r="AR15052" s="8"/>
      <c r="BV15052" s="38"/>
    </row>
    <row r="15053" spans="44:74">
      <c r="AR15053" s="8"/>
      <c r="BV15053" s="38"/>
    </row>
    <row r="15054" spans="44:74">
      <c r="AR15054" s="8"/>
      <c r="BV15054" s="38"/>
    </row>
    <row r="15055" spans="44:74">
      <c r="AR15055" s="8"/>
      <c r="BV15055" s="38"/>
    </row>
    <row r="15056" spans="44:74">
      <c r="AR15056" s="8"/>
      <c r="BV15056" s="38"/>
    </row>
    <row r="15057" spans="44:74">
      <c r="AR15057" s="8"/>
      <c r="BV15057" s="38"/>
    </row>
    <row r="15058" spans="44:74">
      <c r="AR15058" s="8"/>
      <c r="BV15058" s="38"/>
    </row>
    <row r="15059" spans="44:74">
      <c r="AR15059" s="8"/>
      <c r="BV15059" s="38"/>
    </row>
    <row r="15060" spans="44:74">
      <c r="AR15060" s="8"/>
      <c r="BV15060" s="38"/>
    </row>
    <row r="15061" spans="44:74">
      <c r="AR15061" s="8"/>
      <c r="BV15061" s="38"/>
    </row>
    <row r="15062" spans="44:74">
      <c r="AR15062" s="8"/>
      <c r="BV15062" s="38"/>
    </row>
    <row r="15063" spans="44:74">
      <c r="AR15063" s="8"/>
      <c r="BV15063" s="38"/>
    </row>
    <row r="15064" spans="44:74">
      <c r="AR15064" s="8"/>
      <c r="BV15064" s="38"/>
    </row>
    <row r="15065" spans="44:74">
      <c r="AR15065" s="8"/>
      <c r="BV15065" s="38"/>
    </row>
    <row r="15066" spans="44:74">
      <c r="AR15066" s="8"/>
      <c r="BV15066" s="38"/>
    </row>
    <row r="15067" spans="44:74">
      <c r="AR15067" s="8"/>
      <c r="BV15067" s="38"/>
    </row>
    <row r="15068" spans="44:74">
      <c r="AR15068" s="8"/>
      <c r="BV15068" s="38"/>
    </row>
    <row r="15069" spans="44:74">
      <c r="AR15069" s="8"/>
      <c r="BV15069" s="38"/>
    </row>
    <row r="15070" spans="44:74">
      <c r="AR15070" s="8"/>
      <c r="BV15070" s="38"/>
    </row>
    <row r="15071" spans="44:74">
      <c r="AR15071" s="8"/>
      <c r="BV15071" s="38"/>
    </row>
    <row r="15072" spans="44:74">
      <c r="AR15072" s="8"/>
      <c r="BV15072" s="38"/>
    </row>
    <row r="15073" spans="44:74">
      <c r="AR15073" s="8"/>
      <c r="BV15073" s="38"/>
    </row>
    <row r="15074" spans="44:74">
      <c r="AR15074" s="8"/>
      <c r="BV15074" s="38"/>
    </row>
    <row r="15075" spans="44:74">
      <c r="AR15075" s="8"/>
      <c r="BV15075" s="38"/>
    </row>
    <row r="15076" spans="44:74">
      <c r="AR15076" s="8"/>
      <c r="BV15076" s="38"/>
    </row>
    <row r="15077" spans="44:74">
      <c r="AR15077" s="8"/>
      <c r="BV15077" s="38"/>
    </row>
    <row r="15078" spans="44:74">
      <c r="AR15078" s="8"/>
      <c r="BV15078" s="38"/>
    </row>
    <row r="15079" spans="44:74">
      <c r="AR15079" s="8"/>
      <c r="BV15079" s="38"/>
    </row>
    <row r="15080" spans="44:74">
      <c r="AR15080" s="8"/>
      <c r="BV15080" s="38"/>
    </row>
    <row r="15081" spans="44:74">
      <c r="AR15081" s="8"/>
      <c r="BV15081" s="38"/>
    </row>
    <row r="15082" spans="44:74">
      <c r="AR15082" s="8"/>
      <c r="BV15082" s="38"/>
    </row>
    <row r="15083" spans="44:74">
      <c r="AR15083" s="8"/>
      <c r="BV15083" s="38"/>
    </row>
    <row r="15084" spans="44:74">
      <c r="AR15084" s="8"/>
      <c r="BV15084" s="38"/>
    </row>
    <row r="15085" spans="44:74">
      <c r="AR15085" s="8"/>
      <c r="BV15085" s="38"/>
    </row>
    <row r="15086" spans="44:74">
      <c r="AR15086" s="8"/>
      <c r="BV15086" s="38"/>
    </row>
    <row r="15087" spans="44:74">
      <c r="AR15087" s="8"/>
      <c r="BV15087" s="38"/>
    </row>
    <row r="15088" spans="44:74">
      <c r="AR15088" s="8"/>
      <c r="BV15088" s="38"/>
    </row>
    <row r="15089" spans="44:74">
      <c r="AR15089" s="8"/>
      <c r="BV15089" s="38"/>
    </row>
    <row r="15090" spans="44:74">
      <c r="AR15090" s="8"/>
      <c r="BV15090" s="38"/>
    </row>
    <row r="15091" spans="44:74">
      <c r="AR15091" s="8"/>
      <c r="BV15091" s="38"/>
    </row>
    <row r="15092" spans="44:74">
      <c r="AR15092" s="8"/>
      <c r="BV15092" s="38"/>
    </row>
    <row r="15093" spans="44:74">
      <c r="AR15093" s="8"/>
      <c r="BV15093" s="38"/>
    </row>
    <row r="15094" spans="44:74">
      <c r="AR15094" s="8"/>
      <c r="BV15094" s="38"/>
    </row>
    <row r="15095" spans="44:74">
      <c r="AR15095" s="8"/>
      <c r="BV15095" s="38"/>
    </row>
    <row r="15096" spans="44:74">
      <c r="AR15096" s="8"/>
      <c r="BV15096" s="38"/>
    </row>
    <row r="15097" spans="44:74">
      <c r="AR15097" s="8"/>
      <c r="BV15097" s="38"/>
    </row>
    <row r="15098" spans="44:74">
      <c r="AR15098" s="8"/>
      <c r="BV15098" s="38"/>
    </row>
    <row r="15099" spans="44:74">
      <c r="AR15099" s="8"/>
      <c r="BV15099" s="38"/>
    </row>
    <row r="15100" spans="44:74">
      <c r="AR15100" s="8"/>
      <c r="BV15100" s="38"/>
    </row>
    <row r="15101" spans="44:74">
      <c r="AR15101" s="8"/>
      <c r="BV15101" s="38"/>
    </row>
    <row r="15102" spans="44:74">
      <c r="AR15102" s="8"/>
      <c r="BV15102" s="38"/>
    </row>
    <row r="15103" spans="44:74">
      <c r="AR15103" s="8"/>
      <c r="BV15103" s="38"/>
    </row>
    <row r="15104" spans="44:74">
      <c r="AR15104" s="8"/>
      <c r="BV15104" s="38"/>
    </row>
    <row r="15105" spans="44:74">
      <c r="AR15105" s="8"/>
      <c r="BV15105" s="38"/>
    </row>
    <row r="15106" spans="44:74">
      <c r="AR15106" s="8"/>
      <c r="BV15106" s="38"/>
    </row>
    <row r="15107" spans="44:74">
      <c r="AR15107" s="8"/>
      <c r="BV15107" s="38"/>
    </row>
    <row r="15108" spans="44:74">
      <c r="AR15108" s="8"/>
      <c r="BV15108" s="38"/>
    </row>
    <row r="15109" spans="44:74">
      <c r="AR15109" s="8"/>
      <c r="BV15109" s="38"/>
    </row>
    <row r="15110" spans="44:74">
      <c r="AR15110" s="8"/>
      <c r="BV15110" s="38"/>
    </row>
    <row r="15111" spans="44:74">
      <c r="AR15111" s="8"/>
      <c r="BV15111" s="38"/>
    </row>
    <row r="15112" spans="44:74">
      <c r="AR15112" s="8"/>
      <c r="BV15112" s="38"/>
    </row>
    <row r="15113" spans="44:74">
      <c r="AR15113" s="8"/>
      <c r="BV15113" s="38"/>
    </row>
    <row r="15114" spans="44:74">
      <c r="AR15114" s="8"/>
      <c r="BV15114" s="38"/>
    </row>
    <row r="15115" spans="44:74">
      <c r="AR15115" s="8"/>
      <c r="BV15115" s="38"/>
    </row>
    <row r="15116" spans="44:74">
      <c r="AR15116" s="8"/>
      <c r="BV15116" s="38"/>
    </row>
    <row r="15117" spans="44:74">
      <c r="AR15117" s="8"/>
      <c r="BV15117" s="38"/>
    </row>
    <row r="15118" spans="44:74">
      <c r="AR15118" s="8"/>
      <c r="BV15118" s="38"/>
    </row>
    <row r="15119" spans="44:74">
      <c r="AR15119" s="8"/>
      <c r="BV15119" s="38"/>
    </row>
    <row r="15120" spans="44:74">
      <c r="AR15120" s="8"/>
      <c r="BV15120" s="38"/>
    </row>
    <row r="15121" spans="44:74">
      <c r="AR15121" s="8"/>
      <c r="BV15121" s="38"/>
    </row>
    <row r="15122" spans="44:74">
      <c r="AR15122" s="8"/>
      <c r="BV15122" s="38"/>
    </row>
    <row r="15123" spans="44:74">
      <c r="AR15123" s="8"/>
      <c r="BV15123" s="38"/>
    </row>
    <row r="15124" spans="44:74">
      <c r="AR15124" s="8"/>
      <c r="BV15124" s="38"/>
    </row>
    <row r="15125" spans="44:74">
      <c r="AR15125" s="8"/>
      <c r="BV15125" s="38"/>
    </row>
    <row r="15126" spans="44:74">
      <c r="AR15126" s="8"/>
      <c r="BV15126" s="38"/>
    </row>
    <row r="15127" spans="44:74">
      <c r="AR15127" s="8"/>
      <c r="BV15127" s="38"/>
    </row>
    <row r="15128" spans="44:74">
      <c r="AR15128" s="8"/>
      <c r="BV15128" s="38"/>
    </row>
    <row r="15129" spans="44:74">
      <c r="AR15129" s="8"/>
      <c r="BV15129" s="38"/>
    </row>
    <row r="15130" spans="44:74">
      <c r="AR15130" s="8"/>
      <c r="BV15130" s="38"/>
    </row>
    <row r="15131" spans="44:74">
      <c r="AR15131" s="8"/>
      <c r="BV15131" s="38"/>
    </row>
    <row r="15132" spans="44:74">
      <c r="AR15132" s="8"/>
      <c r="BV15132" s="38"/>
    </row>
    <row r="15133" spans="44:74">
      <c r="AR15133" s="8"/>
      <c r="BV15133" s="38"/>
    </row>
    <row r="15134" spans="44:74">
      <c r="AR15134" s="8"/>
      <c r="BV15134" s="38"/>
    </row>
    <row r="15135" spans="44:74">
      <c r="AR15135" s="8"/>
      <c r="BV15135" s="38"/>
    </row>
    <row r="15136" spans="44:74">
      <c r="AR15136" s="8"/>
      <c r="BV15136" s="38"/>
    </row>
    <row r="15137" spans="44:74">
      <c r="AR15137" s="8"/>
      <c r="BV15137" s="38"/>
    </row>
    <row r="15138" spans="44:74">
      <c r="AR15138" s="8"/>
      <c r="BV15138" s="38"/>
    </row>
    <row r="15139" spans="44:74">
      <c r="AR15139" s="8"/>
      <c r="BV15139" s="38"/>
    </row>
    <row r="15140" spans="44:74">
      <c r="AR15140" s="8"/>
      <c r="BV15140" s="38"/>
    </row>
    <row r="15141" spans="44:74">
      <c r="AR15141" s="8"/>
      <c r="BV15141" s="38"/>
    </row>
    <row r="15142" spans="44:74">
      <c r="AR15142" s="8"/>
      <c r="BV15142" s="38"/>
    </row>
    <row r="15143" spans="44:74">
      <c r="AR15143" s="8"/>
      <c r="BV15143" s="38"/>
    </row>
    <row r="15144" spans="44:74">
      <c r="AR15144" s="8"/>
      <c r="BV15144" s="38"/>
    </row>
    <row r="15145" spans="44:74">
      <c r="AR15145" s="8"/>
      <c r="BV15145" s="38"/>
    </row>
    <row r="15146" spans="44:74">
      <c r="AR15146" s="8"/>
      <c r="BV15146" s="38"/>
    </row>
    <row r="15147" spans="44:74">
      <c r="AR15147" s="8"/>
      <c r="BV15147" s="38"/>
    </row>
    <row r="15148" spans="44:74">
      <c r="AR15148" s="8"/>
      <c r="BV15148" s="38"/>
    </row>
    <row r="15149" spans="44:74">
      <c r="AR15149" s="8"/>
      <c r="BV15149" s="38"/>
    </row>
    <row r="15150" spans="44:74">
      <c r="AR15150" s="8"/>
      <c r="BV15150" s="38"/>
    </row>
    <row r="15151" spans="44:74">
      <c r="AR15151" s="8"/>
      <c r="BV15151" s="38"/>
    </row>
    <row r="15152" spans="44:74">
      <c r="AR15152" s="8"/>
      <c r="BV15152" s="38"/>
    </row>
    <row r="15153" spans="44:74">
      <c r="AR15153" s="8"/>
      <c r="BV15153" s="38"/>
    </row>
    <row r="15154" spans="44:74">
      <c r="AR15154" s="8"/>
      <c r="BV15154" s="38"/>
    </row>
    <row r="15155" spans="44:74">
      <c r="AR15155" s="8"/>
      <c r="BV15155" s="38"/>
    </row>
    <row r="15156" spans="44:74">
      <c r="AR15156" s="8"/>
      <c r="BV15156" s="38"/>
    </row>
    <row r="15157" spans="44:74">
      <c r="AR15157" s="8"/>
      <c r="BV15157" s="38"/>
    </row>
    <row r="15158" spans="44:74">
      <c r="AR15158" s="8"/>
      <c r="BV15158" s="38"/>
    </row>
    <row r="15159" spans="44:74">
      <c r="AR15159" s="8"/>
      <c r="BV15159" s="38"/>
    </row>
    <row r="15160" spans="44:74">
      <c r="AR15160" s="8"/>
      <c r="BV15160" s="38"/>
    </row>
    <row r="15161" spans="44:74">
      <c r="AR15161" s="8"/>
      <c r="BV15161" s="38"/>
    </row>
    <row r="15162" spans="44:74">
      <c r="AR15162" s="8"/>
      <c r="BV15162" s="38"/>
    </row>
    <row r="15163" spans="44:74">
      <c r="AR15163" s="8"/>
      <c r="BV15163" s="38"/>
    </row>
    <row r="15164" spans="44:74">
      <c r="AR15164" s="8"/>
      <c r="BV15164" s="38"/>
    </row>
    <row r="15165" spans="44:74">
      <c r="AR15165" s="8"/>
      <c r="BV15165" s="38"/>
    </row>
    <row r="15166" spans="44:74">
      <c r="AR15166" s="8"/>
      <c r="BV15166" s="38"/>
    </row>
    <row r="15167" spans="44:74">
      <c r="AR15167" s="8"/>
      <c r="BV15167" s="38"/>
    </row>
    <row r="15168" spans="44:74">
      <c r="AR15168" s="8"/>
      <c r="BV15168" s="38"/>
    </row>
    <row r="15169" spans="44:74">
      <c r="AR15169" s="8"/>
      <c r="BV15169" s="38"/>
    </row>
    <row r="15170" spans="44:74">
      <c r="AR15170" s="8"/>
      <c r="BV15170" s="38"/>
    </row>
    <row r="15171" spans="44:74">
      <c r="AR15171" s="8"/>
      <c r="BV15171" s="38"/>
    </row>
    <row r="15172" spans="44:74">
      <c r="AR15172" s="8"/>
      <c r="BV15172" s="38"/>
    </row>
    <row r="15173" spans="44:74">
      <c r="AR15173" s="8"/>
      <c r="BV15173" s="38"/>
    </row>
    <row r="15174" spans="44:74">
      <c r="AR15174" s="8"/>
      <c r="BV15174" s="38"/>
    </row>
    <row r="15175" spans="44:74">
      <c r="AR15175" s="8"/>
      <c r="BV15175" s="38"/>
    </row>
    <row r="15176" spans="44:74">
      <c r="AR15176" s="8"/>
      <c r="BV15176" s="38"/>
    </row>
    <row r="15177" spans="44:74">
      <c r="AR15177" s="8"/>
      <c r="BV15177" s="38"/>
    </row>
    <row r="15178" spans="44:74">
      <c r="AR15178" s="8"/>
      <c r="BV15178" s="38"/>
    </row>
    <row r="15179" spans="44:74">
      <c r="AR15179" s="8"/>
      <c r="BV15179" s="38"/>
    </row>
    <row r="15180" spans="44:74">
      <c r="AR15180" s="8"/>
      <c r="BV15180" s="38"/>
    </row>
    <row r="15181" spans="44:74">
      <c r="AR15181" s="8"/>
      <c r="BV15181" s="38"/>
    </row>
    <row r="15182" spans="44:74">
      <c r="AR15182" s="8"/>
      <c r="BV15182" s="38"/>
    </row>
    <row r="15183" spans="44:74">
      <c r="AR15183" s="8"/>
      <c r="BV15183" s="38"/>
    </row>
    <row r="15184" spans="44:74">
      <c r="AR15184" s="8"/>
      <c r="BV15184" s="38"/>
    </row>
    <row r="15185" spans="44:74">
      <c r="AR15185" s="8"/>
      <c r="BV15185" s="38"/>
    </row>
    <row r="15186" spans="44:74">
      <c r="AR15186" s="8"/>
      <c r="BV15186" s="38"/>
    </row>
    <row r="15187" spans="44:74">
      <c r="AR15187" s="8"/>
      <c r="BV15187" s="38"/>
    </row>
    <row r="15188" spans="44:74">
      <c r="AR15188" s="8"/>
      <c r="BV15188" s="38"/>
    </row>
    <row r="15189" spans="44:74">
      <c r="AR15189" s="8"/>
      <c r="BV15189" s="38"/>
    </row>
    <row r="15190" spans="44:74">
      <c r="AR15190" s="8"/>
      <c r="BV15190" s="38"/>
    </row>
    <row r="15191" spans="44:74">
      <c r="AR15191" s="8"/>
      <c r="BV15191" s="38"/>
    </row>
    <row r="15192" spans="44:74">
      <c r="AR15192" s="8"/>
      <c r="BV15192" s="38"/>
    </row>
    <row r="15193" spans="44:74">
      <c r="AR15193" s="8"/>
      <c r="BV15193" s="38"/>
    </row>
    <row r="15194" spans="44:74">
      <c r="AR15194" s="8"/>
      <c r="BV15194" s="38"/>
    </row>
    <row r="15195" spans="44:74">
      <c r="AR15195" s="8"/>
      <c r="BV15195" s="38"/>
    </row>
    <row r="15196" spans="44:74">
      <c r="AR15196" s="8"/>
      <c r="BV15196" s="38"/>
    </row>
    <row r="15197" spans="44:74">
      <c r="AR15197" s="8"/>
      <c r="BV15197" s="38"/>
    </row>
    <row r="15198" spans="44:74">
      <c r="AR15198" s="8"/>
      <c r="BV15198" s="38"/>
    </row>
    <row r="15199" spans="44:74">
      <c r="AR15199" s="8"/>
      <c r="BV15199" s="38"/>
    </row>
    <row r="15200" spans="44:74">
      <c r="AR15200" s="8"/>
      <c r="BV15200" s="38"/>
    </row>
    <row r="15201" spans="44:74">
      <c r="AR15201" s="8"/>
      <c r="BV15201" s="38"/>
    </row>
    <row r="15202" spans="44:74">
      <c r="AR15202" s="8"/>
      <c r="BV15202" s="38"/>
    </row>
    <row r="15203" spans="44:74">
      <c r="AR15203" s="8"/>
      <c r="BV15203" s="38"/>
    </row>
    <row r="15204" spans="44:74">
      <c r="AR15204" s="8"/>
      <c r="BV15204" s="38"/>
    </row>
    <row r="15205" spans="44:74">
      <c r="AR15205" s="8"/>
      <c r="BV15205" s="38"/>
    </row>
    <row r="15206" spans="44:74">
      <c r="AR15206" s="8"/>
      <c r="BV15206" s="38"/>
    </row>
    <row r="15207" spans="44:74">
      <c r="AR15207" s="8"/>
      <c r="BV15207" s="38"/>
    </row>
    <row r="15208" spans="44:74">
      <c r="AR15208" s="8"/>
      <c r="BV15208" s="38"/>
    </row>
    <row r="15209" spans="44:74">
      <c r="AR15209" s="8"/>
      <c r="BV15209" s="38"/>
    </row>
    <row r="15210" spans="44:74">
      <c r="AR15210" s="8"/>
      <c r="BV15210" s="38"/>
    </row>
    <row r="15211" spans="44:74">
      <c r="AR15211" s="8"/>
      <c r="BV15211" s="38"/>
    </row>
    <row r="15212" spans="44:74">
      <c r="AR15212" s="8"/>
      <c r="BV15212" s="38"/>
    </row>
    <row r="15213" spans="44:74">
      <c r="AR15213" s="8"/>
      <c r="BV15213" s="38"/>
    </row>
    <row r="15214" spans="44:74">
      <c r="AR15214" s="8"/>
      <c r="BV15214" s="38"/>
    </row>
    <row r="15215" spans="44:74">
      <c r="AR15215" s="8"/>
      <c r="BV15215" s="38"/>
    </row>
    <row r="15216" spans="44:74">
      <c r="AR15216" s="8"/>
      <c r="BV15216" s="38"/>
    </row>
    <row r="15217" spans="44:74">
      <c r="AR15217" s="8"/>
      <c r="BV15217" s="38"/>
    </row>
    <row r="15218" spans="44:74">
      <c r="AR15218" s="8"/>
      <c r="BV15218" s="38"/>
    </row>
    <row r="15219" spans="44:74">
      <c r="AR15219" s="8"/>
      <c r="BV15219" s="38"/>
    </row>
    <row r="15220" spans="44:74">
      <c r="AR15220" s="8"/>
      <c r="BV15220" s="38"/>
    </row>
    <row r="15221" spans="44:74">
      <c r="AR15221" s="8"/>
      <c r="BV15221" s="38"/>
    </row>
    <row r="15222" spans="44:74">
      <c r="AR15222" s="8"/>
      <c r="BV15222" s="38"/>
    </row>
    <row r="15223" spans="44:74">
      <c r="AR15223" s="8"/>
      <c r="BV15223" s="38"/>
    </row>
    <row r="15224" spans="44:74">
      <c r="AR15224" s="8"/>
      <c r="BV15224" s="38"/>
    </row>
    <row r="15225" spans="44:74">
      <c r="AR15225" s="8"/>
      <c r="BV15225" s="38"/>
    </row>
    <row r="15226" spans="44:74">
      <c r="AR15226" s="8"/>
      <c r="BV15226" s="38"/>
    </row>
    <row r="15227" spans="44:74">
      <c r="AR15227" s="8"/>
      <c r="BV15227" s="38"/>
    </row>
    <row r="15228" spans="44:74">
      <c r="AR15228" s="8"/>
      <c r="BV15228" s="38"/>
    </row>
    <row r="15229" spans="44:74">
      <c r="AR15229" s="8"/>
      <c r="BV15229" s="38"/>
    </row>
    <row r="15230" spans="44:74">
      <c r="AR15230" s="8"/>
      <c r="BV15230" s="38"/>
    </row>
    <row r="15231" spans="44:74">
      <c r="AR15231" s="8"/>
      <c r="BV15231" s="38"/>
    </row>
    <row r="15232" spans="44:74">
      <c r="AR15232" s="8"/>
      <c r="BV15232" s="38"/>
    </row>
    <row r="15233" spans="44:74">
      <c r="AR15233" s="8"/>
      <c r="BV15233" s="38"/>
    </row>
    <row r="15234" spans="44:74">
      <c r="AR15234" s="8"/>
      <c r="BV15234" s="38"/>
    </row>
    <row r="15235" spans="44:74">
      <c r="AR15235" s="8"/>
      <c r="BV15235" s="38"/>
    </row>
    <row r="15236" spans="44:74">
      <c r="AR15236" s="8"/>
      <c r="BV15236" s="38"/>
    </row>
    <row r="15237" spans="44:74">
      <c r="AR15237" s="8"/>
      <c r="BV15237" s="38"/>
    </row>
    <row r="15238" spans="44:74">
      <c r="AR15238" s="8"/>
      <c r="BV15238" s="38"/>
    </row>
    <row r="15239" spans="44:74">
      <c r="AR15239" s="8"/>
      <c r="BV15239" s="38"/>
    </row>
    <row r="15240" spans="44:74">
      <c r="AR15240" s="8"/>
      <c r="BV15240" s="38"/>
    </row>
    <row r="15241" spans="44:74">
      <c r="AR15241" s="8"/>
      <c r="BV15241" s="38"/>
    </row>
    <row r="15242" spans="44:74">
      <c r="AR15242" s="8"/>
      <c r="BV15242" s="38"/>
    </row>
    <row r="15243" spans="44:74">
      <c r="AR15243" s="8"/>
      <c r="BV15243" s="38"/>
    </row>
    <row r="15244" spans="44:74">
      <c r="AR15244" s="8"/>
      <c r="BV15244" s="38"/>
    </row>
    <row r="15245" spans="44:74">
      <c r="AR15245" s="8"/>
      <c r="BV15245" s="38"/>
    </row>
    <row r="15246" spans="44:74">
      <c r="AR15246" s="8"/>
      <c r="BV15246" s="38"/>
    </row>
    <row r="15247" spans="44:74">
      <c r="AR15247" s="8"/>
      <c r="BV15247" s="38"/>
    </row>
    <row r="15248" spans="44:74">
      <c r="AR15248" s="8"/>
      <c r="BV15248" s="38"/>
    </row>
    <row r="15249" spans="44:74">
      <c r="AR15249" s="8"/>
      <c r="BV15249" s="38"/>
    </row>
    <row r="15250" spans="44:74">
      <c r="AR15250" s="8"/>
      <c r="BV15250" s="38"/>
    </row>
    <row r="15251" spans="44:74">
      <c r="AR15251" s="8"/>
      <c r="BV15251" s="38"/>
    </row>
    <row r="15252" spans="44:74">
      <c r="AR15252" s="8"/>
      <c r="BV15252" s="38"/>
    </row>
    <row r="15253" spans="44:74">
      <c r="AR15253" s="8"/>
      <c r="BV15253" s="38"/>
    </row>
    <row r="15254" spans="44:74">
      <c r="AR15254" s="8"/>
      <c r="BV15254" s="38"/>
    </row>
    <row r="15255" spans="44:74">
      <c r="AR15255" s="8"/>
      <c r="BV15255" s="38"/>
    </row>
    <row r="15256" spans="44:74">
      <c r="AR15256" s="8"/>
      <c r="BV15256" s="38"/>
    </row>
    <row r="15257" spans="44:74">
      <c r="AR15257" s="8"/>
      <c r="BV15257" s="38"/>
    </row>
    <row r="15258" spans="44:74">
      <c r="AR15258" s="8"/>
      <c r="BV15258" s="38"/>
    </row>
    <row r="15259" spans="44:74">
      <c r="AR15259" s="8"/>
      <c r="BV15259" s="38"/>
    </row>
    <row r="15260" spans="44:74">
      <c r="AR15260" s="8"/>
      <c r="BV15260" s="38"/>
    </row>
    <row r="15261" spans="44:74">
      <c r="AR15261" s="8"/>
      <c r="BV15261" s="38"/>
    </row>
    <row r="15262" spans="44:74">
      <c r="AR15262" s="8"/>
      <c r="BV15262" s="38"/>
    </row>
    <row r="15263" spans="44:74">
      <c r="AR15263" s="8"/>
      <c r="BV15263" s="38"/>
    </row>
    <row r="15264" spans="44:74">
      <c r="AR15264" s="8"/>
      <c r="BV15264" s="38"/>
    </row>
    <row r="15265" spans="44:74">
      <c r="AR15265" s="8"/>
      <c r="BV15265" s="38"/>
    </row>
    <row r="15266" spans="44:74">
      <c r="AR15266" s="8"/>
      <c r="BV15266" s="38"/>
    </row>
    <row r="15267" spans="44:74">
      <c r="AR15267" s="8"/>
      <c r="BV15267" s="38"/>
    </row>
    <row r="15268" spans="44:74">
      <c r="AR15268" s="8"/>
      <c r="BV15268" s="38"/>
    </row>
    <row r="15269" spans="44:74">
      <c r="AR15269" s="8"/>
      <c r="BV15269" s="38"/>
    </row>
    <row r="15270" spans="44:74">
      <c r="AR15270" s="8"/>
      <c r="BV15270" s="38"/>
    </row>
    <row r="15271" spans="44:74">
      <c r="AR15271" s="8"/>
      <c r="BV15271" s="38"/>
    </row>
    <row r="15272" spans="44:74">
      <c r="AR15272" s="8"/>
      <c r="BV15272" s="38"/>
    </row>
    <row r="15273" spans="44:74">
      <c r="AR15273" s="8"/>
      <c r="BV15273" s="38"/>
    </row>
    <row r="15274" spans="44:74">
      <c r="AR15274" s="8"/>
      <c r="BV15274" s="38"/>
    </row>
    <row r="15275" spans="44:74">
      <c r="AR15275" s="8"/>
      <c r="BV15275" s="38"/>
    </row>
    <row r="15276" spans="44:74">
      <c r="AR15276" s="8"/>
      <c r="BV15276" s="38"/>
    </row>
    <row r="15277" spans="44:74">
      <c r="AR15277" s="8"/>
      <c r="BV15277" s="38"/>
    </row>
    <row r="15278" spans="44:74">
      <c r="AR15278" s="8"/>
      <c r="BV15278" s="38"/>
    </row>
    <row r="15279" spans="44:74">
      <c r="AR15279" s="8"/>
      <c r="BV15279" s="38"/>
    </row>
    <row r="15280" spans="44:74">
      <c r="AR15280" s="8"/>
      <c r="BV15280" s="38"/>
    </row>
    <row r="15281" spans="44:74">
      <c r="AR15281" s="8"/>
      <c r="BV15281" s="38"/>
    </row>
    <row r="15282" spans="44:74">
      <c r="AR15282" s="8"/>
      <c r="BV15282" s="38"/>
    </row>
    <row r="15283" spans="44:74">
      <c r="AR15283" s="8"/>
      <c r="BV15283" s="38"/>
    </row>
    <row r="15284" spans="44:74">
      <c r="AR15284" s="8"/>
      <c r="BV15284" s="38"/>
    </row>
    <row r="15285" spans="44:74">
      <c r="AR15285" s="8"/>
      <c r="BV15285" s="38"/>
    </row>
    <row r="15286" spans="44:74">
      <c r="AR15286" s="8"/>
      <c r="BV15286" s="38"/>
    </row>
    <row r="15287" spans="44:74">
      <c r="AR15287" s="8"/>
      <c r="BV15287" s="38"/>
    </row>
    <row r="15288" spans="44:74">
      <c r="AR15288" s="8"/>
      <c r="BV15288" s="38"/>
    </row>
    <row r="15289" spans="44:74">
      <c r="AR15289" s="8"/>
      <c r="BV15289" s="38"/>
    </row>
    <row r="15290" spans="44:74">
      <c r="AR15290" s="8"/>
      <c r="BV15290" s="38"/>
    </row>
    <row r="15291" spans="44:74">
      <c r="AR15291" s="8"/>
      <c r="BV15291" s="38"/>
    </row>
    <row r="15292" spans="44:74">
      <c r="AR15292" s="8"/>
      <c r="BV15292" s="38"/>
    </row>
    <row r="15293" spans="44:74">
      <c r="AR15293" s="8"/>
      <c r="BV15293" s="38"/>
    </row>
    <row r="15294" spans="44:74">
      <c r="AR15294" s="8"/>
      <c r="BV15294" s="38"/>
    </row>
    <row r="15295" spans="44:74">
      <c r="AR15295" s="8"/>
      <c r="BV15295" s="38"/>
    </row>
    <row r="15296" spans="44:74">
      <c r="AR15296" s="8"/>
      <c r="BV15296" s="38"/>
    </row>
    <row r="15297" spans="44:74">
      <c r="AR15297" s="8"/>
      <c r="BV15297" s="38"/>
    </row>
    <row r="15298" spans="44:74">
      <c r="AR15298" s="8"/>
      <c r="BV15298" s="38"/>
    </row>
    <row r="15299" spans="44:74">
      <c r="AR15299" s="8"/>
      <c r="BV15299" s="38"/>
    </row>
    <row r="15300" spans="44:74">
      <c r="AR15300" s="8"/>
      <c r="BV15300" s="38"/>
    </row>
    <row r="15301" spans="44:74">
      <c r="AR15301" s="8"/>
      <c r="BV15301" s="38"/>
    </row>
    <row r="15302" spans="44:74">
      <c r="AR15302" s="8"/>
      <c r="BV15302" s="38"/>
    </row>
    <row r="15303" spans="44:74">
      <c r="AR15303" s="8"/>
      <c r="BV15303" s="38"/>
    </row>
    <row r="15304" spans="44:74">
      <c r="AR15304" s="8"/>
      <c r="BV15304" s="38"/>
    </row>
    <row r="15305" spans="44:74">
      <c r="AR15305" s="8"/>
      <c r="BV15305" s="38"/>
    </row>
    <row r="15306" spans="44:74">
      <c r="AR15306" s="8"/>
      <c r="BV15306" s="38"/>
    </row>
    <row r="15307" spans="44:74">
      <c r="AR15307" s="8"/>
      <c r="BV15307" s="38"/>
    </row>
    <row r="15308" spans="44:74">
      <c r="AR15308" s="8"/>
      <c r="BV15308" s="38"/>
    </row>
    <row r="15309" spans="44:74">
      <c r="AR15309" s="8"/>
      <c r="BV15309" s="38"/>
    </row>
    <row r="15310" spans="44:74">
      <c r="AR15310" s="8"/>
      <c r="BV15310" s="38"/>
    </row>
    <row r="15311" spans="44:74">
      <c r="AR15311" s="8"/>
      <c r="BV15311" s="38"/>
    </row>
    <row r="15312" spans="44:74">
      <c r="AR15312" s="8"/>
      <c r="BV15312" s="38"/>
    </row>
    <row r="15313" spans="44:74">
      <c r="AR15313" s="8"/>
      <c r="BV15313" s="38"/>
    </row>
    <row r="15314" spans="44:74">
      <c r="AR15314" s="8"/>
      <c r="BV15314" s="38"/>
    </row>
    <row r="15315" spans="44:74">
      <c r="AR15315" s="8"/>
      <c r="BV15315" s="38"/>
    </row>
    <row r="15316" spans="44:74">
      <c r="AR15316" s="8"/>
      <c r="BV15316" s="38"/>
    </row>
    <row r="15317" spans="44:74">
      <c r="AR15317" s="8"/>
      <c r="BV15317" s="38"/>
    </row>
    <row r="15318" spans="44:74">
      <c r="AR15318" s="8"/>
      <c r="BV15318" s="38"/>
    </row>
    <row r="15319" spans="44:74">
      <c r="AR15319" s="8"/>
      <c r="BV15319" s="38"/>
    </row>
    <row r="15320" spans="44:74">
      <c r="AR15320" s="8"/>
      <c r="BV15320" s="38"/>
    </row>
    <row r="15321" spans="44:74">
      <c r="AR15321" s="8"/>
      <c r="BV15321" s="38"/>
    </row>
    <row r="15322" spans="44:74">
      <c r="AR15322" s="8"/>
      <c r="BV15322" s="38"/>
    </row>
    <row r="15323" spans="44:74">
      <c r="AR15323" s="8"/>
      <c r="BV15323" s="38"/>
    </row>
    <row r="15324" spans="44:74">
      <c r="AR15324" s="8"/>
      <c r="BV15324" s="38"/>
    </row>
    <row r="15325" spans="44:74">
      <c r="AR15325" s="8"/>
      <c r="BV15325" s="38"/>
    </row>
    <row r="15326" spans="44:74">
      <c r="AR15326" s="8"/>
      <c r="BV15326" s="38"/>
    </row>
    <row r="15327" spans="44:74">
      <c r="AR15327" s="8"/>
      <c r="BV15327" s="38"/>
    </row>
    <row r="15328" spans="44:74">
      <c r="AR15328" s="8"/>
      <c r="BV15328" s="38"/>
    </row>
    <row r="15329" spans="44:74">
      <c r="AR15329" s="8"/>
      <c r="BV15329" s="38"/>
    </row>
    <row r="15330" spans="44:74">
      <c r="AR15330" s="8"/>
      <c r="BV15330" s="38"/>
    </row>
    <row r="15331" spans="44:74">
      <c r="AR15331" s="8"/>
      <c r="BV15331" s="38"/>
    </row>
    <row r="15332" spans="44:74">
      <c r="AR15332" s="8"/>
      <c r="BV15332" s="38"/>
    </row>
    <row r="15333" spans="44:74">
      <c r="AR15333" s="8"/>
      <c r="BV15333" s="38"/>
    </row>
    <row r="15334" spans="44:74">
      <c r="AR15334" s="8"/>
      <c r="BV15334" s="38"/>
    </row>
    <row r="15335" spans="44:74">
      <c r="AR15335" s="8"/>
      <c r="BV15335" s="38"/>
    </row>
    <row r="15336" spans="44:74">
      <c r="AR15336" s="8"/>
      <c r="BV15336" s="38"/>
    </row>
    <row r="15337" spans="44:74">
      <c r="AR15337" s="8"/>
      <c r="BV15337" s="38"/>
    </row>
    <row r="15338" spans="44:74">
      <c r="AR15338" s="8"/>
      <c r="BV15338" s="38"/>
    </row>
    <row r="15339" spans="44:74">
      <c r="AR15339" s="8"/>
      <c r="BV15339" s="38"/>
    </row>
    <row r="15340" spans="44:74">
      <c r="AR15340" s="8"/>
      <c r="BV15340" s="38"/>
    </row>
    <row r="15341" spans="44:74">
      <c r="AR15341" s="8"/>
      <c r="BV15341" s="38"/>
    </row>
    <row r="15342" spans="44:74">
      <c r="AR15342" s="8"/>
      <c r="BV15342" s="38"/>
    </row>
    <row r="15343" spans="44:74">
      <c r="AR15343" s="8"/>
      <c r="BV15343" s="38"/>
    </row>
    <row r="15344" spans="44:74">
      <c r="AR15344" s="8"/>
      <c r="BV15344" s="38"/>
    </row>
    <row r="15345" spans="44:74">
      <c r="AR15345" s="8"/>
      <c r="BV15345" s="38"/>
    </row>
    <row r="15346" spans="44:74">
      <c r="AR15346" s="8"/>
      <c r="BV15346" s="38"/>
    </row>
    <row r="15347" spans="44:74">
      <c r="AR15347" s="8"/>
      <c r="BV15347" s="38"/>
    </row>
    <row r="15348" spans="44:74">
      <c r="AR15348" s="8"/>
      <c r="BV15348" s="38"/>
    </row>
    <row r="15349" spans="44:74">
      <c r="AR15349" s="8"/>
      <c r="BV15349" s="38"/>
    </row>
    <row r="15350" spans="44:74">
      <c r="AR15350" s="8"/>
      <c r="BV15350" s="38"/>
    </row>
    <row r="15351" spans="44:74">
      <c r="AR15351" s="8"/>
      <c r="BV15351" s="38"/>
    </row>
    <row r="15352" spans="44:74">
      <c r="AR15352" s="8"/>
      <c r="BV15352" s="38"/>
    </row>
    <row r="15353" spans="44:74">
      <c r="AR15353" s="8"/>
      <c r="BV15353" s="38"/>
    </row>
    <row r="15354" spans="44:74">
      <c r="AR15354" s="8"/>
      <c r="BV15354" s="38"/>
    </row>
    <row r="15355" spans="44:74">
      <c r="AR15355" s="8"/>
      <c r="BV15355" s="38"/>
    </row>
    <row r="15356" spans="44:74">
      <c r="AR15356" s="8"/>
      <c r="BV15356" s="38"/>
    </row>
    <row r="15357" spans="44:74">
      <c r="AR15357" s="8"/>
      <c r="BV15357" s="38"/>
    </row>
    <row r="15358" spans="44:74">
      <c r="AR15358" s="8"/>
      <c r="BV15358" s="38"/>
    </row>
    <row r="15359" spans="44:74">
      <c r="AR15359" s="8"/>
      <c r="BV15359" s="38"/>
    </row>
    <row r="15360" spans="44:74">
      <c r="AR15360" s="8"/>
      <c r="BV15360" s="38"/>
    </row>
    <row r="15361" spans="44:74">
      <c r="AR15361" s="8"/>
      <c r="BV15361" s="38"/>
    </row>
    <row r="15362" spans="44:74">
      <c r="AR15362" s="8"/>
      <c r="BV15362" s="38"/>
    </row>
    <row r="15363" spans="44:74">
      <c r="AR15363" s="8"/>
      <c r="BV15363" s="38"/>
    </row>
    <row r="15364" spans="44:74">
      <c r="AR15364" s="8"/>
      <c r="BV15364" s="38"/>
    </row>
    <row r="15365" spans="44:74">
      <c r="AR15365" s="8"/>
      <c r="BV15365" s="38"/>
    </row>
    <row r="15366" spans="44:74">
      <c r="AR15366" s="8"/>
      <c r="BV15366" s="38"/>
    </row>
    <row r="15367" spans="44:74">
      <c r="AR15367" s="8"/>
      <c r="BV15367" s="38"/>
    </row>
    <row r="15368" spans="44:74">
      <c r="AR15368" s="8"/>
      <c r="BV15368" s="38"/>
    </row>
    <row r="15369" spans="44:74">
      <c r="AR15369" s="8"/>
      <c r="BV15369" s="38"/>
    </row>
    <row r="15370" spans="44:74">
      <c r="AR15370" s="8"/>
      <c r="BV15370" s="38"/>
    </row>
    <row r="15371" spans="44:74">
      <c r="AR15371" s="8"/>
      <c r="BV15371" s="38"/>
    </row>
    <row r="15372" spans="44:74">
      <c r="AR15372" s="8"/>
      <c r="BV15372" s="38"/>
    </row>
    <row r="15373" spans="44:74">
      <c r="AR15373" s="8"/>
      <c r="BV15373" s="38"/>
    </row>
    <row r="15374" spans="44:74">
      <c r="AR15374" s="8"/>
      <c r="BV15374" s="38"/>
    </row>
    <row r="15375" spans="44:74">
      <c r="AR15375" s="8"/>
      <c r="BV15375" s="38"/>
    </row>
    <row r="15376" spans="44:74">
      <c r="AR15376" s="8"/>
      <c r="BV15376" s="38"/>
    </row>
    <row r="15377" spans="44:74">
      <c r="AR15377" s="8"/>
      <c r="BV15377" s="38"/>
    </row>
    <row r="15378" spans="44:74">
      <c r="AR15378" s="8"/>
      <c r="BV15378" s="38"/>
    </row>
    <row r="15379" spans="44:74">
      <c r="AR15379" s="8"/>
      <c r="BV15379" s="38"/>
    </row>
    <row r="15380" spans="44:74">
      <c r="AR15380" s="8"/>
      <c r="BV15380" s="38"/>
    </row>
    <row r="15381" spans="44:74">
      <c r="AR15381" s="8"/>
      <c r="BV15381" s="38"/>
    </row>
    <row r="15382" spans="44:74">
      <c r="AR15382" s="8"/>
      <c r="BV15382" s="38"/>
    </row>
    <row r="15383" spans="44:74">
      <c r="AR15383" s="8"/>
      <c r="BV15383" s="38"/>
    </row>
    <row r="15384" spans="44:74">
      <c r="AR15384" s="8"/>
      <c r="BV15384" s="38"/>
    </row>
    <row r="15385" spans="44:74">
      <c r="AR15385" s="8"/>
      <c r="BV15385" s="38"/>
    </row>
    <row r="15386" spans="44:74">
      <c r="AR15386" s="8"/>
      <c r="BV15386" s="38"/>
    </row>
    <row r="15387" spans="44:74">
      <c r="AR15387" s="8"/>
      <c r="BV15387" s="38"/>
    </row>
    <row r="15388" spans="44:74">
      <c r="AR15388" s="8"/>
      <c r="BV15388" s="38"/>
    </row>
    <row r="15389" spans="44:74">
      <c r="AR15389" s="8"/>
      <c r="BV15389" s="38"/>
    </row>
    <row r="15390" spans="44:74">
      <c r="AR15390" s="8"/>
      <c r="BV15390" s="38"/>
    </row>
    <row r="15391" spans="44:74">
      <c r="AR15391" s="8"/>
      <c r="BV15391" s="38"/>
    </row>
    <row r="15392" spans="44:74">
      <c r="AR15392" s="8"/>
      <c r="BV15392" s="38"/>
    </row>
    <row r="15393" spans="44:74">
      <c r="AR15393" s="8"/>
      <c r="BV15393" s="38"/>
    </row>
    <row r="15394" spans="44:74">
      <c r="AR15394" s="8"/>
      <c r="BV15394" s="38"/>
    </row>
    <row r="15395" spans="44:74">
      <c r="AR15395" s="8"/>
      <c r="BV15395" s="38"/>
    </row>
    <row r="15396" spans="44:74">
      <c r="AR15396" s="8"/>
      <c r="BV15396" s="38"/>
    </row>
    <row r="15397" spans="44:74">
      <c r="AR15397" s="8"/>
      <c r="BV15397" s="38"/>
    </row>
    <row r="15398" spans="44:74">
      <c r="AR15398" s="8"/>
      <c r="BV15398" s="38"/>
    </row>
    <row r="15399" spans="44:74">
      <c r="AR15399" s="8"/>
      <c r="BV15399" s="38"/>
    </row>
    <row r="15400" spans="44:74">
      <c r="AR15400" s="8"/>
      <c r="BV15400" s="38"/>
    </row>
    <row r="15401" spans="44:74">
      <c r="AR15401" s="8"/>
      <c r="BV15401" s="38"/>
    </row>
    <row r="15402" spans="44:74">
      <c r="AR15402" s="8"/>
      <c r="BV15402" s="38"/>
    </row>
    <row r="15403" spans="44:74">
      <c r="AR15403" s="8"/>
      <c r="BV15403" s="38"/>
    </row>
    <row r="15404" spans="44:74">
      <c r="AR15404" s="8"/>
      <c r="BV15404" s="38"/>
    </row>
    <row r="15405" spans="44:74">
      <c r="AR15405" s="8"/>
      <c r="BV15405" s="38"/>
    </row>
    <row r="15406" spans="44:74">
      <c r="AR15406" s="8"/>
      <c r="BV15406" s="38"/>
    </row>
    <row r="15407" spans="44:74">
      <c r="AR15407" s="8"/>
      <c r="BV15407" s="38"/>
    </row>
    <row r="15408" spans="44:74">
      <c r="AR15408" s="8"/>
      <c r="BV15408" s="38"/>
    </row>
    <row r="15409" spans="44:74">
      <c r="AR15409" s="8"/>
      <c r="BV15409" s="38"/>
    </row>
    <row r="15410" spans="44:74">
      <c r="AR15410" s="8"/>
      <c r="BV15410" s="38"/>
    </row>
    <row r="15411" spans="44:74">
      <c r="AR15411" s="8"/>
      <c r="BV15411" s="38"/>
    </row>
    <row r="15412" spans="44:74">
      <c r="AR15412" s="8"/>
      <c r="BV15412" s="38"/>
    </row>
    <row r="15413" spans="44:74">
      <c r="AR15413" s="8"/>
      <c r="BV15413" s="38"/>
    </row>
    <row r="15414" spans="44:74">
      <c r="AR15414" s="8"/>
      <c r="BV15414" s="38"/>
    </row>
    <row r="15415" spans="44:74">
      <c r="AR15415" s="8"/>
      <c r="BV15415" s="38"/>
    </row>
    <row r="15416" spans="44:74">
      <c r="AR15416" s="8"/>
      <c r="BV15416" s="38"/>
    </row>
    <row r="15417" spans="44:74">
      <c r="AR15417" s="8"/>
      <c r="BV15417" s="38"/>
    </row>
    <row r="15418" spans="44:74">
      <c r="AR15418" s="8"/>
      <c r="BV15418" s="38"/>
    </row>
    <row r="15419" spans="44:74">
      <c r="AR15419" s="8"/>
      <c r="BV15419" s="38"/>
    </row>
    <row r="15420" spans="44:74">
      <c r="AR15420" s="8"/>
      <c r="BV15420" s="38"/>
    </row>
    <row r="15421" spans="44:74">
      <c r="AR15421" s="8"/>
      <c r="BV15421" s="38"/>
    </row>
    <row r="15422" spans="44:74">
      <c r="AR15422" s="8"/>
      <c r="BV15422" s="38"/>
    </row>
    <row r="15423" spans="44:74">
      <c r="AR15423" s="8"/>
      <c r="BV15423" s="38"/>
    </row>
    <row r="15424" spans="44:74">
      <c r="AR15424" s="8"/>
      <c r="BV15424" s="38"/>
    </row>
    <row r="15425" spans="44:74">
      <c r="AR15425" s="8"/>
      <c r="BV15425" s="38"/>
    </row>
    <row r="15426" spans="44:74">
      <c r="AR15426" s="8"/>
      <c r="BV15426" s="38"/>
    </row>
    <row r="15427" spans="44:74">
      <c r="AR15427" s="8"/>
      <c r="BV15427" s="38"/>
    </row>
    <row r="15428" spans="44:74">
      <c r="AR15428" s="8"/>
      <c r="BV15428" s="38"/>
    </row>
    <row r="15429" spans="44:74">
      <c r="AR15429" s="8"/>
      <c r="BV15429" s="38"/>
    </row>
    <row r="15430" spans="44:74">
      <c r="AR15430" s="8"/>
      <c r="BV15430" s="38"/>
    </row>
    <row r="15431" spans="44:74">
      <c r="AR15431" s="8"/>
      <c r="BV15431" s="38"/>
    </row>
    <row r="15432" spans="44:74">
      <c r="AR15432" s="8"/>
      <c r="BV15432" s="38"/>
    </row>
    <row r="15433" spans="44:74">
      <c r="AR15433" s="8"/>
      <c r="BV15433" s="38"/>
    </row>
    <row r="15434" spans="44:74">
      <c r="AR15434" s="8"/>
      <c r="BV15434" s="38"/>
    </row>
    <row r="15435" spans="44:74">
      <c r="AR15435" s="8"/>
      <c r="BV15435" s="38"/>
    </row>
    <row r="15436" spans="44:74">
      <c r="AR15436" s="8"/>
      <c r="BV15436" s="38"/>
    </row>
    <row r="15437" spans="44:74">
      <c r="AR15437" s="8"/>
      <c r="BV15437" s="38"/>
    </row>
    <row r="15438" spans="44:74">
      <c r="AR15438" s="8"/>
      <c r="BV15438" s="38"/>
    </row>
    <row r="15439" spans="44:74">
      <c r="AR15439" s="8"/>
      <c r="BV15439" s="38"/>
    </row>
    <row r="15440" spans="44:74">
      <c r="AR15440" s="8"/>
      <c r="BV15440" s="38"/>
    </row>
    <row r="15441" spans="44:74">
      <c r="AR15441" s="8"/>
      <c r="BV15441" s="38"/>
    </row>
    <row r="15442" spans="44:74">
      <c r="AR15442" s="8"/>
      <c r="BV15442" s="38"/>
    </row>
    <row r="15443" spans="44:74">
      <c r="AR15443" s="8"/>
      <c r="BV15443" s="38"/>
    </row>
    <row r="15444" spans="44:74">
      <c r="AR15444" s="8"/>
      <c r="BV15444" s="38"/>
    </row>
    <row r="15445" spans="44:74">
      <c r="AR15445" s="8"/>
      <c r="BV15445" s="38"/>
    </row>
    <row r="15446" spans="44:74">
      <c r="AR15446" s="8"/>
      <c r="BV15446" s="38"/>
    </row>
    <row r="15447" spans="44:74">
      <c r="AR15447" s="8"/>
      <c r="BV15447" s="38"/>
    </row>
    <row r="15448" spans="44:74">
      <c r="AR15448" s="8"/>
      <c r="BV15448" s="38"/>
    </row>
    <row r="15449" spans="44:74">
      <c r="AR15449" s="8"/>
      <c r="BV15449" s="38"/>
    </row>
    <row r="15450" spans="44:74">
      <c r="AR15450" s="8"/>
      <c r="BV15450" s="38"/>
    </row>
    <row r="15451" spans="44:74">
      <c r="AR15451" s="8"/>
      <c r="BV15451" s="38"/>
    </row>
    <row r="15452" spans="44:74">
      <c r="AR15452" s="8"/>
      <c r="BV15452" s="38"/>
    </row>
    <row r="15453" spans="44:74">
      <c r="AR15453" s="8"/>
      <c r="BV15453" s="38"/>
    </row>
    <row r="15454" spans="44:74">
      <c r="AR15454" s="8"/>
      <c r="BV15454" s="38"/>
    </row>
    <row r="15455" spans="44:74">
      <c r="AR15455" s="8"/>
      <c r="BV15455" s="38"/>
    </row>
    <row r="15456" spans="44:74">
      <c r="AR15456" s="8"/>
      <c r="BV15456" s="38"/>
    </row>
    <row r="15457" spans="44:74">
      <c r="AR15457" s="8"/>
      <c r="BV15457" s="38"/>
    </row>
    <row r="15458" spans="44:74">
      <c r="AR15458" s="8"/>
      <c r="BV15458" s="38"/>
    </row>
    <row r="15459" spans="44:74">
      <c r="AR15459" s="8"/>
      <c r="BV15459" s="38"/>
    </row>
    <row r="15460" spans="44:74">
      <c r="AR15460" s="8"/>
      <c r="BV15460" s="38"/>
    </row>
    <row r="15461" spans="44:74">
      <c r="AR15461" s="8"/>
      <c r="BV15461" s="38"/>
    </row>
    <row r="15462" spans="44:74">
      <c r="AR15462" s="8"/>
      <c r="BV15462" s="38"/>
    </row>
    <row r="15463" spans="44:74">
      <c r="AR15463" s="8"/>
      <c r="BV15463" s="38"/>
    </row>
    <row r="15464" spans="44:74">
      <c r="AR15464" s="8"/>
      <c r="BV15464" s="38"/>
    </row>
    <row r="15465" spans="44:74">
      <c r="AR15465" s="8"/>
      <c r="BV15465" s="38"/>
    </row>
    <row r="15466" spans="44:74">
      <c r="AR15466" s="8"/>
      <c r="BV15466" s="38"/>
    </row>
    <row r="15467" spans="44:74">
      <c r="AR15467" s="8"/>
      <c r="BV15467" s="38"/>
    </row>
    <row r="15468" spans="44:74">
      <c r="AR15468" s="8"/>
      <c r="BV15468" s="38"/>
    </row>
    <row r="15469" spans="44:74">
      <c r="AR15469" s="8"/>
      <c r="BV15469" s="38"/>
    </row>
    <row r="15470" spans="44:74">
      <c r="AR15470" s="8"/>
      <c r="BV15470" s="38"/>
    </row>
    <row r="15471" spans="44:74">
      <c r="AR15471" s="8"/>
      <c r="BV15471" s="38"/>
    </row>
    <row r="15472" spans="44:74">
      <c r="AR15472" s="8"/>
      <c r="BV15472" s="38"/>
    </row>
    <row r="15473" spans="44:74">
      <c r="AR15473" s="8"/>
      <c r="BV15473" s="38"/>
    </row>
    <row r="15474" spans="44:74">
      <c r="AR15474" s="8"/>
      <c r="BV15474" s="38"/>
    </row>
    <row r="15475" spans="44:74">
      <c r="AR15475" s="8"/>
      <c r="BV15475" s="38"/>
    </row>
    <row r="15476" spans="44:74">
      <c r="AR15476" s="8"/>
      <c r="BV15476" s="38"/>
    </row>
    <row r="15477" spans="44:74">
      <c r="AR15477" s="8"/>
      <c r="BV15477" s="38"/>
    </row>
    <row r="15478" spans="44:74">
      <c r="AR15478" s="8"/>
      <c r="BV15478" s="38"/>
    </row>
    <row r="15479" spans="44:74">
      <c r="AR15479" s="8"/>
      <c r="BV15479" s="38"/>
    </row>
    <row r="15480" spans="44:74">
      <c r="AR15480" s="8"/>
      <c r="BV15480" s="38"/>
    </row>
    <row r="15481" spans="44:74">
      <c r="AR15481" s="8"/>
      <c r="BV15481" s="38"/>
    </row>
    <row r="15482" spans="44:74">
      <c r="AR15482" s="8"/>
      <c r="BV15482" s="38"/>
    </row>
    <row r="15483" spans="44:74">
      <c r="AR15483" s="8"/>
      <c r="BV15483" s="38"/>
    </row>
    <row r="15484" spans="44:74">
      <c r="AR15484" s="8"/>
      <c r="BV15484" s="38"/>
    </row>
    <row r="15485" spans="44:74">
      <c r="AR15485" s="8"/>
      <c r="BV15485" s="38"/>
    </row>
    <row r="15486" spans="44:74">
      <c r="AR15486" s="8"/>
      <c r="BV15486" s="38"/>
    </row>
    <row r="15487" spans="44:74">
      <c r="AR15487" s="8"/>
      <c r="BV15487" s="38"/>
    </row>
    <row r="15488" spans="44:74">
      <c r="AR15488" s="8"/>
      <c r="BV15488" s="38"/>
    </row>
    <row r="15489" spans="44:74">
      <c r="AR15489" s="8"/>
      <c r="BV15489" s="38"/>
    </row>
    <row r="15490" spans="44:74">
      <c r="AR15490" s="8"/>
      <c r="BV15490" s="38"/>
    </row>
    <row r="15491" spans="44:74">
      <c r="AR15491" s="8"/>
      <c r="BV15491" s="38"/>
    </row>
    <row r="15492" spans="44:74">
      <c r="AR15492" s="8"/>
      <c r="BV15492" s="38"/>
    </row>
    <row r="15493" spans="44:74">
      <c r="AR15493" s="8"/>
      <c r="BV15493" s="38"/>
    </row>
    <row r="15494" spans="44:74">
      <c r="AR15494" s="8"/>
      <c r="BV15494" s="38"/>
    </row>
    <row r="15495" spans="44:74">
      <c r="AR15495" s="8"/>
      <c r="BV15495" s="38"/>
    </row>
    <row r="15496" spans="44:74">
      <c r="AR15496" s="8"/>
      <c r="BV15496" s="38"/>
    </row>
    <row r="15497" spans="44:74">
      <c r="AR15497" s="8"/>
      <c r="BV15497" s="38"/>
    </row>
    <row r="15498" spans="44:74">
      <c r="AR15498" s="8"/>
      <c r="BV15498" s="38"/>
    </row>
    <row r="15499" spans="44:74">
      <c r="AR15499" s="8"/>
      <c r="BV15499" s="38"/>
    </row>
    <row r="15500" spans="44:74">
      <c r="AR15500" s="8"/>
      <c r="BV15500" s="38"/>
    </row>
    <row r="15501" spans="44:74">
      <c r="AR15501" s="8"/>
      <c r="BV15501" s="38"/>
    </row>
    <row r="15502" spans="44:74">
      <c r="AR15502" s="8"/>
      <c r="BV15502" s="38"/>
    </row>
    <row r="15503" spans="44:74">
      <c r="AR15503" s="8"/>
      <c r="BV15503" s="38"/>
    </row>
    <row r="15504" spans="44:74">
      <c r="AR15504" s="8"/>
      <c r="BV15504" s="38"/>
    </row>
    <row r="15505" spans="44:74">
      <c r="AR15505" s="8"/>
      <c r="BV15505" s="38"/>
    </row>
    <row r="15506" spans="44:74">
      <c r="AR15506" s="8"/>
      <c r="BV15506" s="38"/>
    </row>
    <row r="15507" spans="44:74">
      <c r="AR15507" s="8"/>
      <c r="BV15507" s="38"/>
    </row>
    <row r="15508" spans="44:74">
      <c r="AR15508" s="8"/>
      <c r="BV15508" s="38"/>
    </row>
    <row r="15509" spans="44:74">
      <c r="AR15509" s="8"/>
      <c r="BV15509" s="38"/>
    </row>
    <row r="15510" spans="44:74">
      <c r="AR15510" s="8"/>
      <c r="BV15510" s="38"/>
    </row>
    <row r="15511" spans="44:74">
      <c r="AR15511" s="8"/>
      <c r="BV15511" s="38"/>
    </row>
    <row r="15512" spans="44:74">
      <c r="AR15512" s="8"/>
      <c r="BV15512" s="38"/>
    </row>
    <row r="15513" spans="44:74">
      <c r="AR15513" s="8"/>
      <c r="BV15513" s="38"/>
    </row>
    <row r="15514" spans="44:74">
      <c r="AR15514" s="8"/>
      <c r="BV15514" s="38"/>
    </row>
    <row r="15515" spans="44:74">
      <c r="AR15515" s="8"/>
      <c r="BV15515" s="38"/>
    </row>
    <row r="15516" spans="44:74">
      <c r="AR15516" s="8"/>
      <c r="BV15516" s="38"/>
    </row>
    <row r="15517" spans="44:74">
      <c r="AR15517" s="8"/>
      <c r="BV15517" s="38"/>
    </row>
    <row r="15518" spans="44:74">
      <c r="AR15518" s="8"/>
      <c r="BV15518" s="38"/>
    </row>
    <row r="15519" spans="44:74">
      <c r="AR15519" s="8"/>
      <c r="BV15519" s="38"/>
    </row>
    <row r="15520" spans="44:74">
      <c r="AR15520" s="8"/>
      <c r="BV15520" s="38"/>
    </row>
    <row r="15521" spans="44:74">
      <c r="AR15521" s="8"/>
      <c r="BV15521" s="38"/>
    </row>
    <row r="15522" spans="44:74">
      <c r="AR15522" s="8"/>
      <c r="BV15522" s="38"/>
    </row>
    <row r="15523" spans="44:74">
      <c r="AR15523" s="8"/>
      <c r="BV15523" s="38"/>
    </row>
    <row r="15524" spans="44:74">
      <c r="AR15524" s="8"/>
      <c r="BV15524" s="38"/>
    </row>
    <row r="15525" spans="44:74">
      <c r="AR15525" s="8"/>
      <c r="BV15525" s="38"/>
    </row>
    <row r="15526" spans="44:74">
      <c r="AR15526" s="8"/>
      <c r="BV15526" s="38"/>
    </row>
    <row r="15527" spans="44:74">
      <c r="AR15527" s="8"/>
      <c r="BV15527" s="38"/>
    </row>
    <row r="15528" spans="44:74">
      <c r="AR15528" s="8"/>
      <c r="BV15528" s="38"/>
    </row>
    <row r="15529" spans="44:74">
      <c r="AR15529" s="8"/>
      <c r="BV15529" s="38"/>
    </row>
    <row r="15530" spans="44:74">
      <c r="AR15530" s="8"/>
      <c r="BV15530" s="38"/>
    </row>
    <row r="15531" spans="44:74">
      <c r="AR15531" s="8"/>
      <c r="BV15531" s="38"/>
    </row>
    <row r="15532" spans="44:74">
      <c r="AR15532" s="8"/>
      <c r="BV15532" s="38"/>
    </row>
    <row r="15533" spans="44:74">
      <c r="AR15533" s="8"/>
      <c r="BV15533" s="38"/>
    </row>
    <row r="15534" spans="44:74">
      <c r="AR15534" s="8"/>
      <c r="BV15534" s="38"/>
    </row>
    <row r="15535" spans="44:74">
      <c r="AR15535" s="8"/>
      <c r="BV15535" s="38"/>
    </row>
    <row r="15536" spans="44:74">
      <c r="AR15536" s="8"/>
      <c r="BV15536" s="38"/>
    </row>
    <row r="15537" spans="44:74">
      <c r="AR15537" s="8"/>
      <c r="BV15537" s="38"/>
    </row>
    <row r="15538" spans="44:74">
      <c r="AR15538" s="8"/>
      <c r="BV15538" s="38"/>
    </row>
    <row r="15539" spans="44:74">
      <c r="AR15539" s="8"/>
      <c r="BV15539" s="38"/>
    </row>
    <row r="15540" spans="44:74">
      <c r="AR15540" s="8"/>
      <c r="BV15540" s="38"/>
    </row>
    <row r="15541" spans="44:74">
      <c r="AR15541" s="8"/>
      <c r="BV15541" s="38"/>
    </row>
    <row r="15542" spans="44:74">
      <c r="AR15542" s="8"/>
      <c r="BV15542" s="38"/>
    </row>
    <row r="15543" spans="44:74">
      <c r="AR15543" s="8"/>
      <c r="BV15543" s="38"/>
    </row>
    <row r="15544" spans="44:74">
      <c r="AR15544" s="8"/>
      <c r="BV15544" s="38"/>
    </row>
    <row r="15545" spans="44:74">
      <c r="AR15545" s="8"/>
      <c r="BV15545" s="38"/>
    </row>
    <row r="15546" spans="44:74">
      <c r="AR15546" s="8"/>
      <c r="BV15546" s="38"/>
    </row>
    <row r="15547" spans="44:74">
      <c r="AR15547" s="8"/>
      <c r="BV15547" s="38"/>
    </row>
    <row r="15548" spans="44:74">
      <c r="AR15548" s="8"/>
      <c r="BV15548" s="38"/>
    </row>
    <row r="15549" spans="44:74">
      <c r="AR15549" s="8"/>
      <c r="BV15549" s="38"/>
    </row>
    <row r="15550" spans="44:74">
      <c r="AR15550" s="8"/>
      <c r="BV15550" s="38"/>
    </row>
    <row r="15551" spans="44:74">
      <c r="AR15551" s="8"/>
      <c r="BV15551" s="38"/>
    </row>
    <row r="15552" spans="44:74">
      <c r="AR15552" s="8"/>
      <c r="BV15552" s="38"/>
    </row>
    <row r="15553" spans="44:74">
      <c r="AR15553" s="8"/>
      <c r="BV15553" s="38"/>
    </row>
    <row r="15554" spans="44:74">
      <c r="AR15554" s="8"/>
      <c r="BV15554" s="38"/>
    </row>
    <row r="15555" spans="44:74">
      <c r="AR15555" s="8"/>
      <c r="BV15555" s="38"/>
    </row>
    <row r="15556" spans="44:74">
      <c r="AR15556" s="8"/>
      <c r="BV15556" s="38"/>
    </row>
    <row r="15557" spans="44:74">
      <c r="AR15557" s="8"/>
      <c r="BV15557" s="38"/>
    </row>
    <row r="15558" spans="44:74">
      <c r="AR15558" s="8"/>
      <c r="BV15558" s="38"/>
    </row>
    <row r="15559" spans="44:74">
      <c r="AR15559" s="8"/>
      <c r="BV15559" s="38"/>
    </row>
    <row r="15560" spans="44:74">
      <c r="AR15560" s="8"/>
      <c r="BV15560" s="38"/>
    </row>
    <row r="15561" spans="44:74">
      <c r="AR15561" s="8"/>
      <c r="BV15561" s="38"/>
    </row>
    <row r="15562" spans="44:74">
      <c r="AR15562" s="8"/>
      <c r="BV15562" s="38"/>
    </row>
    <row r="15563" spans="44:74">
      <c r="AR15563" s="8"/>
      <c r="BV15563" s="38"/>
    </row>
    <row r="15564" spans="44:74">
      <c r="AR15564" s="8"/>
      <c r="BV15564" s="38"/>
    </row>
    <row r="15565" spans="44:74">
      <c r="AR15565" s="8"/>
      <c r="BV15565" s="38"/>
    </row>
    <row r="15566" spans="44:74">
      <c r="AR15566" s="8"/>
      <c r="BV15566" s="38"/>
    </row>
    <row r="15567" spans="44:74">
      <c r="AR15567" s="8"/>
      <c r="BV15567" s="38"/>
    </row>
    <row r="15568" spans="44:74">
      <c r="AR15568" s="8"/>
      <c r="BV15568" s="38"/>
    </row>
    <row r="15569" spans="44:74">
      <c r="AR15569" s="8"/>
      <c r="BV15569" s="38"/>
    </row>
    <row r="15570" spans="44:74">
      <c r="AR15570" s="8"/>
      <c r="BV15570" s="38"/>
    </row>
    <row r="15571" spans="44:74">
      <c r="AR15571" s="8"/>
      <c r="BV15571" s="38"/>
    </row>
    <row r="15572" spans="44:74">
      <c r="AR15572" s="8"/>
      <c r="BV15572" s="38"/>
    </row>
    <row r="15573" spans="44:74">
      <c r="AR15573" s="8"/>
      <c r="BV15573" s="38"/>
    </row>
    <row r="15574" spans="44:74">
      <c r="AR15574" s="8"/>
      <c r="BV15574" s="38"/>
    </row>
    <row r="15575" spans="44:74">
      <c r="AR15575" s="8"/>
      <c r="BV15575" s="38"/>
    </row>
    <row r="15576" spans="44:74">
      <c r="AR15576" s="8"/>
      <c r="BV15576" s="38"/>
    </row>
    <row r="15577" spans="44:74">
      <c r="AR15577" s="8"/>
      <c r="BV15577" s="38"/>
    </row>
    <row r="15578" spans="44:74">
      <c r="AR15578" s="8"/>
      <c r="BV15578" s="38"/>
    </row>
    <row r="15579" spans="44:74">
      <c r="AR15579" s="8"/>
      <c r="BV15579" s="38"/>
    </row>
    <row r="15580" spans="44:74">
      <c r="AR15580" s="8"/>
      <c r="BV15580" s="38"/>
    </row>
    <row r="15581" spans="44:74">
      <c r="AR15581" s="8"/>
      <c r="BV15581" s="38"/>
    </row>
    <row r="15582" spans="44:74">
      <c r="AR15582" s="8"/>
      <c r="BV15582" s="38"/>
    </row>
    <row r="15583" spans="44:74">
      <c r="AR15583" s="8"/>
      <c r="BV15583" s="38"/>
    </row>
    <row r="15584" spans="44:74">
      <c r="AR15584" s="8"/>
      <c r="BV15584" s="38"/>
    </row>
    <row r="15585" spans="44:74">
      <c r="AR15585" s="8"/>
      <c r="BV15585" s="38"/>
    </row>
    <row r="15586" spans="44:74">
      <c r="AR15586" s="8"/>
      <c r="BV15586" s="38"/>
    </row>
    <row r="15587" spans="44:74">
      <c r="AR15587" s="8"/>
      <c r="BV15587" s="38"/>
    </row>
    <row r="15588" spans="44:74">
      <c r="AR15588" s="8"/>
      <c r="BV15588" s="38"/>
    </row>
    <row r="15589" spans="44:74">
      <c r="AR15589" s="8"/>
      <c r="BV15589" s="38"/>
    </row>
    <row r="15590" spans="44:74">
      <c r="AR15590" s="8"/>
      <c r="BV15590" s="38"/>
    </row>
    <row r="15591" spans="44:74">
      <c r="AR15591" s="8"/>
      <c r="BV15591" s="38"/>
    </row>
    <row r="15592" spans="44:74">
      <c r="AR15592" s="8"/>
      <c r="BV15592" s="38"/>
    </row>
    <row r="15593" spans="44:74">
      <c r="AR15593" s="8"/>
      <c r="BV15593" s="38"/>
    </row>
    <row r="15594" spans="44:74">
      <c r="AR15594" s="8"/>
      <c r="BV15594" s="38"/>
    </row>
    <row r="15595" spans="44:74">
      <c r="AR15595" s="8"/>
      <c r="BV15595" s="38"/>
    </row>
    <row r="15596" spans="44:74">
      <c r="AR15596" s="8"/>
      <c r="BV15596" s="38"/>
    </row>
    <row r="15597" spans="44:74">
      <c r="AR15597" s="8"/>
      <c r="BV15597" s="38"/>
    </row>
    <row r="15598" spans="44:74">
      <c r="AR15598" s="8"/>
      <c r="BV15598" s="38"/>
    </row>
    <row r="15599" spans="44:74">
      <c r="AR15599" s="8"/>
      <c r="BV15599" s="38"/>
    </row>
    <row r="15600" spans="44:74">
      <c r="AR15600" s="8"/>
      <c r="BV15600" s="38"/>
    </row>
    <row r="15601" spans="44:74">
      <c r="AR15601" s="8"/>
      <c r="BV15601" s="38"/>
    </row>
    <row r="15602" spans="44:74">
      <c r="AR15602" s="8"/>
      <c r="BV15602" s="38"/>
    </row>
    <row r="15603" spans="44:74">
      <c r="AR15603" s="8"/>
      <c r="BV15603" s="38"/>
    </row>
    <row r="15604" spans="44:74">
      <c r="AR15604" s="8"/>
      <c r="BV15604" s="38"/>
    </row>
    <row r="15605" spans="44:74">
      <c r="AR15605" s="8"/>
      <c r="BV15605" s="38"/>
    </row>
    <row r="15606" spans="44:74">
      <c r="AR15606" s="8"/>
      <c r="BV15606" s="38"/>
    </row>
    <row r="15607" spans="44:74">
      <c r="AR15607" s="8"/>
      <c r="BV15607" s="38"/>
    </row>
    <row r="15608" spans="44:74">
      <c r="AR15608" s="8"/>
      <c r="BV15608" s="38"/>
    </row>
    <row r="15609" spans="44:74">
      <c r="AR15609" s="8"/>
      <c r="BV15609" s="38"/>
    </row>
    <row r="15610" spans="44:74">
      <c r="AR15610" s="8"/>
      <c r="BV15610" s="38"/>
    </row>
    <row r="15611" spans="44:74">
      <c r="AR15611" s="8"/>
      <c r="BV15611" s="38"/>
    </row>
    <row r="15612" spans="44:74">
      <c r="AR15612" s="8"/>
      <c r="BV15612" s="38"/>
    </row>
    <row r="15613" spans="44:74">
      <c r="AR15613" s="8"/>
      <c r="BV15613" s="38"/>
    </row>
    <row r="15614" spans="44:74">
      <c r="AR15614" s="8"/>
      <c r="BV15614" s="38"/>
    </row>
    <row r="15615" spans="44:74">
      <c r="AR15615" s="8"/>
      <c r="BV15615" s="38"/>
    </row>
    <row r="15616" spans="44:74">
      <c r="AR15616" s="8"/>
      <c r="BV15616" s="38"/>
    </row>
    <row r="15617" spans="44:74">
      <c r="AR15617" s="8"/>
      <c r="BV15617" s="38"/>
    </row>
    <row r="15618" spans="44:74">
      <c r="AR15618" s="8"/>
      <c r="BV15618" s="38"/>
    </row>
    <row r="15619" spans="44:74">
      <c r="AR15619" s="8"/>
      <c r="BV15619" s="38"/>
    </row>
    <row r="15620" spans="44:74">
      <c r="AR15620" s="8"/>
      <c r="BV15620" s="38"/>
    </row>
    <row r="15621" spans="44:74">
      <c r="AR15621" s="8"/>
      <c r="BV15621" s="38"/>
    </row>
    <row r="15622" spans="44:74">
      <c r="AR15622" s="8"/>
      <c r="BV15622" s="38"/>
    </row>
    <row r="15623" spans="44:74">
      <c r="AR15623" s="8"/>
      <c r="BV15623" s="38"/>
    </row>
    <row r="15624" spans="44:74">
      <c r="AR15624" s="8"/>
      <c r="BV15624" s="38"/>
    </row>
    <row r="15625" spans="44:74">
      <c r="AR15625" s="8"/>
      <c r="BV15625" s="38"/>
    </row>
    <row r="15626" spans="44:74">
      <c r="AR15626" s="8"/>
      <c r="BV15626" s="38"/>
    </row>
    <row r="15627" spans="44:74">
      <c r="AR15627" s="8"/>
      <c r="BV15627" s="38"/>
    </row>
    <row r="15628" spans="44:74">
      <c r="AR15628" s="8"/>
      <c r="BV15628" s="38"/>
    </row>
    <row r="15629" spans="44:74">
      <c r="AR15629" s="8"/>
      <c r="BV15629" s="38"/>
    </row>
    <row r="15630" spans="44:74">
      <c r="AR15630" s="8"/>
      <c r="BV15630" s="38"/>
    </row>
    <row r="15631" spans="44:74">
      <c r="AR15631" s="8"/>
      <c r="BV15631" s="38"/>
    </row>
    <row r="15632" spans="44:74">
      <c r="AR15632" s="8"/>
      <c r="BV15632" s="38"/>
    </row>
    <row r="15633" spans="44:74">
      <c r="AR15633" s="8"/>
      <c r="BV15633" s="38"/>
    </row>
    <row r="15634" spans="44:74">
      <c r="AR15634" s="8"/>
      <c r="BV15634" s="38"/>
    </row>
    <row r="15635" spans="44:74">
      <c r="AR15635" s="8"/>
      <c r="BV15635" s="38"/>
    </row>
    <row r="15636" spans="44:74">
      <c r="AR15636" s="8"/>
      <c r="BV15636" s="38"/>
    </row>
    <row r="15637" spans="44:74">
      <c r="AR15637" s="8"/>
      <c r="BV15637" s="38"/>
    </row>
    <row r="15638" spans="44:74">
      <c r="AR15638" s="8"/>
      <c r="BV15638" s="38"/>
    </row>
    <row r="15639" spans="44:74">
      <c r="AR15639" s="8"/>
      <c r="BV15639" s="38"/>
    </row>
    <row r="15640" spans="44:74">
      <c r="AR15640" s="8"/>
      <c r="BV15640" s="38"/>
    </row>
    <row r="15641" spans="44:74">
      <c r="AR15641" s="8"/>
      <c r="BV15641" s="38"/>
    </row>
    <row r="15642" spans="44:74">
      <c r="AR15642" s="8"/>
      <c r="BV15642" s="38"/>
    </row>
    <row r="15643" spans="44:74">
      <c r="AR15643" s="8"/>
      <c r="BV15643" s="38"/>
    </row>
    <row r="15644" spans="44:74">
      <c r="AR15644" s="8"/>
      <c r="BV15644" s="38"/>
    </row>
    <row r="15645" spans="44:74">
      <c r="AR15645" s="8"/>
      <c r="BV15645" s="38"/>
    </row>
    <row r="15646" spans="44:74">
      <c r="AR15646" s="8"/>
      <c r="BV15646" s="38"/>
    </row>
    <row r="15647" spans="44:74">
      <c r="AR15647" s="8"/>
      <c r="BV15647" s="38"/>
    </row>
    <row r="15648" spans="44:74">
      <c r="AR15648" s="8"/>
      <c r="BV15648" s="38"/>
    </row>
    <row r="15649" spans="44:74">
      <c r="AR15649" s="8"/>
      <c r="BV15649" s="38"/>
    </row>
    <row r="15650" spans="44:74">
      <c r="AR15650" s="8"/>
      <c r="BV15650" s="38"/>
    </row>
    <row r="15651" spans="44:74">
      <c r="AR15651" s="8"/>
      <c r="BV15651" s="38"/>
    </row>
    <row r="15652" spans="44:74">
      <c r="AR15652" s="8"/>
      <c r="BV15652" s="38"/>
    </row>
    <row r="15653" spans="44:74">
      <c r="AR15653" s="8"/>
      <c r="BV15653" s="38"/>
    </row>
    <row r="15654" spans="44:74">
      <c r="AR15654" s="8"/>
      <c r="BV15654" s="38"/>
    </row>
    <row r="15655" spans="44:74">
      <c r="AR15655" s="8"/>
      <c r="BV15655" s="38"/>
    </row>
    <row r="15656" spans="44:74">
      <c r="AR15656" s="8"/>
      <c r="BV15656" s="38"/>
    </row>
    <row r="15657" spans="44:74">
      <c r="AR15657" s="8"/>
      <c r="BV15657" s="38"/>
    </row>
    <row r="15658" spans="44:74">
      <c r="AR15658" s="8"/>
      <c r="BV15658" s="38"/>
    </row>
    <row r="15659" spans="44:74">
      <c r="AR15659" s="8"/>
      <c r="BV15659" s="38"/>
    </row>
    <row r="15660" spans="44:74">
      <c r="AR15660" s="8"/>
      <c r="BV15660" s="38"/>
    </row>
    <row r="15661" spans="44:74">
      <c r="AR15661" s="8"/>
      <c r="BV15661" s="38"/>
    </row>
    <row r="15662" spans="44:74">
      <c r="AR15662" s="8"/>
      <c r="BV15662" s="38"/>
    </row>
    <row r="15663" spans="44:74">
      <c r="AR15663" s="8"/>
      <c r="BV15663" s="38"/>
    </row>
    <row r="15664" spans="44:74">
      <c r="AR15664" s="8"/>
      <c r="BV15664" s="38"/>
    </row>
    <row r="15665" spans="44:74">
      <c r="AR15665" s="8"/>
      <c r="BV15665" s="38"/>
    </row>
    <row r="15666" spans="44:74">
      <c r="AR15666" s="8"/>
      <c r="BV15666" s="38"/>
    </row>
    <row r="15667" spans="44:74">
      <c r="AR15667" s="8"/>
      <c r="BV15667" s="38"/>
    </row>
    <row r="15668" spans="44:74">
      <c r="AR15668" s="8"/>
      <c r="BV15668" s="38"/>
    </row>
    <row r="15669" spans="44:74">
      <c r="AR15669" s="8"/>
      <c r="BV15669" s="38"/>
    </row>
    <row r="15670" spans="44:74">
      <c r="AR15670" s="8"/>
      <c r="BV15670" s="38"/>
    </row>
    <row r="15671" spans="44:74">
      <c r="AR15671" s="8"/>
      <c r="BV15671" s="38"/>
    </row>
    <row r="15672" spans="44:74">
      <c r="AR15672" s="8"/>
      <c r="BV15672" s="38"/>
    </row>
    <row r="15673" spans="44:74">
      <c r="AR15673" s="8"/>
      <c r="BV15673" s="38"/>
    </row>
    <row r="15674" spans="44:74">
      <c r="AR15674" s="8"/>
      <c r="BV15674" s="38"/>
    </row>
    <row r="15675" spans="44:74">
      <c r="AR15675" s="8"/>
      <c r="BV15675" s="38"/>
    </row>
    <row r="15676" spans="44:74">
      <c r="AR15676" s="8"/>
      <c r="BV15676" s="38"/>
    </row>
    <row r="15677" spans="44:74">
      <c r="AR15677" s="8"/>
      <c r="BV15677" s="38"/>
    </row>
    <row r="15678" spans="44:74">
      <c r="AR15678" s="8"/>
      <c r="BV15678" s="38"/>
    </row>
    <row r="15679" spans="44:74">
      <c r="AR15679" s="8"/>
      <c r="BV15679" s="38"/>
    </row>
    <row r="15680" spans="44:74">
      <c r="AR15680" s="8"/>
      <c r="BV15680" s="38"/>
    </row>
    <row r="15681" spans="44:74">
      <c r="AR15681" s="8"/>
      <c r="BV15681" s="38"/>
    </row>
    <row r="15682" spans="44:74">
      <c r="AR15682" s="8"/>
      <c r="BV15682" s="38"/>
    </row>
    <row r="15683" spans="44:74">
      <c r="AR15683" s="8"/>
      <c r="BV15683" s="38"/>
    </row>
    <row r="15684" spans="44:74">
      <c r="AR15684" s="8"/>
      <c r="BV15684" s="38"/>
    </row>
    <row r="15685" spans="44:74">
      <c r="AR15685" s="8"/>
      <c r="BV15685" s="38"/>
    </row>
    <row r="15686" spans="44:74">
      <c r="AR15686" s="8"/>
      <c r="BV15686" s="38"/>
    </row>
    <row r="15687" spans="44:74">
      <c r="AR15687" s="8"/>
      <c r="BV15687" s="38"/>
    </row>
    <row r="15688" spans="44:74">
      <c r="AR15688" s="8"/>
      <c r="BV15688" s="38"/>
    </row>
    <row r="15689" spans="44:74">
      <c r="AR15689" s="8"/>
      <c r="BV15689" s="38"/>
    </row>
    <row r="15690" spans="44:74">
      <c r="AR15690" s="8"/>
      <c r="BV15690" s="38"/>
    </row>
    <row r="15691" spans="44:74">
      <c r="AR15691" s="8"/>
      <c r="BV15691" s="38"/>
    </row>
    <row r="15692" spans="44:74">
      <c r="AR15692" s="8"/>
      <c r="BV15692" s="38"/>
    </row>
    <row r="15693" spans="44:74">
      <c r="AR15693" s="8"/>
      <c r="BV15693" s="38"/>
    </row>
    <row r="15694" spans="44:74">
      <c r="AR15694" s="8"/>
      <c r="BV15694" s="38"/>
    </row>
    <row r="15695" spans="44:74">
      <c r="AR15695" s="8"/>
      <c r="BV15695" s="38"/>
    </row>
    <row r="15696" spans="44:74">
      <c r="AR15696" s="8"/>
      <c r="BV15696" s="38"/>
    </row>
    <row r="15697" spans="44:74">
      <c r="AR15697" s="8"/>
      <c r="BV15697" s="38"/>
    </row>
    <row r="15698" spans="44:74">
      <c r="AR15698" s="8"/>
      <c r="BV15698" s="38"/>
    </row>
    <row r="15699" spans="44:74">
      <c r="AR15699" s="8"/>
      <c r="BV15699" s="38"/>
    </row>
    <row r="15700" spans="44:74">
      <c r="AR15700" s="8"/>
      <c r="BV15700" s="38"/>
    </row>
    <row r="15701" spans="44:74">
      <c r="AR15701" s="8"/>
      <c r="BV15701" s="38"/>
    </row>
    <row r="15702" spans="44:74">
      <c r="AR15702" s="8"/>
      <c r="BV15702" s="38"/>
    </row>
    <row r="15703" spans="44:74">
      <c r="AR15703" s="8"/>
      <c r="BV15703" s="38"/>
    </row>
    <row r="15704" spans="44:74">
      <c r="AR15704" s="8"/>
      <c r="BV15704" s="38"/>
    </row>
    <row r="15705" spans="44:74">
      <c r="AR15705" s="8"/>
      <c r="BV15705" s="38"/>
    </row>
    <row r="15706" spans="44:74">
      <c r="AR15706" s="8"/>
      <c r="BV15706" s="38"/>
    </row>
    <row r="15707" spans="44:74">
      <c r="AR15707" s="8"/>
      <c r="BV15707" s="38"/>
    </row>
    <row r="15708" spans="44:74">
      <c r="AR15708" s="8"/>
      <c r="BV15708" s="38"/>
    </row>
    <row r="15709" spans="44:74">
      <c r="AR15709" s="8"/>
      <c r="BV15709" s="38"/>
    </row>
    <row r="15710" spans="44:74">
      <c r="AR15710" s="8"/>
      <c r="BV15710" s="38"/>
    </row>
    <row r="15711" spans="44:74">
      <c r="AR15711" s="8"/>
      <c r="BV15711" s="38"/>
    </row>
    <row r="15712" spans="44:74">
      <c r="AR15712" s="8"/>
      <c r="BV15712" s="38"/>
    </row>
    <row r="15713" spans="44:74">
      <c r="AR15713" s="8"/>
      <c r="BV15713" s="38"/>
    </row>
    <row r="15714" spans="44:74">
      <c r="AR15714" s="8"/>
      <c r="BV15714" s="38"/>
    </row>
    <row r="15715" spans="44:74">
      <c r="AR15715" s="8"/>
      <c r="BV15715" s="38"/>
    </row>
    <row r="15716" spans="44:74">
      <c r="AR15716" s="8"/>
      <c r="BV15716" s="38"/>
    </row>
    <row r="15717" spans="44:74">
      <c r="AR15717" s="8"/>
      <c r="BV15717" s="38"/>
    </row>
    <row r="15718" spans="44:74">
      <c r="AR15718" s="8"/>
      <c r="BV15718" s="38"/>
    </row>
    <row r="15719" spans="44:74">
      <c r="AR15719" s="8"/>
      <c r="BV15719" s="38"/>
    </row>
    <row r="15720" spans="44:74">
      <c r="AR15720" s="8"/>
      <c r="BV15720" s="38"/>
    </row>
    <row r="15721" spans="44:74">
      <c r="AR15721" s="8"/>
      <c r="BV15721" s="38"/>
    </row>
    <row r="15722" spans="44:74">
      <c r="AR15722" s="8"/>
      <c r="BV15722" s="38"/>
    </row>
    <row r="15723" spans="44:74">
      <c r="AR15723" s="8"/>
      <c r="BV15723" s="38"/>
    </row>
    <row r="15724" spans="44:74">
      <c r="AR15724" s="8"/>
      <c r="BV15724" s="38"/>
    </row>
    <row r="15725" spans="44:74">
      <c r="AR15725" s="8"/>
      <c r="BV15725" s="38"/>
    </row>
    <row r="15726" spans="44:74">
      <c r="AR15726" s="8"/>
      <c r="BV15726" s="38"/>
    </row>
    <row r="15727" spans="44:74">
      <c r="AR15727" s="8"/>
      <c r="BV15727" s="38"/>
    </row>
    <row r="15728" spans="44:74">
      <c r="AR15728" s="8"/>
      <c r="BV15728" s="38"/>
    </row>
    <row r="15729" spans="44:74">
      <c r="AR15729" s="8"/>
      <c r="BV15729" s="38"/>
    </row>
    <row r="15730" spans="44:74">
      <c r="AR15730" s="8"/>
      <c r="BV15730" s="38"/>
    </row>
    <row r="15731" spans="44:74">
      <c r="AR15731" s="8"/>
      <c r="BV15731" s="38"/>
    </row>
    <row r="15732" spans="44:74">
      <c r="AR15732" s="8"/>
      <c r="BV15732" s="38"/>
    </row>
    <row r="15733" spans="44:74">
      <c r="AR15733" s="8"/>
      <c r="BV15733" s="38"/>
    </row>
    <row r="15734" spans="44:74">
      <c r="AR15734" s="8"/>
      <c r="BV15734" s="38"/>
    </row>
    <row r="15735" spans="44:74">
      <c r="AR15735" s="8"/>
      <c r="BV15735" s="38"/>
    </row>
    <row r="15736" spans="44:74">
      <c r="AR15736" s="8"/>
      <c r="BV15736" s="38"/>
    </row>
    <row r="15737" spans="44:74">
      <c r="AR15737" s="8"/>
      <c r="BV15737" s="38"/>
    </row>
    <row r="15738" spans="44:74">
      <c r="AR15738" s="8"/>
      <c r="BV15738" s="38"/>
    </row>
    <row r="15739" spans="44:74">
      <c r="AR15739" s="8"/>
      <c r="BV15739" s="38"/>
    </row>
    <row r="15740" spans="44:74">
      <c r="AR15740" s="8"/>
      <c r="BV15740" s="38"/>
    </row>
    <row r="15741" spans="44:74">
      <c r="AR15741" s="8"/>
      <c r="BV15741" s="38"/>
    </row>
    <row r="15742" spans="44:74">
      <c r="AR15742" s="8"/>
      <c r="BV15742" s="38"/>
    </row>
    <row r="15743" spans="44:74">
      <c r="AR15743" s="8"/>
      <c r="BV15743" s="38"/>
    </row>
    <row r="15744" spans="44:74">
      <c r="AR15744" s="8"/>
      <c r="BV15744" s="38"/>
    </row>
    <row r="15745" spans="44:74">
      <c r="AR15745" s="8"/>
      <c r="BV15745" s="38"/>
    </row>
    <row r="15746" spans="44:74">
      <c r="AR15746" s="8"/>
      <c r="BV15746" s="38"/>
    </row>
    <row r="15747" spans="44:74">
      <c r="AR15747" s="8"/>
      <c r="BV15747" s="38"/>
    </row>
    <row r="15748" spans="44:74">
      <c r="AR15748" s="8"/>
      <c r="BV15748" s="38"/>
    </row>
    <row r="15749" spans="44:74">
      <c r="AR15749" s="8"/>
      <c r="BV15749" s="38"/>
    </row>
    <row r="15750" spans="44:74">
      <c r="AR15750" s="8"/>
      <c r="BV15750" s="38"/>
    </row>
    <row r="15751" spans="44:74">
      <c r="AR15751" s="8"/>
      <c r="BV15751" s="38"/>
    </row>
    <row r="15752" spans="44:74">
      <c r="AR15752" s="8"/>
      <c r="BV15752" s="38"/>
    </row>
    <row r="15753" spans="44:74">
      <c r="AR15753" s="8"/>
      <c r="BV15753" s="38"/>
    </row>
    <row r="15754" spans="44:74">
      <c r="AR15754" s="8"/>
      <c r="BV15754" s="38"/>
    </row>
    <row r="15755" spans="44:74">
      <c r="AR15755" s="8"/>
      <c r="BV15755" s="38"/>
    </row>
    <row r="15756" spans="44:74">
      <c r="AR15756" s="8"/>
      <c r="BV15756" s="38"/>
    </row>
    <row r="15757" spans="44:74">
      <c r="AR15757" s="8"/>
      <c r="BV15757" s="38"/>
    </row>
    <row r="15758" spans="44:74">
      <c r="AR15758" s="8"/>
      <c r="BV15758" s="38"/>
    </row>
    <row r="15759" spans="44:74">
      <c r="AR15759" s="8"/>
      <c r="BV15759" s="38"/>
    </row>
    <row r="15760" spans="44:74">
      <c r="AR15760" s="8"/>
      <c r="BV15760" s="38"/>
    </row>
    <row r="15761" spans="44:74">
      <c r="AR15761" s="8"/>
      <c r="BV15761" s="38"/>
    </row>
    <row r="15762" spans="44:74">
      <c r="AR15762" s="8"/>
      <c r="BV15762" s="38"/>
    </row>
    <row r="15763" spans="44:74">
      <c r="AR15763" s="8"/>
      <c r="BV15763" s="38"/>
    </row>
    <row r="15764" spans="44:74">
      <c r="AR15764" s="8"/>
      <c r="BV15764" s="38"/>
    </row>
    <row r="15765" spans="44:74">
      <c r="AR15765" s="8"/>
      <c r="BV15765" s="38"/>
    </row>
    <row r="15766" spans="44:74">
      <c r="AR15766" s="8"/>
      <c r="BV15766" s="38"/>
    </row>
    <row r="15767" spans="44:74">
      <c r="AR15767" s="8"/>
      <c r="BV15767" s="38"/>
    </row>
    <row r="15768" spans="44:74">
      <c r="AR15768" s="8"/>
      <c r="BV15768" s="38"/>
    </row>
    <row r="15769" spans="44:74">
      <c r="AR15769" s="8"/>
      <c r="BV15769" s="38"/>
    </row>
    <row r="15770" spans="44:74">
      <c r="AR15770" s="8"/>
      <c r="BV15770" s="38"/>
    </row>
    <row r="15771" spans="44:74">
      <c r="AR15771" s="8"/>
      <c r="BV15771" s="38"/>
    </row>
    <row r="15772" spans="44:74">
      <c r="AR15772" s="8"/>
      <c r="BV15772" s="38"/>
    </row>
    <row r="15773" spans="44:74">
      <c r="AR15773" s="8"/>
      <c r="BV15773" s="38"/>
    </row>
    <row r="15774" spans="44:74">
      <c r="AR15774" s="8"/>
      <c r="BV15774" s="38"/>
    </row>
    <row r="15775" spans="44:74">
      <c r="AR15775" s="8"/>
      <c r="BV15775" s="38"/>
    </row>
    <row r="15776" spans="44:74">
      <c r="AR15776" s="8"/>
      <c r="BV15776" s="38"/>
    </row>
    <row r="15777" spans="44:74">
      <c r="AR15777" s="8"/>
      <c r="BV15777" s="38"/>
    </row>
    <row r="15778" spans="44:74">
      <c r="AR15778" s="8"/>
      <c r="BV15778" s="38"/>
    </row>
    <row r="15779" spans="44:74">
      <c r="AR15779" s="8"/>
      <c r="BV15779" s="38"/>
    </row>
    <row r="15780" spans="44:74">
      <c r="AR15780" s="8"/>
      <c r="BV15780" s="38"/>
    </row>
    <row r="15781" spans="44:74">
      <c r="AR15781" s="8"/>
      <c r="BV15781" s="38"/>
    </row>
    <row r="15782" spans="44:74">
      <c r="AR15782" s="8"/>
      <c r="BV15782" s="38"/>
    </row>
    <row r="15783" spans="44:74">
      <c r="AR15783" s="8"/>
      <c r="BV15783" s="38"/>
    </row>
    <row r="15784" spans="44:74">
      <c r="AR15784" s="8"/>
      <c r="BV15784" s="38"/>
    </row>
    <row r="15785" spans="44:74">
      <c r="AR15785" s="8"/>
      <c r="BV15785" s="38"/>
    </row>
    <row r="15786" spans="44:74">
      <c r="AR15786" s="8"/>
      <c r="BV15786" s="38"/>
    </row>
    <row r="15787" spans="44:74">
      <c r="AR15787" s="8"/>
      <c r="BV15787" s="38"/>
    </row>
    <row r="15788" spans="44:74">
      <c r="AR15788" s="8"/>
      <c r="BV15788" s="38"/>
    </row>
    <row r="15789" spans="44:74">
      <c r="AR15789" s="8"/>
      <c r="BV15789" s="38"/>
    </row>
    <row r="15790" spans="44:74">
      <c r="AR15790" s="8"/>
      <c r="BV15790" s="38"/>
    </row>
    <row r="15791" spans="44:74">
      <c r="AR15791" s="8"/>
      <c r="BV15791" s="38"/>
    </row>
    <row r="15792" spans="44:74">
      <c r="AR15792" s="8"/>
      <c r="BV15792" s="38"/>
    </row>
    <row r="15793" spans="44:74">
      <c r="AR15793" s="8"/>
      <c r="BV15793" s="38"/>
    </row>
    <row r="15794" spans="44:74">
      <c r="AR15794" s="8"/>
      <c r="BV15794" s="38"/>
    </row>
    <row r="15795" spans="44:74">
      <c r="AR15795" s="8"/>
      <c r="BV15795" s="38"/>
    </row>
    <row r="15796" spans="44:74">
      <c r="AR15796" s="8"/>
      <c r="BV15796" s="38"/>
    </row>
    <row r="15797" spans="44:74">
      <c r="AR15797" s="8"/>
      <c r="BV15797" s="38"/>
    </row>
    <row r="15798" spans="44:74">
      <c r="AR15798" s="8"/>
      <c r="BV15798" s="38"/>
    </row>
    <row r="15799" spans="44:74">
      <c r="AR15799" s="8"/>
      <c r="BV15799" s="38"/>
    </row>
    <row r="15800" spans="44:74">
      <c r="AR15800" s="8"/>
      <c r="BV15800" s="38"/>
    </row>
    <row r="15801" spans="44:74">
      <c r="AR15801" s="8"/>
      <c r="BV15801" s="38"/>
    </row>
    <row r="15802" spans="44:74">
      <c r="AR15802" s="8"/>
      <c r="BV15802" s="38"/>
    </row>
    <row r="15803" spans="44:74">
      <c r="AR15803" s="8"/>
      <c r="BV15803" s="38"/>
    </row>
    <row r="15804" spans="44:74">
      <c r="AR15804" s="8"/>
      <c r="BV15804" s="38"/>
    </row>
    <row r="15805" spans="44:74">
      <c r="AR15805" s="8"/>
      <c r="BV15805" s="38"/>
    </row>
    <row r="15806" spans="44:74">
      <c r="AR15806" s="8"/>
      <c r="BV15806" s="38"/>
    </row>
    <row r="15807" spans="44:74">
      <c r="AR15807" s="8"/>
      <c r="BV15807" s="38"/>
    </row>
    <row r="15808" spans="44:74">
      <c r="AR15808" s="8"/>
      <c r="BV15808" s="38"/>
    </row>
    <row r="15809" spans="44:74">
      <c r="AR15809" s="8"/>
      <c r="BV15809" s="38"/>
    </row>
    <row r="15810" spans="44:74">
      <c r="AR15810" s="8"/>
      <c r="BV15810" s="38"/>
    </row>
    <row r="15811" spans="44:74">
      <c r="AR15811" s="8"/>
      <c r="BV15811" s="38"/>
    </row>
    <row r="15812" spans="44:74">
      <c r="AR15812" s="8"/>
      <c r="BV15812" s="38"/>
    </row>
    <row r="15813" spans="44:74">
      <c r="AR15813" s="8"/>
      <c r="BV15813" s="38"/>
    </row>
    <row r="15814" spans="44:74">
      <c r="AR15814" s="8"/>
      <c r="BV15814" s="38"/>
    </row>
    <row r="15815" spans="44:74">
      <c r="AR15815" s="8"/>
      <c r="BV15815" s="38"/>
    </row>
    <row r="15816" spans="44:74">
      <c r="AR15816" s="8"/>
      <c r="BV15816" s="38"/>
    </row>
    <row r="15817" spans="44:74">
      <c r="AR15817" s="8"/>
      <c r="BV15817" s="38"/>
    </row>
    <row r="15818" spans="44:74">
      <c r="AR15818" s="8"/>
      <c r="BV15818" s="38"/>
    </row>
    <row r="15819" spans="44:74">
      <c r="AR15819" s="8"/>
      <c r="BV15819" s="38"/>
    </row>
    <row r="15820" spans="44:74">
      <c r="AR15820" s="8"/>
      <c r="BV15820" s="38"/>
    </row>
    <row r="15821" spans="44:74">
      <c r="AR15821" s="8"/>
      <c r="BV15821" s="38"/>
    </row>
    <row r="15822" spans="44:74">
      <c r="AR15822" s="8"/>
      <c r="BV15822" s="38"/>
    </row>
    <row r="15823" spans="44:74">
      <c r="AR15823" s="8"/>
      <c r="BV15823" s="38"/>
    </row>
    <row r="15824" spans="44:74">
      <c r="AR15824" s="8"/>
      <c r="BV15824" s="38"/>
    </row>
    <row r="15825" spans="44:74">
      <c r="AR15825" s="8"/>
      <c r="BV15825" s="38"/>
    </row>
    <row r="15826" spans="44:74">
      <c r="AR15826" s="8"/>
      <c r="BV15826" s="38"/>
    </row>
    <row r="15827" spans="44:74">
      <c r="AR15827" s="8"/>
      <c r="BV15827" s="38"/>
    </row>
    <row r="15828" spans="44:74">
      <c r="AR15828" s="8"/>
      <c r="BV15828" s="38"/>
    </row>
    <row r="15829" spans="44:74">
      <c r="AR15829" s="8"/>
      <c r="BV15829" s="38"/>
    </row>
    <row r="15830" spans="44:74">
      <c r="AR15830" s="8"/>
      <c r="BV15830" s="38"/>
    </row>
    <row r="15831" spans="44:74">
      <c r="AR15831" s="8"/>
      <c r="BV15831" s="38"/>
    </row>
    <row r="15832" spans="44:74">
      <c r="AR15832" s="8"/>
      <c r="BV15832" s="38"/>
    </row>
    <row r="15833" spans="44:74">
      <c r="AR15833" s="8"/>
      <c r="BV15833" s="38"/>
    </row>
    <row r="15834" spans="44:74">
      <c r="AR15834" s="8"/>
      <c r="BV15834" s="38"/>
    </row>
    <row r="15835" spans="44:74">
      <c r="AR15835" s="8"/>
      <c r="BV15835" s="38"/>
    </row>
    <row r="15836" spans="44:74">
      <c r="AR15836" s="8"/>
      <c r="BV15836" s="38"/>
    </row>
    <row r="15837" spans="44:74">
      <c r="AR15837" s="8"/>
      <c r="BV15837" s="38"/>
    </row>
    <row r="15838" spans="44:74">
      <c r="AR15838" s="8"/>
      <c r="BV15838" s="38"/>
    </row>
    <row r="15839" spans="44:74">
      <c r="AR15839" s="8"/>
      <c r="BV15839" s="38"/>
    </row>
    <row r="15840" spans="44:74">
      <c r="AR15840" s="8"/>
      <c r="BV15840" s="38"/>
    </row>
    <row r="15841" spans="44:74">
      <c r="AR15841" s="8"/>
      <c r="BV15841" s="38"/>
    </row>
    <row r="15842" spans="44:74">
      <c r="AR15842" s="8"/>
      <c r="BV15842" s="38"/>
    </row>
    <row r="15843" spans="44:74">
      <c r="AR15843" s="8"/>
      <c r="BV15843" s="38"/>
    </row>
    <row r="15844" spans="44:74">
      <c r="AR15844" s="8"/>
      <c r="BV15844" s="38"/>
    </row>
    <row r="15845" spans="44:74">
      <c r="AR15845" s="8"/>
      <c r="BV15845" s="38"/>
    </row>
    <row r="15846" spans="44:74">
      <c r="AR15846" s="8"/>
      <c r="BV15846" s="38"/>
    </row>
    <row r="15847" spans="44:74">
      <c r="AR15847" s="8"/>
      <c r="BV15847" s="38"/>
    </row>
    <row r="15848" spans="44:74">
      <c r="AR15848" s="8"/>
      <c r="BV15848" s="38"/>
    </row>
    <row r="15849" spans="44:74">
      <c r="AR15849" s="8"/>
      <c r="BV15849" s="38"/>
    </row>
    <row r="15850" spans="44:74">
      <c r="AR15850" s="8"/>
      <c r="BV15850" s="38"/>
    </row>
    <row r="15851" spans="44:74">
      <c r="AR15851" s="8"/>
      <c r="BV15851" s="38"/>
    </row>
    <row r="15852" spans="44:74">
      <c r="AR15852" s="8"/>
      <c r="BV15852" s="38"/>
    </row>
    <row r="15853" spans="44:74">
      <c r="AR15853" s="8"/>
      <c r="BV15853" s="38"/>
    </row>
    <row r="15854" spans="44:74">
      <c r="AR15854" s="8"/>
      <c r="BV15854" s="38"/>
    </row>
    <row r="15855" spans="44:74">
      <c r="AR15855" s="8"/>
      <c r="BV15855" s="38"/>
    </row>
    <row r="15856" spans="44:74">
      <c r="AR15856" s="8"/>
      <c r="BV15856" s="38"/>
    </row>
    <row r="15857" spans="44:74">
      <c r="AR15857" s="8"/>
      <c r="BV15857" s="38"/>
    </row>
    <row r="15858" spans="44:74">
      <c r="AR15858" s="8"/>
      <c r="BV15858" s="38"/>
    </row>
    <row r="15859" spans="44:74">
      <c r="AR15859" s="8"/>
      <c r="BV15859" s="38"/>
    </row>
    <row r="15860" spans="44:74">
      <c r="AR15860" s="8"/>
      <c r="BV15860" s="38"/>
    </row>
    <row r="15861" spans="44:74">
      <c r="AR15861" s="8"/>
      <c r="BV15861" s="38"/>
    </row>
    <row r="15862" spans="44:74">
      <c r="AR15862" s="8"/>
      <c r="BV15862" s="38"/>
    </row>
    <row r="15863" spans="44:74">
      <c r="AR15863" s="8"/>
      <c r="BV15863" s="38"/>
    </row>
    <row r="15864" spans="44:74">
      <c r="AR15864" s="8"/>
      <c r="BV15864" s="38"/>
    </row>
    <row r="15865" spans="44:74">
      <c r="AR15865" s="8"/>
      <c r="BV15865" s="38"/>
    </row>
    <row r="15866" spans="44:74">
      <c r="AR15866" s="8"/>
      <c r="BV15866" s="38"/>
    </row>
    <row r="15867" spans="44:74">
      <c r="AR15867" s="8"/>
      <c r="BV15867" s="38"/>
    </row>
    <row r="15868" spans="44:74">
      <c r="AR15868" s="8"/>
      <c r="BV15868" s="38"/>
    </row>
    <row r="15869" spans="44:74">
      <c r="AR15869" s="8"/>
      <c r="BV15869" s="38"/>
    </row>
    <row r="15870" spans="44:74">
      <c r="AR15870" s="8"/>
      <c r="BV15870" s="38"/>
    </row>
    <row r="15871" spans="44:74">
      <c r="AR15871" s="8"/>
      <c r="BV15871" s="38"/>
    </row>
    <row r="15872" spans="44:74">
      <c r="AR15872" s="8"/>
      <c r="BV15872" s="38"/>
    </row>
    <row r="15873" spans="44:74">
      <c r="AR15873" s="8"/>
      <c r="BV15873" s="38"/>
    </row>
    <row r="15874" spans="44:74">
      <c r="AR15874" s="8"/>
      <c r="BV15874" s="38"/>
    </row>
    <row r="15875" spans="44:74">
      <c r="AR15875" s="8"/>
      <c r="BV15875" s="38"/>
    </row>
    <row r="15876" spans="44:74">
      <c r="AR15876" s="8"/>
      <c r="BV15876" s="38"/>
    </row>
    <row r="15877" spans="44:74">
      <c r="AR15877" s="8"/>
      <c r="BV15877" s="38"/>
    </row>
    <row r="15878" spans="44:74">
      <c r="AR15878" s="8"/>
      <c r="BV15878" s="38"/>
    </row>
    <row r="15879" spans="44:74">
      <c r="AR15879" s="8"/>
      <c r="BV15879" s="38"/>
    </row>
    <row r="15880" spans="44:74">
      <c r="AR15880" s="8"/>
      <c r="BV15880" s="38"/>
    </row>
    <row r="15881" spans="44:74">
      <c r="AR15881" s="8"/>
      <c r="BV15881" s="38"/>
    </row>
    <row r="15882" spans="44:74">
      <c r="AR15882" s="8"/>
      <c r="BV15882" s="38"/>
    </row>
    <row r="15883" spans="44:74">
      <c r="AR15883" s="8"/>
      <c r="BV15883" s="38"/>
    </row>
    <row r="15884" spans="44:74">
      <c r="AR15884" s="8"/>
      <c r="BV15884" s="38"/>
    </row>
    <row r="15885" spans="44:74">
      <c r="AR15885" s="8"/>
      <c r="BV15885" s="38"/>
    </row>
    <row r="15886" spans="44:74">
      <c r="AR15886" s="8"/>
      <c r="BV15886" s="38"/>
    </row>
    <row r="15887" spans="44:74">
      <c r="AR15887" s="8"/>
      <c r="BV15887" s="38"/>
    </row>
    <row r="15888" spans="44:74">
      <c r="AR15888" s="8"/>
      <c r="BV15888" s="38"/>
    </row>
    <row r="15889" spans="44:74">
      <c r="AR15889" s="8"/>
      <c r="BV15889" s="38"/>
    </row>
    <row r="15890" spans="44:74">
      <c r="AR15890" s="8"/>
      <c r="BV15890" s="38"/>
    </row>
    <row r="15891" spans="44:74">
      <c r="AR15891" s="8"/>
      <c r="BV15891" s="38"/>
    </row>
    <row r="15892" spans="44:74">
      <c r="AR15892" s="8"/>
      <c r="BV15892" s="38"/>
    </row>
    <row r="15893" spans="44:74">
      <c r="AR15893" s="8"/>
      <c r="BV15893" s="38"/>
    </row>
    <row r="15894" spans="44:74">
      <c r="AR15894" s="8"/>
      <c r="BV15894" s="38"/>
    </row>
    <row r="15895" spans="44:74">
      <c r="AR15895" s="8"/>
      <c r="BV15895" s="38"/>
    </row>
    <row r="15896" spans="44:74">
      <c r="AR15896" s="8"/>
      <c r="BV15896" s="38"/>
    </row>
    <row r="15897" spans="44:74">
      <c r="AR15897" s="8"/>
      <c r="BV15897" s="38"/>
    </row>
    <row r="15898" spans="44:74">
      <c r="AR15898" s="8"/>
      <c r="BV15898" s="38"/>
    </row>
    <row r="15899" spans="44:74">
      <c r="AR15899" s="8"/>
      <c r="BV15899" s="38"/>
    </row>
    <row r="15900" spans="44:74">
      <c r="AR15900" s="8"/>
      <c r="BV15900" s="38"/>
    </row>
    <row r="15901" spans="44:74">
      <c r="AR15901" s="8"/>
      <c r="BV15901" s="38"/>
    </row>
    <row r="15902" spans="44:74">
      <c r="AR15902" s="8"/>
      <c r="BV15902" s="38"/>
    </row>
    <row r="15903" spans="44:74">
      <c r="AR15903" s="8"/>
      <c r="BV15903" s="38"/>
    </row>
    <row r="15904" spans="44:74">
      <c r="AR15904" s="8"/>
      <c r="BV15904" s="38"/>
    </row>
    <row r="15905" spans="44:74">
      <c r="AR15905" s="8"/>
      <c r="BV15905" s="38"/>
    </row>
    <row r="15906" spans="44:74">
      <c r="AR15906" s="8"/>
      <c r="BV15906" s="38"/>
    </row>
    <row r="15907" spans="44:74">
      <c r="AR15907" s="8"/>
      <c r="BV15907" s="38"/>
    </row>
    <row r="15908" spans="44:74">
      <c r="AR15908" s="8"/>
      <c r="BV15908" s="38"/>
    </row>
    <row r="15909" spans="44:74">
      <c r="AR15909" s="8"/>
      <c r="BV15909" s="38"/>
    </row>
    <row r="15910" spans="44:74">
      <c r="AR15910" s="8"/>
      <c r="BV15910" s="38"/>
    </row>
    <row r="15911" spans="44:74">
      <c r="AR15911" s="8"/>
      <c r="BV15911" s="38"/>
    </row>
    <row r="15912" spans="44:74">
      <c r="AR15912" s="8"/>
      <c r="BV15912" s="38"/>
    </row>
    <row r="15913" spans="44:74">
      <c r="AR15913" s="8"/>
      <c r="BV15913" s="38"/>
    </row>
    <row r="15914" spans="44:74">
      <c r="AR15914" s="8"/>
      <c r="BV15914" s="38"/>
    </row>
    <row r="15915" spans="44:74">
      <c r="AR15915" s="8"/>
      <c r="BV15915" s="38"/>
    </row>
    <row r="15916" spans="44:74">
      <c r="AR15916" s="8"/>
      <c r="BV15916" s="38"/>
    </row>
    <row r="15917" spans="44:74">
      <c r="AR15917" s="8"/>
      <c r="BV15917" s="38"/>
    </row>
    <row r="15918" spans="44:74">
      <c r="AR15918" s="8"/>
      <c r="BV15918" s="38"/>
    </row>
    <row r="15919" spans="44:74">
      <c r="AR15919" s="8"/>
      <c r="BV15919" s="38"/>
    </row>
    <row r="15920" spans="44:74">
      <c r="AR15920" s="8"/>
      <c r="BV15920" s="38"/>
    </row>
    <row r="15921" spans="44:74">
      <c r="AR15921" s="8"/>
      <c r="BV15921" s="38"/>
    </row>
    <row r="15922" spans="44:74">
      <c r="AR15922" s="8"/>
      <c r="BV15922" s="38"/>
    </row>
    <row r="15923" spans="44:74">
      <c r="AR15923" s="8"/>
      <c r="BV15923" s="38"/>
    </row>
    <row r="15924" spans="44:74">
      <c r="AR15924" s="8"/>
      <c r="BV15924" s="38"/>
    </row>
    <row r="15925" spans="44:74">
      <c r="AR15925" s="8"/>
      <c r="BV15925" s="38"/>
    </row>
    <row r="15926" spans="44:74">
      <c r="AR15926" s="8"/>
      <c r="BV15926" s="38"/>
    </row>
    <row r="15927" spans="44:74">
      <c r="AR15927" s="8"/>
      <c r="BV15927" s="38"/>
    </row>
    <row r="15928" spans="44:74">
      <c r="AR15928" s="8"/>
      <c r="BV15928" s="38"/>
    </row>
    <row r="15929" spans="44:74">
      <c r="AR15929" s="8"/>
      <c r="BV15929" s="38"/>
    </row>
    <row r="15930" spans="44:74">
      <c r="AR15930" s="8"/>
      <c r="BV15930" s="38"/>
    </row>
    <row r="15931" spans="44:74">
      <c r="AR15931" s="8"/>
      <c r="BV15931" s="38"/>
    </row>
    <row r="15932" spans="44:74">
      <c r="AR15932" s="8"/>
      <c r="BV15932" s="38"/>
    </row>
    <row r="15933" spans="44:74">
      <c r="AR15933" s="8"/>
      <c r="BV15933" s="38"/>
    </row>
    <row r="15934" spans="44:74">
      <c r="AR15934" s="8"/>
      <c r="BV15934" s="38"/>
    </row>
    <row r="15935" spans="44:74">
      <c r="AR15935" s="8"/>
      <c r="BV15935" s="38"/>
    </row>
    <row r="15936" spans="44:74">
      <c r="AR15936" s="8"/>
      <c r="BV15936" s="38"/>
    </row>
    <row r="15937" spans="44:74">
      <c r="AR15937" s="8"/>
      <c r="BV15937" s="38"/>
    </row>
    <row r="15938" spans="44:74">
      <c r="AR15938" s="8"/>
      <c r="BV15938" s="38"/>
    </row>
    <row r="15939" spans="44:74">
      <c r="AR15939" s="8"/>
      <c r="BV15939" s="38"/>
    </row>
    <row r="15940" spans="44:74">
      <c r="AR15940" s="8"/>
      <c r="BV15940" s="38"/>
    </row>
    <row r="15941" spans="44:74">
      <c r="AR15941" s="8"/>
      <c r="BV15941" s="38"/>
    </row>
    <row r="15942" spans="44:74">
      <c r="AR15942" s="8"/>
      <c r="BV15942" s="38"/>
    </row>
    <row r="15943" spans="44:74">
      <c r="AR15943" s="8"/>
      <c r="BV15943" s="38"/>
    </row>
    <row r="15944" spans="44:74">
      <c r="AR15944" s="8"/>
      <c r="BV15944" s="38"/>
    </row>
    <row r="15945" spans="44:74">
      <c r="AR15945" s="8"/>
      <c r="BV15945" s="38"/>
    </row>
    <row r="15946" spans="44:74">
      <c r="AR15946" s="8"/>
      <c r="BV15946" s="38"/>
    </row>
    <row r="15947" spans="44:74">
      <c r="AR15947" s="8"/>
      <c r="BV15947" s="38"/>
    </row>
    <row r="15948" spans="44:74">
      <c r="AR15948" s="8"/>
      <c r="BV15948" s="38"/>
    </row>
    <row r="15949" spans="44:74">
      <c r="AR15949" s="8"/>
      <c r="BV15949" s="38"/>
    </row>
    <row r="15950" spans="44:74">
      <c r="AR15950" s="8"/>
      <c r="BV15950" s="38"/>
    </row>
    <row r="15951" spans="44:74">
      <c r="AR15951" s="8"/>
      <c r="BV15951" s="38"/>
    </row>
    <row r="15952" spans="44:74">
      <c r="AR15952" s="8"/>
      <c r="BV15952" s="38"/>
    </row>
    <row r="15953" spans="44:74">
      <c r="AR15953" s="8"/>
      <c r="BV15953" s="38"/>
    </row>
    <row r="15954" spans="44:74">
      <c r="AR15954" s="8"/>
      <c r="BV15954" s="38"/>
    </row>
    <row r="15955" spans="44:74">
      <c r="AR15955" s="8"/>
      <c r="BV15955" s="38"/>
    </row>
    <row r="15956" spans="44:74">
      <c r="AR15956" s="8"/>
      <c r="BV15956" s="38"/>
    </row>
    <row r="15957" spans="44:74">
      <c r="AR15957" s="8"/>
      <c r="BV15957" s="38"/>
    </row>
    <row r="15958" spans="44:74">
      <c r="AR15958" s="8"/>
      <c r="BV15958" s="38"/>
    </row>
    <row r="15959" spans="44:74">
      <c r="AR15959" s="8"/>
      <c r="BV15959" s="38"/>
    </row>
    <row r="15960" spans="44:74">
      <c r="AR15960" s="8"/>
      <c r="BV15960" s="38"/>
    </row>
    <row r="15961" spans="44:74">
      <c r="AR15961" s="8"/>
      <c r="BV15961" s="38"/>
    </row>
    <row r="15962" spans="44:74">
      <c r="AR15962" s="8"/>
      <c r="BV15962" s="38"/>
    </row>
    <row r="15963" spans="44:74">
      <c r="AR15963" s="8"/>
      <c r="BV15963" s="38"/>
    </row>
    <row r="15964" spans="44:74">
      <c r="AR15964" s="8"/>
      <c r="BV15964" s="38"/>
    </row>
    <row r="15965" spans="44:74">
      <c r="AR15965" s="8"/>
      <c r="BV15965" s="38"/>
    </row>
    <row r="15966" spans="44:74">
      <c r="AR15966" s="8"/>
      <c r="BV15966" s="38"/>
    </row>
    <row r="15967" spans="44:74">
      <c r="AR15967" s="8"/>
      <c r="BV15967" s="38"/>
    </row>
    <row r="15968" spans="44:74">
      <c r="AR15968" s="8"/>
      <c r="BV15968" s="38"/>
    </row>
    <row r="15969" spans="44:74">
      <c r="AR15969" s="8"/>
      <c r="BV15969" s="38"/>
    </row>
    <row r="15970" spans="44:74">
      <c r="AR15970" s="8"/>
      <c r="BV15970" s="38"/>
    </row>
    <row r="15971" spans="44:74">
      <c r="AR15971" s="8"/>
      <c r="BV15971" s="38"/>
    </row>
    <row r="15972" spans="44:74">
      <c r="AR15972" s="8"/>
      <c r="BV15972" s="38"/>
    </row>
    <row r="15973" spans="44:74">
      <c r="AR15973" s="8"/>
      <c r="BV15973" s="38"/>
    </row>
    <row r="15974" spans="44:74">
      <c r="AR15974" s="8"/>
      <c r="BV15974" s="38"/>
    </row>
    <row r="15975" spans="44:74">
      <c r="AR15975" s="8"/>
      <c r="BV15975" s="38"/>
    </row>
    <row r="15976" spans="44:74">
      <c r="AR15976" s="8"/>
      <c r="BV15976" s="38"/>
    </row>
    <row r="15977" spans="44:74">
      <c r="AR15977" s="8"/>
      <c r="BV15977" s="38"/>
    </row>
    <row r="15978" spans="44:74">
      <c r="AR15978" s="8"/>
      <c r="BV15978" s="38"/>
    </row>
    <row r="15979" spans="44:74">
      <c r="AR15979" s="8"/>
      <c r="BV15979" s="38"/>
    </row>
    <row r="15980" spans="44:74">
      <c r="AR15980" s="8"/>
      <c r="BV15980" s="38"/>
    </row>
    <row r="15981" spans="44:74">
      <c r="AR15981" s="8"/>
      <c r="BV15981" s="38"/>
    </row>
    <row r="15982" spans="44:74">
      <c r="AR15982" s="8"/>
      <c r="BV15982" s="38"/>
    </row>
    <row r="15983" spans="44:74">
      <c r="AR15983" s="8"/>
      <c r="BV15983" s="38"/>
    </row>
    <row r="15984" spans="44:74">
      <c r="AR15984" s="8"/>
      <c r="BV15984" s="38"/>
    </row>
    <row r="15985" spans="44:74">
      <c r="AR15985" s="8"/>
      <c r="BV15985" s="38"/>
    </row>
    <row r="15986" spans="44:74">
      <c r="AR15986" s="8"/>
      <c r="BV15986" s="38"/>
    </row>
    <row r="15987" spans="44:74">
      <c r="AR15987" s="8"/>
      <c r="BV15987" s="38"/>
    </row>
    <row r="15988" spans="44:74">
      <c r="AR15988" s="8"/>
      <c r="BV15988" s="38"/>
    </row>
    <row r="15989" spans="44:74">
      <c r="AR15989" s="8"/>
      <c r="BV15989" s="38"/>
    </row>
    <row r="15990" spans="44:74">
      <c r="AR15990" s="8"/>
      <c r="BV15990" s="38"/>
    </row>
    <row r="15991" spans="44:74">
      <c r="AR15991" s="8"/>
      <c r="BV15991" s="38"/>
    </row>
    <row r="15992" spans="44:74">
      <c r="AR15992" s="8"/>
      <c r="BV15992" s="38"/>
    </row>
    <row r="15993" spans="44:74">
      <c r="AR15993" s="8"/>
      <c r="BV15993" s="38"/>
    </row>
    <row r="15994" spans="44:74">
      <c r="AR15994" s="8"/>
      <c r="BV15994" s="38"/>
    </row>
    <row r="15995" spans="44:74">
      <c r="AR15995" s="8"/>
      <c r="BV15995" s="38"/>
    </row>
    <row r="15996" spans="44:74">
      <c r="AR15996" s="8"/>
      <c r="BV15996" s="38"/>
    </row>
    <row r="15997" spans="44:74">
      <c r="AR15997" s="8"/>
      <c r="BV15997" s="38"/>
    </row>
    <row r="15998" spans="44:74">
      <c r="AR15998" s="8"/>
      <c r="BV15998" s="38"/>
    </row>
    <row r="15999" spans="44:74">
      <c r="AR15999" s="8"/>
      <c r="BV15999" s="38"/>
    </row>
    <row r="16000" spans="44:74">
      <c r="AR16000" s="8"/>
      <c r="BV16000" s="38"/>
    </row>
    <row r="16001" spans="44:74">
      <c r="AR16001" s="8"/>
      <c r="BV16001" s="38"/>
    </row>
    <row r="16002" spans="44:74">
      <c r="AR16002" s="8"/>
      <c r="BV16002" s="38"/>
    </row>
    <row r="16003" spans="44:74">
      <c r="AR16003" s="8"/>
      <c r="BV16003" s="38"/>
    </row>
    <row r="16004" spans="44:74">
      <c r="AR16004" s="8"/>
      <c r="BV16004" s="38"/>
    </row>
    <row r="16005" spans="44:74">
      <c r="AR16005" s="8"/>
      <c r="BV16005" s="38"/>
    </row>
    <row r="16006" spans="44:74">
      <c r="AR16006" s="8"/>
      <c r="BV16006" s="38"/>
    </row>
    <row r="16007" spans="44:74">
      <c r="AR16007" s="8"/>
      <c r="BV16007" s="38"/>
    </row>
    <row r="16008" spans="44:74">
      <c r="AR16008" s="8"/>
      <c r="BV16008" s="38"/>
    </row>
    <row r="16009" spans="44:74">
      <c r="AR16009" s="8"/>
      <c r="BV16009" s="38"/>
    </row>
    <row r="16010" spans="44:74">
      <c r="AR16010" s="8"/>
      <c r="BV16010" s="38"/>
    </row>
    <row r="16011" spans="44:74">
      <c r="AR16011" s="8"/>
      <c r="BV16011" s="38"/>
    </row>
    <row r="16012" spans="44:74">
      <c r="AR16012" s="8"/>
      <c r="BV16012" s="38"/>
    </row>
    <row r="16013" spans="44:74">
      <c r="AR16013" s="8"/>
      <c r="BV16013" s="38"/>
    </row>
    <row r="16014" spans="44:74">
      <c r="AR16014" s="8"/>
      <c r="BV16014" s="38"/>
    </row>
    <row r="16015" spans="44:74">
      <c r="AR16015" s="8"/>
      <c r="BV16015" s="38"/>
    </row>
    <row r="16016" spans="44:74">
      <c r="AR16016" s="8"/>
      <c r="BV16016" s="38"/>
    </row>
    <row r="16017" spans="44:74">
      <c r="AR16017" s="8"/>
      <c r="BV16017" s="38"/>
    </row>
    <row r="16018" spans="44:74">
      <c r="AR16018" s="8"/>
      <c r="BV16018" s="38"/>
    </row>
    <row r="16019" spans="44:74">
      <c r="AR16019" s="8"/>
      <c r="BV16019" s="38"/>
    </row>
    <row r="16020" spans="44:74">
      <c r="AR16020" s="8"/>
      <c r="BV16020" s="38"/>
    </row>
    <row r="16021" spans="44:74">
      <c r="AR16021" s="8"/>
      <c r="BV16021" s="38"/>
    </row>
    <row r="16022" spans="44:74">
      <c r="AR16022" s="8"/>
      <c r="BV16022" s="38"/>
    </row>
    <row r="16023" spans="44:74">
      <c r="AR16023" s="8"/>
      <c r="BV16023" s="38"/>
    </row>
    <row r="16024" spans="44:74">
      <c r="AR16024" s="8"/>
      <c r="BV16024" s="38"/>
    </row>
    <row r="16025" spans="44:74">
      <c r="AR16025" s="8"/>
      <c r="BV16025" s="38"/>
    </row>
    <row r="16026" spans="44:74">
      <c r="AR16026" s="8"/>
      <c r="BV16026" s="38"/>
    </row>
    <row r="16027" spans="44:74">
      <c r="AR16027" s="8"/>
      <c r="BV16027" s="38"/>
    </row>
    <row r="16028" spans="44:74">
      <c r="AR16028" s="8"/>
      <c r="BV16028" s="38"/>
    </row>
    <row r="16029" spans="44:74">
      <c r="AR16029" s="8"/>
      <c r="BV16029" s="38"/>
    </row>
    <row r="16030" spans="44:74">
      <c r="AR16030" s="8"/>
      <c r="BV16030" s="38"/>
    </row>
    <row r="16031" spans="44:74">
      <c r="AR16031" s="8"/>
      <c r="BV16031" s="38"/>
    </row>
    <row r="16032" spans="44:74">
      <c r="AR16032" s="8"/>
      <c r="BV16032" s="38"/>
    </row>
    <row r="16033" spans="44:74">
      <c r="AR16033" s="8"/>
      <c r="BV16033" s="38"/>
    </row>
    <row r="16034" spans="44:74">
      <c r="AR16034" s="8"/>
      <c r="BV16034" s="38"/>
    </row>
    <row r="16035" spans="44:74">
      <c r="AR16035" s="8"/>
      <c r="BV16035" s="38"/>
    </row>
    <row r="16036" spans="44:74">
      <c r="AR16036" s="8"/>
      <c r="BV16036" s="38"/>
    </row>
    <row r="16037" spans="44:74">
      <c r="AR16037" s="8"/>
      <c r="BV16037" s="38"/>
    </row>
    <row r="16038" spans="44:74">
      <c r="AR16038" s="8"/>
      <c r="BV16038" s="38"/>
    </row>
    <row r="16039" spans="44:74">
      <c r="AR16039" s="8"/>
      <c r="BV16039" s="38"/>
    </row>
    <row r="16040" spans="44:74">
      <c r="AR16040" s="8"/>
      <c r="BV16040" s="38"/>
    </row>
    <row r="16041" spans="44:74">
      <c r="AR16041" s="8"/>
      <c r="BV16041" s="38"/>
    </row>
    <row r="16042" spans="44:74">
      <c r="AR16042" s="8"/>
      <c r="BV16042" s="38"/>
    </row>
    <row r="16043" spans="44:74">
      <c r="AR16043" s="8"/>
      <c r="BV16043" s="38"/>
    </row>
    <row r="16044" spans="44:74">
      <c r="AR16044" s="8"/>
      <c r="BV16044" s="38"/>
    </row>
    <row r="16045" spans="44:74">
      <c r="AR16045" s="8"/>
      <c r="BV16045" s="38"/>
    </row>
    <row r="16046" spans="44:74">
      <c r="AR16046" s="8"/>
      <c r="BV16046" s="38"/>
    </row>
    <row r="16047" spans="44:74">
      <c r="AR16047" s="8"/>
      <c r="BV16047" s="38"/>
    </row>
    <row r="16048" spans="44:74">
      <c r="AR16048" s="8"/>
      <c r="BV16048" s="38"/>
    </row>
    <row r="16049" spans="44:74">
      <c r="AR16049" s="8"/>
      <c r="BV16049" s="38"/>
    </row>
    <row r="16050" spans="44:74">
      <c r="AR16050" s="8"/>
      <c r="BV16050" s="38"/>
    </row>
    <row r="16051" spans="44:74">
      <c r="AR16051" s="8"/>
      <c r="BV16051" s="38"/>
    </row>
    <row r="16052" spans="44:74">
      <c r="AR16052" s="8"/>
      <c r="BV16052" s="38"/>
    </row>
    <row r="16053" spans="44:74">
      <c r="AR16053" s="8"/>
      <c r="BV16053" s="38"/>
    </row>
    <row r="16054" spans="44:74">
      <c r="AR16054" s="8"/>
      <c r="BV16054" s="38"/>
    </row>
    <row r="16055" spans="44:74">
      <c r="AR16055" s="8"/>
      <c r="BV16055" s="38"/>
    </row>
    <row r="16056" spans="44:74">
      <c r="AR16056" s="8"/>
      <c r="BV16056" s="38"/>
    </row>
    <row r="16057" spans="44:74">
      <c r="AR16057" s="8"/>
      <c r="BV16057" s="38"/>
    </row>
    <row r="16058" spans="44:74">
      <c r="AR16058" s="8"/>
      <c r="BV16058" s="38"/>
    </row>
    <row r="16059" spans="44:74">
      <c r="AR16059" s="8"/>
      <c r="BV16059" s="38"/>
    </row>
    <row r="16060" spans="44:74">
      <c r="AR16060" s="8"/>
      <c r="BV16060" s="38"/>
    </row>
    <row r="16061" spans="44:74">
      <c r="AR16061" s="8"/>
      <c r="BV16061" s="38"/>
    </row>
    <row r="16062" spans="44:74">
      <c r="AR16062" s="8"/>
      <c r="BV16062" s="38"/>
    </row>
    <row r="16063" spans="44:74">
      <c r="AR16063" s="8"/>
      <c r="BV16063" s="38"/>
    </row>
    <row r="16064" spans="44:74">
      <c r="AR16064" s="8"/>
      <c r="BV16064" s="38"/>
    </row>
    <row r="16065" spans="44:74">
      <c r="AR16065" s="8"/>
      <c r="BV16065" s="38"/>
    </row>
    <row r="16066" spans="44:74">
      <c r="AR16066" s="8"/>
      <c r="BV16066" s="38"/>
    </row>
    <row r="16067" spans="44:74">
      <c r="AR16067" s="8"/>
      <c r="BV16067" s="38"/>
    </row>
    <row r="16068" spans="44:74">
      <c r="AR16068" s="8"/>
      <c r="BV16068" s="38"/>
    </row>
    <row r="16069" spans="44:74">
      <c r="AR16069" s="8"/>
      <c r="BV16069" s="38"/>
    </row>
    <row r="16070" spans="44:74">
      <c r="AR16070" s="8"/>
      <c r="BV16070" s="38"/>
    </row>
    <row r="16071" spans="44:74">
      <c r="AR16071" s="8"/>
      <c r="BV16071" s="38"/>
    </row>
    <row r="16072" spans="44:74">
      <c r="AR16072" s="8"/>
      <c r="BV16072" s="38"/>
    </row>
    <row r="16073" spans="44:74">
      <c r="AR16073" s="8"/>
      <c r="BV16073" s="38"/>
    </row>
    <row r="16074" spans="44:74">
      <c r="AR16074" s="8"/>
      <c r="BV16074" s="38"/>
    </row>
    <row r="16075" spans="44:74">
      <c r="AR16075" s="8"/>
      <c r="BV16075" s="38"/>
    </row>
    <row r="16076" spans="44:74">
      <c r="AR16076" s="8"/>
      <c r="BV16076" s="38"/>
    </row>
    <row r="16077" spans="44:74">
      <c r="AR16077" s="8"/>
      <c r="BV16077" s="38"/>
    </row>
    <row r="16078" spans="44:74">
      <c r="AR16078" s="8"/>
      <c r="BV16078" s="38"/>
    </row>
    <row r="16079" spans="44:74">
      <c r="AR16079" s="8"/>
      <c r="BV16079" s="38"/>
    </row>
    <row r="16080" spans="44:74">
      <c r="AR16080" s="8"/>
      <c r="BV16080" s="38"/>
    </row>
    <row r="16081" spans="44:74">
      <c r="AR16081" s="8"/>
      <c r="BV16081" s="38"/>
    </row>
    <row r="16082" spans="44:74">
      <c r="AR16082" s="8"/>
      <c r="BV16082" s="38"/>
    </row>
    <row r="16083" spans="44:74">
      <c r="AR16083" s="8"/>
      <c r="BV16083" s="38"/>
    </row>
    <row r="16084" spans="44:74">
      <c r="AR16084" s="8"/>
      <c r="BV16084" s="38"/>
    </row>
    <row r="16085" spans="44:74">
      <c r="AR16085" s="8"/>
      <c r="BV16085" s="38"/>
    </row>
    <row r="16086" spans="44:74">
      <c r="AR16086" s="8"/>
      <c r="BV16086" s="38"/>
    </row>
    <row r="16087" spans="44:74">
      <c r="AR16087" s="8"/>
      <c r="BV16087" s="38"/>
    </row>
    <row r="16088" spans="44:74">
      <c r="AR16088" s="8"/>
      <c r="BV16088" s="38"/>
    </row>
    <row r="16089" spans="44:74">
      <c r="AR16089" s="8"/>
      <c r="BV16089" s="38"/>
    </row>
    <row r="16090" spans="44:74">
      <c r="AR16090" s="8"/>
      <c r="BV16090" s="38"/>
    </row>
    <row r="16091" spans="44:74">
      <c r="AR16091" s="8"/>
      <c r="BV16091" s="38"/>
    </row>
    <row r="16092" spans="44:74">
      <c r="AR16092" s="8"/>
      <c r="BV16092" s="38"/>
    </row>
    <row r="16093" spans="44:74">
      <c r="AR16093" s="8"/>
      <c r="BV16093" s="38"/>
    </row>
    <row r="16094" spans="44:74">
      <c r="AR16094" s="8"/>
      <c r="BV16094" s="38"/>
    </row>
    <row r="16095" spans="44:74">
      <c r="AR16095" s="8"/>
      <c r="BV16095" s="38"/>
    </row>
    <row r="16096" spans="44:74">
      <c r="AR16096" s="8"/>
      <c r="BV16096" s="38"/>
    </row>
    <row r="16097" spans="44:74">
      <c r="AR16097" s="8"/>
      <c r="BV16097" s="38"/>
    </row>
    <row r="16098" spans="44:74">
      <c r="AR16098" s="8"/>
      <c r="BV16098" s="38"/>
    </row>
    <row r="16099" spans="44:74">
      <c r="AR16099" s="8"/>
      <c r="BV16099" s="38"/>
    </row>
    <row r="16100" spans="44:74">
      <c r="AR16100" s="8"/>
      <c r="BV16100" s="38"/>
    </row>
    <row r="16101" spans="44:74">
      <c r="AR16101" s="8"/>
      <c r="BV16101" s="38"/>
    </row>
    <row r="16102" spans="44:74">
      <c r="AR16102" s="8"/>
      <c r="BV16102" s="38"/>
    </row>
    <row r="16103" spans="44:74">
      <c r="AR16103" s="8"/>
      <c r="BV16103" s="38"/>
    </row>
    <row r="16104" spans="44:74">
      <c r="AR16104" s="8"/>
      <c r="BV16104" s="38"/>
    </row>
    <row r="16105" spans="44:74">
      <c r="AR16105" s="8"/>
      <c r="BV16105" s="38"/>
    </row>
    <row r="16106" spans="44:74">
      <c r="AR16106" s="8"/>
      <c r="BV16106" s="38"/>
    </row>
    <row r="16107" spans="44:74">
      <c r="AR16107" s="8"/>
      <c r="BV16107" s="38"/>
    </row>
    <row r="16108" spans="44:74">
      <c r="AR16108" s="8"/>
      <c r="BV16108" s="38"/>
    </row>
    <row r="16109" spans="44:74">
      <c r="AR16109" s="8"/>
      <c r="BV16109" s="38"/>
    </row>
    <row r="16110" spans="44:74">
      <c r="AR16110" s="8"/>
      <c r="BV16110" s="38"/>
    </row>
    <row r="16111" spans="44:74">
      <c r="AR16111" s="8"/>
      <c r="BV16111" s="38"/>
    </row>
    <row r="16112" spans="44:74">
      <c r="AR16112" s="8"/>
      <c r="BV16112" s="38"/>
    </row>
    <row r="16113" spans="44:74">
      <c r="AR16113" s="8"/>
      <c r="BV16113" s="38"/>
    </row>
    <row r="16114" spans="44:74">
      <c r="AR16114" s="8"/>
      <c r="BV16114" s="38"/>
    </row>
    <row r="16115" spans="44:74">
      <c r="AR16115" s="8"/>
      <c r="BV16115" s="38"/>
    </row>
    <row r="16116" spans="44:74">
      <c r="AR16116" s="8"/>
      <c r="BV16116" s="38"/>
    </row>
    <row r="16117" spans="44:74">
      <c r="AR16117" s="8"/>
      <c r="BV16117" s="38"/>
    </row>
    <row r="16118" spans="44:74">
      <c r="AR16118" s="8"/>
      <c r="BV16118" s="38"/>
    </row>
    <row r="16119" spans="44:74">
      <c r="AR16119" s="8"/>
      <c r="BV16119" s="38"/>
    </row>
    <row r="16120" spans="44:74">
      <c r="AR16120" s="8"/>
      <c r="BV16120" s="38"/>
    </row>
    <row r="16121" spans="44:74">
      <c r="AR16121" s="8"/>
      <c r="BV16121" s="38"/>
    </row>
    <row r="16122" spans="44:74">
      <c r="AR16122" s="8"/>
      <c r="BV16122" s="38"/>
    </row>
    <row r="16123" spans="44:74">
      <c r="AR16123" s="8"/>
      <c r="BV16123" s="38"/>
    </row>
    <row r="16124" spans="44:74">
      <c r="AR16124" s="8"/>
      <c r="BV16124" s="38"/>
    </row>
    <row r="16125" spans="44:74">
      <c r="AR16125" s="8"/>
      <c r="BV16125" s="38"/>
    </row>
    <row r="16126" spans="44:74">
      <c r="AR16126" s="8"/>
      <c r="BV16126" s="38"/>
    </row>
    <row r="16127" spans="44:74">
      <c r="AR16127" s="8"/>
      <c r="BV16127" s="38"/>
    </row>
    <row r="16128" spans="44:74">
      <c r="AR16128" s="8"/>
      <c r="BV16128" s="38"/>
    </row>
    <row r="16129" spans="44:74">
      <c r="AR16129" s="8"/>
      <c r="BV16129" s="38"/>
    </row>
    <row r="16130" spans="44:74">
      <c r="AR16130" s="8"/>
      <c r="BV16130" s="38"/>
    </row>
    <row r="16131" spans="44:74">
      <c r="AR16131" s="8"/>
      <c r="BV16131" s="38"/>
    </row>
    <row r="16132" spans="44:74">
      <c r="AR16132" s="8"/>
      <c r="BV16132" s="38"/>
    </row>
    <row r="16133" spans="44:74">
      <c r="AR16133" s="8"/>
      <c r="BV16133" s="38"/>
    </row>
    <row r="16134" spans="44:74">
      <c r="AR16134" s="8"/>
      <c r="BV16134" s="38"/>
    </row>
    <row r="16135" spans="44:74">
      <c r="AR16135" s="8"/>
      <c r="BV16135" s="38"/>
    </row>
    <row r="16136" spans="44:74">
      <c r="AR16136" s="8"/>
      <c r="BV16136" s="38"/>
    </row>
    <row r="16137" spans="44:74">
      <c r="AR16137" s="8"/>
      <c r="BV16137" s="38"/>
    </row>
    <row r="16138" spans="44:74">
      <c r="AR16138" s="8"/>
      <c r="BV16138" s="38"/>
    </row>
    <row r="16139" spans="44:74">
      <c r="AR16139" s="8"/>
      <c r="BV16139" s="38"/>
    </row>
    <row r="16140" spans="44:74">
      <c r="AR16140" s="8"/>
      <c r="BV16140" s="38"/>
    </row>
    <row r="16141" spans="44:74">
      <c r="AR16141" s="8"/>
      <c r="BV16141" s="38"/>
    </row>
    <row r="16142" spans="44:74">
      <c r="AR16142" s="8"/>
      <c r="BV16142" s="38"/>
    </row>
    <row r="16143" spans="44:74">
      <c r="AR16143" s="8"/>
      <c r="BV16143" s="38"/>
    </row>
    <row r="16144" spans="44:74">
      <c r="AR16144" s="8"/>
      <c r="BV16144" s="38"/>
    </row>
    <row r="16145" spans="44:74">
      <c r="AR16145" s="8"/>
      <c r="BV16145" s="38"/>
    </row>
    <row r="16146" spans="44:74">
      <c r="AR16146" s="8"/>
      <c r="BV16146" s="38"/>
    </row>
    <row r="16147" spans="44:74">
      <c r="AR16147" s="8"/>
      <c r="BV16147" s="38"/>
    </row>
    <row r="16148" spans="44:74">
      <c r="AR16148" s="8"/>
      <c r="BV16148" s="38"/>
    </row>
    <row r="16149" spans="44:74">
      <c r="AR16149" s="8"/>
      <c r="BV16149" s="38"/>
    </row>
    <row r="16150" spans="44:74">
      <c r="AR16150" s="8"/>
      <c r="BV16150" s="38"/>
    </row>
    <row r="16151" spans="44:74">
      <c r="AR16151" s="8"/>
      <c r="BV16151" s="38"/>
    </row>
    <row r="16152" spans="44:74">
      <c r="AR16152" s="8"/>
      <c r="BV16152" s="38"/>
    </row>
    <row r="16153" spans="44:74">
      <c r="AR16153" s="8"/>
      <c r="BV16153" s="38"/>
    </row>
    <row r="16154" spans="44:74">
      <c r="AR16154" s="8"/>
      <c r="BV16154" s="38"/>
    </row>
    <row r="16155" spans="44:74">
      <c r="AR16155" s="8"/>
      <c r="BV16155" s="38"/>
    </row>
    <row r="16156" spans="44:74">
      <c r="AR16156" s="8"/>
      <c r="BV16156" s="38"/>
    </row>
    <row r="16157" spans="44:74">
      <c r="AR16157" s="8"/>
      <c r="BV16157" s="38"/>
    </row>
    <row r="16158" spans="44:74">
      <c r="AR16158" s="8"/>
      <c r="BV16158" s="38"/>
    </row>
    <row r="16159" spans="44:74">
      <c r="AR16159" s="8"/>
      <c r="BV16159" s="38"/>
    </row>
    <row r="16160" spans="44:74">
      <c r="AR16160" s="8"/>
      <c r="BV16160" s="38"/>
    </row>
    <row r="16161" spans="44:74">
      <c r="AR16161" s="8"/>
      <c r="BV16161" s="38"/>
    </row>
    <row r="16162" spans="44:74">
      <c r="AR16162" s="8"/>
      <c r="BV16162" s="38"/>
    </row>
    <row r="16163" spans="44:74">
      <c r="AR16163" s="8"/>
      <c r="BV16163" s="38"/>
    </row>
    <row r="16164" spans="44:74">
      <c r="AR16164" s="8"/>
      <c r="BV16164" s="38"/>
    </row>
    <row r="16165" spans="44:74">
      <c r="AR16165" s="8"/>
      <c r="BV16165" s="38"/>
    </row>
    <row r="16166" spans="44:74">
      <c r="AR16166" s="8"/>
      <c r="BV16166" s="38"/>
    </row>
    <row r="16167" spans="44:74">
      <c r="AR16167" s="8"/>
      <c r="BV16167" s="38"/>
    </row>
    <row r="16168" spans="44:74">
      <c r="AR16168" s="8"/>
      <c r="BV16168" s="38"/>
    </row>
    <row r="16169" spans="44:74">
      <c r="AR16169" s="8"/>
      <c r="BV16169" s="38"/>
    </row>
    <row r="16170" spans="44:74">
      <c r="AR16170" s="8"/>
      <c r="BV16170" s="38"/>
    </row>
    <row r="16171" spans="44:74">
      <c r="AR16171" s="8"/>
      <c r="BV16171" s="38"/>
    </row>
    <row r="16172" spans="44:74">
      <c r="AR16172" s="8"/>
      <c r="BV16172" s="38"/>
    </row>
    <row r="16173" spans="44:74">
      <c r="AR16173" s="8"/>
      <c r="BV16173" s="38"/>
    </row>
    <row r="16174" spans="44:74">
      <c r="AR16174" s="8"/>
      <c r="BV16174" s="38"/>
    </row>
    <row r="16175" spans="44:74">
      <c r="AR16175" s="8"/>
      <c r="BV16175" s="38"/>
    </row>
    <row r="16176" spans="44:74">
      <c r="AR16176" s="8"/>
      <c r="BV16176" s="38"/>
    </row>
    <row r="16177" spans="44:74">
      <c r="AR16177" s="8"/>
      <c r="BV16177" s="38"/>
    </row>
    <row r="16178" spans="44:74">
      <c r="AR16178" s="8"/>
      <c r="BV16178" s="38"/>
    </row>
    <row r="16179" spans="44:74">
      <c r="AR16179" s="8"/>
      <c r="BV16179" s="38"/>
    </row>
    <row r="16180" spans="44:74">
      <c r="AR16180" s="8"/>
      <c r="BV16180" s="38"/>
    </row>
    <row r="16181" spans="44:74">
      <c r="AR16181" s="8"/>
      <c r="BV16181" s="38"/>
    </row>
    <row r="16182" spans="44:74">
      <c r="AR16182" s="8"/>
      <c r="BV16182" s="38"/>
    </row>
    <row r="16183" spans="44:74">
      <c r="AR16183" s="8"/>
      <c r="BV16183" s="38"/>
    </row>
    <row r="16184" spans="44:74">
      <c r="AR16184" s="8"/>
      <c r="BV16184" s="38"/>
    </row>
    <row r="16185" spans="44:74">
      <c r="AR16185" s="8"/>
      <c r="BV16185" s="38"/>
    </row>
    <row r="16186" spans="44:74">
      <c r="AR16186" s="8"/>
      <c r="BV16186" s="38"/>
    </row>
    <row r="16187" spans="44:74">
      <c r="AR16187" s="8"/>
      <c r="BV16187" s="38"/>
    </row>
    <row r="16188" spans="44:74">
      <c r="AR16188" s="8"/>
      <c r="BV16188" s="38"/>
    </row>
    <row r="16189" spans="44:74">
      <c r="AR16189" s="8"/>
      <c r="BV16189" s="38"/>
    </row>
    <row r="16190" spans="44:74">
      <c r="AR16190" s="8"/>
      <c r="BV16190" s="38"/>
    </row>
    <row r="16191" spans="44:74">
      <c r="AR16191" s="8"/>
      <c r="BV16191" s="38"/>
    </row>
    <row r="16192" spans="44:74">
      <c r="AR16192" s="8"/>
      <c r="BV16192" s="38"/>
    </row>
    <row r="16193" spans="44:74">
      <c r="AR16193" s="8"/>
      <c r="BV16193" s="38"/>
    </row>
    <row r="16194" spans="44:74">
      <c r="AR16194" s="8"/>
      <c r="BV16194" s="38"/>
    </row>
    <row r="16195" spans="44:74">
      <c r="AR16195" s="8"/>
      <c r="BV16195" s="38"/>
    </row>
    <row r="16196" spans="44:74">
      <c r="AR16196" s="8"/>
      <c r="BV16196" s="38"/>
    </row>
    <row r="16197" spans="44:74">
      <c r="AR16197" s="8"/>
      <c r="BV16197" s="38"/>
    </row>
    <row r="16198" spans="44:74">
      <c r="AR16198" s="8"/>
      <c r="BV16198" s="38"/>
    </row>
    <row r="16199" spans="44:74">
      <c r="AR16199" s="8"/>
      <c r="BV16199" s="38"/>
    </row>
    <row r="16200" spans="44:74">
      <c r="AR16200" s="8"/>
      <c r="BV16200" s="38"/>
    </row>
    <row r="16201" spans="44:74">
      <c r="AR16201" s="8"/>
      <c r="BV16201" s="38"/>
    </row>
    <row r="16202" spans="44:74">
      <c r="AR16202" s="8"/>
      <c r="BV16202" s="38"/>
    </row>
    <row r="16203" spans="44:74">
      <c r="AR16203" s="8"/>
      <c r="BV16203" s="38"/>
    </row>
    <row r="16204" spans="44:74">
      <c r="AR16204" s="8"/>
      <c r="BV16204" s="38"/>
    </row>
    <row r="16205" spans="44:74">
      <c r="AR16205" s="8"/>
      <c r="BV16205" s="38"/>
    </row>
    <row r="16206" spans="44:74">
      <c r="AR16206" s="8"/>
      <c r="BV16206" s="38"/>
    </row>
    <row r="16207" spans="44:74">
      <c r="AR16207" s="8"/>
      <c r="BV16207" s="38"/>
    </row>
    <row r="16208" spans="44:74">
      <c r="AR16208" s="8"/>
      <c r="BV16208" s="38"/>
    </row>
    <row r="16209" spans="44:74">
      <c r="AR16209" s="8"/>
      <c r="BV16209" s="38"/>
    </row>
    <row r="16210" spans="44:74">
      <c r="AR16210" s="8"/>
      <c r="BV16210" s="38"/>
    </row>
    <row r="16211" spans="44:74">
      <c r="AR16211" s="8"/>
      <c r="BV16211" s="38"/>
    </row>
    <row r="16212" spans="44:74">
      <c r="AR16212" s="8"/>
      <c r="BV16212" s="38"/>
    </row>
    <row r="16213" spans="44:74">
      <c r="AR16213" s="8"/>
      <c r="BV16213" s="38"/>
    </row>
    <row r="16214" spans="44:74">
      <c r="AR16214" s="8"/>
      <c r="BV16214" s="38"/>
    </row>
    <row r="16215" spans="44:74">
      <c r="AR16215" s="8"/>
      <c r="BV16215" s="38"/>
    </row>
    <row r="16216" spans="44:74">
      <c r="AR16216" s="8"/>
      <c r="BV16216" s="38"/>
    </row>
    <row r="16217" spans="44:74">
      <c r="AR16217" s="8"/>
      <c r="BV16217" s="38"/>
    </row>
    <row r="16218" spans="44:74">
      <c r="AR16218" s="8"/>
      <c r="BV16218" s="38"/>
    </row>
    <row r="16219" spans="44:74">
      <c r="AR16219" s="8"/>
      <c r="BV16219" s="38"/>
    </row>
    <row r="16220" spans="44:74">
      <c r="AR16220" s="8"/>
      <c r="BV16220" s="38"/>
    </row>
    <row r="16221" spans="44:74">
      <c r="AR16221" s="8"/>
      <c r="BV16221" s="38"/>
    </row>
    <row r="16222" spans="44:74">
      <c r="AR16222" s="8"/>
      <c r="BV16222" s="38"/>
    </row>
    <row r="16223" spans="44:74">
      <c r="AR16223" s="8"/>
      <c r="BV16223" s="38"/>
    </row>
    <row r="16224" spans="44:74">
      <c r="AR16224" s="8"/>
      <c r="BV16224" s="38"/>
    </row>
    <row r="16225" spans="44:74">
      <c r="AR16225" s="8"/>
      <c r="BV16225" s="38"/>
    </row>
    <row r="16226" spans="44:74">
      <c r="AR16226" s="8"/>
      <c r="BV16226" s="38"/>
    </row>
    <row r="16227" spans="44:74">
      <c r="AR16227" s="8"/>
      <c r="BV16227" s="38"/>
    </row>
    <row r="16228" spans="44:74">
      <c r="AR16228" s="8"/>
      <c r="BV16228" s="38"/>
    </row>
    <row r="16229" spans="44:74">
      <c r="AR16229" s="8"/>
      <c r="BV16229" s="38"/>
    </row>
    <row r="16230" spans="44:74">
      <c r="AR16230" s="8"/>
      <c r="BV16230" s="38"/>
    </row>
    <row r="16231" spans="44:74">
      <c r="AR16231" s="8"/>
      <c r="BV16231" s="38"/>
    </row>
    <row r="16232" spans="44:74">
      <c r="AR16232" s="8"/>
      <c r="BV16232" s="38"/>
    </row>
    <row r="16233" spans="44:74">
      <c r="AR16233" s="8"/>
      <c r="BV16233" s="38"/>
    </row>
    <row r="16234" spans="44:74">
      <c r="AR16234" s="8"/>
      <c r="BV16234" s="38"/>
    </row>
    <row r="16235" spans="44:74">
      <c r="AR16235" s="8"/>
      <c r="BV16235" s="38"/>
    </row>
    <row r="16236" spans="44:74">
      <c r="AR16236" s="8"/>
      <c r="BV16236" s="38"/>
    </row>
    <row r="16237" spans="44:74">
      <c r="AR16237" s="8"/>
      <c r="BV16237" s="38"/>
    </row>
    <row r="16238" spans="44:74">
      <c r="AR16238" s="8"/>
      <c r="BV16238" s="38"/>
    </row>
    <row r="16239" spans="44:74">
      <c r="AR16239" s="8"/>
      <c r="BV16239" s="38"/>
    </row>
    <row r="16240" spans="44:74">
      <c r="AR16240" s="8"/>
      <c r="BV16240" s="38"/>
    </row>
    <row r="16241" spans="44:74">
      <c r="AR16241" s="8"/>
      <c r="BV16241" s="38"/>
    </row>
    <row r="16242" spans="44:74">
      <c r="AR16242" s="8"/>
      <c r="BV16242" s="38"/>
    </row>
    <row r="16243" spans="44:74">
      <c r="AR16243" s="8"/>
      <c r="BV16243" s="38"/>
    </row>
    <row r="16244" spans="44:74">
      <c r="AR16244" s="8"/>
      <c r="BV16244" s="38"/>
    </row>
    <row r="16245" spans="44:74">
      <c r="AR16245" s="8"/>
      <c r="BV16245" s="38"/>
    </row>
    <row r="16246" spans="44:74">
      <c r="AR16246" s="8"/>
      <c r="BV16246" s="38"/>
    </row>
    <row r="16247" spans="44:74">
      <c r="AR16247" s="8"/>
      <c r="BV16247" s="38"/>
    </row>
    <row r="16248" spans="44:74">
      <c r="AR16248" s="8"/>
      <c r="BV16248" s="38"/>
    </row>
    <row r="16249" spans="44:74">
      <c r="AR16249" s="8"/>
      <c r="BV16249" s="38"/>
    </row>
    <row r="16250" spans="44:74">
      <c r="AR16250" s="8"/>
      <c r="BV16250" s="38"/>
    </row>
    <row r="16251" spans="44:74">
      <c r="AR16251" s="8"/>
      <c r="BV16251" s="38"/>
    </row>
    <row r="16252" spans="44:74">
      <c r="AR16252" s="8"/>
      <c r="BV16252" s="38"/>
    </row>
    <row r="16253" spans="44:74">
      <c r="AR16253" s="8"/>
      <c r="BV16253" s="38"/>
    </row>
    <row r="16254" spans="44:74">
      <c r="AR16254" s="8"/>
      <c r="BV16254" s="38"/>
    </row>
    <row r="16255" spans="44:74">
      <c r="AR16255" s="8"/>
      <c r="BV16255" s="38"/>
    </row>
    <row r="16256" spans="44:74">
      <c r="AR16256" s="8"/>
      <c r="BV16256" s="38"/>
    </row>
    <row r="16257" spans="44:74">
      <c r="AR16257" s="8"/>
      <c r="BV16257" s="38"/>
    </row>
    <row r="16258" spans="44:74">
      <c r="AR16258" s="8"/>
      <c r="BV16258" s="38"/>
    </row>
    <row r="16259" spans="44:74">
      <c r="AR16259" s="8"/>
      <c r="BV16259" s="38"/>
    </row>
    <row r="16260" spans="44:74">
      <c r="AR16260" s="8"/>
      <c r="BV16260" s="38"/>
    </row>
    <row r="16261" spans="44:74">
      <c r="AR16261" s="8"/>
      <c r="BV16261" s="38"/>
    </row>
    <row r="16262" spans="44:74">
      <c r="AR16262" s="8"/>
      <c r="BV16262" s="38"/>
    </row>
    <row r="16263" spans="44:74">
      <c r="AR16263" s="8"/>
      <c r="BV16263" s="38"/>
    </row>
    <row r="16264" spans="44:74">
      <c r="AR16264" s="8"/>
      <c r="BV16264" s="38"/>
    </row>
    <row r="16265" spans="44:74">
      <c r="AR16265" s="8"/>
      <c r="BV16265" s="38"/>
    </row>
    <row r="16266" spans="44:74">
      <c r="AR16266" s="8"/>
      <c r="BV16266" s="38"/>
    </row>
    <row r="16267" spans="44:74">
      <c r="AR16267" s="8"/>
      <c r="BV16267" s="38"/>
    </row>
    <row r="16268" spans="44:74">
      <c r="AR16268" s="8"/>
      <c r="BV16268" s="38"/>
    </row>
    <row r="16269" spans="44:74">
      <c r="AR16269" s="8"/>
      <c r="BV16269" s="38"/>
    </row>
    <row r="16270" spans="44:74">
      <c r="AR16270" s="8"/>
      <c r="BV16270" s="38"/>
    </row>
    <row r="16271" spans="44:74">
      <c r="AR16271" s="8"/>
      <c r="BV16271" s="38"/>
    </row>
    <row r="16272" spans="44:74">
      <c r="AR16272" s="8"/>
      <c r="BV16272" s="38"/>
    </row>
    <row r="16273" spans="44:74">
      <c r="AR16273" s="8"/>
      <c r="BV16273" s="38"/>
    </row>
    <row r="16274" spans="44:74">
      <c r="AR16274" s="8"/>
      <c r="BV16274" s="38"/>
    </row>
    <row r="16275" spans="44:74">
      <c r="AR16275" s="8"/>
      <c r="BV16275" s="38"/>
    </row>
    <row r="16276" spans="44:74">
      <c r="AR16276" s="8"/>
      <c r="BV16276" s="38"/>
    </row>
    <row r="16277" spans="44:74">
      <c r="AR16277" s="8"/>
      <c r="BV16277" s="38"/>
    </row>
    <row r="16278" spans="44:74">
      <c r="AR16278" s="8"/>
      <c r="BV16278" s="38"/>
    </row>
    <row r="16279" spans="44:74">
      <c r="AR16279" s="8"/>
      <c r="BV16279" s="38"/>
    </row>
    <row r="16280" spans="44:74">
      <c r="AR16280" s="8"/>
      <c r="BV16280" s="38"/>
    </row>
    <row r="16281" spans="44:74">
      <c r="AR16281" s="8"/>
      <c r="BV16281" s="38"/>
    </row>
    <row r="16282" spans="44:74">
      <c r="AR16282" s="8"/>
      <c r="BV16282" s="38"/>
    </row>
    <row r="16283" spans="44:74">
      <c r="AR16283" s="8"/>
      <c r="BV16283" s="38"/>
    </row>
    <row r="16284" spans="44:74">
      <c r="AR16284" s="8"/>
      <c r="BV16284" s="38"/>
    </row>
    <row r="16285" spans="44:74">
      <c r="AR16285" s="8"/>
      <c r="BV16285" s="38"/>
    </row>
    <row r="16286" spans="44:74">
      <c r="AR16286" s="8"/>
      <c r="BV16286" s="38"/>
    </row>
    <row r="16287" spans="44:74">
      <c r="AR16287" s="8"/>
      <c r="BV16287" s="38"/>
    </row>
    <row r="16288" spans="44:74">
      <c r="AR16288" s="8"/>
      <c r="BV16288" s="38"/>
    </row>
    <row r="16289" spans="44:74">
      <c r="AR16289" s="8"/>
      <c r="BV16289" s="38"/>
    </row>
    <row r="16290" spans="44:74">
      <c r="AR16290" s="8"/>
      <c r="BV16290" s="38"/>
    </row>
    <row r="16291" spans="44:74">
      <c r="AR16291" s="8"/>
      <c r="BV16291" s="38"/>
    </row>
    <row r="16292" spans="44:74">
      <c r="AR16292" s="8"/>
      <c r="BV16292" s="38"/>
    </row>
    <row r="16293" spans="44:74">
      <c r="AR16293" s="8"/>
      <c r="BV16293" s="38"/>
    </row>
    <row r="16294" spans="44:74">
      <c r="AR16294" s="8"/>
      <c r="BV16294" s="38"/>
    </row>
    <row r="16295" spans="44:74">
      <c r="AR16295" s="8"/>
      <c r="BV16295" s="38"/>
    </row>
    <row r="16296" spans="44:74">
      <c r="AR16296" s="8"/>
      <c r="BV16296" s="38"/>
    </row>
    <row r="16297" spans="44:74">
      <c r="AR16297" s="8"/>
      <c r="BV16297" s="38"/>
    </row>
    <row r="16298" spans="44:74">
      <c r="AR16298" s="8"/>
      <c r="BV16298" s="38"/>
    </row>
    <row r="16299" spans="44:74">
      <c r="AR16299" s="8"/>
      <c r="BV16299" s="38"/>
    </row>
    <row r="16300" spans="44:74">
      <c r="AR16300" s="8"/>
      <c r="BV16300" s="38"/>
    </row>
    <row r="16301" spans="44:74">
      <c r="AR16301" s="8"/>
      <c r="BV16301" s="38"/>
    </row>
    <row r="16302" spans="44:74">
      <c r="AR16302" s="8"/>
      <c r="BV16302" s="38"/>
    </row>
    <row r="16303" spans="44:74">
      <c r="AR16303" s="8"/>
      <c r="BV16303" s="38"/>
    </row>
    <row r="16304" spans="44:74">
      <c r="AR16304" s="8"/>
      <c r="BV16304" s="38"/>
    </row>
    <row r="16305" spans="44:74">
      <c r="AR16305" s="8"/>
      <c r="BV16305" s="38"/>
    </row>
    <row r="16306" spans="44:74">
      <c r="AR16306" s="8"/>
      <c r="BV16306" s="38"/>
    </row>
    <row r="16307" spans="44:74">
      <c r="AR16307" s="8"/>
      <c r="BV16307" s="38"/>
    </row>
    <row r="16308" spans="44:74">
      <c r="AR16308" s="8"/>
      <c r="BV16308" s="38"/>
    </row>
    <row r="16309" spans="44:74">
      <c r="AR16309" s="8"/>
      <c r="BV16309" s="38"/>
    </row>
    <row r="16310" spans="44:74">
      <c r="AR16310" s="8"/>
      <c r="BV16310" s="38"/>
    </row>
    <row r="16311" spans="44:74">
      <c r="AR16311" s="8"/>
      <c r="BV16311" s="38"/>
    </row>
    <row r="16312" spans="44:74">
      <c r="AR16312" s="8"/>
      <c r="BV16312" s="38"/>
    </row>
    <row r="16313" spans="44:74">
      <c r="AR16313" s="8"/>
      <c r="BV16313" s="38"/>
    </row>
    <row r="16314" spans="44:74">
      <c r="AR16314" s="8"/>
      <c r="BV16314" s="38"/>
    </row>
    <row r="16315" spans="44:74">
      <c r="AR16315" s="8"/>
      <c r="BV16315" s="38"/>
    </row>
    <row r="16316" spans="44:74">
      <c r="AR16316" s="8"/>
      <c r="BV16316" s="38"/>
    </row>
    <row r="16317" spans="44:74">
      <c r="AR16317" s="8"/>
      <c r="BV16317" s="38"/>
    </row>
    <row r="16318" spans="44:74">
      <c r="AR16318" s="8"/>
      <c r="BV16318" s="38"/>
    </row>
    <row r="16319" spans="44:74">
      <c r="AR16319" s="8"/>
      <c r="BV16319" s="38"/>
    </row>
    <row r="16320" spans="44:74">
      <c r="AR16320" s="8"/>
      <c r="BV16320" s="38"/>
    </row>
    <row r="16321" spans="44:74">
      <c r="AR16321" s="8"/>
      <c r="BV16321" s="38"/>
    </row>
    <row r="16322" spans="44:74">
      <c r="AR16322" s="8"/>
      <c r="BV16322" s="38"/>
    </row>
    <row r="16323" spans="44:74">
      <c r="AR16323" s="8"/>
      <c r="BV16323" s="38"/>
    </row>
    <row r="16324" spans="44:74">
      <c r="AR16324" s="8"/>
      <c r="BV16324" s="38"/>
    </row>
    <row r="16325" spans="44:74">
      <c r="AR16325" s="8"/>
      <c r="BV16325" s="38"/>
    </row>
    <row r="16326" spans="44:74">
      <c r="AR16326" s="8"/>
      <c r="BV16326" s="38"/>
    </row>
    <row r="16327" spans="44:74">
      <c r="AR16327" s="8"/>
      <c r="BV16327" s="38"/>
    </row>
    <row r="16328" spans="44:74">
      <c r="AR16328" s="8"/>
      <c r="BV16328" s="38"/>
    </row>
    <row r="16329" spans="44:74">
      <c r="AR16329" s="8"/>
      <c r="BV16329" s="38"/>
    </row>
    <row r="16330" spans="44:74">
      <c r="AR16330" s="8"/>
      <c r="BV16330" s="38"/>
    </row>
    <row r="16331" spans="44:74">
      <c r="AR16331" s="8"/>
      <c r="BV16331" s="38"/>
    </row>
    <row r="16332" spans="44:74">
      <c r="AR16332" s="8"/>
      <c r="BV16332" s="38"/>
    </row>
    <row r="16333" spans="44:74">
      <c r="AR16333" s="8"/>
      <c r="BV16333" s="38"/>
    </row>
    <row r="16334" spans="44:74">
      <c r="AR16334" s="8"/>
      <c r="BV16334" s="38"/>
    </row>
    <row r="16335" spans="44:74">
      <c r="AR16335" s="8"/>
      <c r="BV16335" s="38"/>
    </row>
    <row r="16336" spans="44:74">
      <c r="AR16336" s="8"/>
      <c r="BV16336" s="38"/>
    </row>
    <row r="16337" spans="44:74">
      <c r="AR16337" s="8"/>
      <c r="BV16337" s="38"/>
    </row>
    <row r="16338" spans="44:74">
      <c r="AR16338" s="8"/>
      <c r="BV16338" s="38"/>
    </row>
    <row r="16339" spans="44:74">
      <c r="AR16339" s="8"/>
      <c r="BV16339" s="38"/>
    </row>
    <row r="16340" spans="44:74">
      <c r="AR16340" s="8"/>
      <c r="BV16340" s="38"/>
    </row>
    <row r="16341" spans="44:74">
      <c r="AR16341" s="8"/>
      <c r="BV16341" s="38"/>
    </row>
    <row r="16342" spans="44:74">
      <c r="AR16342" s="8"/>
      <c r="BV16342" s="38"/>
    </row>
    <row r="16343" spans="44:74">
      <c r="AR16343" s="8"/>
      <c r="BV16343" s="38"/>
    </row>
    <row r="16344" spans="44:74">
      <c r="AR16344" s="8"/>
      <c r="BV16344" s="38"/>
    </row>
    <row r="16345" spans="44:74">
      <c r="AR16345" s="8"/>
      <c r="BV16345" s="38"/>
    </row>
    <row r="16346" spans="44:74">
      <c r="AR16346" s="8"/>
      <c r="BV16346" s="38"/>
    </row>
    <row r="16347" spans="44:74">
      <c r="AR16347" s="8"/>
      <c r="BV16347" s="38"/>
    </row>
    <row r="16348" spans="44:74">
      <c r="AR16348" s="8"/>
      <c r="BV16348" s="38"/>
    </row>
    <row r="16349" spans="44:74">
      <c r="AR16349" s="8"/>
      <c r="BV16349" s="38"/>
    </row>
    <row r="16350" spans="44:74">
      <c r="AR16350" s="8"/>
      <c r="BV16350" s="38"/>
    </row>
    <row r="16351" spans="44:74">
      <c r="AR16351" s="8"/>
      <c r="BV16351" s="38"/>
    </row>
    <row r="16352" spans="44:74">
      <c r="AR16352" s="8"/>
      <c r="BV16352" s="38"/>
    </row>
    <row r="16353" spans="44:74">
      <c r="AR16353" s="8"/>
      <c r="BV16353" s="38"/>
    </row>
    <row r="16354" spans="44:74">
      <c r="AR16354" s="8"/>
      <c r="BV16354" s="38"/>
    </row>
    <row r="16355" spans="44:74">
      <c r="AR16355" s="8"/>
      <c r="BV16355" s="38"/>
    </row>
    <row r="16356" spans="44:74">
      <c r="AR16356" s="8"/>
      <c r="BV16356" s="38"/>
    </row>
    <row r="16357" spans="44:74">
      <c r="AR16357" s="8"/>
      <c r="BV16357" s="38"/>
    </row>
    <row r="16358" spans="44:74">
      <c r="AR16358" s="8"/>
      <c r="BV16358" s="38"/>
    </row>
    <row r="16359" spans="44:74">
      <c r="AR16359" s="8"/>
      <c r="BV16359" s="38"/>
    </row>
    <row r="16360" spans="44:74">
      <c r="AR16360" s="8"/>
      <c r="BV16360" s="38"/>
    </row>
    <row r="16361" spans="44:74">
      <c r="AR16361" s="8"/>
      <c r="BV16361" s="38"/>
    </row>
    <row r="16362" spans="44:74">
      <c r="AR16362" s="8"/>
      <c r="BV16362" s="38"/>
    </row>
    <row r="16363" spans="44:74">
      <c r="AR16363" s="8"/>
      <c r="BV16363" s="38"/>
    </row>
    <row r="16364" spans="44:74">
      <c r="AR16364" s="8"/>
      <c r="BV16364" s="38"/>
    </row>
    <row r="16365" spans="44:74">
      <c r="AR16365" s="8"/>
      <c r="BV16365" s="38"/>
    </row>
    <row r="16366" spans="44:74">
      <c r="AR16366" s="8"/>
      <c r="BV16366" s="38"/>
    </row>
    <row r="16367" spans="44:74">
      <c r="AR16367" s="8"/>
      <c r="BV16367" s="38"/>
    </row>
    <row r="16368" spans="44:74">
      <c r="AR16368" s="8"/>
      <c r="BV16368" s="38"/>
    </row>
    <row r="16369" spans="44:74">
      <c r="AR16369" s="8"/>
      <c r="BV16369" s="38"/>
    </row>
    <row r="16370" spans="44:74">
      <c r="AR16370" s="8"/>
      <c r="BV16370" s="38"/>
    </row>
    <row r="16371" spans="44:74">
      <c r="AR16371" s="8"/>
      <c r="BV16371" s="38"/>
    </row>
    <row r="16372" spans="44:74">
      <c r="AR16372" s="8"/>
      <c r="BV16372" s="38"/>
    </row>
    <row r="16373" spans="44:74">
      <c r="AR16373" s="8"/>
      <c r="BV16373" s="38"/>
    </row>
    <row r="16374" spans="44:74">
      <c r="AR16374" s="8"/>
      <c r="BV16374" s="38"/>
    </row>
    <row r="16375" spans="44:74">
      <c r="AR16375" s="8"/>
      <c r="BV16375" s="38"/>
    </row>
    <row r="16376" spans="44:74">
      <c r="AR16376" s="8"/>
      <c r="BV16376" s="38"/>
    </row>
    <row r="16377" spans="44:74">
      <c r="AR16377" s="8"/>
      <c r="BV16377" s="38"/>
    </row>
    <row r="16378" spans="44:74">
      <c r="AR16378" s="8"/>
      <c r="BV16378" s="38"/>
    </row>
    <row r="16379" spans="44:74">
      <c r="AR16379" s="8"/>
      <c r="BV16379" s="38"/>
    </row>
    <row r="16380" spans="44:74">
      <c r="AR16380" s="8"/>
      <c r="BV16380" s="38"/>
    </row>
    <row r="16381" spans="44:74">
      <c r="AR16381" s="8"/>
      <c r="BV16381" s="38"/>
    </row>
    <row r="16382" spans="44:74">
      <c r="AR16382" s="8"/>
      <c r="BV16382" s="38"/>
    </row>
    <row r="16383" spans="44:74">
      <c r="AR16383" s="8"/>
      <c r="BV16383" s="38"/>
    </row>
    <row r="16384" spans="44:74">
      <c r="AR16384" s="8"/>
      <c r="BV16384" s="38"/>
    </row>
    <row r="16385" spans="44:74">
      <c r="AR16385" s="8"/>
      <c r="BV16385" s="38"/>
    </row>
    <row r="16386" spans="44:74">
      <c r="AR16386" s="8"/>
      <c r="BV16386" s="38"/>
    </row>
    <row r="16387" spans="44:74">
      <c r="AR16387" s="8"/>
      <c r="BV16387" s="38"/>
    </row>
    <row r="16388" spans="44:74">
      <c r="AR16388" s="8"/>
      <c r="BV16388" s="38"/>
    </row>
    <row r="16389" spans="44:74">
      <c r="AR16389" s="8"/>
      <c r="BV16389" s="38"/>
    </row>
    <row r="16390" spans="44:74">
      <c r="AR16390" s="8"/>
      <c r="BV16390" s="38"/>
    </row>
    <row r="16391" spans="44:74">
      <c r="AR16391" s="8"/>
      <c r="BV16391" s="38"/>
    </row>
    <row r="16392" spans="44:74">
      <c r="AR16392" s="8"/>
      <c r="BV16392" s="38"/>
    </row>
    <row r="16393" spans="44:74">
      <c r="AR16393" s="8"/>
      <c r="BV16393" s="38"/>
    </row>
    <row r="16394" spans="44:74">
      <c r="AR16394" s="8"/>
      <c r="BV16394" s="38"/>
    </row>
    <row r="16395" spans="44:74">
      <c r="AR16395" s="8"/>
      <c r="BV16395" s="38"/>
    </row>
    <row r="16396" spans="44:74">
      <c r="AR16396" s="8"/>
      <c r="BV16396" s="38"/>
    </row>
    <row r="16397" spans="44:74">
      <c r="AR16397" s="8"/>
      <c r="BV16397" s="38"/>
    </row>
    <row r="16398" spans="44:74">
      <c r="AR16398" s="8"/>
      <c r="BV16398" s="38"/>
    </row>
    <row r="16399" spans="44:74">
      <c r="AR16399" s="8"/>
      <c r="BV16399" s="38"/>
    </row>
    <row r="16400" spans="44:74">
      <c r="AR16400" s="8"/>
      <c r="BV16400" s="38"/>
    </row>
    <row r="16401" spans="44:74">
      <c r="AR16401" s="8"/>
      <c r="BV16401" s="38"/>
    </row>
    <row r="16402" spans="44:74">
      <c r="AR16402" s="8"/>
      <c r="BV16402" s="38"/>
    </row>
    <row r="16403" spans="44:74">
      <c r="AR16403" s="8"/>
      <c r="BV16403" s="38"/>
    </row>
    <row r="16404" spans="44:74">
      <c r="AR16404" s="8"/>
      <c r="BV16404" s="38"/>
    </row>
    <row r="16405" spans="44:74">
      <c r="AR16405" s="8"/>
      <c r="BV16405" s="38"/>
    </row>
    <row r="16406" spans="44:74">
      <c r="AR16406" s="8"/>
      <c r="BV16406" s="38"/>
    </row>
    <row r="16407" spans="44:74">
      <c r="AR16407" s="8"/>
      <c r="BV16407" s="38"/>
    </row>
    <row r="16408" spans="44:74">
      <c r="AR16408" s="8"/>
      <c r="BV16408" s="38"/>
    </row>
    <row r="16409" spans="44:74">
      <c r="AR16409" s="8"/>
      <c r="BV16409" s="38"/>
    </row>
    <row r="16410" spans="44:74">
      <c r="AR16410" s="8"/>
      <c r="BV16410" s="38"/>
    </row>
    <row r="16411" spans="44:74">
      <c r="AR16411" s="8"/>
      <c r="BV16411" s="38"/>
    </row>
    <row r="16412" spans="44:74">
      <c r="AR16412" s="8"/>
      <c r="BV16412" s="38"/>
    </row>
    <row r="16413" spans="44:74">
      <c r="AR16413" s="8"/>
      <c r="BV16413" s="38"/>
    </row>
    <row r="16414" spans="44:74">
      <c r="AR16414" s="8"/>
      <c r="BV16414" s="38"/>
    </row>
    <row r="16415" spans="44:74">
      <c r="AR16415" s="8"/>
      <c r="BV16415" s="38"/>
    </row>
    <row r="16416" spans="44:74">
      <c r="AR16416" s="8"/>
      <c r="BV16416" s="38"/>
    </row>
    <row r="16417" spans="44:74">
      <c r="AR16417" s="8"/>
      <c r="BV16417" s="38"/>
    </row>
    <row r="16418" spans="44:74">
      <c r="AR16418" s="8"/>
      <c r="BV16418" s="38"/>
    </row>
    <row r="16419" spans="44:74">
      <c r="AR16419" s="8"/>
      <c r="BV16419" s="38"/>
    </row>
    <row r="16420" spans="44:74">
      <c r="AR16420" s="8"/>
      <c r="BV16420" s="38"/>
    </row>
    <row r="16421" spans="44:74">
      <c r="AR16421" s="8"/>
      <c r="BV16421" s="38"/>
    </row>
    <row r="16422" spans="44:74">
      <c r="AR16422" s="8"/>
      <c r="BV16422" s="38"/>
    </row>
    <row r="16423" spans="44:74">
      <c r="AR16423" s="8"/>
      <c r="BV16423" s="38"/>
    </row>
    <row r="16424" spans="44:74">
      <c r="AR16424" s="8"/>
      <c r="BV16424" s="38"/>
    </row>
    <row r="16425" spans="44:74">
      <c r="AR16425" s="8"/>
      <c r="BV16425" s="38"/>
    </row>
    <row r="16426" spans="44:74">
      <c r="AR16426" s="8"/>
      <c r="BV16426" s="38"/>
    </row>
    <row r="16427" spans="44:74">
      <c r="AR16427" s="8"/>
      <c r="BV16427" s="38"/>
    </row>
    <row r="16428" spans="44:74">
      <c r="AR16428" s="8"/>
      <c r="BV16428" s="38"/>
    </row>
    <row r="16429" spans="44:74">
      <c r="AR16429" s="8"/>
      <c r="BV16429" s="38"/>
    </row>
    <row r="16430" spans="44:74">
      <c r="AR16430" s="8"/>
      <c r="BV16430" s="38"/>
    </row>
    <row r="16431" spans="44:74">
      <c r="AR16431" s="8"/>
      <c r="BV16431" s="38"/>
    </row>
    <row r="16432" spans="44:74">
      <c r="AR16432" s="8"/>
      <c r="BV16432" s="38"/>
    </row>
    <row r="16433" spans="44:74">
      <c r="AR16433" s="8"/>
      <c r="BV16433" s="38"/>
    </row>
    <row r="16434" spans="44:74">
      <c r="AR16434" s="8"/>
      <c r="BV16434" s="38"/>
    </row>
    <row r="16435" spans="44:74">
      <c r="AR16435" s="8"/>
      <c r="BV16435" s="38"/>
    </row>
    <row r="16436" spans="44:74">
      <c r="AR16436" s="8"/>
      <c r="BV16436" s="38"/>
    </row>
    <row r="16437" spans="44:74">
      <c r="AR16437" s="8"/>
      <c r="BV16437" s="38"/>
    </row>
    <row r="16438" spans="44:74">
      <c r="AR16438" s="8"/>
      <c r="BV16438" s="38"/>
    </row>
    <row r="16439" spans="44:74">
      <c r="AR16439" s="8"/>
      <c r="BV16439" s="38"/>
    </row>
    <row r="16440" spans="44:74">
      <c r="AR16440" s="8"/>
      <c r="BV16440" s="38"/>
    </row>
    <row r="16441" spans="44:74">
      <c r="AR16441" s="8"/>
      <c r="BV16441" s="38"/>
    </row>
    <row r="16442" spans="44:74">
      <c r="AR16442" s="8"/>
      <c r="BV16442" s="38"/>
    </row>
    <row r="16443" spans="44:74">
      <c r="AR16443" s="8"/>
      <c r="BV16443" s="38"/>
    </row>
    <row r="16444" spans="44:74">
      <c r="AR16444" s="8"/>
      <c r="BV16444" s="38"/>
    </row>
    <row r="16445" spans="44:74">
      <c r="AR16445" s="8"/>
      <c r="BV16445" s="38"/>
    </row>
    <row r="16446" spans="44:74">
      <c r="AR16446" s="8"/>
      <c r="BV16446" s="38"/>
    </row>
    <row r="16447" spans="44:74">
      <c r="AR16447" s="8"/>
      <c r="BV16447" s="38"/>
    </row>
    <row r="16448" spans="44:74">
      <c r="AR16448" s="8"/>
      <c r="BV16448" s="38"/>
    </row>
    <row r="16449" spans="44:74">
      <c r="AR16449" s="8"/>
      <c r="BV16449" s="38"/>
    </row>
    <row r="16450" spans="44:74">
      <c r="AR16450" s="8"/>
      <c r="BV16450" s="38"/>
    </row>
    <row r="16451" spans="44:74">
      <c r="AR16451" s="8"/>
      <c r="BV16451" s="38"/>
    </row>
    <row r="16452" spans="44:74">
      <c r="AR16452" s="8"/>
      <c r="BV16452" s="38"/>
    </row>
    <row r="16453" spans="44:74">
      <c r="AR16453" s="8"/>
      <c r="BV16453" s="38"/>
    </row>
    <row r="16454" spans="44:74">
      <c r="AR16454" s="8"/>
      <c r="BV16454" s="38"/>
    </row>
    <row r="16455" spans="44:74">
      <c r="AR16455" s="8"/>
      <c r="BV16455" s="38"/>
    </row>
    <row r="16456" spans="44:74">
      <c r="AR16456" s="8"/>
      <c r="BV16456" s="38"/>
    </row>
    <row r="16457" spans="44:74">
      <c r="AR16457" s="8"/>
      <c r="BV16457" s="38"/>
    </row>
    <row r="16458" spans="44:74">
      <c r="AR16458" s="8"/>
      <c r="BV16458" s="38"/>
    </row>
    <row r="16459" spans="44:74">
      <c r="AR16459" s="8"/>
      <c r="BV16459" s="38"/>
    </row>
    <row r="16460" spans="44:74">
      <c r="AR16460" s="8"/>
      <c r="BV16460" s="38"/>
    </row>
    <row r="16461" spans="44:74">
      <c r="AR16461" s="8"/>
      <c r="BV16461" s="38"/>
    </row>
    <row r="16462" spans="44:74">
      <c r="AR16462" s="8"/>
      <c r="BV16462" s="38"/>
    </row>
    <row r="16463" spans="44:74">
      <c r="AR16463" s="8"/>
      <c r="BV16463" s="38"/>
    </row>
    <row r="16464" spans="44:74">
      <c r="AR16464" s="8"/>
      <c r="BV16464" s="38"/>
    </row>
    <row r="16465" spans="44:74">
      <c r="AR16465" s="8"/>
      <c r="BV16465" s="38"/>
    </row>
    <row r="16466" spans="44:74">
      <c r="AR16466" s="8"/>
      <c r="BV16466" s="38"/>
    </row>
    <row r="16467" spans="44:74">
      <c r="AR16467" s="8"/>
      <c r="BV16467" s="38"/>
    </row>
    <row r="16468" spans="44:74">
      <c r="AR16468" s="8"/>
      <c r="BV16468" s="38"/>
    </row>
    <row r="16469" spans="44:74">
      <c r="AR16469" s="8"/>
      <c r="BV16469" s="38"/>
    </row>
    <row r="16470" spans="44:74">
      <c r="AR16470" s="8"/>
      <c r="BV16470" s="38"/>
    </row>
    <row r="16471" spans="44:74">
      <c r="AR16471" s="8"/>
      <c r="BV16471" s="38"/>
    </row>
    <row r="16472" spans="44:74">
      <c r="AR16472" s="8"/>
      <c r="BV16472" s="38"/>
    </row>
    <row r="16473" spans="44:74">
      <c r="AR16473" s="8"/>
      <c r="BV16473" s="38"/>
    </row>
    <row r="16474" spans="44:74">
      <c r="AR16474" s="8"/>
      <c r="BV16474" s="38"/>
    </row>
    <row r="16475" spans="44:74">
      <c r="AR16475" s="8"/>
      <c r="BV16475" s="38"/>
    </row>
    <row r="16476" spans="44:74">
      <c r="AR16476" s="8"/>
      <c r="BV16476" s="38"/>
    </row>
    <row r="16477" spans="44:74">
      <c r="AR16477" s="8"/>
      <c r="BV16477" s="38"/>
    </row>
    <row r="16478" spans="44:74">
      <c r="AR16478" s="8"/>
      <c r="BV16478" s="38"/>
    </row>
    <row r="16479" spans="44:74">
      <c r="AR16479" s="8"/>
      <c r="BV16479" s="38"/>
    </row>
    <row r="16480" spans="44:74">
      <c r="AR16480" s="8"/>
      <c r="BV16480" s="38"/>
    </row>
    <row r="16481" spans="44:74">
      <c r="AR16481" s="8"/>
      <c r="BV16481" s="38"/>
    </row>
    <row r="16482" spans="44:74">
      <c r="AR16482" s="8"/>
      <c r="BV16482" s="38"/>
    </row>
    <row r="16483" spans="44:74">
      <c r="AR16483" s="8"/>
      <c r="BV16483" s="38"/>
    </row>
    <row r="16484" spans="44:74">
      <c r="AR16484" s="8"/>
      <c r="BV16484" s="38"/>
    </row>
    <row r="16485" spans="44:74">
      <c r="AR16485" s="8"/>
      <c r="BV16485" s="38"/>
    </row>
    <row r="16486" spans="44:74">
      <c r="AR16486" s="8"/>
      <c r="BV16486" s="38"/>
    </row>
    <row r="16487" spans="44:74">
      <c r="AR16487" s="8"/>
      <c r="BV16487" s="38"/>
    </row>
    <row r="16488" spans="44:74">
      <c r="AR16488" s="8"/>
      <c r="BV16488" s="38"/>
    </row>
    <row r="16489" spans="44:74">
      <c r="AR16489" s="8"/>
      <c r="BV16489" s="38"/>
    </row>
    <row r="16490" spans="44:74">
      <c r="AR16490" s="8"/>
      <c r="BV16490" s="38"/>
    </row>
    <row r="16491" spans="44:74">
      <c r="AR16491" s="8"/>
      <c r="BV16491" s="38"/>
    </row>
    <row r="16492" spans="44:74">
      <c r="AR16492" s="8"/>
      <c r="BV16492" s="38"/>
    </row>
    <row r="16493" spans="44:74">
      <c r="AR16493" s="8"/>
      <c r="BV16493" s="38"/>
    </row>
    <row r="16494" spans="44:74">
      <c r="AR16494" s="8"/>
      <c r="BV16494" s="38"/>
    </row>
    <row r="16495" spans="44:74">
      <c r="AR16495" s="8"/>
      <c r="BV16495" s="38"/>
    </row>
    <row r="16496" spans="44:74">
      <c r="AR16496" s="8"/>
      <c r="BV16496" s="38"/>
    </row>
    <row r="16497" spans="44:74">
      <c r="AR16497" s="8"/>
      <c r="BV16497" s="38"/>
    </row>
    <row r="16498" spans="44:74">
      <c r="AR16498" s="8"/>
      <c r="BV16498" s="38"/>
    </row>
    <row r="16499" spans="44:74">
      <c r="AR16499" s="8"/>
      <c r="BV16499" s="38"/>
    </row>
    <row r="16500" spans="44:74">
      <c r="AR16500" s="8"/>
      <c r="BV16500" s="38"/>
    </row>
    <row r="16501" spans="44:74">
      <c r="AR16501" s="8"/>
      <c r="BV16501" s="38"/>
    </row>
    <row r="16502" spans="44:74">
      <c r="AR16502" s="8"/>
      <c r="BV16502" s="38"/>
    </row>
    <row r="16503" spans="44:74">
      <c r="AR16503" s="8"/>
      <c r="BV16503" s="38"/>
    </row>
    <row r="16504" spans="44:74">
      <c r="AR16504" s="8"/>
      <c r="BV16504" s="38"/>
    </row>
    <row r="16505" spans="44:74">
      <c r="AR16505" s="8"/>
      <c r="BV16505" s="38"/>
    </row>
    <row r="16506" spans="44:74">
      <c r="AR16506" s="8"/>
      <c r="BV16506" s="38"/>
    </row>
    <row r="16507" spans="44:74">
      <c r="AR16507" s="8"/>
      <c r="BV16507" s="38"/>
    </row>
    <row r="16508" spans="44:74">
      <c r="AR16508" s="8"/>
      <c r="BV16508" s="38"/>
    </row>
    <row r="16509" spans="44:74">
      <c r="AR16509" s="8"/>
      <c r="BV16509" s="38"/>
    </row>
    <row r="16510" spans="44:74">
      <c r="AR16510" s="8"/>
      <c r="BV16510" s="38"/>
    </row>
    <row r="16511" spans="44:74">
      <c r="AR16511" s="8"/>
      <c r="BV16511" s="38"/>
    </row>
    <row r="16512" spans="44:74">
      <c r="AR16512" s="8"/>
      <c r="BV16512" s="38"/>
    </row>
    <row r="16513" spans="44:74">
      <c r="AR16513" s="8"/>
      <c r="BV16513" s="38"/>
    </row>
    <row r="16514" spans="44:74">
      <c r="AR16514" s="8"/>
      <c r="BV16514" s="38"/>
    </row>
    <row r="16515" spans="44:74">
      <c r="AR16515" s="8"/>
      <c r="BV16515" s="38"/>
    </row>
    <row r="16516" spans="44:74">
      <c r="AR16516" s="8"/>
      <c r="BV16516" s="38"/>
    </row>
    <row r="16517" spans="44:74">
      <c r="AR16517" s="8"/>
      <c r="BV16517" s="38"/>
    </row>
    <row r="16518" spans="44:74">
      <c r="AR16518" s="8"/>
      <c r="BV16518" s="38"/>
    </row>
    <row r="16519" spans="44:74">
      <c r="AR16519" s="8"/>
      <c r="BV16519" s="38"/>
    </row>
    <row r="16520" spans="44:74">
      <c r="AR16520" s="8"/>
      <c r="BV16520" s="38"/>
    </row>
    <row r="16521" spans="44:74">
      <c r="AR16521" s="8"/>
      <c r="BV16521" s="38"/>
    </row>
    <row r="16522" spans="44:74">
      <c r="AR16522" s="8"/>
      <c r="BV16522" s="38"/>
    </row>
    <row r="16523" spans="44:74">
      <c r="AR16523" s="8"/>
      <c r="BV16523" s="38"/>
    </row>
    <row r="16524" spans="44:74">
      <c r="AR16524" s="8"/>
      <c r="BV16524" s="38"/>
    </row>
    <row r="16525" spans="44:74">
      <c r="AR16525" s="8"/>
      <c r="BV16525" s="38"/>
    </row>
    <row r="16526" spans="44:74">
      <c r="AR16526" s="8"/>
      <c r="BV16526" s="38"/>
    </row>
    <row r="16527" spans="44:74">
      <c r="AR16527" s="8"/>
      <c r="BV16527" s="38"/>
    </row>
    <row r="16528" spans="44:74">
      <c r="AR16528" s="8"/>
      <c r="BV16528" s="38"/>
    </row>
    <row r="16529" spans="44:74">
      <c r="AR16529" s="8"/>
      <c r="BV16529" s="38"/>
    </row>
    <row r="16530" spans="44:74">
      <c r="AR16530" s="8"/>
      <c r="BV16530" s="38"/>
    </row>
    <row r="16531" spans="44:74">
      <c r="AR16531" s="8"/>
      <c r="BV16531" s="38"/>
    </row>
    <row r="16532" spans="44:74">
      <c r="AR16532" s="8"/>
      <c r="BV16532" s="38"/>
    </row>
    <row r="16533" spans="44:74">
      <c r="AR16533" s="8"/>
      <c r="BV16533" s="38"/>
    </row>
    <row r="16534" spans="44:74">
      <c r="AR16534" s="8"/>
      <c r="BV16534" s="38"/>
    </row>
    <row r="16535" spans="44:74">
      <c r="AR16535" s="8"/>
      <c r="BV16535" s="38"/>
    </row>
    <row r="16536" spans="44:74">
      <c r="AR16536" s="8"/>
      <c r="BV16536" s="38"/>
    </row>
    <row r="16537" spans="44:74">
      <c r="AR16537" s="8"/>
      <c r="BV16537" s="38"/>
    </row>
    <row r="16538" spans="44:74">
      <c r="AR16538" s="8"/>
      <c r="BV16538" s="38"/>
    </row>
    <row r="16539" spans="44:74">
      <c r="AR16539" s="8"/>
      <c r="BV16539" s="38"/>
    </row>
    <row r="16540" spans="44:74">
      <c r="AR16540" s="8"/>
      <c r="BV16540" s="38"/>
    </row>
    <row r="16541" spans="44:74">
      <c r="AR16541" s="8"/>
      <c r="BV16541" s="38"/>
    </row>
    <row r="16542" spans="44:74">
      <c r="AR16542" s="8"/>
      <c r="BV16542" s="38"/>
    </row>
    <row r="16543" spans="44:74">
      <c r="AR16543" s="8"/>
      <c r="BV16543" s="38"/>
    </row>
    <row r="16544" spans="44:74">
      <c r="AR16544" s="8"/>
      <c r="BV16544" s="38"/>
    </row>
    <row r="16545" spans="44:74">
      <c r="AR16545" s="8"/>
      <c r="BV16545" s="38"/>
    </row>
    <row r="16546" spans="44:74">
      <c r="AR16546" s="8"/>
      <c r="BV16546" s="38"/>
    </row>
    <row r="16547" spans="44:74">
      <c r="AR16547" s="8"/>
      <c r="BV16547" s="38"/>
    </row>
    <row r="16548" spans="44:74">
      <c r="AR16548" s="8"/>
      <c r="BV16548" s="38"/>
    </row>
    <row r="16549" spans="44:74">
      <c r="AR16549" s="8"/>
      <c r="BV16549" s="38"/>
    </row>
    <row r="16550" spans="44:74">
      <c r="AR16550" s="8"/>
      <c r="BV16550" s="38"/>
    </row>
    <row r="16551" spans="44:74">
      <c r="AR16551" s="8"/>
      <c r="BV16551" s="38"/>
    </row>
    <row r="16552" spans="44:74">
      <c r="AR16552" s="8"/>
      <c r="BV16552" s="38"/>
    </row>
    <row r="16553" spans="44:74">
      <c r="AR16553" s="8"/>
      <c r="BV16553" s="38"/>
    </row>
    <row r="16554" spans="44:74">
      <c r="AR16554" s="8"/>
      <c r="BV16554" s="38"/>
    </row>
    <row r="16555" spans="44:74">
      <c r="AR16555" s="8"/>
      <c r="BV16555" s="38"/>
    </row>
    <row r="16556" spans="44:74">
      <c r="AR16556" s="8"/>
      <c r="BV16556" s="38"/>
    </row>
    <row r="16557" spans="44:74">
      <c r="AR16557" s="8"/>
      <c r="BV16557" s="38"/>
    </row>
    <row r="16558" spans="44:74">
      <c r="AR16558" s="8"/>
      <c r="BV16558" s="38"/>
    </row>
    <row r="16559" spans="44:74">
      <c r="AR16559" s="8"/>
      <c r="BV16559" s="38"/>
    </row>
    <row r="16560" spans="44:74">
      <c r="AR16560" s="8"/>
      <c r="BV16560" s="38"/>
    </row>
    <row r="16561" spans="44:74">
      <c r="AR16561" s="8"/>
      <c r="BV16561" s="38"/>
    </row>
    <row r="16562" spans="44:74">
      <c r="AR16562" s="8"/>
      <c r="BV16562" s="38"/>
    </row>
    <row r="16563" spans="44:74">
      <c r="AR16563" s="8"/>
      <c r="BV16563" s="38"/>
    </row>
    <row r="16564" spans="44:74">
      <c r="AR16564" s="8"/>
      <c r="BV16564" s="38"/>
    </row>
    <row r="16565" spans="44:74">
      <c r="AR16565" s="8"/>
      <c r="BV16565" s="38"/>
    </row>
    <row r="16566" spans="44:74">
      <c r="AR16566" s="8"/>
      <c r="BV16566" s="38"/>
    </row>
    <row r="16567" spans="44:74">
      <c r="AR16567" s="8"/>
      <c r="BV16567" s="38"/>
    </row>
    <row r="16568" spans="44:74">
      <c r="AR16568" s="8"/>
      <c r="BV16568" s="38"/>
    </row>
    <row r="16569" spans="44:74">
      <c r="AR16569" s="8"/>
      <c r="BV16569" s="38"/>
    </row>
    <row r="16570" spans="44:74">
      <c r="AR16570" s="8"/>
      <c r="BV16570" s="38"/>
    </row>
    <row r="16571" spans="44:74">
      <c r="AR16571" s="8"/>
      <c r="BV16571" s="38"/>
    </row>
    <row r="16572" spans="44:74">
      <c r="AR16572" s="8"/>
      <c r="BV16572" s="38"/>
    </row>
    <row r="16573" spans="44:74">
      <c r="AR16573" s="8"/>
      <c r="BV16573" s="38"/>
    </row>
    <row r="16574" spans="44:74">
      <c r="AR16574" s="8"/>
      <c r="BV16574" s="38"/>
    </row>
    <row r="16575" spans="44:74">
      <c r="AR16575" s="8"/>
      <c r="BV16575" s="38"/>
    </row>
    <row r="16576" spans="44:74">
      <c r="AR16576" s="8"/>
      <c r="BV16576" s="38"/>
    </row>
    <row r="16577" spans="44:74">
      <c r="AR16577" s="8"/>
      <c r="BV16577" s="38"/>
    </row>
    <row r="16578" spans="44:74">
      <c r="AR16578" s="8"/>
      <c r="BV16578" s="38"/>
    </row>
    <row r="16579" spans="44:74">
      <c r="AR16579" s="8"/>
      <c r="BV16579" s="38"/>
    </row>
    <row r="16580" spans="44:74">
      <c r="AR16580" s="8"/>
      <c r="BV16580" s="38"/>
    </row>
    <row r="16581" spans="44:74">
      <c r="AR16581" s="8"/>
      <c r="BV16581" s="38"/>
    </row>
    <row r="16582" spans="44:74">
      <c r="AR16582" s="8"/>
      <c r="BV16582" s="38"/>
    </row>
    <row r="16583" spans="44:74">
      <c r="AR16583" s="8"/>
      <c r="BV16583" s="38"/>
    </row>
    <row r="16584" spans="44:74">
      <c r="AR16584" s="8"/>
      <c r="BV16584" s="38"/>
    </row>
    <row r="16585" spans="44:74">
      <c r="AR16585" s="8"/>
      <c r="BV16585" s="38"/>
    </row>
    <row r="16586" spans="44:74">
      <c r="AR16586" s="8"/>
      <c r="BV16586" s="38"/>
    </row>
    <row r="16587" spans="44:74">
      <c r="AR16587" s="8"/>
      <c r="BV16587" s="38"/>
    </row>
    <row r="16588" spans="44:74">
      <c r="AR16588" s="8"/>
      <c r="BV16588" s="38"/>
    </row>
    <row r="16589" spans="44:74">
      <c r="AR16589" s="8"/>
      <c r="BV16589" s="38"/>
    </row>
    <row r="16590" spans="44:74">
      <c r="AR16590" s="8"/>
      <c r="BV16590" s="38"/>
    </row>
    <row r="16591" spans="44:74">
      <c r="AR16591" s="8"/>
      <c r="BV16591" s="38"/>
    </row>
    <row r="16592" spans="44:74">
      <c r="AR16592" s="8"/>
      <c r="BV16592" s="38"/>
    </row>
    <row r="16593" spans="44:74">
      <c r="AR16593" s="8"/>
      <c r="BV16593" s="38"/>
    </row>
    <row r="16594" spans="44:74">
      <c r="AR16594" s="8"/>
      <c r="BV16594" s="38"/>
    </row>
    <row r="16595" spans="44:74">
      <c r="AR16595" s="8"/>
      <c r="BV16595" s="38"/>
    </row>
    <row r="16596" spans="44:74">
      <c r="AR16596" s="8"/>
      <c r="BV16596" s="38"/>
    </row>
    <row r="16597" spans="44:74">
      <c r="AR16597" s="8"/>
      <c r="BV16597" s="38"/>
    </row>
    <row r="16598" spans="44:74">
      <c r="AR16598" s="8"/>
      <c r="BV16598" s="38"/>
    </row>
    <row r="16599" spans="44:74">
      <c r="AR16599" s="8"/>
      <c r="BV16599" s="38"/>
    </row>
    <row r="16600" spans="44:74">
      <c r="AR16600" s="8"/>
      <c r="BV16600" s="38"/>
    </row>
    <row r="16601" spans="44:74">
      <c r="AR16601" s="8"/>
      <c r="BV16601" s="38"/>
    </row>
    <row r="16602" spans="44:74">
      <c r="AR16602" s="8"/>
      <c r="BV16602" s="38"/>
    </row>
    <row r="16603" spans="44:74">
      <c r="AR16603" s="8"/>
      <c r="BV16603" s="38"/>
    </row>
    <row r="16604" spans="44:74">
      <c r="AR16604" s="8"/>
      <c r="BV16604" s="38"/>
    </row>
    <row r="16605" spans="44:74">
      <c r="AR16605" s="8"/>
      <c r="BV16605" s="38"/>
    </row>
    <row r="16606" spans="44:74">
      <c r="AR16606" s="8"/>
      <c r="BV16606" s="38"/>
    </row>
    <row r="16607" spans="44:74">
      <c r="AR16607" s="8"/>
      <c r="BV16607" s="38"/>
    </row>
    <row r="16608" spans="44:74">
      <c r="AR16608" s="8"/>
      <c r="BV16608" s="38"/>
    </row>
    <row r="16609" spans="44:74">
      <c r="AR16609" s="8"/>
      <c r="BV16609" s="38"/>
    </row>
    <row r="16610" spans="44:74">
      <c r="AR16610" s="8"/>
      <c r="BV16610" s="38"/>
    </row>
    <row r="16611" spans="44:74">
      <c r="AR16611" s="8"/>
      <c r="BV16611" s="38"/>
    </row>
    <row r="16612" spans="44:74">
      <c r="AR16612" s="8"/>
      <c r="BV16612" s="38"/>
    </row>
    <row r="16613" spans="44:74">
      <c r="AR16613" s="8"/>
      <c r="BV16613" s="38"/>
    </row>
    <row r="16614" spans="44:74">
      <c r="AR16614" s="8"/>
      <c r="BV16614" s="38"/>
    </row>
    <row r="16615" spans="44:74">
      <c r="AR16615" s="8"/>
      <c r="BV16615" s="38"/>
    </row>
    <row r="16616" spans="44:74">
      <c r="AR16616" s="8"/>
      <c r="BV16616" s="38"/>
    </row>
    <row r="16617" spans="44:74">
      <c r="AR16617" s="8"/>
      <c r="BV16617" s="38"/>
    </row>
    <row r="16618" spans="44:74">
      <c r="AR16618" s="8"/>
      <c r="BV16618" s="38"/>
    </row>
    <row r="16619" spans="44:74">
      <c r="AR16619" s="8"/>
      <c r="BV16619" s="38"/>
    </row>
    <row r="16620" spans="44:74">
      <c r="AR16620" s="8"/>
      <c r="BV16620" s="38"/>
    </row>
    <row r="16621" spans="44:74">
      <c r="AR16621" s="8"/>
      <c r="BV16621" s="38"/>
    </row>
    <row r="16622" spans="44:74">
      <c r="AR16622" s="8"/>
      <c r="BV16622" s="38"/>
    </row>
    <row r="16623" spans="44:74">
      <c r="AR16623" s="8"/>
      <c r="BV16623" s="38"/>
    </row>
    <row r="16624" spans="44:74">
      <c r="AR16624" s="8"/>
      <c r="BV16624" s="38"/>
    </row>
    <row r="16625" spans="44:74">
      <c r="AR16625" s="8"/>
      <c r="BV16625" s="38"/>
    </row>
    <row r="16626" spans="44:74">
      <c r="AR16626" s="8"/>
      <c r="BV16626" s="38"/>
    </row>
    <row r="16627" spans="44:74">
      <c r="AR16627" s="8"/>
      <c r="BV16627" s="38"/>
    </row>
    <row r="16628" spans="44:74">
      <c r="AR16628" s="8"/>
      <c r="BV16628" s="38"/>
    </row>
    <row r="16629" spans="44:74">
      <c r="AR16629" s="8"/>
      <c r="BV16629" s="38"/>
    </row>
    <row r="16630" spans="44:74">
      <c r="AR16630" s="8"/>
      <c r="BV16630" s="38"/>
    </row>
    <row r="16631" spans="44:74">
      <c r="AR16631" s="8"/>
      <c r="BV16631" s="38"/>
    </row>
    <row r="16632" spans="44:74">
      <c r="AR16632" s="8"/>
      <c r="BV16632" s="38"/>
    </row>
    <row r="16633" spans="44:74">
      <c r="AR16633" s="8"/>
      <c r="BV16633" s="38"/>
    </row>
    <row r="16634" spans="44:74">
      <c r="AR16634" s="8"/>
      <c r="BV16634" s="38"/>
    </row>
    <row r="16635" spans="44:74">
      <c r="AR16635" s="8"/>
      <c r="BV16635" s="38"/>
    </row>
    <row r="16636" spans="44:74">
      <c r="AR16636" s="8"/>
      <c r="BV16636" s="38"/>
    </row>
    <row r="16637" spans="44:74">
      <c r="AR16637" s="8"/>
      <c r="BV16637" s="38"/>
    </row>
    <row r="16638" spans="44:74">
      <c r="AR16638" s="8"/>
      <c r="BV16638" s="38"/>
    </row>
    <row r="16639" spans="44:74">
      <c r="AR16639" s="8"/>
      <c r="BV16639" s="38"/>
    </row>
    <row r="16640" spans="44:74">
      <c r="AR16640" s="8"/>
      <c r="BV16640" s="38"/>
    </row>
    <row r="16641" spans="44:74">
      <c r="AR16641" s="8"/>
      <c r="BV16641" s="38"/>
    </row>
    <row r="16642" spans="44:74">
      <c r="AR16642" s="8"/>
      <c r="BV16642" s="38"/>
    </row>
    <row r="16643" spans="44:74">
      <c r="AR16643" s="8"/>
      <c r="BV16643" s="38"/>
    </row>
    <row r="16644" spans="44:74">
      <c r="AR16644" s="8"/>
      <c r="BV16644" s="38"/>
    </row>
    <row r="16645" spans="44:74">
      <c r="AR16645" s="8"/>
      <c r="BV16645" s="38"/>
    </row>
    <row r="16646" spans="44:74">
      <c r="AR16646" s="8"/>
      <c r="BV16646" s="38"/>
    </row>
    <row r="16647" spans="44:74">
      <c r="AR16647" s="8"/>
      <c r="BV16647" s="38"/>
    </row>
    <row r="16648" spans="44:74">
      <c r="AR16648" s="8"/>
      <c r="BV16648" s="38"/>
    </row>
    <row r="16649" spans="44:74">
      <c r="AR16649" s="8"/>
      <c r="BV16649" s="38"/>
    </row>
    <row r="16650" spans="44:74">
      <c r="AR16650" s="8"/>
      <c r="BV16650" s="38"/>
    </row>
    <row r="16651" spans="44:74">
      <c r="AR16651" s="8"/>
      <c r="BV16651" s="38"/>
    </row>
    <row r="16652" spans="44:74">
      <c r="AR16652" s="8"/>
      <c r="BV16652" s="38"/>
    </row>
    <row r="16653" spans="44:74">
      <c r="AR16653" s="8"/>
      <c r="BV16653" s="38"/>
    </row>
    <row r="16654" spans="44:74">
      <c r="AR16654" s="8"/>
      <c r="BV16654" s="38"/>
    </row>
    <row r="16655" spans="44:74">
      <c r="AR16655" s="8"/>
      <c r="BV16655" s="38"/>
    </row>
    <row r="16656" spans="44:74">
      <c r="AR16656" s="8"/>
      <c r="BV16656" s="38"/>
    </row>
    <row r="16657" spans="44:74">
      <c r="AR16657" s="8"/>
      <c r="BV16657" s="38"/>
    </row>
    <row r="16658" spans="44:74">
      <c r="AR16658" s="8"/>
      <c r="BV16658" s="38"/>
    </row>
    <row r="16659" spans="44:74">
      <c r="AR16659" s="8"/>
      <c r="BV16659" s="38"/>
    </row>
    <row r="16660" spans="44:74">
      <c r="AR16660" s="8"/>
      <c r="BV16660" s="38"/>
    </row>
    <row r="16661" spans="44:74">
      <c r="AR16661" s="8"/>
      <c r="BV16661" s="38"/>
    </row>
    <row r="16662" spans="44:74">
      <c r="AR16662" s="8"/>
      <c r="BV16662" s="38"/>
    </row>
    <row r="16663" spans="44:74">
      <c r="AR16663" s="8"/>
      <c r="BV16663" s="38"/>
    </row>
    <row r="16664" spans="44:74">
      <c r="AR16664" s="8"/>
      <c r="BV16664" s="38"/>
    </row>
    <row r="16665" spans="44:74">
      <c r="AR16665" s="8"/>
      <c r="BV16665" s="38"/>
    </row>
    <row r="16666" spans="44:74">
      <c r="AR16666" s="8"/>
      <c r="BV16666" s="38"/>
    </row>
    <row r="16667" spans="44:74">
      <c r="AR16667" s="8"/>
      <c r="BV16667" s="38"/>
    </row>
    <row r="16668" spans="44:74">
      <c r="AR16668" s="8"/>
      <c r="BV16668" s="38"/>
    </row>
    <row r="16669" spans="44:74">
      <c r="AR16669" s="8"/>
      <c r="BV16669" s="38"/>
    </row>
    <row r="16670" spans="44:74">
      <c r="AR16670" s="8"/>
      <c r="BV16670" s="38"/>
    </row>
    <row r="16671" spans="44:74">
      <c r="AR16671" s="8"/>
      <c r="BV16671" s="38"/>
    </row>
    <row r="16672" spans="44:74">
      <c r="AR16672" s="8"/>
      <c r="BV16672" s="38"/>
    </row>
    <row r="16673" spans="44:74">
      <c r="AR16673" s="8"/>
      <c r="BV16673" s="38"/>
    </row>
    <row r="16674" spans="44:74">
      <c r="AR16674" s="8"/>
      <c r="BV16674" s="38"/>
    </row>
    <row r="16675" spans="44:74">
      <c r="AR16675" s="8"/>
      <c r="BV16675" s="38"/>
    </row>
    <row r="16676" spans="44:74">
      <c r="AR16676" s="8"/>
      <c r="BV16676" s="38"/>
    </row>
    <row r="16677" spans="44:74">
      <c r="AR16677" s="8"/>
      <c r="BV16677" s="38"/>
    </row>
    <row r="16678" spans="44:74">
      <c r="AR16678" s="8"/>
      <c r="BV16678" s="38"/>
    </row>
    <row r="16679" spans="44:74">
      <c r="AR16679" s="8"/>
      <c r="BV16679" s="38"/>
    </row>
    <row r="16680" spans="44:74">
      <c r="AR16680" s="8"/>
      <c r="BV16680" s="38"/>
    </row>
    <row r="16681" spans="44:74">
      <c r="AR16681" s="8"/>
      <c r="BV16681" s="38"/>
    </row>
    <row r="16682" spans="44:74">
      <c r="AR16682" s="8"/>
      <c r="BV16682" s="38"/>
    </row>
    <row r="16683" spans="44:74">
      <c r="AR16683" s="8"/>
      <c r="BV16683" s="38"/>
    </row>
    <row r="16684" spans="44:74">
      <c r="AR16684" s="8"/>
      <c r="BV16684" s="38"/>
    </row>
    <row r="16685" spans="44:74">
      <c r="AR16685" s="8"/>
      <c r="BV16685" s="38"/>
    </row>
    <row r="16686" spans="44:74">
      <c r="AR16686" s="8"/>
      <c r="BV16686" s="38"/>
    </row>
    <row r="16687" spans="44:74">
      <c r="AR16687" s="8"/>
      <c r="BV16687" s="38"/>
    </row>
    <row r="16688" spans="44:74">
      <c r="AR16688" s="8"/>
      <c r="BV16688" s="38"/>
    </row>
    <row r="16689" spans="44:74">
      <c r="AR16689" s="8"/>
      <c r="BV16689" s="38"/>
    </row>
    <row r="16690" spans="44:74">
      <c r="AR16690" s="8"/>
      <c r="BV16690" s="38"/>
    </row>
    <row r="16691" spans="44:74">
      <c r="AR16691" s="8"/>
      <c r="BV16691" s="38"/>
    </row>
    <row r="16692" spans="44:74">
      <c r="AR16692" s="8"/>
      <c r="BV16692" s="38"/>
    </row>
    <row r="16693" spans="44:74">
      <c r="AR16693" s="8"/>
      <c r="BV16693" s="38"/>
    </row>
    <row r="16694" spans="44:74">
      <c r="AR16694" s="8"/>
      <c r="BV16694" s="38"/>
    </row>
    <row r="16695" spans="44:74">
      <c r="AR16695" s="8"/>
      <c r="BV16695" s="38"/>
    </row>
    <row r="16696" spans="44:74">
      <c r="AR16696" s="8"/>
      <c r="BV16696" s="38"/>
    </row>
    <row r="16697" spans="44:74">
      <c r="AR16697" s="8"/>
      <c r="BV16697" s="38"/>
    </row>
    <row r="16698" spans="44:74">
      <c r="AR16698" s="8"/>
      <c r="BV16698" s="38"/>
    </row>
    <row r="16699" spans="44:74">
      <c r="AR16699" s="8"/>
      <c r="BV16699" s="38"/>
    </row>
    <row r="16700" spans="44:74">
      <c r="AR16700" s="8"/>
      <c r="BV16700" s="38"/>
    </row>
    <row r="16701" spans="44:74">
      <c r="AR16701" s="8"/>
      <c r="BV16701" s="38"/>
    </row>
    <row r="16702" spans="44:74">
      <c r="AR16702" s="8"/>
      <c r="BV16702" s="38"/>
    </row>
    <row r="16703" spans="44:74">
      <c r="AR16703" s="8"/>
      <c r="BV16703" s="38"/>
    </row>
    <row r="16704" spans="44:74">
      <c r="AR16704" s="8"/>
      <c r="BV16704" s="38"/>
    </row>
    <row r="16705" spans="44:74">
      <c r="AR16705" s="8"/>
      <c r="BV16705" s="38"/>
    </row>
    <row r="16706" spans="44:74">
      <c r="AR16706" s="8"/>
      <c r="BV16706" s="38"/>
    </row>
    <row r="16707" spans="44:74">
      <c r="AR16707" s="8"/>
      <c r="BV16707" s="38"/>
    </row>
    <row r="16708" spans="44:74">
      <c r="AR16708" s="8"/>
      <c r="BV16708" s="38"/>
    </row>
    <row r="16709" spans="44:74">
      <c r="AR16709" s="8"/>
      <c r="BV16709" s="38"/>
    </row>
    <row r="16710" spans="44:74">
      <c r="AR16710" s="8"/>
      <c r="BV16710" s="38"/>
    </row>
    <row r="16711" spans="44:74">
      <c r="AR16711" s="8"/>
      <c r="BV16711" s="38"/>
    </row>
    <row r="16712" spans="44:74">
      <c r="AR16712" s="8"/>
      <c r="BV16712" s="38"/>
    </row>
    <row r="16713" spans="44:74">
      <c r="AR16713" s="8"/>
      <c r="BV16713" s="38"/>
    </row>
    <row r="16714" spans="44:74">
      <c r="AR16714" s="8"/>
      <c r="BV16714" s="38"/>
    </row>
    <row r="16715" spans="44:74">
      <c r="AR16715" s="8"/>
      <c r="BV16715" s="38"/>
    </row>
    <row r="16716" spans="44:74">
      <c r="AR16716" s="8"/>
      <c r="BV16716" s="38"/>
    </row>
    <row r="16717" spans="44:74">
      <c r="AR16717" s="8"/>
      <c r="BV16717" s="38"/>
    </row>
    <row r="16718" spans="44:74">
      <c r="AR16718" s="8"/>
      <c r="BV16718" s="38"/>
    </row>
    <row r="16719" spans="44:74">
      <c r="AR16719" s="8"/>
      <c r="BV16719" s="38"/>
    </row>
    <row r="16720" spans="44:74">
      <c r="AR16720" s="8"/>
      <c r="BV16720" s="38"/>
    </row>
    <row r="16721" spans="44:74">
      <c r="AR16721" s="8"/>
      <c r="BV16721" s="38"/>
    </row>
    <row r="16722" spans="44:74">
      <c r="AR16722" s="8"/>
      <c r="BV16722" s="38"/>
    </row>
    <row r="16723" spans="44:74">
      <c r="AR16723" s="8"/>
      <c r="BV16723" s="38"/>
    </row>
    <row r="16724" spans="44:74">
      <c r="AR16724" s="8"/>
      <c r="BV16724" s="38"/>
    </row>
    <row r="16725" spans="44:74">
      <c r="AR16725" s="8"/>
      <c r="BV16725" s="38"/>
    </row>
    <row r="16726" spans="44:74">
      <c r="AR16726" s="8"/>
      <c r="BV16726" s="38"/>
    </row>
    <row r="16727" spans="44:74">
      <c r="AR16727" s="8"/>
      <c r="BV16727" s="38"/>
    </row>
    <row r="16728" spans="44:74">
      <c r="AR16728" s="8"/>
      <c r="BV16728" s="38"/>
    </row>
    <row r="16729" spans="44:74">
      <c r="AR16729" s="8"/>
      <c r="BV16729" s="38"/>
    </row>
    <row r="16730" spans="44:74">
      <c r="AR16730" s="8"/>
      <c r="BV16730" s="38"/>
    </row>
    <row r="16731" spans="44:74">
      <c r="AR16731" s="8"/>
      <c r="BV16731" s="38"/>
    </row>
    <row r="16732" spans="44:74">
      <c r="AR16732" s="8"/>
      <c r="BV16732" s="38"/>
    </row>
    <row r="16733" spans="44:74">
      <c r="AR16733" s="8"/>
      <c r="BV16733" s="38"/>
    </row>
    <row r="16734" spans="44:74">
      <c r="AR16734" s="8"/>
      <c r="BV16734" s="38"/>
    </row>
    <row r="16735" spans="44:74">
      <c r="AR16735" s="8"/>
      <c r="BV16735" s="38"/>
    </row>
    <row r="16736" spans="44:74">
      <c r="AR16736" s="8"/>
      <c r="BV16736" s="38"/>
    </row>
    <row r="16737" spans="44:74">
      <c r="AR16737" s="8"/>
      <c r="BV16737" s="38"/>
    </row>
    <row r="16738" spans="44:74">
      <c r="AR16738" s="8"/>
      <c r="BV16738" s="38"/>
    </row>
    <row r="16739" spans="44:74">
      <c r="AR16739" s="8"/>
      <c r="BV16739" s="38"/>
    </row>
    <row r="16740" spans="44:74">
      <c r="AR16740" s="8"/>
      <c r="BV16740" s="38"/>
    </row>
    <row r="16741" spans="44:74">
      <c r="AR16741" s="8"/>
      <c r="BV16741" s="38"/>
    </row>
    <row r="16742" spans="44:74">
      <c r="AR16742" s="8"/>
      <c r="BV16742" s="38"/>
    </row>
    <row r="16743" spans="44:74">
      <c r="AR16743" s="8"/>
      <c r="BV16743" s="38"/>
    </row>
    <row r="16744" spans="44:74">
      <c r="AR16744" s="8"/>
      <c r="BV16744" s="38"/>
    </row>
    <row r="16745" spans="44:74">
      <c r="AR16745" s="8"/>
      <c r="BV16745" s="38"/>
    </row>
    <row r="16746" spans="44:74">
      <c r="AR16746" s="8"/>
      <c r="BV16746" s="38"/>
    </row>
    <row r="16747" spans="44:74">
      <c r="AR16747" s="8"/>
      <c r="BV16747" s="38"/>
    </row>
    <row r="16748" spans="44:74">
      <c r="AR16748" s="8"/>
      <c r="BV16748" s="38"/>
    </row>
    <row r="16749" spans="44:74">
      <c r="AR16749" s="8"/>
      <c r="BV16749" s="38"/>
    </row>
    <row r="16750" spans="44:74">
      <c r="AR16750" s="8"/>
      <c r="BV16750" s="38"/>
    </row>
    <row r="16751" spans="44:74">
      <c r="AR16751" s="8"/>
      <c r="BV16751" s="38"/>
    </row>
    <row r="16752" spans="44:74">
      <c r="AR16752" s="8"/>
      <c r="BV16752" s="38"/>
    </row>
    <row r="16753" spans="44:74">
      <c r="AR16753" s="8"/>
      <c r="BV16753" s="38"/>
    </row>
    <row r="16754" spans="44:74">
      <c r="AR16754" s="8"/>
      <c r="BV16754" s="38"/>
    </row>
    <row r="16755" spans="44:74">
      <c r="AR16755" s="8"/>
      <c r="BV16755" s="38"/>
    </row>
    <row r="16756" spans="44:74">
      <c r="AR16756" s="8"/>
      <c r="BV16756" s="38"/>
    </row>
    <row r="16757" spans="44:74">
      <c r="AR16757" s="8"/>
      <c r="BV16757" s="38"/>
    </row>
    <row r="16758" spans="44:74">
      <c r="AR16758" s="8"/>
      <c r="BV16758" s="38"/>
    </row>
    <row r="16759" spans="44:74">
      <c r="AR16759" s="8"/>
      <c r="BV16759" s="38"/>
    </row>
    <row r="16760" spans="44:74">
      <c r="AR16760" s="8"/>
      <c r="BV16760" s="38"/>
    </row>
    <row r="16761" spans="44:74">
      <c r="AR16761" s="8"/>
      <c r="BV16761" s="38"/>
    </row>
    <row r="16762" spans="44:74">
      <c r="AR16762" s="8"/>
      <c r="BV16762" s="38"/>
    </row>
    <row r="16763" spans="44:74">
      <c r="AR16763" s="8"/>
      <c r="BV16763" s="38"/>
    </row>
    <row r="16764" spans="44:74">
      <c r="AR16764" s="8"/>
      <c r="BV16764" s="38"/>
    </row>
    <row r="16765" spans="44:74">
      <c r="AR16765" s="8"/>
      <c r="BV16765" s="38"/>
    </row>
    <row r="16766" spans="44:74">
      <c r="AR16766" s="8"/>
      <c r="BV16766" s="38"/>
    </row>
    <row r="16767" spans="44:74">
      <c r="AR16767" s="8"/>
      <c r="BV16767" s="38"/>
    </row>
    <row r="16768" spans="44:74">
      <c r="AR16768" s="8"/>
      <c r="BV16768" s="38"/>
    </row>
    <row r="16769" spans="44:74">
      <c r="AR16769" s="8"/>
      <c r="BV16769" s="38"/>
    </row>
    <row r="16770" spans="44:74">
      <c r="AR16770" s="8"/>
      <c r="BV16770" s="38"/>
    </row>
    <row r="16771" spans="44:74">
      <c r="AR16771" s="8"/>
      <c r="BV16771" s="38"/>
    </row>
    <row r="16772" spans="44:74">
      <c r="AR16772" s="8"/>
      <c r="BV16772" s="38"/>
    </row>
    <row r="16773" spans="44:74">
      <c r="AR16773" s="8"/>
      <c r="BV16773" s="38"/>
    </row>
    <row r="16774" spans="44:74">
      <c r="AR16774" s="8"/>
      <c r="BV16774" s="38"/>
    </row>
    <row r="16775" spans="44:74">
      <c r="AR16775" s="8"/>
      <c r="BV16775" s="38"/>
    </row>
    <row r="16776" spans="44:74">
      <c r="AR16776" s="8"/>
      <c r="BV16776" s="38"/>
    </row>
    <row r="16777" spans="44:74">
      <c r="AR16777" s="8"/>
      <c r="BV16777" s="38"/>
    </row>
    <row r="16778" spans="44:74">
      <c r="AR16778" s="8"/>
      <c r="BV16778" s="38"/>
    </row>
    <row r="16779" spans="44:74">
      <c r="AR16779" s="8"/>
      <c r="BV16779" s="38"/>
    </row>
    <row r="16780" spans="44:74">
      <c r="AR16780" s="8"/>
      <c r="BV16780" s="38"/>
    </row>
    <row r="16781" spans="44:74">
      <c r="AR16781" s="8"/>
      <c r="BV16781" s="38"/>
    </row>
    <row r="16782" spans="44:74">
      <c r="AR16782" s="8"/>
      <c r="BV16782" s="38"/>
    </row>
    <row r="16783" spans="44:74">
      <c r="AR16783" s="8"/>
      <c r="BV16783" s="38"/>
    </row>
    <row r="16784" spans="44:74">
      <c r="AR16784" s="8"/>
      <c r="BV16784" s="38"/>
    </row>
    <row r="16785" spans="44:74">
      <c r="AR16785" s="8"/>
      <c r="BV16785" s="38"/>
    </row>
    <row r="16786" spans="44:74">
      <c r="AR16786" s="8"/>
      <c r="BV16786" s="38"/>
    </row>
    <row r="16787" spans="44:74">
      <c r="AR16787" s="8"/>
      <c r="BV16787" s="38"/>
    </row>
    <row r="16788" spans="44:74">
      <c r="AR16788" s="8"/>
      <c r="BV16788" s="38"/>
    </row>
    <row r="16789" spans="44:74">
      <c r="AR16789" s="8"/>
      <c r="BV16789" s="38"/>
    </row>
    <row r="16790" spans="44:74">
      <c r="AR16790" s="8"/>
      <c r="BV16790" s="38"/>
    </row>
    <row r="16791" spans="44:74">
      <c r="AR16791" s="8"/>
      <c r="BV16791" s="38"/>
    </row>
    <row r="16792" spans="44:74">
      <c r="AR16792" s="8"/>
      <c r="BV16792" s="38"/>
    </row>
    <row r="16793" spans="44:74">
      <c r="AR16793" s="8"/>
      <c r="BV16793" s="38"/>
    </row>
    <row r="16794" spans="44:74">
      <c r="AR16794" s="8"/>
      <c r="BV16794" s="38"/>
    </row>
    <row r="16795" spans="44:74">
      <c r="AR16795" s="8"/>
      <c r="BV16795" s="38"/>
    </row>
    <row r="16796" spans="44:74">
      <c r="AR16796" s="8"/>
      <c r="BV16796" s="38"/>
    </row>
    <row r="16797" spans="44:74">
      <c r="AR16797" s="8"/>
      <c r="BV16797" s="38"/>
    </row>
    <row r="16798" spans="44:74">
      <c r="AR16798" s="8"/>
      <c r="BV16798" s="38"/>
    </row>
    <row r="16799" spans="44:74">
      <c r="AR16799" s="8"/>
      <c r="BV16799" s="38"/>
    </row>
    <row r="16800" spans="44:74">
      <c r="AR16800" s="8"/>
      <c r="BV16800" s="38"/>
    </row>
    <row r="16801" spans="44:74">
      <c r="AR16801" s="8"/>
      <c r="BV16801" s="38"/>
    </row>
    <row r="16802" spans="44:74">
      <c r="AR16802" s="8"/>
      <c r="BV16802" s="38"/>
    </row>
    <row r="16803" spans="44:74">
      <c r="AR16803" s="8"/>
      <c r="BV16803" s="38"/>
    </row>
    <row r="16804" spans="44:74">
      <c r="AR16804" s="8"/>
      <c r="BV16804" s="38"/>
    </row>
    <row r="16805" spans="44:74">
      <c r="AR16805" s="8"/>
      <c r="BV16805" s="38"/>
    </row>
    <row r="16806" spans="44:74">
      <c r="AR16806" s="8"/>
      <c r="BV16806" s="38"/>
    </row>
    <row r="16807" spans="44:74">
      <c r="AR16807" s="8"/>
      <c r="BV16807" s="38"/>
    </row>
    <row r="16808" spans="44:74">
      <c r="AR16808" s="8"/>
      <c r="BV16808" s="38"/>
    </row>
    <row r="16809" spans="44:74">
      <c r="AR16809" s="8"/>
      <c r="BV16809" s="38"/>
    </row>
    <row r="16810" spans="44:74">
      <c r="AR16810" s="8"/>
      <c r="BV16810" s="38"/>
    </row>
    <row r="16811" spans="44:74">
      <c r="AR16811" s="8"/>
      <c r="BV16811" s="38"/>
    </row>
    <row r="16812" spans="44:74">
      <c r="AR16812" s="8"/>
      <c r="BV16812" s="38"/>
    </row>
    <row r="16813" spans="44:74">
      <c r="AR16813" s="8"/>
      <c r="BV16813" s="38"/>
    </row>
    <row r="16814" spans="44:74">
      <c r="AR16814" s="8"/>
      <c r="BV16814" s="38"/>
    </row>
    <row r="16815" spans="44:74">
      <c r="AR16815" s="8"/>
      <c r="BV16815" s="38"/>
    </row>
    <row r="16816" spans="44:74">
      <c r="AR16816" s="8"/>
      <c r="BV16816" s="38"/>
    </row>
    <row r="16817" spans="44:74">
      <c r="AR16817" s="8"/>
      <c r="BV16817" s="38"/>
    </row>
    <row r="16818" spans="44:74">
      <c r="AR16818" s="8"/>
      <c r="BV16818" s="38"/>
    </row>
    <row r="16819" spans="44:74">
      <c r="AR16819" s="8"/>
      <c r="BV16819" s="38"/>
    </row>
    <row r="16820" spans="44:74">
      <c r="AR16820" s="8"/>
      <c r="BV16820" s="38"/>
    </row>
    <row r="16821" spans="44:74">
      <c r="AR16821" s="8"/>
      <c r="BV16821" s="38"/>
    </row>
    <row r="16822" spans="44:74">
      <c r="AR16822" s="8"/>
      <c r="BV16822" s="38"/>
    </row>
    <row r="16823" spans="44:74">
      <c r="AR16823" s="8"/>
      <c r="BV16823" s="38"/>
    </row>
    <row r="16824" spans="44:74">
      <c r="AR16824" s="8"/>
      <c r="BV16824" s="38"/>
    </row>
    <row r="16825" spans="44:74">
      <c r="AR16825" s="8"/>
      <c r="BV16825" s="38"/>
    </row>
    <row r="16826" spans="44:74">
      <c r="AR16826" s="8"/>
      <c r="BV16826" s="38"/>
    </row>
    <row r="16827" spans="44:74">
      <c r="AR16827" s="8"/>
      <c r="BV16827" s="38"/>
    </row>
    <row r="16828" spans="44:74">
      <c r="AR16828" s="8"/>
      <c r="BV16828" s="38"/>
    </row>
    <row r="16829" spans="44:74">
      <c r="AR16829" s="8"/>
      <c r="BV16829" s="38"/>
    </row>
    <row r="16830" spans="44:74">
      <c r="AR16830" s="8"/>
      <c r="BV16830" s="38"/>
    </row>
    <row r="16831" spans="44:74">
      <c r="AR16831" s="8"/>
      <c r="BV16831" s="38"/>
    </row>
    <row r="16832" spans="44:74">
      <c r="AR16832" s="8"/>
      <c r="BV16832" s="38"/>
    </row>
    <row r="16833" spans="44:74">
      <c r="AR16833" s="8"/>
      <c r="BV16833" s="38"/>
    </row>
    <row r="16834" spans="44:74">
      <c r="AR16834" s="8"/>
      <c r="BV16834" s="38"/>
    </row>
    <row r="16835" spans="44:74">
      <c r="AR16835" s="8"/>
      <c r="BV16835" s="38"/>
    </row>
    <row r="16836" spans="44:74">
      <c r="AR16836" s="8"/>
      <c r="BV16836" s="38"/>
    </row>
    <row r="16837" spans="44:74">
      <c r="AR16837" s="8"/>
      <c r="BV16837" s="38"/>
    </row>
    <row r="16838" spans="44:74">
      <c r="AR16838" s="8"/>
      <c r="BV16838" s="38"/>
    </row>
    <row r="16839" spans="44:74">
      <c r="AR16839" s="8"/>
      <c r="BV16839" s="38"/>
    </row>
    <row r="16840" spans="44:74">
      <c r="AR16840" s="8"/>
      <c r="BV16840" s="38"/>
    </row>
    <row r="16841" spans="44:74">
      <c r="AR16841" s="8"/>
      <c r="BV16841" s="38"/>
    </row>
    <row r="16842" spans="44:74">
      <c r="AR16842" s="8"/>
      <c r="BV16842" s="38"/>
    </row>
    <row r="16843" spans="44:74">
      <c r="AR16843" s="8"/>
      <c r="BV16843" s="38"/>
    </row>
    <row r="16844" spans="44:74">
      <c r="AR16844" s="8"/>
      <c r="BV16844" s="38"/>
    </row>
    <row r="16845" spans="44:74">
      <c r="AR16845" s="8"/>
      <c r="BV16845" s="38"/>
    </row>
    <row r="16846" spans="44:74">
      <c r="AR16846" s="8"/>
      <c r="BV16846" s="38"/>
    </row>
    <row r="16847" spans="44:74">
      <c r="AR16847" s="8"/>
      <c r="BV16847" s="38"/>
    </row>
    <row r="16848" spans="44:74">
      <c r="AR16848" s="8"/>
      <c r="BV16848" s="38"/>
    </row>
    <row r="16849" spans="44:74">
      <c r="AR16849" s="8"/>
      <c r="BV16849" s="38"/>
    </row>
    <row r="16850" spans="44:74">
      <c r="AR16850" s="8"/>
      <c r="BV16850" s="38"/>
    </row>
    <row r="16851" spans="44:74">
      <c r="AR16851" s="8"/>
      <c r="BV16851" s="38"/>
    </row>
    <row r="16852" spans="44:74">
      <c r="AR16852" s="8"/>
      <c r="BV16852" s="38"/>
    </row>
    <row r="16853" spans="44:74">
      <c r="AR16853" s="8"/>
      <c r="BV16853" s="38"/>
    </row>
    <row r="16854" spans="44:74">
      <c r="AR16854" s="8"/>
      <c r="BV16854" s="38"/>
    </row>
    <row r="16855" spans="44:74">
      <c r="AR16855" s="8"/>
      <c r="BV16855" s="38"/>
    </row>
    <row r="16856" spans="44:74">
      <c r="AR16856" s="8"/>
      <c r="BV16856" s="38"/>
    </row>
    <row r="16857" spans="44:74">
      <c r="AR16857" s="8"/>
      <c r="BV16857" s="38"/>
    </row>
    <row r="16858" spans="44:74">
      <c r="AR16858" s="8"/>
      <c r="BV16858" s="38"/>
    </row>
    <row r="16859" spans="44:74">
      <c r="AR16859" s="8"/>
      <c r="BV16859" s="38"/>
    </row>
    <row r="16860" spans="44:74">
      <c r="AR16860" s="8"/>
      <c r="BV16860" s="38"/>
    </row>
    <row r="16861" spans="44:74">
      <c r="AR16861" s="8"/>
      <c r="BV16861" s="38"/>
    </row>
    <row r="16862" spans="44:74">
      <c r="AR16862" s="8"/>
      <c r="BV16862" s="38"/>
    </row>
    <row r="16863" spans="44:74">
      <c r="AR16863" s="8"/>
      <c r="BV16863" s="38"/>
    </row>
    <row r="16864" spans="44:74">
      <c r="AR16864" s="8"/>
      <c r="BV16864" s="38"/>
    </row>
    <row r="16865" spans="44:74">
      <c r="AR16865" s="8"/>
      <c r="BV16865" s="38"/>
    </row>
    <row r="16866" spans="44:74">
      <c r="AR16866" s="8"/>
      <c r="BV16866" s="38"/>
    </row>
    <row r="16867" spans="44:74">
      <c r="AR16867" s="8"/>
      <c r="BV16867" s="38"/>
    </row>
    <row r="16868" spans="44:74">
      <c r="AR16868" s="8"/>
      <c r="BV16868" s="38"/>
    </row>
    <row r="16869" spans="44:74">
      <c r="AR16869" s="8"/>
      <c r="BV16869" s="38"/>
    </row>
    <row r="16870" spans="44:74">
      <c r="AR16870" s="8"/>
      <c r="BV16870" s="38"/>
    </row>
    <row r="16871" spans="44:74">
      <c r="AR16871" s="8"/>
      <c r="BV16871" s="38"/>
    </row>
    <row r="16872" spans="44:74">
      <c r="AR16872" s="8"/>
      <c r="BV16872" s="38"/>
    </row>
    <row r="16873" spans="44:74">
      <c r="AR16873" s="8"/>
      <c r="BV16873" s="38"/>
    </row>
    <row r="16874" spans="44:74">
      <c r="AR16874" s="8"/>
      <c r="BV16874" s="38"/>
    </row>
    <row r="16875" spans="44:74">
      <c r="AR16875" s="8"/>
      <c r="BV16875" s="38"/>
    </row>
    <row r="16876" spans="44:74">
      <c r="AR16876" s="8"/>
      <c r="BV16876" s="38"/>
    </row>
    <row r="16877" spans="44:74">
      <c r="AR16877" s="8"/>
      <c r="BV16877" s="38"/>
    </row>
    <row r="16878" spans="44:74">
      <c r="AR16878" s="8"/>
      <c r="BV16878" s="38"/>
    </row>
    <row r="16879" spans="44:74">
      <c r="AR16879" s="8"/>
      <c r="BV16879" s="38"/>
    </row>
    <row r="16880" spans="44:74">
      <c r="AR16880" s="8"/>
      <c r="BV16880" s="38"/>
    </row>
    <row r="16881" spans="44:74">
      <c r="AR16881" s="8"/>
      <c r="BV16881" s="38"/>
    </row>
    <row r="16882" spans="44:74">
      <c r="AR16882" s="8"/>
      <c r="BV16882" s="38"/>
    </row>
    <row r="16883" spans="44:74">
      <c r="AR16883" s="8"/>
      <c r="BV16883" s="38"/>
    </row>
    <row r="16884" spans="44:74">
      <c r="AR16884" s="8"/>
      <c r="BV16884" s="38"/>
    </row>
    <row r="16885" spans="44:74">
      <c r="AR16885" s="8"/>
      <c r="BV16885" s="38"/>
    </row>
    <row r="16886" spans="44:74">
      <c r="AR16886" s="8"/>
      <c r="BV16886" s="38"/>
    </row>
    <row r="16887" spans="44:74">
      <c r="AR16887" s="8"/>
      <c r="BV16887" s="38"/>
    </row>
    <row r="16888" spans="44:74">
      <c r="AR16888" s="8"/>
      <c r="BV16888" s="38"/>
    </row>
    <row r="16889" spans="44:74">
      <c r="AR16889" s="8"/>
      <c r="BV16889" s="38"/>
    </row>
    <row r="16890" spans="44:74">
      <c r="AR16890" s="8"/>
      <c r="BV16890" s="38"/>
    </row>
    <row r="16891" spans="44:74">
      <c r="AR16891" s="8"/>
      <c r="BV16891" s="38"/>
    </row>
    <row r="16892" spans="44:74">
      <c r="AR16892" s="8"/>
      <c r="BV16892" s="38"/>
    </row>
    <row r="16893" spans="44:74">
      <c r="AR16893" s="8"/>
      <c r="BV16893" s="38"/>
    </row>
    <row r="16894" spans="44:74">
      <c r="AR16894" s="8"/>
      <c r="BV16894" s="38"/>
    </row>
    <row r="16895" spans="44:74">
      <c r="AR16895" s="8"/>
      <c r="BV16895" s="38"/>
    </row>
    <row r="16896" spans="44:74">
      <c r="AR16896" s="8"/>
      <c r="BV16896" s="38"/>
    </row>
    <row r="16897" spans="44:74">
      <c r="AR16897" s="8"/>
      <c r="BV16897" s="38"/>
    </row>
    <row r="16898" spans="44:74">
      <c r="AR16898" s="8"/>
      <c r="BV16898" s="38"/>
    </row>
    <row r="16899" spans="44:74">
      <c r="AR16899" s="8"/>
      <c r="BV16899" s="38"/>
    </row>
    <row r="16900" spans="44:74">
      <c r="AR16900" s="8"/>
      <c r="BV16900" s="38"/>
    </row>
    <row r="16901" spans="44:74">
      <c r="AR16901" s="8"/>
      <c r="BV16901" s="38"/>
    </row>
    <row r="16902" spans="44:74">
      <c r="AR16902" s="8"/>
      <c r="BV16902" s="38"/>
    </row>
    <row r="16903" spans="44:74">
      <c r="AR16903" s="8"/>
      <c r="BV16903" s="38"/>
    </row>
    <row r="16904" spans="44:74">
      <c r="AR16904" s="8"/>
      <c r="BV16904" s="38"/>
    </row>
    <row r="16905" spans="44:74">
      <c r="AR16905" s="8"/>
      <c r="BV16905" s="38"/>
    </row>
    <row r="16906" spans="44:74">
      <c r="AR16906" s="8"/>
      <c r="BV16906" s="38"/>
    </row>
    <row r="16907" spans="44:74">
      <c r="AR16907" s="8"/>
      <c r="BV16907" s="38"/>
    </row>
    <row r="16908" spans="44:74">
      <c r="AR16908" s="8"/>
      <c r="BV16908" s="38"/>
    </row>
    <row r="16909" spans="44:74">
      <c r="AR16909" s="8"/>
      <c r="BV16909" s="38"/>
    </row>
    <row r="16910" spans="44:74">
      <c r="AR16910" s="8"/>
      <c r="BV16910" s="38"/>
    </row>
    <row r="16911" spans="44:74">
      <c r="AR16911" s="8"/>
      <c r="BV16911" s="38"/>
    </row>
    <row r="16912" spans="44:74">
      <c r="AR16912" s="8"/>
      <c r="BV16912" s="38"/>
    </row>
    <row r="16913" spans="44:74">
      <c r="AR16913" s="8"/>
      <c r="BV16913" s="38"/>
    </row>
    <row r="16914" spans="44:74">
      <c r="AR16914" s="8"/>
      <c r="BV16914" s="38"/>
    </row>
    <row r="16915" spans="44:74">
      <c r="AR16915" s="8"/>
      <c r="BV16915" s="38"/>
    </row>
    <row r="16916" spans="44:74">
      <c r="AR16916" s="8"/>
      <c r="BV16916" s="38"/>
    </row>
    <row r="16917" spans="44:74">
      <c r="AR16917" s="8"/>
      <c r="BV16917" s="38"/>
    </row>
    <row r="16918" spans="44:74">
      <c r="AR16918" s="8"/>
      <c r="BV16918" s="38"/>
    </row>
    <row r="16919" spans="44:74">
      <c r="AR16919" s="8"/>
      <c r="BV16919" s="38"/>
    </row>
    <row r="16920" spans="44:74">
      <c r="AR16920" s="8"/>
      <c r="BV16920" s="38"/>
    </row>
    <row r="16921" spans="44:74">
      <c r="AR16921" s="8"/>
      <c r="BV16921" s="38"/>
    </row>
    <row r="16922" spans="44:74">
      <c r="AR16922" s="8"/>
      <c r="BV16922" s="38"/>
    </row>
    <row r="16923" spans="44:74">
      <c r="AR16923" s="8"/>
      <c r="BV16923" s="38"/>
    </row>
    <row r="16924" spans="44:74">
      <c r="AR16924" s="8"/>
      <c r="BV16924" s="38"/>
    </row>
    <row r="16925" spans="44:74">
      <c r="AR16925" s="8"/>
      <c r="BV16925" s="38"/>
    </row>
    <row r="16926" spans="44:74">
      <c r="AR16926" s="8"/>
      <c r="BV16926" s="38"/>
    </row>
    <row r="16927" spans="44:74">
      <c r="AR16927" s="8"/>
      <c r="BV16927" s="38"/>
    </row>
    <row r="16928" spans="44:74">
      <c r="AR16928" s="8"/>
      <c r="BV16928" s="38"/>
    </row>
    <row r="16929" spans="44:74">
      <c r="AR16929" s="8"/>
      <c r="BV16929" s="38"/>
    </row>
    <row r="16930" spans="44:74">
      <c r="AR16930" s="8"/>
      <c r="BV16930" s="38"/>
    </row>
    <row r="16931" spans="44:74">
      <c r="AR16931" s="8"/>
      <c r="BV16931" s="38"/>
    </row>
    <row r="16932" spans="44:74">
      <c r="AR16932" s="8"/>
      <c r="BV16932" s="38"/>
    </row>
    <row r="16933" spans="44:74">
      <c r="AR16933" s="8"/>
      <c r="BV16933" s="38"/>
    </row>
    <row r="16934" spans="44:74">
      <c r="AR16934" s="8"/>
      <c r="BV16934" s="38"/>
    </row>
    <row r="16935" spans="44:74">
      <c r="AR16935" s="8"/>
      <c r="BV16935" s="38"/>
    </row>
    <row r="16936" spans="44:74">
      <c r="AR16936" s="8"/>
      <c r="BV16936" s="38"/>
    </row>
    <row r="16937" spans="44:74">
      <c r="AR16937" s="8"/>
      <c r="BV16937" s="38"/>
    </row>
    <row r="16938" spans="44:74">
      <c r="AR16938" s="8"/>
      <c r="BV16938" s="38"/>
    </row>
    <row r="16939" spans="44:74">
      <c r="AR16939" s="8"/>
      <c r="BV16939" s="38"/>
    </row>
    <row r="16940" spans="44:74">
      <c r="AR16940" s="8"/>
      <c r="BV16940" s="38"/>
    </row>
    <row r="16941" spans="44:74">
      <c r="AR16941" s="8"/>
      <c r="BV16941" s="38"/>
    </row>
    <row r="16942" spans="44:74">
      <c r="AR16942" s="8"/>
      <c r="BV16942" s="38"/>
    </row>
    <row r="16943" spans="44:74">
      <c r="AR16943" s="8"/>
      <c r="BV16943" s="38"/>
    </row>
    <row r="16944" spans="44:74">
      <c r="AR16944" s="8"/>
      <c r="BV16944" s="38"/>
    </row>
    <row r="16945" spans="44:74">
      <c r="AR16945" s="8"/>
      <c r="BV16945" s="38"/>
    </row>
    <row r="16946" spans="44:74">
      <c r="AR16946" s="8"/>
      <c r="BV16946" s="38"/>
    </row>
    <row r="16947" spans="44:74">
      <c r="AR16947" s="8"/>
      <c r="BV16947" s="38"/>
    </row>
    <row r="16948" spans="44:74">
      <c r="AR16948" s="8"/>
      <c r="BV16948" s="38"/>
    </row>
    <row r="16949" spans="44:74">
      <c r="AR16949" s="8"/>
      <c r="BV16949" s="38"/>
    </row>
    <row r="16950" spans="44:74">
      <c r="AR16950" s="8"/>
      <c r="BV16950" s="38"/>
    </row>
    <row r="16951" spans="44:74">
      <c r="AR16951" s="8"/>
      <c r="BV16951" s="38"/>
    </row>
    <row r="16952" spans="44:74">
      <c r="AR16952" s="8"/>
      <c r="BV16952" s="38"/>
    </row>
    <row r="16953" spans="44:74">
      <c r="AR16953" s="8"/>
      <c r="BV16953" s="38"/>
    </row>
    <row r="16954" spans="44:74">
      <c r="AR16954" s="8"/>
      <c r="BV16954" s="38"/>
    </row>
    <row r="16955" spans="44:74">
      <c r="AR16955" s="8"/>
      <c r="BV16955" s="38"/>
    </row>
    <row r="16956" spans="44:74">
      <c r="AR16956" s="8"/>
      <c r="BV16956" s="38"/>
    </row>
    <row r="16957" spans="44:74">
      <c r="AR16957" s="8"/>
      <c r="BV16957" s="38"/>
    </row>
    <row r="16958" spans="44:74">
      <c r="AR16958" s="8"/>
      <c r="BV16958" s="38"/>
    </row>
    <row r="16959" spans="44:74">
      <c r="AR16959" s="8"/>
      <c r="BV16959" s="38"/>
    </row>
    <row r="16960" spans="44:74">
      <c r="AR16960" s="8"/>
      <c r="BV16960" s="38"/>
    </row>
    <row r="16961" spans="44:74">
      <c r="AR16961" s="8"/>
      <c r="BV16961" s="38"/>
    </row>
    <row r="16962" spans="44:74">
      <c r="AR16962" s="8"/>
      <c r="BV16962" s="38"/>
    </row>
    <row r="16963" spans="44:74">
      <c r="AR16963" s="8"/>
      <c r="BV16963" s="38"/>
    </row>
    <row r="16964" spans="44:74">
      <c r="AR16964" s="8"/>
      <c r="BV16964" s="38"/>
    </row>
    <row r="16965" spans="44:74">
      <c r="AR16965" s="8"/>
      <c r="BV16965" s="38"/>
    </row>
    <row r="16966" spans="44:74">
      <c r="AR16966" s="8"/>
      <c r="BV16966" s="38"/>
    </row>
    <row r="16967" spans="44:74">
      <c r="AR16967" s="8"/>
      <c r="BV16967" s="38"/>
    </row>
    <row r="16968" spans="44:74">
      <c r="AR16968" s="8"/>
      <c r="BV16968" s="38"/>
    </row>
    <row r="16969" spans="44:74">
      <c r="AR16969" s="8"/>
      <c r="BV16969" s="38"/>
    </row>
    <row r="16970" spans="44:74">
      <c r="AR16970" s="8"/>
      <c r="BV16970" s="38"/>
    </row>
    <row r="16971" spans="44:74">
      <c r="AR16971" s="8"/>
      <c r="BV16971" s="38"/>
    </row>
    <row r="16972" spans="44:74">
      <c r="AR16972" s="8"/>
      <c r="BV16972" s="38"/>
    </row>
    <row r="16973" spans="44:74">
      <c r="AR16973" s="8"/>
      <c r="BV16973" s="38"/>
    </row>
    <row r="16974" spans="44:74">
      <c r="AR16974" s="8"/>
      <c r="BV16974" s="38"/>
    </row>
    <row r="16975" spans="44:74">
      <c r="AR16975" s="8"/>
      <c r="BV16975" s="38"/>
    </row>
    <row r="16976" spans="44:74">
      <c r="AR16976" s="8"/>
      <c r="BV16976" s="38"/>
    </row>
    <row r="16977" spans="44:74">
      <c r="AR16977" s="8"/>
      <c r="BV16977" s="38"/>
    </row>
    <row r="16978" spans="44:74">
      <c r="AR16978" s="8"/>
      <c r="BV16978" s="38"/>
    </row>
    <row r="16979" spans="44:74">
      <c r="AR16979" s="8"/>
      <c r="BV16979" s="38"/>
    </row>
    <row r="16980" spans="44:74">
      <c r="AR16980" s="8"/>
      <c r="BV16980" s="38"/>
    </row>
    <row r="16981" spans="44:74">
      <c r="AR16981" s="8"/>
      <c r="BV16981" s="38"/>
    </row>
    <row r="16982" spans="44:74">
      <c r="AR16982" s="8"/>
      <c r="BV16982" s="38"/>
    </row>
    <row r="16983" spans="44:74">
      <c r="AR16983" s="8"/>
      <c r="BV16983" s="38"/>
    </row>
    <row r="16984" spans="44:74">
      <c r="AR16984" s="8"/>
      <c r="BV16984" s="38"/>
    </row>
    <row r="16985" spans="44:74">
      <c r="AR16985" s="8"/>
      <c r="BV16985" s="38"/>
    </row>
    <row r="16986" spans="44:74">
      <c r="AR16986" s="8"/>
      <c r="BV16986" s="38"/>
    </row>
    <row r="16987" spans="44:74">
      <c r="AR16987" s="8"/>
      <c r="BV16987" s="38"/>
    </row>
    <row r="16988" spans="44:74">
      <c r="AR16988" s="8"/>
      <c r="BV16988" s="38"/>
    </row>
    <row r="16989" spans="44:74">
      <c r="AR16989" s="8"/>
      <c r="BV16989" s="38"/>
    </row>
    <row r="16990" spans="44:74">
      <c r="AR16990" s="8"/>
      <c r="BV16990" s="38"/>
    </row>
    <row r="16991" spans="44:74">
      <c r="AR16991" s="8"/>
      <c r="BV16991" s="38"/>
    </row>
    <row r="16992" spans="44:74">
      <c r="AR16992" s="8"/>
      <c r="BV16992" s="38"/>
    </row>
    <row r="16993" spans="44:74">
      <c r="AR16993" s="8"/>
      <c r="BV16993" s="38"/>
    </row>
    <row r="16994" spans="44:74">
      <c r="AR16994" s="8"/>
      <c r="BV16994" s="38"/>
    </row>
    <row r="16995" spans="44:74">
      <c r="AR16995" s="8"/>
      <c r="BV16995" s="38"/>
    </row>
    <row r="16996" spans="44:74">
      <c r="AR16996" s="8"/>
      <c r="BV16996" s="38"/>
    </row>
    <row r="16997" spans="44:74">
      <c r="AR16997" s="8"/>
      <c r="BV16997" s="38"/>
    </row>
    <row r="16998" spans="44:74">
      <c r="AR16998" s="8"/>
      <c r="BV16998" s="38"/>
    </row>
    <row r="16999" spans="44:74">
      <c r="AR16999" s="8"/>
      <c r="BV16999" s="38"/>
    </row>
    <row r="17000" spans="44:74">
      <c r="AR17000" s="8"/>
      <c r="BV17000" s="38"/>
    </row>
    <row r="17001" spans="44:74">
      <c r="AR17001" s="8"/>
      <c r="BV17001" s="38"/>
    </row>
    <row r="17002" spans="44:74">
      <c r="AR17002" s="8"/>
      <c r="BV17002" s="38"/>
    </row>
    <row r="17003" spans="44:74">
      <c r="AR17003" s="8"/>
      <c r="BV17003" s="38"/>
    </row>
    <row r="17004" spans="44:74">
      <c r="AR17004" s="8"/>
      <c r="BV17004" s="38"/>
    </row>
    <row r="17005" spans="44:74">
      <c r="AR17005" s="8"/>
      <c r="BV17005" s="38"/>
    </row>
    <row r="17006" spans="44:74">
      <c r="AR17006" s="8"/>
      <c r="BV17006" s="38"/>
    </row>
    <row r="17007" spans="44:74">
      <c r="AR17007" s="8"/>
      <c r="BV17007" s="38"/>
    </row>
    <row r="17008" spans="44:74">
      <c r="AR17008" s="8"/>
      <c r="BV17008" s="38"/>
    </row>
    <row r="17009" spans="44:74">
      <c r="AR17009" s="8"/>
      <c r="BV17009" s="38"/>
    </row>
    <row r="17010" spans="44:74">
      <c r="AR17010" s="8"/>
      <c r="BV17010" s="38"/>
    </row>
    <row r="17011" spans="44:74">
      <c r="AR17011" s="8"/>
      <c r="BV17011" s="38"/>
    </row>
    <row r="17012" spans="44:74">
      <c r="AR17012" s="8"/>
      <c r="BV17012" s="38"/>
    </row>
    <row r="17013" spans="44:74">
      <c r="AR17013" s="8"/>
      <c r="BV17013" s="38"/>
    </row>
    <row r="17014" spans="44:74">
      <c r="AR17014" s="8"/>
      <c r="BV17014" s="38"/>
    </row>
    <row r="17015" spans="44:74">
      <c r="AR17015" s="8"/>
      <c r="BV17015" s="38"/>
    </row>
    <row r="17016" spans="44:74">
      <c r="AR17016" s="8"/>
      <c r="BV17016" s="38"/>
    </row>
    <row r="17017" spans="44:74">
      <c r="AR17017" s="8"/>
      <c r="BV17017" s="38"/>
    </row>
    <row r="17018" spans="44:74">
      <c r="AR17018" s="8"/>
      <c r="BV17018" s="38"/>
    </row>
    <row r="17019" spans="44:74">
      <c r="AR17019" s="8"/>
      <c r="BV17019" s="38"/>
    </row>
    <row r="17020" spans="44:74">
      <c r="AR17020" s="8"/>
      <c r="BV17020" s="38"/>
    </row>
    <row r="17021" spans="44:74">
      <c r="AR17021" s="8"/>
      <c r="BV17021" s="38"/>
    </row>
    <row r="17022" spans="44:74">
      <c r="AR17022" s="8"/>
      <c r="BV17022" s="38"/>
    </row>
    <row r="17023" spans="44:74">
      <c r="AR17023" s="8"/>
      <c r="BV17023" s="38"/>
    </row>
    <row r="17024" spans="44:74">
      <c r="AR17024" s="8"/>
      <c r="BV17024" s="38"/>
    </row>
    <row r="17025" spans="44:74">
      <c r="AR17025" s="8"/>
      <c r="BV17025" s="38"/>
    </row>
    <row r="17026" spans="44:74">
      <c r="AR17026" s="8"/>
      <c r="BV17026" s="38"/>
    </row>
    <row r="17027" spans="44:74">
      <c r="AR17027" s="8"/>
      <c r="BV17027" s="38"/>
    </row>
    <row r="17028" spans="44:74">
      <c r="AR17028" s="8"/>
      <c r="BV17028" s="38"/>
    </row>
    <row r="17029" spans="44:74">
      <c r="AR17029" s="8"/>
      <c r="BV17029" s="38"/>
    </row>
    <row r="17030" spans="44:74">
      <c r="AR17030" s="8"/>
      <c r="BV17030" s="38"/>
    </row>
    <row r="17031" spans="44:74">
      <c r="AR17031" s="8"/>
      <c r="BV17031" s="38"/>
    </row>
    <row r="17032" spans="44:74">
      <c r="AR17032" s="8"/>
      <c r="BV17032" s="38"/>
    </row>
    <row r="17033" spans="44:74">
      <c r="AR17033" s="8"/>
      <c r="BV17033" s="38"/>
    </row>
    <row r="17034" spans="44:74">
      <c r="AR17034" s="8"/>
      <c r="BV17034" s="38"/>
    </row>
    <row r="17035" spans="44:74">
      <c r="AR17035" s="8"/>
      <c r="BV17035" s="38"/>
    </row>
    <row r="17036" spans="44:74">
      <c r="AR17036" s="8"/>
      <c r="BV17036" s="38"/>
    </row>
    <row r="17037" spans="44:74">
      <c r="AR17037" s="8"/>
      <c r="BV17037" s="38"/>
    </row>
    <row r="17038" spans="44:74">
      <c r="AR17038" s="8"/>
      <c r="BV17038" s="38"/>
    </row>
    <row r="17039" spans="44:74">
      <c r="AR17039" s="8"/>
      <c r="BV17039" s="38"/>
    </row>
    <row r="17040" spans="44:74">
      <c r="AR17040" s="8"/>
      <c r="BV17040" s="38"/>
    </row>
    <row r="17041" spans="44:74">
      <c r="AR17041" s="8"/>
      <c r="BV17041" s="38"/>
    </row>
    <row r="17042" spans="44:74">
      <c r="AR17042" s="8"/>
      <c r="BV17042" s="38"/>
    </row>
    <row r="17043" spans="44:74">
      <c r="AR17043" s="8"/>
      <c r="BV17043" s="38"/>
    </row>
    <row r="17044" spans="44:74">
      <c r="AR17044" s="8"/>
      <c r="BV17044" s="38"/>
    </row>
    <row r="17045" spans="44:74">
      <c r="AR17045" s="8"/>
      <c r="BV17045" s="38"/>
    </row>
    <row r="17046" spans="44:74">
      <c r="AR17046" s="8"/>
      <c r="BV17046" s="38"/>
    </row>
    <row r="17047" spans="44:74">
      <c r="AR17047" s="8"/>
      <c r="BV17047" s="38"/>
    </row>
    <row r="17048" spans="44:74">
      <c r="AR17048" s="8"/>
      <c r="BV17048" s="38"/>
    </row>
    <row r="17049" spans="44:74">
      <c r="AR17049" s="8"/>
      <c r="BV17049" s="38"/>
    </row>
    <row r="17050" spans="44:74">
      <c r="AR17050" s="8"/>
      <c r="BV17050" s="38"/>
    </row>
    <row r="17051" spans="44:74">
      <c r="AR17051" s="8"/>
      <c r="BV17051" s="38"/>
    </row>
    <row r="17052" spans="44:74">
      <c r="AR17052" s="8"/>
      <c r="BV17052" s="38"/>
    </row>
    <row r="17053" spans="44:74">
      <c r="AR17053" s="8"/>
      <c r="BV17053" s="38"/>
    </row>
    <row r="17054" spans="44:74">
      <c r="AR17054" s="8"/>
      <c r="BV17054" s="38"/>
    </row>
    <row r="17055" spans="44:74">
      <c r="AR17055" s="8"/>
      <c r="BV17055" s="38"/>
    </row>
    <row r="17056" spans="44:74">
      <c r="AR17056" s="8"/>
      <c r="BV17056" s="38"/>
    </row>
    <row r="17057" spans="44:74">
      <c r="AR17057" s="8"/>
      <c r="BV17057" s="38"/>
    </row>
    <row r="17058" spans="44:74">
      <c r="AR17058" s="8"/>
      <c r="BV17058" s="38"/>
    </row>
    <row r="17059" spans="44:74">
      <c r="AR17059" s="8"/>
      <c r="BV17059" s="38"/>
    </row>
    <row r="17060" spans="44:74">
      <c r="AR17060" s="8"/>
      <c r="BV17060" s="38"/>
    </row>
    <row r="17061" spans="44:74">
      <c r="AR17061" s="8"/>
      <c r="BV17061" s="38"/>
    </row>
    <row r="17062" spans="44:74">
      <c r="AR17062" s="8"/>
      <c r="BV17062" s="38"/>
    </row>
    <row r="17063" spans="44:74">
      <c r="AR17063" s="8"/>
      <c r="BV17063" s="38"/>
    </row>
    <row r="17064" spans="44:74">
      <c r="AR17064" s="8"/>
      <c r="BV17064" s="38"/>
    </row>
    <row r="17065" spans="44:74">
      <c r="AR17065" s="8"/>
      <c r="BV17065" s="38"/>
    </row>
    <row r="17066" spans="44:74">
      <c r="AR17066" s="8"/>
      <c r="BV17066" s="38"/>
    </row>
    <row r="17067" spans="44:74">
      <c r="AR17067" s="8"/>
      <c r="BV17067" s="38"/>
    </row>
    <row r="17068" spans="44:74">
      <c r="AR17068" s="8"/>
      <c r="BV17068" s="38"/>
    </row>
    <row r="17069" spans="44:74">
      <c r="AR17069" s="8"/>
      <c r="BV17069" s="38"/>
    </row>
    <row r="17070" spans="44:74">
      <c r="AR17070" s="8"/>
      <c r="BV17070" s="38"/>
    </row>
    <row r="17071" spans="44:74">
      <c r="AR17071" s="8"/>
      <c r="BV17071" s="38"/>
    </row>
    <row r="17072" spans="44:74">
      <c r="AR17072" s="8"/>
      <c r="BV17072" s="38"/>
    </row>
    <row r="17073" spans="44:74">
      <c r="AR17073" s="8"/>
      <c r="BV17073" s="38"/>
    </row>
    <row r="17074" spans="44:74">
      <c r="AR17074" s="8"/>
      <c r="BV17074" s="38"/>
    </row>
    <row r="17075" spans="44:74">
      <c r="AR17075" s="8"/>
      <c r="BV17075" s="38"/>
    </row>
    <row r="17076" spans="44:74">
      <c r="AR17076" s="8"/>
      <c r="BV17076" s="38"/>
    </row>
    <row r="17077" spans="44:74">
      <c r="AR17077" s="8"/>
      <c r="BV17077" s="38"/>
    </row>
    <row r="17078" spans="44:74">
      <c r="AR17078" s="8"/>
      <c r="BV17078" s="38"/>
    </row>
    <row r="17079" spans="44:74">
      <c r="AR17079" s="8"/>
      <c r="BV17079" s="38"/>
    </row>
    <row r="17080" spans="44:74">
      <c r="AR17080" s="8"/>
      <c r="BV17080" s="38"/>
    </row>
    <row r="17081" spans="44:74">
      <c r="AR17081" s="8"/>
      <c r="BV17081" s="38"/>
    </row>
    <row r="17082" spans="44:74">
      <c r="AR17082" s="8"/>
      <c r="BV17082" s="38"/>
    </row>
    <row r="17083" spans="44:74">
      <c r="AR17083" s="8"/>
      <c r="BV17083" s="38"/>
    </row>
    <row r="17084" spans="44:74">
      <c r="AR17084" s="8"/>
      <c r="BV17084" s="38"/>
    </row>
    <row r="17085" spans="44:74">
      <c r="AR17085" s="8"/>
      <c r="BV17085" s="38"/>
    </row>
    <row r="17086" spans="44:74">
      <c r="AR17086" s="8"/>
      <c r="BV17086" s="38"/>
    </row>
    <row r="17087" spans="44:74">
      <c r="AR17087" s="8"/>
      <c r="BV17087" s="38"/>
    </row>
    <row r="17088" spans="44:74">
      <c r="AR17088" s="8"/>
      <c r="BV17088" s="38"/>
    </row>
    <row r="17089" spans="44:74">
      <c r="AR17089" s="8"/>
      <c r="BV17089" s="38"/>
    </row>
    <row r="17090" spans="44:74">
      <c r="AR17090" s="8"/>
      <c r="BV17090" s="38"/>
    </row>
    <row r="17091" spans="44:74">
      <c r="AR17091" s="8"/>
      <c r="BV17091" s="38"/>
    </row>
    <row r="17092" spans="44:74">
      <c r="AR17092" s="8"/>
      <c r="BV17092" s="38"/>
    </row>
    <row r="17093" spans="44:74">
      <c r="AR17093" s="8"/>
      <c r="BV17093" s="38"/>
    </row>
    <row r="17094" spans="44:74">
      <c r="AR17094" s="8"/>
      <c r="BV17094" s="38"/>
    </row>
    <row r="17095" spans="44:74">
      <c r="AR17095" s="8"/>
      <c r="BV17095" s="38"/>
    </row>
    <row r="17096" spans="44:74">
      <c r="AR17096" s="8"/>
      <c r="BV17096" s="38"/>
    </row>
    <row r="17097" spans="44:74">
      <c r="AR17097" s="8"/>
      <c r="BV17097" s="38"/>
    </row>
    <row r="17098" spans="44:74">
      <c r="AR17098" s="8"/>
      <c r="BV17098" s="38"/>
    </row>
    <row r="17099" spans="44:74">
      <c r="AR17099" s="8"/>
      <c r="BV17099" s="38"/>
    </row>
    <row r="17100" spans="44:74">
      <c r="AR17100" s="8"/>
      <c r="BV17100" s="38"/>
    </row>
    <row r="17101" spans="44:74">
      <c r="AR17101" s="8"/>
      <c r="BV17101" s="38"/>
    </row>
    <row r="17102" spans="44:74">
      <c r="AR17102" s="8"/>
      <c r="BV17102" s="38"/>
    </row>
    <row r="17103" spans="44:74">
      <c r="AR17103" s="8"/>
      <c r="BV17103" s="38"/>
    </row>
    <row r="17104" spans="44:74">
      <c r="AR17104" s="8"/>
      <c r="BV17104" s="38"/>
    </row>
    <row r="17105" spans="44:74">
      <c r="AR17105" s="8"/>
      <c r="BV17105" s="38"/>
    </row>
    <row r="17106" spans="44:74">
      <c r="AR17106" s="8"/>
      <c r="BV17106" s="38"/>
    </row>
    <row r="17107" spans="44:74">
      <c r="AR17107" s="8"/>
      <c r="BV17107" s="38"/>
    </row>
    <row r="17108" spans="44:74">
      <c r="AR17108" s="8"/>
      <c r="BV17108" s="38"/>
    </row>
    <row r="17109" spans="44:74">
      <c r="AR17109" s="8"/>
      <c r="BV17109" s="38"/>
    </row>
    <row r="17110" spans="44:74">
      <c r="AR17110" s="8"/>
      <c r="BV17110" s="38"/>
    </row>
    <row r="17111" spans="44:74">
      <c r="AR17111" s="8"/>
      <c r="BV17111" s="38"/>
    </row>
    <row r="17112" spans="44:74">
      <c r="AR17112" s="8"/>
      <c r="BV17112" s="38"/>
    </row>
    <row r="17113" spans="44:74">
      <c r="AR17113" s="8"/>
      <c r="BV17113" s="38"/>
    </row>
    <row r="17114" spans="44:74">
      <c r="AR17114" s="8"/>
      <c r="BV17114" s="38"/>
    </row>
    <row r="17115" spans="44:74">
      <c r="AR17115" s="8"/>
      <c r="BV17115" s="38"/>
    </row>
    <row r="17116" spans="44:74">
      <c r="AR17116" s="8"/>
      <c r="BV17116" s="38"/>
    </row>
    <row r="17117" spans="44:74">
      <c r="AR17117" s="8"/>
      <c r="BV17117" s="38"/>
    </row>
    <row r="17118" spans="44:74">
      <c r="AR17118" s="8"/>
      <c r="BV17118" s="38"/>
    </row>
    <row r="17119" spans="44:74">
      <c r="AR17119" s="8"/>
      <c r="BV17119" s="38"/>
    </row>
    <row r="17120" spans="44:74">
      <c r="AR17120" s="8"/>
      <c r="BV17120" s="38"/>
    </row>
    <row r="17121" spans="44:74">
      <c r="AR17121" s="8"/>
      <c r="BV17121" s="38"/>
    </row>
    <row r="17122" spans="44:74">
      <c r="AR17122" s="8"/>
      <c r="BV17122" s="38"/>
    </row>
    <row r="17123" spans="44:74">
      <c r="AR17123" s="8"/>
      <c r="BV17123" s="38"/>
    </row>
    <row r="17124" spans="44:74">
      <c r="AR17124" s="8"/>
      <c r="BV17124" s="38"/>
    </row>
    <row r="17125" spans="44:74">
      <c r="AR17125" s="8"/>
      <c r="BV17125" s="38"/>
    </row>
    <row r="17126" spans="44:74">
      <c r="AR17126" s="8"/>
      <c r="BV17126" s="38"/>
    </row>
    <row r="17127" spans="44:74">
      <c r="AR17127" s="8"/>
      <c r="BV17127" s="38"/>
    </row>
    <row r="17128" spans="44:74">
      <c r="AR17128" s="8"/>
      <c r="BV17128" s="38"/>
    </row>
    <row r="17129" spans="44:74">
      <c r="AR17129" s="8"/>
      <c r="BV17129" s="38"/>
    </row>
    <row r="17130" spans="44:74">
      <c r="AR17130" s="8"/>
      <c r="BV17130" s="38"/>
    </row>
    <row r="17131" spans="44:74">
      <c r="AR17131" s="8"/>
      <c r="BV17131" s="38"/>
    </row>
    <row r="17132" spans="44:74">
      <c r="AR17132" s="8"/>
      <c r="BV17132" s="38"/>
    </row>
    <row r="17133" spans="44:74">
      <c r="AR17133" s="8"/>
      <c r="BV17133" s="38"/>
    </row>
    <row r="17134" spans="44:74">
      <c r="AR17134" s="8"/>
      <c r="BV17134" s="38"/>
    </row>
    <row r="17135" spans="44:74">
      <c r="AR17135" s="8"/>
      <c r="BV17135" s="38"/>
    </row>
    <row r="17136" spans="44:74">
      <c r="AR17136" s="8"/>
      <c r="BV17136" s="38"/>
    </row>
    <row r="17137" spans="44:74">
      <c r="AR17137" s="8"/>
      <c r="BV17137" s="38"/>
    </row>
    <row r="17138" spans="44:74">
      <c r="AR17138" s="8"/>
      <c r="BV17138" s="38"/>
    </row>
    <row r="17139" spans="44:74">
      <c r="AR17139" s="8"/>
      <c r="BV17139" s="38"/>
    </row>
    <row r="17140" spans="44:74">
      <c r="AR17140" s="8"/>
      <c r="BV17140" s="38"/>
    </row>
    <row r="17141" spans="44:74">
      <c r="AR17141" s="8"/>
      <c r="BV17141" s="38"/>
    </row>
    <row r="17142" spans="44:74">
      <c r="AR17142" s="8"/>
      <c r="BV17142" s="38"/>
    </row>
    <row r="17143" spans="44:74">
      <c r="AR17143" s="8"/>
      <c r="BV17143" s="38"/>
    </row>
    <row r="17144" spans="44:74">
      <c r="AR17144" s="8"/>
      <c r="BV17144" s="38"/>
    </row>
    <row r="17145" spans="44:74">
      <c r="AR17145" s="8"/>
      <c r="BV17145" s="38"/>
    </row>
    <row r="17146" spans="44:74">
      <c r="AR17146" s="8"/>
      <c r="BV17146" s="38"/>
    </row>
    <row r="17147" spans="44:74">
      <c r="AR17147" s="8"/>
      <c r="BV17147" s="38"/>
    </row>
    <row r="17148" spans="44:74">
      <c r="AR17148" s="8"/>
      <c r="BV17148" s="38"/>
    </row>
    <row r="17149" spans="44:74">
      <c r="AR17149" s="8"/>
      <c r="BV17149" s="38"/>
    </row>
    <row r="17150" spans="44:74">
      <c r="AR17150" s="8"/>
      <c r="BV17150" s="38"/>
    </row>
    <row r="17151" spans="44:74">
      <c r="AR17151" s="8"/>
      <c r="BV17151" s="38"/>
    </row>
    <row r="17152" spans="44:74">
      <c r="AR17152" s="8"/>
      <c r="BV17152" s="38"/>
    </row>
    <row r="17153" spans="44:74">
      <c r="AR17153" s="8"/>
      <c r="BV17153" s="38"/>
    </row>
    <row r="17154" spans="44:74">
      <c r="AR17154" s="8"/>
      <c r="BV17154" s="38"/>
    </row>
    <row r="17155" spans="44:74">
      <c r="AR17155" s="8"/>
      <c r="BV17155" s="38"/>
    </row>
    <row r="17156" spans="44:74">
      <c r="AR17156" s="8"/>
      <c r="BV17156" s="38"/>
    </row>
    <row r="17157" spans="44:74">
      <c r="AR17157" s="8"/>
      <c r="BV17157" s="38"/>
    </row>
    <row r="17158" spans="44:74">
      <c r="AR17158" s="8"/>
      <c r="BV17158" s="38"/>
    </row>
    <row r="17159" spans="44:74">
      <c r="AR17159" s="8"/>
      <c r="BV17159" s="38"/>
    </row>
    <row r="17160" spans="44:74">
      <c r="AR17160" s="8"/>
      <c r="BV17160" s="38"/>
    </row>
    <row r="17161" spans="44:74">
      <c r="AR17161" s="8"/>
      <c r="BV17161" s="38"/>
    </row>
    <row r="17162" spans="44:74">
      <c r="AR17162" s="8"/>
      <c r="BV17162" s="38"/>
    </row>
    <row r="17163" spans="44:74">
      <c r="AR17163" s="8"/>
      <c r="BV17163" s="38"/>
    </row>
    <row r="17164" spans="44:74">
      <c r="AR17164" s="8"/>
      <c r="BV17164" s="38"/>
    </row>
    <row r="17165" spans="44:74">
      <c r="AR17165" s="8"/>
      <c r="BV17165" s="38"/>
    </row>
    <row r="17166" spans="44:74">
      <c r="AR17166" s="8"/>
      <c r="BV17166" s="38"/>
    </row>
    <row r="17167" spans="44:74">
      <c r="AR17167" s="8"/>
      <c r="BV17167" s="38"/>
    </row>
    <row r="17168" spans="44:74">
      <c r="AR17168" s="8"/>
      <c r="BV17168" s="38"/>
    </row>
    <row r="17169" spans="44:74">
      <c r="AR17169" s="8"/>
      <c r="BV17169" s="38"/>
    </row>
    <row r="17170" spans="44:74">
      <c r="AR17170" s="8"/>
      <c r="BV17170" s="38"/>
    </row>
    <row r="17171" spans="44:74">
      <c r="AR17171" s="8"/>
      <c r="BV17171" s="38"/>
    </row>
    <row r="17172" spans="44:74">
      <c r="AR17172" s="8"/>
      <c r="BV17172" s="38"/>
    </row>
    <row r="17173" spans="44:74">
      <c r="AR17173" s="8"/>
      <c r="BV17173" s="38"/>
    </row>
    <row r="17174" spans="44:74">
      <c r="AR17174" s="8"/>
      <c r="BV17174" s="38"/>
    </row>
    <row r="17175" spans="44:74">
      <c r="AR17175" s="8"/>
      <c r="BV17175" s="38"/>
    </row>
    <row r="17176" spans="44:74">
      <c r="AR17176" s="8"/>
      <c r="BV17176" s="38"/>
    </row>
    <row r="17177" spans="44:74">
      <c r="AR17177" s="8"/>
      <c r="BV17177" s="38"/>
    </row>
    <row r="17178" spans="44:74">
      <c r="AR17178" s="8"/>
      <c r="BV17178" s="38"/>
    </row>
    <row r="17179" spans="44:74">
      <c r="AR17179" s="8"/>
      <c r="BV17179" s="38"/>
    </row>
    <row r="17180" spans="44:74">
      <c r="AR17180" s="8"/>
      <c r="BV17180" s="38"/>
    </row>
    <row r="17181" spans="44:74">
      <c r="AR17181" s="8"/>
      <c r="BV17181" s="38"/>
    </row>
    <row r="17182" spans="44:74">
      <c r="AR17182" s="8"/>
      <c r="BV17182" s="38"/>
    </row>
    <row r="17183" spans="44:74">
      <c r="AR17183" s="8"/>
      <c r="BV17183" s="38"/>
    </row>
    <row r="17184" spans="44:74">
      <c r="AR17184" s="8"/>
      <c r="BV17184" s="38"/>
    </row>
    <row r="17185" spans="44:74">
      <c r="AR17185" s="8"/>
      <c r="BV17185" s="38"/>
    </row>
    <row r="17186" spans="44:74">
      <c r="AR17186" s="8"/>
      <c r="BV17186" s="38"/>
    </row>
    <row r="17187" spans="44:74">
      <c r="AR17187" s="8"/>
      <c r="BV17187" s="38"/>
    </row>
    <row r="17188" spans="44:74">
      <c r="AR17188" s="8"/>
      <c r="BV17188" s="38"/>
    </row>
    <row r="17189" spans="44:74">
      <c r="AR17189" s="8"/>
      <c r="BV17189" s="38"/>
    </row>
    <row r="17190" spans="44:74">
      <c r="AR17190" s="8"/>
      <c r="BV17190" s="38"/>
    </row>
    <row r="17191" spans="44:74">
      <c r="AR17191" s="8"/>
      <c r="BV17191" s="38"/>
    </row>
    <row r="17192" spans="44:74">
      <c r="AR17192" s="8"/>
      <c r="BV17192" s="38"/>
    </row>
    <row r="17193" spans="44:74">
      <c r="AR17193" s="8"/>
      <c r="BV17193" s="38"/>
    </row>
    <row r="17194" spans="44:74">
      <c r="AR17194" s="8"/>
      <c r="BV17194" s="38"/>
    </row>
    <row r="17195" spans="44:74">
      <c r="AR17195" s="8"/>
      <c r="BV17195" s="38"/>
    </row>
    <row r="17196" spans="44:74">
      <c r="AR17196" s="8"/>
      <c r="BV17196" s="38"/>
    </row>
    <row r="17197" spans="44:74">
      <c r="AR17197" s="8"/>
      <c r="BV17197" s="38"/>
    </row>
    <row r="17198" spans="44:74">
      <c r="AR17198" s="8"/>
      <c r="BV17198" s="38"/>
    </row>
    <row r="17199" spans="44:74">
      <c r="AR17199" s="8"/>
      <c r="BV17199" s="38"/>
    </row>
    <row r="17200" spans="44:74">
      <c r="AR17200" s="8"/>
      <c r="BV17200" s="38"/>
    </row>
    <row r="17201" spans="44:74">
      <c r="AR17201" s="8"/>
      <c r="BV17201" s="38"/>
    </row>
    <row r="17202" spans="44:74">
      <c r="AR17202" s="8"/>
      <c r="BV17202" s="38"/>
    </row>
    <row r="17203" spans="44:74">
      <c r="AR17203" s="8"/>
      <c r="BV17203" s="38"/>
    </row>
    <row r="17204" spans="44:74">
      <c r="AR17204" s="8"/>
      <c r="BV17204" s="38"/>
    </row>
    <row r="17205" spans="44:74">
      <c r="AR17205" s="8"/>
      <c r="BV17205" s="38"/>
    </row>
    <row r="17206" spans="44:74">
      <c r="AR17206" s="8"/>
      <c r="BV17206" s="38"/>
    </row>
    <row r="17207" spans="44:74">
      <c r="AR17207" s="8"/>
      <c r="BV17207" s="38"/>
    </row>
    <row r="17208" spans="44:74">
      <c r="AR17208" s="8"/>
      <c r="BV17208" s="38"/>
    </row>
    <row r="17209" spans="44:74">
      <c r="AR17209" s="8"/>
      <c r="BV17209" s="38"/>
    </row>
    <row r="17210" spans="44:74">
      <c r="AR17210" s="8"/>
      <c r="BV17210" s="38"/>
    </row>
    <row r="17211" spans="44:74">
      <c r="AR17211" s="8"/>
      <c r="BV17211" s="38"/>
    </row>
    <row r="17212" spans="44:74">
      <c r="AR17212" s="8"/>
      <c r="BV17212" s="38"/>
    </row>
    <row r="17213" spans="44:74">
      <c r="AR17213" s="8"/>
      <c r="BV17213" s="38"/>
    </row>
    <row r="17214" spans="44:74">
      <c r="AR17214" s="8"/>
      <c r="BV17214" s="38"/>
    </row>
    <row r="17215" spans="44:74">
      <c r="AR17215" s="8"/>
      <c r="BV17215" s="38"/>
    </row>
    <row r="17216" spans="44:74">
      <c r="AR17216" s="8"/>
      <c r="BV17216" s="38"/>
    </row>
    <row r="17217" spans="44:74">
      <c r="AR17217" s="8"/>
      <c r="BV17217" s="38"/>
    </row>
    <row r="17218" spans="44:74">
      <c r="AR17218" s="8"/>
      <c r="BV17218" s="38"/>
    </row>
    <row r="17219" spans="44:74">
      <c r="AR17219" s="8"/>
      <c r="BV17219" s="38"/>
    </row>
    <row r="17220" spans="44:74">
      <c r="AR17220" s="8"/>
      <c r="BV17220" s="38"/>
    </row>
    <row r="17221" spans="44:74">
      <c r="AR17221" s="8"/>
      <c r="BV17221" s="38"/>
    </row>
    <row r="17222" spans="44:74">
      <c r="AR17222" s="8"/>
      <c r="BV17222" s="38"/>
    </row>
    <row r="17223" spans="44:74">
      <c r="AR17223" s="8"/>
      <c r="BV17223" s="38"/>
    </row>
    <row r="17224" spans="44:74">
      <c r="AR17224" s="8"/>
      <c r="BV17224" s="38"/>
    </row>
    <row r="17225" spans="44:74">
      <c r="AR17225" s="8"/>
      <c r="BV17225" s="38"/>
    </row>
    <row r="17226" spans="44:74">
      <c r="AR17226" s="8"/>
      <c r="BV17226" s="38"/>
    </row>
    <row r="17227" spans="44:74">
      <c r="AR17227" s="8"/>
      <c r="BV17227" s="38"/>
    </row>
    <row r="17228" spans="44:74">
      <c r="AR17228" s="8"/>
      <c r="BV17228" s="38"/>
    </row>
    <row r="17229" spans="44:74">
      <c r="AR17229" s="8"/>
      <c r="BV17229" s="38"/>
    </row>
    <row r="17230" spans="44:74">
      <c r="AR17230" s="8"/>
      <c r="BV17230" s="38"/>
    </row>
    <row r="17231" spans="44:74">
      <c r="AR17231" s="8"/>
      <c r="BV17231" s="38"/>
    </row>
    <row r="17232" spans="44:74">
      <c r="AR17232" s="8"/>
      <c r="BV17232" s="38"/>
    </row>
    <row r="17233" spans="44:74">
      <c r="AR17233" s="8"/>
      <c r="BV17233" s="38"/>
    </row>
    <row r="17234" spans="44:74">
      <c r="AR17234" s="8"/>
      <c r="BV17234" s="38"/>
    </row>
    <row r="17235" spans="44:74">
      <c r="AR17235" s="8"/>
      <c r="BV17235" s="38"/>
    </row>
    <row r="17236" spans="44:74">
      <c r="AR17236" s="8"/>
      <c r="BV17236" s="38"/>
    </row>
    <row r="17237" spans="44:74">
      <c r="AR17237" s="8"/>
      <c r="BV17237" s="38"/>
    </row>
    <row r="17238" spans="44:74">
      <c r="AR17238" s="8"/>
      <c r="BV17238" s="38"/>
    </row>
    <row r="17239" spans="44:74">
      <c r="AR17239" s="8"/>
      <c r="BV17239" s="38"/>
    </row>
    <row r="17240" spans="44:74">
      <c r="AR17240" s="8"/>
      <c r="BV17240" s="38"/>
    </row>
    <row r="17241" spans="44:74">
      <c r="AR17241" s="8"/>
      <c r="BV17241" s="38"/>
    </row>
    <row r="17242" spans="44:74">
      <c r="AR17242" s="8"/>
      <c r="BV17242" s="38"/>
    </row>
    <row r="17243" spans="44:74">
      <c r="AR17243" s="8"/>
      <c r="BV17243" s="38"/>
    </row>
    <row r="17244" spans="44:74">
      <c r="AR17244" s="8"/>
      <c r="BV17244" s="38"/>
    </row>
    <row r="17245" spans="44:74">
      <c r="AR17245" s="8"/>
      <c r="BV17245" s="38"/>
    </row>
    <row r="17246" spans="44:74">
      <c r="AR17246" s="8"/>
      <c r="BV17246" s="38"/>
    </row>
    <row r="17247" spans="44:74">
      <c r="AR17247" s="8"/>
      <c r="BV17247" s="38"/>
    </row>
    <row r="17248" spans="44:74">
      <c r="AR17248" s="8"/>
      <c r="BV17248" s="38"/>
    </row>
    <row r="17249" spans="44:74">
      <c r="AR17249" s="8"/>
      <c r="BV17249" s="38"/>
    </row>
    <row r="17250" spans="44:74">
      <c r="AR17250" s="8"/>
      <c r="BV17250" s="38"/>
    </row>
    <row r="17251" spans="44:74">
      <c r="AR17251" s="8"/>
      <c r="BV17251" s="38"/>
    </row>
    <row r="17252" spans="44:74">
      <c r="AR17252" s="8"/>
      <c r="BV17252" s="38"/>
    </row>
    <row r="17253" spans="44:74">
      <c r="AR17253" s="8"/>
      <c r="BV17253" s="38"/>
    </row>
    <row r="17254" spans="44:74">
      <c r="AR17254" s="8"/>
      <c r="BV17254" s="38"/>
    </row>
    <row r="17255" spans="44:74">
      <c r="AR17255" s="8"/>
      <c r="BV17255" s="38"/>
    </row>
    <row r="17256" spans="44:74">
      <c r="AR17256" s="8"/>
      <c r="BV17256" s="38"/>
    </row>
    <row r="17257" spans="44:74">
      <c r="AR17257" s="8"/>
      <c r="BV17257" s="38"/>
    </row>
    <row r="17258" spans="44:74">
      <c r="AR17258" s="8"/>
      <c r="BV17258" s="38"/>
    </row>
    <row r="17259" spans="44:74">
      <c r="AR17259" s="8"/>
      <c r="BV17259" s="38"/>
    </row>
    <row r="17260" spans="44:74">
      <c r="AR17260" s="8"/>
      <c r="BV17260" s="38"/>
    </row>
    <row r="17261" spans="44:74">
      <c r="AR17261" s="8"/>
      <c r="BV17261" s="38"/>
    </row>
    <row r="17262" spans="44:74">
      <c r="AR17262" s="8"/>
      <c r="BV17262" s="38"/>
    </row>
    <row r="17263" spans="44:74">
      <c r="AR17263" s="8"/>
      <c r="BV17263" s="38"/>
    </row>
    <row r="17264" spans="44:74">
      <c r="AR17264" s="8"/>
      <c r="BV17264" s="38"/>
    </row>
    <row r="17265" spans="44:74">
      <c r="AR17265" s="8"/>
      <c r="BV17265" s="38"/>
    </row>
    <row r="17266" spans="44:74">
      <c r="AR17266" s="8"/>
      <c r="BV17266" s="38"/>
    </row>
    <row r="17267" spans="44:74">
      <c r="AR17267" s="8"/>
      <c r="BV17267" s="38"/>
    </row>
    <row r="17268" spans="44:74">
      <c r="AR17268" s="8"/>
      <c r="BV17268" s="38"/>
    </row>
    <row r="17269" spans="44:74">
      <c r="AR17269" s="8"/>
      <c r="BV17269" s="38"/>
    </row>
    <row r="17270" spans="44:74">
      <c r="AR17270" s="8"/>
      <c r="BV17270" s="38"/>
    </row>
    <row r="17271" spans="44:74">
      <c r="AR17271" s="8"/>
      <c r="BV17271" s="38"/>
    </row>
    <row r="17272" spans="44:74">
      <c r="AR17272" s="8"/>
      <c r="BV17272" s="38"/>
    </row>
    <row r="17273" spans="44:74">
      <c r="AR17273" s="8"/>
      <c r="BV17273" s="38"/>
    </row>
    <row r="17274" spans="44:74">
      <c r="AR17274" s="8"/>
      <c r="BV17274" s="38"/>
    </row>
    <row r="17275" spans="44:74">
      <c r="AR17275" s="8"/>
      <c r="BV17275" s="38"/>
    </row>
    <row r="17276" spans="44:74">
      <c r="AR17276" s="8"/>
      <c r="BV17276" s="38"/>
    </row>
    <row r="17277" spans="44:74">
      <c r="AR17277" s="8"/>
      <c r="BV17277" s="38"/>
    </row>
    <row r="17278" spans="44:74">
      <c r="AR17278" s="8"/>
      <c r="BV17278" s="38"/>
    </row>
    <row r="17279" spans="44:74">
      <c r="AR17279" s="8"/>
      <c r="BV17279" s="38"/>
    </row>
    <row r="17280" spans="44:74">
      <c r="AR17280" s="8"/>
      <c r="BV17280" s="38"/>
    </row>
    <row r="17281" spans="44:74">
      <c r="AR17281" s="8"/>
      <c r="BV17281" s="38"/>
    </row>
    <row r="17282" spans="44:74">
      <c r="AR17282" s="8"/>
      <c r="BV17282" s="38"/>
    </row>
    <row r="17283" spans="44:74">
      <c r="AR17283" s="8"/>
      <c r="BV17283" s="38"/>
    </row>
    <row r="17284" spans="44:74">
      <c r="AR17284" s="8"/>
      <c r="BV17284" s="38"/>
    </row>
    <row r="17285" spans="44:74">
      <c r="AR17285" s="8"/>
      <c r="BV17285" s="38"/>
    </row>
    <row r="17286" spans="44:74">
      <c r="AR17286" s="8"/>
      <c r="BV17286" s="38"/>
    </row>
    <row r="17287" spans="44:74">
      <c r="AR17287" s="8"/>
      <c r="BV17287" s="38"/>
    </row>
    <row r="17288" spans="44:74">
      <c r="AR17288" s="8"/>
      <c r="BV17288" s="38"/>
    </row>
    <row r="17289" spans="44:74">
      <c r="AR17289" s="8"/>
      <c r="BV17289" s="38"/>
    </row>
    <row r="17290" spans="44:74">
      <c r="AR17290" s="8"/>
      <c r="BV17290" s="38"/>
    </row>
    <row r="17291" spans="44:74">
      <c r="AR17291" s="8"/>
      <c r="BV17291" s="38"/>
    </row>
    <row r="17292" spans="44:74">
      <c r="AR17292" s="8"/>
      <c r="BV17292" s="38"/>
    </row>
    <row r="17293" spans="44:74">
      <c r="AR17293" s="8"/>
      <c r="BV17293" s="38"/>
    </row>
    <row r="17294" spans="44:74">
      <c r="AR17294" s="8"/>
      <c r="BV17294" s="38"/>
    </row>
    <row r="17295" spans="44:74">
      <c r="AR17295" s="8"/>
      <c r="BV17295" s="38"/>
    </row>
    <row r="17296" spans="44:74">
      <c r="AR17296" s="8"/>
      <c r="BV17296" s="38"/>
    </row>
    <row r="17297" spans="44:74">
      <c r="AR17297" s="8"/>
      <c r="BV17297" s="38"/>
    </row>
    <row r="17298" spans="44:74">
      <c r="AR17298" s="8"/>
      <c r="BV17298" s="38"/>
    </row>
    <row r="17299" spans="44:74">
      <c r="AR17299" s="8"/>
      <c r="BV17299" s="38"/>
    </row>
    <row r="17300" spans="44:74">
      <c r="AR17300" s="8"/>
      <c r="BV17300" s="38"/>
    </row>
    <row r="17301" spans="44:74">
      <c r="AR17301" s="8"/>
      <c r="BV17301" s="38"/>
    </row>
    <row r="17302" spans="44:74">
      <c r="AR17302" s="8"/>
      <c r="BV17302" s="38"/>
    </row>
    <row r="17303" spans="44:74">
      <c r="AR17303" s="8"/>
      <c r="BV17303" s="38"/>
    </row>
    <row r="17304" spans="44:74">
      <c r="AR17304" s="8"/>
      <c r="BV17304" s="38"/>
    </row>
    <row r="17305" spans="44:74">
      <c r="AR17305" s="8"/>
      <c r="BV17305" s="38"/>
    </row>
    <row r="17306" spans="44:74">
      <c r="AR17306" s="8"/>
      <c r="BV17306" s="38"/>
    </row>
    <row r="17307" spans="44:74">
      <c r="AR17307" s="8"/>
      <c r="BV17307" s="38"/>
    </row>
    <row r="17308" spans="44:74">
      <c r="AR17308" s="8"/>
      <c r="BV17308" s="38"/>
    </row>
    <row r="17309" spans="44:74">
      <c r="AR17309" s="8"/>
      <c r="BV17309" s="38"/>
    </row>
    <row r="17310" spans="44:74">
      <c r="AR17310" s="8"/>
      <c r="BV17310" s="38"/>
    </row>
    <row r="17311" spans="44:74">
      <c r="AR17311" s="8"/>
      <c r="BV17311" s="38"/>
    </row>
    <row r="17312" spans="44:74">
      <c r="AR17312" s="8"/>
      <c r="BV17312" s="38"/>
    </row>
    <row r="17313" spans="44:74">
      <c r="AR17313" s="8"/>
      <c r="BV17313" s="38"/>
    </row>
    <row r="17314" spans="44:74">
      <c r="AR17314" s="8"/>
      <c r="BV17314" s="38"/>
    </row>
    <row r="17315" spans="44:74">
      <c r="AR17315" s="8"/>
      <c r="BV17315" s="38"/>
    </row>
    <row r="17316" spans="44:74">
      <c r="AR17316" s="8"/>
      <c r="BV17316" s="38"/>
    </row>
    <row r="17317" spans="44:74">
      <c r="AR17317" s="8"/>
      <c r="BV17317" s="38"/>
    </row>
    <row r="17318" spans="44:74">
      <c r="AR17318" s="8"/>
      <c r="BV17318" s="38"/>
    </row>
    <row r="17319" spans="44:74">
      <c r="AR17319" s="8"/>
      <c r="BV17319" s="38"/>
    </row>
    <row r="17320" spans="44:74">
      <c r="AR17320" s="8"/>
      <c r="BV17320" s="38"/>
    </row>
    <row r="17321" spans="44:74">
      <c r="AR17321" s="8"/>
      <c r="BV17321" s="38"/>
    </row>
    <row r="17322" spans="44:74">
      <c r="AR17322" s="8"/>
      <c r="BV17322" s="38"/>
    </row>
    <row r="17323" spans="44:74">
      <c r="AR17323" s="8"/>
      <c r="BV17323" s="38"/>
    </row>
    <row r="17324" spans="44:74">
      <c r="AR17324" s="8"/>
      <c r="BV17324" s="38"/>
    </row>
    <row r="17325" spans="44:74">
      <c r="AR17325" s="8"/>
      <c r="BV17325" s="38"/>
    </row>
    <row r="17326" spans="44:74">
      <c r="AR17326" s="8"/>
      <c r="BV17326" s="38"/>
    </row>
    <row r="17327" spans="44:74">
      <c r="AR17327" s="8"/>
      <c r="BV17327" s="38"/>
    </row>
    <row r="17328" spans="44:74">
      <c r="AR17328" s="8"/>
      <c r="BV17328" s="38"/>
    </row>
    <row r="17329" spans="44:74">
      <c r="AR17329" s="8"/>
      <c r="BV17329" s="38"/>
    </row>
    <row r="17330" spans="44:74">
      <c r="AR17330" s="8"/>
      <c r="BV17330" s="38"/>
    </row>
    <row r="17331" spans="44:74">
      <c r="AR17331" s="8"/>
      <c r="BV17331" s="38"/>
    </row>
    <row r="17332" spans="44:74">
      <c r="AR17332" s="8"/>
      <c r="BV17332" s="38"/>
    </row>
    <row r="17333" spans="44:74">
      <c r="AR17333" s="8"/>
      <c r="BV17333" s="38"/>
    </row>
    <row r="17334" spans="44:74">
      <c r="AR17334" s="8"/>
      <c r="BV17334" s="38"/>
    </row>
    <row r="17335" spans="44:74">
      <c r="AR17335" s="8"/>
      <c r="BV17335" s="38"/>
    </row>
    <row r="17336" spans="44:74">
      <c r="AR17336" s="8"/>
      <c r="BV17336" s="38"/>
    </row>
    <row r="17337" spans="44:74">
      <c r="AR17337" s="8"/>
      <c r="BV17337" s="38"/>
    </row>
    <row r="17338" spans="44:74">
      <c r="AR17338" s="8"/>
      <c r="BV17338" s="38"/>
    </row>
    <row r="17339" spans="44:74">
      <c r="AR17339" s="8"/>
      <c r="BV17339" s="38"/>
    </row>
    <row r="17340" spans="44:74">
      <c r="AR17340" s="8"/>
      <c r="BV17340" s="38"/>
    </row>
    <row r="17341" spans="44:74">
      <c r="AR17341" s="8"/>
      <c r="BV17341" s="38"/>
    </row>
    <row r="17342" spans="44:74">
      <c r="AR17342" s="8"/>
      <c r="BV17342" s="38"/>
    </row>
    <row r="17343" spans="44:74">
      <c r="AR17343" s="8"/>
      <c r="BV17343" s="38"/>
    </row>
    <row r="17344" spans="44:74">
      <c r="AR17344" s="8"/>
      <c r="BV17344" s="38"/>
    </row>
    <row r="17345" spans="44:74">
      <c r="AR17345" s="8"/>
      <c r="BV17345" s="38"/>
    </row>
    <row r="17346" spans="44:74">
      <c r="AR17346" s="8"/>
      <c r="BV17346" s="38"/>
    </row>
    <row r="17347" spans="44:74">
      <c r="AR17347" s="8"/>
      <c r="BV17347" s="38"/>
    </row>
    <row r="17348" spans="44:74">
      <c r="AR17348" s="8"/>
      <c r="BV17348" s="38"/>
    </row>
    <row r="17349" spans="44:74">
      <c r="AR17349" s="8"/>
      <c r="BV17349" s="38"/>
    </row>
    <row r="17350" spans="44:74">
      <c r="AR17350" s="8"/>
      <c r="BV17350" s="38"/>
    </row>
    <row r="17351" spans="44:74">
      <c r="AR17351" s="8"/>
      <c r="BV17351" s="38"/>
    </row>
    <row r="17352" spans="44:74">
      <c r="AR17352" s="8"/>
      <c r="BV17352" s="38"/>
    </row>
    <row r="17353" spans="44:74">
      <c r="AR17353" s="8"/>
      <c r="BV17353" s="38"/>
    </row>
    <row r="17354" spans="44:74">
      <c r="AR17354" s="8"/>
      <c r="BV17354" s="38"/>
    </row>
    <row r="17355" spans="44:74">
      <c r="AR17355" s="8"/>
      <c r="BV17355" s="38"/>
    </row>
    <row r="17356" spans="44:74">
      <c r="AR17356" s="8"/>
      <c r="BV17356" s="38"/>
    </row>
    <row r="17357" spans="44:74">
      <c r="AR17357" s="8"/>
      <c r="BV17357" s="38"/>
    </row>
    <row r="17358" spans="44:74">
      <c r="AR17358" s="8"/>
      <c r="BV17358" s="38"/>
    </row>
    <row r="17359" spans="44:74">
      <c r="AR17359" s="8"/>
      <c r="BV17359" s="38"/>
    </row>
    <row r="17360" spans="44:74">
      <c r="AR17360" s="8"/>
      <c r="BV17360" s="38"/>
    </row>
    <row r="17361" spans="44:74">
      <c r="AR17361" s="8"/>
      <c r="BV17361" s="38"/>
    </row>
    <row r="17362" spans="44:74">
      <c r="AR17362" s="8"/>
      <c r="BV17362" s="38"/>
    </row>
    <row r="17363" spans="44:74">
      <c r="AR17363" s="8"/>
      <c r="BV17363" s="38"/>
    </row>
    <row r="17364" spans="44:74">
      <c r="AR17364" s="8"/>
      <c r="BV17364" s="38"/>
    </row>
    <row r="17365" spans="44:74">
      <c r="AR17365" s="8"/>
      <c r="BV17365" s="38"/>
    </row>
    <row r="17366" spans="44:74">
      <c r="AR17366" s="8"/>
      <c r="BV17366" s="38"/>
    </row>
    <row r="17367" spans="44:74">
      <c r="AR17367" s="8"/>
      <c r="BV17367" s="38"/>
    </row>
    <row r="17368" spans="44:74">
      <c r="AR17368" s="8"/>
      <c r="BV17368" s="38"/>
    </row>
    <row r="17369" spans="44:74">
      <c r="AR17369" s="8"/>
      <c r="BV17369" s="38"/>
    </row>
    <row r="17370" spans="44:74">
      <c r="AR17370" s="8"/>
      <c r="BV17370" s="38"/>
    </row>
    <row r="17371" spans="44:74">
      <c r="AR17371" s="8"/>
      <c r="BV17371" s="38"/>
    </row>
    <row r="17372" spans="44:74">
      <c r="AR17372" s="8"/>
      <c r="BV17372" s="38"/>
    </row>
    <row r="17373" spans="44:74">
      <c r="AR17373" s="8"/>
      <c r="BV17373" s="38"/>
    </row>
    <row r="17374" spans="44:74">
      <c r="AR17374" s="8"/>
      <c r="BV17374" s="38"/>
    </row>
    <row r="17375" spans="44:74">
      <c r="AR17375" s="8"/>
      <c r="BV17375" s="38"/>
    </row>
    <row r="17376" spans="44:74">
      <c r="AR17376" s="8"/>
      <c r="BV17376" s="38"/>
    </row>
    <row r="17377" spans="44:74">
      <c r="AR17377" s="8"/>
      <c r="BV17377" s="38"/>
    </row>
    <row r="17378" spans="44:74">
      <c r="AR17378" s="8"/>
      <c r="BV17378" s="38"/>
    </row>
    <row r="17379" spans="44:74">
      <c r="AR17379" s="8"/>
      <c r="BV17379" s="38"/>
    </row>
    <row r="17380" spans="44:74">
      <c r="AR17380" s="8"/>
      <c r="BV17380" s="38"/>
    </row>
    <row r="17381" spans="44:74">
      <c r="AR17381" s="8"/>
      <c r="BV17381" s="38"/>
    </row>
    <row r="17382" spans="44:74">
      <c r="AR17382" s="8"/>
      <c r="BV17382" s="38"/>
    </row>
    <row r="17383" spans="44:74">
      <c r="AR17383" s="8"/>
      <c r="BV17383" s="38"/>
    </row>
    <row r="17384" spans="44:74">
      <c r="AR17384" s="8"/>
      <c r="BV17384" s="38"/>
    </row>
    <row r="17385" spans="44:74">
      <c r="AR17385" s="8"/>
      <c r="BV17385" s="38"/>
    </row>
    <row r="17386" spans="44:74">
      <c r="AR17386" s="8"/>
      <c r="BV17386" s="38"/>
    </row>
    <row r="17387" spans="44:74">
      <c r="AR17387" s="8"/>
      <c r="BV17387" s="38"/>
    </row>
    <row r="17388" spans="44:74">
      <c r="AR17388" s="8"/>
      <c r="BV17388" s="38"/>
    </row>
    <row r="17389" spans="44:74">
      <c r="AR17389" s="8"/>
      <c r="BV17389" s="38"/>
    </row>
    <row r="17390" spans="44:74">
      <c r="AR17390" s="8"/>
      <c r="BV17390" s="38"/>
    </row>
    <row r="17391" spans="44:74">
      <c r="AR17391" s="8"/>
      <c r="BV17391" s="38"/>
    </row>
    <row r="17392" spans="44:74">
      <c r="AR17392" s="8"/>
      <c r="BV17392" s="38"/>
    </row>
    <row r="17393" spans="44:74">
      <c r="AR17393" s="8"/>
      <c r="BV17393" s="38"/>
    </row>
    <row r="17394" spans="44:74">
      <c r="AR17394" s="8"/>
      <c r="BV17394" s="38"/>
    </row>
    <row r="17395" spans="44:74">
      <c r="AR17395" s="8"/>
      <c r="BV17395" s="38"/>
    </row>
    <row r="17396" spans="44:74">
      <c r="AR17396" s="8"/>
      <c r="BV17396" s="38"/>
    </row>
    <row r="17397" spans="44:74">
      <c r="AR17397" s="8"/>
      <c r="BV17397" s="38"/>
    </row>
    <row r="17398" spans="44:74">
      <c r="AR17398" s="8"/>
      <c r="BV17398" s="38"/>
    </row>
    <row r="17399" spans="44:74">
      <c r="AR17399" s="8"/>
      <c r="BV17399" s="38"/>
    </row>
    <row r="17400" spans="44:74">
      <c r="AR17400" s="8"/>
      <c r="BV17400" s="38"/>
    </row>
    <row r="17401" spans="44:74">
      <c r="AR17401" s="8"/>
      <c r="BV17401" s="38"/>
    </row>
    <row r="17402" spans="44:74">
      <c r="AR17402" s="8"/>
      <c r="BV17402" s="38"/>
    </row>
    <row r="17403" spans="44:74">
      <c r="AR17403" s="8"/>
      <c r="BV17403" s="38"/>
    </row>
    <row r="17404" spans="44:74">
      <c r="AR17404" s="8"/>
      <c r="BV17404" s="38"/>
    </row>
    <row r="17405" spans="44:74">
      <c r="AR17405" s="8"/>
      <c r="BV17405" s="38"/>
    </row>
    <row r="17406" spans="44:74">
      <c r="AR17406" s="8"/>
      <c r="BV17406" s="38"/>
    </row>
    <row r="17407" spans="44:74">
      <c r="AR17407" s="8"/>
      <c r="BV17407" s="38"/>
    </row>
    <row r="17408" spans="44:74">
      <c r="AR17408" s="8"/>
      <c r="BV17408" s="38"/>
    </row>
    <row r="17409" spans="44:74">
      <c r="AR17409" s="8"/>
      <c r="BV17409" s="38"/>
    </row>
    <row r="17410" spans="44:74">
      <c r="AR17410" s="8"/>
      <c r="BV17410" s="38"/>
    </row>
    <row r="17411" spans="44:74">
      <c r="AR17411" s="8"/>
      <c r="BV17411" s="38"/>
    </row>
    <row r="17412" spans="44:74">
      <c r="AR17412" s="8"/>
      <c r="BV17412" s="38"/>
    </row>
    <row r="17413" spans="44:74">
      <c r="AR17413" s="8"/>
      <c r="BV17413" s="38"/>
    </row>
    <row r="17414" spans="44:74">
      <c r="AR17414" s="8"/>
      <c r="BV17414" s="38"/>
    </row>
    <row r="17415" spans="44:74">
      <c r="AR17415" s="8"/>
      <c r="BV17415" s="38"/>
    </row>
    <row r="17416" spans="44:74">
      <c r="AR17416" s="8"/>
      <c r="BV17416" s="38"/>
    </row>
    <row r="17417" spans="44:74">
      <c r="AR17417" s="8"/>
      <c r="BV17417" s="38"/>
    </row>
    <row r="17418" spans="44:74">
      <c r="AR17418" s="8"/>
      <c r="BV17418" s="38"/>
    </row>
    <row r="17419" spans="44:74">
      <c r="AR17419" s="8"/>
      <c r="BV17419" s="38"/>
    </row>
    <row r="17420" spans="44:74">
      <c r="AR17420" s="8"/>
      <c r="BV17420" s="38"/>
    </row>
    <row r="17421" spans="44:74">
      <c r="AR17421" s="8"/>
      <c r="BV17421" s="38"/>
    </row>
    <row r="17422" spans="44:74">
      <c r="AR17422" s="8"/>
      <c r="BV17422" s="38"/>
    </row>
    <row r="17423" spans="44:74">
      <c r="AR17423" s="8"/>
      <c r="BV17423" s="38"/>
    </row>
    <row r="17424" spans="44:74">
      <c r="AR17424" s="8"/>
      <c r="BV17424" s="38"/>
    </row>
    <row r="17425" spans="44:74">
      <c r="AR17425" s="8"/>
      <c r="BV17425" s="38"/>
    </row>
    <row r="17426" spans="44:74">
      <c r="AR17426" s="8"/>
      <c r="BV17426" s="38"/>
    </row>
    <row r="17427" spans="44:74">
      <c r="AR17427" s="8"/>
      <c r="BV17427" s="38"/>
    </row>
    <row r="17428" spans="44:74">
      <c r="AR17428" s="8"/>
      <c r="BV17428" s="38"/>
    </row>
    <row r="17429" spans="44:74">
      <c r="AR17429" s="8"/>
      <c r="BV17429" s="38"/>
    </row>
    <row r="17430" spans="44:74">
      <c r="AR17430" s="8"/>
      <c r="BV17430" s="38"/>
    </row>
    <row r="17431" spans="44:74">
      <c r="AR17431" s="8"/>
      <c r="BV17431" s="38"/>
    </row>
    <row r="17432" spans="44:74">
      <c r="AR17432" s="8"/>
      <c r="BV17432" s="38"/>
    </row>
    <row r="17433" spans="44:74">
      <c r="AR17433" s="8"/>
      <c r="BV17433" s="38"/>
    </row>
    <row r="17434" spans="44:74">
      <c r="AR17434" s="8"/>
      <c r="BV17434" s="38"/>
    </row>
    <row r="17435" spans="44:74">
      <c r="AR17435" s="8"/>
      <c r="BV17435" s="38"/>
    </row>
    <row r="17436" spans="44:74">
      <c r="AR17436" s="8"/>
      <c r="BV17436" s="38"/>
    </row>
    <row r="17437" spans="44:74">
      <c r="AR17437" s="8"/>
      <c r="BV17437" s="38"/>
    </row>
    <row r="17438" spans="44:74">
      <c r="AR17438" s="8"/>
      <c r="BV17438" s="38"/>
    </row>
    <row r="17439" spans="44:74">
      <c r="AR17439" s="8"/>
      <c r="BV17439" s="38"/>
    </row>
    <row r="17440" spans="44:74">
      <c r="AR17440" s="8"/>
      <c r="BV17440" s="38"/>
    </row>
    <row r="17441" spans="44:74">
      <c r="AR17441" s="8"/>
      <c r="BV17441" s="38"/>
    </row>
    <row r="17442" spans="44:74">
      <c r="AR17442" s="8"/>
      <c r="BV17442" s="38"/>
    </row>
    <row r="17443" spans="44:74">
      <c r="AR17443" s="8"/>
      <c r="BV17443" s="38"/>
    </row>
    <row r="17444" spans="44:74">
      <c r="AR17444" s="8"/>
      <c r="BV17444" s="38"/>
    </row>
    <row r="17445" spans="44:74">
      <c r="AR17445" s="8"/>
      <c r="BV17445" s="38"/>
    </row>
    <row r="17446" spans="44:74">
      <c r="AR17446" s="8"/>
      <c r="BV17446" s="38"/>
    </row>
    <row r="17447" spans="44:74">
      <c r="AR17447" s="8"/>
      <c r="BV17447" s="38"/>
    </row>
    <row r="17448" spans="44:74">
      <c r="AR17448" s="8"/>
      <c r="BV17448" s="38"/>
    </row>
    <row r="17449" spans="44:74">
      <c r="AR17449" s="8"/>
      <c r="BV17449" s="38"/>
    </row>
    <row r="17450" spans="44:74">
      <c r="AR17450" s="8"/>
      <c r="BV17450" s="38"/>
    </row>
    <row r="17451" spans="44:74">
      <c r="AR17451" s="8"/>
      <c r="BV17451" s="38"/>
    </row>
    <row r="17452" spans="44:74">
      <c r="AR17452" s="8"/>
      <c r="BV17452" s="38"/>
    </row>
    <row r="17453" spans="44:74">
      <c r="AR17453" s="8"/>
      <c r="BV17453" s="38"/>
    </row>
    <row r="17454" spans="44:74">
      <c r="AR17454" s="8"/>
      <c r="BV17454" s="38"/>
    </row>
    <row r="17455" spans="44:74">
      <c r="AR17455" s="8"/>
      <c r="BV17455" s="38"/>
    </row>
    <row r="17456" spans="44:74">
      <c r="AR17456" s="8"/>
      <c r="BV17456" s="38"/>
    </row>
    <row r="17457" spans="44:74">
      <c r="AR17457" s="8"/>
      <c r="BV17457" s="38"/>
    </row>
    <row r="17458" spans="44:74">
      <c r="AR17458" s="8"/>
      <c r="BV17458" s="38"/>
    </row>
    <row r="17459" spans="44:74">
      <c r="AR17459" s="8"/>
      <c r="BV17459" s="38"/>
    </row>
    <row r="17460" spans="44:74">
      <c r="AR17460" s="8"/>
      <c r="BV17460" s="38"/>
    </row>
    <row r="17461" spans="44:74">
      <c r="AR17461" s="8"/>
      <c r="BV17461" s="38"/>
    </row>
    <row r="17462" spans="44:74">
      <c r="AR17462" s="8"/>
      <c r="BV17462" s="38"/>
    </row>
    <row r="17463" spans="44:74">
      <c r="AR17463" s="8"/>
      <c r="BV17463" s="38"/>
    </row>
    <row r="17464" spans="44:74">
      <c r="AR17464" s="8"/>
      <c r="BV17464" s="38"/>
    </row>
    <row r="17465" spans="44:74">
      <c r="AR17465" s="8"/>
      <c r="BV17465" s="38"/>
    </row>
    <row r="17466" spans="44:74">
      <c r="AR17466" s="8"/>
      <c r="BV17466" s="38"/>
    </row>
    <row r="17467" spans="44:74">
      <c r="AR17467" s="8"/>
      <c r="BV17467" s="38"/>
    </row>
    <row r="17468" spans="44:74">
      <c r="AR17468" s="8"/>
      <c r="BV17468" s="38"/>
    </row>
    <row r="17469" spans="44:74">
      <c r="AR17469" s="8"/>
      <c r="BV17469" s="38"/>
    </row>
    <row r="17470" spans="44:74">
      <c r="AR17470" s="8"/>
      <c r="BV17470" s="38"/>
    </row>
    <row r="17471" spans="44:74">
      <c r="AR17471" s="8"/>
      <c r="BV17471" s="38"/>
    </row>
    <row r="17472" spans="44:74">
      <c r="AR17472" s="8"/>
      <c r="BV17472" s="38"/>
    </row>
    <row r="17473" spans="44:74">
      <c r="AR17473" s="8"/>
      <c r="BV17473" s="38"/>
    </row>
    <row r="17474" spans="44:74">
      <c r="AR17474" s="8"/>
      <c r="BV17474" s="38"/>
    </row>
    <row r="17475" spans="44:74">
      <c r="AR17475" s="8"/>
      <c r="BV17475" s="38"/>
    </row>
    <row r="17476" spans="44:74">
      <c r="AR17476" s="8"/>
      <c r="BV17476" s="38"/>
    </row>
    <row r="17477" spans="44:74">
      <c r="AR17477" s="8"/>
      <c r="BV17477" s="38"/>
    </row>
    <row r="17478" spans="44:74">
      <c r="AR17478" s="8"/>
      <c r="BV17478" s="38"/>
    </row>
    <row r="17479" spans="44:74">
      <c r="AR17479" s="8"/>
      <c r="BV17479" s="38"/>
    </row>
    <row r="17480" spans="44:74">
      <c r="AR17480" s="8"/>
      <c r="BV17480" s="38"/>
    </row>
    <row r="17481" spans="44:74">
      <c r="AR17481" s="8"/>
      <c r="BV17481" s="38"/>
    </row>
    <row r="17482" spans="44:74">
      <c r="AR17482" s="8"/>
      <c r="BV17482" s="38"/>
    </row>
    <row r="17483" spans="44:74">
      <c r="AR17483" s="8"/>
      <c r="BV17483" s="38"/>
    </row>
    <row r="17484" spans="44:74">
      <c r="AR17484" s="8"/>
      <c r="BV17484" s="38"/>
    </row>
    <row r="17485" spans="44:74">
      <c r="AR17485" s="8"/>
      <c r="BV17485" s="38"/>
    </row>
    <row r="17486" spans="44:74">
      <c r="AR17486" s="8"/>
      <c r="BV17486" s="38"/>
    </row>
    <row r="17487" spans="44:74">
      <c r="AR17487" s="8"/>
      <c r="BV17487" s="38"/>
    </row>
    <row r="17488" spans="44:74">
      <c r="AR17488" s="8"/>
      <c r="BV17488" s="38"/>
    </row>
    <row r="17489" spans="44:74">
      <c r="AR17489" s="8"/>
      <c r="BV17489" s="38"/>
    </row>
    <row r="17490" spans="44:74">
      <c r="AR17490" s="8"/>
      <c r="BV17490" s="38"/>
    </row>
    <row r="17491" spans="44:74">
      <c r="AR17491" s="8"/>
      <c r="BV17491" s="38"/>
    </row>
    <row r="17492" spans="44:74">
      <c r="AR17492" s="8"/>
      <c r="BV17492" s="38"/>
    </row>
    <row r="17493" spans="44:74">
      <c r="AR17493" s="8"/>
      <c r="BV17493" s="38"/>
    </row>
    <row r="17494" spans="44:74">
      <c r="AR17494" s="8"/>
      <c r="BV17494" s="38"/>
    </row>
    <row r="17495" spans="44:74">
      <c r="AR17495" s="8"/>
      <c r="BV17495" s="38"/>
    </row>
    <row r="17496" spans="44:74">
      <c r="AR17496" s="8"/>
      <c r="BV17496" s="38"/>
    </row>
    <row r="17497" spans="44:74">
      <c r="AR17497" s="8"/>
      <c r="BV17497" s="38"/>
    </row>
    <row r="17498" spans="44:74">
      <c r="AR17498" s="8"/>
      <c r="BV17498" s="38"/>
    </row>
    <row r="17499" spans="44:74">
      <c r="AR17499" s="8"/>
      <c r="BV17499" s="38"/>
    </row>
    <row r="17500" spans="44:74">
      <c r="AR17500" s="8"/>
      <c r="BV17500" s="38"/>
    </row>
    <row r="17501" spans="44:74">
      <c r="AR17501" s="8"/>
      <c r="BV17501" s="38"/>
    </row>
    <row r="17502" spans="44:74">
      <c r="AR17502" s="8"/>
      <c r="BV17502" s="38"/>
    </row>
    <row r="17503" spans="44:74">
      <c r="AR17503" s="8"/>
      <c r="BV17503" s="38"/>
    </row>
    <row r="17504" spans="44:74">
      <c r="AR17504" s="8"/>
      <c r="BV17504" s="38"/>
    </row>
    <row r="17505" spans="44:74">
      <c r="AR17505" s="8"/>
      <c r="BV17505" s="38"/>
    </row>
    <row r="17506" spans="44:74">
      <c r="AR17506" s="8"/>
      <c r="BV17506" s="38"/>
    </row>
    <row r="17507" spans="44:74">
      <c r="AR17507" s="8"/>
      <c r="BV17507" s="38"/>
    </row>
    <row r="17508" spans="44:74">
      <c r="AR17508" s="8"/>
      <c r="BV17508" s="38"/>
    </row>
    <row r="17509" spans="44:74">
      <c r="AR17509" s="8"/>
      <c r="BV17509" s="38"/>
    </row>
    <row r="17510" spans="44:74">
      <c r="AR17510" s="8"/>
      <c r="BV17510" s="38"/>
    </row>
    <row r="17511" spans="44:74">
      <c r="AR17511" s="8"/>
      <c r="BV17511" s="38"/>
    </row>
    <row r="17512" spans="44:74">
      <c r="AR17512" s="8"/>
      <c r="BV17512" s="38"/>
    </row>
    <row r="17513" spans="44:74">
      <c r="AR17513" s="8"/>
      <c r="BV17513" s="38"/>
    </row>
    <row r="17514" spans="44:74">
      <c r="AR17514" s="8"/>
      <c r="BV17514" s="38"/>
    </row>
    <row r="17515" spans="44:74">
      <c r="AR17515" s="8"/>
      <c r="BV17515" s="38"/>
    </row>
    <row r="17516" spans="44:74">
      <c r="AR17516" s="8"/>
      <c r="BV17516" s="38"/>
    </row>
    <row r="17517" spans="44:74">
      <c r="AR17517" s="8"/>
      <c r="BV17517" s="38"/>
    </row>
    <row r="17518" spans="44:74">
      <c r="AR17518" s="8"/>
      <c r="BV17518" s="38"/>
    </row>
    <row r="17519" spans="44:74">
      <c r="AR17519" s="8"/>
      <c r="BV17519" s="38"/>
    </row>
    <row r="17520" spans="44:74">
      <c r="AR17520" s="8"/>
      <c r="BV17520" s="38"/>
    </row>
    <row r="17521" spans="44:74">
      <c r="AR17521" s="8"/>
      <c r="BV17521" s="38"/>
    </row>
    <row r="17522" spans="44:74">
      <c r="AR17522" s="8"/>
      <c r="BV17522" s="38"/>
    </row>
    <row r="17523" spans="44:74">
      <c r="AR17523" s="8"/>
      <c r="BV17523" s="38"/>
    </row>
    <row r="17524" spans="44:74">
      <c r="AR17524" s="8"/>
      <c r="BV17524" s="38"/>
    </row>
    <row r="17525" spans="44:74">
      <c r="AR17525" s="8"/>
      <c r="BV17525" s="38"/>
    </row>
    <row r="17526" spans="44:74">
      <c r="AR17526" s="8"/>
      <c r="BV17526" s="38"/>
    </row>
    <row r="17527" spans="44:74">
      <c r="AR17527" s="8"/>
      <c r="BV17527" s="38"/>
    </row>
    <row r="17528" spans="44:74">
      <c r="AR17528" s="8"/>
      <c r="BV17528" s="38"/>
    </row>
    <row r="17529" spans="44:74">
      <c r="AR17529" s="8"/>
      <c r="BV17529" s="38"/>
    </row>
    <row r="17530" spans="44:74">
      <c r="AR17530" s="8"/>
      <c r="BV17530" s="38"/>
    </row>
    <row r="17531" spans="44:74">
      <c r="AR17531" s="8"/>
      <c r="BV17531" s="38"/>
    </row>
    <row r="17532" spans="44:74">
      <c r="AR17532" s="8"/>
      <c r="BV17532" s="38"/>
    </row>
    <row r="17533" spans="44:74">
      <c r="AR17533" s="8"/>
      <c r="BV17533" s="38"/>
    </row>
    <row r="17534" spans="44:74">
      <c r="AR17534" s="8"/>
      <c r="BV17534" s="38"/>
    </row>
    <row r="17535" spans="44:74">
      <c r="AR17535" s="8"/>
      <c r="BV17535" s="38"/>
    </row>
    <row r="17536" spans="44:74">
      <c r="AR17536" s="8"/>
      <c r="BV17536" s="38"/>
    </row>
    <row r="17537" spans="44:74">
      <c r="AR17537" s="8"/>
      <c r="BV17537" s="38"/>
    </row>
    <row r="17538" spans="44:74">
      <c r="AR17538" s="8"/>
      <c r="BV17538" s="38"/>
    </row>
    <row r="17539" spans="44:74">
      <c r="AR17539" s="8"/>
      <c r="BV17539" s="38"/>
    </row>
    <row r="17540" spans="44:74">
      <c r="AR17540" s="8"/>
      <c r="BV17540" s="38"/>
    </row>
    <row r="17541" spans="44:74">
      <c r="AR17541" s="8"/>
      <c r="BV17541" s="38"/>
    </row>
    <row r="17542" spans="44:74">
      <c r="AR17542" s="8"/>
      <c r="BV17542" s="38"/>
    </row>
    <row r="17543" spans="44:74">
      <c r="AR17543" s="8"/>
      <c r="BV17543" s="38"/>
    </row>
    <row r="17544" spans="44:74">
      <c r="AR17544" s="8"/>
      <c r="BV17544" s="38"/>
    </row>
    <row r="17545" spans="44:74">
      <c r="AR17545" s="8"/>
      <c r="BV17545" s="38"/>
    </row>
    <row r="17546" spans="44:74">
      <c r="AR17546" s="8"/>
      <c r="BV17546" s="38"/>
    </row>
    <row r="17547" spans="44:74">
      <c r="AR17547" s="8"/>
      <c r="BV17547" s="38"/>
    </row>
    <row r="17548" spans="44:74">
      <c r="AR17548" s="8"/>
      <c r="BV17548" s="38"/>
    </row>
    <row r="17549" spans="44:74">
      <c r="AR17549" s="8"/>
      <c r="BV17549" s="38"/>
    </row>
    <row r="17550" spans="44:74">
      <c r="AR17550" s="8"/>
      <c r="BV17550" s="38"/>
    </row>
    <row r="17551" spans="44:74">
      <c r="AR17551" s="8"/>
      <c r="BV17551" s="38"/>
    </row>
    <row r="17552" spans="44:74">
      <c r="AR17552" s="8"/>
      <c r="BV17552" s="38"/>
    </row>
    <row r="17553" spans="44:74">
      <c r="AR17553" s="8"/>
      <c r="BV17553" s="38"/>
    </row>
    <row r="17554" spans="44:74">
      <c r="AR17554" s="8"/>
      <c r="BV17554" s="38"/>
    </row>
    <row r="17555" spans="44:74">
      <c r="AR17555" s="8"/>
      <c r="BV17555" s="38"/>
    </row>
    <row r="17556" spans="44:74">
      <c r="AR17556" s="8"/>
      <c r="BV17556" s="38"/>
    </row>
    <row r="17557" spans="44:74">
      <c r="AR17557" s="8"/>
      <c r="BV17557" s="38"/>
    </row>
    <row r="17558" spans="44:74">
      <c r="AR17558" s="8"/>
      <c r="BV17558" s="38"/>
    </row>
    <row r="17559" spans="44:74">
      <c r="AR17559" s="8"/>
      <c r="BV17559" s="38"/>
    </row>
    <row r="17560" spans="44:74">
      <c r="AR17560" s="8"/>
      <c r="BV17560" s="38"/>
    </row>
    <row r="17561" spans="44:74">
      <c r="AR17561" s="8"/>
      <c r="BV17561" s="38"/>
    </row>
    <row r="17562" spans="44:74">
      <c r="AR17562" s="8"/>
      <c r="BV17562" s="38"/>
    </row>
    <row r="17563" spans="44:74">
      <c r="AR17563" s="8"/>
      <c r="BV17563" s="38"/>
    </row>
    <row r="17564" spans="44:74">
      <c r="AR17564" s="8"/>
      <c r="BV17564" s="38"/>
    </row>
    <row r="17565" spans="44:74">
      <c r="AR17565" s="8"/>
      <c r="BV17565" s="38"/>
    </row>
    <row r="17566" spans="44:74">
      <c r="AR17566" s="8"/>
      <c r="BV17566" s="38"/>
    </row>
    <row r="17567" spans="44:74">
      <c r="AR17567" s="8"/>
      <c r="BV17567" s="38"/>
    </row>
    <row r="17568" spans="44:74">
      <c r="AR17568" s="8"/>
      <c r="BV17568" s="38"/>
    </row>
    <row r="17569" spans="44:74">
      <c r="AR17569" s="8"/>
      <c r="BV17569" s="38"/>
    </row>
    <row r="17570" spans="44:74">
      <c r="AR17570" s="8"/>
      <c r="BV17570" s="38"/>
    </row>
    <row r="17571" spans="44:74">
      <c r="AR17571" s="8"/>
      <c r="BV17571" s="38"/>
    </row>
    <row r="17572" spans="44:74">
      <c r="AR17572" s="8"/>
      <c r="BV17572" s="38"/>
    </row>
    <row r="17573" spans="44:74">
      <c r="AR17573" s="8"/>
      <c r="BV17573" s="38"/>
    </row>
    <row r="17574" spans="44:74">
      <c r="AR17574" s="8"/>
      <c r="BV17574" s="38"/>
    </row>
    <row r="17575" spans="44:74">
      <c r="AR17575" s="8"/>
      <c r="BV17575" s="38"/>
    </row>
    <row r="17576" spans="44:74">
      <c r="AR17576" s="8"/>
      <c r="BV17576" s="38"/>
    </row>
    <row r="17577" spans="44:74">
      <c r="AR17577" s="8"/>
      <c r="BV17577" s="38"/>
    </row>
    <row r="17578" spans="44:74">
      <c r="AR17578" s="8"/>
      <c r="BV17578" s="38"/>
    </row>
    <row r="17579" spans="44:74">
      <c r="AR17579" s="8"/>
      <c r="BV17579" s="38"/>
    </row>
    <row r="17580" spans="44:74">
      <c r="AR17580" s="8"/>
      <c r="BV17580" s="38"/>
    </row>
    <row r="17581" spans="44:74">
      <c r="AR17581" s="8"/>
      <c r="BV17581" s="38"/>
    </row>
    <row r="17582" spans="44:74">
      <c r="AR17582" s="8"/>
      <c r="BV17582" s="38"/>
    </row>
    <row r="17583" spans="44:74">
      <c r="AR17583" s="8"/>
      <c r="BV17583" s="38"/>
    </row>
    <row r="17584" spans="44:74">
      <c r="AR17584" s="8"/>
      <c r="BV17584" s="38"/>
    </row>
    <row r="17585" spans="44:74">
      <c r="AR17585" s="8"/>
      <c r="BV17585" s="38"/>
    </row>
    <row r="17586" spans="44:74">
      <c r="AR17586" s="8"/>
      <c r="BV17586" s="38"/>
    </row>
    <row r="17587" spans="44:74">
      <c r="AR17587" s="8"/>
      <c r="BV17587" s="38"/>
    </row>
    <row r="17588" spans="44:74">
      <c r="AR17588" s="8"/>
      <c r="BV17588" s="38"/>
    </row>
    <row r="17589" spans="44:74">
      <c r="AR17589" s="8"/>
      <c r="BV17589" s="38"/>
    </row>
    <row r="17590" spans="44:74">
      <c r="AR17590" s="8"/>
      <c r="BV17590" s="38"/>
    </row>
    <row r="17591" spans="44:74">
      <c r="AR17591" s="8"/>
      <c r="BV17591" s="38"/>
    </row>
    <row r="17592" spans="44:74">
      <c r="AR17592" s="8"/>
      <c r="BV17592" s="38"/>
    </row>
    <row r="17593" spans="44:74">
      <c r="AR17593" s="8"/>
      <c r="BV17593" s="38"/>
    </row>
    <row r="17594" spans="44:74">
      <c r="AR17594" s="8"/>
      <c r="BV17594" s="38"/>
    </row>
    <row r="17595" spans="44:74">
      <c r="AR17595" s="8"/>
      <c r="BV17595" s="38"/>
    </row>
    <row r="17596" spans="44:74">
      <c r="AR17596" s="8"/>
      <c r="BV17596" s="38"/>
    </row>
    <row r="17597" spans="44:74">
      <c r="AR17597" s="8"/>
      <c r="BV17597" s="38"/>
    </row>
    <row r="17598" spans="44:74">
      <c r="AR17598" s="8"/>
      <c r="BV17598" s="38"/>
    </row>
    <row r="17599" spans="44:74">
      <c r="AR17599" s="8"/>
      <c r="BV17599" s="38"/>
    </row>
    <row r="17600" spans="44:74">
      <c r="AR17600" s="8"/>
      <c r="BV17600" s="38"/>
    </row>
    <row r="17601" spans="44:74">
      <c r="AR17601" s="8"/>
      <c r="BV17601" s="38"/>
    </row>
    <row r="17602" spans="44:74">
      <c r="AR17602" s="8"/>
      <c r="BV17602" s="38"/>
    </row>
    <row r="17603" spans="44:74">
      <c r="AR17603" s="8"/>
      <c r="BV17603" s="38"/>
    </row>
    <row r="17604" spans="44:74">
      <c r="AR17604" s="8"/>
      <c r="BV17604" s="38"/>
    </row>
    <row r="17605" spans="44:74">
      <c r="AR17605" s="8"/>
      <c r="BV17605" s="38"/>
    </row>
    <row r="17606" spans="44:74">
      <c r="AR17606" s="8"/>
      <c r="BV17606" s="38"/>
    </row>
    <row r="17607" spans="44:74">
      <c r="AR17607" s="8"/>
      <c r="BV17607" s="38"/>
    </row>
    <row r="17608" spans="44:74">
      <c r="AR17608" s="8"/>
      <c r="BV17608" s="38"/>
    </row>
    <row r="17609" spans="44:74">
      <c r="AR17609" s="8"/>
      <c r="BV17609" s="38"/>
    </row>
    <row r="17610" spans="44:74">
      <c r="AR17610" s="8"/>
      <c r="BV17610" s="38"/>
    </row>
    <row r="17611" spans="44:74">
      <c r="AR17611" s="8"/>
      <c r="BV17611" s="38"/>
    </row>
    <row r="17612" spans="44:74">
      <c r="AR17612" s="8"/>
      <c r="BV17612" s="38"/>
    </row>
    <row r="17613" spans="44:74">
      <c r="AR17613" s="8"/>
      <c r="BV17613" s="38"/>
    </row>
    <row r="17614" spans="44:74">
      <c r="AR17614" s="8"/>
      <c r="BV17614" s="38"/>
    </row>
    <row r="17615" spans="44:74">
      <c r="AR17615" s="8"/>
      <c r="BV17615" s="38"/>
    </row>
    <row r="17616" spans="44:74">
      <c r="AR17616" s="8"/>
      <c r="BV17616" s="38"/>
    </row>
    <row r="17617" spans="44:74">
      <c r="AR17617" s="8"/>
      <c r="BV17617" s="38"/>
    </row>
    <row r="17618" spans="44:74">
      <c r="AR17618" s="8"/>
      <c r="BV17618" s="38"/>
    </row>
    <row r="17619" spans="44:74">
      <c r="AR17619" s="8"/>
      <c r="BV17619" s="38"/>
    </row>
    <row r="17620" spans="44:74">
      <c r="AR17620" s="8"/>
      <c r="BV17620" s="38"/>
    </row>
    <row r="17621" spans="44:74">
      <c r="AR17621" s="8"/>
      <c r="BV17621" s="38"/>
    </row>
    <row r="17622" spans="44:74">
      <c r="AR17622" s="8"/>
      <c r="BV17622" s="38"/>
    </row>
    <row r="17623" spans="44:74">
      <c r="AR17623" s="8"/>
      <c r="BV17623" s="38"/>
    </row>
    <row r="17624" spans="44:74">
      <c r="AR17624" s="8"/>
      <c r="BV17624" s="38"/>
    </row>
    <row r="17625" spans="44:74">
      <c r="AR17625" s="8"/>
      <c r="BV17625" s="38"/>
    </row>
    <row r="17626" spans="44:74">
      <c r="AR17626" s="8"/>
      <c r="BV17626" s="38"/>
    </row>
    <row r="17627" spans="44:74">
      <c r="AR17627" s="8"/>
      <c r="BV17627" s="38"/>
    </row>
    <row r="17628" spans="44:74">
      <c r="AR17628" s="8"/>
      <c r="BV17628" s="38"/>
    </row>
    <row r="17629" spans="44:74">
      <c r="AR17629" s="8"/>
      <c r="BV17629" s="38"/>
    </row>
    <row r="17630" spans="44:74">
      <c r="AR17630" s="8"/>
      <c r="BV17630" s="38"/>
    </row>
    <row r="17631" spans="44:74">
      <c r="AR17631" s="8"/>
      <c r="BV17631" s="38"/>
    </row>
    <row r="17632" spans="44:74">
      <c r="AR17632" s="8"/>
      <c r="BV17632" s="38"/>
    </row>
    <row r="17633" spans="44:74">
      <c r="AR17633" s="8"/>
      <c r="BV17633" s="38"/>
    </row>
    <row r="17634" spans="44:74">
      <c r="AR17634" s="8"/>
      <c r="BV17634" s="38"/>
    </row>
    <row r="17635" spans="44:74">
      <c r="AR17635" s="8"/>
      <c r="BV17635" s="38"/>
    </row>
    <row r="17636" spans="44:74">
      <c r="AR17636" s="8"/>
      <c r="BV17636" s="38"/>
    </row>
    <row r="17637" spans="44:74">
      <c r="AR17637" s="8"/>
      <c r="BV17637" s="38"/>
    </row>
    <row r="17638" spans="44:74">
      <c r="AR17638" s="8"/>
      <c r="BV17638" s="38"/>
    </row>
    <row r="17639" spans="44:74">
      <c r="AR17639" s="8"/>
      <c r="BV17639" s="38"/>
    </row>
    <row r="17640" spans="44:74">
      <c r="AR17640" s="8"/>
      <c r="BV17640" s="38"/>
    </row>
    <row r="17641" spans="44:74">
      <c r="AR17641" s="8"/>
      <c r="BV17641" s="38"/>
    </row>
    <row r="17642" spans="44:74">
      <c r="AR17642" s="8"/>
      <c r="BV17642" s="38"/>
    </row>
    <row r="17643" spans="44:74">
      <c r="AR17643" s="8"/>
      <c r="BV17643" s="38"/>
    </row>
    <row r="17644" spans="44:74">
      <c r="AR17644" s="8"/>
      <c r="BV17644" s="38"/>
    </row>
    <row r="17645" spans="44:74">
      <c r="AR17645" s="8"/>
      <c r="BV17645" s="38"/>
    </row>
    <row r="17646" spans="44:74">
      <c r="AR17646" s="8"/>
      <c r="BV17646" s="38"/>
    </row>
    <row r="17647" spans="44:74">
      <c r="AR17647" s="8"/>
      <c r="BV17647" s="38"/>
    </row>
    <row r="17648" spans="44:74">
      <c r="AR17648" s="8"/>
      <c r="BV17648" s="38"/>
    </row>
    <row r="17649" spans="44:74">
      <c r="AR17649" s="8"/>
      <c r="BV17649" s="38"/>
    </row>
    <row r="17650" spans="44:74">
      <c r="AR17650" s="8"/>
      <c r="BV17650" s="38"/>
    </row>
    <row r="17651" spans="44:74">
      <c r="AR17651" s="8"/>
      <c r="BV17651" s="38"/>
    </row>
    <row r="17652" spans="44:74">
      <c r="AR17652" s="8"/>
      <c r="BV17652" s="38"/>
    </row>
    <row r="17653" spans="44:74">
      <c r="AR17653" s="8"/>
      <c r="BV17653" s="38"/>
    </row>
    <row r="17654" spans="44:74">
      <c r="AR17654" s="8"/>
      <c r="BV17654" s="38"/>
    </row>
    <row r="17655" spans="44:74">
      <c r="AR17655" s="8"/>
      <c r="BV17655" s="38"/>
    </row>
    <row r="17656" spans="44:74">
      <c r="AR17656" s="8"/>
      <c r="BV17656" s="38"/>
    </row>
    <row r="17657" spans="44:74">
      <c r="AR17657" s="8"/>
      <c r="BV17657" s="38"/>
    </row>
    <row r="17658" spans="44:74">
      <c r="AR17658" s="8"/>
      <c r="BV17658" s="38"/>
    </row>
    <row r="17659" spans="44:74">
      <c r="AR17659" s="8"/>
      <c r="BV17659" s="38"/>
    </row>
    <row r="17660" spans="44:74">
      <c r="AR17660" s="8"/>
      <c r="BV17660" s="38"/>
    </row>
    <row r="17661" spans="44:74">
      <c r="AR17661" s="8"/>
      <c r="BV17661" s="38"/>
    </row>
    <row r="17662" spans="44:74">
      <c r="AR17662" s="8"/>
      <c r="BV17662" s="38"/>
    </row>
    <row r="17663" spans="44:74">
      <c r="AR17663" s="8"/>
      <c r="BV17663" s="38"/>
    </row>
    <row r="17664" spans="44:74">
      <c r="AR17664" s="8"/>
      <c r="BV17664" s="38"/>
    </row>
    <row r="17665" spans="44:74">
      <c r="AR17665" s="8"/>
      <c r="BV17665" s="38"/>
    </row>
    <row r="17666" spans="44:74">
      <c r="AR17666" s="8"/>
      <c r="BV17666" s="38"/>
    </row>
    <row r="17667" spans="44:74">
      <c r="AR17667" s="8"/>
      <c r="BV17667" s="38"/>
    </row>
    <row r="17668" spans="44:74">
      <c r="AR17668" s="8"/>
      <c r="BV17668" s="38"/>
    </row>
    <row r="17669" spans="44:74">
      <c r="AR17669" s="8"/>
      <c r="BV17669" s="38"/>
    </row>
    <row r="17670" spans="44:74">
      <c r="AR17670" s="8"/>
      <c r="BV17670" s="38"/>
    </row>
    <row r="17671" spans="44:74">
      <c r="AR17671" s="8"/>
      <c r="BV17671" s="38"/>
    </row>
    <row r="17672" spans="44:74">
      <c r="AR17672" s="8"/>
      <c r="BV17672" s="38"/>
    </row>
    <row r="17673" spans="44:74">
      <c r="AR17673" s="8"/>
      <c r="BV17673" s="38"/>
    </row>
    <row r="17674" spans="44:74">
      <c r="AR17674" s="8"/>
      <c r="BV17674" s="38"/>
    </row>
    <row r="17675" spans="44:74">
      <c r="AR17675" s="8"/>
      <c r="BV17675" s="38"/>
    </row>
    <row r="17676" spans="44:74">
      <c r="AR17676" s="8"/>
      <c r="BV17676" s="38"/>
    </row>
    <row r="17677" spans="44:74">
      <c r="AR17677" s="8"/>
      <c r="BV17677" s="38"/>
    </row>
    <row r="17678" spans="44:74">
      <c r="AR17678" s="8"/>
      <c r="BV17678" s="38"/>
    </row>
    <row r="17679" spans="44:74">
      <c r="AR17679" s="8"/>
      <c r="BV17679" s="38"/>
    </row>
    <row r="17680" spans="44:74">
      <c r="AR17680" s="8"/>
      <c r="BV17680" s="38"/>
    </row>
    <row r="17681" spans="44:74">
      <c r="AR17681" s="8"/>
      <c r="BV17681" s="38"/>
    </row>
    <row r="17682" spans="44:74">
      <c r="AR17682" s="8"/>
      <c r="BV17682" s="38"/>
    </row>
    <row r="17683" spans="44:74">
      <c r="AR17683" s="8"/>
      <c r="BV17683" s="38"/>
    </row>
    <row r="17684" spans="44:74">
      <c r="AR17684" s="8"/>
      <c r="BV17684" s="38"/>
    </row>
    <row r="17685" spans="44:74">
      <c r="AR17685" s="8"/>
      <c r="BV17685" s="38"/>
    </row>
    <row r="17686" spans="44:74">
      <c r="AR17686" s="8"/>
      <c r="BV17686" s="38"/>
    </row>
    <row r="17687" spans="44:74">
      <c r="AR17687" s="8"/>
      <c r="BV17687" s="38"/>
    </row>
    <row r="17688" spans="44:74">
      <c r="AR17688" s="8"/>
      <c r="BV17688" s="38"/>
    </row>
    <row r="17689" spans="44:74">
      <c r="AR17689" s="8"/>
      <c r="BV17689" s="38"/>
    </row>
    <row r="17690" spans="44:74">
      <c r="AR17690" s="8"/>
      <c r="BV17690" s="38"/>
    </row>
    <row r="17691" spans="44:74">
      <c r="AR17691" s="8"/>
      <c r="BV17691" s="38"/>
    </row>
    <row r="17692" spans="44:74">
      <c r="AR17692" s="8"/>
      <c r="BV17692" s="38"/>
    </row>
    <row r="17693" spans="44:74">
      <c r="AR17693" s="8"/>
      <c r="BV17693" s="38"/>
    </row>
    <row r="17694" spans="44:74">
      <c r="AR17694" s="8"/>
      <c r="BV17694" s="38"/>
    </row>
    <row r="17695" spans="44:74">
      <c r="AR17695" s="8"/>
      <c r="BV17695" s="38"/>
    </row>
    <row r="17696" spans="44:74">
      <c r="AR17696" s="8"/>
      <c r="BV17696" s="38"/>
    </row>
    <row r="17697" spans="44:74">
      <c r="AR17697" s="8"/>
      <c r="BV17697" s="38"/>
    </row>
    <row r="17698" spans="44:74">
      <c r="AR17698" s="8"/>
      <c r="BV17698" s="38"/>
    </row>
    <row r="17699" spans="44:74">
      <c r="AR17699" s="8"/>
      <c r="BV17699" s="38"/>
    </row>
    <row r="17700" spans="44:74">
      <c r="AR17700" s="8"/>
      <c r="BV17700" s="38"/>
    </row>
    <row r="17701" spans="44:74">
      <c r="AR17701" s="8"/>
      <c r="BV17701" s="38"/>
    </row>
    <row r="17702" spans="44:74">
      <c r="AR17702" s="8"/>
      <c r="BV17702" s="38"/>
    </row>
    <row r="17703" spans="44:74">
      <c r="AR17703" s="8"/>
      <c r="BV17703" s="38"/>
    </row>
    <row r="17704" spans="44:74">
      <c r="AR17704" s="8"/>
      <c r="BV17704" s="38"/>
    </row>
    <row r="17705" spans="44:74">
      <c r="AR17705" s="8"/>
      <c r="BV17705" s="38"/>
    </row>
    <row r="17706" spans="44:74">
      <c r="AR17706" s="8"/>
      <c r="BV17706" s="38"/>
    </row>
    <row r="17707" spans="44:74">
      <c r="AR17707" s="8"/>
      <c r="BV17707" s="38"/>
    </row>
    <row r="17708" spans="44:74">
      <c r="AR17708" s="8"/>
      <c r="BV17708" s="38"/>
    </row>
    <row r="17709" spans="44:74">
      <c r="AR17709" s="8"/>
      <c r="BV17709" s="38"/>
    </row>
    <row r="17710" spans="44:74">
      <c r="AR17710" s="8"/>
      <c r="BV17710" s="38"/>
    </row>
    <row r="17711" spans="44:74">
      <c r="AR17711" s="8"/>
      <c r="BV17711" s="38"/>
    </row>
    <row r="17712" spans="44:74">
      <c r="AR17712" s="8"/>
      <c r="BV17712" s="38"/>
    </row>
    <row r="17713" spans="44:74">
      <c r="AR17713" s="8"/>
      <c r="BV17713" s="38"/>
    </row>
    <row r="17714" spans="44:74">
      <c r="AR17714" s="8"/>
      <c r="BV17714" s="38"/>
    </row>
    <row r="17715" spans="44:74">
      <c r="AR17715" s="8"/>
      <c r="BV17715" s="38"/>
    </row>
    <row r="17716" spans="44:74">
      <c r="AR17716" s="8"/>
      <c r="BV17716" s="38"/>
    </row>
    <row r="17717" spans="44:74">
      <c r="AR17717" s="8"/>
      <c r="BV17717" s="38"/>
    </row>
    <row r="17718" spans="44:74">
      <c r="AR17718" s="8"/>
      <c r="BV17718" s="38"/>
    </row>
    <row r="17719" spans="44:74">
      <c r="AR17719" s="8"/>
      <c r="BV17719" s="38"/>
    </row>
    <row r="17720" spans="44:74">
      <c r="AR17720" s="8"/>
      <c r="BV17720" s="38"/>
    </row>
    <row r="17721" spans="44:74">
      <c r="AR17721" s="8"/>
      <c r="BV17721" s="38"/>
    </row>
    <row r="17722" spans="44:74">
      <c r="AR17722" s="8"/>
      <c r="BV17722" s="38"/>
    </row>
    <row r="17723" spans="44:74">
      <c r="AR17723" s="8"/>
      <c r="BV17723" s="38"/>
    </row>
    <row r="17724" spans="44:74">
      <c r="AR17724" s="8"/>
      <c r="BV17724" s="38"/>
    </row>
    <row r="17725" spans="44:74">
      <c r="AR17725" s="8"/>
      <c r="BV17725" s="38"/>
    </row>
    <row r="17726" spans="44:74">
      <c r="AR17726" s="8"/>
      <c r="BV17726" s="38"/>
    </row>
    <row r="17727" spans="44:74">
      <c r="AR17727" s="8"/>
      <c r="BV17727" s="38"/>
    </row>
    <row r="17728" spans="44:74">
      <c r="AR17728" s="8"/>
      <c r="BV17728" s="38"/>
    </row>
    <row r="17729" spans="44:74">
      <c r="AR17729" s="8"/>
      <c r="BV17729" s="38"/>
    </row>
    <row r="17730" spans="44:74">
      <c r="AR17730" s="8"/>
      <c r="BV17730" s="38"/>
    </row>
    <row r="17731" spans="44:74">
      <c r="AR17731" s="8"/>
      <c r="BV17731" s="38"/>
    </row>
    <row r="17732" spans="44:74">
      <c r="AR17732" s="8"/>
      <c r="BV17732" s="38"/>
    </row>
    <row r="17733" spans="44:74">
      <c r="AR17733" s="8"/>
      <c r="BV17733" s="38"/>
    </row>
    <row r="17734" spans="44:74">
      <c r="AR17734" s="8"/>
      <c r="BV17734" s="38"/>
    </row>
    <row r="17735" spans="44:74">
      <c r="AR17735" s="8"/>
      <c r="BV17735" s="38"/>
    </row>
    <row r="17736" spans="44:74">
      <c r="AR17736" s="8"/>
      <c r="BV17736" s="38"/>
    </row>
    <row r="17737" spans="44:74">
      <c r="AR17737" s="8"/>
      <c r="BV17737" s="38"/>
    </row>
    <row r="17738" spans="44:74">
      <c r="AR17738" s="8"/>
      <c r="BV17738" s="38"/>
    </row>
    <row r="17739" spans="44:74">
      <c r="AR17739" s="8"/>
      <c r="BV17739" s="38"/>
    </row>
    <row r="17740" spans="44:74">
      <c r="AR17740" s="8"/>
      <c r="BV17740" s="38"/>
    </row>
    <row r="17741" spans="44:74">
      <c r="AR17741" s="8"/>
      <c r="BV17741" s="38"/>
    </row>
    <row r="17742" spans="44:74">
      <c r="AR17742" s="8"/>
      <c r="BV17742" s="38"/>
    </row>
    <row r="17743" spans="44:74">
      <c r="AR17743" s="8"/>
      <c r="BV17743" s="38"/>
    </row>
    <row r="17744" spans="44:74">
      <c r="AR17744" s="8"/>
      <c r="BV17744" s="38"/>
    </row>
    <row r="17745" spans="44:74">
      <c r="AR17745" s="8"/>
      <c r="BV17745" s="38"/>
    </row>
    <row r="17746" spans="44:74">
      <c r="AR17746" s="8"/>
      <c r="BV17746" s="38"/>
    </row>
    <row r="17747" spans="44:74">
      <c r="AR17747" s="8"/>
      <c r="BV17747" s="38"/>
    </row>
    <row r="17748" spans="44:74">
      <c r="AR17748" s="8"/>
      <c r="BV17748" s="38"/>
    </row>
    <row r="17749" spans="44:74">
      <c r="AR17749" s="8"/>
      <c r="BV17749" s="38"/>
    </row>
    <row r="17750" spans="44:74">
      <c r="AR17750" s="8"/>
      <c r="BV17750" s="38"/>
    </row>
    <row r="17751" spans="44:74">
      <c r="AR17751" s="8"/>
      <c r="BV17751" s="38"/>
    </row>
    <row r="17752" spans="44:74">
      <c r="AR17752" s="8"/>
      <c r="BV17752" s="38"/>
    </row>
    <row r="17753" spans="44:74">
      <c r="AR17753" s="8"/>
      <c r="BV17753" s="38"/>
    </row>
    <row r="17754" spans="44:74">
      <c r="AR17754" s="8"/>
      <c r="BV17754" s="38"/>
    </row>
    <row r="17755" spans="44:74">
      <c r="AR17755" s="8"/>
      <c r="BV17755" s="38"/>
    </row>
    <row r="17756" spans="44:74">
      <c r="AR17756" s="8"/>
      <c r="BV17756" s="38"/>
    </row>
    <row r="17757" spans="44:74">
      <c r="AR17757" s="8"/>
      <c r="BV17757" s="38"/>
    </row>
    <row r="17758" spans="44:74">
      <c r="AR17758" s="8"/>
      <c r="BV17758" s="38"/>
    </row>
    <row r="17759" spans="44:74">
      <c r="AR17759" s="8"/>
      <c r="BV17759" s="38"/>
    </row>
    <row r="17760" spans="44:74">
      <c r="AR17760" s="8"/>
      <c r="BV17760" s="38"/>
    </row>
    <row r="17761" spans="44:74">
      <c r="AR17761" s="8"/>
      <c r="BV17761" s="38"/>
    </row>
    <row r="17762" spans="44:74">
      <c r="AR17762" s="8"/>
      <c r="BV17762" s="38"/>
    </row>
    <row r="17763" spans="44:74">
      <c r="AR17763" s="8"/>
      <c r="BV17763" s="38"/>
    </row>
    <row r="17764" spans="44:74">
      <c r="AR17764" s="8"/>
      <c r="BV17764" s="38"/>
    </row>
    <row r="17765" spans="44:74">
      <c r="AR17765" s="8"/>
      <c r="BV17765" s="38"/>
    </row>
    <row r="17766" spans="44:74">
      <c r="AR17766" s="8"/>
      <c r="BV17766" s="38"/>
    </row>
    <row r="17767" spans="44:74">
      <c r="AR17767" s="8"/>
      <c r="BV17767" s="38"/>
    </row>
    <row r="17768" spans="44:74">
      <c r="AR17768" s="8"/>
      <c r="BV17768" s="38"/>
    </row>
    <row r="17769" spans="44:74">
      <c r="AR17769" s="8"/>
      <c r="BV17769" s="38"/>
    </row>
    <row r="17770" spans="44:74">
      <c r="AR17770" s="8"/>
      <c r="BV17770" s="38"/>
    </row>
    <row r="17771" spans="44:74">
      <c r="AR17771" s="8"/>
      <c r="BV17771" s="38"/>
    </row>
    <row r="17772" spans="44:74">
      <c r="AR17772" s="8"/>
      <c r="BV17772" s="38"/>
    </row>
    <row r="17773" spans="44:74">
      <c r="AR17773" s="8"/>
      <c r="BV17773" s="38"/>
    </row>
    <row r="17774" spans="44:74">
      <c r="AR17774" s="8"/>
      <c r="BV17774" s="38"/>
    </row>
    <row r="17775" spans="44:74">
      <c r="AR17775" s="8"/>
      <c r="BV17775" s="38"/>
    </row>
    <row r="17776" spans="44:74">
      <c r="AR17776" s="8"/>
      <c r="BV17776" s="38"/>
    </row>
    <row r="17777" spans="44:74">
      <c r="AR17777" s="8"/>
      <c r="BV17777" s="38"/>
    </row>
    <row r="17778" spans="44:74">
      <c r="AR17778" s="8"/>
      <c r="BV17778" s="38"/>
    </row>
    <row r="17779" spans="44:74">
      <c r="AR17779" s="8"/>
      <c r="BV17779" s="38"/>
    </row>
    <row r="17780" spans="44:74">
      <c r="AR17780" s="8"/>
      <c r="BV17780" s="38"/>
    </row>
    <row r="17781" spans="44:74">
      <c r="AR17781" s="8"/>
      <c r="BV17781" s="38"/>
    </row>
    <row r="17782" spans="44:74">
      <c r="AR17782" s="8"/>
      <c r="BV17782" s="38"/>
    </row>
    <row r="17783" spans="44:74">
      <c r="AR17783" s="8"/>
      <c r="BV17783" s="38"/>
    </row>
    <row r="17784" spans="44:74">
      <c r="AR17784" s="8"/>
      <c r="BV17784" s="38"/>
    </row>
    <row r="17785" spans="44:74">
      <c r="AR17785" s="8"/>
      <c r="BV17785" s="38"/>
    </row>
    <row r="17786" spans="44:74">
      <c r="AR17786" s="8"/>
      <c r="BV17786" s="38"/>
    </row>
    <row r="17787" spans="44:74">
      <c r="AR17787" s="8"/>
      <c r="BV17787" s="38"/>
    </row>
    <row r="17788" spans="44:74">
      <c r="AR17788" s="8"/>
      <c r="BV17788" s="38"/>
    </row>
    <row r="17789" spans="44:74">
      <c r="AR17789" s="8"/>
      <c r="BV17789" s="38"/>
    </row>
    <row r="17790" spans="44:74">
      <c r="AR17790" s="8"/>
      <c r="BV17790" s="38"/>
    </row>
    <row r="17791" spans="44:74">
      <c r="AR17791" s="8"/>
      <c r="BV17791" s="38"/>
    </row>
    <row r="17792" spans="44:74">
      <c r="AR17792" s="8"/>
      <c r="BV17792" s="38"/>
    </row>
    <row r="17793" spans="44:74">
      <c r="AR17793" s="8"/>
      <c r="BV17793" s="38"/>
    </row>
    <row r="17794" spans="44:74">
      <c r="AR17794" s="8"/>
      <c r="BV17794" s="38"/>
    </row>
    <row r="17795" spans="44:74">
      <c r="AR17795" s="8"/>
      <c r="BV17795" s="38"/>
    </row>
    <row r="17796" spans="44:74">
      <c r="AR17796" s="8"/>
      <c r="BV17796" s="38"/>
    </row>
    <row r="17797" spans="44:74">
      <c r="AR17797" s="8"/>
      <c r="BV17797" s="38"/>
    </row>
    <row r="17798" spans="44:74">
      <c r="AR17798" s="8"/>
      <c r="BV17798" s="38"/>
    </row>
    <row r="17799" spans="44:74">
      <c r="AR17799" s="8"/>
      <c r="BV17799" s="38"/>
    </row>
    <row r="17800" spans="44:74">
      <c r="AR17800" s="8"/>
      <c r="BV17800" s="38"/>
    </row>
    <row r="17801" spans="44:74">
      <c r="AR17801" s="8"/>
      <c r="BV17801" s="38"/>
    </row>
    <row r="17802" spans="44:74">
      <c r="AR17802" s="8"/>
      <c r="BV17802" s="38"/>
    </row>
    <row r="17803" spans="44:74">
      <c r="AR17803" s="8"/>
      <c r="BV17803" s="38"/>
    </row>
    <row r="17804" spans="44:74">
      <c r="AR17804" s="8"/>
      <c r="BV17804" s="38"/>
    </row>
    <row r="17805" spans="44:74">
      <c r="AR17805" s="8"/>
      <c r="BV17805" s="38"/>
    </row>
    <row r="17806" spans="44:74">
      <c r="AR17806" s="8"/>
      <c r="BV17806" s="38"/>
    </row>
    <row r="17807" spans="44:74">
      <c r="AR17807" s="8"/>
      <c r="BV17807" s="38"/>
    </row>
    <row r="17808" spans="44:74">
      <c r="AR17808" s="8"/>
      <c r="BV17808" s="38"/>
    </row>
    <row r="17809" spans="44:74">
      <c r="AR17809" s="8"/>
      <c r="BV17809" s="38"/>
    </row>
    <row r="17810" spans="44:74">
      <c r="AR17810" s="8"/>
      <c r="BV17810" s="38"/>
    </row>
    <row r="17811" spans="44:74">
      <c r="AR17811" s="8"/>
      <c r="BV17811" s="38"/>
    </row>
    <row r="17812" spans="44:74">
      <c r="AR17812" s="8"/>
      <c r="BV17812" s="38"/>
    </row>
    <row r="17813" spans="44:74">
      <c r="AR17813" s="8"/>
      <c r="BV17813" s="38"/>
    </row>
    <row r="17814" spans="44:74">
      <c r="AR17814" s="8"/>
      <c r="BV17814" s="38"/>
    </row>
    <row r="17815" spans="44:74">
      <c r="AR17815" s="8"/>
      <c r="BV17815" s="38"/>
    </row>
    <row r="17816" spans="44:74">
      <c r="AR17816" s="8"/>
      <c r="BV17816" s="38"/>
    </row>
    <row r="17817" spans="44:74">
      <c r="AR17817" s="8"/>
      <c r="BV17817" s="38"/>
    </row>
    <row r="17818" spans="44:74">
      <c r="AR17818" s="8"/>
      <c r="BV17818" s="38"/>
    </row>
    <row r="17819" spans="44:74">
      <c r="AR17819" s="8"/>
      <c r="BV17819" s="38"/>
    </row>
    <row r="17820" spans="44:74">
      <c r="AR17820" s="8"/>
      <c r="BV17820" s="38"/>
    </row>
    <row r="17821" spans="44:74">
      <c r="AR17821" s="8"/>
      <c r="BV17821" s="38"/>
    </row>
    <row r="17822" spans="44:74">
      <c r="AR17822" s="8"/>
      <c r="BV17822" s="38"/>
    </row>
    <row r="17823" spans="44:74">
      <c r="AR17823" s="8"/>
      <c r="BV17823" s="38"/>
    </row>
    <row r="17824" spans="44:74">
      <c r="AR17824" s="8"/>
      <c r="BV17824" s="38"/>
    </row>
    <row r="17825" spans="44:74">
      <c r="AR17825" s="8"/>
      <c r="BV17825" s="38"/>
    </row>
    <row r="17826" spans="44:74">
      <c r="AR17826" s="8"/>
      <c r="BV17826" s="38"/>
    </row>
    <row r="17827" spans="44:74">
      <c r="AR17827" s="8"/>
      <c r="BV17827" s="38"/>
    </row>
    <row r="17828" spans="44:74">
      <c r="AR17828" s="8"/>
      <c r="BV17828" s="38"/>
    </row>
    <row r="17829" spans="44:74">
      <c r="AR17829" s="8"/>
      <c r="BV17829" s="38"/>
    </row>
    <row r="17830" spans="44:74">
      <c r="AR17830" s="8"/>
      <c r="BV17830" s="38"/>
    </row>
    <row r="17831" spans="44:74">
      <c r="AR17831" s="8"/>
      <c r="BV17831" s="38"/>
    </row>
    <row r="17832" spans="44:74">
      <c r="AR17832" s="8"/>
      <c r="BV17832" s="38"/>
    </row>
    <row r="17833" spans="44:74">
      <c r="AR17833" s="8"/>
      <c r="BV17833" s="38"/>
    </row>
    <row r="17834" spans="44:74">
      <c r="AR17834" s="8"/>
      <c r="BV17834" s="38"/>
    </row>
    <row r="17835" spans="44:74">
      <c r="AR17835" s="8"/>
      <c r="BV17835" s="38"/>
    </row>
    <row r="17836" spans="44:74">
      <c r="AR17836" s="8"/>
      <c r="BV17836" s="38"/>
    </row>
    <row r="17837" spans="44:74">
      <c r="AR17837" s="8"/>
      <c r="BV17837" s="38"/>
    </row>
    <row r="17838" spans="44:74">
      <c r="AR17838" s="8"/>
      <c r="BV17838" s="38"/>
    </row>
    <row r="17839" spans="44:74">
      <c r="AR17839" s="8"/>
      <c r="BV17839" s="38"/>
    </row>
    <row r="17840" spans="44:74">
      <c r="AR17840" s="8"/>
      <c r="BV17840" s="38"/>
    </row>
    <row r="17841" spans="44:74">
      <c r="AR17841" s="8"/>
      <c r="BV17841" s="38"/>
    </row>
    <row r="17842" spans="44:74">
      <c r="AR17842" s="8"/>
      <c r="BV17842" s="38"/>
    </row>
    <row r="17843" spans="44:74">
      <c r="AR17843" s="8"/>
      <c r="BV17843" s="38"/>
    </row>
    <row r="17844" spans="44:74">
      <c r="AR17844" s="8"/>
      <c r="BV17844" s="38"/>
    </row>
    <row r="17845" spans="44:74">
      <c r="AR17845" s="8"/>
      <c r="BV17845" s="38"/>
    </row>
    <row r="17846" spans="44:74">
      <c r="AR17846" s="8"/>
      <c r="BV17846" s="38"/>
    </row>
    <row r="17847" spans="44:74">
      <c r="AR17847" s="8"/>
      <c r="BV17847" s="38"/>
    </row>
    <row r="17848" spans="44:74">
      <c r="AR17848" s="8"/>
      <c r="BV17848" s="38"/>
    </row>
    <row r="17849" spans="44:74">
      <c r="AR17849" s="8"/>
      <c r="BV17849" s="38"/>
    </row>
    <row r="17850" spans="44:74">
      <c r="AR17850" s="8"/>
      <c r="BV17850" s="38"/>
    </row>
    <row r="17851" spans="44:74">
      <c r="AR17851" s="8"/>
      <c r="BV17851" s="38"/>
    </row>
    <row r="17852" spans="44:74">
      <c r="AR17852" s="8"/>
      <c r="BV17852" s="38"/>
    </row>
    <row r="17853" spans="44:74">
      <c r="AR17853" s="8"/>
      <c r="BV17853" s="38"/>
    </row>
    <row r="17854" spans="44:74">
      <c r="AR17854" s="8"/>
      <c r="BV17854" s="38"/>
    </row>
    <row r="17855" spans="44:74">
      <c r="AR17855" s="8"/>
      <c r="BV17855" s="38"/>
    </row>
    <row r="17856" spans="44:74">
      <c r="AR17856" s="8"/>
      <c r="BV17856" s="38"/>
    </row>
    <row r="17857" spans="44:74">
      <c r="AR17857" s="8"/>
      <c r="BV17857" s="38"/>
    </row>
    <row r="17858" spans="44:74">
      <c r="AR17858" s="8"/>
      <c r="BV17858" s="38"/>
    </row>
    <row r="17859" spans="44:74">
      <c r="AR17859" s="8"/>
      <c r="BV17859" s="38"/>
    </row>
    <row r="17860" spans="44:74">
      <c r="AR17860" s="8"/>
      <c r="BV17860" s="38"/>
    </row>
    <row r="17861" spans="44:74">
      <c r="AR17861" s="8"/>
      <c r="BV17861" s="38"/>
    </row>
    <row r="17862" spans="44:74">
      <c r="AR17862" s="8"/>
      <c r="BV17862" s="38"/>
    </row>
    <row r="17863" spans="44:74">
      <c r="AR17863" s="8"/>
      <c r="BV17863" s="38"/>
    </row>
    <row r="17864" spans="44:74">
      <c r="AR17864" s="8"/>
      <c r="BV17864" s="38"/>
    </row>
    <row r="17865" spans="44:74">
      <c r="AR17865" s="8"/>
      <c r="BV17865" s="38"/>
    </row>
    <row r="17866" spans="44:74">
      <c r="AR17866" s="8"/>
      <c r="BV17866" s="38"/>
    </row>
    <row r="17867" spans="44:74">
      <c r="AR17867" s="8"/>
      <c r="BV17867" s="38"/>
    </row>
    <row r="17868" spans="44:74">
      <c r="AR17868" s="8"/>
      <c r="BV17868" s="38"/>
    </row>
    <row r="17869" spans="44:74">
      <c r="AR17869" s="8"/>
      <c r="BV17869" s="38"/>
    </row>
    <row r="17870" spans="44:74">
      <c r="AR17870" s="8"/>
      <c r="BV17870" s="38"/>
    </row>
    <row r="17871" spans="44:74">
      <c r="AR17871" s="8"/>
      <c r="BV17871" s="38"/>
    </row>
    <row r="17872" spans="44:74">
      <c r="AR17872" s="8"/>
      <c r="BV17872" s="38"/>
    </row>
    <row r="17873" spans="44:74">
      <c r="AR17873" s="8"/>
      <c r="BV17873" s="38"/>
    </row>
    <row r="17874" spans="44:74">
      <c r="AR17874" s="8"/>
      <c r="BV17874" s="38"/>
    </row>
    <row r="17875" spans="44:74">
      <c r="AR17875" s="8"/>
      <c r="BV17875" s="38"/>
    </row>
    <row r="17876" spans="44:74">
      <c r="AR17876" s="8"/>
      <c r="BV17876" s="38"/>
    </row>
    <row r="17877" spans="44:74">
      <c r="AR17877" s="8"/>
      <c r="BV17877" s="38"/>
    </row>
    <row r="17878" spans="44:74">
      <c r="AR17878" s="8"/>
      <c r="BV17878" s="38"/>
    </row>
    <row r="17879" spans="44:74">
      <c r="AR17879" s="8"/>
      <c r="BV17879" s="38"/>
    </row>
    <row r="17880" spans="44:74">
      <c r="AR17880" s="8"/>
      <c r="BV17880" s="38"/>
    </row>
    <row r="17881" spans="44:74">
      <c r="AR17881" s="8"/>
      <c r="BV17881" s="38"/>
    </row>
    <row r="17882" spans="44:74">
      <c r="AR17882" s="8"/>
      <c r="BV17882" s="38"/>
    </row>
    <row r="17883" spans="44:74">
      <c r="AR17883" s="8"/>
      <c r="BV17883" s="38"/>
    </row>
    <row r="17884" spans="44:74">
      <c r="AR17884" s="8"/>
      <c r="BV17884" s="38"/>
    </row>
    <row r="17885" spans="44:74">
      <c r="AR17885" s="8"/>
      <c r="BV17885" s="38"/>
    </row>
    <row r="17886" spans="44:74">
      <c r="AR17886" s="8"/>
      <c r="BV17886" s="38"/>
    </row>
    <row r="17887" spans="44:74">
      <c r="AR17887" s="8"/>
      <c r="BV17887" s="38"/>
    </row>
    <row r="17888" spans="44:74">
      <c r="AR17888" s="8"/>
      <c r="BV17888" s="38"/>
    </row>
    <row r="17889" spans="44:74">
      <c r="AR17889" s="8"/>
      <c r="BV17889" s="38"/>
    </row>
    <row r="17890" spans="44:74">
      <c r="AR17890" s="8"/>
      <c r="BV17890" s="38"/>
    </row>
    <row r="17891" spans="44:74">
      <c r="AR17891" s="8"/>
      <c r="BV17891" s="38"/>
    </row>
    <row r="17892" spans="44:74">
      <c r="AR17892" s="8"/>
      <c r="BV17892" s="38"/>
    </row>
    <row r="17893" spans="44:74">
      <c r="AR17893" s="8"/>
      <c r="BV17893" s="38"/>
    </row>
    <row r="17894" spans="44:74">
      <c r="AR17894" s="8"/>
      <c r="BV17894" s="38"/>
    </row>
    <row r="17895" spans="44:74">
      <c r="AR17895" s="8"/>
      <c r="BV17895" s="38"/>
    </row>
    <row r="17896" spans="44:74">
      <c r="AR17896" s="8"/>
      <c r="BV17896" s="38"/>
    </row>
    <row r="17897" spans="44:74">
      <c r="AR17897" s="8"/>
      <c r="BV17897" s="38"/>
    </row>
    <row r="17898" spans="44:74">
      <c r="AR17898" s="8"/>
      <c r="BV17898" s="38"/>
    </row>
    <row r="17899" spans="44:74">
      <c r="AR17899" s="8"/>
      <c r="BV17899" s="38"/>
    </row>
    <row r="17900" spans="44:74">
      <c r="AR17900" s="8"/>
      <c r="BV17900" s="38"/>
    </row>
    <row r="17901" spans="44:74">
      <c r="AR17901" s="8"/>
      <c r="BV17901" s="38"/>
    </row>
    <row r="17902" spans="44:74">
      <c r="AR17902" s="8"/>
      <c r="BV17902" s="38"/>
    </row>
    <row r="17903" spans="44:74">
      <c r="AR17903" s="8"/>
      <c r="BV17903" s="38"/>
    </row>
    <row r="17904" spans="44:74">
      <c r="AR17904" s="8"/>
      <c r="BV17904" s="38"/>
    </row>
    <row r="17905" spans="44:74">
      <c r="AR17905" s="8"/>
      <c r="BV17905" s="38"/>
    </row>
    <row r="17906" spans="44:74">
      <c r="AR17906" s="8"/>
      <c r="BV17906" s="38"/>
    </row>
    <row r="17907" spans="44:74">
      <c r="AR17907" s="8"/>
      <c r="BV17907" s="38"/>
    </row>
    <row r="17908" spans="44:74">
      <c r="AR17908" s="8"/>
      <c r="BV17908" s="38"/>
    </row>
    <row r="17909" spans="44:74">
      <c r="AR17909" s="8"/>
      <c r="BV17909" s="38"/>
    </row>
    <row r="17910" spans="44:74">
      <c r="AR17910" s="8"/>
      <c r="BV17910" s="38"/>
    </row>
    <row r="17911" spans="44:74">
      <c r="AR17911" s="8"/>
      <c r="BV17911" s="38"/>
    </row>
    <row r="17912" spans="44:74">
      <c r="AR17912" s="8"/>
      <c r="BV17912" s="38"/>
    </row>
    <row r="17913" spans="44:74">
      <c r="AR17913" s="8"/>
      <c r="BV17913" s="38"/>
    </row>
    <row r="17914" spans="44:74">
      <c r="AR17914" s="8"/>
      <c r="BV17914" s="38"/>
    </row>
    <row r="17915" spans="44:74">
      <c r="AR17915" s="8"/>
      <c r="BV17915" s="38"/>
    </row>
    <row r="17916" spans="44:74">
      <c r="AR17916" s="8"/>
      <c r="BV17916" s="38"/>
    </row>
    <row r="17917" spans="44:74">
      <c r="AR17917" s="8"/>
      <c r="BV17917" s="38"/>
    </row>
    <row r="17918" spans="44:74">
      <c r="AR17918" s="8"/>
      <c r="BV17918" s="38"/>
    </row>
    <row r="17919" spans="44:74">
      <c r="AR17919" s="8"/>
      <c r="BV17919" s="38"/>
    </row>
    <row r="17920" spans="44:74">
      <c r="AR17920" s="8"/>
      <c r="BV17920" s="38"/>
    </row>
    <row r="17921" spans="44:74">
      <c r="AR17921" s="8"/>
      <c r="BV17921" s="38"/>
    </row>
    <row r="17922" spans="44:74">
      <c r="AR17922" s="8"/>
      <c r="BV17922" s="38"/>
    </row>
    <row r="17923" spans="44:74">
      <c r="AR17923" s="8"/>
      <c r="BV17923" s="38"/>
    </row>
    <row r="17924" spans="44:74">
      <c r="AR17924" s="8"/>
      <c r="BV17924" s="38"/>
    </row>
    <row r="17925" spans="44:74">
      <c r="AR17925" s="8"/>
      <c r="BV17925" s="38"/>
    </row>
    <row r="17926" spans="44:74">
      <c r="AR17926" s="8"/>
      <c r="BV17926" s="38"/>
    </row>
    <row r="17927" spans="44:74">
      <c r="AR17927" s="8"/>
      <c r="BV17927" s="38"/>
    </row>
    <row r="17928" spans="44:74">
      <c r="AR17928" s="8"/>
      <c r="BV17928" s="38"/>
    </row>
    <row r="17929" spans="44:74">
      <c r="AR17929" s="8"/>
      <c r="BV17929" s="38"/>
    </row>
    <row r="17930" spans="44:74">
      <c r="AR17930" s="8"/>
      <c r="BV17930" s="38"/>
    </row>
    <row r="17931" spans="44:74">
      <c r="AR17931" s="8"/>
      <c r="BV17931" s="38"/>
    </row>
    <row r="17932" spans="44:74">
      <c r="AR17932" s="8"/>
      <c r="BV17932" s="38"/>
    </row>
    <row r="17933" spans="44:74">
      <c r="AR17933" s="8"/>
      <c r="BV17933" s="38"/>
    </row>
    <row r="17934" spans="44:74">
      <c r="AR17934" s="8"/>
      <c r="BV17934" s="38"/>
    </row>
    <row r="17935" spans="44:74">
      <c r="AR17935" s="8"/>
      <c r="BV17935" s="38"/>
    </row>
    <row r="17936" spans="44:74">
      <c r="AR17936" s="8"/>
      <c r="BV17936" s="38"/>
    </row>
    <row r="17937" spans="44:74">
      <c r="AR17937" s="8"/>
      <c r="BV17937" s="38"/>
    </row>
    <row r="17938" spans="44:74">
      <c r="AR17938" s="8"/>
      <c r="BV17938" s="38"/>
    </row>
    <row r="17939" spans="44:74">
      <c r="AR17939" s="8"/>
      <c r="BV17939" s="38"/>
    </row>
    <row r="17940" spans="44:74">
      <c r="AR17940" s="8"/>
      <c r="BV17940" s="38"/>
    </row>
    <row r="17941" spans="44:74">
      <c r="AR17941" s="8"/>
      <c r="BV17941" s="38"/>
    </row>
    <row r="17942" spans="44:74">
      <c r="AR17942" s="8"/>
      <c r="BV17942" s="38"/>
    </row>
    <row r="17943" spans="44:74">
      <c r="AR17943" s="8"/>
      <c r="BV17943" s="38"/>
    </row>
    <row r="17944" spans="44:74">
      <c r="AR17944" s="8"/>
      <c r="BV17944" s="38"/>
    </row>
    <row r="17945" spans="44:74">
      <c r="AR17945" s="8"/>
      <c r="BV17945" s="38"/>
    </row>
    <row r="17946" spans="44:74">
      <c r="AR17946" s="8"/>
      <c r="BV17946" s="38"/>
    </row>
    <row r="17947" spans="44:74">
      <c r="AR17947" s="8"/>
      <c r="BV17947" s="38"/>
    </row>
    <row r="17948" spans="44:74">
      <c r="AR17948" s="8"/>
      <c r="BV17948" s="38"/>
    </row>
    <row r="17949" spans="44:74">
      <c r="AR17949" s="8"/>
      <c r="BV17949" s="38"/>
    </row>
    <row r="17950" spans="44:74">
      <c r="AR17950" s="8"/>
      <c r="BV17950" s="38"/>
    </row>
    <row r="17951" spans="44:74">
      <c r="AR17951" s="8"/>
      <c r="BV17951" s="38"/>
    </row>
    <row r="17952" spans="44:74">
      <c r="AR17952" s="8"/>
      <c r="BV17952" s="38"/>
    </row>
    <row r="17953" spans="44:74">
      <c r="AR17953" s="8"/>
      <c r="BV17953" s="38"/>
    </row>
    <row r="17954" spans="44:74">
      <c r="AR17954" s="8"/>
      <c r="BV17954" s="38"/>
    </row>
    <row r="17955" spans="44:74">
      <c r="AR17955" s="8"/>
      <c r="BV17955" s="38"/>
    </row>
    <row r="17956" spans="44:74">
      <c r="AR17956" s="8"/>
      <c r="BV17956" s="38"/>
    </row>
    <row r="17957" spans="44:74">
      <c r="AR17957" s="8"/>
      <c r="BV17957" s="38"/>
    </row>
    <row r="17958" spans="44:74">
      <c r="AR17958" s="8"/>
      <c r="BV17958" s="38"/>
    </row>
    <row r="17959" spans="44:74">
      <c r="AR17959" s="8"/>
      <c r="BV17959" s="38"/>
    </row>
    <row r="17960" spans="44:74">
      <c r="AR17960" s="8"/>
      <c r="BV17960" s="38"/>
    </row>
    <row r="17961" spans="44:74">
      <c r="AR17961" s="8"/>
      <c r="BV17961" s="38"/>
    </row>
    <row r="17962" spans="44:74">
      <c r="AR17962" s="8"/>
      <c r="BV17962" s="38"/>
    </row>
    <row r="17963" spans="44:74">
      <c r="AR17963" s="8"/>
      <c r="BV17963" s="38"/>
    </row>
    <row r="17964" spans="44:74">
      <c r="AR17964" s="8"/>
      <c r="BV17964" s="38"/>
    </row>
    <row r="17965" spans="44:74">
      <c r="AR17965" s="8"/>
      <c r="BV17965" s="38"/>
    </row>
    <row r="17966" spans="44:74">
      <c r="AR17966" s="8"/>
      <c r="BV17966" s="38"/>
    </row>
    <row r="17967" spans="44:74">
      <c r="AR17967" s="8"/>
      <c r="BV17967" s="38"/>
    </row>
    <row r="17968" spans="44:74">
      <c r="AR17968" s="8"/>
      <c r="BV17968" s="38"/>
    </row>
    <row r="17969" spans="44:74">
      <c r="AR17969" s="8"/>
      <c r="BV17969" s="38"/>
    </row>
    <row r="17970" spans="44:74">
      <c r="AR17970" s="8"/>
      <c r="BV17970" s="38"/>
    </row>
    <row r="17971" spans="44:74">
      <c r="AR17971" s="8"/>
      <c r="BV17971" s="38"/>
    </row>
    <row r="17972" spans="44:74">
      <c r="AR17972" s="8"/>
      <c r="BV17972" s="38"/>
    </row>
    <row r="17973" spans="44:74">
      <c r="AR17973" s="8"/>
      <c r="BV17973" s="38"/>
    </row>
    <row r="17974" spans="44:74">
      <c r="AR17974" s="8"/>
      <c r="BV17974" s="38"/>
    </row>
    <row r="17975" spans="44:74">
      <c r="AR17975" s="8"/>
      <c r="BV17975" s="38"/>
    </row>
    <row r="17976" spans="44:74">
      <c r="AR17976" s="8"/>
      <c r="BV17976" s="38"/>
    </row>
    <row r="17977" spans="44:74">
      <c r="AR17977" s="8"/>
      <c r="BV17977" s="38"/>
    </row>
    <row r="17978" spans="44:74">
      <c r="AR17978" s="8"/>
      <c r="BV17978" s="38"/>
    </row>
    <row r="17979" spans="44:74">
      <c r="AR17979" s="8"/>
      <c r="BV17979" s="38"/>
    </row>
    <row r="17980" spans="44:74">
      <c r="AR17980" s="8"/>
      <c r="BV17980" s="38"/>
    </row>
    <row r="17981" spans="44:74">
      <c r="AR17981" s="8"/>
      <c r="BV17981" s="38"/>
    </row>
    <row r="17982" spans="44:74">
      <c r="AR17982" s="8"/>
      <c r="BV17982" s="38"/>
    </row>
    <row r="17983" spans="44:74">
      <c r="AR17983" s="8"/>
      <c r="BV17983" s="38"/>
    </row>
    <row r="17984" spans="44:74">
      <c r="AR17984" s="8"/>
      <c r="BV17984" s="38"/>
    </row>
    <row r="17985" spans="44:74">
      <c r="AR17985" s="8"/>
      <c r="BV17985" s="38"/>
    </row>
    <row r="17986" spans="44:74">
      <c r="AR17986" s="8"/>
      <c r="BV17986" s="38"/>
    </row>
    <row r="17987" spans="44:74">
      <c r="AR17987" s="8"/>
      <c r="BV17987" s="38"/>
    </row>
    <row r="17988" spans="44:74">
      <c r="AR17988" s="8"/>
      <c r="BV17988" s="38"/>
    </row>
    <row r="17989" spans="44:74">
      <c r="AR17989" s="8"/>
      <c r="BV17989" s="38"/>
    </row>
    <row r="17990" spans="44:74">
      <c r="AR17990" s="8"/>
      <c r="BV17990" s="38"/>
    </row>
    <row r="17991" spans="44:74">
      <c r="AR17991" s="8"/>
      <c r="BV17991" s="38"/>
    </row>
    <row r="17992" spans="44:74">
      <c r="AR17992" s="8"/>
      <c r="BV17992" s="38"/>
    </row>
    <row r="17993" spans="44:74">
      <c r="AR17993" s="8"/>
      <c r="BV17993" s="38"/>
    </row>
    <row r="17994" spans="44:74">
      <c r="AR17994" s="8"/>
      <c r="BV17994" s="38"/>
    </row>
    <row r="17995" spans="44:74">
      <c r="AR17995" s="8"/>
      <c r="BV17995" s="38"/>
    </row>
    <row r="17996" spans="44:74">
      <c r="AR17996" s="8"/>
      <c r="BV17996" s="38"/>
    </row>
    <row r="17997" spans="44:74">
      <c r="AR17997" s="8"/>
      <c r="BV17997" s="38"/>
    </row>
    <row r="17998" spans="44:74">
      <c r="AR17998" s="8"/>
      <c r="BV17998" s="38"/>
    </row>
    <row r="17999" spans="44:74">
      <c r="AR17999" s="8"/>
      <c r="BV17999" s="38"/>
    </row>
    <row r="18000" spans="44:74">
      <c r="AR18000" s="8"/>
      <c r="BV18000" s="38"/>
    </row>
    <row r="18001" spans="44:74">
      <c r="AR18001" s="8"/>
      <c r="BV18001" s="38"/>
    </row>
    <row r="18002" spans="44:74">
      <c r="AR18002" s="8"/>
      <c r="BV18002" s="38"/>
    </row>
    <row r="18003" spans="44:74">
      <c r="AR18003" s="8"/>
      <c r="BV18003" s="38"/>
    </row>
    <row r="18004" spans="44:74">
      <c r="AR18004" s="8"/>
      <c r="BV18004" s="38"/>
    </row>
    <row r="18005" spans="44:74">
      <c r="AR18005" s="8"/>
      <c r="BV18005" s="38"/>
    </row>
    <row r="18006" spans="44:74">
      <c r="AR18006" s="8"/>
      <c r="BV18006" s="38"/>
    </row>
    <row r="18007" spans="44:74">
      <c r="AR18007" s="8"/>
      <c r="BV18007" s="38"/>
    </row>
    <row r="18008" spans="44:74">
      <c r="AR18008" s="8"/>
      <c r="BV18008" s="38"/>
    </row>
    <row r="18009" spans="44:74">
      <c r="AR18009" s="8"/>
      <c r="BV18009" s="38"/>
    </row>
    <row r="18010" spans="44:74">
      <c r="AR18010" s="8"/>
      <c r="BV18010" s="38"/>
    </row>
    <row r="18011" spans="44:74">
      <c r="AR18011" s="8"/>
      <c r="BV18011" s="38"/>
    </row>
    <row r="18012" spans="44:74">
      <c r="AR18012" s="8"/>
      <c r="BV18012" s="38"/>
    </row>
    <row r="18013" spans="44:74">
      <c r="AR18013" s="8"/>
      <c r="BV18013" s="38"/>
    </row>
    <row r="18014" spans="44:74">
      <c r="AR18014" s="8"/>
      <c r="BV18014" s="38"/>
    </row>
    <row r="18015" spans="44:74">
      <c r="AR18015" s="8"/>
      <c r="BV18015" s="38"/>
    </row>
    <row r="18016" spans="44:74">
      <c r="AR18016" s="8"/>
      <c r="BV18016" s="38"/>
    </row>
    <row r="18017" spans="44:74">
      <c r="AR18017" s="8"/>
      <c r="BV18017" s="38"/>
    </row>
    <row r="18018" spans="44:74">
      <c r="AR18018" s="8"/>
      <c r="BV18018" s="38"/>
    </row>
    <row r="18019" spans="44:74">
      <c r="AR18019" s="8"/>
      <c r="BV18019" s="38"/>
    </row>
    <row r="18020" spans="44:74">
      <c r="AR18020" s="8"/>
      <c r="BV18020" s="38"/>
    </row>
    <row r="18021" spans="44:74">
      <c r="AR18021" s="8"/>
      <c r="BV18021" s="38"/>
    </row>
    <row r="18022" spans="44:74">
      <c r="AR18022" s="8"/>
      <c r="BV18022" s="38"/>
    </row>
    <row r="18023" spans="44:74">
      <c r="AR18023" s="8"/>
      <c r="BV18023" s="38"/>
    </row>
    <row r="18024" spans="44:74">
      <c r="AR18024" s="8"/>
      <c r="BV18024" s="38"/>
    </row>
    <row r="18025" spans="44:74">
      <c r="AR18025" s="8"/>
      <c r="BV18025" s="38"/>
    </row>
    <row r="18026" spans="44:74">
      <c r="AR18026" s="8"/>
      <c r="BV18026" s="38"/>
    </row>
    <row r="18027" spans="44:74">
      <c r="AR18027" s="8"/>
      <c r="BV18027" s="38"/>
    </row>
    <row r="18028" spans="44:74">
      <c r="AR18028" s="8"/>
      <c r="BV18028" s="38"/>
    </row>
    <row r="18029" spans="44:74">
      <c r="AR18029" s="8"/>
      <c r="BV18029" s="38"/>
    </row>
    <row r="18030" spans="44:74">
      <c r="AR18030" s="8"/>
      <c r="BV18030" s="38"/>
    </row>
    <row r="18031" spans="44:74">
      <c r="AR18031" s="8"/>
      <c r="BV18031" s="38"/>
    </row>
    <row r="18032" spans="44:74">
      <c r="AR18032" s="8"/>
      <c r="BV18032" s="38"/>
    </row>
    <row r="18033" spans="44:74">
      <c r="AR18033" s="8"/>
      <c r="BV18033" s="38"/>
    </row>
    <row r="18034" spans="44:74">
      <c r="AR18034" s="8"/>
      <c r="BV18034" s="38"/>
    </row>
    <row r="18035" spans="44:74">
      <c r="AR18035" s="8"/>
      <c r="BV18035" s="38"/>
    </row>
    <row r="18036" spans="44:74">
      <c r="AR18036" s="8"/>
      <c r="BV18036" s="38"/>
    </row>
    <row r="18037" spans="44:74">
      <c r="AR18037" s="8"/>
      <c r="BV18037" s="38"/>
    </row>
    <row r="18038" spans="44:74">
      <c r="AR18038" s="8"/>
      <c r="BV18038" s="38"/>
    </row>
    <row r="18039" spans="44:74">
      <c r="AR18039" s="8"/>
      <c r="BV18039" s="38"/>
    </row>
    <row r="18040" spans="44:74">
      <c r="AR18040" s="8"/>
      <c r="BV18040" s="38"/>
    </row>
    <row r="18041" spans="44:74">
      <c r="AR18041" s="8"/>
      <c r="BV18041" s="38"/>
    </row>
    <row r="18042" spans="44:74">
      <c r="AR18042" s="8"/>
      <c r="BV18042" s="38"/>
    </row>
    <row r="18043" spans="44:74">
      <c r="AR18043" s="8"/>
      <c r="BV18043" s="38"/>
    </row>
    <row r="18044" spans="44:74">
      <c r="AR18044" s="8"/>
      <c r="BV18044" s="38"/>
    </row>
    <row r="18045" spans="44:74">
      <c r="AR18045" s="8"/>
      <c r="BV18045" s="38"/>
    </row>
    <row r="18046" spans="44:74">
      <c r="AR18046" s="8"/>
      <c r="BV18046" s="38"/>
    </row>
    <row r="18047" spans="44:74">
      <c r="AR18047" s="8"/>
      <c r="BV18047" s="38"/>
    </row>
    <row r="18048" spans="44:74">
      <c r="AR18048" s="8"/>
      <c r="BV18048" s="38"/>
    </row>
    <row r="18049" spans="44:74">
      <c r="AR18049" s="8"/>
      <c r="BV18049" s="38"/>
    </row>
    <row r="18050" spans="44:74">
      <c r="AR18050" s="8"/>
      <c r="BV18050" s="38"/>
    </row>
    <row r="18051" spans="44:74">
      <c r="AR18051" s="8"/>
      <c r="BV18051" s="38"/>
    </row>
    <row r="18052" spans="44:74">
      <c r="AR18052" s="8"/>
      <c r="BV18052" s="38"/>
    </row>
    <row r="18053" spans="44:74">
      <c r="AR18053" s="8"/>
      <c r="BV18053" s="38"/>
    </row>
    <row r="18054" spans="44:74">
      <c r="AR18054" s="8"/>
      <c r="BV18054" s="38"/>
    </row>
    <row r="18055" spans="44:74">
      <c r="AR18055" s="8"/>
      <c r="BV18055" s="38"/>
    </row>
    <row r="18056" spans="44:74">
      <c r="AR18056" s="8"/>
      <c r="BV18056" s="38"/>
    </row>
    <row r="18057" spans="44:74">
      <c r="AR18057" s="8"/>
      <c r="BV18057" s="38"/>
    </row>
    <row r="18058" spans="44:74">
      <c r="AR18058" s="8"/>
      <c r="BV18058" s="38"/>
    </row>
    <row r="18059" spans="44:74">
      <c r="AR18059" s="8"/>
      <c r="BV18059" s="38"/>
    </row>
    <row r="18060" spans="44:74">
      <c r="AR18060" s="8"/>
      <c r="BV18060" s="38"/>
    </row>
    <row r="18061" spans="44:74">
      <c r="AR18061" s="8"/>
      <c r="BV18061" s="38"/>
    </row>
    <row r="18062" spans="44:74">
      <c r="AR18062" s="8"/>
      <c r="BV18062" s="38"/>
    </row>
    <row r="18063" spans="44:74">
      <c r="AR18063" s="8"/>
      <c r="BV18063" s="38"/>
    </row>
    <row r="18064" spans="44:74">
      <c r="AR18064" s="8"/>
      <c r="BV18064" s="38"/>
    </row>
    <row r="18065" spans="44:74">
      <c r="AR18065" s="8"/>
      <c r="BV18065" s="38"/>
    </row>
    <row r="18066" spans="44:74">
      <c r="AR18066" s="8"/>
      <c r="BV18066" s="38"/>
    </row>
    <row r="18067" spans="44:74">
      <c r="AR18067" s="8"/>
      <c r="BV18067" s="38"/>
    </row>
    <row r="18068" spans="44:74">
      <c r="AR18068" s="8"/>
      <c r="BV18068" s="38"/>
    </row>
    <row r="18069" spans="44:74">
      <c r="AR18069" s="8"/>
      <c r="BV18069" s="38"/>
    </row>
    <row r="18070" spans="44:74">
      <c r="AR18070" s="8"/>
      <c r="BV18070" s="38"/>
    </row>
    <row r="18071" spans="44:74">
      <c r="AR18071" s="8"/>
      <c r="BV18071" s="38"/>
    </row>
    <row r="18072" spans="44:74">
      <c r="AR18072" s="8"/>
      <c r="BV18072" s="38"/>
    </row>
    <row r="18073" spans="44:74">
      <c r="AR18073" s="8"/>
      <c r="BV18073" s="38"/>
    </row>
    <row r="18074" spans="44:74">
      <c r="AR18074" s="8"/>
      <c r="BV18074" s="38"/>
    </row>
    <row r="18075" spans="44:74">
      <c r="AR18075" s="8"/>
      <c r="BV18075" s="38"/>
    </row>
    <row r="18076" spans="44:74">
      <c r="AR18076" s="8"/>
      <c r="BV18076" s="38"/>
    </row>
    <row r="18077" spans="44:74">
      <c r="AR18077" s="8"/>
      <c r="BV18077" s="38"/>
    </row>
    <row r="18078" spans="44:74">
      <c r="AR18078" s="8"/>
      <c r="BV18078" s="38"/>
    </row>
    <row r="18079" spans="44:74">
      <c r="AR18079" s="8"/>
      <c r="BV18079" s="38"/>
    </row>
    <row r="18080" spans="44:74">
      <c r="AR18080" s="8"/>
      <c r="BV18080" s="38"/>
    </row>
    <row r="18081" spans="44:74">
      <c r="AR18081" s="8"/>
      <c r="BV18081" s="38"/>
    </row>
    <row r="18082" spans="44:74">
      <c r="AR18082" s="8"/>
      <c r="BV18082" s="38"/>
    </row>
    <row r="18083" spans="44:74">
      <c r="AR18083" s="8"/>
      <c r="BV18083" s="38"/>
    </row>
    <row r="18084" spans="44:74">
      <c r="AR18084" s="8"/>
      <c r="BV18084" s="38"/>
    </row>
    <row r="18085" spans="44:74">
      <c r="AR18085" s="8"/>
      <c r="BV18085" s="38"/>
    </row>
    <row r="18086" spans="44:74">
      <c r="AR18086" s="8"/>
      <c r="BV18086" s="38"/>
    </row>
    <row r="18087" spans="44:74">
      <c r="AR18087" s="8"/>
      <c r="BV18087" s="38"/>
    </row>
    <row r="18088" spans="44:74">
      <c r="AR18088" s="8"/>
      <c r="BV18088" s="38"/>
    </row>
    <row r="18089" spans="44:74">
      <c r="AR18089" s="8"/>
      <c r="BV18089" s="38"/>
    </row>
    <row r="18090" spans="44:74">
      <c r="AR18090" s="8"/>
      <c r="BV18090" s="38"/>
    </row>
    <row r="18091" spans="44:74">
      <c r="AR18091" s="8"/>
      <c r="BV18091" s="38"/>
    </row>
    <row r="18092" spans="44:74">
      <c r="AR18092" s="8"/>
      <c r="BV18092" s="38"/>
    </row>
    <row r="18093" spans="44:74">
      <c r="AR18093" s="8"/>
      <c r="BV18093" s="38"/>
    </row>
    <row r="18094" spans="44:74">
      <c r="AR18094" s="8"/>
      <c r="BV18094" s="38"/>
    </row>
    <row r="18095" spans="44:74">
      <c r="AR18095" s="8"/>
      <c r="BV18095" s="38"/>
    </row>
    <row r="18096" spans="44:74">
      <c r="AR18096" s="8"/>
      <c r="BV18096" s="38"/>
    </row>
    <row r="18097" spans="44:74">
      <c r="AR18097" s="8"/>
      <c r="BV18097" s="38"/>
    </row>
    <row r="18098" spans="44:74">
      <c r="AR18098" s="8"/>
      <c r="BV18098" s="38"/>
    </row>
    <row r="18099" spans="44:74">
      <c r="AR18099" s="8"/>
      <c r="BV18099" s="38"/>
    </row>
    <row r="18100" spans="44:74">
      <c r="AR18100" s="8"/>
      <c r="BV18100" s="38"/>
    </row>
    <row r="18101" spans="44:74">
      <c r="AR18101" s="8"/>
      <c r="BV18101" s="38"/>
    </row>
    <row r="18102" spans="44:74">
      <c r="AR18102" s="8"/>
      <c r="BV18102" s="38"/>
    </row>
    <row r="18103" spans="44:74">
      <c r="AR18103" s="8"/>
      <c r="BV18103" s="38"/>
    </row>
    <row r="18104" spans="44:74">
      <c r="AR18104" s="8"/>
      <c r="BV18104" s="38"/>
    </row>
    <row r="18105" spans="44:74">
      <c r="AR18105" s="8"/>
      <c r="BV18105" s="38"/>
    </row>
    <row r="18106" spans="44:74">
      <c r="AR18106" s="8"/>
      <c r="BV18106" s="38"/>
    </row>
    <row r="18107" spans="44:74">
      <c r="AR18107" s="8"/>
      <c r="BV18107" s="38"/>
    </row>
    <row r="18108" spans="44:74">
      <c r="AR18108" s="8"/>
      <c r="BV18108" s="38"/>
    </row>
    <row r="18109" spans="44:74">
      <c r="AR18109" s="8"/>
      <c r="BV18109" s="38"/>
    </row>
    <row r="18110" spans="44:74">
      <c r="AR18110" s="8"/>
      <c r="BV18110" s="38"/>
    </row>
    <row r="18111" spans="44:74">
      <c r="AR18111" s="8"/>
      <c r="BV18111" s="38"/>
    </row>
    <row r="18112" spans="44:74">
      <c r="AR18112" s="8"/>
      <c r="BV18112" s="38"/>
    </row>
    <row r="18113" spans="44:74">
      <c r="AR18113" s="8"/>
      <c r="BV18113" s="38"/>
    </row>
    <row r="18114" spans="44:74">
      <c r="AR18114" s="8"/>
      <c r="BV18114" s="38"/>
    </row>
    <row r="18115" spans="44:74">
      <c r="AR18115" s="8"/>
      <c r="BV18115" s="38"/>
    </row>
    <row r="18116" spans="44:74">
      <c r="AR18116" s="8"/>
      <c r="BV18116" s="38"/>
    </row>
    <row r="18117" spans="44:74">
      <c r="AR18117" s="8"/>
      <c r="BV18117" s="38"/>
    </row>
    <row r="18118" spans="44:74">
      <c r="AR18118" s="8"/>
      <c r="BV18118" s="38"/>
    </row>
    <row r="18119" spans="44:74">
      <c r="AR18119" s="8"/>
      <c r="BV18119" s="38"/>
    </row>
    <row r="18120" spans="44:74">
      <c r="AR18120" s="8"/>
      <c r="BV18120" s="38"/>
    </row>
    <row r="18121" spans="44:74">
      <c r="AR18121" s="8"/>
      <c r="BV18121" s="38"/>
    </row>
    <row r="18122" spans="44:74">
      <c r="AR18122" s="8"/>
      <c r="BV18122" s="38"/>
    </row>
    <row r="18123" spans="44:74">
      <c r="AR18123" s="8"/>
      <c r="BV18123" s="38"/>
    </row>
    <row r="18124" spans="44:74">
      <c r="AR18124" s="8"/>
      <c r="BV18124" s="38"/>
    </row>
    <row r="18125" spans="44:74">
      <c r="AR18125" s="8"/>
      <c r="BV18125" s="38"/>
    </row>
    <row r="18126" spans="44:74">
      <c r="AR18126" s="8"/>
      <c r="BV18126" s="38"/>
    </row>
    <row r="18127" spans="44:74">
      <c r="AR18127" s="8"/>
      <c r="BV18127" s="38"/>
    </row>
    <row r="18128" spans="44:74">
      <c r="AR18128" s="8"/>
      <c r="BV18128" s="38"/>
    </row>
    <row r="18129" spans="44:74">
      <c r="AR18129" s="8"/>
      <c r="BV18129" s="38"/>
    </row>
    <row r="18130" spans="44:74">
      <c r="AR18130" s="8"/>
      <c r="BV18130" s="38"/>
    </row>
    <row r="18131" spans="44:74">
      <c r="AR18131" s="8"/>
      <c r="BV18131" s="38"/>
    </row>
    <row r="18132" spans="44:74">
      <c r="AR18132" s="8"/>
      <c r="BV18132" s="38"/>
    </row>
    <row r="18133" spans="44:74">
      <c r="AR18133" s="8"/>
      <c r="BV18133" s="38"/>
    </row>
    <row r="18134" spans="44:74">
      <c r="AR18134" s="8"/>
      <c r="BV18134" s="38"/>
    </row>
    <row r="18135" spans="44:74">
      <c r="AR18135" s="8"/>
      <c r="BV18135" s="38"/>
    </row>
    <row r="18136" spans="44:74">
      <c r="AR18136" s="8"/>
      <c r="BV18136" s="38"/>
    </row>
    <row r="18137" spans="44:74">
      <c r="AR18137" s="8"/>
      <c r="BV18137" s="38"/>
    </row>
    <row r="18138" spans="44:74">
      <c r="AR18138" s="8"/>
      <c r="BV18138" s="38"/>
    </row>
    <row r="18139" spans="44:74">
      <c r="AR18139" s="8"/>
      <c r="BV18139" s="38"/>
    </row>
    <row r="18140" spans="44:74">
      <c r="AR18140" s="8"/>
      <c r="BV18140" s="38"/>
    </row>
    <row r="18141" spans="44:74">
      <c r="AR18141" s="8"/>
      <c r="BV18141" s="38"/>
    </row>
    <row r="18142" spans="44:74">
      <c r="AR18142" s="8"/>
      <c r="BV18142" s="38"/>
    </row>
    <row r="18143" spans="44:74">
      <c r="AR18143" s="8"/>
      <c r="BV18143" s="38"/>
    </row>
    <row r="18144" spans="44:74">
      <c r="AR18144" s="8"/>
      <c r="BV18144" s="38"/>
    </row>
    <row r="18145" spans="44:74">
      <c r="AR18145" s="8"/>
      <c r="BV18145" s="38"/>
    </row>
    <row r="18146" spans="44:74">
      <c r="AR18146" s="8"/>
      <c r="BV18146" s="38"/>
    </row>
    <row r="18147" spans="44:74">
      <c r="AR18147" s="8"/>
      <c r="BV18147" s="38"/>
    </row>
    <row r="18148" spans="44:74">
      <c r="AR18148" s="8"/>
      <c r="BV18148" s="38"/>
    </row>
    <row r="18149" spans="44:74">
      <c r="AR18149" s="8"/>
      <c r="BV18149" s="38"/>
    </row>
    <row r="18150" spans="44:74">
      <c r="AR18150" s="8"/>
      <c r="BV18150" s="38"/>
    </row>
    <row r="18151" spans="44:74">
      <c r="AR18151" s="8"/>
      <c r="BV18151" s="38"/>
    </row>
    <row r="18152" spans="44:74">
      <c r="AR18152" s="8"/>
      <c r="BV18152" s="38"/>
    </row>
    <row r="18153" spans="44:74">
      <c r="AR18153" s="8"/>
      <c r="BV18153" s="38"/>
    </row>
    <row r="18154" spans="44:74">
      <c r="AR18154" s="8"/>
      <c r="BV18154" s="38"/>
    </row>
    <row r="18155" spans="44:74">
      <c r="AR18155" s="8"/>
      <c r="BV18155" s="38"/>
    </row>
    <row r="18156" spans="44:74">
      <c r="AR18156" s="8"/>
      <c r="BV18156" s="38"/>
    </row>
    <row r="18157" spans="44:74">
      <c r="AR18157" s="8"/>
      <c r="BV18157" s="38"/>
    </row>
    <row r="18158" spans="44:74">
      <c r="AR18158" s="8"/>
      <c r="BV18158" s="38"/>
    </row>
    <row r="18159" spans="44:74">
      <c r="AR18159" s="8"/>
      <c r="BV18159" s="38"/>
    </row>
    <row r="18160" spans="44:74">
      <c r="AR18160" s="8"/>
      <c r="BV18160" s="38"/>
    </row>
    <row r="18161" spans="44:74">
      <c r="AR18161" s="8"/>
      <c r="BV18161" s="38"/>
    </row>
    <row r="18162" spans="44:74">
      <c r="AR18162" s="8"/>
      <c r="BV18162" s="38"/>
    </row>
    <row r="18163" spans="44:74">
      <c r="AR18163" s="8"/>
      <c r="BV18163" s="38"/>
    </row>
    <row r="18164" spans="44:74">
      <c r="AR18164" s="8"/>
      <c r="BV18164" s="38"/>
    </row>
    <row r="18165" spans="44:74">
      <c r="AR18165" s="8"/>
      <c r="BV18165" s="38"/>
    </row>
    <row r="18166" spans="44:74">
      <c r="AR18166" s="8"/>
      <c r="BV18166" s="38"/>
    </row>
    <row r="18167" spans="44:74">
      <c r="AR18167" s="8"/>
      <c r="BV18167" s="38"/>
    </row>
    <row r="18168" spans="44:74">
      <c r="AR18168" s="8"/>
      <c r="BV18168" s="38"/>
    </row>
    <row r="18169" spans="44:74">
      <c r="AR18169" s="8"/>
      <c r="BV18169" s="38"/>
    </row>
    <row r="18170" spans="44:74">
      <c r="AR18170" s="8"/>
      <c r="BV18170" s="38"/>
    </row>
    <row r="18171" spans="44:74">
      <c r="AR18171" s="8"/>
      <c r="BV18171" s="38"/>
    </row>
    <row r="18172" spans="44:74">
      <c r="AR18172" s="8"/>
      <c r="BV18172" s="38"/>
    </row>
    <row r="18173" spans="44:74">
      <c r="AR18173" s="8"/>
      <c r="BV18173" s="38"/>
    </row>
    <row r="18174" spans="44:74">
      <c r="AR18174" s="8"/>
      <c r="BV18174" s="38"/>
    </row>
    <row r="18175" spans="44:74">
      <c r="AR18175" s="8"/>
      <c r="BV18175" s="38"/>
    </row>
    <row r="18176" spans="44:74">
      <c r="AR18176" s="8"/>
      <c r="BV18176" s="38"/>
    </row>
    <row r="18177" spans="44:74">
      <c r="AR18177" s="8"/>
      <c r="BV18177" s="38"/>
    </row>
    <row r="18178" spans="44:74">
      <c r="AR18178" s="8"/>
      <c r="BV18178" s="38"/>
    </row>
    <row r="18179" spans="44:74">
      <c r="AR18179" s="8"/>
      <c r="BV18179" s="38"/>
    </row>
    <row r="18180" spans="44:74">
      <c r="AR18180" s="8"/>
      <c r="BV18180" s="38"/>
    </row>
    <row r="18181" spans="44:74">
      <c r="AR18181" s="8"/>
      <c r="BV18181" s="38"/>
    </row>
    <row r="18182" spans="44:74">
      <c r="AR18182" s="8"/>
      <c r="BV18182" s="38"/>
    </row>
    <row r="18183" spans="44:74">
      <c r="AR18183" s="8"/>
      <c r="BV18183" s="38"/>
    </row>
    <row r="18184" spans="44:74">
      <c r="AR18184" s="8"/>
      <c r="BV18184" s="38"/>
    </row>
    <row r="18185" spans="44:74">
      <c r="AR18185" s="8"/>
      <c r="BV18185" s="38"/>
    </row>
    <row r="18186" spans="44:74">
      <c r="AR18186" s="8"/>
      <c r="BV18186" s="38"/>
    </row>
    <row r="18187" spans="44:74">
      <c r="AR18187" s="8"/>
      <c r="BV18187" s="38"/>
    </row>
    <row r="18188" spans="44:74">
      <c r="AR18188" s="8"/>
      <c r="BV18188" s="38"/>
    </row>
    <row r="18189" spans="44:74">
      <c r="AR18189" s="8"/>
      <c r="BV18189" s="38"/>
    </row>
    <row r="18190" spans="44:74">
      <c r="AR18190" s="8"/>
      <c r="BV18190" s="38"/>
    </row>
    <row r="18191" spans="44:74">
      <c r="AR18191" s="8"/>
      <c r="BV18191" s="38"/>
    </row>
    <row r="18192" spans="44:74">
      <c r="AR18192" s="8"/>
      <c r="BV18192" s="38"/>
    </row>
    <row r="18193" spans="44:74">
      <c r="AR18193" s="8"/>
      <c r="BV18193" s="38"/>
    </row>
    <row r="18194" spans="44:74">
      <c r="AR18194" s="8"/>
      <c r="BV18194" s="38"/>
    </row>
    <row r="18195" spans="44:74">
      <c r="AR18195" s="8"/>
      <c r="BV18195" s="38"/>
    </row>
    <row r="18196" spans="44:74">
      <c r="AR18196" s="8"/>
      <c r="BV18196" s="38"/>
    </row>
    <row r="18197" spans="44:74">
      <c r="AR18197" s="8"/>
      <c r="BV18197" s="38"/>
    </row>
    <row r="18198" spans="44:74">
      <c r="AR18198" s="8"/>
      <c r="BV18198" s="38"/>
    </row>
    <row r="18199" spans="44:74">
      <c r="AR18199" s="8"/>
      <c r="BV18199" s="38"/>
    </row>
    <row r="18200" spans="44:74">
      <c r="AR18200" s="8"/>
      <c r="BV18200" s="38"/>
    </row>
    <row r="18201" spans="44:74">
      <c r="AR18201" s="8"/>
      <c r="BV18201" s="38"/>
    </row>
    <row r="18202" spans="44:74">
      <c r="AR18202" s="8"/>
      <c r="BV18202" s="38"/>
    </row>
    <row r="18203" spans="44:74">
      <c r="AR18203" s="8"/>
      <c r="BV18203" s="38"/>
    </row>
    <row r="18204" spans="44:74">
      <c r="AR18204" s="8"/>
      <c r="BV18204" s="38"/>
    </row>
    <row r="18205" spans="44:74">
      <c r="AR18205" s="8"/>
      <c r="BV18205" s="38"/>
    </row>
    <row r="18206" spans="44:74">
      <c r="AR18206" s="8"/>
      <c r="BV18206" s="38"/>
    </row>
    <row r="18207" spans="44:74">
      <c r="AR18207" s="8"/>
      <c r="BV18207" s="38"/>
    </row>
    <row r="18208" spans="44:74">
      <c r="AR18208" s="8"/>
      <c r="BV18208" s="38"/>
    </row>
    <row r="18209" spans="44:74">
      <c r="AR18209" s="8"/>
      <c r="BV18209" s="38"/>
    </row>
    <row r="18210" spans="44:74">
      <c r="AR18210" s="8"/>
      <c r="BV18210" s="38"/>
    </row>
    <row r="18211" spans="44:74">
      <c r="AR18211" s="8"/>
      <c r="BV18211" s="38"/>
    </row>
    <row r="18212" spans="44:74">
      <c r="AR18212" s="8"/>
      <c r="BV18212" s="38"/>
    </row>
    <row r="18213" spans="44:74">
      <c r="AR18213" s="8"/>
      <c r="BV18213" s="38"/>
    </row>
    <row r="18214" spans="44:74">
      <c r="AR18214" s="8"/>
      <c r="BV18214" s="38"/>
    </row>
    <row r="18215" spans="44:74">
      <c r="AR18215" s="8"/>
      <c r="BV18215" s="38"/>
    </row>
    <row r="18216" spans="44:74">
      <c r="AR18216" s="8"/>
      <c r="BV18216" s="38"/>
    </row>
    <row r="18217" spans="44:74">
      <c r="AR18217" s="8"/>
      <c r="BV18217" s="38"/>
    </row>
    <row r="18218" spans="44:74">
      <c r="AR18218" s="8"/>
      <c r="BV18218" s="38"/>
    </row>
    <row r="18219" spans="44:74">
      <c r="AR18219" s="8"/>
      <c r="BV18219" s="38"/>
    </row>
    <row r="18220" spans="44:74">
      <c r="AR18220" s="8"/>
      <c r="BV18220" s="38"/>
    </row>
    <row r="18221" spans="44:74">
      <c r="AR18221" s="8"/>
      <c r="BV18221" s="38"/>
    </row>
    <row r="18222" spans="44:74">
      <c r="AR18222" s="8"/>
      <c r="BV18222" s="38"/>
    </row>
    <row r="18223" spans="44:74">
      <c r="AR18223" s="8"/>
      <c r="BV18223" s="38"/>
    </row>
    <row r="18224" spans="44:74">
      <c r="AR18224" s="8"/>
      <c r="BV18224" s="38"/>
    </row>
    <row r="18225" spans="44:74">
      <c r="AR18225" s="8"/>
      <c r="BV18225" s="38"/>
    </row>
    <row r="18226" spans="44:74">
      <c r="AR18226" s="8"/>
      <c r="BV18226" s="38"/>
    </row>
    <row r="18227" spans="44:74">
      <c r="AR18227" s="8"/>
      <c r="BV18227" s="38"/>
    </row>
    <row r="18228" spans="44:74">
      <c r="AR18228" s="8"/>
      <c r="BV18228" s="38"/>
    </row>
    <row r="18229" spans="44:74">
      <c r="AR18229" s="8"/>
      <c r="BV18229" s="38"/>
    </row>
    <row r="18230" spans="44:74">
      <c r="AR18230" s="8"/>
      <c r="BV18230" s="38"/>
    </row>
    <row r="18231" spans="44:74">
      <c r="AR18231" s="8"/>
      <c r="BV18231" s="38"/>
    </row>
    <row r="18232" spans="44:74">
      <c r="AR18232" s="8"/>
      <c r="BV18232" s="38"/>
    </row>
    <row r="18233" spans="44:74">
      <c r="AR18233" s="8"/>
      <c r="BV18233" s="38"/>
    </row>
    <row r="18234" spans="44:74">
      <c r="AR18234" s="8"/>
      <c r="BV18234" s="38"/>
    </row>
    <row r="18235" spans="44:74">
      <c r="AR18235" s="8"/>
      <c r="BV18235" s="38"/>
    </row>
    <row r="18236" spans="44:74">
      <c r="AR18236" s="8"/>
      <c r="BV18236" s="38"/>
    </row>
    <row r="18237" spans="44:74">
      <c r="AR18237" s="8"/>
      <c r="BV18237" s="38"/>
    </row>
    <row r="18238" spans="44:74">
      <c r="AR18238" s="8"/>
      <c r="BV18238" s="38"/>
    </row>
    <row r="18239" spans="44:74">
      <c r="AR18239" s="8"/>
      <c r="BV18239" s="38"/>
    </row>
    <row r="18240" spans="44:74">
      <c r="AR18240" s="8"/>
      <c r="BV18240" s="38"/>
    </row>
    <row r="18241" spans="44:74">
      <c r="AR18241" s="8"/>
      <c r="BV18241" s="38"/>
    </row>
    <row r="18242" spans="44:74">
      <c r="AR18242" s="8"/>
      <c r="BV18242" s="38"/>
    </row>
    <row r="18243" spans="44:74">
      <c r="AR18243" s="8"/>
      <c r="BV18243" s="38"/>
    </row>
    <row r="18244" spans="44:74">
      <c r="AR18244" s="8"/>
      <c r="BV18244" s="38"/>
    </row>
    <row r="18245" spans="44:74">
      <c r="AR18245" s="8"/>
      <c r="BV18245" s="38"/>
    </row>
    <row r="18246" spans="44:74">
      <c r="AR18246" s="8"/>
      <c r="BV18246" s="38"/>
    </row>
    <row r="18247" spans="44:74">
      <c r="AR18247" s="8"/>
      <c r="BV18247" s="38"/>
    </row>
    <row r="18248" spans="44:74">
      <c r="AR18248" s="8"/>
      <c r="BV18248" s="38"/>
    </row>
    <row r="18249" spans="44:74">
      <c r="AR18249" s="8"/>
      <c r="BV18249" s="38"/>
    </row>
    <row r="18250" spans="44:74">
      <c r="AR18250" s="8"/>
      <c r="BV18250" s="38"/>
    </row>
    <row r="18251" spans="44:74">
      <c r="AR18251" s="8"/>
      <c r="BV18251" s="38"/>
    </row>
    <row r="18252" spans="44:74">
      <c r="AR18252" s="8"/>
      <c r="BV18252" s="38"/>
    </row>
    <row r="18253" spans="44:74">
      <c r="AR18253" s="8"/>
      <c r="BV18253" s="38"/>
    </row>
    <row r="18254" spans="44:74">
      <c r="AR18254" s="8"/>
      <c r="BV18254" s="38"/>
    </row>
    <row r="18255" spans="44:74">
      <c r="AR18255" s="8"/>
      <c r="BV18255" s="38"/>
    </row>
    <row r="18256" spans="44:74">
      <c r="AR18256" s="8"/>
      <c r="BV18256" s="38"/>
    </row>
    <row r="18257" spans="44:74">
      <c r="AR18257" s="8"/>
      <c r="BV18257" s="38"/>
    </row>
    <row r="18258" spans="44:74">
      <c r="AR18258" s="8"/>
      <c r="BV18258" s="38"/>
    </row>
    <row r="18259" spans="44:74">
      <c r="AR18259" s="8"/>
      <c r="BV18259" s="38"/>
    </row>
    <row r="18260" spans="44:74">
      <c r="AR18260" s="8"/>
      <c r="BV18260" s="38"/>
    </row>
    <row r="18261" spans="44:74">
      <c r="AR18261" s="8"/>
      <c r="BV18261" s="38"/>
    </row>
    <row r="18262" spans="44:74">
      <c r="AR18262" s="8"/>
      <c r="BV18262" s="38"/>
    </row>
    <row r="18263" spans="44:74">
      <c r="AR18263" s="8"/>
      <c r="BV18263" s="38"/>
    </row>
    <row r="18264" spans="44:74">
      <c r="AR18264" s="8"/>
      <c r="BV18264" s="38"/>
    </row>
    <row r="18265" spans="44:74">
      <c r="AR18265" s="8"/>
      <c r="BV18265" s="38"/>
    </row>
    <row r="18266" spans="44:74">
      <c r="AR18266" s="8"/>
      <c r="BV18266" s="38"/>
    </row>
    <row r="18267" spans="44:74">
      <c r="AR18267" s="8"/>
      <c r="BV18267" s="38"/>
    </row>
    <row r="18268" spans="44:74">
      <c r="AR18268" s="8"/>
      <c r="BV18268" s="38"/>
    </row>
    <row r="18269" spans="44:74">
      <c r="AR18269" s="8"/>
      <c r="BV18269" s="38"/>
    </row>
    <row r="18270" spans="44:74">
      <c r="AR18270" s="8"/>
      <c r="BV18270" s="38"/>
    </row>
    <row r="18271" spans="44:74">
      <c r="AR18271" s="8"/>
      <c r="BV18271" s="38"/>
    </row>
    <row r="18272" spans="44:74">
      <c r="AR18272" s="8"/>
      <c r="BV18272" s="38"/>
    </row>
    <row r="18273" spans="44:74">
      <c r="AR18273" s="8"/>
      <c r="BV18273" s="38"/>
    </row>
    <row r="18274" spans="44:74">
      <c r="AR18274" s="8"/>
      <c r="BV18274" s="38"/>
    </row>
    <row r="18275" spans="44:74">
      <c r="AR18275" s="8"/>
      <c r="BV18275" s="38"/>
    </row>
    <row r="18276" spans="44:74">
      <c r="AR18276" s="8"/>
      <c r="BV18276" s="38"/>
    </row>
    <row r="18277" spans="44:74">
      <c r="AR18277" s="8"/>
      <c r="BV18277" s="38"/>
    </row>
    <row r="18278" spans="44:74">
      <c r="AR18278" s="8"/>
      <c r="BV18278" s="38"/>
    </row>
    <row r="18279" spans="44:74">
      <c r="AR18279" s="8"/>
      <c r="BV18279" s="38"/>
    </row>
    <row r="18280" spans="44:74">
      <c r="AR18280" s="8"/>
      <c r="BV18280" s="38"/>
    </row>
    <row r="18281" spans="44:74">
      <c r="AR18281" s="8"/>
      <c r="BV18281" s="38"/>
    </row>
    <row r="18282" spans="44:74">
      <c r="AR18282" s="8"/>
      <c r="BV18282" s="38"/>
    </row>
    <row r="18283" spans="44:74">
      <c r="AR18283" s="8"/>
      <c r="BV18283" s="38"/>
    </row>
    <row r="18284" spans="44:74">
      <c r="AR18284" s="8"/>
      <c r="BV18284" s="38"/>
    </row>
    <row r="18285" spans="44:74">
      <c r="AR18285" s="8"/>
      <c r="BV18285" s="38"/>
    </row>
    <row r="18286" spans="44:74">
      <c r="AR18286" s="8"/>
      <c r="BV18286" s="38"/>
    </row>
    <row r="18287" spans="44:74">
      <c r="AR18287" s="8"/>
      <c r="BV18287" s="38"/>
    </row>
    <row r="18288" spans="44:74">
      <c r="AR18288" s="8"/>
      <c r="BV18288" s="38"/>
    </row>
    <row r="18289" spans="44:74">
      <c r="AR18289" s="8"/>
      <c r="BV18289" s="38"/>
    </row>
    <row r="18290" spans="44:74">
      <c r="AR18290" s="8"/>
      <c r="BV18290" s="38"/>
    </row>
    <row r="18291" spans="44:74">
      <c r="AR18291" s="8"/>
      <c r="BV18291" s="38"/>
    </row>
    <row r="18292" spans="44:74">
      <c r="AR18292" s="8"/>
      <c r="BV18292" s="38"/>
    </row>
    <row r="18293" spans="44:74">
      <c r="AR18293" s="8"/>
      <c r="BV18293" s="38"/>
    </row>
    <row r="18294" spans="44:74">
      <c r="AR18294" s="8"/>
      <c r="BV18294" s="38"/>
    </row>
    <row r="18295" spans="44:74">
      <c r="AR18295" s="8"/>
      <c r="BV18295" s="38"/>
    </row>
    <row r="18296" spans="44:74">
      <c r="AR18296" s="8"/>
      <c r="BV18296" s="38"/>
    </row>
    <row r="18297" spans="44:74">
      <c r="AR18297" s="8"/>
      <c r="BV18297" s="38"/>
    </row>
    <row r="18298" spans="44:74">
      <c r="AR18298" s="8"/>
      <c r="BV18298" s="38"/>
    </row>
    <row r="18299" spans="44:74">
      <c r="AR18299" s="8"/>
      <c r="BV18299" s="38"/>
    </row>
    <row r="18300" spans="44:74">
      <c r="AR18300" s="8"/>
      <c r="BV18300" s="38"/>
    </row>
    <row r="18301" spans="44:74">
      <c r="AR18301" s="8"/>
      <c r="BV18301" s="38"/>
    </row>
    <row r="18302" spans="44:74">
      <c r="AR18302" s="8"/>
      <c r="BV18302" s="38"/>
    </row>
    <row r="18303" spans="44:74">
      <c r="AR18303" s="8"/>
      <c r="BV18303" s="38"/>
    </row>
    <row r="18304" spans="44:74">
      <c r="AR18304" s="8"/>
      <c r="BV18304" s="38"/>
    </row>
    <row r="18305" spans="44:74">
      <c r="AR18305" s="8"/>
      <c r="BV18305" s="38"/>
    </row>
    <row r="18306" spans="44:74">
      <c r="AR18306" s="8"/>
      <c r="BV18306" s="38"/>
    </row>
    <row r="18307" spans="44:74">
      <c r="AR18307" s="8"/>
      <c r="BV18307" s="38"/>
    </row>
    <row r="18308" spans="44:74">
      <c r="AR18308" s="8"/>
      <c r="BV18308" s="38"/>
    </row>
    <row r="18309" spans="44:74">
      <c r="AR18309" s="8"/>
      <c r="BV18309" s="38"/>
    </row>
    <row r="18310" spans="44:74">
      <c r="AR18310" s="8"/>
      <c r="BV18310" s="38"/>
    </row>
    <row r="18311" spans="44:74">
      <c r="AR18311" s="8"/>
      <c r="BV18311" s="38"/>
    </row>
    <row r="18312" spans="44:74">
      <c r="AR18312" s="8"/>
      <c r="BV18312" s="38"/>
    </row>
    <row r="18313" spans="44:74">
      <c r="AR18313" s="8"/>
      <c r="BV18313" s="38"/>
    </row>
    <row r="18314" spans="44:74">
      <c r="AR18314" s="8"/>
      <c r="BV18314" s="38"/>
    </row>
    <row r="18315" spans="44:74">
      <c r="AR18315" s="8"/>
      <c r="BV18315" s="38"/>
    </row>
    <row r="18316" spans="44:74">
      <c r="AR18316" s="8"/>
      <c r="BV18316" s="38"/>
    </row>
    <row r="18317" spans="44:74">
      <c r="AR18317" s="8"/>
      <c r="BV18317" s="38"/>
    </row>
    <row r="18318" spans="44:74">
      <c r="AR18318" s="8"/>
      <c r="BV18318" s="38"/>
    </row>
    <row r="18319" spans="44:74">
      <c r="AR18319" s="8"/>
      <c r="BV18319" s="38"/>
    </row>
    <row r="18320" spans="44:74">
      <c r="AR18320" s="8"/>
      <c r="BV18320" s="38"/>
    </row>
    <row r="18321" spans="44:74">
      <c r="AR18321" s="8"/>
      <c r="BV18321" s="38"/>
    </row>
    <row r="18322" spans="44:74">
      <c r="AR18322" s="8"/>
      <c r="BV18322" s="38"/>
    </row>
    <row r="18323" spans="44:74">
      <c r="AR18323" s="8"/>
      <c r="BV18323" s="38"/>
    </row>
    <row r="18324" spans="44:74">
      <c r="AR18324" s="8"/>
      <c r="BV18324" s="38"/>
    </row>
    <row r="18325" spans="44:74">
      <c r="AR18325" s="8"/>
      <c r="BV18325" s="38"/>
    </row>
    <row r="18326" spans="44:74">
      <c r="AR18326" s="8"/>
      <c r="BV18326" s="38"/>
    </row>
    <row r="18327" spans="44:74">
      <c r="AR18327" s="8"/>
      <c r="BV18327" s="38"/>
    </row>
    <row r="18328" spans="44:74">
      <c r="AR18328" s="8"/>
      <c r="BV18328" s="38"/>
    </row>
    <row r="18329" spans="44:74">
      <c r="AR18329" s="8"/>
      <c r="BV18329" s="38"/>
    </row>
    <row r="18330" spans="44:74">
      <c r="AR18330" s="8"/>
      <c r="BV18330" s="38"/>
    </row>
    <row r="18331" spans="44:74">
      <c r="AR18331" s="8"/>
      <c r="BV18331" s="38"/>
    </row>
    <row r="18332" spans="44:74">
      <c r="AR18332" s="8"/>
      <c r="BV18332" s="38"/>
    </row>
    <row r="18333" spans="44:74">
      <c r="AR18333" s="8"/>
      <c r="BV18333" s="38"/>
    </row>
    <row r="18334" spans="44:74">
      <c r="AR18334" s="8"/>
      <c r="BV18334" s="38"/>
    </row>
    <row r="18335" spans="44:74">
      <c r="AR18335" s="8"/>
      <c r="BV18335" s="38"/>
    </row>
    <row r="18336" spans="44:74">
      <c r="AR18336" s="8"/>
      <c r="BV18336" s="38"/>
    </row>
    <row r="18337" spans="44:74">
      <c r="AR18337" s="8"/>
      <c r="BV18337" s="38"/>
    </row>
    <row r="18338" spans="44:74">
      <c r="AR18338" s="8"/>
      <c r="BV18338" s="38"/>
    </row>
    <row r="18339" spans="44:74">
      <c r="AR18339" s="8"/>
      <c r="BV18339" s="38"/>
    </row>
    <row r="18340" spans="44:74">
      <c r="AR18340" s="8"/>
      <c r="BV18340" s="38"/>
    </row>
    <row r="18341" spans="44:74">
      <c r="AR18341" s="8"/>
      <c r="BV18341" s="38"/>
    </row>
    <row r="18342" spans="44:74">
      <c r="AR18342" s="8"/>
      <c r="BV18342" s="38"/>
    </row>
    <row r="18343" spans="44:74">
      <c r="AR18343" s="8"/>
      <c r="BV18343" s="38"/>
    </row>
    <row r="18344" spans="44:74">
      <c r="AR18344" s="8"/>
      <c r="BV18344" s="38"/>
    </row>
    <row r="18345" spans="44:74">
      <c r="AR18345" s="8"/>
      <c r="BV18345" s="38"/>
    </row>
    <row r="18346" spans="44:74">
      <c r="AR18346" s="8"/>
      <c r="BV18346" s="38"/>
    </row>
    <row r="18347" spans="44:74">
      <c r="AR18347" s="8"/>
      <c r="BV18347" s="38"/>
    </row>
    <row r="18348" spans="44:74">
      <c r="AR18348" s="8"/>
      <c r="BV18348" s="38"/>
    </row>
    <row r="18349" spans="44:74">
      <c r="AR18349" s="8"/>
      <c r="BV18349" s="38"/>
    </row>
    <row r="18350" spans="44:74">
      <c r="AR18350" s="8"/>
      <c r="BV18350" s="38"/>
    </row>
    <row r="18351" spans="44:74">
      <c r="AR18351" s="8"/>
      <c r="BV18351" s="38"/>
    </row>
    <row r="18352" spans="44:74">
      <c r="AR18352" s="8"/>
      <c r="BV18352" s="38"/>
    </row>
    <row r="18353" spans="44:74">
      <c r="AR18353" s="8"/>
      <c r="BV18353" s="38"/>
    </row>
    <row r="18354" spans="44:74">
      <c r="AR18354" s="8"/>
      <c r="BV18354" s="38"/>
    </row>
    <row r="18355" spans="44:74">
      <c r="AR18355" s="8"/>
      <c r="BV18355" s="38"/>
    </row>
    <row r="18356" spans="44:74">
      <c r="AR18356" s="8"/>
      <c r="BV18356" s="38"/>
    </row>
    <row r="18357" spans="44:74">
      <c r="AR18357" s="8"/>
      <c r="BV18357" s="38"/>
    </row>
    <row r="18358" spans="44:74">
      <c r="AR18358" s="8"/>
      <c r="BV18358" s="38"/>
    </row>
    <row r="18359" spans="44:74">
      <c r="AR18359" s="8"/>
      <c r="BV18359" s="38"/>
    </row>
    <row r="18360" spans="44:74">
      <c r="AR18360" s="8"/>
      <c r="BV18360" s="38"/>
    </row>
    <row r="18361" spans="44:74">
      <c r="AR18361" s="8"/>
      <c r="BV18361" s="38"/>
    </row>
    <row r="18362" spans="44:74">
      <c r="AR18362" s="8"/>
      <c r="BV18362" s="38"/>
    </row>
    <row r="18363" spans="44:74">
      <c r="AR18363" s="8"/>
      <c r="BV18363" s="38"/>
    </row>
    <row r="18364" spans="44:74">
      <c r="AR18364" s="8"/>
      <c r="BV18364" s="38"/>
    </row>
    <row r="18365" spans="44:74">
      <c r="AR18365" s="8"/>
      <c r="BV18365" s="38"/>
    </row>
    <row r="18366" spans="44:74">
      <c r="AR18366" s="8"/>
      <c r="BV18366" s="38"/>
    </row>
    <row r="18367" spans="44:74">
      <c r="AR18367" s="8"/>
      <c r="BV18367" s="38"/>
    </row>
    <row r="18368" spans="44:74">
      <c r="AR18368" s="8"/>
      <c r="BV18368" s="38"/>
    </row>
    <row r="18369" spans="44:74">
      <c r="AR18369" s="8"/>
      <c r="BV18369" s="38"/>
    </row>
    <row r="18370" spans="44:74">
      <c r="AR18370" s="8"/>
      <c r="BV18370" s="38"/>
    </row>
    <row r="18371" spans="44:74">
      <c r="AR18371" s="8"/>
      <c r="BV18371" s="38"/>
    </row>
    <row r="18372" spans="44:74">
      <c r="AR18372" s="8"/>
      <c r="BV18372" s="38"/>
    </row>
    <row r="18373" spans="44:74">
      <c r="AR18373" s="8"/>
      <c r="BV18373" s="38"/>
    </row>
    <row r="18374" spans="44:74">
      <c r="AR18374" s="8"/>
      <c r="BV18374" s="38"/>
    </row>
    <row r="18375" spans="44:74">
      <c r="AR18375" s="8"/>
      <c r="BV18375" s="38"/>
    </row>
    <row r="18376" spans="44:74">
      <c r="AR18376" s="8"/>
      <c r="BV18376" s="38"/>
    </row>
    <row r="18377" spans="44:74">
      <c r="AR18377" s="8"/>
      <c r="BV18377" s="38"/>
    </row>
    <row r="18378" spans="44:74">
      <c r="AR18378" s="8"/>
      <c r="BV18378" s="38"/>
    </row>
    <row r="18379" spans="44:74">
      <c r="AR18379" s="8"/>
      <c r="BV18379" s="38"/>
    </row>
    <row r="18380" spans="44:74">
      <c r="AR18380" s="8"/>
      <c r="BV18380" s="38"/>
    </row>
    <row r="18381" spans="44:74">
      <c r="AR18381" s="8"/>
      <c r="BV18381" s="38"/>
    </row>
    <row r="18382" spans="44:74">
      <c r="AR18382" s="8"/>
      <c r="BV18382" s="38"/>
    </row>
    <row r="18383" spans="44:74">
      <c r="AR18383" s="8"/>
      <c r="BV18383" s="38"/>
    </row>
    <row r="18384" spans="44:74">
      <c r="AR18384" s="8"/>
      <c r="BV18384" s="38"/>
    </row>
    <row r="18385" spans="44:74">
      <c r="AR18385" s="8"/>
      <c r="BV18385" s="38"/>
    </row>
    <row r="18386" spans="44:74">
      <c r="AR18386" s="8"/>
      <c r="BV18386" s="38"/>
    </row>
    <row r="18387" spans="44:74">
      <c r="AR18387" s="8"/>
      <c r="BV18387" s="38"/>
    </row>
    <row r="18388" spans="44:74">
      <c r="AR18388" s="8"/>
      <c r="BV18388" s="38"/>
    </row>
    <row r="18389" spans="44:74">
      <c r="AR18389" s="8"/>
      <c r="BV18389" s="38"/>
    </row>
    <row r="18390" spans="44:74">
      <c r="AR18390" s="8"/>
      <c r="BV18390" s="38"/>
    </row>
    <row r="18391" spans="44:74">
      <c r="AR18391" s="8"/>
      <c r="BV18391" s="38"/>
    </row>
    <row r="18392" spans="44:74">
      <c r="AR18392" s="8"/>
      <c r="BV18392" s="38"/>
    </row>
    <row r="18393" spans="44:74">
      <c r="AR18393" s="8"/>
      <c r="BV18393" s="38"/>
    </row>
    <row r="18394" spans="44:74">
      <c r="AR18394" s="8"/>
      <c r="BV18394" s="38"/>
    </row>
    <row r="18395" spans="44:74">
      <c r="AR18395" s="8"/>
      <c r="BV18395" s="38"/>
    </row>
    <row r="18396" spans="44:74">
      <c r="AR18396" s="8"/>
      <c r="BV18396" s="38"/>
    </row>
    <row r="18397" spans="44:74">
      <c r="AR18397" s="8"/>
      <c r="BV18397" s="38"/>
    </row>
    <row r="18398" spans="44:74">
      <c r="AR18398" s="8"/>
      <c r="BV18398" s="38"/>
    </row>
    <row r="18399" spans="44:74">
      <c r="AR18399" s="8"/>
      <c r="BV18399" s="38"/>
    </row>
    <row r="18400" spans="44:74">
      <c r="AR18400" s="8"/>
      <c r="BV18400" s="38"/>
    </row>
    <row r="18401" spans="44:74">
      <c r="AR18401" s="8"/>
      <c r="BV18401" s="38"/>
    </row>
    <row r="18402" spans="44:74">
      <c r="AR18402" s="8"/>
      <c r="BV18402" s="38"/>
    </row>
    <row r="18403" spans="44:74">
      <c r="AR18403" s="8"/>
      <c r="BV18403" s="38"/>
    </row>
    <row r="18404" spans="44:74">
      <c r="AR18404" s="8"/>
      <c r="BV18404" s="38"/>
    </row>
    <row r="18405" spans="44:74">
      <c r="AR18405" s="8"/>
      <c r="BV18405" s="38"/>
    </row>
    <row r="18406" spans="44:74">
      <c r="AR18406" s="8"/>
      <c r="BV18406" s="38"/>
    </row>
    <row r="18407" spans="44:74">
      <c r="AR18407" s="8"/>
      <c r="BV18407" s="38"/>
    </row>
    <row r="18408" spans="44:74">
      <c r="AR18408" s="8"/>
      <c r="BV18408" s="38"/>
    </row>
    <row r="18409" spans="44:74">
      <c r="AR18409" s="8"/>
      <c r="BV18409" s="38"/>
    </row>
    <row r="18410" spans="44:74">
      <c r="AR18410" s="8"/>
      <c r="BV18410" s="38"/>
    </row>
    <row r="18411" spans="44:74">
      <c r="AR18411" s="8"/>
      <c r="BV18411" s="38"/>
    </row>
    <row r="18412" spans="44:74">
      <c r="AR18412" s="8"/>
      <c r="BV18412" s="38"/>
    </row>
    <row r="18413" spans="44:74">
      <c r="AR18413" s="8"/>
      <c r="BV18413" s="38"/>
    </row>
    <row r="18414" spans="44:74">
      <c r="AR18414" s="8"/>
      <c r="BV18414" s="38"/>
    </row>
    <row r="18415" spans="44:74">
      <c r="AR18415" s="8"/>
      <c r="BV18415" s="38"/>
    </row>
    <row r="18416" spans="44:74">
      <c r="AR18416" s="8"/>
      <c r="BV18416" s="38"/>
    </row>
    <row r="18417" spans="44:74">
      <c r="AR18417" s="8"/>
      <c r="BV18417" s="38"/>
    </row>
    <row r="18418" spans="44:74">
      <c r="AR18418" s="8"/>
      <c r="BV18418" s="38"/>
    </row>
    <row r="18419" spans="44:74">
      <c r="AR18419" s="8"/>
      <c r="BV18419" s="38"/>
    </row>
    <row r="18420" spans="44:74">
      <c r="AR18420" s="8"/>
      <c r="BV18420" s="38"/>
    </row>
    <row r="18421" spans="44:74">
      <c r="AR18421" s="8"/>
      <c r="BV18421" s="38"/>
    </row>
    <row r="18422" spans="44:74">
      <c r="AR18422" s="8"/>
      <c r="BV18422" s="38"/>
    </row>
    <row r="18423" spans="44:74">
      <c r="AR18423" s="8"/>
      <c r="BV18423" s="38"/>
    </row>
    <row r="18424" spans="44:74">
      <c r="AR18424" s="8"/>
      <c r="BV18424" s="38"/>
    </row>
    <row r="18425" spans="44:74">
      <c r="AR18425" s="8"/>
      <c r="BV18425" s="38"/>
    </row>
    <row r="18426" spans="44:74">
      <c r="AR18426" s="8"/>
      <c r="BV18426" s="38"/>
    </row>
    <row r="18427" spans="44:74">
      <c r="AR18427" s="8"/>
      <c r="BV18427" s="38"/>
    </row>
    <row r="18428" spans="44:74">
      <c r="AR18428" s="8"/>
      <c r="BV18428" s="38"/>
    </row>
    <row r="18429" spans="44:74">
      <c r="AR18429" s="8"/>
      <c r="BV18429" s="38"/>
    </row>
    <row r="18430" spans="44:74">
      <c r="AR18430" s="8"/>
      <c r="BV18430" s="38"/>
    </row>
    <row r="18431" spans="44:74">
      <c r="AR18431" s="8"/>
      <c r="BV18431" s="38"/>
    </row>
    <row r="18432" spans="44:74">
      <c r="AR18432" s="8"/>
      <c r="BV18432" s="38"/>
    </row>
    <row r="18433" spans="44:74">
      <c r="AR18433" s="8"/>
      <c r="BV18433" s="38"/>
    </row>
    <row r="18434" spans="44:74">
      <c r="AR18434" s="8"/>
      <c r="BV18434" s="38"/>
    </row>
    <row r="18435" spans="44:74">
      <c r="AR18435" s="8"/>
      <c r="BV18435" s="38"/>
    </row>
    <row r="18436" spans="44:74">
      <c r="AR18436" s="8"/>
      <c r="BV18436" s="38"/>
    </row>
    <row r="18437" spans="44:74">
      <c r="AR18437" s="8"/>
      <c r="BV18437" s="38"/>
    </row>
    <row r="18438" spans="44:74">
      <c r="AR18438" s="8"/>
      <c r="BV18438" s="38"/>
    </row>
    <row r="18439" spans="44:74">
      <c r="AR18439" s="8"/>
      <c r="BV18439" s="38"/>
    </row>
    <row r="18440" spans="44:74">
      <c r="AR18440" s="8"/>
      <c r="BV18440" s="38"/>
    </row>
    <row r="18441" spans="44:74">
      <c r="AR18441" s="8"/>
      <c r="BV18441" s="38"/>
    </row>
    <row r="18442" spans="44:74">
      <c r="AR18442" s="8"/>
      <c r="BV18442" s="38"/>
    </row>
    <row r="18443" spans="44:74">
      <c r="AR18443" s="8"/>
      <c r="BV18443" s="38"/>
    </row>
    <row r="18444" spans="44:74">
      <c r="AR18444" s="8"/>
      <c r="BV18444" s="38"/>
    </row>
    <row r="18445" spans="44:74">
      <c r="AR18445" s="8"/>
      <c r="BV18445" s="38"/>
    </row>
    <row r="18446" spans="44:74">
      <c r="AR18446" s="8"/>
      <c r="BV18446" s="38"/>
    </row>
    <row r="18447" spans="44:74">
      <c r="AR18447" s="8"/>
      <c r="BV18447" s="38"/>
    </row>
    <row r="18448" spans="44:74">
      <c r="AR18448" s="8"/>
      <c r="BV18448" s="38"/>
    </row>
    <row r="18449" spans="44:74">
      <c r="AR18449" s="8"/>
      <c r="BV18449" s="38"/>
    </row>
    <row r="18450" spans="44:74">
      <c r="AR18450" s="8"/>
      <c r="BV18450" s="38"/>
    </row>
    <row r="18451" spans="44:74">
      <c r="AR18451" s="8"/>
      <c r="BV18451" s="38"/>
    </row>
    <row r="18452" spans="44:74">
      <c r="AR18452" s="8"/>
      <c r="BV18452" s="38"/>
    </row>
    <row r="18453" spans="44:74">
      <c r="AR18453" s="8"/>
      <c r="BV18453" s="38"/>
    </row>
    <row r="18454" spans="44:74">
      <c r="AR18454" s="8"/>
      <c r="BV18454" s="38"/>
    </row>
    <row r="18455" spans="44:74">
      <c r="AR18455" s="8"/>
      <c r="BV18455" s="38"/>
    </row>
    <row r="18456" spans="44:74">
      <c r="AR18456" s="8"/>
      <c r="BV18456" s="38"/>
    </row>
    <row r="18457" spans="44:74">
      <c r="AR18457" s="8"/>
      <c r="BV18457" s="38"/>
    </row>
    <row r="18458" spans="44:74">
      <c r="AR18458" s="8"/>
      <c r="BV18458" s="38"/>
    </row>
    <row r="18459" spans="44:74">
      <c r="AR18459" s="8"/>
      <c r="BV18459" s="38"/>
    </row>
    <row r="18460" spans="44:74">
      <c r="AR18460" s="8"/>
      <c r="BV18460" s="38"/>
    </row>
    <row r="18461" spans="44:74">
      <c r="AR18461" s="8"/>
      <c r="BV18461" s="38"/>
    </row>
    <row r="18462" spans="44:74">
      <c r="AR18462" s="8"/>
      <c r="BV18462" s="38"/>
    </row>
    <row r="18463" spans="44:74">
      <c r="AR18463" s="8"/>
      <c r="BV18463" s="38"/>
    </row>
    <row r="18464" spans="44:74">
      <c r="AR18464" s="8"/>
      <c r="BV18464" s="38"/>
    </row>
    <row r="18465" spans="44:74">
      <c r="AR18465" s="8"/>
      <c r="BV18465" s="38"/>
    </row>
    <row r="18466" spans="44:74">
      <c r="AR18466" s="8"/>
      <c r="BV18466" s="38"/>
    </row>
    <row r="18467" spans="44:74">
      <c r="AR18467" s="8"/>
      <c r="BV18467" s="38"/>
    </row>
    <row r="18468" spans="44:74">
      <c r="AR18468" s="8"/>
      <c r="BV18468" s="38"/>
    </row>
    <row r="18469" spans="44:74">
      <c r="AR18469" s="8"/>
      <c r="BV18469" s="38"/>
    </row>
    <row r="18470" spans="44:74">
      <c r="AR18470" s="8"/>
      <c r="BV18470" s="38"/>
    </row>
    <row r="18471" spans="44:74">
      <c r="AR18471" s="8"/>
      <c r="BV18471" s="38"/>
    </row>
    <row r="18472" spans="44:74">
      <c r="AR18472" s="8"/>
      <c r="BV18472" s="38"/>
    </row>
    <row r="18473" spans="44:74">
      <c r="AR18473" s="8"/>
      <c r="BV18473" s="38"/>
    </row>
    <row r="18474" spans="44:74">
      <c r="AR18474" s="8"/>
      <c r="BV18474" s="38"/>
    </row>
    <row r="18475" spans="44:74">
      <c r="AR18475" s="8"/>
      <c r="BV18475" s="38"/>
    </row>
    <row r="18476" spans="44:74">
      <c r="AR18476" s="8"/>
      <c r="BV18476" s="38"/>
    </row>
    <row r="18477" spans="44:74">
      <c r="AR18477" s="8"/>
      <c r="BV18477" s="38"/>
    </row>
    <row r="18478" spans="44:74">
      <c r="AR18478" s="8"/>
      <c r="BV18478" s="38"/>
    </row>
    <row r="18479" spans="44:74">
      <c r="AR18479" s="8"/>
      <c r="BV18479" s="38"/>
    </row>
    <row r="18480" spans="44:74">
      <c r="AR18480" s="8"/>
      <c r="BV18480" s="38"/>
    </row>
    <row r="18481" spans="44:74">
      <c r="AR18481" s="8"/>
      <c r="BV18481" s="38"/>
    </row>
    <row r="18482" spans="44:74">
      <c r="AR18482" s="8"/>
      <c r="BV18482" s="38"/>
    </row>
    <row r="18483" spans="44:74">
      <c r="AR18483" s="8"/>
      <c r="BV18483" s="38"/>
    </row>
    <row r="18484" spans="44:74">
      <c r="AR18484" s="8"/>
      <c r="BV18484" s="38"/>
    </row>
    <row r="18485" spans="44:74">
      <c r="AR18485" s="8"/>
      <c r="BV18485" s="38"/>
    </row>
    <row r="18486" spans="44:74">
      <c r="AR18486" s="8"/>
      <c r="BV18486" s="38"/>
    </row>
    <row r="18487" spans="44:74">
      <c r="AR18487" s="8"/>
      <c r="BV18487" s="38"/>
    </row>
    <row r="18488" spans="44:74">
      <c r="AR18488" s="8"/>
      <c r="BV18488" s="38"/>
    </row>
    <row r="18489" spans="44:74">
      <c r="AR18489" s="8"/>
      <c r="BV18489" s="38"/>
    </row>
    <row r="18490" spans="44:74">
      <c r="AR18490" s="8"/>
      <c r="BV18490" s="38"/>
    </row>
    <row r="18491" spans="44:74">
      <c r="AR18491" s="8"/>
      <c r="BV18491" s="38"/>
    </row>
    <row r="18492" spans="44:74">
      <c r="AR18492" s="8"/>
      <c r="BV18492" s="38"/>
    </row>
    <row r="18493" spans="44:74">
      <c r="AR18493" s="8"/>
      <c r="BV18493" s="38"/>
    </row>
    <row r="18494" spans="44:74">
      <c r="AR18494" s="8"/>
      <c r="BV18494" s="38"/>
    </row>
    <row r="18495" spans="44:74">
      <c r="AR18495" s="8"/>
      <c r="BV18495" s="38"/>
    </row>
    <row r="18496" spans="44:74">
      <c r="AR18496" s="8"/>
      <c r="BV18496" s="38"/>
    </row>
    <row r="18497" spans="44:74">
      <c r="AR18497" s="8"/>
      <c r="BV18497" s="38"/>
    </row>
    <row r="18498" spans="44:74">
      <c r="AR18498" s="8"/>
      <c r="BV18498" s="38"/>
    </row>
    <row r="18499" spans="44:74">
      <c r="AR18499" s="8"/>
      <c r="BV18499" s="38"/>
    </row>
    <row r="18500" spans="44:74">
      <c r="AR18500" s="8"/>
      <c r="BV18500" s="38"/>
    </row>
    <row r="18501" spans="44:74">
      <c r="AR18501" s="8"/>
      <c r="BV18501" s="38"/>
    </row>
    <row r="18502" spans="44:74">
      <c r="AR18502" s="8"/>
      <c r="BV18502" s="38"/>
    </row>
    <row r="18503" spans="44:74">
      <c r="AR18503" s="8"/>
      <c r="BV18503" s="38"/>
    </row>
    <row r="18504" spans="44:74">
      <c r="AR18504" s="8"/>
      <c r="BV18504" s="38"/>
    </row>
    <row r="18505" spans="44:74">
      <c r="AR18505" s="8"/>
      <c r="BV18505" s="38"/>
    </row>
    <row r="18506" spans="44:74">
      <c r="AR18506" s="8"/>
      <c r="BV18506" s="38"/>
    </row>
    <row r="18507" spans="44:74">
      <c r="AR18507" s="8"/>
      <c r="BV18507" s="38"/>
    </row>
    <row r="18508" spans="44:74">
      <c r="AR18508" s="8"/>
      <c r="BV18508" s="38"/>
    </row>
    <row r="18509" spans="44:74">
      <c r="AR18509" s="8"/>
      <c r="BV18509" s="38"/>
    </row>
    <row r="18510" spans="44:74">
      <c r="AR18510" s="8"/>
      <c r="BV18510" s="38"/>
    </row>
    <row r="18511" spans="44:74">
      <c r="AR18511" s="8"/>
      <c r="BV18511" s="38"/>
    </row>
    <row r="18512" spans="44:74">
      <c r="AR18512" s="8"/>
      <c r="BV18512" s="38"/>
    </row>
    <row r="18513" spans="44:74">
      <c r="AR18513" s="8"/>
      <c r="BV18513" s="38"/>
    </row>
    <row r="18514" spans="44:74">
      <c r="AR18514" s="8"/>
      <c r="BV18514" s="38"/>
    </row>
    <row r="18515" spans="44:74">
      <c r="AR18515" s="8"/>
      <c r="BV18515" s="38"/>
    </row>
    <row r="18516" spans="44:74">
      <c r="AR18516" s="8"/>
      <c r="BV18516" s="38"/>
    </row>
    <row r="18517" spans="44:74">
      <c r="AR18517" s="8"/>
      <c r="BV18517" s="38"/>
    </row>
    <row r="18518" spans="44:74">
      <c r="AR18518" s="8"/>
      <c r="BV18518" s="38"/>
    </row>
    <row r="18519" spans="44:74">
      <c r="AR18519" s="8"/>
      <c r="BV18519" s="38"/>
    </row>
    <row r="18520" spans="44:74">
      <c r="AR18520" s="8"/>
      <c r="BV18520" s="38"/>
    </row>
    <row r="18521" spans="44:74">
      <c r="AR18521" s="8"/>
      <c r="BV18521" s="38"/>
    </row>
    <row r="18522" spans="44:74">
      <c r="AR18522" s="8"/>
      <c r="BV18522" s="38"/>
    </row>
    <row r="18523" spans="44:74">
      <c r="AR18523" s="8"/>
      <c r="BV18523" s="38"/>
    </row>
    <row r="18524" spans="44:74">
      <c r="AR18524" s="8"/>
      <c r="BV18524" s="38"/>
    </row>
    <row r="18525" spans="44:74">
      <c r="AR18525" s="8"/>
      <c r="BV18525" s="38"/>
    </row>
    <row r="18526" spans="44:74">
      <c r="AR18526" s="8"/>
      <c r="BV18526" s="38"/>
    </row>
    <row r="18527" spans="44:74">
      <c r="AR18527" s="8"/>
      <c r="BV18527" s="38"/>
    </row>
    <row r="18528" spans="44:74">
      <c r="AR18528" s="8"/>
      <c r="BV18528" s="38"/>
    </row>
    <row r="18529" spans="44:74">
      <c r="AR18529" s="8"/>
      <c r="BV18529" s="38"/>
    </row>
    <row r="18530" spans="44:74">
      <c r="AR18530" s="8"/>
      <c r="BV18530" s="38"/>
    </row>
    <row r="18531" spans="44:74">
      <c r="AR18531" s="8"/>
      <c r="BV18531" s="38"/>
    </row>
    <row r="18532" spans="44:74">
      <c r="AR18532" s="8"/>
      <c r="BV18532" s="38"/>
    </row>
    <row r="18533" spans="44:74">
      <c r="AR18533" s="8"/>
      <c r="BV18533" s="38"/>
    </row>
    <row r="18534" spans="44:74">
      <c r="AR18534" s="8"/>
      <c r="BV18534" s="38"/>
    </row>
    <row r="18535" spans="44:74">
      <c r="AR18535" s="8"/>
      <c r="BV18535" s="38"/>
    </row>
    <row r="18536" spans="44:74">
      <c r="AR18536" s="8"/>
      <c r="BV18536" s="38"/>
    </row>
    <row r="18537" spans="44:74">
      <c r="AR18537" s="8"/>
      <c r="BV18537" s="38"/>
    </row>
    <row r="18538" spans="44:74">
      <c r="AR18538" s="8"/>
      <c r="BV18538" s="38"/>
    </row>
    <row r="18539" spans="44:74">
      <c r="AR18539" s="8"/>
      <c r="BV18539" s="38"/>
    </row>
    <row r="18540" spans="44:74">
      <c r="AR18540" s="8"/>
      <c r="BV18540" s="38"/>
    </row>
    <row r="18541" spans="44:74">
      <c r="AR18541" s="8"/>
      <c r="BV18541" s="38"/>
    </row>
    <row r="18542" spans="44:74">
      <c r="AR18542" s="8"/>
      <c r="BV18542" s="38"/>
    </row>
    <row r="18543" spans="44:74">
      <c r="AR18543" s="8"/>
      <c r="BV18543" s="38"/>
    </row>
    <row r="18544" spans="44:74">
      <c r="AR18544" s="8"/>
      <c r="BV18544" s="38"/>
    </row>
    <row r="18545" spans="44:74">
      <c r="AR18545" s="8"/>
      <c r="BV18545" s="38"/>
    </row>
    <row r="18546" spans="44:74">
      <c r="AR18546" s="8"/>
      <c r="BV18546" s="38"/>
    </row>
    <row r="18547" spans="44:74">
      <c r="AR18547" s="8"/>
      <c r="BV18547" s="38"/>
    </row>
    <row r="18548" spans="44:74">
      <c r="AR18548" s="8"/>
      <c r="BV18548" s="38"/>
    </row>
    <row r="18549" spans="44:74">
      <c r="AR18549" s="8"/>
      <c r="BV18549" s="38"/>
    </row>
    <row r="18550" spans="44:74">
      <c r="AR18550" s="8"/>
      <c r="BV18550" s="38"/>
    </row>
    <row r="18551" spans="44:74">
      <c r="AR18551" s="8"/>
      <c r="BV18551" s="38"/>
    </row>
    <row r="18552" spans="44:74">
      <c r="AR18552" s="8"/>
      <c r="BV18552" s="38"/>
    </row>
    <row r="18553" spans="44:74">
      <c r="AR18553" s="8"/>
      <c r="BV18553" s="38"/>
    </row>
    <row r="18554" spans="44:74">
      <c r="AR18554" s="8"/>
      <c r="BV18554" s="38"/>
    </row>
    <row r="18555" spans="44:74">
      <c r="AR18555" s="8"/>
      <c r="BV18555" s="38"/>
    </row>
    <row r="18556" spans="44:74">
      <c r="AR18556" s="8"/>
      <c r="BV18556" s="38"/>
    </row>
    <row r="18557" spans="44:74">
      <c r="AR18557" s="8"/>
      <c r="BV18557" s="38"/>
    </row>
    <row r="18558" spans="44:74">
      <c r="AR18558" s="8"/>
      <c r="BV18558" s="38"/>
    </row>
    <row r="18559" spans="44:74">
      <c r="AR18559" s="8"/>
      <c r="BV18559" s="38"/>
    </row>
    <row r="18560" spans="44:74">
      <c r="AR18560" s="8"/>
      <c r="BV18560" s="38"/>
    </row>
    <row r="18561" spans="44:74">
      <c r="AR18561" s="8"/>
      <c r="BV18561" s="38"/>
    </row>
    <row r="18562" spans="44:74">
      <c r="AR18562" s="8"/>
      <c r="BV18562" s="38"/>
    </row>
    <row r="18563" spans="44:74">
      <c r="AR18563" s="8"/>
      <c r="BV18563" s="38"/>
    </row>
    <row r="18564" spans="44:74">
      <c r="AR18564" s="8"/>
      <c r="BV18564" s="38"/>
    </row>
    <row r="18565" spans="44:74">
      <c r="AR18565" s="8"/>
      <c r="BV18565" s="38"/>
    </row>
    <row r="18566" spans="44:74">
      <c r="AR18566" s="8"/>
      <c r="BV18566" s="38"/>
    </row>
    <row r="18567" spans="44:74">
      <c r="AR18567" s="8"/>
      <c r="BV18567" s="38"/>
    </row>
    <row r="18568" spans="44:74">
      <c r="AR18568" s="8"/>
      <c r="BV18568" s="38"/>
    </row>
    <row r="18569" spans="44:74">
      <c r="AR18569" s="8"/>
      <c r="BV18569" s="38"/>
    </row>
    <row r="18570" spans="44:74">
      <c r="AR18570" s="8"/>
      <c r="BV18570" s="38"/>
    </row>
    <row r="18571" spans="44:74">
      <c r="AR18571" s="8"/>
      <c r="BV18571" s="38"/>
    </row>
    <row r="18572" spans="44:74">
      <c r="AR18572" s="8"/>
      <c r="BV18572" s="38"/>
    </row>
    <row r="18573" spans="44:74">
      <c r="AR18573" s="8"/>
      <c r="BV18573" s="38"/>
    </row>
    <row r="18574" spans="44:74">
      <c r="AR18574" s="8"/>
      <c r="BV18574" s="38"/>
    </row>
    <row r="18575" spans="44:74">
      <c r="AR18575" s="8"/>
      <c r="BV18575" s="38"/>
    </row>
    <row r="18576" spans="44:74">
      <c r="AR18576" s="8"/>
      <c r="BV18576" s="38"/>
    </row>
    <row r="18577" spans="44:74">
      <c r="AR18577" s="8"/>
      <c r="BV18577" s="38"/>
    </row>
    <row r="18578" spans="44:74">
      <c r="AR18578" s="8"/>
      <c r="BV18578" s="38"/>
    </row>
    <row r="18579" spans="44:74">
      <c r="AR18579" s="8"/>
      <c r="BV18579" s="38"/>
    </row>
    <row r="18580" spans="44:74">
      <c r="AR18580" s="8"/>
      <c r="BV18580" s="38"/>
    </row>
    <row r="18581" spans="44:74">
      <c r="AR18581" s="8"/>
      <c r="BV18581" s="38"/>
    </row>
    <row r="18582" spans="44:74">
      <c r="AR18582" s="8"/>
      <c r="BV18582" s="38"/>
    </row>
    <row r="18583" spans="44:74">
      <c r="AR18583" s="8"/>
      <c r="BV18583" s="38"/>
    </row>
    <row r="18584" spans="44:74">
      <c r="AR18584" s="8"/>
      <c r="BV18584" s="38"/>
    </row>
    <row r="18585" spans="44:74">
      <c r="AR18585" s="8"/>
      <c r="BV18585" s="38"/>
    </row>
    <row r="18586" spans="44:74">
      <c r="AR18586" s="8"/>
      <c r="BV18586" s="38"/>
    </row>
    <row r="18587" spans="44:74">
      <c r="AR18587" s="8"/>
      <c r="BV18587" s="38"/>
    </row>
    <row r="18588" spans="44:74">
      <c r="AR18588" s="8"/>
      <c r="BV18588" s="38"/>
    </row>
    <row r="18589" spans="44:74">
      <c r="AR18589" s="8"/>
      <c r="BV18589" s="38"/>
    </row>
    <row r="18590" spans="44:74">
      <c r="AR18590" s="8"/>
      <c r="BV18590" s="38"/>
    </row>
    <row r="18591" spans="44:74">
      <c r="AR18591" s="8"/>
      <c r="BV18591" s="38"/>
    </row>
    <row r="18592" spans="44:74">
      <c r="AR18592" s="8"/>
      <c r="BV18592" s="38"/>
    </row>
    <row r="18593" spans="44:74">
      <c r="AR18593" s="8"/>
      <c r="BV18593" s="38"/>
    </row>
    <row r="18594" spans="44:74">
      <c r="AR18594" s="8"/>
      <c r="BV18594" s="38"/>
    </row>
    <row r="18595" spans="44:74">
      <c r="AR18595" s="8"/>
      <c r="BV18595" s="38"/>
    </row>
    <row r="18596" spans="44:74">
      <c r="AR18596" s="8"/>
      <c r="BV18596" s="38"/>
    </row>
    <row r="18597" spans="44:74">
      <c r="AR18597" s="8"/>
      <c r="BV18597" s="38"/>
    </row>
    <row r="18598" spans="44:74">
      <c r="AR18598" s="8"/>
      <c r="BV18598" s="38"/>
    </row>
    <row r="18599" spans="44:74">
      <c r="AR18599" s="8"/>
      <c r="BV18599" s="38"/>
    </row>
    <row r="18600" spans="44:74">
      <c r="AR18600" s="8"/>
      <c r="BV18600" s="38"/>
    </row>
    <row r="18601" spans="44:74">
      <c r="AR18601" s="8"/>
      <c r="BV18601" s="38"/>
    </row>
    <row r="18602" spans="44:74">
      <c r="AR18602" s="8"/>
      <c r="BV18602" s="38"/>
    </row>
    <row r="18603" spans="44:74">
      <c r="AR18603" s="8"/>
      <c r="BV18603" s="38"/>
    </row>
    <row r="18604" spans="44:74">
      <c r="AR18604" s="8"/>
      <c r="BV18604" s="38"/>
    </row>
    <row r="18605" spans="44:74">
      <c r="AR18605" s="8"/>
      <c r="BV18605" s="38"/>
    </row>
    <row r="18606" spans="44:74">
      <c r="AR18606" s="8"/>
      <c r="BV18606" s="38"/>
    </row>
    <row r="18607" spans="44:74">
      <c r="AR18607" s="8"/>
      <c r="BV18607" s="38"/>
    </row>
    <row r="18608" spans="44:74">
      <c r="AR18608" s="8"/>
      <c r="BV18608" s="38"/>
    </row>
    <row r="18609" spans="44:74">
      <c r="AR18609" s="8"/>
      <c r="BV18609" s="38"/>
    </row>
    <row r="18610" spans="44:74">
      <c r="AR18610" s="8"/>
      <c r="BV18610" s="38"/>
    </row>
    <row r="18611" spans="44:74">
      <c r="AR18611" s="8"/>
      <c r="BV18611" s="38"/>
    </row>
    <row r="18612" spans="44:74">
      <c r="AR18612" s="8"/>
      <c r="BV18612" s="38"/>
    </row>
    <row r="18613" spans="44:74">
      <c r="AR18613" s="8"/>
      <c r="BV18613" s="38"/>
    </row>
    <row r="18614" spans="44:74">
      <c r="AR18614" s="8"/>
      <c r="BV18614" s="38"/>
    </row>
    <row r="18615" spans="44:74">
      <c r="AR18615" s="8"/>
      <c r="BV18615" s="38"/>
    </row>
    <row r="18616" spans="44:74">
      <c r="AR18616" s="8"/>
      <c r="BV18616" s="38"/>
    </row>
    <row r="18617" spans="44:74">
      <c r="AR18617" s="8"/>
      <c r="BV18617" s="38"/>
    </row>
    <row r="18618" spans="44:74">
      <c r="AR18618" s="8"/>
      <c r="BV18618" s="38"/>
    </row>
    <row r="18619" spans="44:74">
      <c r="AR18619" s="8"/>
      <c r="BV18619" s="38"/>
    </row>
    <row r="18620" spans="44:74">
      <c r="AR18620" s="8"/>
      <c r="BV18620" s="38"/>
    </row>
    <row r="18621" spans="44:74">
      <c r="AR18621" s="8"/>
      <c r="BV18621" s="38"/>
    </row>
    <row r="18622" spans="44:74">
      <c r="AR18622" s="8"/>
      <c r="BV18622" s="38"/>
    </row>
    <row r="18623" spans="44:74">
      <c r="AR18623" s="8"/>
      <c r="BV18623" s="38"/>
    </row>
    <row r="18624" spans="44:74">
      <c r="AR18624" s="8"/>
      <c r="BV18624" s="38"/>
    </row>
    <row r="18625" spans="44:74">
      <c r="AR18625" s="8"/>
      <c r="BV18625" s="38"/>
    </row>
    <row r="18626" spans="44:74">
      <c r="AR18626" s="8"/>
      <c r="BV18626" s="38"/>
    </row>
    <row r="18627" spans="44:74">
      <c r="AR18627" s="8"/>
      <c r="BV18627" s="38"/>
    </row>
    <row r="18628" spans="44:74">
      <c r="AR18628" s="8"/>
      <c r="BV18628" s="38"/>
    </row>
    <row r="18629" spans="44:74">
      <c r="AR18629" s="8"/>
      <c r="BV18629" s="38"/>
    </row>
    <row r="18630" spans="44:74">
      <c r="AR18630" s="8"/>
      <c r="BV18630" s="38"/>
    </row>
    <row r="18631" spans="44:74">
      <c r="AR18631" s="8"/>
      <c r="BV18631" s="38"/>
    </row>
    <row r="18632" spans="44:74">
      <c r="AR18632" s="8"/>
      <c r="BV18632" s="38"/>
    </row>
    <row r="18633" spans="44:74">
      <c r="AR18633" s="8"/>
      <c r="BV18633" s="38"/>
    </row>
    <row r="18634" spans="44:74">
      <c r="AR18634" s="8"/>
      <c r="BV18634" s="38"/>
    </row>
    <row r="18635" spans="44:74">
      <c r="AR18635" s="8"/>
      <c r="BV18635" s="38"/>
    </row>
    <row r="18636" spans="44:74">
      <c r="AR18636" s="8"/>
      <c r="BV18636" s="38"/>
    </row>
    <row r="18637" spans="44:74">
      <c r="AR18637" s="8"/>
      <c r="BV18637" s="38"/>
    </row>
    <row r="18638" spans="44:74">
      <c r="AR18638" s="8"/>
      <c r="BV18638" s="38"/>
    </row>
    <row r="18639" spans="44:74">
      <c r="AR18639" s="8"/>
      <c r="BV18639" s="38"/>
    </row>
    <row r="18640" spans="44:74">
      <c r="AR18640" s="8"/>
      <c r="BV18640" s="38"/>
    </row>
    <row r="18641" spans="44:74">
      <c r="AR18641" s="8"/>
      <c r="BV18641" s="38"/>
    </row>
    <row r="18642" spans="44:74">
      <c r="AR18642" s="8"/>
      <c r="BV18642" s="38"/>
    </row>
    <row r="18643" spans="44:74">
      <c r="AR18643" s="8"/>
      <c r="BV18643" s="38"/>
    </row>
    <row r="18644" spans="44:74">
      <c r="AR18644" s="8"/>
      <c r="BV18644" s="38"/>
    </row>
    <row r="18645" spans="44:74">
      <c r="AR18645" s="8"/>
      <c r="BV18645" s="38"/>
    </row>
    <row r="18646" spans="44:74">
      <c r="AR18646" s="8"/>
      <c r="BV18646" s="38"/>
    </row>
    <row r="18647" spans="44:74">
      <c r="AR18647" s="8"/>
      <c r="BV18647" s="38"/>
    </row>
    <row r="18648" spans="44:74">
      <c r="AR18648" s="8"/>
      <c r="BV18648" s="38"/>
    </row>
    <row r="18649" spans="44:74">
      <c r="AR18649" s="8"/>
      <c r="BV18649" s="38"/>
    </row>
    <row r="18650" spans="44:74">
      <c r="AR18650" s="8"/>
      <c r="BV18650" s="38"/>
    </row>
    <row r="18651" spans="44:74">
      <c r="AR18651" s="8"/>
      <c r="BV18651" s="38"/>
    </row>
    <row r="18652" spans="44:74">
      <c r="AR18652" s="8"/>
      <c r="BV18652" s="38"/>
    </row>
    <row r="18653" spans="44:74">
      <c r="AR18653" s="8"/>
      <c r="BV18653" s="38"/>
    </row>
    <row r="18654" spans="44:74">
      <c r="AR18654" s="8"/>
      <c r="BV18654" s="38"/>
    </row>
    <row r="18655" spans="44:74">
      <c r="AR18655" s="8"/>
      <c r="BV18655" s="38"/>
    </row>
    <row r="18656" spans="44:74">
      <c r="AR18656" s="8"/>
      <c r="BV18656" s="38"/>
    </row>
    <row r="18657" spans="44:74">
      <c r="AR18657" s="8"/>
      <c r="BV18657" s="38"/>
    </row>
    <row r="18658" spans="44:74">
      <c r="AR18658" s="8"/>
      <c r="BV18658" s="38"/>
    </row>
    <row r="18659" spans="44:74">
      <c r="AR18659" s="8"/>
      <c r="BV18659" s="38"/>
    </row>
    <row r="18660" spans="44:74">
      <c r="AR18660" s="8"/>
      <c r="BV18660" s="38"/>
    </row>
    <row r="18661" spans="44:74">
      <c r="AR18661" s="8"/>
      <c r="BV18661" s="38"/>
    </row>
    <row r="18662" spans="44:74">
      <c r="AR18662" s="8"/>
      <c r="BV18662" s="38"/>
    </row>
    <row r="18663" spans="44:74">
      <c r="AR18663" s="8"/>
      <c r="BV18663" s="38"/>
    </row>
    <row r="18664" spans="44:74">
      <c r="AR18664" s="8"/>
      <c r="BV18664" s="38"/>
    </row>
    <row r="18665" spans="44:74">
      <c r="AR18665" s="8"/>
      <c r="BV18665" s="38"/>
    </row>
    <row r="18666" spans="44:74">
      <c r="AR18666" s="8"/>
      <c r="BV18666" s="38"/>
    </row>
    <row r="18667" spans="44:74">
      <c r="AR18667" s="8"/>
      <c r="BV18667" s="38"/>
    </row>
    <row r="18668" spans="44:74">
      <c r="AR18668" s="8"/>
      <c r="BV18668" s="38"/>
    </row>
    <row r="18669" spans="44:74">
      <c r="AR18669" s="8"/>
      <c r="BV18669" s="38"/>
    </row>
    <row r="18670" spans="44:74">
      <c r="AR18670" s="8"/>
      <c r="BV18670" s="38"/>
    </row>
    <row r="18671" spans="44:74">
      <c r="AR18671" s="8"/>
      <c r="BV18671" s="38"/>
    </row>
    <row r="18672" spans="44:74">
      <c r="AR18672" s="8"/>
      <c r="BV18672" s="38"/>
    </row>
    <row r="18673" spans="44:74">
      <c r="AR18673" s="8"/>
      <c r="BV18673" s="38"/>
    </row>
    <row r="18674" spans="44:74">
      <c r="AR18674" s="8"/>
      <c r="BV18674" s="38"/>
    </row>
    <row r="18675" spans="44:74">
      <c r="AR18675" s="8"/>
      <c r="BV18675" s="38"/>
    </row>
    <row r="18676" spans="44:74">
      <c r="AR18676" s="8"/>
      <c r="BV18676" s="38"/>
    </row>
    <row r="18677" spans="44:74">
      <c r="AR18677" s="8"/>
      <c r="BV18677" s="38"/>
    </row>
    <row r="18678" spans="44:74">
      <c r="AR18678" s="8"/>
      <c r="BV18678" s="38"/>
    </row>
    <row r="18679" spans="44:74">
      <c r="AR18679" s="8"/>
      <c r="BV18679" s="38"/>
    </row>
    <row r="18680" spans="44:74">
      <c r="AR18680" s="8"/>
      <c r="BV18680" s="38"/>
    </row>
    <row r="18681" spans="44:74">
      <c r="AR18681" s="8"/>
      <c r="BV18681" s="38"/>
    </row>
    <row r="18682" spans="44:74">
      <c r="AR18682" s="8"/>
      <c r="BV18682" s="38"/>
    </row>
    <row r="18683" spans="44:74">
      <c r="AR18683" s="8"/>
      <c r="BV18683" s="38"/>
    </row>
    <row r="18684" spans="44:74">
      <c r="AR18684" s="8"/>
      <c r="BV18684" s="38"/>
    </row>
    <row r="18685" spans="44:74">
      <c r="AR18685" s="8"/>
      <c r="BV18685" s="38"/>
    </row>
    <row r="18686" spans="44:74">
      <c r="AR18686" s="8"/>
      <c r="BV18686" s="38"/>
    </row>
    <row r="18687" spans="44:74">
      <c r="AR18687" s="8"/>
      <c r="BV18687" s="38"/>
    </row>
    <row r="18688" spans="44:74">
      <c r="AR18688" s="8"/>
      <c r="BV18688" s="38"/>
    </row>
    <row r="18689" spans="44:74">
      <c r="AR18689" s="8"/>
      <c r="BV18689" s="38"/>
    </row>
    <row r="18690" spans="44:74">
      <c r="AR18690" s="8"/>
      <c r="BV18690" s="38"/>
    </row>
    <row r="18691" spans="44:74">
      <c r="AR18691" s="8"/>
      <c r="BV18691" s="38"/>
    </row>
    <row r="18692" spans="44:74">
      <c r="AR18692" s="8"/>
      <c r="BV18692" s="38"/>
    </row>
    <row r="18693" spans="44:74">
      <c r="AR18693" s="8"/>
      <c r="BV18693" s="38"/>
    </row>
    <row r="18694" spans="44:74">
      <c r="AR18694" s="8"/>
      <c r="BV18694" s="38"/>
    </row>
    <row r="18695" spans="44:74">
      <c r="AR18695" s="8"/>
      <c r="BV18695" s="38"/>
    </row>
    <row r="18696" spans="44:74">
      <c r="AR18696" s="8"/>
      <c r="BV18696" s="38"/>
    </row>
    <row r="18697" spans="44:74">
      <c r="AR18697" s="8"/>
      <c r="BV18697" s="38"/>
    </row>
    <row r="18698" spans="44:74">
      <c r="AR18698" s="8"/>
      <c r="BV18698" s="38"/>
    </row>
    <row r="18699" spans="44:74">
      <c r="AR18699" s="8"/>
      <c r="BV18699" s="38"/>
    </row>
    <row r="18700" spans="44:74">
      <c r="AR18700" s="8"/>
      <c r="BV18700" s="38"/>
    </row>
    <row r="18701" spans="44:74">
      <c r="AR18701" s="8"/>
      <c r="BV18701" s="38"/>
    </row>
    <row r="18702" spans="44:74">
      <c r="AR18702" s="8"/>
      <c r="BV18702" s="38"/>
    </row>
    <row r="18703" spans="44:74">
      <c r="AR18703" s="8"/>
      <c r="BV18703" s="38"/>
    </row>
    <row r="18704" spans="44:74">
      <c r="AR18704" s="8"/>
      <c r="BV18704" s="38"/>
    </row>
    <row r="18705" spans="44:74">
      <c r="AR18705" s="8"/>
      <c r="BV18705" s="38"/>
    </row>
    <row r="18706" spans="44:74">
      <c r="AR18706" s="8"/>
      <c r="BV18706" s="38"/>
    </row>
    <row r="18707" spans="44:74">
      <c r="AR18707" s="8"/>
      <c r="BV18707" s="38"/>
    </row>
    <row r="18708" spans="44:74">
      <c r="AR18708" s="8"/>
      <c r="BV18708" s="38"/>
    </row>
    <row r="18709" spans="44:74">
      <c r="AR18709" s="8"/>
      <c r="BV18709" s="38"/>
    </row>
    <row r="18710" spans="44:74">
      <c r="AR18710" s="8"/>
      <c r="BV18710" s="38"/>
    </row>
    <row r="18711" spans="44:74">
      <c r="AR18711" s="8"/>
      <c r="BV18711" s="38"/>
    </row>
    <row r="18712" spans="44:74">
      <c r="AR18712" s="8"/>
      <c r="BV18712" s="38"/>
    </row>
    <row r="18713" spans="44:74">
      <c r="AR18713" s="8"/>
      <c r="BV18713" s="38"/>
    </row>
    <row r="18714" spans="44:74">
      <c r="AR18714" s="8"/>
      <c r="BV18714" s="38"/>
    </row>
    <row r="18715" spans="44:74">
      <c r="AR18715" s="8"/>
      <c r="BV18715" s="38"/>
    </row>
    <row r="18716" spans="44:74">
      <c r="AR18716" s="8"/>
      <c r="BV18716" s="38"/>
    </row>
    <row r="18717" spans="44:74">
      <c r="AR18717" s="8"/>
      <c r="BV18717" s="38"/>
    </row>
    <row r="18718" spans="44:74">
      <c r="AR18718" s="8"/>
      <c r="BV18718" s="38"/>
    </row>
    <row r="18719" spans="44:74">
      <c r="AR18719" s="8"/>
      <c r="BV18719" s="38"/>
    </row>
    <row r="18720" spans="44:74">
      <c r="AR18720" s="8"/>
      <c r="BV18720" s="38"/>
    </row>
    <row r="18721" spans="44:74">
      <c r="AR18721" s="8"/>
      <c r="BV18721" s="38"/>
    </row>
    <row r="18722" spans="44:74">
      <c r="AR18722" s="8"/>
      <c r="BV18722" s="38"/>
    </row>
    <row r="18723" spans="44:74">
      <c r="AR18723" s="8"/>
      <c r="BV18723" s="38"/>
    </row>
    <row r="18724" spans="44:74">
      <c r="AR18724" s="8"/>
      <c r="BV18724" s="38"/>
    </row>
    <row r="18725" spans="44:74">
      <c r="AR18725" s="8"/>
      <c r="BV18725" s="38"/>
    </row>
    <row r="18726" spans="44:74">
      <c r="AR18726" s="8"/>
      <c r="BV18726" s="38"/>
    </row>
    <row r="18727" spans="44:74">
      <c r="AR18727" s="8"/>
      <c r="BV18727" s="38"/>
    </row>
    <row r="18728" spans="44:74">
      <c r="AR18728" s="8"/>
      <c r="BV18728" s="38"/>
    </row>
    <row r="18729" spans="44:74">
      <c r="AR18729" s="8"/>
      <c r="BV18729" s="38"/>
    </row>
    <row r="18730" spans="44:74">
      <c r="AR18730" s="8"/>
      <c r="BV18730" s="38"/>
    </row>
    <row r="18731" spans="44:74">
      <c r="AR18731" s="8"/>
      <c r="BV18731" s="38"/>
    </row>
    <row r="18732" spans="44:74">
      <c r="AR18732" s="8"/>
      <c r="BV18732" s="38"/>
    </row>
    <row r="18733" spans="44:74">
      <c r="AR18733" s="8"/>
      <c r="BV18733" s="38"/>
    </row>
    <row r="18734" spans="44:74">
      <c r="AR18734" s="8"/>
      <c r="BV18734" s="38"/>
    </row>
    <row r="18735" spans="44:74">
      <c r="AR18735" s="8"/>
      <c r="BV18735" s="38"/>
    </row>
    <row r="18736" spans="44:74">
      <c r="AR18736" s="8"/>
      <c r="BV18736" s="38"/>
    </row>
    <row r="18737" spans="44:74">
      <c r="AR18737" s="8"/>
      <c r="BV18737" s="38"/>
    </row>
    <row r="18738" spans="44:74">
      <c r="AR18738" s="8"/>
      <c r="BV18738" s="38"/>
    </row>
    <row r="18739" spans="44:74">
      <c r="AR18739" s="8"/>
      <c r="BV18739" s="38"/>
    </row>
    <row r="18740" spans="44:74">
      <c r="AR18740" s="8"/>
      <c r="BV18740" s="38"/>
    </row>
    <row r="18741" spans="44:74">
      <c r="AR18741" s="8"/>
      <c r="BV18741" s="38"/>
    </row>
    <row r="18742" spans="44:74">
      <c r="AR18742" s="8"/>
      <c r="BV18742" s="38"/>
    </row>
    <row r="18743" spans="44:74">
      <c r="AR18743" s="8"/>
      <c r="BV18743" s="38"/>
    </row>
    <row r="18744" spans="44:74">
      <c r="AR18744" s="8"/>
      <c r="BV18744" s="38"/>
    </row>
    <row r="18745" spans="44:74">
      <c r="AR18745" s="8"/>
      <c r="BV18745" s="38"/>
    </row>
    <row r="18746" spans="44:74">
      <c r="AR18746" s="8"/>
      <c r="BV18746" s="38"/>
    </row>
    <row r="18747" spans="44:74">
      <c r="AR18747" s="8"/>
      <c r="BV18747" s="38"/>
    </row>
    <row r="18748" spans="44:74">
      <c r="AR18748" s="8"/>
      <c r="BV18748" s="38"/>
    </row>
    <row r="18749" spans="44:74">
      <c r="AR18749" s="8"/>
      <c r="BV18749" s="38"/>
    </row>
    <row r="18750" spans="44:74">
      <c r="AR18750" s="8"/>
      <c r="BV18750" s="38"/>
    </row>
    <row r="18751" spans="44:74">
      <c r="AR18751" s="8"/>
      <c r="BV18751" s="38"/>
    </row>
    <row r="18752" spans="44:74">
      <c r="AR18752" s="8"/>
      <c r="BV18752" s="38"/>
    </row>
    <row r="18753" spans="44:74">
      <c r="AR18753" s="8"/>
      <c r="BV18753" s="38"/>
    </row>
    <row r="18754" spans="44:74">
      <c r="AR18754" s="8"/>
      <c r="BV18754" s="38"/>
    </row>
    <row r="18755" spans="44:74">
      <c r="AR18755" s="8"/>
      <c r="BV18755" s="38"/>
    </row>
    <row r="18756" spans="44:74">
      <c r="AR18756" s="8"/>
      <c r="BV18756" s="38"/>
    </row>
    <row r="18757" spans="44:74">
      <c r="AR18757" s="8"/>
      <c r="BV18757" s="38"/>
    </row>
    <row r="18758" spans="44:74">
      <c r="AR18758" s="8"/>
      <c r="BV18758" s="38"/>
    </row>
    <row r="18759" spans="44:74">
      <c r="AR18759" s="8"/>
      <c r="BV18759" s="38"/>
    </row>
    <row r="18760" spans="44:74">
      <c r="AR18760" s="8"/>
      <c r="BV18760" s="38"/>
    </row>
    <row r="18761" spans="44:74">
      <c r="AR18761" s="8"/>
      <c r="BV18761" s="38"/>
    </row>
    <row r="18762" spans="44:74">
      <c r="AR18762" s="8"/>
      <c r="BV18762" s="38"/>
    </row>
    <row r="18763" spans="44:74">
      <c r="AR18763" s="8"/>
      <c r="BV18763" s="38"/>
    </row>
    <row r="18764" spans="44:74">
      <c r="AR18764" s="8"/>
      <c r="BV18764" s="38"/>
    </row>
    <row r="18765" spans="44:74">
      <c r="AR18765" s="8"/>
      <c r="BV18765" s="38"/>
    </row>
    <row r="18766" spans="44:74">
      <c r="AR18766" s="8"/>
      <c r="BV18766" s="38"/>
    </row>
    <row r="18767" spans="44:74">
      <c r="AR18767" s="8"/>
      <c r="BV18767" s="38"/>
    </row>
    <row r="18768" spans="44:74">
      <c r="AR18768" s="8"/>
      <c r="BV18768" s="38"/>
    </row>
    <row r="18769" spans="44:74">
      <c r="AR18769" s="8"/>
      <c r="BV18769" s="38"/>
    </row>
    <row r="18770" spans="44:74">
      <c r="AR18770" s="8"/>
      <c r="BV18770" s="38"/>
    </row>
    <row r="18771" spans="44:74">
      <c r="AR18771" s="8"/>
      <c r="BV18771" s="38"/>
    </row>
    <row r="18772" spans="44:74">
      <c r="AR18772" s="8"/>
      <c r="BV18772" s="38"/>
    </row>
    <row r="18773" spans="44:74">
      <c r="AR18773" s="8"/>
      <c r="BV18773" s="38"/>
    </row>
    <row r="18774" spans="44:74">
      <c r="AR18774" s="8"/>
      <c r="BV18774" s="38"/>
    </row>
    <row r="18775" spans="44:74">
      <c r="AR18775" s="8"/>
      <c r="BV18775" s="38"/>
    </row>
    <row r="18776" spans="44:74">
      <c r="AR18776" s="8"/>
      <c r="BV18776" s="38"/>
    </row>
    <row r="18777" spans="44:74">
      <c r="AR18777" s="8"/>
      <c r="BV18777" s="38"/>
    </row>
    <row r="18778" spans="44:74">
      <c r="AR18778" s="8"/>
      <c r="BV18778" s="38"/>
    </row>
    <row r="18779" spans="44:74">
      <c r="AR18779" s="8"/>
      <c r="BV18779" s="38"/>
    </row>
    <row r="18780" spans="44:74">
      <c r="AR18780" s="8"/>
      <c r="BV18780" s="38"/>
    </row>
    <row r="18781" spans="44:74">
      <c r="AR18781" s="8"/>
      <c r="BV18781" s="38"/>
    </row>
    <row r="18782" spans="44:74">
      <c r="AR18782" s="8"/>
      <c r="BV18782" s="38"/>
    </row>
    <row r="18783" spans="44:74">
      <c r="AR18783" s="8"/>
      <c r="BV18783" s="38"/>
    </row>
    <row r="18784" spans="44:74">
      <c r="AR18784" s="8"/>
      <c r="BV18784" s="38"/>
    </row>
    <row r="18785" spans="44:74">
      <c r="AR18785" s="8"/>
      <c r="BV18785" s="38"/>
    </row>
    <row r="18786" spans="44:74">
      <c r="AR18786" s="8"/>
      <c r="BV18786" s="38"/>
    </row>
    <row r="18787" spans="44:74">
      <c r="AR18787" s="8"/>
      <c r="BV18787" s="38"/>
    </row>
    <row r="18788" spans="44:74">
      <c r="AR18788" s="8"/>
      <c r="BV18788" s="38"/>
    </row>
    <row r="18789" spans="44:74">
      <c r="AR18789" s="8"/>
      <c r="BV18789" s="38"/>
    </row>
    <row r="18790" spans="44:74">
      <c r="AR18790" s="8"/>
      <c r="BV18790" s="38"/>
    </row>
    <row r="18791" spans="44:74">
      <c r="AR18791" s="8"/>
      <c r="BV18791" s="38"/>
    </row>
    <row r="18792" spans="44:74">
      <c r="AR18792" s="8"/>
      <c r="BV18792" s="38"/>
    </row>
    <row r="18793" spans="44:74">
      <c r="AR18793" s="8"/>
      <c r="BV18793" s="38"/>
    </row>
    <row r="18794" spans="44:74">
      <c r="AR18794" s="8"/>
      <c r="BV18794" s="38"/>
    </row>
    <row r="18795" spans="44:74">
      <c r="AR18795" s="8"/>
      <c r="BV18795" s="38"/>
    </row>
    <row r="18796" spans="44:74">
      <c r="AR18796" s="8"/>
      <c r="BV18796" s="38"/>
    </row>
    <row r="18797" spans="44:74">
      <c r="AR18797" s="8"/>
      <c r="BV18797" s="38"/>
    </row>
    <row r="18798" spans="44:74">
      <c r="AR18798" s="8"/>
      <c r="BV18798" s="38"/>
    </row>
    <row r="18799" spans="44:74">
      <c r="AR18799" s="8"/>
      <c r="BV18799" s="38"/>
    </row>
    <row r="18800" spans="44:74">
      <c r="AR18800" s="8"/>
      <c r="BV18800" s="38"/>
    </row>
    <row r="18801" spans="44:74">
      <c r="AR18801" s="8"/>
      <c r="BV18801" s="38"/>
    </row>
    <row r="18802" spans="44:74">
      <c r="AR18802" s="8"/>
      <c r="BV18802" s="38"/>
    </row>
    <row r="18803" spans="44:74">
      <c r="AR18803" s="8"/>
      <c r="BV18803" s="38"/>
    </row>
    <row r="18804" spans="44:74">
      <c r="AR18804" s="8"/>
      <c r="BV18804" s="38"/>
    </row>
    <row r="18805" spans="44:74">
      <c r="AR18805" s="8"/>
      <c r="BV18805" s="38"/>
    </row>
    <row r="18806" spans="44:74">
      <c r="AR18806" s="8"/>
      <c r="BV18806" s="38"/>
    </row>
    <row r="18807" spans="44:74">
      <c r="AR18807" s="8"/>
      <c r="BV18807" s="38"/>
    </row>
    <row r="18808" spans="44:74">
      <c r="AR18808" s="8"/>
      <c r="BV18808" s="38"/>
    </row>
    <row r="18809" spans="44:74">
      <c r="AR18809" s="8"/>
      <c r="BV18809" s="38"/>
    </row>
    <row r="18810" spans="44:74">
      <c r="AR18810" s="8"/>
      <c r="BV18810" s="38"/>
    </row>
    <row r="18811" spans="44:74">
      <c r="AR18811" s="8"/>
      <c r="BV18811" s="38"/>
    </row>
    <row r="18812" spans="44:74">
      <c r="AR18812" s="8"/>
      <c r="BV18812" s="38"/>
    </row>
    <row r="18813" spans="44:74">
      <c r="AR18813" s="8"/>
      <c r="BV18813" s="38"/>
    </row>
    <row r="18814" spans="44:74">
      <c r="AR18814" s="8"/>
      <c r="BV18814" s="38"/>
    </row>
    <row r="18815" spans="44:74">
      <c r="AR18815" s="8"/>
      <c r="BV18815" s="38"/>
    </row>
    <row r="18816" spans="44:74">
      <c r="AR18816" s="8"/>
      <c r="BV18816" s="38"/>
    </row>
    <row r="18817" spans="44:74">
      <c r="AR18817" s="8"/>
      <c r="BV18817" s="38"/>
    </row>
    <row r="18818" spans="44:74">
      <c r="AR18818" s="8"/>
      <c r="BV18818" s="38"/>
    </row>
    <row r="18819" spans="44:74">
      <c r="AR18819" s="8"/>
      <c r="BV18819" s="38"/>
    </row>
    <row r="18820" spans="44:74">
      <c r="AR18820" s="8"/>
      <c r="BV18820" s="38"/>
    </row>
    <row r="18821" spans="44:74">
      <c r="AR18821" s="8"/>
      <c r="BV18821" s="38"/>
    </row>
    <row r="18822" spans="44:74">
      <c r="AR18822" s="8"/>
      <c r="BV18822" s="38"/>
    </row>
    <row r="18823" spans="44:74">
      <c r="AR18823" s="8"/>
      <c r="BV18823" s="38"/>
    </row>
    <row r="18824" spans="44:74">
      <c r="AR18824" s="8"/>
      <c r="BV18824" s="38"/>
    </row>
    <row r="18825" spans="44:74">
      <c r="AR18825" s="8"/>
      <c r="BV18825" s="38"/>
    </row>
    <row r="18826" spans="44:74">
      <c r="AR18826" s="8"/>
      <c r="BV18826" s="38"/>
    </row>
    <row r="18827" spans="44:74">
      <c r="AR18827" s="8"/>
      <c r="BV18827" s="38"/>
    </row>
    <row r="18828" spans="44:74">
      <c r="AR18828" s="8"/>
      <c r="BV18828" s="38"/>
    </row>
    <row r="18829" spans="44:74">
      <c r="AR18829" s="8"/>
      <c r="BV18829" s="38"/>
    </row>
    <row r="18830" spans="44:74">
      <c r="AR18830" s="8"/>
      <c r="BV18830" s="38"/>
    </row>
    <row r="18831" spans="44:74">
      <c r="AR18831" s="8"/>
      <c r="BV18831" s="38"/>
    </row>
    <row r="18832" spans="44:74">
      <c r="AR18832" s="8"/>
      <c r="BV18832" s="38"/>
    </row>
    <row r="18833" spans="44:74">
      <c r="AR18833" s="8"/>
      <c r="BV18833" s="38"/>
    </row>
    <row r="18834" spans="44:74">
      <c r="AR18834" s="8"/>
      <c r="BV18834" s="38"/>
    </row>
    <row r="18835" spans="44:74">
      <c r="AR18835" s="8"/>
      <c r="BV18835" s="38"/>
    </row>
    <row r="18836" spans="44:74">
      <c r="AR18836" s="8"/>
      <c r="BV18836" s="38"/>
    </row>
    <row r="18837" spans="44:74">
      <c r="AR18837" s="8"/>
      <c r="BV18837" s="38"/>
    </row>
    <row r="18838" spans="44:74">
      <c r="AR18838" s="8"/>
      <c r="BV18838" s="38"/>
    </row>
    <row r="18839" spans="44:74">
      <c r="AR18839" s="8"/>
      <c r="BV18839" s="38"/>
    </row>
    <row r="18840" spans="44:74">
      <c r="AR18840" s="8"/>
      <c r="BV18840" s="38"/>
    </row>
    <row r="18841" spans="44:74">
      <c r="AR18841" s="8"/>
      <c r="BV18841" s="38"/>
    </row>
    <row r="18842" spans="44:74">
      <c r="AR18842" s="8"/>
      <c r="BV18842" s="38"/>
    </row>
    <row r="18843" spans="44:74">
      <c r="AR18843" s="8"/>
      <c r="BV18843" s="38"/>
    </row>
    <row r="18844" spans="44:74">
      <c r="AR18844" s="8"/>
      <c r="BV18844" s="38"/>
    </row>
    <row r="18845" spans="44:74">
      <c r="AR18845" s="8"/>
      <c r="BV18845" s="38"/>
    </row>
    <row r="18846" spans="44:74">
      <c r="AR18846" s="8"/>
      <c r="BV18846" s="38"/>
    </row>
    <row r="18847" spans="44:74">
      <c r="AR18847" s="8"/>
      <c r="BV18847" s="38"/>
    </row>
    <row r="18848" spans="44:74">
      <c r="AR18848" s="8"/>
      <c r="BV18848" s="38"/>
    </row>
    <row r="18849" spans="44:74">
      <c r="AR18849" s="8"/>
      <c r="BV18849" s="38"/>
    </row>
    <row r="18850" spans="44:74">
      <c r="AR18850" s="8"/>
      <c r="BV18850" s="38"/>
    </row>
    <row r="18851" spans="44:74">
      <c r="AR18851" s="8"/>
      <c r="BV18851" s="38"/>
    </row>
    <row r="18852" spans="44:74">
      <c r="AR18852" s="8"/>
      <c r="BV18852" s="38"/>
    </row>
    <row r="18853" spans="44:74">
      <c r="AR18853" s="8"/>
      <c r="BV18853" s="38"/>
    </row>
    <row r="18854" spans="44:74">
      <c r="AR18854" s="8"/>
      <c r="BV18854" s="38"/>
    </row>
    <row r="18855" spans="44:74">
      <c r="AR18855" s="8"/>
      <c r="BV18855" s="38"/>
    </row>
    <row r="18856" spans="44:74">
      <c r="AR18856" s="8"/>
      <c r="BV18856" s="38"/>
    </row>
    <row r="18857" spans="44:74">
      <c r="AR18857" s="8"/>
      <c r="BV18857" s="38"/>
    </row>
    <row r="18858" spans="44:74">
      <c r="AR18858" s="8"/>
      <c r="BV18858" s="38"/>
    </row>
    <row r="18859" spans="44:74">
      <c r="AR18859" s="8"/>
      <c r="BV18859" s="38"/>
    </row>
    <row r="18860" spans="44:74">
      <c r="AR18860" s="8"/>
      <c r="BV18860" s="38"/>
    </row>
    <row r="18861" spans="44:74">
      <c r="AR18861" s="8"/>
      <c r="BV18861" s="38"/>
    </row>
    <row r="18862" spans="44:74">
      <c r="AR18862" s="8"/>
      <c r="BV18862" s="38"/>
    </row>
    <row r="18863" spans="44:74">
      <c r="AR18863" s="8"/>
      <c r="BV18863" s="38"/>
    </row>
    <row r="18864" spans="44:74">
      <c r="AR18864" s="8"/>
      <c r="BV18864" s="38"/>
    </row>
    <row r="18865" spans="44:74">
      <c r="AR18865" s="8"/>
      <c r="BV18865" s="38"/>
    </row>
    <row r="18866" spans="44:74">
      <c r="AR18866" s="8"/>
      <c r="BV18866" s="38"/>
    </row>
    <row r="18867" spans="44:74">
      <c r="AR18867" s="8"/>
      <c r="BV18867" s="38"/>
    </row>
    <row r="18868" spans="44:74">
      <c r="AR18868" s="8"/>
      <c r="BV18868" s="38"/>
    </row>
    <row r="18869" spans="44:74">
      <c r="AR18869" s="8"/>
      <c r="BV18869" s="38"/>
    </row>
    <row r="18870" spans="44:74">
      <c r="AR18870" s="8"/>
      <c r="BV18870" s="38"/>
    </row>
    <row r="18871" spans="44:74">
      <c r="AR18871" s="8"/>
      <c r="BV18871" s="38"/>
    </row>
    <row r="18872" spans="44:74">
      <c r="AR18872" s="8"/>
      <c r="BV18872" s="38"/>
    </row>
    <row r="18873" spans="44:74">
      <c r="AR18873" s="8"/>
      <c r="BV18873" s="38"/>
    </row>
    <row r="18874" spans="44:74">
      <c r="AR18874" s="8"/>
      <c r="BV18874" s="38"/>
    </row>
    <row r="18875" spans="44:74">
      <c r="AR18875" s="8"/>
      <c r="BV18875" s="38"/>
    </row>
    <row r="18876" spans="44:74">
      <c r="AR18876" s="8"/>
      <c r="BV18876" s="38"/>
    </row>
    <row r="18877" spans="44:74">
      <c r="AR18877" s="8"/>
      <c r="BV18877" s="38"/>
    </row>
    <row r="18878" spans="44:74">
      <c r="AR18878" s="8"/>
      <c r="BV18878" s="38"/>
    </row>
    <row r="18879" spans="44:74">
      <c r="AR18879" s="8"/>
      <c r="BV18879" s="38"/>
    </row>
    <row r="18880" spans="44:74">
      <c r="AR18880" s="8"/>
      <c r="BV18880" s="38"/>
    </row>
    <row r="18881" spans="44:74">
      <c r="AR18881" s="8"/>
      <c r="BV18881" s="38"/>
    </row>
    <row r="18882" spans="44:74">
      <c r="AR18882" s="8"/>
      <c r="BV18882" s="38"/>
    </row>
    <row r="18883" spans="44:74">
      <c r="AR18883" s="8"/>
      <c r="BV18883" s="38"/>
    </row>
    <row r="18884" spans="44:74">
      <c r="AR18884" s="8"/>
      <c r="BV18884" s="38"/>
    </row>
    <row r="18885" spans="44:74">
      <c r="AR18885" s="8"/>
      <c r="BV18885" s="38"/>
    </row>
    <row r="18886" spans="44:74">
      <c r="AR18886" s="8"/>
      <c r="BV18886" s="38"/>
    </row>
    <row r="18887" spans="44:74">
      <c r="AR18887" s="8"/>
      <c r="BV18887" s="38"/>
    </row>
    <row r="18888" spans="44:74">
      <c r="AR18888" s="8"/>
      <c r="BV18888" s="38"/>
    </row>
    <row r="18889" spans="44:74">
      <c r="AR18889" s="8"/>
      <c r="BV18889" s="38"/>
    </row>
    <row r="18890" spans="44:74">
      <c r="AR18890" s="8"/>
      <c r="BV18890" s="38"/>
    </row>
    <row r="18891" spans="44:74">
      <c r="AR18891" s="8"/>
      <c r="BV18891" s="38"/>
    </row>
    <row r="18892" spans="44:74">
      <c r="AR18892" s="8"/>
      <c r="BV18892" s="38"/>
    </row>
    <row r="18893" spans="44:74">
      <c r="AR18893" s="8"/>
      <c r="BV18893" s="38"/>
    </row>
    <row r="18894" spans="44:74">
      <c r="AR18894" s="8"/>
      <c r="BV18894" s="38"/>
    </row>
    <row r="18895" spans="44:74">
      <c r="AR18895" s="8"/>
      <c r="BV18895" s="38"/>
    </row>
    <row r="18896" spans="44:74">
      <c r="AR18896" s="8"/>
      <c r="BV18896" s="38"/>
    </row>
    <row r="18897" spans="44:74">
      <c r="AR18897" s="8"/>
      <c r="BV18897" s="38"/>
    </row>
    <row r="18898" spans="44:74">
      <c r="AR18898" s="8"/>
      <c r="BV18898" s="38"/>
    </row>
    <row r="18899" spans="44:74">
      <c r="AR18899" s="8"/>
      <c r="BV18899" s="38"/>
    </row>
    <row r="18900" spans="44:74">
      <c r="AR18900" s="8"/>
      <c r="BV18900" s="38"/>
    </row>
    <row r="18901" spans="44:74">
      <c r="AR18901" s="8"/>
      <c r="BV18901" s="38"/>
    </row>
    <row r="18902" spans="44:74">
      <c r="AR18902" s="8"/>
      <c r="BV18902" s="38"/>
    </row>
    <row r="18903" spans="44:74">
      <c r="AR18903" s="8"/>
      <c r="BV18903" s="38"/>
    </row>
    <row r="18904" spans="44:74">
      <c r="AR18904" s="8"/>
      <c r="BV18904" s="38"/>
    </row>
    <row r="18905" spans="44:74">
      <c r="AR18905" s="8"/>
      <c r="BV18905" s="38"/>
    </row>
    <row r="18906" spans="44:74">
      <c r="AR18906" s="8"/>
      <c r="BV18906" s="38"/>
    </row>
    <row r="18907" spans="44:74">
      <c r="AR18907" s="8"/>
      <c r="BV18907" s="38"/>
    </row>
    <row r="18908" spans="44:74">
      <c r="AR18908" s="8"/>
      <c r="BV18908" s="38"/>
    </row>
    <row r="18909" spans="44:74">
      <c r="AR18909" s="8"/>
      <c r="BV18909" s="38"/>
    </row>
    <row r="18910" spans="44:74">
      <c r="AR18910" s="8"/>
      <c r="BV18910" s="38"/>
    </row>
    <row r="18911" spans="44:74">
      <c r="AR18911" s="8"/>
      <c r="BV18911" s="38"/>
    </row>
    <row r="18912" spans="44:74">
      <c r="AR18912" s="8"/>
      <c r="BV18912" s="38"/>
    </row>
    <row r="18913" spans="44:74">
      <c r="AR18913" s="8"/>
      <c r="BV18913" s="38"/>
    </row>
    <row r="18914" spans="44:74">
      <c r="AR18914" s="8"/>
      <c r="BV18914" s="38"/>
    </row>
    <row r="18915" spans="44:74">
      <c r="AR18915" s="8"/>
      <c r="BV18915" s="38"/>
    </row>
    <row r="18916" spans="44:74">
      <c r="AR18916" s="8"/>
      <c r="BV18916" s="38"/>
    </row>
    <row r="18917" spans="44:74">
      <c r="AR18917" s="8"/>
      <c r="BV18917" s="38"/>
    </row>
    <row r="18918" spans="44:74">
      <c r="AR18918" s="8"/>
      <c r="BV18918" s="38"/>
    </row>
    <row r="18919" spans="44:74">
      <c r="AR18919" s="8"/>
      <c r="BV18919" s="38"/>
    </row>
    <row r="18920" spans="44:74">
      <c r="AR18920" s="8"/>
      <c r="BV18920" s="38"/>
    </row>
    <row r="18921" spans="44:74">
      <c r="AR18921" s="8"/>
      <c r="BV18921" s="38"/>
    </row>
    <row r="18922" spans="44:74">
      <c r="AR18922" s="8"/>
      <c r="BV18922" s="38"/>
    </row>
    <row r="18923" spans="44:74">
      <c r="AR18923" s="8"/>
      <c r="BV18923" s="38"/>
    </row>
    <row r="18924" spans="44:74">
      <c r="AR18924" s="8"/>
      <c r="BV18924" s="38"/>
    </row>
    <row r="18925" spans="44:74">
      <c r="AR18925" s="8"/>
      <c r="BV18925" s="38"/>
    </row>
    <row r="18926" spans="44:74">
      <c r="AR18926" s="8"/>
      <c r="BV18926" s="38"/>
    </row>
    <row r="18927" spans="44:74">
      <c r="AR18927" s="8"/>
      <c r="BV18927" s="38"/>
    </row>
    <row r="18928" spans="44:74">
      <c r="AR18928" s="8"/>
      <c r="BV18928" s="38"/>
    </row>
    <row r="18929" spans="44:74">
      <c r="AR18929" s="8"/>
      <c r="BV18929" s="38"/>
    </row>
    <row r="18930" spans="44:74">
      <c r="AR18930" s="8"/>
      <c r="BV18930" s="38"/>
    </row>
    <row r="18931" spans="44:74">
      <c r="AR18931" s="8"/>
      <c r="BV18931" s="38"/>
    </row>
    <row r="18932" spans="44:74">
      <c r="AR18932" s="8"/>
      <c r="BV18932" s="38"/>
    </row>
    <row r="18933" spans="44:74">
      <c r="AR18933" s="8"/>
      <c r="BV18933" s="38"/>
    </row>
    <row r="18934" spans="44:74">
      <c r="AR18934" s="8"/>
      <c r="BV18934" s="38"/>
    </row>
    <row r="18935" spans="44:74">
      <c r="AR18935" s="8"/>
      <c r="BV18935" s="38"/>
    </row>
    <row r="18936" spans="44:74">
      <c r="AR18936" s="8"/>
      <c r="BV18936" s="38"/>
    </row>
    <row r="18937" spans="44:74">
      <c r="AR18937" s="8"/>
      <c r="BV18937" s="38"/>
    </row>
    <row r="18938" spans="44:74">
      <c r="AR18938" s="8"/>
      <c r="BV18938" s="38"/>
    </row>
    <row r="18939" spans="44:74">
      <c r="AR18939" s="8"/>
      <c r="BV18939" s="38"/>
    </row>
    <row r="18940" spans="44:74">
      <c r="AR18940" s="8"/>
      <c r="BV18940" s="38"/>
    </row>
    <row r="18941" spans="44:74">
      <c r="AR18941" s="8"/>
      <c r="BV18941" s="38"/>
    </row>
    <row r="18942" spans="44:74">
      <c r="AR18942" s="8"/>
      <c r="BV18942" s="38"/>
    </row>
    <row r="18943" spans="44:74">
      <c r="AR18943" s="8"/>
      <c r="BV18943" s="38"/>
    </row>
    <row r="18944" spans="44:74">
      <c r="AR18944" s="8"/>
      <c r="BV18944" s="38"/>
    </row>
    <row r="18945" spans="44:74">
      <c r="AR18945" s="8"/>
      <c r="BV18945" s="38"/>
    </row>
    <row r="18946" spans="44:74">
      <c r="AR18946" s="8"/>
      <c r="BV18946" s="38"/>
    </row>
    <row r="18947" spans="44:74">
      <c r="AR18947" s="8"/>
      <c r="BV18947" s="38"/>
    </row>
    <row r="18948" spans="44:74">
      <c r="AR18948" s="8"/>
      <c r="BV18948" s="38"/>
    </row>
    <row r="18949" spans="44:74">
      <c r="AR18949" s="8"/>
      <c r="BV18949" s="38"/>
    </row>
    <row r="18950" spans="44:74">
      <c r="AR18950" s="8"/>
      <c r="BV18950" s="38"/>
    </row>
    <row r="18951" spans="44:74">
      <c r="AR18951" s="8"/>
      <c r="BV18951" s="38"/>
    </row>
    <row r="18952" spans="44:74">
      <c r="AR18952" s="8"/>
      <c r="BV18952" s="38"/>
    </row>
    <row r="18953" spans="44:74">
      <c r="AR18953" s="8"/>
      <c r="BV18953" s="38"/>
    </row>
    <row r="18954" spans="44:74">
      <c r="AR18954" s="8"/>
      <c r="BV18954" s="38"/>
    </row>
    <row r="18955" spans="44:74">
      <c r="AR18955" s="8"/>
      <c r="BV18955" s="38"/>
    </row>
    <row r="18956" spans="44:74">
      <c r="AR18956" s="8"/>
      <c r="BV18956" s="38"/>
    </row>
    <row r="18957" spans="44:74">
      <c r="AR18957" s="8"/>
      <c r="BV18957" s="38"/>
    </row>
    <row r="18958" spans="44:74">
      <c r="AR18958" s="8"/>
      <c r="BV18958" s="38"/>
    </row>
    <row r="18959" spans="44:74">
      <c r="AR18959" s="8"/>
      <c r="BV18959" s="38"/>
    </row>
    <row r="18960" spans="44:74">
      <c r="AR18960" s="8"/>
      <c r="BV18960" s="38"/>
    </row>
    <row r="18961" spans="44:74">
      <c r="AR18961" s="8"/>
      <c r="BV18961" s="38"/>
    </row>
    <row r="18962" spans="44:74">
      <c r="AR18962" s="8"/>
      <c r="BV18962" s="38"/>
    </row>
    <row r="18963" spans="44:74">
      <c r="AR18963" s="8"/>
      <c r="BV18963" s="38"/>
    </row>
    <row r="18964" spans="44:74">
      <c r="AR18964" s="8"/>
      <c r="BV18964" s="38"/>
    </row>
    <row r="18965" spans="44:74">
      <c r="AR18965" s="8"/>
      <c r="BV18965" s="38"/>
    </row>
    <row r="18966" spans="44:74">
      <c r="AR18966" s="8"/>
      <c r="BV18966" s="38"/>
    </row>
    <row r="18967" spans="44:74">
      <c r="AR18967" s="8"/>
      <c r="BV18967" s="38"/>
    </row>
    <row r="18968" spans="44:74">
      <c r="AR18968" s="8"/>
      <c r="BV18968" s="38"/>
    </row>
    <row r="18969" spans="44:74">
      <c r="AR18969" s="8"/>
      <c r="BV18969" s="38"/>
    </row>
    <row r="18970" spans="44:74">
      <c r="AR18970" s="8"/>
      <c r="BV18970" s="38"/>
    </row>
    <row r="18971" spans="44:74">
      <c r="AR18971" s="8"/>
      <c r="BV18971" s="38"/>
    </row>
    <row r="18972" spans="44:74">
      <c r="AR18972" s="8"/>
      <c r="BV18972" s="38"/>
    </row>
    <row r="18973" spans="44:74">
      <c r="AR18973" s="8"/>
      <c r="BV18973" s="38"/>
    </row>
    <row r="18974" spans="44:74">
      <c r="AR18974" s="8"/>
      <c r="BV18974" s="38"/>
    </row>
    <row r="18975" spans="44:74">
      <c r="AR18975" s="8"/>
      <c r="BV18975" s="38"/>
    </row>
    <row r="18976" spans="44:74">
      <c r="AR18976" s="8"/>
      <c r="BV18976" s="38"/>
    </row>
    <row r="18977" spans="44:74">
      <c r="AR18977" s="8"/>
      <c r="BV18977" s="38"/>
    </row>
    <row r="18978" spans="44:74">
      <c r="AR18978" s="8"/>
      <c r="BV18978" s="38"/>
    </row>
    <row r="18979" spans="44:74">
      <c r="AR18979" s="8"/>
      <c r="BV18979" s="38"/>
    </row>
    <row r="18980" spans="44:74">
      <c r="AR18980" s="8"/>
      <c r="BV18980" s="38"/>
    </row>
    <row r="18981" spans="44:74">
      <c r="AR18981" s="8"/>
      <c r="BV18981" s="38"/>
    </row>
    <row r="18982" spans="44:74">
      <c r="AR18982" s="8"/>
      <c r="BV18982" s="38"/>
    </row>
    <row r="18983" spans="44:74">
      <c r="AR18983" s="8"/>
      <c r="BV18983" s="38"/>
    </row>
    <row r="18984" spans="44:74">
      <c r="AR18984" s="8"/>
      <c r="BV18984" s="38"/>
    </row>
    <row r="18985" spans="44:74">
      <c r="AR18985" s="8"/>
      <c r="BV18985" s="38"/>
    </row>
    <row r="18986" spans="44:74">
      <c r="AR18986" s="8"/>
      <c r="BV18986" s="38"/>
    </row>
    <row r="18987" spans="44:74">
      <c r="AR18987" s="8"/>
      <c r="BV18987" s="38"/>
    </row>
    <row r="18988" spans="44:74">
      <c r="AR18988" s="8"/>
      <c r="BV18988" s="38"/>
    </row>
    <row r="18989" spans="44:74">
      <c r="AR18989" s="8"/>
      <c r="BV18989" s="38"/>
    </row>
    <row r="18990" spans="44:74">
      <c r="AR18990" s="8"/>
      <c r="BV18990" s="38"/>
    </row>
    <row r="18991" spans="44:74">
      <c r="AR18991" s="8"/>
      <c r="BV18991" s="38"/>
    </row>
    <row r="18992" spans="44:74">
      <c r="AR18992" s="8"/>
      <c r="BV18992" s="38"/>
    </row>
    <row r="18993" spans="44:74">
      <c r="AR18993" s="8"/>
      <c r="BV18993" s="38"/>
    </row>
    <row r="18994" spans="44:74">
      <c r="AR18994" s="8"/>
      <c r="BV18994" s="38"/>
    </row>
    <row r="18995" spans="44:74">
      <c r="AR18995" s="8"/>
      <c r="BV18995" s="38"/>
    </row>
    <row r="18996" spans="44:74">
      <c r="AR18996" s="8"/>
      <c r="BV18996" s="38"/>
    </row>
    <row r="18997" spans="44:74">
      <c r="AR18997" s="8"/>
      <c r="BV18997" s="38"/>
    </row>
    <row r="18998" spans="44:74">
      <c r="AR18998" s="8"/>
      <c r="BV18998" s="38"/>
    </row>
    <row r="18999" spans="44:74">
      <c r="AR18999" s="8"/>
      <c r="BV18999" s="38"/>
    </row>
    <row r="19000" spans="44:74">
      <c r="AR19000" s="8"/>
      <c r="BV19000" s="38"/>
    </row>
    <row r="19001" spans="44:74">
      <c r="AR19001" s="8"/>
      <c r="BV19001" s="38"/>
    </row>
    <row r="19002" spans="44:74">
      <c r="AR19002" s="8"/>
      <c r="BV19002" s="38"/>
    </row>
    <row r="19003" spans="44:74">
      <c r="AR19003" s="8"/>
      <c r="BV19003" s="38"/>
    </row>
    <row r="19004" spans="44:74">
      <c r="AR19004" s="8"/>
      <c r="BV19004" s="38"/>
    </row>
    <row r="19005" spans="44:74">
      <c r="AR19005" s="8"/>
      <c r="BV19005" s="38"/>
    </row>
    <row r="19006" spans="44:74">
      <c r="AR19006" s="8"/>
      <c r="BV19006" s="38"/>
    </row>
    <row r="19007" spans="44:74">
      <c r="AR19007" s="8"/>
      <c r="BV19007" s="38"/>
    </row>
    <row r="19008" spans="44:74">
      <c r="AR19008" s="8"/>
      <c r="BV19008" s="38"/>
    </row>
    <row r="19009" spans="44:74">
      <c r="AR19009" s="8"/>
      <c r="BV19009" s="38"/>
    </row>
    <row r="19010" spans="44:74">
      <c r="AR19010" s="8"/>
      <c r="BV19010" s="38"/>
    </row>
    <row r="19011" spans="44:74">
      <c r="AR19011" s="8"/>
      <c r="BV19011" s="38"/>
    </row>
    <row r="19012" spans="44:74">
      <c r="AR19012" s="8"/>
      <c r="BV19012" s="38"/>
    </row>
    <row r="19013" spans="44:74">
      <c r="AR19013" s="8"/>
      <c r="BV19013" s="38"/>
    </row>
    <row r="19014" spans="44:74">
      <c r="AR19014" s="8"/>
      <c r="BV19014" s="38"/>
    </row>
    <row r="19015" spans="44:74">
      <c r="AR19015" s="8"/>
      <c r="BV19015" s="38"/>
    </row>
    <row r="19016" spans="44:74">
      <c r="AR19016" s="8"/>
      <c r="BV19016" s="38"/>
    </row>
    <row r="19017" spans="44:74">
      <c r="AR19017" s="8"/>
      <c r="BV19017" s="38"/>
    </row>
    <row r="19018" spans="44:74">
      <c r="AR19018" s="8"/>
      <c r="BV19018" s="38"/>
    </row>
    <row r="19019" spans="44:74">
      <c r="AR19019" s="8"/>
      <c r="BV19019" s="38"/>
    </row>
    <row r="19020" spans="44:74">
      <c r="AR19020" s="8"/>
      <c r="BV19020" s="38"/>
    </row>
    <row r="19021" spans="44:74">
      <c r="AR19021" s="8"/>
      <c r="BV19021" s="38"/>
    </row>
    <row r="19022" spans="44:74">
      <c r="AR19022" s="8"/>
      <c r="BV19022" s="38"/>
    </row>
    <row r="19023" spans="44:74">
      <c r="AR19023" s="8"/>
      <c r="BV19023" s="38"/>
    </row>
    <row r="19024" spans="44:74">
      <c r="AR19024" s="8"/>
      <c r="BV19024" s="38"/>
    </row>
    <row r="19025" spans="44:74">
      <c r="AR19025" s="8"/>
      <c r="BV19025" s="38"/>
    </row>
    <row r="19026" spans="44:74">
      <c r="AR19026" s="8"/>
      <c r="BV19026" s="38"/>
    </row>
    <row r="19027" spans="44:74">
      <c r="AR19027" s="8"/>
      <c r="BV19027" s="38"/>
    </row>
    <row r="19028" spans="44:74">
      <c r="AR19028" s="8"/>
      <c r="BV19028" s="38"/>
    </row>
    <row r="19029" spans="44:74">
      <c r="AR19029" s="8"/>
      <c r="BV19029" s="38"/>
    </row>
    <row r="19030" spans="44:74">
      <c r="AR19030" s="8"/>
      <c r="BV19030" s="38"/>
    </row>
    <row r="19031" spans="44:74">
      <c r="AR19031" s="8"/>
      <c r="BV19031" s="38"/>
    </row>
    <row r="19032" spans="44:74">
      <c r="AR19032" s="8"/>
      <c r="BV19032" s="38"/>
    </row>
    <row r="19033" spans="44:74">
      <c r="AR19033" s="8"/>
      <c r="BV19033" s="38"/>
    </row>
    <row r="19034" spans="44:74">
      <c r="AR19034" s="8"/>
      <c r="BV19034" s="38"/>
    </row>
    <row r="19035" spans="44:74">
      <c r="AR19035" s="8"/>
      <c r="BV19035" s="38"/>
    </row>
    <row r="19036" spans="44:74">
      <c r="AR19036" s="8"/>
      <c r="BV19036" s="38"/>
    </row>
    <row r="19037" spans="44:74">
      <c r="AR19037" s="8"/>
      <c r="BV19037" s="38"/>
    </row>
    <row r="19038" spans="44:74">
      <c r="AR19038" s="8"/>
      <c r="BV19038" s="38"/>
    </row>
    <row r="19039" spans="44:74">
      <c r="AR19039" s="8"/>
      <c r="BV19039" s="38"/>
    </row>
    <row r="19040" spans="44:74">
      <c r="AR19040" s="8"/>
      <c r="BV19040" s="38"/>
    </row>
    <row r="19041" spans="44:74">
      <c r="AR19041" s="8"/>
      <c r="BV19041" s="38"/>
    </row>
    <row r="19042" spans="44:74">
      <c r="AR19042" s="8"/>
      <c r="BV19042" s="38"/>
    </row>
    <row r="19043" spans="44:74">
      <c r="AR19043" s="8"/>
      <c r="BV19043" s="38"/>
    </row>
    <row r="19044" spans="44:74">
      <c r="AR19044" s="8"/>
      <c r="BV19044" s="38"/>
    </row>
    <row r="19045" spans="44:74">
      <c r="AR19045" s="8"/>
      <c r="BV19045" s="38"/>
    </row>
    <row r="19046" spans="44:74">
      <c r="AR19046" s="8"/>
      <c r="BV19046" s="38"/>
    </row>
    <row r="19047" spans="44:74">
      <c r="AR19047" s="8"/>
      <c r="BV19047" s="38"/>
    </row>
    <row r="19048" spans="44:74">
      <c r="AR19048" s="8"/>
      <c r="BV19048" s="38"/>
    </row>
    <row r="19049" spans="44:74">
      <c r="AR19049" s="8"/>
      <c r="BV19049" s="38"/>
    </row>
    <row r="19050" spans="44:74">
      <c r="AR19050" s="8"/>
      <c r="BV19050" s="38"/>
    </row>
    <row r="19051" spans="44:74">
      <c r="AR19051" s="8"/>
      <c r="BV19051" s="38"/>
    </row>
    <row r="19052" spans="44:74">
      <c r="AR19052" s="8"/>
      <c r="BV19052" s="38"/>
    </row>
    <row r="19053" spans="44:74">
      <c r="AR19053" s="8"/>
      <c r="BV19053" s="38"/>
    </row>
    <row r="19054" spans="44:74">
      <c r="AR19054" s="8"/>
      <c r="BV19054" s="38"/>
    </row>
    <row r="19055" spans="44:74">
      <c r="AR19055" s="8"/>
      <c r="BV19055" s="38"/>
    </row>
    <row r="19056" spans="44:74">
      <c r="AR19056" s="8"/>
      <c r="BV19056" s="38"/>
    </row>
    <row r="19057" spans="44:74">
      <c r="AR19057" s="8"/>
      <c r="BV19057" s="38"/>
    </row>
    <row r="19058" spans="44:74">
      <c r="AR19058" s="8"/>
      <c r="BV19058" s="38"/>
    </row>
    <row r="19059" spans="44:74">
      <c r="AR19059" s="8"/>
      <c r="BV19059" s="38"/>
    </row>
    <row r="19060" spans="44:74">
      <c r="AR19060" s="8"/>
      <c r="BV19060" s="38"/>
    </row>
    <row r="19061" spans="44:74">
      <c r="AR19061" s="8"/>
      <c r="BV19061" s="38"/>
    </row>
    <row r="19062" spans="44:74">
      <c r="AR19062" s="8"/>
      <c r="BV19062" s="38"/>
    </row>
    <row r="19063" spans="44:74">
      <c r="AR19063" s="8"/>
      <c r="BV19063" s="38"/>
    </row>
    <row r="19064" spans="44:74">
      <c r="AR19064" s="8"/>
      <c r="BV19064" s="38"/>
    </row>
    <row r="19065" spans="44:74">
      <c r="AR19065" s="8"/>
      <c r="BV19065" s="38"/>
    </row>
    <row r="19066" spans="44:74">
      <c r="AR19066" s="8"/>
      <c r="BV19066" s="38"/>
    </row>
    <row r="19067" spans="44:74">
      <c r="AR19067" s="8"/>
      <c r="BV19067" s="38"/>
    </row>
    <row r="19068" spans="44:74">
      <c r="AR19068" s="8"/>
      <c r="BV19068" s="38"/>
    </row>
    <row r="19069" spans="44:74">
      <c r="AR19069" s="8"/>
      <c r="BV19069" s="38"/>
    </row>
    <row r="19070" spans="44:74">
      <c r="AR19070" s="8"/>
      <c r="BV19070" s="38"/>
    </row>
    <row r="19071" spans="44:74">
      <c r="AR19071" s="8"/>
      <c r="BV19071" s="38"/>
    </row>
    <row r="19072" spans="44:74">
      <c r="AR19072" s="8"/>
      <c r="BV19072" s="38"/>
    </row>
    <row r="19073" spans="44:74">
      <c r="AR19073" s="8"/>
      <c r="BV19073" s="38"/>
    </row>
    <row r="19074" spans="44:74">
      <c r="AR19074" s="8"/>
      <c r="BV19074" s="38"/>
    </row>
    <row r="19075" spans="44:74">
      <c r="AR19075" s="8"/>
      <c r="BV19075" s="38"/>
    </row>
    <row r="19076" spans="44:74">
      <c r="AR19076" s="8"/>
      <c r="BV19076" s="38"/>
    </row>
    <row r="19077" spans="44:74">
      <c r="AR19077" s="8"/>
      <c r="BV19077" s="38"/>
    </row>
    <row r="19078" spans="44:74">
      <c r="AR19078" s="8"/>
      <c r="BV19078" s="38"/>
    </row>
    <row r="19079" spans="44:74">
      <c r="AR19079" s="8"/>
      <c r="BV19079" s="38"/>
    </row>
    <row r="19080" spans="44:74">
      <c r="AR19080" s="8"/>
      <c r="BV19080" s="38"/>
    </row>
    <row r="19081" spans="44:74">
      <c r="AR19081" s="8"/>
      <c r="BV19081" s="38"/>
    </row>
    <row r="19082" spans="44:74">
      <c r="AR19082" s="8"/>
      <c r="BV19082" s="38"/>
    </row>
    <row r="19083" spans="44:74">
      <c r="AR19083" s="8"/>
      <c r="BV19083" s="38"/>
    </row>
    <row r="19084" spans="44:74">
      <c r="AR19084" s="8"/>
      <c r="BV19084" s="38"/>
    </row>
    <row r="19085" spans="44:74">
      <c r="AR19085" s="8"/>
      <c r="BV19085" s="38"/>
    </row>
    <row r="19086" spans="44:74">
      <c r="AR19086" s="8"/>
      <c r="BV19086" s="38"/>
    </row>
    <row r="19087" spans="44:74">
      <c r="AR19087" s="8"/>
      <c r="BV19087" s="38"/>
    </row>
    <row r="19088" spans="44:74">
      <c r="AR19088" s="8"/>
      <c r="BV19088" s="38"/>
    </row>
    <row r="19089" spans="44:74">
      <c r="AR19089" s="8"/>
      <c r="BV19089" s="38"/>
    </row>
    <row r="19090" spans="44:74">
      <c r="AR19090" s="8"/>
      <c r="BV19090" s="38"/>
    </row>
    <row r="19091" spans="44:74">
      <c r="AR19091" s="8"/>
      <c r="BV19091" s="38"/>
    </row>
    <row r="19092" spans="44:74">
      <c r="AR19092" s="8"/>
      <c r="BV19092" s="38"/>
    </row>
    <row r="19093" spans="44:74">
      <c r="AR19093" s="8"/>
      <c r="BV19093" s="38"/>
    </row>
    <row r="19094" spans="44:74">
      <c r="AR19094" s="8"/>
      <c r="BV19094" s="38"/>
    </row>
    <row r="19095" spans="44:74">
      <c r="AR19095" s="8"/>
      <c r="BV19095" s="38"/>
    </row>
    <row r="19096" spans="44:74">
      <c r="AR19096" s="8"/>
      <c r="BV19096" s="38"/>
    </row>
    <row r="19097" spans="44:74">
      <c r="AR19097" s="8"/>
      <c r="BV19097" s="38"/>
    </row>
    <row r="19098" spans="44:74">
      <c r="AR19098" s="8"/>
      <c r="BV19098" s="38"/>
    </row>
    <row r="19099" spans="44:74">
      <c r="AR19099" s="8"/>
      <c r="BV19099" s="38"/>
    </row>
    <row r="19100" spans="44:74">
      <c r="AR19100" s="8"/>
      <c r="BV19100" s="38"/>
    </row>
    <row r="19101" spans="44:74">
      <c r="AR19101" s="8"/>
      <c r="BV19101" s="38"/>
    </row>
    <row r="19102" spans="44:74">
      <c r="AR19102" s="8"/>
      <c r="BV19102" s="38"/>
    </row>
    <row r="19103" spans="44:74">
      <c r="AR19103" s="8"/>
      <c r="BV19103" s="38"/>
    </row>
    <row r="19104" spans="44:74">
      <c r="AR19104" s="8"/>
      <c r="BV19104" s="38"/>
    </row>
    <row r="19105" spans="44:74">
      <c r="AR19105" s="8"/>
      <c r="BV19105" s="38"/>
    </row>
    <row r="19106" spans="44:74">
      <c r="AR19106" s="8"/>
      <c r="BV19106" s="38"/>
    </row>
    <row r="19107" spans="44:74">
      <c r="AR19107" s="8"/>
      <c r="BV19107" s="38"/>
    </row>
    <row r="19108" spans="44:74">
      <c r="AR19108" s="8"/>
      <c r="BV19108" s="38"/>
    </row>
    <row r="19109" spans="44:74">
      <c r="AR19109" s="8"/>
      <c r="BV19109" s="38"/>
    </row>
    <row r="19110" spans="44:74">
      <c r="AR19110" s="8"/>
      <c r="BV19110" s="38"/>
    </row>
    <row r="19111" spans="44:74">
      <c r="AR19111" s="8"/>
      <c r="BV19111" s="38"/>
    </row>
    <row r="19112" spans="44:74">
      <c r="AR19112" s="8"/>
      <c r="BV19112" s="38"/>
    </row>
    <row r="19113" spans="44:74">
      <c r="AR19113" s="8"/>
      <c r="BV19113" s="38"/>
    </row>
    <row r="19114" spans="44:74">
      <c r="AR19114" s="8"/>
      <c r="BV19114" s="38"/>
    </row>
    <row r="19115" spans="44:74">
      <c r="AR19115" s="8"/>
      <c r="BV19115" s="38"/>
    </row>
    <row r="19116" spans="44:74">
      <c r="AR19116" s="8"/>
      <c r="BV19116" s="38"/>
    </row>
    <row r="19117" spans="44:74">
      <c r="AR19117" s="8"/>
      <c r="BV19117" s="38"/>
    </row>
    <row r="19118" spans="44:74">
      <c r="AR19118" s="8"/>
      <c r="BV19118" s="38"/>
    </row>
    <row r="19119" spans="44:74">
      <c r="AR19119" s="8"/>
      <c r="BV19119" s="38"/>
    </row>
    <row r="19120" spans="44:74">
      <c r="AR19120" s="8"/>
      <c r="BV19120" s="38"/>
    </row>
    <row r="19121" spans="44:74">
      <c r="AR19121" s="8"/>
      <c r="BV19121" s="38"/>
    </row>
    <row r="19122" spans="44:74">
      <c r="AR19122" s="8"/>
      <c r="BV19122" s="38"/>
    </row>
    <row r="19123" spans="44:74">
      <c r="AR19123" s="8"/>
      <c r="BV19123" s="38"/>
    </row>
    <row r="19124" spans="44:74">
      <c r="AR19124" s="8"/>
      <c r="BV19124" s="38"/>
    </row>
    <row r="19125" spans="44:74">
      <c r="AR19125" s="8"/>
      <c r="BV19125" s="38"/>
    </row>
    <row r="19126" spans="44:74">
      <c r="AR19126" s="8"/>
      <c r="BV19126" s="38"/>
    </row>
    <row r="19127" spans="44:74">
      <c r="AR19127" s="8"/>
      <c r="BV19127" s="38"/>
    </row>
    <row r="19128" spans="44:74">
      <c r="AR19128" s="8"/>
      <c r="BV19128" s="38"/>
    </row>
    <row r="19129" spans="44:74">
      <c r="AR19129" s="8"/>
      <c r="BV19129" s="38"/>
    </row>
    <row r="19130" spans="44:74">
      <c r="AR19130" s="8"/>
      <c r="BV19130" s="38"/>
    </row>
    <row r="19131" spans="44:74">
      <c r="AR19131" s="8"/>
      <c r="BV19131" s="38"/>
    </row>
    <row r="19132" spans="44:74">
      <c r="AR19132" s="8"/>
      <c r="BV19132" s="38"/>
    </row>
    <row r="19133" spans="44:74">
      <c r="AR19133" s="8"/>
      <c r="BV19133" s="38"/>
    </row>
    <row r="19134" spans="44:74">
      <c r="AR19134" s="8"/>
      <c r="BV19134" s="38"/>
    </row>
    <row r="19135" spans="44:74">
      <c r="AR19135" s="8"/>
      <c r="BV19135" s="38"/>
    </row>
    <row r="19136" spans="44:74">
      <c r="AR19136" s="8"/>
      <c r="BV19136" s="38"/>
    </row>
    <row r="19137" spans="44:74">
      <c r="AR19137" s="8"/>
      <c r="BV19137" s="38"/>
    </row>
    <row r="19138" spans="44:74">
      <c r="AR19138" s="8"/>
      <c r="BV19138" s="38"/>
    </row>
    <row r="19139" spans="44:74">
      <c r="AR19139" s="8"/>
      <c r="BV19139" s="38"/>
    </row>
    <row r="19140" spans="44:74">
      <c r="AR19140" s="8"/>
      <c r="BV19140" s="38"/>
    </row>
    <row r="19141" spans="44:74">
      <c r="AR19141" s="8"/>
      <c r="BV19141" s="38"/>
    </row>
    <row r="19142" spans="44:74">
      <c r="AR19142" s="8"/>
      <c r="BV19142" s="38"/>
    </row>
    <row r="19143" spans="44:74">
      <c r="AR19143" s="8"/>
      <c r="BV19143" s="38"/>
    </row>
    <row r="19144" spans="44:74">
      <c r="AR19144" s="8"/>
      <c r="BV19144" s="38"/>
    </row>
    <row r="19145" spans="44:74">
      <c r="AR19145" s="8"/>
      <c r="BV19145" s="38"/>
    </row>
    <row r="19146" spans="44:74">
      <c r="AR19146" s="8"/>
      <c r="BV19146" s="38"/>
    </row>
    <row r="19147" spans="44:74">
      <c r="AR19147" s="8"/>
      <c r="BV19147" s="38"/>
    </row>
    <row r="19148" spans="44:74">
      <c r="AR19148" s="8"/>
      <c r="BV19148" s="38"/>
    </row>
    <row r="19149" spans="44:74">
      <c r="AR19149" s="8"/>
      <c r="BV19149" s="38"/>
    </row>
    <row r="19150" spans="44:74">
      <c r="AR19150" s="8"/>
      <c r="BV19150" s="38"/>
    </row>
    <row r="19151" spans="44:74">
      <c r="AR19151" s="8"/>
      <c r="BV19151" s="38"/>
    </row>
    <row r="19152" spans="44:74">
      <c r="AR19152" s="8"/>
      <c r="BV19152" s="38"/>
    </row>
    <row r="19153" spans="44:74">
      <c r="AR19153" s="8"/>
      <c r="BV19153" s="38"/>
    </row>
    <row r="19154" spans="44:74">
      <c r="AR19154" s="8"/>
      <c r="BV19154" s="38"/>
    </row>
    <row r="19155" spans="44:74">
      <c r="AR19155" s="8"/>
      <c r="BV19155" s="38"/>
    </row>
    <row r="19156" spans="44:74">
      <c r="AR19156" s="8"/>
      <c r="BV19156" s="38"/>
    </row>
    <row r="19157" spans="44:74">
      <c r="AR19157" s="8"/>
      <c r="BV19157" s="38"/>
    </row>
    <row r="19158" spans="44:74">
      <c r="AR19158" s="8"/>
      <c r="BV19158" s="38"/>
    </row>
    <row r="19159" spans="44:74">
      <c r="AR19159" s="8"/>
      <c r="BV19159" s="38"/>
    </row>
    <row r="19160" spans="44:74">
      <c r="AR19160" s="8"/>
      <c r="BV19160" s="38"/>
    </row>
    <row r="19161" spans="44:74">
      <c r="AR19161" s="8"/>
      <c r="BV19161" s="38"/>
    </row>
    <row r="19162" spans="44:74">
      <c r="AR19162" s="8"/>
      <c r="BV19162" s="38"/>
    </row>
    <row r="19163" spans="44:74">
      <c r="AR19163" s="8"/>
      <c r="BV19163" s="38"/>
    </row>
    <row r="19164" spans="44:74">
      <c r="AR19164" s="8"/>
      <c r="BV19164" s="38"/>
    </row>
    <row r="19165" spans="44:74">
      <c r="AR19165" s="8"/>
      <c r="BV19165" s="38"/>
    </row>
    <row r="19166" spans="44:74">
      <c r="AR19166" s="8"/>
      <c r="BV19166" s="38"/>
    </row>
    <row r="19167" spans="44:74">
      <c r="AR19167" s="8"/>
      <c r="BV19167" s="38"/>
    </row>
    <row r="19168" spans="44:74">
      <c r="AR19168" s="8"/>
      <c r="BV19168" s="38"/>
    </row>
    <row r="19169" spans="44:74">
      <c r="AR19169" s="8"/>
      <c r="BV19169" s="38"/>
    </row>
    <row r="19170" spans="44:74">
      <c r="AR19170" s="8"/>
      <c r="BV19170" s="38"/>
    </row>
    <row r="19171" spans="44:74">
      <c r="AR19171" s="8"/>
      <c r="BV19171" s="38"/>
    </row>
    <row r="19172" spans="44:74">
      <c r="AR19172" s="8"/>
      <c r="BV19172" s="38"/>
    </row>
    <row r="19173" spans="44:74">
      <c r="AR19173" s="8"/>
      <c r="BV19173" s="38"/>
    </row>
    <row r="19174" spans="44:74">
      <c r="AR19174" s="8"/>
      <c r="BV19174" s="38"/>
    </row>
    <row r="19175" spans="44:74">
      <c r="AR19175" s="8"/>
      <c r="BV19175" s="38"/>
    </row>
    <row r="19176" spans="44:74">
      <c r="AR19176" s="8"/>
      <c r="BV19176" s="38"/>
    </row>
    <row r="19177" spans="44:74">
      <c r="AR19177" s="8"/>
      <c r="BV19177" s="38"/>
    </row>
    <row r="19178" spans="44:74">
      <c r="AR19178" s="8"/>
      <c r="BV19178" s="38"/>
    </row>
    <row r="19179" spans="44:74">
      <c r="AR19179" s="8"/>
      <c r="BV19179" s="38"/>
    </row>
    <row r="19180" spans="44:74">
      <c r="AR19180" s="8"/>
      <c r="BV19180" s="38"/>
    </row>
    <row r="19181" spans="44:74">
      <c r="AR19181" s="8"/>
      <c r="BV19181" s="38"/>
    </row>
    <row r="19182" spans="44:74">
      <c r="AR19182" s="8"/>
      <c r="BV19182" s="38"/>
    </row>
    <row r="19183" spans="44:74">
      <c r="AR19183" s="8"/>
      <c r="BV19183" s="38"/>
    </row>
    <row r="19184" spans="44:74">
      <c r="AR19184" s="8"/>
      <c r="BV19184" s="38"/>
    </row>
    <row r="19185" spans="44:74">
      <c r="AR19185" s="8"/>
      <c r="BV19185" s="38"/>
    </row>
    <row r="19186" spans="44:74">
      <c r="AR19186" s="8"/>
      <c r="BV19186" s="38"/>
    </row>
    <row r="19187" spans="44:74">
      <c r="AR19187" s="8"/>
      <c r="BV19187" s="38"/>
    </row>
    <row r="19188" spans="44:74">
      <c r="AR19188" s="8"/>
      <c r="BV19188" s="38"/>
    </row>
    <row r="19189" spans="44:74">
      <c r="AR19189" s="8"/>
      <c r="BV19189" s="38"/>
    </row>
    <row r="19190" spans="44:74">
      <c r="AR19190" s="8"/>
      <c r="BV19190" s="38"/>
    </row>
    <row r="19191" spans="44:74">
      <c r="AR19191" s="8"/>
      <c r="BV19191" s="38"/>
    </row>
    <row r="19192" spans="44:74">
      <c r="AR19192" s="8"/>
      <c r="BV19192" s="38"/>
    </row>
    <row r="19193" spans="44:74">
      <c r="AR19193" s="8"/>
      <c r="BV19193" s="38"/>
    </row>
    <row r="19194" spans="44:74">
      <c r="AR19194" s="8"/>
      <c r="BV19194" s="38"/>
    </row>
    <row r="19195" spans="44:74">
      <c r="AR19195" s="8"/>
      <c r="BV19195" s="38"/>
    </row>
    <row r="19196" spans="44:74">
      <c r="AR19196" s="8"/>
      <c r="BV19196" s="38"/>
    </row>
    <row r="19197" spans="44:74">
      <c r="AR19197" s="8"/>
      <c r="BV19197" s="38"/>
    </row>
    <row r="19198" spans="44:74">
      <c r="AR19198" s="8"/>
      <c r="BV19198" s="38"/>
    </row>
    <row r="19199" spans="44:74">
      <c r="AR19199" s="8"/>
      <c r="BV19199" s="38"/>
    </row>
    <row r="19200" spans="44:74">
      <c r="AR19200" s="8"/>
      <c r="BV19200" s="38"/>
    </row>
    <row r="19201" spans="44:74">
      <c r="AR19201" s="8"/>
      <c r="BV19201" s="38"/>
    </row>
    <row r="19202" spans="44:74">
      <c r="AR19202" s="8"/>
      <c r="BV19202" s="38"/>
    </row>
    <row r="19203" spans="44:74">
      <c r="AR19203" s="8"/>
      <c r="BV19203" s="38"/>
    </row>
    <row r="19204" spans="44:74">
      <c r="AR19204" s="8"/>
      <c r="BV19204" s="38"/>
    </row>
    <row r="19205" spans="44:74">
      <c r="AR19205" s="8"/>
      <c r="BV19205" s="38"/>
    </row>
    <row r="19206" spans="44:74">
      <c r="AR19206" s="8"/>
      <c r="BV19206" s="38"/>
    </row>
    <row r="19207" spans="44:74">
      <c r="AR19207" s="8"/>
      <c r="BV19207" s="38"/>
    </row>
    <row r="19208" spans="44:74">
      <c r="AR19208" s="8"/>
      <c r="BV19208" s="38"/>
    </row>
    <row r="19209" spans="44:74">
      <c r="AR19209" s="8"/>
      <c r="BV19209" s="38"/>
    </row>
    <row r="19210" spans="44:74">
      <c r="AR19210" s="8"/>
      <c r="BV19210" s="38"/>
    </row>
    <row r="19211" spans="44:74">
      <c r="AR19211" s="8"/>
      <c r="BV19211" s="38"/>
    </row>
    <row r="19212" spans="44:74">
      <c r="AR19212" s="8"/>
      <c r="BV19212" s="38"/>
    </row>
    <row r="19213" spans="44:74">
      <c r="AR19213" s="8"/>
      <c r="BV19213" s="38"/>
    </row>
    <row r="19214" spans="44:74">
      <c r="AR19214" s="8"/>
      <c r="BV19214" s="38"/>
    </row>
    <row r="19215" spans="44:74">
      <c r="AR19215" s="8"/>
      <c r="BV19215" s="38"/>
    </row>
    <row r="19216" spans="44:74">
      <c r="AR19216" s="8"/>
      <c r="BV19216" s="38"/>
    </row>
    <row r="19217" spans="44:74">
      <c r="AR19217" s="8"/>
      <c r="BV19217" s="38"/>
    </row>
    <row r="19218" spans="44:74">
      <c r="AR19218" s="8"/>
      <c r="BV19218" s="38"/>
    </row>
    <row r="19219" spans="44:74">
      <c r="AR19219" s="8"/>
      <c r="BV19219" s="38"/>
    </row>
    <row r="19220" spans="44:74">
      <c r="AR19220" s="8"/>
      <c r="BV19220" s="38"/>
    </row>
    <row r="19221" spans="44:74">
      <c r="AR19221" s="8"/>
      <c r="BV19221" s="38"/>
    </row>
    <row r="19222" spans="44:74">
      <c r="AR19222" s="8"/>
      <c r="BV19222" s="38"/>
    </row>
    <row r="19223" spans="44:74">
      <c r="AR19223" s="8"/>
      <c r="BV19223" s="38"/>
    </row>
    <row r="19224" spans="44:74">
      <c r="AR19224" s="8"/>
      <c r="BV19224" s="38"/>
    </row>
    <row r="19225" spans="44:74">
      <c r="AR19225" s="8"/>
      <c r="BV19225" s="38"/>
    </row>
    <row r="19226" spans="44:74">
      <c r="AR19226" s="8"/>
      <c r="BV19226" s="38"/>
    </row>
    <row r="19227" spans="44:74">
      <c r="AR19227" s="8"/>
      <c r="BV19227" s="38"/>
    </row>
    <row r="19228" spans="44:74">
      <c r="AR19228" s="8"/>
      <c r="BV19228" s="38"/>
    </row>
    <row r="19229" spans="44:74">
      <c r="AR19229" s="8"/>
      <c r="BV19229" s="38"/>
    </row>
    <row r="19230" spans="44:74">
      <c r="AR19230" s="8"/>
      <c r="BV19230" s="38"/>
    </row>
    <row r="19231" spans="44:74">
      <c r="AR19231" s="8"/>
      <c r="BV19231" s="38"/>
    </row>
    <row r="19232" spans="44:74">
      <c r="AR19232" s="8"/>
      <c r="BV19232" s="38"/>
    </row>
    <row r="19233" spans="44:74">
      <c r="AR19233" s="8"/>
      <c r="BV19233" s="38"/>
    </row>
    <row r="19234" spans="44:74">
      <c r="AR19234" s="8"/>
      <c r="BV19234" s="38"/>
    </row>
    <row r="19235" spans="44:74">
      <c r="AR19235" s="8"/>
      <c r="BV19235" s="38"/>
    </row>
    <row r="19236" spans="44:74">
      <c r="AR19236" s="8"/>
      <c r="BV19236" s="38"/>
    </row>
    <row r="19237" spans="44:74">
      <c r="AR19237" s="8"/>
      <c r="BV19237" s="38"/>
    </row>
    <row r="19238" spans="44:74">
      <c r="AR19238" s="8"/>
      <c r="BV19238" s="38"/>
    </row>
    <row r="19239" spans="44:74">
      <c r="AR19239" s="8"/>
      <c r="BV19239" s="38"/>
    </row>
    <row r="19240" spans="44:74">
      <c r="AR19240" s="8"/>
      <c r="BV19240" s="38"/>
    </row>
    <row r="19241" spans="44:74">
      <c r="AR19241" s="8"/>
      <c r="BV19241" s="38"/>
    </row>
    <row r="19242" spans="44:74">
      <c r="AR19242" s="8"/>
      <c r="BV19242" s="38"/>
    </row>
    <row r="19243" spans="44:74">
      <c r="AR19243" s="8"/>
      <c r="BV19243" s="38"/>
    </row>
    <row r="19244" spans="44:74">
      <c r="AR19244" s="8"/>
      <c r="BV19244" s="38"/>
    </row>
    <row r="19245" spans="44:74">
      <c r="AR19245" s="8"/>
      <c r="BV19245" s="38"/>
    </row>
    <row r="19246" spans="44:74">
      <c r="AR19246" s="8"/>
      <c r="BV19246" s="38"/>
    </row>
    <row r="19247" spans="44:74">
      <c r="AR19247" s="8"/>
      <c r="BV19247" s="38"/>
    </row>
    <row r="19248" spans="44:74">
      <c r="AR19248" s="8"/>
      <c r="BV19248" s="38"/>
    </row>
    <row r="19249" spans="44:74">
      <c r="AR19249" s="8"/>
      <c r="BV19249" s="38"/>
    </row>
    <row r="19250" spans="44:74">
      <c r="AR19250" s="8"/>
      <c r="BV19250" s="38"/>
    </row>
    <row r="19251" spans="44:74">
      <c r="AR19251" s="8"/>
      <c r="BV19251" s="38"/>
    </row>
    <row r="19252" spans="44:74">
      <c r="AR19252" s="8"/>
      <c r="BV19252" s="38"/>
    </row>
    <row r="19253" spans="44:74">
      <c r="AR19253" s="8"/>
      <c r="BV19253" s="38"/>
    </row>
    <row r="19254" spans="44:74">
      <c r="AR19254" s="8"/>
      <c r="BV19254" s="38"/>
    </row>
    <row r="19255" spans="44:74">
      <c r="AR19255" s="8"/>
      <c r="BV19255" s="38"/>
    </row>
    <row r="19256" spans="44:74">
      <c r="AR19256" s="8"/>
      <c r="BV19256" s="38"/>
    </row>
    <row r="19257" spans="44:74">
      <c r="AR19257" s="8"/>
      <c r="BV19257" s="38"/>
    </row>
    <row r="19258" spans="44:74">
      <c r="AR19258" s="8"/>
      <c r="BV19258" s="38"/>
    </row>
    <row r="19259" spans="44:74">
      <c r="AR19259" s="8"/>
      <c r="BV19259" s="38"/>
    </row>
    <row r="19260" spans="44:74">
      <c r="AR19260" s="8"/>
      <c r="BV19260" s="38"/>
    </row>
    <row r="19261" spans="44:74">
      <c r="AR19261" s="8"/>
      <c r="BV19261" s="38"/>
    </row>
    <row r="19262" spans="44:74">
      <c r="AR19262" s="8"/>
      <c r="BV19262" s="38"/>
    </row>
    <row r="19263" spans="44:74">
      <c r="AR19263" s="8"/>
      <c r="BV19263" s="38"/>
    </row>
    <row r="19264" spans="44:74">
      <c r="AR19264" s="8"/>
      <c r="BV19264" s="38"/>
    </row>
    <row r="19265" spans="44:74">
      <c r="AR19265" s="8"/>
      <c r="BV19265" s="38"/>
    </row>
    <row r="19266" spans="44:74">
      <c r="AR19266" s="8"/>
      <c r="BV19266" s="38"/>
    </row>
    <row r="19267" spans="44:74">
      <c r="AR19267" s="8"/>
      <c r="BV19267" s="38"/>
    </row>
    <row r="19268" spans="44:74">
      <c r="AR19268" s="8"/>
      <c r="BV19268" s="38"/>
    </row>
    <row r="19269" spans="44:74">
      <c r="AR19269" s="8"/>
      <c r="BV19269" s="38"/>
    </row>
    <row r="19270" spans="44:74">
      <c r="AR19270" s="8"/>
      <c r="BV19270" s="38"/>
    </row>
    <row r="19271" spans="44:74">
      <c r="AR19271" s="8"/>
      <c r="BV19271" s="38"/>
    </row>
    <row r="19272" spans="44:74">
      <c r="AR19272" s="8"/>
      <c r="BV19272" s="38"/>
    </row>
    <row r="19273" spans="44:74">
      <c r="AR19273" s="8"/>
      <c r="BV19273" s="38"/>
    </row>
    <row r="19274" spans="44:74">
      <c r="AR19274" s="8"/>
      <c r="BV19274" s="38"/>
    </row>
    <row r="19275" spans="44:74">
      <c r="AR19275" s="8"/>
      <c r="BV19275" s="38"/>
    </row>
    <row r="19276" spans="44:74">
      <c r="AR19276" s="8"/>
      <c r="BV19276" s="38"/>
    </row>
    <row r="19277" spans="44:74">
      <c r="AR19277" s="8"/>
      <c r="BV19277" s="38"/>
    </row>
    <row r="19278" spans="44:74">
      <c r="AR19278" s="8"/>
      <c r="BV19278" s="38"/>
    </row>
    <row r="19279" spans="44:74">
      <c r="AR19279" s="8"/>
      <c r="BV19279" s="38"/>
    </row>
    <row r="19280" spans="44:74">
      <c r="AR19280" s="8"/>
      <c r="BV19280" s="38"/>
    </row>
    <row r="19281" spans="44:74">
      <c r="AR19281" s="8"/>
      <c r="BV19281" s="38"/>
    </row>
    <row r="19282" spans="44:74">
      <c r="AR19282" s="8"/>
      <c r="BV19282" s="38"/>
    </row>
    <row r="19283" spans="44:74">
      <c r="AR19283" s="8"/>
      <c r="BV19283" s="38"/>
    </row>
    <row r="19284" spans="44:74">
      <c r="AR19284" s="8"/>
      <c r="BV19284" s="38"/>
    </row>
    <row r="19285" spans="44:74">
      <c r="AR19285" s="8"/>
      <c r="BV19285" s="38"/>
    </row>
    <row r="19286" spans="44:74">
      <c r="AR19286" s="8"/>
      <c r="BV19286" s="38"/>
    </row>
    <row r="19287" spans="44:74">
      <c r="AR19287" s="8"/>
      <c r="BV19287" s="38"/>
    </row>
    <row r="19288" spans="44:74">
      <c r="AR19288" s="8"/>
      <c r="BV19288" s="38"/>
    </row>
    <row r="19289" spans="44:74">
      <c r="AR19289" s="8"/>
      <c r="BV19289" s="38"/>
    </row>
    <row r="19290" spans="44:74">
      <c r="AR19290" s="8"/>
      <c r="BV19290" s="38"/>
    </row>
    <row r="19291" spans="44:74">
      <c r="AR19291" s="8"/>
      <c r="BV19291" s="38"/>
    </row>
    <row r="19292" spans="44:74">
      <c r="AR19292" s="8"/>
      <c r="BV19292" s="38"/>
    </row>
    <row r="19293" spans="44:74">
      <c r="AR19293" s="8"/>
      <c r="BV19293" s="38"/>
    </row>
    <row r="19294" spans="44:74">
      <c r="AR19294" s="8"/>
      <c r="BV19294" s="38"/>
    </row>
    <row r="19295" spans="44:74">
      <c r="AR19295" s="8"/>
      <c r="BV19295" s="38"/>
    </row>
    <row r="19296" spans="44:74">
      <c r="AR19296" s="8"/>
      <c r="BV19296" s="38"/>
    </row>
    <row r="19297" spans="44:74">
      <c r="AR19297" s="8"/>
      <c r="BV19297" s="38"/>
    </row>
    <row r="19298" spans="44:74">
      <c r="AR19298" s="8"/>
      <c r="BV19298" s="38"/>
    </row>
    <row r="19299" spans="44:74">
      <c r="AR19299" s="8"/>
      <c r="BV19299" s="38"/>
    </row>
    <row r="19300" spans="44:74">
      <c r="AR19300" s="8"/>
      <c r="BV19300" s="38"/>
    </row>
    <row r="19301" spans="44:74">
      <c r="AR19301" s="8"/>
      <c r="BV19301" s="38"/>
    </row>
    <row r="19302" spans="44:74">
      <c r="AR19302" s="8"/>
      <c r="BV19302" s="38"/>
    </row>
    <row r="19303" spans="44:74">
      <c r="AR19303" s="8"/>
      <c r="BV19303" s="38"/>
    </row>
    <row r="19304" spans="44:74">
      <c r="AR19304" s="8"/>
      <c r="BV19304" s="38"/>
    </row>
    <row r="19305" spans="44:74">
      <c r="AR19305" s="8"/>
      <c r="BV19305" s="38"/>
    </row>
    <row r="19306" spans="44:74">
      <c r="AR19306" s="8"/>
      <c r="BV19306" s="38"/>
    </row>
    <row r="19307" spans="44:74">
      <c r="AR19307" s="8"/>
      <c r="BV19307" s="38"/>
    </row>
    <row r="19308" spans="44:74">
      <c r="AR19308" s="8"/>
      <c r="BV19308" s="38"/>
    </row>
    <row r="19309" spans="44:74">
      <c r="AR19309" s="8"/>
      <c r="BV19309" s="38"/>
    </row>
    <row r="19310" spans="44:74">
      <c r="AR19310" s="8"/>
      <c r="BV19310" s="38"/>
    </row>
    <row r="19311" spans="44:74">
      <c r="AR19311" s="8"/>
      <c r="BV19311" s="38"/>
    </row>
    <row r="19312" spans="44:74">
      <c r="AR19312" s="8"/>
      <c r="BV19312" s="38"/>
    </row>
    <row r="19313" spans="44:74">
      <c r="AR19313" s="8"/>
      <c r="BV19313" s="38"/>
    </row>
    <row r="19314" spans="44:74">
      <c r="AR19314" s="8"/>
      <c r="BV19314" s="38"/>
    </row>
    <row r="19315" spans="44:74">
      <c r="AR19315" s="8"/>
      <c r="BV19315" s="38"/>
    </row>
    <row r="19316" spans="44:74">
      <c r="AR19316" s="8"/>
      <c r="BV19316" s="38"/>
    </row>
    <row r="19317" spans="44:74">
      <c r="AR19317" s="8"/>
      <c r="BV19317" s="38"/>
    </row>
    <row r="19318" spans="44:74">
      <c r="AR19318" s="8"/>
      <c r="BV19318" s="38"/>
    </row>
    <row r="19319" spans="44:74">
      <c r="AR19319" s="8"/>
      <c r="BV19319" s="38"/>
    </row>
    <row r="19320" spans="44:74">
      <c r="AR19320" s="8"/>
      <c r="BV19320" s="38"/>
    </row>
    <row r="19321" spans="44:74">
      <c r="AR19321" s="8"/>
      <c r="BV19321" s="38"/>
    </row>
    <row r="19322" spans="44:74">
      <c r="AR19322" s="8"/>
      <c r="BV19322" s="38"/>
    </row>
    <row r="19323" spans="44:74">
      <c r="AR19323" s="8"/>
      <c r="BV19323" s="38"/>
    </row>
    <row r="19324" spans="44:74">
      <c r="AR19324" s="8"/>
      <c r="BV19324" s="38"/>
    </row>
    <row r="19325" spans="44:74">
      <c r="AR19325" s="8"/>
      <c r="BV19325" s="38"/>
    </row>
    <row r="19326" spans="44:74">
      <c r="AR19326" s="8"/>
      <c r="BV19326" s="38"/>
    </row>
    <row r="19327" spans="44:74">
      <c r="AR19327" s="8"/>
      <c r="BV19327" s="38"/>
    </row>
    <row r="19328" spans="44:74">
      <c r="AR19328" s="8"/>
      <c r="BV19328" s="38"/>
    </row>
    <row r="19329" spans="44:74">
      <c r="AR19329" s="8"/>
      <c r="BV19329" s="38"/>
    </row>
    <row r="19330" spans="44:74">
      <c r="AR19330" s="8"/>
      <c r="BV19330" s="38"/>
    </row>
    <row r="19331" spans="44:74">
      <c r="AR19331" s="8"/>
      <c r="BV19331" s="38"/>
    </row>
    <row r="19332" spans="44:74">
      <c r="AR19332" s="8"/>
      <c r="BV19332" s="38"/>
    </row>
    <row r="19333" spans="44:74">
      <c r="AR19333" s="8"/>
      <c r="BV19333" s="38"/>
    </row>
    <row r="19334" spans="44:74">
      <c r="AR19334" s="8"/>
      <c r="BV19334" s="38"/>
    </row>
    <row r="19335" spans="44:74">
      <c r="AR19335" s="8"/>
      <c r="BV19335" s="38"/>
    </row>
    <row r="19336" spans="44:74">
      <c r="AR19336" s="8"/>
      <c r="BV19336" s="38"/>
    </row>
    <row r="19337" spans="44:74">
      <c r="AR19337" s="8"/>
      <c r="BV19337" s="38"/>
    </row>
    <row r="19338" spans="44:74">
      <c r="AR19338" s="8"/>
      <c r="BV19338" s="38"/>
    </row>
    <row r="19339" spans="44:74">
      <c r="AR19339" s="8"/>
      <c r="BV19339" s="38"/>
    </row>
    <row r="19340" spans="44:74">
      <c r="AR19340" s="8"/>
      <c r="BV19340" s="38"/>
    </row>
    <row r="19341" spans="44:74">
      <c r="AR19341" s="8"/>
      <c r="BV19341" s="38"/>
    </row>
    <row r="19342" spans="44:74">
      <c r="AR19342" s="8"/>
      <c r="BV19342" s="38"/>
    </row>
    <row r="19343" spans="44:74">
      <c r="AR19343" s="8"/>
      <c r="BV19343" s="38"/>
    </row>
    <row r="19344" spans="44:74">
      <c r="AR19344" s="8"/>
      <c r="BV19344" s="38"/>
    </row>
    <row r="19345" spans="44:74">
      <c r="AR19345" s="8"/>
      <c r="BV19345" s="38"/>
    </row>
    <row r="19346" spans="44:74">
      <c r="AR19346" s="8"/>
      <c r="BV19346" s="38"/>
    </row>
    <row r="19347" spans="44:74">
      <c r="AR19347" s="8"/>
      <c r="BV19347" s="38"/>
    </row>
    <row r="19348" spans="44:74">
      <c r="AR19348" s="8"/>
      <c r="BV19348" s="38"/>
    </row>
    <row r="19349" spans="44:74">
      <c r="AR19349" s="8"/>
      <c r="BV19349" s="38"/>
    </row>
    <row r="19350" spans="44:74">
      <c r="AR19350" s="8"/>
      <c r="BV19350" s="38"/>
    </row>
    <row r="19351" spans="44:74">
      <c r="AR19351" s="8"/>
      <c r="BV19351" s="38"/>
    </row>
    <row r="19352" spans="44:74">
      <c r="AR19352" s="8"/>
      <c r="BV19352" s="38"/>
    </row>
    <row r="19353" spans="44:74">
      <c r="AR19353" s="8"/>
      <c r="BV19353" s="38"/>
    </row>
    <row r="19354" spans="44:74">
      <c r="AR19354" s="8"/>
      <c r="BV19354" s="38"/>
    </row>
    <row r="19355" spans="44:74">
      <c r="AR19355" s="8"/>
      <c r="BV19355" s="38"/>
    </row>
    <row r="19356" spans="44:74">
      <c r="AR19356" s="8"/>
      <c r="BV19356" s="38"/>
    </row>
    <row r="19357" spans="44:74">
      <c r="AR19357" s="8"/>
      <c r="BV19357" s="38"/>
    </row>
    <row r="19358" spans="44:74">
      <c r="AR19358" s="8"/>
      <c r="BV19358" s="38"/>
    </row>
    <row r="19359" spans="44:74">
      <c r="AR19359" s="8"/>
      <c r="BV19359" s="38"/>
    </row>
    <row r="19360" spans="44:74">
      <c r="AR19360" s="8"/>
      <c r="BV19360" s="38"/>
    </row>
    <row r="19361" spans="44:74">
      <c r="AR19361" s="8"/>
      <c r="BV19361" s="38"/>
    </row>
    <row r="19362" spans="44:74">
      <c r="AR19362" s="8"/>
      <c r="BV19362" s="38"/>
    </row>
    <row r="19363" spans="44:74">
      <c r="AR19363" s="8"/>
      <c r="BV19363" s="38"/>
    </row>
    <row r="19364" spans="44:74">
      <c r="AR19364" s="8"/>
      <c r="BV19364" s="38"/>
    </row>
    <row r="19365" spans="44:74">
      <c r="AR19365" s="8"/>
      <c r="BV19365" s="38"/>
    </row>
    <row r="19366" spans="44:74">
      <c r="AR19366" s="8"/>
      <c r="BV19366" s="38"/>
    </row>
    <row r="19367" spans="44:74">
      <c r="AR19367" s="8"/>
      <c r="BV19367" s="38"/>
    </row>
    <row r="19368" spans="44:74">
      <c r="AR19368" s="8"/>
      <c r="BV19368" s="38"/>
    </row>
    <row r="19369" spans="44:74">
      <c r="AR19369" s="8"/>
      <c r="BV19369" s="38"/>
    </row>
    <row r="19370" spans="44:74">
      <c r="AR19370" s="8"/>
      <c r="BV19370" s="38"/>
    </row>
    <row r="19371" spans="44:74">
      <c r="AR19371" s="8"/>
      <c r="BV19371" s="38"/>
    </row>
    <row r="19372" spans="44:74">
      <c r="AR19372" s="8"/>
      <c r="BV19372" s="38"/>
    </row>
    <row r="19373" spans="44:74">
      <c r="AR19373" s="8"/>
      <c r="BV19373" s="38"/>
    </row>
    <row r="19374" spans="44:74">
      <c r="AR19374" s="8"/>
      <c r="BV19374" s="38"/>
    </row>
    <row r="19375" spans="44:74">
      <c r="AR19375" s="8"/>
      <c r="BV19375" s="38"/>
    </row>
    <row r="19376" spans="44:74">
      <c r="AR19376" s="8"/>
      <c r="BV19376" s="38"/>
    </row>
    <row r="19377" spans="44:74">
      <c r="AR19377" s="8"/>
      <c r="BV19377" s="38"/>
    </row>
    <row r="19378" spans="44:74">
      <c r="AR19378" s="8"/>
      <c r="BV19378" s="38"/>
    </row>
    <row r="19379" spans="44:74">
      <c r="AR19379" s="8"/>
      <c r="BV19379" s="38"/>
    </row>
    <row r="19380" spans="44:74">
      <c r="AR19380" s="8"/>
      <c r="BV19380" s="38"/>
    </row>
    <row r="19381" spans="44:74">
      <c r="AR19381" s="8"/>
      <c r="BV19381" s="38"/>
    </row>
    <row r="19382" spans="44:74">
      <c r="AR19382" s="8"/>
      <c r="BV19382" s="38"/>
    </row>
    <row r="19383" spans="44:74">
      <c r="AR19383" s="8"/>
      <c r="BV19383" s="38"/>
    </row>
    <row r="19384" spans="44:74">
      <c r="AR19384" s="8"/>
      <c r="BV19384" s="38"/>
    </row>
    <row r="19385" spans="44:74">
      <c r="AR19385" s="8"/>
      <c r="BV19385" s="38"/>
    </row>
    <row r="19386" spans="44:74">
      <c r="AR19386" s="8"/>
      <c r="BV19386" s="38"/>
    </row>
    <row r="19387" spans="44:74">
      <c r="AR19387" s="8"/>
      <c r="BV19387" s="38"/>
    </row>
    <row r="19388" spans="44:74">
      <c r="AR19388" s="8"/>
      <c r="BV19388" s="38"/>
    </row>
    <row r="19389" spans="44:74">
      <c r="AR19389" s="8"/>
      <c r="BV19389" s="38"/>
    </row>
    <row r="19390" spans="44:74">
      <c r="AR19390" s="8"/>
      <c r="BV19390" s="38"/>
    </row>
    <row r="19391" spans="44:74">
      <c r="AR19391" s="8"/>
      <c r="BV19391" s="38"/>
    </row>
    <row r="19392" spans="44:74">
      <c r="AR19392" s="8"/>
      <c r="BV19392" s="38"/>
    </row>
    <row r="19393" spans="44:74">
      <c r="AR19393" s="8"/>
      <c r="BV19393" s="38"/>
    </row>
    <row r="19394" spans="44:74">
      <c r="AR19394" s="8"/>
      <c r="BV19394" s="38"/>
    </row>
    <row r="19395" spans="44:74">
      <c r="AR19395" s="8"/>
      <c r="BV19395" s="38"/>
    </row>
    <row r="19396" spans="44:74">
      <c r="AR19396" s="8"/>
      <c r="BV19396" s="38"/>
    </row>
    <row r="19397" spans="44:74">
      <c r="AR19397" s="8"/>
      <c r="BV19397" s="38"/>
    </row>
    <row r="19398" spans="44:74">
      <c r="AR19398" s="8"/>
      <c r="BV19398" s="38"/>
    </row>
    <row r="19399" spans="44:74">
      <c r="AR19399" s="8"/>
      <c r="BV19399" s="38"/>
    </row>
    <row r="19400" spans="44:74">
      <c r="AR19400" s="8"/>
      <c r="BV19400" s="38"/>
    </row>
    <row r="19401" spans="44:74">
      <c r="AR19401" s="8"/>
      <c r="BV19401" s="38"/>
    </row>
    <row r="19402" spans="44:74">
      <c r="AR19402" s="8"/>
      <c r="BV19402" s="38"/>
    </row>
    <row r="19403" spans="44:74">
      <c r="AR19403" s="8"/>
      <c r="BV19403" s="38"/>
    </row>
    <row r="19404" spans="44:74">
      <c r="AR19404" s="8"/>
      <c r="BV19404" s="38"/>
    </row>
    <row r="19405" spans="44:74">
      <c r="AR19405" s="8"/>
      <c r="BV19405" s="38"/>
    </row>
    <row r="19406" spans="44:74">
      <c r="AR19406" s="8"/>
      <c r="BV19406" s="38"/>
    </row>
    <row r="19407" spans="44:74">
      <c r="AR19407" s="8"/>
      <c r="BV19407" s="38"/>
    </row>
    <row r="19408" spans="44:74">
      <c r="AR19408" s="8"/>
      <c r="BV19408" s="38"/>
    </row>
    <row r="19409" spans="44:74">
      <c r="AR19409" s="8"/>
      <c r="BV19409" s="38"/>
    </row>
    <row r="19410" spans="44:74">
      <c r="AR19410" s="8"/>
      <c r="BV19410" s="38"/>
    </row>
    <row r="19411" spans="44:74">
      <c r="AR19411" s="8"/>
      <c r="BV19411" s="38"/>
    </row>
    <row r="19412" spans="44:74">
      <c r="AR19412" s="8"/>
      <c r="BV19412" s="38"/>
    </row>
    <row r="19413" spans="44:74">
      <c r="AR19413" s="8"/>
      <c r="BV19413" s="38"/>
    </row>
    <row r="19414" spans="44:74">
      <c r="AR19414" s="8"/>
      <c r="BV19414" s="38"/>
    </row>
    <row r="19415" spans="44:74">
      <c r="AR19415" s="8"/>
      <c r="BV19415" s="38"/>
    </row>
    <row r="19416" spans="44:74">
      <c r="AR19416" s="8"/>
      <c r="BV19416" s="38"/>
    </row>
    <row r="19417" spans="44:74">
      <c r="AR19417" s="8"/>
      <c r="BV19417" s="38"/>
    </row>
    <row r="19418" spans="44:74">
      <c r="AR19418" s="8"/>
      <c r="BV19418" s="38"/>
    </row>
    <row r="19419" spans="44:74">
      <c r="AR19419" s="8"/>
      <c r="BV19419" s="38"/>
    </row>
    <row r="19420" spans="44:74">
      <c r="AR19420" s="8"/>
      <c r="BV19420" s="38"/>
    </row>
    <row r="19421" spans="44:74">
      <c r="AR19421" s="8"/>
      <c r="BV19421" s="38"/>
    </row>
    <row r="19422" spans="44:74">
      <c r="AR19422" s="8"/>
      <c r="BV19422" s="38"/>
    </row>
    <row r="19423" spans="44:74">
      <c r="AR19423" s="8"/>
      <c r="BV19423" s="38"/>
    </row>
    <row r="19424" spans="44:74">
      <c r="AR19424" s="8"/>
      <c r="BV19424" s="38"/>
    </row>
    <row r="19425" spans="44:74">
      <c r="AR19425" s="8"/>
      <c r="BV19425" s="38"/>
    </row>
    <row r="19426" spans="44:74">
      <c r="AR19426" s="8"/>
      <c r="BV19426" s="38"/>
    </row>
    <row r="19427" spans="44:74">
      <c r="AR19427" s="8"/>
      <c r="BV19427" s="38"/>
    </row>
    <row r="19428" spans="44:74">
      <c r="AR19428" s="8"/>
      <c r="BV19428" s="38"/>
    </row>
    <row r="19429" spans="44:74">
      <c r="AR19429" s="8"/>
      <c r="BV19429" s="38"/>
    </row>
    <row r="19430" spans="44:74">
      <c r="AR19430" s="8"/>
      <c r="BV19430" s="38"/>
    </row>
    <row r="19431" spans="44:74">
      <c r="AR19431" s="8"/>
      <c r="BV19431" s="38"/>
    </row>
    <row r="19432" spans="44:74">
      <c r="AR19432" s="8"/>
      <c r="BV19432" s="38"/>
    </row>
    <row r="19433" spans="44:74">
      <c r="AR19433" s="8"/>
      <c r="BV19433" s="38"/>
    </row>
    <row r="19434" spans="44:74">
      <c r="AR19434" s="8"/>
      <c r="BV19434" s="38"/>
    </row>
    <row r="19435" spans="44:74">
      <c r="AR19435" s="8"/>
      <c r="BV19435" s="38"/>
    </row>
    <row r="19436" spans="44:74">
      <c r="AR19436" s="8"/>
      <c r="BV19436" s="38"/>
    </row>
    <row r="19437" spans="44:74">
      <c r="AR19437" s="8"/>
      <c r="BV19437" s="38"/>
    </row>
    <row r="19438" spans="44:74">
      <c r="AR19438" s="8"/>
      <c r="BV19438" s="38"/>
    </row>
    <row r="19439" spans="44:74">
      <c r="AR19439" s="8"/>
      <c r="BV19439" s="38"/>
    </row>
    <row r="19440" spans="44:74">
      <c r="AR19440" s="8"/>
      <c r="BV19440" s="38"/>
    </row>
    <row r="19441" spans="44:74">
      <c r="AR19441" s="8"/>
      <c r="BV19441" s="38"/>
    </row>
    <row r="19442" spans="44:74">
      <c r="AR19442" s="8"/>
      <c r="BV19442" s="38"/>
    </row>
    <row r="19443" spans="44:74">
      <c r="AR19443" s="8"/>
      <c r="BV19443" s="38"/>
    </row>
    <row r="19444" spans="44:74">
      <c r="AR19444" s="8"/>
      <c r="BV19444" s="38"/>
    </row>
    <row r="19445" spans="44:74">
      <c r="AR19445" s="8"/>
      <c r="BV19445" s="38"/>
    </row>
    <row r="19446" spans="44:74">
      <c r="AR19446" s="8"/>
      <c r="BV19446" s="38"/>
    </row>
    <row r="19447" spans="44:74">
      <c r="AR19447" s="8"/>
      <c r="BV19447" s="38"/>
    </row>
    <row r="19448" spans="44:74">
      <c r="AR19448" s="8"/>
      <c r="BV19448" s="38"/>
    </row>
    <row r="19449" spans="44:74">
      <c r="AR19449" s="8"/>
      <c r="BV19449" s="38"/>
    </row>
    <row r="19450" spans="44:74">
      <c r="AR19450" s="8"/>
      <c r="BV19450" s="38"/>
    </row>
    <row r="19451" spans="44:74">
      <c r="AR19451" s="8"/>
      <c r="BV19451" s="38"/>
    </row>
    <row r="19452" spans="44:74">
      <c r="AR19452" s="8"/>
      <c r="BV19452" s="38"/>
    </row>
    <row r="19453" spans="44:74">
      <c r="AR19453" s="8"/>
      <c r="BV19453" s="38"/>
    </row>
    <row r="19454" spans="44:74">
      <c r="AR19454" s="8"/>
      <c r="BV19454" s="38"/>
    </row>
    <row r="19455" spans="44:74">
      <c r="AR19455" s="8"/>
      <c r="BV19455" s="38"/>
    </row>
    <row r="19456" spans="44:74">
      <c r="AR19456" s="8"/>
      <c r="BV19456" s="38"/>
    </row>
    <row r="19457" spans="44:74">
      <c r="AR19457" s="8"/>
      <c r="BV19457" s="38"/>
    </row>
    <row r="19458" spans="44:74">
      <c r="AR19458" s="8"/>
      <c r="BV19458" s="38"/>
    </row>
    <row r="19459" spans="44:74">
      <c r="AR19459" s="8"/>
      <c r="BV19459" s="38"/>
    </row>
    <row r="19460" spans="44:74">
      <c r="AR19460" s="8"/>
      <c r="BV19460" s="38"/>
    </row>
    <row r="19461" spans="44:74">
      <c r="AR19461" s="8"/>
      <c r="BV19461" s="38"/>
    </row>
    <row r="19462" spans="44:74">
      <c r="AR19462" s="8"/>
      <c r="BV19462" s="38"/>
    </row>
    <row r="19463" spans="44:74">
      <c r="AR19463" s="8"/>
      <c r="BV19463" s="38"/>
    </row>
    <row r="19464" spans="44:74">
      <c r="AR19464" s="8"/>
      <c r="BV19464" s="38"/>
    </row>
    <row r="19465" spans="44:74">
      <c r="AR19465" s="8"/>
      <c r="BV19465" s="38"/>
    </row>
    <row r="19466" spans="44:74">
      <c r="AR19466" s="8"/>
      <c r="BV19466" s="38"/>
    </row>
    <row r="19467" spans="44:74">
      <c r="AR19467" s="8"/>
      <c r="BV19467" s="38"/>
    </row>
    <row r="19468" spans="44:74">
      <c r="AR19468" s="8"/>
      <c r="BV19468" s="38"/>
    </row>
    <row r="19469" spans="44:74">
      <c r="AR19469" s="8"/>
      <c r="BV19469" s="38"/>
    </row>
    <row r="19470" spans="44:74">
      <c r="AR19470" s="8"/>
      <c r="BV19470" s="38"/>
    </row>
    <row r="19471" spans="44:74">
      <c r="AR19471" s="8"/>
      <c r="BV19471" s="38"/>
    </row>
    <row r="19472" spans="44:74">
      <c r="AR19472" s="8"/>
      <c r="BV19472" s="38"/>
    </row>
    <row r="19473" spans="44:74">
      <c r="AR19473" s="8"/>
      <c r="BV19473" s="38"/>
    </row>
    <row r="19474" spans="44:74">
      <c r="AR19474" s="8"/>
      <c r="BV19474" s="38"/>
    </row>
    <row r="19475" spans="44:74">
      <c r="AR19475" s="8"/>
      <c r="BV19475" s="38"/>
    </row>
    <row r="19476" spans="44:74">
      <c r="AR19476" s="8"/>
      <c r="BV19476" s="38"/>
    </row>
    <row r="19477" spans="44:74">
      <c r="AR19477" s="8"/>
      <c r="BV19477" s="38"/>
    </row>
    <row r="19478" spans="44:74">
      <c r="AR19478" s="8"/>
      <c r="BV19478" s="38"/>
    </row>
    <row r="19479" spans="44:74">
      <c r="AR19479" s="8"/>
      <c r="BV19479" s="38"/>
    </row>
    <row r="19480" spans="44:74">
      <c r="AR19480" s="8"/>
      <c r="BV19480" s="38"/>
    </row>
    <row r="19481" spans="44:74">
      <c r="AR19481" s="8"/>
      <c r="BV19481" s="38"/>
    </row>
    <row r="19482" spans="44:74">
      <c r="AR19482" s="8"/>
      <c r="BV19482" s="38"/>
    </row>
    <row r="19483" spans="44:74">
      <c r="AR19483" s="8"/>
      <c r="BV19483" s="38"/>
    </row>
    <row r="19484" spans="44:74">
      <c r="AR19484" s="8"/>
      <c r="BV19484" s="38"/>
    </row>
    <row r="19485" spans="44:74">
      <c r="AR19485" s="8"/>
      <c r="BV19485" s="38"/>
    </row>
    <row r="19486" spans="44:74">
      <c r="AR19486" s="8"/>
      <c r="BV19486" s="38"/>
    </row>
    <row r="19487" spans="44:74">
      <c r="AR19487" s="8"/>
      <c r="BV19487" s="38"/>
    </row>
    <row r="19488" spans="44:74">
      <c r="AR19488" s="8"/>
      <c r="BV19488" s="38"/>
    </row>
    <row r="19489" spans="44:74">
      <c r="AR19489" s="8"/>
      <c r="BV19489" s="38"/>
    </row>
    <row r="19490" spans="44:74">
      <c r="AR19490" s="8"/>
      <c r="BV19490" s="38"/>
    </row>
    <row r="19491" spans="44:74">
      <c r="AR19491" s="8"/>
      <c r="BV19491" s="38"/>
    </row>
    <row r="19492" spans="44:74">
      <c r="AR19492" s="8"/>
      <c r="BV19492" s="38"/>
    </row>
    <row r="19493" spans="44:74">
      <c r="AR19493" s="8"/>
      <c r="BV19493" s="38"/>
    </row>
    <row r="19494" spans="44:74">
      <c r="AR19494" s="8"/>
      <c r="BV19494" s="38"/>
    </row>
    <row r="19495" spans="44:74">
      <c r="AR19495" s="8"/>
      <c r="BV19495" s="38"/>
    </row>
    <row r="19496" spans="44:74">
      <c r="AR19496" s="8"/>
      <c r="BV19496" s="38"/>
    </row>
    <row r="19497" spans="44:74">
      <c r="AR19497" s="8"/>
      <c r="BV19497" s="38"/>
    </row>
    <row r="19498" spans="44:74">
      <c r="AR19498" s="8"/>
      <c r="BV19498" s="38"/>
    </row>
    <row r="19499" spans="44:74">
      <c r="AR19499" s="8"/>
      <c r="BV19499" s="38"/>
    </row>
    <row r="19500" spans="44:74">
      <c r="AR19500" s="8"/>
      <c r="BV19500" s="38"/>
    </row>
    <row r="19501" spans="44:74">
      <c r="AR19501" s="8"/>
      <c r="BV19501" s="38"/>
    </row>
    <row r="19502" spans="44:74">
      <c r="AR19502" s="8"/>
      <c r="BV19502" s="38"/>
    </row>
    <row r="19503" spans="44:74">
      <c r="AR19503" s="8"/>
      <c r="BV19503" s="38"/>
    </row>
    <row r="19504" spans="44:74">
      <c r="AR19504" s="8"/>
      <c r="BV19504" s="38"/>
    </row>
    <row r="19505" spans="44:74">
      <c r="AR19505" s="8"/>
      <c r="BV19505" s="38"/>
    </row>
    <row r="19506" spans="44:74">
      <c r="AR19506" s="8"/>
      <c r="BV19506" s="38"/>
    </row>
    <row r="19507" spans="44:74">
      <c r="AR19507" s="8"/>
      <c r="BV19507" s="38"/>
    </row>
    <row r="19508" spans="44:74">
      <c r="AR19508" s="8"/>
      <c r="BV19508" s="38"/>
    </row>
    <row r="19509" spans="44:74">
      <c r="AR19509" s="8"/>
      <c r="BV19509" s="38"/>
    </row>
    <row r="19510" spans="44:74">
      <c r="AR19510" s="8"/>
      <c r="BV19510" s="38"/>
    </row>
    <row r="19511" spans="44:74">
      <c r="AR19511" s="8"/>
      <c r="BV19511" s="38"/>
    </row>
    <row r="19512" spans="44:74">
      <c r="AR19512" s="8"/>
      <c r="BV19512" s="38"/>
    </row>
    <row r="19513" spans="44:74">
      <c r="AR19513" s="8"/>
      <c r="BV19513" s="38"/>
    </row>
    <row r="19514" spans="44:74">
      <c r="AR19514" s="8"/>
      <c r="BV19514" s="38"/>
    </row>
    <row r="19515" spans="44:74">
      <c r="AR19515" s="8"/>
      <c r="BV19515" s="38"/>
    </row>
    <row r="19516" spans="44:74">
      <c r="AR19516" s="8"/>
      <c r="BV19516" s="38"/>
    </row>
    <row r="19517" spans="44:74">
      <c r="AR19517" s="8"/>
      <c r="BV19517" s="38"/>
    </row>
    <row r="19518" spans="44:74">
      <c r="AR19518" s="8"/>
      <c r="BV19518" s="38"/>
    </row>
    <row r="19519" spans="44:74">
      <c r="AR19519" s="8"/>
      <c r="BV19519" s="38"/>
    </row>
    <row r="19520" spans="44:74">
      <c r="AR19520" s="8"/>
      <c r="BV19520" s="38"/>
    </row>
    <row r="19521" spans="44:74">
      <c r="AR19521" s="8"/>
      <c r="BV19521" s="38"/>
    </row>
    <row r="19522" spans="44:74">
      <c r="AR19522" s="8"/>
      <c r="BV19522" s="38"/>
    </row>
    <row r="19523" spans="44:74">
      <c r="AR19523" s="8"/>
      <c r="BV19523" s="38"/>
    </row>
    <row r="19524" spans="44:74">
      <c r="AR19524" s="8"/>
      <c r="BV19524" s="38"/>
    </row>
    <row r="19525" spans="44:74">
      <c r="AR19525" s="8"/>
      <c r="BV19525" s="38"/>
    </row>
    <row r="19526" spans="44:74">
      <c r="AR19526" s="8"/>
      <c r="BV19526" s="38"/>
    </row>
    <row r="19527" spans="44:74">
      <c r="AR19527" s="8"/>
      <c r="BV19527" s="38"/>
    </row>
    <row r="19528" spans="44:74">
      <c r="AR19528" s="8"/>
      <c r="BV19528" s="38"/>
    </row>
    <row r="19529" spans="44:74">
      <c r="AR19529" s="8"/>
      <c r="BV19529" s="38"/>
    </row>
    <row r="19530" spans="44:74">
      <c r="AR19530" s="8"/>
      <c r="BV19530" s="38"/>
    </row>
    <row r="19531" spans="44:74">
      <c r="AR19531" s="8"/>
      <c r="BV19531" s="38"/>
    </row>
    <row r="19532" spans="44:74">
      <c r="AR19532" s="8"/>
      <c r="BV19532" s="38"/>
    </row>
    <row r="19533" spans="44:74">
      <c r="AR19533" s="8"/>
      <c r="BV19533" s="38"/>
    </row>
    <row r="19534" spans="44:74">
      <c r="AR19534" s="8"/>
      <c r="BV19534" s="38"/>
    </row>
    <row r="19535" spans="44:74">
      <c r="AR19535" s="8"/>
      <c r="BV19535" s="38"/>
    </row>
    <row r="19536" spans="44:74">
      <c r="AR19536" s="8"/>
      <c r="BV19536" s="38"/>
    </row>
    <row r="19537" spans="44:74">
      <c r="AR19537" s="8"/>
      <c r="BV19537" s="38"/>
    </row>
    <row r="19538" spans="44:74">
      <c r="AR19538" s="8"/>
      <c r="BV19538" s="38"/>
    </row>
    <row r="19539" spans="44:74">
      <c r="AR19539" s="8"/>
      <c r="BV19539" s="38"/>
    </row>
    <row r="19540" spans="44:74">
      <c r="AR19540" s="8"/>
      <c r="BV19540" s="38"/>
    </row>
    <row r="19541" spans="44:74">
      <c r="AR19541" s="8"/>
      <c r="BV19541" s="38"/>
    </row>
    <row r="19542" spans="44:74">
      <c r="AR19542" s="8"/>
      <c r="BV19542" s="38"/>
    </row>
    <row r="19543" spans="44:74">
      <c r="AR19543" s="8"/>
      <c r="BV19543" s="38"/>
    </row>
    <row r="19544" spans="44:74">
      <c r="AR19544" s="8"/>
      <c r="BV19544" s="38"/>
    </row>
    <row r="19545" spans="44:74">
      <c r="AR19545" s="8"/>
      <c r="BV19545" s="38"/>
    </row>
    <row r="19546" spans="44:74">
      <c r="AR19546" s="8"/>
      <c r="BV19546" s="38"/>
    </row>
    <row r="19547" spans="44:74">
      <c r="AR19547" s="8"/>
      <c r="BV19547" s="38"/>
    </row>
    <row r="19548" spans="44:74">
      <c r="AR19548" s="8"/>
      <c r="BV19548" s="38"/>
    </row>
    <row r="19549" spans="44:74">
      <c r="AR19549" s="8"/>
      <c r="BV19549" s="38"/>
    </row>
    <row r="19550" spans="44:74">
      <c r="AR19550" s="8"/>
      <c r="BV19550" s="38"/>
    </row>
    <row r="19551" spans="44:74">
      <c r="AR19551" s="8"/>
      <c r="BV19551" s="38"/>
    </row>
    <row r="19552" spans="44:74">
      <c r="AR19552" s="8"/>
      <c r="BV19552" s="38"/>
    </row>
    <row r="19553" spans="44:74">
      <c r="AR19553" s="8"/>
      <c r="BV19553" s="38"/>
    </row>
    <row r="19554" spans="44:74">
      <c r="AR19554" s="8"/>
      <c r="BV19554" s="38"/>
    </row>
    <row r="19555" spans="44:74">
      <c r="AR19555" s="8"/>
      <c r="BV19555" s="38"/>
    </row>
    <row r="19556" spans="44:74">
      <c r="AR19556" s="8"/>
      <c r="BV19556" s="38"/>
    </row>
    <row r="19557" spans="44:74">
      <c r="AR19557" s="8"/>
      <c r="BV19557" s="38"/>
    </row>
    <row r="19558" spans="44:74">
      <c r="AR19558" s="8"/>
      <c r="BV19558" s="38"/>
    </row>
    <row r="19559" spans="44:74">
      <c r="AR19559" s="8"/>
      <c r="BV19559" s="38"/>
    </row>
    <row r="19560" spans="44:74">
      <c r="AR19560" s="8"/>
      <c r="BV19560" s="38"/>
    </row>
    <row r="19561" spans="44:74">
      <c r="AR19561" s="8"/>
      <c r="BV19561" s="38"/>
    </row>
    <row r="19562" spans="44:74">
      <c r="AR19562" s="8"/>
      <c r="BV19562" s="38"/>
    </row>
    <row r="19563" spans="44:74">
      <c r="AR19563" s="8"/>
      <c r="BV19563" s="38"/>
    </row>
    <row r="19564" spans="44:74">
      <c r="AR19564" s="8"/>
      <c r="BV19564" s="38"/>
    </row>
    <row r="19565" spans="44:74">
      <c r="AR19565" s="8"/>
      <c r="BV19565" s="38"/>
    </row>
    <row r="19566" spans="44:74">
      <c r="AR19566" s="8"/>
      <c r="BV19566" s="38"/>
    </row>
    <row r="19567" spans="44:74">
      <c r="AR19567" s="8"/>
      <c r="BV19567" s="38"/>
    </row>
    <row r="19568" spans="44:74">
      <c r="AR19568" s="8"/>
      <c r="BV19568" s="38"/>
    </row>
    <row r="19569" spans="44:74">
      <c r="AR19569" s="8"/>
      <c r="BV19569" s="38"/>
    </row>
    <row r="19570" spans="44:74">
      <c r="AR19570" s="8"/>
      <c r="BV19570" s="38"/>
    </row>
    <row r="19571" spans="44:74">
      <c r="AR19571" s="8"/>
      <c r="BV19571" s="38"/>
    </row>
    <row r="19572" spans="44:74">
      <c r="AR19572" s="8"/>
      <c r="BV19572" s="38"/>
    </row>
    <row r="19573" spans="44:74">
      <c r="AR19573" s="8"/>
      <c r="BV19573" s="38"/>
    </row>
    <row r="19574" spans="44:74">
      <c r="AR19574" s="8"/>
      <c r="BV19574" s="38"/>
    </row>
    <row r="19575" spans="44:74">
      <c r="AR19575" s="8"/>
      <c r="BV19575" s="38"/>
    </row>
    <row r="19576" spans="44:74">
      <c r="AR19576" s="8"/>
      <c r="BV19576" s="38"/>
    </row>
    <row r="19577" spans="44:74">
      <c r="AR19577" s="8"/>
      <c r="BV19577" s="38"/>
    </row>
    <row r="19578" spans="44:74">
      <c r="AR19578" s="8"/>
      <c r="BV19578" s="38"/>
    </row>
    <row r="19579" spans="44:74">
      <c r="AR19579" s="8"/>
      <c r="BV19579" s="38"/>
    </row>
    <row r="19580" spans="44:74">
      <c r="AR19580" s="8"/>
      <c r="BV19580" s="38"/>
    </row>
    <row r="19581" spans="44:74">
      <c r="AR19581" s="8"/>
      <c r="BV19581" s="38"/>
    </row>
    <row r="19582" spans="44:74">
      <c r="AR19582" s="8"/>
      <c r="BV19582" s="38"/>
    </row>
    <row r="19583" spans="44:74">
      <c r="AR19583" s="8"/>
      <c r="BV19583" s="38"/>
    </row>
    <row r="19584" spans="44:74">
      <c r="AR19584" s="8"/>
      <c r="BV19584" s="38"/>
    </row>
    <row r="19585" spans="44:74">
      <c r="AR19585" s="8"/>
      <c r="BV19585" s="38"/>
    </row>
    <row r="19586" spans="44:74">
      <c r="AR19586" s="8"/>
      <c r="BV19586" s="38"/>
    </row>
    <row r="19587" spans="44:74">
      <c r="AR19587" s="8"/>
      <c r="BV19587" s="38"/>
    </row>
    <row r="19588" spans="44:74">
      <c r="AR19588" s="8"/>
      <c r="BV19588" s="38"/>
    </row>
    <row r="19589" spans="44:74">
      <c r="AR19589" s="8"/>
      <c r="BV19589" s="38"/>
    </row>
    <row r="19590" spans="44:74">
      <c r="AR19590" s="8"/>
      <c r="BV19590" s="38"/>
    </row>
    <row r="19591" spans="44:74">
      <c r="AR19591" s="8"/>
      <c r="BV19591" s="38"/>
    </row>
    <row r="19592" spans="44:74">
      <c r="AR19592" s="8"/>
      <c r="BV19592" s="38"/>
    </row>
    <row r="19593" spans="44:74">
      <c r="AR19593" s="8"/>
      <c r="BV19593" s="38"/>
    </row>
    <row r="19594" spans="44:74">
      <c r="AR19594" s="8"/>
      <c r="BV19594" s="38"/>
    </row>
    <row r="19595" spans="44:74">
      <c r="AR19595" s="8"/>
      <c r="BV19595" s="38"/>
    </row>
    <row r="19596" spans="44:74">
      <c r="AR19596" s="8"/>
      <c r="BV19596" s="38"/>
    </row>
    <row r="19597" spans="44:74">
      <c r="AR19597" s="8"/>
      <c r="BV19597" s="38"/>
    </row>
    <row r="19598" spans="44:74">
      <c r="AR19598" s="8"/>
      <c r="BV19598" s="38"/>
    </row>
    <row r="19599" spans="44:74">
      <c r="AR19599" s="8"/>
      <c r="BV19599" s="38"/>
    </row>
    <row r="19600" spans="44:74">
      <c r="AR19600" s="8"/>
      <c r="BV19600" s="38"/>
    </row>
    <row r="19601" spans="44:74">
      <c r="AR19601" s="8"/>
      <c r="BV19601" s="38"/>
    </row>
    <row r="19602" spans="44:74">
      <c r="AR19602" s="8"/>
      <c r="BV19602" s="38"/>
    </row>
    <row r="19603" spans="44:74">
      <c r="AR19603" s="8"/>
      <c r="BV19603" s="38"/>
    </row>
    <row r="19604" spans="44:74">
      <c r="AR19604" s="8"/>
      <c r="BV19604" s="38"/>
    </row>
    <row r="19605" spans="44:74">
      <c r="AR19605" s="8"/>
      <c r="BV19605" s="38"/>
    </row>
    <row r="19606" spans="44:74">
      <c r="AR19606" s="8"/>
      <c r="BV19606" s="38"/>
    </row>
    <row r="19607" spans="44:74">
      <c r="AR19607" s="8"/>
      <c r="BV19607" s="38"/>
    </row>
    <row r="19608" spans="44:74">
      <c r="AR19608" s="8"/>
      <c r="BV19608" s="38"/>
    </row>
    <row r="19609" spans="44:74">
      <c r="AR19609" s="8"/>
      <c r="BV19609" s="38"/>
    </row>
    <row r="19610" spans="44:74">
      <c r="AR19610" s="8"/>
      <c r="BV19610" s="38"/>
    </row>
    <row r="19611" spans="44:74">
      <c r="AR19611" s="8"/>
      <c r="BV19611" s="38"/>
    </row>
    <row r="19612" spans="44:74">
      <c r="AR19612" s="8"/>
      <c r="BV19612" s="38"/>
    </row>
    <row r="19613" spans="44:74">
      <c r="AR19613" s="8"/>
      <c r="BV19613" s="38"/>
    </row>
    <row r="19614" spans="44:74">
      <c r="AR19614" s="8"/>
      <c r="BV19614" s="38"/>
    </row>
    <row r="19615" spans="44:74">
      <c r="AR19615" s="8"/>
      <c r="BV19615" s="38"/>
    </row>
    <row r="19616" spans="44:74">
      <c r="AR19616" s="8"/>
      <c r="BV19616" s="38"/>
    </row>
    <row r="19617" spans="44:74">
      <c r="AR19617" s="8"/>
      <c r="BV19617" s="38"/>
    </row>
    <row r="19618" spans="44:74">
      <c r="AR19618" s="8"/>
      <c r="BV19618" s="38"/>
    </row>
    <row r="19619" spans="44:74">
      <c r="AR19619" s="8"/>
      <c r="BV19619" s="38"/>
    </row>
    <row r="19620" spans="44:74">
      <c r="AR19620" s="8"/>
      <c r="BV19620" s="38"/>
    </row>
    <row r="19621" spans="44:74">
      <c r="AR19621" s="8"/>
      <c r="BV19621" s="38"/>
    </row>
    <row r="19622" spans="44:74">
      <c r="AR19622" s="8"/>
      <c r="BV19622" s="38"/>
    </row>
    <row r="19623" spans="44:74">
      <c r="AR19623" s="8"/>
      <c r="BV19623" s="38"/>
    </row>
    <row r="19624" spans="44:74">
      <c r="AR19624" s="8"/>
      <c r="BV19624" s="38"/>
    </row>
    <row r="19625" spans="44:74">
      <c r="AR19625" s="8"/>
      <c r="BV19625" s="38"/>
    </row>
    <row r="19626" spans="44:74">
      <c r="AR19626" s="8"/>
      <c r="BV19626" s="38"/>
    </row>
    <row r="19627" spans="44:74">
      <c r="AR19627" s="8"/>
      <c r="BV19627" s="38"/>
    </row>
    <row r="19628" spans="44:74">
      <c r="AR19628" s="8"/>
      <c r="BV19628" s="38"/>
    </row>
    <row r="19629" spans="44:74">
      <c r="AR19629" s="8"/>
      <c r="BV19629" s="38"/>
    </row>
    <row r="19630" spans="44:74">
      <c r="AR19630" s="8"/>
      <c r="BV19630" s="38"/>
    </row>
    <row r="19631" spans="44:74">
      <c r="AR19631" s="8"/>
      <c r="BV19631" s="38"/>
    </row>
    <row r="19632" spans="44:74">
      <c r="AR19632" s="8"/>
      <c r="BV19632" s="38"/>
    </row>
    <row r="19633" spans="44:74">
      <c r="AR19633" s="8"/>
      <c r="BV19633" s="38"/>
    </row>
    <row r="19634" spans="44:74">
      <c r="AR19634" s="8"/>
      <c r="BV19634" s="38"/>
    </row>
    <row r="19635" spans="44:74">
      <c r="AR19635" s="8"/>
      <c r="BV19635" s="38"/>
    </row>
    <row r="19636" spans="44:74">
      <c r="AR19636" s="8"/>
      <c r="BV19636" s="38"/>
    </row>
    <row r="19637" spans="44:74">
      <c r="AR19637" s="8"/>
      <c r="BV19637" s="38"/>
    </row>
    <row r="19638" spans="44:74">
      <c r="AR19638" s="8"/>
      <c r="BV19638" s="38"/>
    </row>
    <row r="19639" spans="44:74">
      <c r="AR19639" s="8"/>
      <c r="BV19639" s="38"/>
    </row>
    <row r="19640" spans="44:74">
      <c r="AR19640" s="8"/>
      <c r="BV19640" s="38"/>
    </row>
    <row r="19641" spans="44:74">
      <c r="AR19641" s="8"/>
      <c r="BV19641" s="38"/>
    </row>
    <row r="19642" spans="44:74">
      <c r="AR19642" s="8"/>
      <c r="BV19642" s="38"/>
    </row>
    <row r="19643" spans="44:74">
      <c r="AR19643" s="8"/>
      <c r="BV19643" s="38"/>
    </row>
    <row r="19644" spans="44:74">
      <c r="AR19644" s="8"/>
      <c r="BV19644" s="38"/>
    </row>
    <row r="19645" spans="44:74">
      <c r="AR19645" s="8"/>
      <c r="BV19645" s="38"/>
    </row>
    <row r="19646" spans="44:74">
      <c r="AR19646" s="8"/>
      <c r="BV19646" s="38"/>
    </row>
    <row r="19647" spans="44:74">
      <c r="AR19647" s="8"/>
      <c r="BV19647" s="38"/>
    </row>
    <row r="19648" spans="44:74">
      <c r="AR19648" s="8"/>
      <c r="BV19648" s="38"/>
    </row>
    <row r="19649" spans="44:74">
      <c r="AR19649" s="8"/>
      <c r="BV19649" s="38"/>
    </row>
    <row r="19650" spans="44:74">
      <c r="AR19650" s="8"/>
      <c r="BV19650" s="38"/>
    </row>
    <row r="19651" spans="44:74">
      <c r="AR19651" s="8"/>
      <c r="BV19651" s="38"/>
    </row>
    <row r="19652" spans="44:74">
      <c r="AR19652" s="8"/>
      <c r="BV19652" s="38"/>
    </row>
    <row r="19653" spans="44:74">
      <c r="AR19653" s="8"/>
      <c r="BV19653" s="38"/>
    </row>
    <row r="19654" spans="44:74">
      <c r="AR19654" s="8"/>
      <c r="BV19654" s="38"/>
    </row>
    <row r="19655" spans="44:74">
      <c r="AR19655" s="8"/>
      <c r="BV19655" s="38"/>
    </row>
    <row r="19656" spans="44:74">
      <c r="AR19656" s="8"/>
      <c r="BV19656" s="38"/>
    </row>
    <row r="19657" spans="44:74">
      <c r="AR19657" s="8"/>
      <c r="BV19657" s="38"/>
    </row>
    <row r="19658" spans="44:74">
      <c r="AR19658" s="8"/>
      <c r="BV19658" s="38"/>
    </row>
    <row r="19659" spans="44:74">
      <c r="AR19659" s="8"/>
      <c r="BV19659" s="38"/>
    </row>
    <row r="19660" spans="44:74">
      <c r="AR19660" s="8"/>
      <c r="BV19660" s="38"/>
    </row>
    <row r="19661" spans="44:74">
      <c r="AR19661" s="8"/>
      <c r="BV19661" s="38"/>
    </row>
    <row r="19662" spans="44:74">
      <c r="AR19662" s="8"/>
      <c r="BV19662" s="38"/>
    </row>
    <row r="19663" spans="44:74">
      <c r="AR19663" s="8"/>
      <c r="BV19663" s="38"/>
    </row>
    <row r="19664" spans="44:74">
      <c r="AR19664" s="8"/>
      <c r="BV19664" s="38"/>
    </row>
    <row r="19665" spans="44:74">
      <c r="AR19665" s="8"/>
      <c r="BV19665" s="38"/>
    </row>
    <row r="19666" spans="44:74">
      <c r="AR19666" s="8"/>
      <c r="BV19666" s="38"/>
    </row>
    <row r="19667" spans="44:74">
      <c r="AR19667" s="8"/>
      <c r="BV19667" s="38"/>
    </row>
    <row r="19668" spans="44:74">
      <c r="AR19668" s="8"/>
      <c r="BV19668" s="38"/>
    </row>
    <row r="19669" spans="44:74">
      <c r="AR19669" s="8"/>
      <c r="BV19669" s="38"/>
    </row>
    <row r="19670" spans="44:74">
      <c r="AR19670" s="8"/>
      <c r="BV19670" s="38"/>
    </row>
    <row r="19671" spans="44:74">
      <c r="AR19671" s="8"/>
      <c r="BV19671" s="38"/>
    </row>
    <row r="19672" spans="44:74">
      <c r="AR19672" s="8"/>
      <c r="BV19672" s="38"/>
    </row>
    <row r="19673" spans="44:74">
      <c r="AR19673" s="8"/>
      <c r="BV19673" s="38"/>
    </row>
    <row r="19674" spans="44:74">
      <c r="AR19674" s="8"/>
      <c r="BV19674" s="38"/>
    </row>
    <row r="19675" spans="44:74">
      <c r="AR19675" s="8"/>
      <c r="BV19675" s="38"/>
    </row>
    <row r="19676" spans="44:74">
      <c r="AR19676" s="8"/>
      <c r="BV19676" s="38"/>
    </row>
    <row r="19677" spans="44:74">
      <c r="AR19677" s="8"/>
      <c r="BV19677" s="38"/>
    </row>
    <row r="19678" spans="44:74">
      <c r="AR19678" s="8"/>
      <c r="BV19678" s="38"/>
    </row>
    <row r="19679" spans="44:74">
      <c r="AR19679" s="8"/>
      <c r="BV19679" s="38"/>
    </row>
    <row r="19680" spans="44:74">
      <c r="AR19680" s="8"/>
      <c r="BV19680" s="38"/>
    </row>
    <row r="19681" spans="44:74">
      <c r="AR19681" s="8"/>
      <c r="BV19681" s="38"/>
    </row>
    <row r="19682" spans="44:74">
      <c r="AR19682" s="8"/>
      <c r="BV19682" s="38"/>
    </row>
    <row r="19683" spans="44:74">
      <c r="AR19683" s="8"/>
      <c r="BV19683" s="38"/>
    </row>
    <row r="19684" spans="44:74">
      <c r="AR19684" s="8"/>
      <c r="BV19684" s="38"/>
    </row>
    <row r="19685" spans="44:74">
      <c r="AR19685" s="8"/>
      <c r="BV19685" s="38"/>
    </row>
    <row r="19686" spans="44:74">
      <c r="AR19686" s="8"/>
      <c r="BV19686" s="38"/>
    </row>
    <row r="19687" spans="44:74">
      <c r="AR19687" s="8"/>
      <c r="BV19687" s="38"/>
    </row>
    <row r="19688" spans="44:74">
      <c r="AR19688" s="8"/>
      <c r="BV19688" s="38"/>
    </row>
    <row r="19689" spans="44:74">
      <c r="AR19689" s="8"/>
      <c r="BV19689" s="38"/>
    </row>
    <row r="19690" spans="44:74">
      <c r="AR19690" s="8"/>
      <c r="BV19690" s="38"/>
    </row>
    <row r="19691" spans="44:74">
      <c r="AR19691" s="8"/>
      <c r="BV19691" s="38"/>
    </row>
    <row r="19692" spans="44:74">
      <c r="AR19692" s="8"/>
      <c r="BV19692" s="38"/>
    </row>
    <row r="19693" spans="44:74">
      <c r="AR19693" s="8"/>
      <c r="BV19693" s="38"/>
    </row>
    <row r="19694" spans="44:74">
      <c r="AR19694" s="8"/>
      <c r="BV19694" s="38"/>
    </row>
    <row r="19695" spans="44:74">
      <c r="AR19695" s="8"/>
      <c r="BV19695" s="38"/>
    </row>
    <row r="19696" spans="44:74">
      <c r="AR19696" s="8"/>
      <c r="BV19696" s="38"/>
    </row>
    <row r="19697" spans="44:74">
      <c r="AR19697" s="8"/>
      <c r="BV19697" s="38"/>
    </row>
    <row r="19698" spans="44:74">
      <c r="AR19698" s="8"/>
      <c r="BV19698" s="38"/>
    </row>
    <row r="19699" spans="44:74">
      <c r="AR19699" s="8"/>
      <c r="BV19699" s="38"/>
    </row>
    <row r="19700" spans="44:74">
      <c r="AR19700" s="8"/>
      <c r="BV19700" s="38"/>
    </row>
    <row r="19701" spans="44:74">
      <c r="AR19701" s="8"/>
      <c r="BV19701" s="38"/>
    </row>
    <row r="19702" spans="44:74">
      <c r="AR19702" s="8"/>
      <c r="BV19702" s="38"/>
    </row>
    <row r="19703" spans="44:74">
      <c r="AR19703" s="8"/>
      <c r="BV19703" s="38"/>
    </row>
    <row r="19704" spans="44:74">
      <c r="AR19704" s="8"/>
      <c r="BV19704" s="38"/>
    </row>
    <row r="19705" spans="44:74">
      <c r="AR19705" s="8"/>
      <c r="BV19705" s="38"/>
    </row>
    <row r="19706" spans="44:74">
      <c r="AR19706" s="8"/>
      <c r="BV19706" s="38"/>
    </row>
    <row r="19707" spans="44:74">
      <c r="AR19707" s="8"/>
      <c r="BV19707" s="38"/>
    </row>
    <row r="19708" spans="44:74">
      <c r="AR19708" s="8"/>
      <c r="BV19708" s="38"/>
    </row>
    <row r="19709" spans="44:74">
      <c r="AR19709" s="8"/>
      <c r="BV19709" s="38"/>
    </row>
    <row r="19710" spans="44:74">
      <c r="AR19710" s="8"/>
      <c r="BV19710" s="38"/>
    </row>
    <row r="19711" spans="44:74">
      <c r="AR19711" s="8"/>
      <c r="BV19711" s="38"/>
    </row>
    <row r="19712" spans="44:74">
      <c r="AR19712" s="8"/>
      <c r="BV19712" s="38"/>
    </row>
    <row r="19713" spans="44:74">
      <c r="AR19713" s="8"/>
      <c r="BV19713" s="38"/>
    </row>
    <row r="19714" spans="44:74">
      <c r="AR19714" s="8"/>
      <c r="BV19714" s="38"/>
    </row>
    <row r="19715" spans="44:74">
      <c r="AR19715" s="8"/>
      <c r="BV19715" s="38"/>
    </row>
    <row r="19716" spans="44:74">
      <c r="AR19716" s="8"/>
      <c r="BV19716" s="38"/>
    </row>
    <row r="19717" spans="44:74">
      <c r="AR19717" s="8"/>
      <c r="BV19717" s="38"/>
    </row>
    <row r="19718" spans="44:74">
      <c r="AR19718" s="8"/>
      <c r="BV19718" s="38"/>
    </row>
    <row r="19719" spans="44:74">
      <c r="AR19719" s="8"/>
      <c r="BV19719" s="38"/>
    </row>
    <row r="19720" spans="44:74">
      <c r="AR19720" s="8"/>
      <c r="BV19720" s="38"/>
    </row>
    <row r="19721" spans="44:74">
      <c r="AR19721" s="8"/>
      <c r="BV19721" s="38"/>
    </row>
    <row r="19722" spans="44:74">
      <c r="AR19722" s="8"/>
      <c r="BV19722" s="38"/>
    </row>
    <row r="19723" spans="44:74">
      <c r="AR19723" s="8"/>
      <c r="BV19723" s="38"/>
    </row>
    <row r="19724" spans="44:74">
      <c r="AR19724" s="8"/>
      <c r="BV19724" s="38"/>
    </row>
    <row r="19725" spans="44:74">
      <c r="AR19725" s="8"/>
      <c r="BV19725" s="38"/>
    </row>
    <row r="19726" spans="44:74">
      <c r="AR19726" s="8"/>
      <c r="BV19726" s="38"/>
    </row>
    <row r="19727" spans="44:74">
      <c r="AR19727" s="8"/>
      <c r="BV19727" s="38"/>
    </row>
    <row r="19728" spans="44:74">
      <c r="AR19728" s="8"/>
      <c r="BV19728" s="38"/>
    </row>
    <row r="19729" spans="44:74">
      <c r="AR19729" s="8"/>
      <c r="BV19729" s="38"/>
    </row>
    <row r="19730" spans="44:74">
      <c r="AR19730" s="8"/>
      <c r="BV19730" s="38"/>
    </row>
    <row r="19731" spans="44:74">
      <c r="AR19731" s="8"/>
      <c r="BV19731" s="38"/>
    </row>
    <row r="19732" spans="44:74">
      <c r="AR19732" s="8"/>
      <c r="BV19732" s="38"/>
    </row>
    <row r="19733" spans="44:74">
      <c r="AR19733" s="8"/>
      <c r="BV19733" s="38"/>
    </row>
    <row r="19734" spans="44:74">
      <c r="AR19734" s="8"/>
      <c r="BV19734" s="38"/>
    </row>
    <row r="19735" spans="44:74">
      <c r="AR19735" s="8"/>
      <c r="BV19735" s="38"/>
    </row>
    <row r="19736" spans="44:74">
      <c r="AR19736" s="8"/>
      <c r="BV19736" s="38"/>
    </row>
    <row r="19737" spans="44:74">
      <c r="AR19737" s="8"/>
      <c r="BV19737" s="38"/>
    </row>
    <row r="19738" spans="44:74">
      <c r="AR19738" s="8"/>
      <c r="BV19738" s="38"/>
    </row>
    <row r="19739" spans="44:74">
      <c r="AR19739" s="8"/>
      <c r="BV19739" s="38"/>
    </row>
    <row r="19740" spans="44:74">
      <c r="AR19740" s="8"/>
      <c r="BV19740" s="38"/>
    </row>
    <row r="19741" spans="44:74">
      <c r="AR19741" s="8"/>
      <c r="BV19741" s="38"/>
    </row>
    <row r="19742" spans="44:74">
      <c r="AR19742" s="8"/>
      <c r="BV19742" s="38"/>
    </row>
    <row r="19743" spans="44:74">
      <c r="AR19743" s="8"/>
      <c r="BV19743" s="38"/>
    </row>
    <row r="19744" spans="44:74">
      <c r="AR19744" s="8"/>
      <c r="BV19744" s="38"/>
    </row>
    <row r="19745" spans="44:74">
      <c r="AR19745" s="8"/>
      <c r="BV19745" s="38"/>
    </row>
    <row r="19746" spans="44:74">
      <c r="AR19746" s="8"/>
      <c r="BV19746" s="38"/>
    </row>
    <row r="19747" spans="44:74">
      <c r="AR19747" s="8"/>
      <c r="BV19747" s="38"/>
    </row>
    <row r="19748" spans="44:74">
      <c r="AR19748" s="8"/>
      <c r="BV19748" s="38"/>
    </row>
    <row r="19749" spans="44:74">
      <c r="AR19749" s="8"/>
      <c r="BV19749" s="38"/>
    </row>
    <row r="19750" spans="44:74">
      <c r="AR19750" s="8"/>
      <c r="BV19750" s="38"/>
    </row>
    <row r="19751" spans="44:74">
      <c r="AR19751" s="8"/>
      <c r="BV19751" s="38"/>
    </row>
    <row r="19752" spans="44:74">
      <c r="AR19752" s="8"/>
      <c r="BV19752" s="38"/>
    </row>
    <row r="19753" spans="44:74">
      <c r="AR19753" s="8"/>
      <c r="BV19753" s="38"/>
    </row>
    <row r="19754" spans="44:74">
      <c r="AR19754" s="8"/>
      <c r="BV19754" s="38"/>
    </row>
    <row r="19755" spans="44:74">
      <c r="AR19755" s="8"/>
      <c r="BV19755" s="38"/>
    </row>
    <row r="19756" spans="44:74">
      <c r="AR19756" s="8"/>
      <c r="BV19756" s="38"/>
    </row>
    <row r="19757" spans="44:74">
      <c r="AR19757" s="8"/>
      <c r="BV19757" s="38"/>
    </row>
    <row r="19758" spans="44:74">
      <c r="AR19758" s="8"/>
      <c r="BV19758" s="38"/>
    </row>
    <row r="19759" spans="44:74">
      <c r="AR19759" s="8"/>
      <c r="BV19759" s="38"/>
    </row>
    <row r="19760" spans="44:74">
      <c r="AR19760" s="8"/>
      <c r="BV19760" s="38"/>
    </row>
    <row r="19761" spans="44:74">
      <c r="AR19761" s="8"/>
      <c r="BV19761" s="38"/>
    </row>
    <row r="19762" spans="44:74">
      <c r="AR19762" s="8"/>
      <c r="BV19762" s="38"/>
    </row>
    <row r="19763" spans="44:74">
      <c r="AR19763" s="8"/>
      <c r="BV19763" s="38"/>
    </row>
    <row r="19764" spans="44:74">
      <c r="AR19764" s="8"/>
      <c r="BV19764" s="38"/>
    </row>
    <row r="19765" spans="44:74">
      <c r="AR19765" s="8"/>
      <c r="BV19765" s="38"/>
    </row>
    <row r="19766" spans="44:74">
      <c r="AR19766" s="8"/>
      <c r="BV19766" s="38"/>
    </row>
    <row r="19767" spans="44:74">
      <c r="AR19767" s="8"/>
      <c r="BV19767" s="38"/>
    </row>
    <row r="19768" spans="44:74">
      <c r="AR19768" s="8"/>
      <c r="BV19768" s="38"/>
    </row>
    <row r="19769" spans="44:74">
      <c r="AR19769" s="8"/>
      <c r="BV19769" s="38"/>
    </row>
    <row r="19770" spans="44:74">
      <c r="AR19770" s="8"/>
      <c r="BV19770" s="38"/>
    </row>
    <row r="19771" spans="44:74">
      <c r="AR19771" s="8"/>
      <c r="BV19771" s="38"/>
    </row>
    <row r="19772" spans="44:74">
      <c r="AR19772" s="8"/>
      <c r="BV19772" s="38"/>
    </row>
    <row r="19773" spans="44:74">
      <c r="AR19773" s="8"/>
      <c r="BV19773" s="38"/>
    </row>
    <row r="19774" spans="44:74">
      <c r="AR19774" s="8"/>
      <c r="BV19774" s="38"/>
    </row>
    <row r="19775" spans="44:74">
      <c r="AR19775" s="8"/>
      <c r="BV19775" s="38"/>
    </row>
    <row r="19776" spans="44:74">
      <c r="AR19776" s="8"/>
      <c r="BV19776" s="38"/>
    </row>
    <row r="19777" spans="44:74">
      <c r="AR19777" s="8"/>
      <c r="BV19777" s="38"/>
    </row>
    <row r="19778" spans="44:74">
      <c r="AR19778" s="8"/>
      <c r="BV19778" s="38"/>
    </row>
    <row r="19779" spans="44:74">
      <c r="AR19779" s="8"/>
      <c r="BV19779" s="38"/>
    </row>
    <row r="19780" spans="44:74">
      <c r="AR19780" s="8"/>
      <c r="BV19780" s="38"/>
    </row>
    <row r="19781" spans="44:74">
      <c r="AR19781" s="8"/>
      <c r="BV19781" s="38"/>
    </row>
    <row r="19782" spans="44:74">
      <c r="AR19782" s="8"/>
      <c r="BV19782" s="38"/>
    </row>
    <row r="19783" spans="44:74">
      <c r="AR19783" s="8"/>
      <c r="BV19783" s="38"/>
    </row>
    <row r="19784" spans="44:74">
      <c r="AR19784" s="8"/>
      <c r="BV19784" s="38"/>
    </row>
    <row r="19785" spans="44:74">
      <c r="AR19785" s="8"/>
      <c r="BV19785" s="38"/>
    </row>
    <row r="19786" spans="44:74">
      <c r="AR19786" s="8"/>
      <c r="BV19786" s="38"/>
    </row>
    <row r="19787" spans="44:74">
      <c r="AR19787" s="8"/>
      <c r="BV19787" s="38"/>
    </row>
    <row r="19788" spans="44:74">
      <c r="AR19788" s="8"/>
      <c r="BV19788" s="38"/>
    </row>
    <row r="19789" spans="44:74">
      <c r="AR19789" s="8"/>
      <c r="BV19789" s="38"/>
    </row>
    <row r="19790" spans="44:74">
      <c r="AR19790" s="8"/>
      <c r="BV19790" s="38"/>
    </row>
    <row r="19791" spans="44:74">
      <c r="AR19791" s="8"/>
      <c r="BV19791" s="38"/>
    </row>
    <row r="19792" spans="44:74">
      <c r="AR19792" s="8"/>
      <c r="BV19792" s="38"/>
    </row>
    <row r="19793" spans="44:74">
      <c r="AR19793" s="8"/>
      <c r="BV19793" s="38"/>
    </row>
    <row r="19794" spans="44:74">
      <c r="AR19794" s="8"/>
      <c r="BV19794" s="38"/>
    </row>
    <row r="19795" spans="44:74">
      <c r="AR19795" s="8"/>
      <c r="BV19795" s="38"/>
    </row>
    <row r="19796" spans="44:74">
      <c r="AR19796" s="8"/>
      <c r="BV19796" s="38"/>
    </row>
    <row r="19797" spans="44:74">
      <c r="AR19797" s="8"/>
      <c r="BV19797" s="38"/>
    </row>
    <row r="19798" spans="44:74">
      <c r="AR19798" s="8"/>
      <c r="BV19798" s="38"/>
    </row>
    <row r="19799" spans="44:74">
      <c r="AR19799" s="8"/>
      <c r="BV19799" s="38"/>
    </row>
    <row r="19800" spans="44:74">
      <c r="AR19800" s="8"/>
      <c r="BV19800" s="38"/>
    </row>
    <row r="19801" spans="44:74">
      <c r="AR19801" s="8"/>
      <c r="BV19801" s="38"/>
    </row>
    <row r="19802" spans="44:74">
      <c r="AR19802" s="8"/>
      <c r="BV19802" s="38"/>
    </row>
    <row r="19803" spans="44:74">
      <c r="AR19803" s="8"/>
      <c r="BV19803" s="38"/>
    </row>
    <row r="19804" spans="44:74">
      <c r="AR19804" s="8"/>
      <c r="BV19804" s="38"/>
    </row>
    <row r="19805" spans="44:74">
      <c r="AR19805" s="8"/>
      <c r="BV19805" s="38"/>
    </row>
    <row r="19806" spans="44:74">
      <c r="AR19806" s="8"/>
      <c r="BV19806" s="38"/>
    </row>
    <row r="19807" spans="44:74">
      <c r="AR19807" s="8"/>
      <c r="BV19807" s="38"/>
    </row>
    <row r="19808" spans="44:74">
      <c r="AR19808" s="8"/>
      <c r="BV19808" s="38"/>
    </row>
    <row r="19809" spans="44:74">
      <c r="AR19809" s="8"/>
      <c r="BV19809" s="38"/>
    </row>
    <row r="19810" spans="44:74">
      <c r="AR19810" s="8"/>
      <c r="BV19810" s="38"/>
    </row>
    <row r="19811" spans="44:74">
      <c r="AR19811" s="8"/>
      <c r="BV19811" s="38"/>
    </row>
    <row r="19812" spans="44:74">
      <c r="AR19812" s="8"/>
      <c r="BV19812" s="38"/>
    </row>
    <row r="19813" spans="44:74">
      <c r="AR19813" s="8"/>
      <c r="BV19813" s="38"/>
    </row>
    <row r="19814" spans="44:74">
      <c r="AR19814" s="8"/>
      <c r="BV19814" s="38"/>
    </row>
    <row r="19815" spans="44:74">
      <c r="AR19815" s="8"/>
      <c r="BV19815" s="38"/>
    </row>
    <row r="19816" spans="44:74">
      <c r="AR19816" s="8"/>
      <c r="BV19816" s="38"/>
    </row>
    <row r="19817" spans="44:74">
      <c r="AR19817" s="8"/>
      <c r="BV19817" s="38"/>
    </row>
    <row r="19818" spans="44:74">
      <c r="AR19818" s="8"/>
      <c r="BV19818" s="38"/>
    </row>
    <row r="19819" spans="44:74">
      <c r="AR19819" s="8"/>
      <c r="BV19819" s="38"/>
    </row>
    <row r="19820" spans="44:74">
      <c r="AR19820" s="8"/>
      <c r="BV19820" s="38"/>
    </row>
    <row r="19821" spans="44:74">
      <c r="AR19821" s="8"/>
      <c r="BV19821" s="38"/>
    </row>
    <row r="19822" spans="44:74">
      <c r="AR19822" s="8"/>
      <c r="BV19822" s="38"/>
    </row>
    <row r="19823" spans="44:74">
      <c r="AR19823" s="8"/>
      <c r="BV19823" s="38"/>
    </row>
    <row r="19824" spans="44:74">
      <c r="AR19824" s="8"/>
      <c r="BV19824" s="38"/>
    </row>
    <row r="19825" spans="44:74">
      <c r="AR19825" s="8"/>
      <c r="BV19825" s="38"/>
    </row>
    <row r="19826" spans="44:74">
      <c r="AR19826" s="8"/>
      <c r="BV19826" s="38"/>
    </row>
    <row r="19827" spans="44:74">
      <c r="AR19827" s="8"/>
      <c r="BV19827" s="38"/>
    </row>
    <row r="19828" spans="44:74">
      <c r="AR19828" s="8"/>
      <c r="BV19828" s="38"/>
    </row>
    <row r="19829" spans="44:74">
      <c r="AR19829" s="8"/>
      <c r="BV19829" s="38"/>
    </row>
    <row r="19830" spans="44:74">
      <c r="AR19830" s="8"/>
      <c r="BV19830" s="38"/>
    </row>
    <row r="19831" spans="44:74">
      <c r="AR19831" s="8"/>
      <c r="BV19831" s="38"/>
    </row>
    <row r="19832" spans="44:74">
      <c r="AR19832" s="8"/>
      <c r="BV19832" s="38"/>
    </row>
    <row r="19833" spans="44:74">
      <c r="AR19833" s="8"/>
      <c r="BV19833" s="38"/>
    </row>
    <row r="19834" spans="44:74">
      <c r="AR19834" s="8"/>
      <c r="BV19834" s="38"/>
    </row>
    <row r="19835" spans="44:74">
      <c r="AR19835" s="8"/>
      <c r="BV19835" s="38"/>
    </row>
    <row r="19836" spans="44:74">
      <c r="AR19836" s="8"/>
      <c r="BV19836" s="38"/>
    </row>
    <row r="19837" spans="44:74">
      <c r="AR19837" s="8"/>
      <c r="BV19837" s="38"/>
    </row>
    <row r="19838" spans="44:74">
      <c r="AR19838" s="8"/>
      <c r="BV19838" s="38"/>
    </row>
    <row r="19839" spans="44:74">
      <c r="AR19839" s="8"/>
      <c r="BV19839" s="38"/>
    </row>
    <row r="19840" spans="44:74">
      <c r="AR19840" s="8"/>
      <c r="BV19840" s="38"/>
    </row>
    <row r="19841" spans="44:74">
      <c r="AR19841" s="8"/>
      <c r="BV19841" s="38"/>
    </row>
    <row r="19842" spans="44:74">
      <c r="AR19842" s="8"/>
      <c r="BV19842" s="38"/>
    </row>
    <row r="19843" spans="44:74">
      <c r="AR19843" s="8"/>
      <c r="BV19843" s="38"/>
    </row>
    <row r="19844" spans="44:74">
      <c r="AR19844" s="8"/>
      <c r="BV19844" s="38"/>
    </row>
    <row r="19845" spans="44:74">
      <c r="AR19845" s="8"/>
      <c r="BV19845" s="38"/>
    </row>
    <row r="19846" spans="44:74">
      <c r="AR19846" s="8"/>
      <c r="BV19846" s="38"/>
    </row>
    <row r="19847" spans="44:74">
      <c r="AR19847" s="8"/>
      <c r="BV19847" s="38"/>
    </row>
    <row r="19848" spans="44:74">
      <c r="AR19848" s="8"/>
      <c r="BV19848" s="38"/>
    </row>
    <row r="19849" spans="44:74">
      <c r="AR19849" s="8"/>
      <c r="BV19849" s="38"/>
    </row>
    <row r="19850" spans="44:74">
      <c r="AR19850" s="8"/>
      <c r="BV19850" s="38"/>
    </row>
    <row r="19851" spans="44:74">
      <c r="AR19851" s="8"/>
      <c r="BV19851" s="38"/>
    </row>
    <row r="19852" spans="44:74">
      <c r="AR19852" s="8"/>
      <c r="BV19852" s="38"/>
    </row>
    <row r="19853" spans="44:74">
      <c r="AR19853" s="8"/>
      <c r="BV19853" s="38"/>
    </row>
    <row r="19854" spans="44:74">
      <c r="AR19854" s="8"/>
      <c r="BV19854" s="38"/>
    </row>
    <row r="19855" spans="44:74">
      <c r="AR19855" s="8"/>
      <c r="BV19855" s="38"/>
    </row>
    <row r="19856" spans="44:74">
      <c r="AR19856" s="8"/>
      <c r="BV19856" s="38"/>
    </row>
    <row r="19857" spans="44:74">
      <c r="AR19857" s="8"/>
      <c r="BV19857" s="38"/>
    </row>
    <row r="19858" spans="44:74">
      <c r="AR19858" s="8"/>
      <c r="BV19858" s="38"/>
    </row>
    <row r="19859" spans="44:74">
      <c r="AR19859" s="8"/>
      <c r="BV19859" s="38"/>
    </row>
    <row r="19860" spans="44:74">
      <c r="AR19860" s="8"/>
      <c r="BV19860" s="38"/>
    </row>
    <row r="19861" spans="44:74">
      <c r="AR19861" s="8"/>
      <c r="BV19861" s="38"/>
    </row>
    <row r="19862" spans="44:74">
      <c r="AR19862" s="8"/>
      <c r="BV19862" s="38"/>
    </row>
    <row r="19863" spans="44:74">
      <c r="AR19863" s="8"/>
      <c r="BV19863" s="38"/>
    </row>
    <row r="19864" spans="44:74">
      <c r="AR19864" s="8"/>
      <c r="BV19864" s="38"/>
    </row>
    <row r="19865" spans="44:74">
      <c r="AR19865" s="8"/>
      <c r="BV19865" s="38"/>
    </row>
    <row r="19866" spans="44:74">
      <c r="AR19866" s="8"/>
      <c r="BV19866" s="38"/>
    </row>
    <row r="19867" spans="44:74">
      <c r="AR19867" s="8"/>
      <c r="BV19867" s="38"/>
    </row>
    <row r="19868" spans="44:74">
      <c r="AR19868" s="8"/>
      <c r="BV19868" s="38"/>
    </row>
    <row r="19869" spans="44:74">
      <c r="AR19869" s="8"/>
      <c r="BV19869" s="38"/>
    </row>
    <row r="19870" spans="44:74">
      <c r="AR19870" s="8"/>
      <c r="BV19870" s="38"/>
    </row>
    <row r="19871" spans="44:74">
      <c r="AR19871" s="8"/>
      <c r="BV19871" s="38"/>
    </row>
    <row r="19872" spans="44:74">
      <c r="AR19872" s="8"/>
      <c r="BV19872" s="38"/>
    </row>
    <row r="19873" spans="44:74">
      <c r="AR19873" s="8"/>
      <c r="BV19873" s="38"/>
    </row>
    <row r="19874" spans="44:74">
      <c r="AR19874" s="8"/>
      <c r="BV19874" s="38"/>
    </row>
    <row r="19875" spans="44:74">
      <c r="AR19875" s="8"/>
      <c r="BV19875" s="38"/>
    </row>
    <row r="19876" spans="44:74">
      <c r="AR19876" s="8"/>
      <c r="BV19876" s="38"/>
    </row>
    <row r="19877" spans="44:74">
      <c r="AR19877" s="8"/>
      <c r="BV19877" s="38"/>
    </row>
    <row r="19878" spans="44:74">
      <c r="AR19878" s="8"/>
      <c r="BV19878" s="38"/>
    </row>
    <row r="19879" spans="44:74">
      <c r="AR19879" s="8"/>
      <c r="BV19879" s="38"/>
    </row>
    <row r="19880" spans="44:74">
      <c r="AR19880" s="8"/>
      <c r="BV19880" s="38"/>
    </row>
    <row r="19881" spans="44:74">
      <c r="AR19881" s="8"/>
      <c r="BV19881" s="38"/>
    </row>
    <row r="19882" spans="44:74">
      <c r="AR19882" s="8"/>
      <c r="BV19882" s="38"/>
    </row>
    <row r="19883" spans="44:74">
      <c r="AR19883" s="8"/>
      <c r="BV19883" s="38"/>
    </row>
    <row r="19884" spans="44:74">
      <c r="AR19884" s="8"/>
      <c r="BV19884" s="38"/>
    </row>
    <row r="19885" spans="44:74">
      <c r="AR19885" s="8"/>
      <c r="BV19885" s="38"/>
    </row>
    <row r="19886" spans="44:74">
      <c r="AR19886" s="8"/>
      <c r="BV19886" s="38"/>
    </row>
    <row r="19887" spans="44:74">
      <c r="AR19887" s="8"/>
      <c r="BV19887" s="38"/>
    </row>
    <row r="19888" spans="44:74">
      <c r="AR19888" s="8"/>
      <c r="BV19888" s="38"/>
    </row>
    <row r="19889" spans="44:74">
      <c r="AR19889" s="8"/>
      <c r="BV19889" s="38"/>
    </row>
    <row r="19890" spans="44:74">
      <c r="AR19890" s="8"/>
      <c r="BV19890" s="38"/>
    </row>
    <row r="19891" spans="44:74">
      <c r="AR19891" s="8"/>
      <c r="BV19891" s="38"/>
    </row>
    <row r="19892" spans="44:74">
      <c r="AR19892" s="8"/>
      <c r="BV19892" s="38"/>
    </row>
    <row r="19893" spans="44:74">
      <c r="AR19893" s="8"/>
      <c r="BV19893" s="38"/>
    </row>
    <row r="19894" spans="44:74">
      <c r="AR19894" s="8"/>
      <c r="BV19894" s="38"/>
    </row>
    <row r="19895" spans="44:74">
      <c r="AR19895" s="8"/>
      <c r="BV19895" s="38"/>
    </row>
    <row r="19896" spans="44:74">
      <c r="AR19896" s="8"/>
      <c r="BV19896" s="38"/>
    </row>
    <row r="19897" spans="44:74">
      <c r="AR19897" s="8"/>
      <c r="BV19897" s="38"/>
    </row>
    <row r="19898" spans="44:74">
      <c r="AR19898" s="8"/>
      <c r="BV19898" s="38"/>
    </row>
    <row r="19899" spans="44:74">
      <c r="AR19899" s="8"/>
      <c r="BV19899" s="38"/>
    </row>
    <row r="19900" spans="44:74">
      <c r="AR19900" s="8"/>
      <c r="BV19900" s="38"/>
    </row>
    <row r="19901" spans="44:74">
      <c r="AR19901" s="8"/>
      <c r="BV19901" s="38"/>
    </row>
    <row r="19902" spans="44:74">
      <c r="AR19902" s="8"/>
      <c r="BV19902" s="38"/>
    </row>
    <row r="19903" spans="44:74">
      <c r="AR19903" s="8"/>
      <c r="BV19903" s="38"/>
    </row>
    <row r="19904" spans="44:74">
      <c r="AR19904" s="8"/>
      <c r="BV19904" s="38"/>
    </row>
    <row r="19905" spans="44:74">
      <c r="AR19905" s="8"/>
      <c r="BV19905" s="38"/>
    </row>
    <row r="19906" spans="44:74">
      <c r="AR19906" s="8"/>
      <c r="BV19906" s="38"/>
    </row>
    <row r="19907" spans="44:74">
      <c r="AR19907" s="8"/>
      <c r="BV19907" s="38"/>
    </row>
    <row r="19908" spans="44:74">
      <c r="AR19908" s="8"/>
      <c r="BV19908" s="38"/>
    </row>
    <row r="19909" spans="44:74">
      <c r="AR19909" s="8"/>
      <c r="BV19909" s="38"/>
    </row>
    <row r="19910" spans="44:74">
      <c r="AR19910" s="8"/>
      <c r="BV19910" s="38"/>
    </row>
    <row r="19911" spans="44:74">
      <c r="AR19911" s="8"/>
      <c r="BV19911" s="38"/>
    </row>
    <row r="19912" spans="44:74">
      <c r="AR19912" s="8"/>
      <c r="BV19912" s="38"/>
    </row>
    <row r="19913" spans="44:74">
      <c r="AR19913" s="8"/>
      <c r="BV19913" s="38"/>
    </row>
    <row r="19914" spans="44:74">
      <c r="AR19914" s="8"/>
      <c r="BV19914" s="38"/>
    </row>
    <row r="19915" spans="44:74">
      <c r="AR19915" s="8"/>
      <c r="BV19915" s="38"/>
    </row>
    <row r="19916" spans="44:74">
      <c r="AR19916" s="8"/>
      <c r="BV19916" s="38"/>
    </row>
    <row r="19917" spans="44:74">
      <c r="AR19917" s="8"/>
      <c r="BV19917" s="38"/>
    </row>
    <row r="19918" spans="44:74">
      <c r="AR19918" s="8"/>
      <c r="BV19918" s="38"/>
    </row>
    <row r="19919" spans="44:74">
      <c r="AR19919" s="8"/>
      <c r="BV19919" s="38"/>
    </row>
    <row r="19920" spans="44:74">
      <c r="AR19920" s="8"/>
      <c r="BV19920" s="38"/>
    </row>
    <row r="19921" spans="44:74">
      <c r="AR19921" s="8"/>
      <c r="BV19921" s="38"/>
    </row>
    <row r="19922" spans="44:74">
      <c r="AR19922" s="8"/>
      <c r="BV19922" s="38"/>
    </row>
    <row r="19923" spans="44:74">
      <c r="AR19923" s="8"/>
      <c r="BV19923" s="38"/>
    </row>
    <row r="19924" spans="44:74">
      <c r="AR19924" s="8"/>
      <c r="BV19924" s="38"/>
    </row>
    <row r="19925" spans="44:74">
      <c r="AR19925" s="8"/>
      <c r="BV19925" s="38"/>
    </row>
    <row r="19926" spans="44:74">
      <c r="AR19926" s="8"/>
      <c r="BV19926" s="38"/>
    </row>
    <row r="19927" spans="44:74">
      <c r="AR19927" s="8"/>
      <c r="BV19927" s="38"/>
    </row>
    <row r="19928" spans="44:74">
      <c r="AR19928" s="8"/>
      <c r="BV19928" s="38"/>
    </row>
    <row r="19929" spans="44:74">
      <c r="AR19929" s="8"/>
      <c r="BV19929" s="38"/>
    </row>
    <row r="19930" spans="44:74">
      <c r="AR19930" s="8"/>
      <c r="BV19930" s="38"/>
    </row>
    <row r="19931" spans="44:74">
      <c r="AR19931" s="8"/>
      <c r="BV19931" s="38"/>
    </row>
    <row r="19932" spans="44:74">
      <c r="AR19932" s="8"/>
      <c r="BV19932" s="38"/>
    </row>
    <row r="19933" spans="44:74">
      <c r="AR19933" s="8"/>
      <c r="BV19933" s="38"/>
    </row>
    <row r="19934" spans="44:74">
      <c r="AR19934" s="8"/>
      <c r="BV19934" s="38"/>
    </row>
    <row r="19935" spans="44:74">
      <c r="AR19935" s="8"/>
      <c r="BV19935" s="38"/>
    </row>
    <row r="19936" spans="44:74">
      <c r="AR19936" s="8"/>
      <c r="BV19936" s="38"/>
    </row>
    <row r="19937" spans="44:74">
      <c r="AR19937" s="8"/>
      <c r="BV19937" s="38"/>
    </row>
    <row r="19938" spans="44:74">
      <c r="AR19938" s="8"/>
      <c r="BV19938" s="38"/>
    </row>
    <row r="19939" spans="44:74">
      <c r="AR19939" s="8"/>
      <c r="BV19939" s="38"/>
    </row>
    <row r="19940" spans="44:74">
      <c r="AR19940" s="8"/>
      <c r="BV19940" s="38"/>
    </row>
    <row r="19941" spans="44:74">
      <c r="AR19941" s="8"/>
      <c r="BV19941" s="38"/>
    </row>
    <row r="19942" spans="44:74">
      <c r="AR19942" s="8"/>
      <c r="BV19942" s="38"/>
    </row>
    <row r="19943" spans="44:74">
      <c r="AR19943" s="8"/>
      <c r="BV19943" s="38"/>
    </row>
    <row r="19944" spans="44:74">
      <c r="AR19944" s="8"/>
      <c r="BV19944" s="38"/>
    </row>
    <row r="19945" spans="44:74">
      <c r="AR19945" s="8"/>
      <c r="BV19945" s="38"/>
    </row>
    <row r="19946" spans="44:74">
      <c r="AR19946" s="8"/>
      <c r="BV19946" s="38"/>
    </row>
    <row r="19947" spans="44:74">
      <c r="AR19947" s="8"/>
      <c r="BV19947" s="38"/>
    </row>
    <row r="19948" spans="44:74">
      <c r="AR19948" s="8"/>
      <c r="BV19948" s="38"/>
    </row>
    <row r="19949" spans="44:74">
      <c r="AR19949" s="8"/>
      <c r="BV19949" s="38"/>
    </row>
    <row r="19950" spans="44:74">
      <c r="AR19950" s="8"/>
      <c r="BV19950" s="38"/>
    </row>
    <row r="19951" spans="44:74">
      <c r="AR19951" s="8"/>
      <c r="BV19951" s="38"/>
    </row>
    <row r="19952" spans="44:74">
      <c r="AR19952" s="8"/>
      <c r="BV19952" s="38"/>
    </row>
    <row r="19953" spans="44:74">
      <c r="AR19953" s="8"/>
      <c r="BV19953" s="38"/>
    </row>
    <row r="19954" spans="44:74">
      <c r="AR19954" s="8"/>
      <c r="BV19954" s="38"/>
    </row>
    <row r="19955" spans="44:74">
      <c r="AR19955" s="8"/>
      <c r="BV19955" s="38"/>
    </row>
    <row r="19956" spans="44:74">
      <c r="AR19956" s="8"/>
      <c r="BV19956" s="38"/>
    </row>
    <row r="19957" spans="44:74">
      <c r="AR19957" s="8"/>
      <c r="BV19957" s="38"/>
    </row>
    <row r="19958" spans="44:74">
      <c r="AR19958" s="8"/>
      <c r="BV19958" s="38"/>
    </row>
    <row r="19959" spans="44:74">
      <c r="AR19959" s="8"/>
      <c r="BV19959" s="38"/>
    </row>
    <row r="19960" spans="44:74">
      <c r="AR19960" s="8"/>
      <c r="BV19960" s="38"/>
    </row>
    <row r="19961" spans="44:74">
      <c r="AR19961" s="8"/>
      <c r="BV19961" s="38"/>
    </row>
    <row r="19962" spans="44:74">
      <c r="AR19962" s="8"/>
      <c r="BV19962" s="38"/>
    </row>
    <row r="19963" spans="44:74">
      <c r="AR19963" s="8"/>
      <c r="BV19963" s="38"/>
    </row>
    <row r="19964" spans="44:74">
      <c r="AR19964" s="8"/>
      <c r="BV19964" s="38"/>
    </row>
    <row r="19965" spans="44:74">
      <c r="AR19965" s="8"/>
      <c r="BV19965" s="38"/>
    </row>
    <row r="19966" spans="44:74">
      <c r="AR19966" s="8"/>
      <c r="BV19966" s="38"/>
    </row>
    <row r="19967" spans="44:74">
      <c r="AR19967" s="8"/>
      <c r="BV19967" s="38"/>
    </row>
    <row r="19968" spans="44:74">
      <c r="AR19968" s="8"/>
      <c r="BV19968" s="38"/>
    </row>
    <row r="19969" spans="44:74">
      <c r="AR19969" s="8"/>
      <c r="BV19969" s="38"/>
    </row>
    <row r="19970" spans="44:74">
      <c r="AR19970" s="8"/>
      <c r="BV19970" s="38"/>
    </row>
    <row r="19971" spans="44:74">
      <c r="AR19971" s="8"/>
      <c r="BV19971" s="38"/>
    </row>
    <row r="19972" spans="44:74">
      <c r="AR19972" s="8"/>
      <c r="BV19972" s="38"/>
    </row>
    <row r="19973" spans="44:74">
      <c r="AR19973" s="8"/>
      <c r="BV19973" s="38"/>
    </row>
    <row r="19974" spans="44:74">
      <c r="AR19974" s="8"/>
      <c r="BV19974" s="38"/>
    </row>
    <row r="19975" spans="44:74">
      <c r="AR19975" s="8"/>
      <c r="BV19975" s="38"/>
    </row>
    <row r="19976" spans="44:74">
      <c r="AR19976" s="8"/>
      <c r="BV19976" s="38"/>
    </row>
    <row r="19977" spans="44:74">
      <c r="AR19977" s="8"/>
      <c r="BV19977" s="38"/>
    </row>
    <row r="19978" spans="44:74">
      <c r="AR19978" s="8"/>
      <c r="BV19978" s="38"/>
    </row>
    <row r="19979" spans="44:74">
      <c r="AR19979" s="8"/>
      <c r="BV19979" s="38"/>
    </row>
    <row r="19980" spans="44:74">
      <c r="AR19980" s="8"/>
      <c r="BV19980" s="38"/>
    </row>
    <row r="19981" spans="44:74">
      <c r="AR19981" s="8"/>
      <c r="BV19981" s="38"/>
    </row>
    <row r="19982" spans="44:74">
      <c r="AR19982" s="8"/>
      <c r="BV19982" s="38"/>
    </row>
    <row r="19983" spans="44:74">
      <c r="AR19983" s="8"/>
      <c r="BV19983" s="38"/>
    </row>
    <row r="19984" spans="44:74">
      <c r="AR19984" s="8"/>
      <c r="BV19984" s="38"/>
    </row>
    <row r="19985" spans="44:74">
      <c r="AR19985" s="8"/>
      <c r="BV19985" s="38"/>
    </row>
    <row r="19986" spans="44:74">
      <c r="AR19986" s="8"/>
      <c r="BV19986" s="38"/>
    </row>
    <row r="19987" spans="44:74">
      <c r="AR19987" s="8"/>
      <c r="BV19987" s="38"/>
    </row>
    <row r="19988" spans="44:74">
      <c r="AR19988" s="8"/>
      <c r="BV19988" s="38"/>
    </row>
    <row r="19989" spans="44:74">
      <c r="AR19989" s="8"/>
      <c r="BV19989" s="38"/>
    </row>
    <row r="19990" spans="44:74">
      <c r="AR19990" s="8"/>
      <c r="BV19990" s="38"/>
    </row>
    <row r="19991" spans="44:74">
      <c r="AR19991" s="8"/>
      <c r="BV19991" s="38"/>
    </row>
    <row r="19992" spans="44:74">
      <c r="AR19992" s="8"/>
      <c r="BV19992" s="38"/>
    </row>
    <row r="19993" spans="44:74">
      <c r="AR19993" s="8"/>
      <c r="BV19993" s="38"/>
    </row>
    <row r="19994" spans="44:74">
      <c r="AR19994" s="8"/>
      <c r="BV19994" s="38"/>
    </row>
    <row r="19995" spans="44:74">
      <c r="AR19995" s="8"/>
      <c r="BV19995" s="38"/>
    </row>
    <row r="19996" spans="44:74">
      <c r="AR19996" s="8"/>
      <c r="BV19996" s="38"/>
    </row>
    <row r="19997" spans="44:74">
      <c r="AR19997" s="8"/>
      <c r="BV19997" s="38"/>
    </row>
    <row r="19998" spans="44:74">
      <c r="AR19998" s="8"/>
      <c r="BV19998" s="38"/>
    </row>
    <row r="19999" spans="44:74">
      <c r="AR19999" s="8"/>
      <c r="BV19999" s="38"/>
    </row>
    <row r="20000" spans="44:74">
      <c r="AR20000" s="8"/>
      <c r="BV20000" s="38"/>
    </row>
    <row r="20001" spans="44:74">
      <c r="AR20001" s="8"/>
      <c r="BV20001" s="38"/>
    </row>
    <row r="20002" spans="44:74">
      <c r="AR20002" s="8"/>
      <c r="BV20002" s="38"/>
    </row>
    <row r="20003" spans="44:74">
      <c r="AR20003" s="8"/>
      <c r="BV20003" s="38"/>
    </row>
    <row r="20004" spans="44:74">
      <c r="AR20004" s="8"/>
      <c r="BV20004" s="38"/>
    </row>
    <row r="20005" spans="44:74">
      <c r="AR20005" s="8"/>
      <c r="BV20005" s="38"/>
    </row>
    <row r="20006" spans="44:74">
      <c r="AR20006" s="8"/>
      <c r="BV20006" s="38"/>
    </row>
    <row r="20007" spans="44:74">
      <c r="AR20007" s="8"/>
      <c r="BV20007" s="38"/>
    </row>
    <row r="20008" spans="44:74">
      <c r="AR20008" s="8"/>
      <c r="BV20008" s="38"/>
    </row>
    <row r="20009" spans="44:74">
      <c r="AR20009" s="8"/>
      <c r="BV20009" s="38"/>
    </row>
    <row r="20010" spans="44:74">
      <c r="AR20010" s="8"/>
      <c r="BV20010" s="38"/>
    </row>
    <row r="20011" spans="44:74">
      <c r="AR20011" s="8"/>
      <c r="BV20011" s="38"/>
    </row>
    <row r="20012" spans="44:74">
      <c r="AR20012" s="8"/>
      <c r="BV20012" s="38"/>
    </row>
    <row r="20013" spans="44:74">
      <c r="AR20013" s="8"/>
      <c r="BV20013" s="38"/>
    </row>
    <row r="20014" spans="44:74">
      <c r="AR20014" s="8"/>
      <c r="BV20014" s="38"/>
    </row>
    <row r="20015" spans="44:74">
      <c r="AR20015" s="8"/>
      <c r="BV20015" s="38"/>
    </row>
    <row r="20016" spans="44:74">
      <c r="AR20016" s="8"/>
      <c r="BV20016" s="38"/>
    </row>
    <row r="20017" spans="44:74">
      <c r="AR20017" s="8"/>
      <c r="BV20017" s="38"/>
    </row>
    <row r="20018" spans="44:74">
      <c r="AR20018" s="8"/>
      <c r="BV20018" s="38"/>
    </row>
    <row r="20019" spans="44:74">
      <c r="AR20019" s="8"/>
      <c r="BV20019" s="38"/>
    </row>
    <row r="20020" spans="44:74">
      <c r="AR20020" s="8"/>
      <c r="BV20020" s="38"/>
    </row>
    <row r="20021" spans="44:74">
      <c r="AR20021" s="8"/>
      <c r="BV20021" s="38"/>
    </row>
    <row r="20022" spans="44:74">
      <c r="AR20022" s="8"/>
      <c r="BV20022" s="38"/>
    </row>
    <row r="20023" spans="44:74">
      <c r="AR20023" s="8"/>
      <c r="BV20023" s="38"/>
    </row>
    <row r="20024" spans="44:74">
      <c r="AR20024" s="8"/>
      <c r="BV20024" s="38"/>
    </row>
    <row r="20025" spans="44:74">
      <c r="AR20025" s="8"/>
      <c r="BV20025" s="38"/>
    </row>
    <row r="20026" spans="44:74">
      <c r="AR20026" s="8"/>
      <c r="BV20026" s="38"/>
    </row>
    <row r="20027" spans="44:74">
      <c r="AR20027" s="8"/>
      <c r="BV20027" s="38"/>
    </row>
    <row r="20028" spans="44:74">
      <c r="AR20028" s="8"/>
      <c r="BV20028" s="38"/>
    </row>
    <row r="20029" spans="44:74">
      <c r="AR20029" s="8"/>
      <c r="BV20029" s="38"/>
    </row>
    <row r="20030" spans="44:74">
      <c r="AR20030" s="8"/>
      <c r="BV20030" s="38"/>
    </row>
    <row r="20031" spans="44:74">
      <c r="AR20031" s="8"/>
      <c r="BV20031" s="38"/>
    </row>
    <row r="20032" spans="44:74">
      <c r="AR20032" s="8"/>
      <c r="BV20032" s="38"/>
    </row>
    <row r="20033" spans="44:74">
      <c r="AR20033" s="8"/>
      <c r="BV20033" s="38"/>
    </row>
    <row r="20034" spans="44:74">
      <c r="AR20034" s="8"/>
      <c r="BV20034" s="38"/>
    </row>
    <row r="20035" spans="44:74">
      <c r="AR20035" s="8"/>
      <c r="BV20035" s="38"/>
    </row>
    <row r="20036" spans="44:74">
      <c r="AR20036" s="8"/>
      <c r="BV20036" s="38"/>
    </row>
    <row r="20037" spans="44:74">
      <c r="AR20037" s="8"/>
      <c r="BV20037" s="38"/>
    </row>
    <row r="20038" spans="44:74">
      <c r="AR20038" s="8"/>
      <c r="BV20038" s="38"/>
    </row>
    <row r="20039" spans="44:74">
      <c r="AR20039" s="8"/>
      <c r="BV20039" s="38"/>
    </row>
    <row r="20040" spans="44:74">
      <c r="AR20040" s="8"/>
      <c r="BV20040" s="38"/>
    </row>
    <row r="20041" spans="44:74">
      <c r="AR20041" s="8"/>
      <c r="BV20041" s="38"/>
    </row>
    <row r="20042" spans="44:74">
      <c r="AR20042" s="8"/>
      <c r="BV20042" s="38"/>
    </row>
    <row r="20043" spans="44:74">
      <c r="AR20043" s="8"/>
      <c r="BV20043" s="38"/>
    </row>
    <row r="20044" spans="44:74">
      <c r="AR20044" s="8"/>
      <c r="BV20044" s="38"/>
    </row>
    <row r="20045" spans="44:74">
      <c r="AR20045" s="8"/>
      <c r="BV20045" s="38"/>
    </row>
    <row r="20046" spans="44:74">
      <c r="AR20046" s="8"/>
      <c r="BV20046" s="38"/>
    </row>
    <row r="20047" spans="44:74">
      <c r="AR20047" s="8"/>
      <c r="BV20047" s="38"/>
    </row>
    <row r="20048" spans="44:74">
      <c r="AR20048" s="8"/>
      <c r="BV20048" s="38"/>
    </row>
    <row r="20049" spans="44:74">
      <c r="AR20049" s="8"/>
      <c r="BV20049" s="38"/>
    </row>
    <row r="20050" spans="44:74">
      <c r="AR20050" s="8"/>
      <c r="BV20050" s="38"/>
    </row>
    <row r="20051" spans="44:74">
      <c r="AR20051" s="8"/>
      <c r="BV20051" s="38"/>
    </row>
    <row r="20052" spans="44:74">
      <c r="AR20052" s="8"/>
      <c r="BV20052" s="38"/>
    </row>
    <row r="20053" spans="44:74">
      <c r="AR20053" s="8"/>
      <c r="BV20053" s="38"/>
    </row>
    <row r="20054" spans="44:74">
      <c r="AR20054" s="8"/>
      <c r="BV20054" s="38"/>
    </row>
    <row r="20055" spans="44:74">
      <c r="AR20055" s="8"/>
      <c r="BV20055" s="38"/>
    </row>
    <row r="20056" spans="44:74">
      <c r="AR20056" s="8"/>
      <c r="BV20056" s="38"/>
    </row>
    <row r="20057" spans="44:74">
      <c r="AR20057" s="8"/>
      <c r="BV20057" s="38"/>
    </row>
    <row r="20058" spans="44:74">
      <c r="AR20058" s="8"/>
      <c r="BV20058" s="38"/>
    </row>
    <row r="20059" spans="44:74">
      <c r="AR20059" s="8"/>
      <c r="BV20059" s="38"/>
    </row>
    <row r="20060" spans="44:74">
      <c r="AR20060" s="8"/>
      <c r="BV20060" s="38"/>
    </row>
    <row r="20061" spans="44:74">
      <c r="AR20061" s="8"/>
      <c r="BV20061" s="38"/>
    </row>
    <row r="20062" spans="44:74">
      <c r="AR20062" s="8"/>
      <c r="BV20062" s="38"/>
    </row>
    <row r="20063" spans="44:74">
      <c r="AR20063" s="8"/>
      <c r="BV20063" s="38"/>
    </row>
    <row r="20064" spans="44:74">
      <c r="AR20064" s="8"/>
      <c r="BV20064" s="38"/>
    </row>
    <row r="20065" spans="44:74">
      <c r="AR20065" s="8"/>
      <c r="BV20065" s="38"/>
    </row>
    <row r="20066" spans="44:74">
      <c r="AR20066" s="8"/>
      <c r="BV20066" s="38"/>
    </row>
    <row r="20067" spans="44:74">
      <c r="AR20067" s="8"/>
      <c r="BV20067" s="38"/>
    </row>
    <row r="20068" spans="44:74">
      <c r="AR20068" s="8"/>
      <c r="BV20068" s="38"/>
    </row>
    <row r="20069" spans="44:74">
      <c r="AR20069" s="8"/>
      <c r="BV20069" s="38"/>
    </row>
    <row r="20070" spans="44:74">
      <c r="AR20070" s="8"/>
      <c r="BV20070" s="38"/>
    </row>
    <row r="20071" spans="44:74">
      <c r="AR20071" s="8"/>
      <c r="BV20071" s="38"/>
    </row>
    <row r="20072" spans="44:74">
      <c r="AR20072" s="8"/>
      <c r="BV20072" s="38"/>
    </row>
    <row r="20073" spans="44:74">
      <c r="AR20073" s="8"/>
      <c r="BV20073" s="38"/>
    </row>
    <row r="20074" spans="44:74">
      <c r="AR20074" s="8"/>
      <c r="BV20074" s="38"/>
    </row>
    <row r="20075" spans="44:74">
      <c r="AR20075" s="8"/>
      <c r="BV20075" s="38"/>
    </row>
    <row r="20076" spans="44:74">
      <c r="AR20076" s="8"/>
      <c r="BV20076" s="38"/>
    </row>
    <row r="20077" spans="44:74">
      <c r="AR20077" s="8"/>
      <c r="BV20077" s="38"/>
    </row>
    <row r="20078" spans="44:74">
      <c r="AR20078" s="8"/>
      <c r="BV20078" s="38"/>
    </row>
    <row r="20079" spans="44:74">
      <c r="AR20079" s="8"/>
      <c r="BV20079" s="38"/>
    </row>
    <row r="20080" spans="44:74">
      <c r="AR20080" s="8"/>
      <c r="BV20080" s="38"/>
    </row>
    <row r="20081" spans="44:74">
      <c r="AR20081" s="8"/>
      <c r="BV20081" s="38"/>
    </row>
    <row r="20082" spans="44:74">
      <c r="AR20082" s="8"/>
      <c r="BV20082" s="38"/>
    </row>
    <row r="20083" spans="44:74">
      <c r="AR20083" s="8"/>
      <c r="BV20083" s="38"/>
    </row>
    <row r="20084" spans="44:74">
      <c r="AR20084" s="8"/>
      <c r="BV20084" s="38"/>
    </row>
    <row r="20085" spans="44:74">
      <c r="AR20085" s="8"/>
      <c r="BV20085" s="38"/>
    </row>
    <row r="20086" spans="44:74">
      <c r="AR20086" s="8"/>
      <c r="BV20086" s="38"/>
    </row>
    <row r="20087" spans="44:74">
      <c r="AR20087" s="8"/>
      <c r="BV20087" s="38"/>
    </row>
    <row r="20088" spans="44:74">
      <c r="AR20088" s="8"/>
      <c r="BV20088" s="38"/>
    </row>
    <row r="20089" spans="44:74">
      <c r="AR20089" s="8"/>
      <c r="BV20089" s="38"/>
    </row>
    <row r="20090" spans="44:74">
      <c r="AR20090" s="8"/>
      <c r="BV20090" s="38"/>
    </row>
    <row r="20091" spans="44:74">
      <c r="AR20091" s="8"/>
      <c r="BV20091" s="38"/>
    </row>
    <row r="20092" spans="44:74">
      <c r="AR20092" s="8"/>
      <c r="BV20092" s="38"/>
    </row>
    <row r="20093" spans="44:74">
      <c r="AR20093" s="8"/>
      <c r="BV20093" s="38"/>
    </row>
    <row r="20094" spans="44:74">
      <c r="AR20094" s="8"/>
      <c r="BV20094" s="38"/>
    </row>
    <row r="20095" spans="44:74">
      <c r="AR20095" s="8"/>
      <c r="BV20095" s="38"/>
    </row>
    <row r="20096" spans="44:74">
      <c r="AR20096" s="8"/>
      <c r="BV20096" s="38"/>
    </row>
    <row r="20097" spans="44:74">
      <c r="AR20097" s="8"/>
      <c r="BV20097" s="38"/>
    </row>
    <row r="20098" spans="44:74">
      <c r="AR20098" s="8"/>
      <c r="BV20098" s="38"/>
    </row>
    <row r="20099" spans="44:74">
      <c r="AR20099" s="8"/>
      <c r="BV20099" s="38"/>
    </row>
    <row r="20100" spans="44:74">
      <c r="AR20100" s="8"/>
      <c r="BV20100" s="38"/>
    </row>
    <row r="20101" spans="44:74">
      <c r="AR20101" s="8"/>
      <c r="BV20101" s="38"/>
    </row>
    <row r="20102" spans="44:74">
      <c r="AR20102" s="8"/>
      <c r="BV20102" s="38"/>
    </row>
    <row r="20103" spans="44:74">
      <c r="AR20103" s="8"/>
      <c r="BV20103" s="38"/>
    </row>
    <row r="20104" spans="44:74">
      <c r="AR20104" s="8"/>
      <c r="BV20104" s="38"/>
    </row>
    <row r="20105" spans="44:74">
      <c r="AR20105" s="8"/>
      <c r="BV20105" s="38"/>
    </row>
    <row r="20106" spans="44:74">
      <c r="AR20106" s="8"/>
      <c r="BV20106" s="38"/>
    </row>
    <row r="20107" spans="44:74">
      <c r="AR20107" s="8"/>
      <c r="BV20107" s="38"/>
    </row>
    <row r="20108" spans="44:74">
      <c r="AR20108" s="8"/>
      <c r="BV20108" s="38"/>
    </row>
    <row r="20109" spans="44:74">
      <c r="AR20109" s="8"/>
      <c r="BV20109" s="38"/>
    </row>
    <row r="20110" spans="44:74">
      <c r="AR20110" s="8"/>
      <c r="BV20110" s="38"/>
    </row>
    <row r="20111" spans="44:74">
      <c r="AR20111" s="8"/>
      <c r="BV20111" s="38"/>
    </row>
    <row r="20112" spans="44:74">
      <c r="AR20112" s="8"/>
      <c r="BV20112" s="38"/>
    </row>
    <row r="20113" spans="44:74">
      <c r="AR20113" s="8"/>
      <c r="BV20113" s="38"/>
    </row>
    <row r="20114" spans="44:74">
      <c r="AR20114" s="8"/>
      <c r="BV20114" s="38"/>
    </row>
    <row r="20115" spans="44:74">
      <c r="AR20115" s="8"/>
      <c r="BV20115" s="38"/>
    </row>
    <row r="20116" spans="44:74">
      <c r="AR20116" s="8"/>
      <c r="BV20116" s="38"/>
    </row>
    <row r="20117" spans="44:74">
      <c r="AR20117" s="8"/>
      <c r="BV20117" s="38"/>
    </row>
    <row r="20118" spans="44:74">
      <c r="AR20118" s="8"/>
      <c r="BV20118" s="38"/>
    </row>
    <row r="20119" spans="44:74">
      <c r="AR20119" s="8"/>
      <c r="BV20119" s="38"/>
    </row>
    <row r="20120" spans="44:74">
      <c r="AR20120" s="8"/>
      <c r="BV20120" s="38"/>
    </row>
    <row r="20121" spans="44:74">
      <c r="AR20121" s="8"/>
      <c r="BV20121" s="38"/>
    </row>
    <row r="20122" spans="44:74">
      <c r="AR20122" s="8"/>
      <c r="BV20122" s="38"/>
    </row>
    <row r="20123" spans="44:74">
      <c r="AR20123" s="8"/>
      <c r="BV20123" s="38"/>
    </row>
    <row r="20124" spans="44:74">
      <c r="AR20124" s="8"/>
      <c r="BV20124" s="38"/>
    </row>
    <row r="20125" spans="44:74">
      <c r="AR20125" s="8"/>
      <c r="BV20125" s="38"/>
    </row>
    <row r="20126" spans="44:74">
      <c r="AR20126" s="8"/>
      <c r="BV20126" s="38"/>
    </row>
    <row r="20127" spans="44:74">
      <c r="AR20127" s="8"/>
      <c r="BV20127" s="38"/>
    </row>
    <row r="20128" spans="44:74">
      <c r="AR20128" s="8"/>
      <c r="BV20128" s="38"/>
    </row>
    <row r="20129" spans="44:74">
      <c r="AR20129" s="8"/>
      <c r="BV20129" s="38"/>
    </row>
    <row r="20130" spans="44:74">
      <c r="AR20130" s="8"/>
      <c r="BV20130" s="38"/>
    </row>
    <row r="20131" spans="44:74">
      <c r="AR20131" s="8"/>
      <c r="BV20131" s="38"/>
    </row>
    <row r="20132" spans="44:74">
      <c r="AR20132" s="8"/>
      <c r="BV20132" s="38"/>
    </row>
    <row r="20133" spans="44:74">
      <c r="AR20133" s="8"/>
      <c r="BV20133" s="38"/>
    </row>
    <row r="20134" spans="44:74">
      <c r="AR20134" s="8"/>
      <c r="BV20134" s="38"/>
    </row>
    <row r="20135" spans="44:74">
      <c r="AR20135" s="8"/>
      <c r="BV20135" s="38"/>
    </row>
    <row r="20136" spans="44:74">
      <c r="AR20136" s="8"/>
      <c r="BV20136" s="38"/>
    </row>
    <row r="20137" spans="44:74">
      <c r="AR20137" s="8"/>
      <c r="BV20137" s="38"/>
    </row>
    <row r="20138" spans="44:74">
      <c r="AR20138" s="8"/>
      <c r="BV20138" s="38"/>
    </row>
    <row r="20139" spans="44:74">
      <c r="AR20139" s="8"/>
      <c r="BV20139" s="38"/>
    </row>
    <row r="20140" spans="44:74">
      <c r="AR20140" s="8"/>
      <c r="BV20140" s="38"/>
    </row>
    <row r="20141" spans="44:74">
      <c r="AR20141" s="8"/>
      <c r="BV20141" s="38"/>
    </row>
    <row r="20142" spans="44:74">
      <c r="AR20142" s="8"/>
      <c r="BV20142" s="38"/>
    </row>
    <row r="20143" spans="44:74">
      <c r="AR20143" s="8"/>
      <c r="BV20143" s="38"/>
    </row>
    <row r="20144" spans="44:74">
      <c r="AR20144" s="8"/>
      <c r="BV20144" s="38"/>
    </row>
    <row r="20145" spans="44:74">
      <c r="AR20145" s="8"/>
      <c r="BV20145" s="38"/>
    </row>
    <row r="20146" spans="44:74">
      <c r="AR20146" s="8"/>
      <c r="BV20146" s="38"/>
    </row>
    <row r="20147" spans="44:74">
      <c r="AR20147" s="8"/>
      <c r="BV20147" s="38"/>
    </row>
    <row r="20148" spans="44:74">
      <c r="AR20148" s="8"/>
      <c r="BV20148" s="38"/>
    </row>
    <row r="20149" spans="44:74">
      <c r="AR20149" s="8"/>
      <c r="BV20149" s="38"/>
    </row>
    <row r="20150" spans="44:74">
      <c r="AR20150" s="8"/>
      <c r="BV20150" s="38"/>
    </row>
    <row r="20151" spans="44:74">
      <c r="AR20151" s="8"/>
      <c r="BV20151" s="38"/>
    </row>
    <row r="20152" spans="44:74">
      <c r="AR20152" s="8"/>
      <c r="BV20152" s="38"/>
    </row>
    <row r="20153" spans="44:74">
      <c r="AR20153" s="8"/>
      <c r="BV20153" s="38"/>
    </row>
    <row r="20154" spans="44:74">
      <c r="AR20154" s="8"/>
      <c r="BV20154" s="38"/>
    </row>
    <row r="20155" spans="44:74">
      <c r="AR20155" s="8"/>
      <c r="BV20155" s="38"/>
    </row>
    <row r="20156" spans="44:74">
      <c r="AR20156" s="8"/>
      <c r="BV20156" s="38"/>
    </row>
    <row r="20157" spans="44:74">
      <c r="AR20157" s="8"/>
      <c r="BV20157" s="38"/>
    </row>
    <row r="20158" spans="44:74">
      <c r="AR20158" s="8"/>
      <c r="BV20158" s="38"/>
    </row>
    <row r="20159" spans="44:74">
      <c r="AR20159" s="8"/>
      <c r="BV20159" s="38"/>
    </row>
    <row r="20160" spans="44:74">
      <c r="AR20160" s="8"/>
      <c r="BV20160" s="38"/>
    </row>
    <row r="20161" spans="44:74">
      <c r="AR20161" s="8"/>
      <c r="BV20161" s="38"/>
    </row>
    <row r="20162" spans="44:74">
      <c r="AR20162" s="8"/>
      <c r="BV20162" s="38"/>
    </row>
    <row r="20163" spans="44:74">
      <c r="AR20163" s="8"/>
      <c r="BV20163" s="38"/>
    </row>
    <row r="20164" spans="44:74">
      <c r="AR20164" s="8"/>
      <c r="BV20164" s="38"/>
    </row>
    <row r="20165" spans="44:74">
      <c r="AR20165" s="8"/>
      <c r="BV20165" s="38"/>
    </row>
    <row r="20166" spans="44:74">
      <c r="AR20166" s="8"/>
      <c r="BV20166" s="38"/>
    </row>
    <row r="20167" spans="44:74">
      <c r="AR20167" s="8"/>
      <c r="BV20167" s="38"/>
    </row>
    <row r="20168" spans="44:74">
      <c r="AR20168" s="8"/>
      <c r="BV20168" s="38"/>
    </row>
    <row r="20169" spans="44:74">
      <c r="AR20169" s="8"/>
      <c r="BV20169" s="38"/>
    </row>
    <row r="20170" spans="44:74">
      <c r="AR20170" s="8"/>
      <c r="BV20170" s="38"/>
    </row>
    <row r="20171" spans="44:74">
      <c r="AR20171" s="8"/>
      <c r="BV20171" s="38"/>
    </row>
    <row r="20172" spans="44:74">
      <c r="AR20172" s="8"/>
      <c r="BV20172" s="38"/>
    </row>
    <row r="20173" spans="44:74">
      <c r="AR20173" s="8"/>
      <c r="BV20173" s="38"/>
    </row>
    <row r="20174" spans="44:74">
      <c r="AR20174" s="8"/>
      <c r="BV20174" s="38"/>
    </row>
    <row r="20175" spans="44:74">
      <c r="AR20175" s="8"/>
      <c r="BV20175" s="38"/>
    </row>
    <row r="20176" spans="44:74">
      <c r="AR20176" s="8"/>
      <c r="BV20176" s="38"/>
    </row>
    <row r="20177" spans="44:74">
      <c r="AR20177" s="8"/>
      <c r="BV20177" s="38"/>
    </row>
    <row r="20178" spans="44:74">
      <c r="AR20178" s="8"/>
      <c r="BV20178" s="38"/>
    </row>
    <row r="20179" spans="44:74">
      <c r="AR20179" s="8"/>
      <c r="BV20179" s="38"/>
    </row>
    <row r="20180" spans="44:74">
      <c r="AR20180" s="8"/>
      <c r="BV20180" s="38"/>
    </row>
    <row r="20181" spans="44:74">
      <c r="AR20181" s="8"/>
      <c r="BV20181" s="38"/>
    </row>
    <row r="20182" spans="44:74">
      <c r="AR20182" s="8"/>
      <c r="BV20182" s="38"/>
    </row>
    <row r="20183" spans="44:74">
      <c r="AR20183" s="8"/>
      <c r="BV20183" s="38"/>
    </row>
    <row r="20184" spans="44:74">
      <c r="AR20184" s="8"/>
      <c r="BV20184" s="38"/>
    </row>
    <row r="20185" spans="44:74">
      <c r="AR20185" s="8"/>
      <c r="BV20185" s="38"/>
    </row>
    <row r="20186" spans="44:74">
      <c r="AR20186" s="8"/>
      <c r="BV20186" s="38"/>
    </row>
    <row r="20187" spans="44:74">
      <c r="AR20187" s="8"/>
      <c r="BV20187" s="38"/>
    </row>
    <row r="20188" spans="44:74">
      <c r="AR20188" s="8"/>
      <c r="BV20188" s="38"/>
    </row>
    <row r="20189" spans="44:74">
      <c r="AR20189" s="8"/>
      <c r="BV20189" s="38"/>
    </row>
    <row r="20190" spans="44:74">
      <c r="AR20190" s="8"/>
      <c r="BV20190" s="38"/>
    </row>
    <row r="20191" spans="44:74">
      <c r="AR20191" s="8"/>
      <c r="BV20191" s="38"/>
    </row>
    <row r="20192" spans="44:74">
      <c r="AR20192" s="8"/>
      <c r="BV20192" s="38"/>
    </row>
    <row r="20193" spans="44:74">
      <c r="AR20193" s="8"/>
      <c r="BV20193" s="38"/>
    </row>
    <row r="20194" spans="44:74">
      <c r="AR20194" s="8"/>
      <c r="BV20194" s="38"/>
    </row>
    <row r="20195" spans="44:74">
      <c r="AR20195" s="8"/>
      <c r="BV20195" s="38"/>
    </row>
    <row r="20196" spans="44:74">
      <c r="AR20196" s="8"/>
      <c r="BV20196" s="38"/>
    </row>
    <row r="20197" spans="44:74">
      <c r="AR20197" s="8"/>
      <c r="BV20197" s="38"/>
    </row>
    <row r="20198" spans="44:74">
      <c r="AR20198" s="8"/>
      <c r="BV20198" s="38"/>
    </row>
    <row r="20199" spans="44:74">
      <c r="AR20199" s="8"/>
      <c r="BV20199" s="38"/>
    </row>
    <row r="20200" spans="44:74">
      <c r="AR20200" s="8"/>
      <c r="BV20200" s="38"/>
    </row>
    <row r="20201" spans="44:74">
      <c r="AR20201" s="8"/>
      <c r="BV20201" s="38"/>
    </row>
    <row r="20202" spans="44:74">
      <c r="AR20202" s="8"/>
      <c r="BV20202" s="38"/>
    </row>
    <row r="20203" spans="44:74">
      <c r="AR20203" s="8"/>
      <c r="BV20203" s="38"/>
    </row>
    <row r="20204" spans="44:74">
      <c r="AR20204" s="8"/>
      <c r="BV20204" s="38"/>
    </row>
    <row r="20205" spans="44:74">
      <c r="AR20205" s="8"/>
      <c r="BV20205" s="38"/>
    </row>
    <row r="20206" spans="44:74">
      <c r="AR20206" s="8"/>
      <c r="BV20206" s="38"/>
    </row>
    <row r="20207" spans="44:74">
      <c r="AR20207" s="8"/>
      <c r="BV20207" s="38"/>
    </row>
    <row r="20208" spans="44:74">
      <c r="AR20208" s="8"/>
      <c r="BV20208" s="38"/>
    </row>
    <row r="20209" spans="44:74">
      <c r="AR20209" s="8"/>
      <c r="BV20209" s="38"/>
    </row>
    <row r="20210" spans="44:74">
      <c r="AR20210" s="8"/>
      <c r="BV20210" s="38"/>
    </row>
    <row r="20211" spans="44:74">
      <c r="AR20211" s="8"/>
      <c r="BV20211" s="38"/>
    </row>
    <row r="20212" spans="44:74">
      <c r="AR20212" s="8"/>
      <c r="BV20212" s="38"/>
    </row>
    <row r="20213" spans="44:74">
      <c r="AR20213" s="8"/>
      <c r="BV20213" s="38"/>
    </row>
    <row r="20214" spans="44:74">
      <c r="AR20214" s="8"/>
      <c r="BV20214" s="38"/>
    </row>
    <row r="20215" spans="44:74">
      <c r="AR20215" s="8"/>
      <c r="BV20215" s="38"/>
    </row>
    <row r="20216" spans="44:74">
      <c r="AR20216" s="8"/>
      <c r="BV20216" s="38"/>
    </row>
    <row r="20217" spans="44:74">
      <c r="AR20217" s="8"/>
      <c r="BV20217" s="38"/>
    </row>
    <row r="20218" spans="44:74">
      <c r="AR20218" s="8"/>
      <c r="BV20218" s="38"/>
    </row>
    <row r="20219" spans="44:74">
      <c r="AR20219" s="8"/>
      <c r="BV20219" s="38"/>
    </row>
    <row r="20220" spans="44:74">
      <c r="AR20220" s="8"/>
      <c r="BV20220" s="38"/>
    </row>
    <row r="20221" spans="44:74">
      <c r="AR20221" s="8"/>
      <c r="BV20221" s="38"/>
    </row>
    <row r="20222" spans="44:74">
      <c r="AR20222" s="8"/>
      <c r="BV20222" s="38"/>
    </row>
    <row r="20223" spans="44:74">
      <c r="AR20223" s="8"/>
      <c r="BV20223" s="38"/>
    </row>
    <row r="20224" spans="44:74">
      <c r="AR20224" s="8"/>
      <c r="BV20224" s="38"/>
    </row>
    <row r="20225" spans="44:74">
      <c r="AR20225" s="8"/>
      <c r="BV20225" s="38"/>
    </row>
    <row r="20226" spans="44:74">
      <c r="AR20226" s="8"/>
      <c r="BV20226" s="38"/>
    </row>
    <row r="20227" spans="44:74">
      <c r="AR20227" s="8"/>
      <c r="BV20227" s="38"/>
    </row>
    <row r="20228" spans="44:74">
      <c r="AR20228" s="8"/>
      <c r="BV20228" s="38"/>
    </row>
    <row r="20229" spans="44:74">
      <c r="AR20229" s="8"/>
      <c r="BV20229" s="38"/>
    </row>
    <row r="20230" spans="44:74">
      <c r="AR20230" s="8"/>
      <c r="BV20230" s="38"/>
    </row>
    <row r="20231" spans="44:74">
      <c r="AR20231" s="8"/>
      <c r="BV20231" s="38"/>
    </row>
    <row r="20232" spans="44:74">
      <c r="AR20232" s="8"/>
      <c r="BV20232" s="38"/>
    </row>
    <row r="20233" spans="44:74">
      <c r="AR20233" s="8"/>
      <c r="BV20233" s="38"/>
    </row>
    <row r="20234" spans="44:74">
      <c r="AR20234" s="8"/>
      <c r="BV20234" s="38"/>
    </row>
    <row r="20235" spans="44:74">
      <c r="AR20235" s="8"/>
      <c r="BV20235" s="38"/>
    </row>
    <row r="20236" spans="44:74">
      <c r="AR20236" s="8"/>
      <c r="BV20236" s="38"/>
    </row>
    <row r="20237" spans="44:74">
      <c r="AR20237" s="8"/>
      <c r="BV20237" s="38"/>
    </row>
    <row r="20238" spans="44:74">
      <c r="AR20238" s="8"/>
      <c r="BV20238" s="38"/>
    </row>
    <row r="20239" spans="44:74">
      <c r="AR20239" s="8"/>
      <c r="BV20239" s="38"/>
    </row>
    <row r="20240" spans="44:74">
      <c r="AR20240" s="8"/>
      <c r="BV20240" s="38"/>
    </row>
    <row r="20241" spans="44:74">
      <c r="AR20241" s="8"/>
      <c r="BV20241" s="38"/>
    </row>
    <row r="20242" spans="44:74">
      <c r="AR20242" s="8"/>
      <c r="BV20242" s="38"/>
    </row>
    <row r="20243" spans="44:74">
      <c r="AR20243" s="8"/>
      <c r="BV20243" s="38"/>
    </row>
    <row r="20244" spans="44:74">
      <c r="AR20244" s="8"/>
      <c r="BV20244" s="38"/>
    </row>
    <row r="20245" spans="44:74">
      <c r="AR20245" s="8"/>
      <c r="BV20245" s="38"/>
    </row>
    <row r="20246" spans="44:74">
      <c r="AR20246" s="8"/>
      <c r="BV20246" s="38"/>
    </row>
    <row r="20247" spans="44:74">
      <c r="AR20247" s="8"/>
      <c r="BV20247" s="38"/>
    </row>
    <row r="20248" spans="44:74">
      <c r="AR20248" s="8"/>
      <c r="BV20248" s="38"/>
    </row>
    <row r="20249" spans="44:74">
      <c r="AR20249" s="8"/>
      <c r="BV20249" s="38"/>
    </row>
    <row r="20250" spans="44:74">
      <c r="AR20250" s="8"/>
      <c r="BV20250" s="38"/>
    </row>
    <row r="20251" spans="44:74">
      <c r="AR20251" s="8"/>
      <c r="BV20251" s="38"/>
    </row>
    <row r="20252" spans="44:74">
      <c r="AR20252" s="8"/>
      <c r="BV20252" s="38"/>
    </row>
    <row r="20253" spans="44:74">
      <c r="AR20253" s="8"/>
      <c r="BV20253" s="38"/>
    </row>
    <row r="20254" spans="44:74">
      <c r="AR20254" s="8"/>
      <c r="BV20254" s="38"/>
    </row>
    <row r="20255" spans="44:74">
      <c r="AR20255" s="8"/>
      <c r="BV20255" s="38"/>
    </row>
    <row r="20256" spans="44:74">
      <c r="AR20256" s="8"/>
      <c r="BV20256" s="38"/>
    </row>
    <row r="20257" spans="44:74">
      <c r="AR20257" s="8"/>
      <c r="BV20257" s="38"/>
    </row>
    <row r="20258" spans="44:74">
      <c r="AR20258" s="8"/>
      <c r="BV20258" s="38"/>
    </row>
    <row r="20259" spans="44:74">
      <c r="AR20259" s="8"/>
      <c r="BV20259" s="38"/>
    </row>
    <row r="20260" spans="44:74">
      <c r="AR20260" s="8"/>
      <c r="BV20260" s="38"/>
    </row>
    <row r="20261" spans="44:74">
      <c r="AR20261" s="8"/>
      <c r="BV20261" s="38"/>
    </row>
    <row r="20262" spans="44:74">
      <c r="AR20262" s="8"/>
      <c r="BV20262" s="38"/>
    </row>
    <row r="20263" spans="44:74">
      <c r="AR20263" s="8"/>
      <c r="BV20263" s="38"/>
    </row>
    <row r="20264" spans="44:74">
      <c r="AR20264" s="8"/>
      <c r="BV20264" s="38"/>
    </row>
    <row r="20265" spans="44:74">
      <c r="AR20265" s="8"/>
      <c r="BV20265" s="38"/>
    </row>
    <row r="20266" spans="44:74">
      <c r="AR20266" s="8"/>
      <c r="BV20266" s="38"/>
    </row>
    <row r="20267" spans="44:74">
      <c r="AR20267" s="8"/>
      <c r="BV20267" s="38"/>
    </row>
    <row r="20268" spans="44:74">
      <c r="AR20268" s="8"/>
      <c r="BV20268" s="38"/>
    </row>
    <row r="20269" spans="44:74">
      <c r="AR20269" s="8"/>
      <c r="BV20269" s="38"/>
    </row>
    <row r="20270" spans="44:74">
      <c r="AR20270" s="8"/>
      <c r="BV20270" s="38"/>
    </row>
    <row r="20271" spans="44:74">
      <c r="AR20271" s="8"/>
      <c r="BV20271" s="38"/>
    </row>
    <row r="20272" spans="44:74">
      <c r="AR20272" s="8"/>
      <c r="BV20272" s="38"/>
    </row>
    <row r="20273" spans="44:74">
      <c r="AR20273" s="8"/>
      <c r="BV20273" s="38"/>
    </row>
    <row r="20274" spans="44:74">
      <c r="AR20274" s="8"/>
      <c r="BV20274" s="38"/>
    </row>
    <row r="20275" spans="44:74">
      <c r="AR20275" s="8"/>
      <c r="BV20275" s="38"/>
    </row>
    <row r="20276" spans="44:74">
      <c r="AR20276" s="8"/>
      <c r="BV20276" s="38"/>
    </row>
    <row r="20277" spans="44:74">
      <c r="AR20277" s="8"/>
      <c r="BV20277" s="38"/>
    </row>
    <row r="20278" spans="44:74">
      <c r="AR20278" s="8"/>
      <c r="BV20278" s="38"/>
    </row>
    <row r="20279" spans="44:74">
      <c r="AR20279" s="8"/>
      <c r="BV20279" s="38"/>
    </row>
    <row r="20280" spans="44:74">
      <c r="AR20280" s="8"/>
      <c r="BV20280" s="38"/>
    </row>
    <row r="20281" spans="44:74">
      <c r="AR20281" s="8"/>
      <c r="BV20281" s="38"/>
    </row>
    <row r="20282" spans="44:74">
      <c r="AR20282" s="8"/>
      <c r="BV20282" s="38"/>
    </row>
    <row r="20283" spans="44:74">
      <c r="AR20283" s="8"/>
      <c r="BV20283" s="38"/>
    </row>
    <row r="20284" spans="44:74">
      <c r="AR20284" s="8"/>
      <c r="BV20284" s="38"/>
    </row>
    <row r="20285" spans="44:74">
      <c r="AR20285" s="8"/>
      <c r="BV20285" s="38"/>
    </row>
    <row r="20286" spans="44:74">
      <c r="AR20286" s="8"/>
      <c r="BV20286" s="38"/>
    </row>
    <row r="20287" spans="44:74">
      <c r="AR20287" s="8"/>
      <c r="BV20287" s="38"/>
    </row>
    <row r="20288" spans="44:74">
      <c r="AR20288" s="8"/>
      <c r="BV20288" s="38"/>
    </row>
    <row r="20289" spans="44:74">
      <c r="AR20289" s="8"/>
      <c r="BV20289" s="38"/>
    </row>
    <row r="20290" spans="44:74">
      <c r="AR20290" s="8"/>
      <c r="BV20290" s="38"/>
    </row>
    <row r="20291" spans="44:74">
      <c r="AR20291" s="8"/>
      <c r="BV20291" s="38"/>
    </row>
    <row r="20292" spans="44:74">
      <c r="AR20292" s="8"/>
      <c r="BV20292" s="38"/>
    </row>
    <row r="20293" spans="44:74">
      <c r="AR20293" s="8"/>
      <c r="BV20293" s="38"/>
    </row>
    <row r="20294" spans="44:74">
      <c r="AR20294" s="8"/>
      <c r="BV20294" s="38"/>
    </row>
    <row r="20295" spans="44:74">
      <c r="AR20295" s="8"/>
      <c r="BV20295" s="38"/>
    </row>
    <row r="20296" spans="44:74">
      <c r="AR20296" s="8"/>
      <c r="BV20296" s="38"/>
    </row>
    <row r="20297" spans="44:74">
      <c r="AR20297" s="8"/>
      <c r="BV20297" s="38"/>
    </row>
    <row r="20298" spans="44:74">
      <c r="AR20298" s="8"/>
      <c r="BV20298" s="38"/>
    </row>
    <row r="20299" spans="44:74">
      <c r="AR20299" s="8"/>
      <c r="BV20299" s="38"/>
    </row>
    <row r="20300" spans="44:74">
      <c r="AR20300" s="8"/>
      <c r="BV20300" s="38"/>
    </row>
    <row r="20301" spans="44:74">
      <c r="AR20301" s="8"/>
      <c r="BV20301" s="38"/>
    </row>
    <row r="20302" spans="44:74">
      <c r="AR20302" s="8"/>
      <c r="BV20302" s="38"/>
    </row>
    <row r="20303" spans="44:74">
      <c r="AR20303" s="8"/>
      <c r="BV20303" s="38"/>
    </row>
    <row r="20304" spans="44:74">
      <c r="AR20304" s="8"/>
      <c r="BV20304" s="38"/>
    </row>
    <row r="20305" spans="44:74">
      <c r="AR20305" s="8"/>
      <c r="BV20305" s="38"/>
    </row>
    <row r="20306" spans="44:74">
      <c r="AR20306" s="8"/>
      <c r="BV20306" s="38"/>
    </row>
    <row r="20307" spans="44:74">
      <c r="AR20307" s="8"/>
      <c r="BV20307" s="38"/>
    </row>
    <row r="20308" spans="44:74">
      <c r="AR20308" s="8"/>
      <c r="BV20308" s="38"/>
    </row>
    <row r="20309" spans="44:74">
      <c r="AR20309" s="8"/>
      <c r="BV20309" s="38"/>
    </row>
    <row r="20310" spans="44:74">
      <c r="AR20310" s="8"/>
      <c r="BV20310" s="38"/>
    </row>
    <row r="20311" spans="44:74">
      <c r="AR20311" s="8"/>
      <c r="BV20311" s="38"/>
    </row>
    <row r="20312" spans="44:74">
      <c r="AR20312" s="8"/>
      <c r="BV20312" s="38"/>
    </row>
    <row r="20313" spans="44:74">
      <c r="AR20313" s="8"/>
      <c r="BV20313" s="38"/>
    </row>
    <row r="20314" spans="44:74">
      <c r="AR20314" s="8"/>
      <c r="BV20314" s="38"/>
    </row>
    <row r="20315" spans="44:74">
      <c r="AR20315" s="8"/>
      <c r="BV20315" s="38"/>
    </row>
    <row r="20316" spans="44:74">
      <c r="AR20316" s="8"/>
      <c r="BV20316" s="38"/>
    </row>
    <row r="20317" spans="44:74">
      <c r="AR20317" s="8"/>
      <c r="BV20317" s="38"/>
    </row>
    <row r="20318" spans="44:74">
      <c r="AR20318" s="8"/>
      <c r="BV20318" s="38"/>
    </row>
    <row r="20319" spans="44:74">
      <c r="AR20319" s="8"/>
      <c r="BV20319" s="38"/>
    </row>
    <row r="20320" spans="44:74">
      <c r="AR20320" s="8"/>
      <c r="BV20320" s="38"/>
    </row>
    <row r="20321" spans="44:74">
      <c r="AR20321" s="8"/>
      <c r="BV20321" s="38"/>
    </row>
    <row r="20322" spans="44:74">
      <c r="AR20322" s="8"/>
      <c r="BV20322" s="38"/>
    </row>
    <row r="20323" spans="44:74">
      <c r="AR20323" s="8"/>
      <c r="BV20323" s="38"/>
    </row>
    <row r="20324" spans="44:74">
      <c r="AR20324" s="8"/>
      <c r="BV20324" s="38"/>
    </row>
    <row r="20325" spans="44:74">
      <c r="AR20325" s="8"/>
      <c r="BV20325" s="38"/>
    </row>
    <row r="20326" spans="44:74">
      <c r="AR20326" s="8"/>
      <c r="BV20326" s="38"/>
    </row>
    <row r="20327" spans="44:74">
      <c r="AR20327" s="8"/>
      <c r="BV20327" s="38"/>
    </row>
    <row r="20328" spans="44:74">
      <c r="AR20328" s="8"/>
      <c r="BV20328" s="38"/>
    </row>
    <row r="20329" spans="44:74">
      <c r="AR20329" s="8"/>
      <c r="BV20329" s="38"/>
    </row>
    <row r="20330" spans="44:74">
      <c r="AR20330" s="8"/>
      <c r="BV20330" s="38"/>
    </row>
    <row r="20331" spans="44:74">
      <c r="AR20331" s="8"/>
      <c r="BV20331" s="38"/>
    </row>
    <row r="20332" spans="44:74">
      <c r="AR20332" s="8"/>
      <c r="BV20332" s="38"/>
    </row>
    <row r="20333" spans="44:74">
      <c r="AR20333" s="8"/>
      <c r="BV20333" s="38"/>
    </row>
    <row r="20334" spans="44:74">
      <c r="AR20334" s="8"/>
      <c r="BV20334" s="38"/>
    </row>
    <row r="20335" spans="44:74">
      <c r="AR20335" s="8"/>
      <c r="BV20335" s="38"/>
    </row>
    <row r="20336" spans="44:74">
      <c r="AR20336" s="8"/>
      <c r="BV20336" s="38"/>
    </row>
    <row r="20337" spans="44:74">
      <c r="AR20337" s="8"/>
      <c r="BV20337" s="38"/>
    </row>
    <row r="20338" spans="44:74">
      <c r="AR20338" s="8"/>
      <c r="BV20338" s="38"/>
    </row>
    <row r="20339" spans="44:74">
      <c r="AR20339" s="8"/>
      <c r="BV20339" s="38"/>
    </row>
    <row r="20340" spans="44:74">
      <c r="AR20340" s="8"/>
      <c r="BV20340" s="38"/>
    </row>
    <row r="20341" spans="44:74">
      <c r="AR20341" s="8"/>
      <c r="BV20341" s="38"/>
    </row>
    <row r="20342" spans="44:74">
      <c r="AR20342" s="8"/>
      <c r="BV20342" s="38"/>
    </row>
    <row r="20343" spans="44:74">
      <c r="AR20343" s="8"/>
      <c r="BV20343" s="38"/>
    </row>
    <row r="20344" spans="44:74">
      <c r="AR20344" s="8"/>
      <c r="BV20344" s="38"/>
    </row>
    <row r="20345" spans="44:74">
      <c r="AR20345" s="8"/>
      <c r="BV20345" s="38"/>
    </row>
    <row r="20346" spans="44:74">
      <c r="AR20346" s="8"/>
      <c r="BV20346" s="38"/>
    </row>
    <row r="20347" spans="44:74">
      <c r="AR20347" s="8"/>
      <c r="BV20347" s="38"/>
    </row>
    <row r="20348" spans="44:74">
      <c r="AR20348" s="8"/>
      <c r="BV20348" s="38"/>
    </row>
    <row r="20349" spans="44:74">
      <c r="AR20349" s="8"/>
      <c r="BV20349" s="38"/>
    </row>
    <row r="20350" spans="44:74">
      <c r="AR20350" s="8"/>
      <c r="BV20350" s="38"/>
    </row>
    <row r="20351" spans="44:74">
      <c r="AR20351" s="8"/>
      <c r="BV20351" s="38"/>
    </row>
    <row r="20352" spans="44:74">
      <c r="AR20352" s="8"/>
      <c r="BV20352" s="38"/>
    </row>
    <row r="20353" spans="44:74">
      <c r="AR20353" s="8"/>
      <c r="BV20353" s="38"/>
    </row>
    <row r="20354" spans="44:74">
      <c r="AR20354" s="8"/>
      <c r="BV20354" s="38"/>
    </row>
    <row r="20355" spans="44:74">
      <c r="AR20355" s="8"/>
      <c r="BV20355" s="38"/>
    </row>
    <row r="20356" spans="44:74">
      <c r="AR20356" s="8"/>
      <c r="BV20356" s="38"/>
    </row>
    <row r="20357" spans="44:74">
      <c r="AR20357" s="8"/>
      <c r="BV20357" s="38"/>
    </row>
    <row r="20358" spans="44:74">
      <c r="AR20358" s="8"/>
      <c r="BV20358" s="38"/>
    </row>
    <row r="20359" spans="44:74">
      <c r="AR20359" s="8"/>
      <c r="BV20359" s="38"/>
    </row>
    <row r="20360" spans="44:74">
      <c r="AR20360" s="8"/>
      <c r="BV20360" s="38"/>
    </row>
    <row r="20361" spans="44:74">
      <c r="AR20361" s="8"/>
      <c r="BV20361" s="38"/>
    </row>
    <row r="20362" spans="44:74">
      <c r="AR20362" s="8"/>
      <c r="BV20362" s="38"/>
    </row>
    <row r="20363" spans="44:74">
      <c r="AR20363" s="8"/>
      <c r="BV20363" s="38"/>
    </row>
    <row r="20364" spans="44:74">
      <c r="AR20364" s="8"/>
      <c r="BV20364" s="38"/>
    </row>
    <row r="20365" spans="44:74">
      <c r="AR20365" s="8"/>
      <c r="BV20365" s="38"/>
    </row>
    <row r="20366" spans="44:74">
      <c r="AR20366" s="8"/>
      <c r="BV20366" s="38"/>
    </row>
    <row r="20367" spans="44:74">
      <c r="AR20367" s="8"/>
      <c r="BV20367" s="38"/>
    </row>
    <row r="20368" spans="44:74">
      <c r="AR20368" s="8"/>
      <c r="BV20368" s="38"/>
    </row>
    <row r="20369" spans="44:74">
      <c r="AR20369" s="8"/>
      <c r="BV20369" s="38"/>
    </row>
    <row r="20370" spans="44:74">
      <c r="AR20370" s="8"/>
      <c r="BV20370" s="38"/>
    </row>
    <row r="20371" spans="44:74">
      <c r="AR20371" s="8"/>
      <c r="BV20371" s="38"/>
    </row>
    <row r="20372" spans="44:74">
      <c r="AR20372" s="8"/>
      <c r="BV20372" s="38"/>
    </row>
    <row r="20373" spans="44:74">
      <c r="AR20373" s="8"/>
      <c r="BV20373" s="38"/>
    </row>
    <row r="20374" spans="44:74">
      <c r="AR20374" s="8"/>
      <c r="BV20374" s="38"/>
    </row>
    <row r="20375" spans="44:74">
      <c r="AR20375" s="8"/>
      <c r="BV20375" s="38"/>
    </row>
    <row r="20376" spans="44:74">
      <c r="AR20376" s="8"/>
      <c r="BV20376" s="38"/>
    </row>
    <row r="20377" spans="44:74">
      <c r="AR20377" s="8"/>
      <c r="BV20377" s="38"/>
    </row>
    <row r="20378" spans="44:74">
      <c r="AR20378" s="8"/>
      <c r="BV20378" s="38"/>
    </row>
    <row r="20379" spans="44:74">
      <c r="AR20379" s="8"/>
      <c r="BV20379" s="38"/>
    </row>
    <row r="20380" spans="44:74">
      <c r="AR20380" s="8"/>
      <c r="BV20380" s="38"/>
    </row>
    <row r="20381" spans="44:74">
      <c r="AR20381" s="8"/>
      <c r="BV20381" s="38"/>
    </row>
    <row r="20382" spans="44:74">
      <c r="AR20382" s="8"/>
      <c r="BV20382" s="38"/>
    </row>
    <row r="20383" spans="44:74">
      <c r="AR20383" s="8"/>
      <c r="BV20383" s="38"/>
    </row>
    <row r="20384" spans="44:74">
      <c r="AR20384" s="8"/>
      <c r="BV20384" s="38"/>
    </row>
    <row r="20385" spans="44:74">
      <c r="AR20385" s="8"/>
      <c r="BV20385" s="38"/>
    </row>
    <row r="20386" spans="44:74">
      <c r="AR20386" s="8"/>
      <c r="BV20386" s="38"/>
    </row>
    <row r="20387" spans="44:74">
      <c r="AR20387" s="8"/>
      <c r="BV20387" s="38"/>
    </row>
    <row r="20388" spans="44:74">
      <c r="AR20388" s="8"/>
      <c r="BV20388" s="38"/>
    </row>
    <row r="20389" spans="44:74">
      <c r="AR20389" s="8"/>
      <c r="BV20389" s="38"/>
    </row>
    <row r="20390" spans="44:74">
      <c r="AR20390" s="8"/>
      <c r="BV20390" s="38"/>
    </row>
    <row r="20391" spans="44:74">
      <c r="AR20391" s="8"/>
      <c r="BV20391" s="38"/>
    </row>
    <row r="20392" spans="44:74">
      <c r="AR20392" s="8"/>
      <c r="BV20392" s="38"/>
    </row>
    <row r="20393" spans="44:74">
      <c r="AR20393" s="8"/>
      <c r="BV20393" s="38"/>
    </row>
    <row r="20394" spans="44:74">
      <c r="AR20394" s="8"/>
      <c r="BV20394" s="38"/>
    </row>
    <row r="20395" spans="44:74">
      <c r="AR20395" s="8"/>
      <c r="BV20395" s="38"/>
    </row>
    <row r="20396" spans="44:74">
      <c r="AR20396" s="8"/>
      <c r="BV20396" s="38"/>
    </row>
    <row r="20397" spans="44:74">
      <c r="AR20397" s="8"/>
      <c r="BV20397" s="38"/>
    </row>
    <row r="20398" spans="44:74">
      <c r="AR20398" s="8"/>
      <c r="BV20398" s="38"/>
    </row>
    <row r="20399" spans="44:74">
      <c r="AR20399" s="8"/>
      <c r="BV20399" s="38"/>
    </row>
    <row r="20400" spans="44:74">
      <c r="AR20400" s="8"/>
      <c r="BV20400" s="38"/>
    </row>
    <row r="20401" spans="44:74">
      <c r="AR20401" s="8"/>
      <c r="BV20401" s="38"/>
    </row>
    <row r="20402" spans="44:74">
      <c r="AR20402" s="8"/>
      <c r="BV20402" s="38"/>
    </row>
    <row r="20403" spans="44:74">
      <c r="AR20403" s="8"/>
      <c r="BV20403" s="38"/>
    </row>
    <row r="20404" spans="44:74">
      <c r="AR20404" s="8"/>
      <c r="BV20404" s="38"/>
    </row>
    <row r="20405" spans="44:74">
      <c r="AR20405" s="8"/>
      <c r="BV20405" s="38"/>
    </row>
    <row r="20406" spans="44:74">
      <c r="AR20406" s="8"/>
      <c r="BV20406" s="38"/>
    </row>
    <row r="20407" spans="44:74">
      <c r="AR20407" s="8"/>
      <c r="BV20407" s="38"/>
    </row>
    <row r="20408" spans="44:74">
      <c r="AR20408" s="8"/>
      <c r="BV20408" s="38"/>
    </row>
    <row r="20409" spans="44:74">
      <c r="AR20409" s="8"/>
      <c r="BV20409" s="38"/>
    </row>
    <row r="20410" spans="44:74">
      <c r="AR20410" s="8"/>
      <c r="BV20410" s="38"/>
    </row>
    <row r="20411" spans="44:74">
      <c r="AR20411" s="8"/>
      <c r="BV20411" s="38"/>
    </row>
    <row r="20412" spans="44:74">
      <c r="AR20412" s="8"/>
      <c r="BV20412" s="38"/>
    </row>
    <row r="20413" spans="44:74">
      <c r="AR20413" s="8"/>
      <c r="BV20413" s="38"/>
    </row>
    <row r="20414" spans="44:74">
      <c r="AR20414" s="8"/>
      <c r="BV20414" s="38"/>
    </row>
    <row r="20415" spans="44:74">
      <c r="AR20415" s="8"/>
      <c r="BV20415" s="38"/>
    </row>
    <row r="20416" spans="44:74">
      <c r="AR20416" s="8"/>
      <c r="BV20416" s="38"/>
    </row>
    <row r="20417" spans="44:74">
      <c r="AR20417" s="8"/>
      <c r="BV20417" s="38"/>
    </row>
    <row r="20418" spans="44:74">
      <c r="AR20418" s="8"/>
      <c r="BV20418" s="38"/>
    </row>
    <row r="20419" spans="44:74">
      <c r="AR20419" s="8"/>
      <c r="BV20419" s="38"/>
    </row>
    <row r="20420" spans="44:74">
      <c r="AR20420" s="8"/>
      <c r="BV20420" s="38"/>
    </row>
    <row r="20421" spans="44:74">
      <c r="AR20421" s="8"/>
      <c r="BV20421" s="38"/>
    </row>
    <row r="20422" spans="44:74">
      <c r="AR20422" s="8"/>
      <c r="BV20422" s="38"/>
    </row>
    <row r="20423" spans="44:74">
      <c r="AR20423" s="8"/>
      <c r="BV20423" s="38"/>
    </row>
    <row r="20424" spans="44:74">
      <c r="AR20424" s="8"/>
      <c r="BV20424" s="38"/>
    </row>
    <row r="20425" spans="44:74">
      <c r="AR20425" s="8"/>
      <c r="BV20425" s="38"/>
    </row>
    <row r="20426" spans="44:74">
      <c r="AR20426" s="8"/>
      <c r="BV20426" s="38"/>
    </row>
    <row r="20427" spans="44:74">
      <c r="AR20427" s="8"/>
      <c r="BV20427" s="38"/>
    </row>
    <row r="20428" spans="44:74">
      <c r="AR20428" s="8"/>
      <c r="BV20428" s="38"/>
    </row>
    <row r="20429" spans="44:74">
      <c r="AR20429" s="8"/>
      <c r="BV20429" s="38"/>
    </row>
    <row r="20430" spans="44:74">
      <c r="AR20430" s="8"/>
      <c r="BV20430" s="38"/>
    </row>
    <row r="20431" spans="44:74">
      <c r="AR20431" s="8"/>
      <c r="BV20431" s="38"/>
    </row>
    <row r="20432" spans="44:74">
      <c r="AR20432" s="8"/>
      <c r="BV20432" s="38"/>
    </row>
    <row r="20433" spans="44:74">
      <c r="AR20433" s="8"/>
      <c r="BV20433" s="38"/>
    </row>
    <row r="20434" spans="44:74">
      <c r="AR20434" s="8"/>
      <c r="BV20434" s="38"/>
    </row>
    <row r="20435" spans="44:74">
      <c r="AR20435" s="8"/>
      <c r="BV20435" s="38"/>
    </row>
    <row r="20436" spans="44:74">
      <c r="AR20436" s="8"/>
      <c r="BV20436" s="38"/>
    </row>
    <row r="20437" spans="44:74">
      <c r="AR20437" s="8"/>
      <c r="BV20437" s="38"/>
    </row>
    <row r="20438" spans="44:74">
      <c r="AR20438" s="8"/>
      <c r="BV20438" s="38"/>
    </row>
    <row r="20439" spans="44:74">
      <c r="AR20439" s="8"/>
      <c r="BV20439" s="38"/>
    </row>
    <row r="20440" spans="44:74">
      <c r="AR20440" s="8"/>
      <c r="BV20440" s="38"/>
    </row>
    <row r="20441" spans="44:74">
      <c r="AR20441" s="8"/>
      <c r="BV20441" s="38"/>
    </row>
    <row r="20442" spans="44:74">
      <c r="AR20442" s="8"/>
      <c r="BV20442" s="38"/>
    </row>
    <row r="20443" spans="44:74">
      <c r="AR20443" s="8"/>
      <c r="BV20443" s="38"/>
    </row>
    <row r="20444" spans="44:74">
      <c r="AR20444" s="8"/>
      <c r="BV20444" s="38"/>
    </row>
    <row r="20445" spans="44:74">
      <c r="AR20445" s="8"/>
      <c r="BV20445" s="38"/>
    </row>
    <row r="20446" spans="44:74">
      <c r="AR20446" s="8"/>
      <c r="BV20446" s="38"/>
    </row>
    <row r="20447" spans="44:74">
      <c r="AR20447" s="8"/>
      <c r="BV20447" s="38"/>
    </row>
    <row r="20448" spans="44:74">
      <c r="AR20448" s="8"/>
      <c r="BV20448" s="38"/>
    </row>
    <row r="20449" spans="44:74">
      <c r="AR20449" s="8"/>
      <c r="BV20449" s="38"/>
    </row>
    <row r="20450" spans="44:74">
      <c r="AR20450" s="8"/>
      <c r="BV20450" s="38"/>
    </row>
    <row r="20451" spans="44:74">
      <c r="AR20451" s="8"/>
      <c r="BV20451" s="38"/>
    </row>
    <row r="20452" spans="44:74">
      <c r="AR20452" s="8"/>
      <c r="BV20452" s="38"/>
    </row>
    <row r="20453" spans="44:74">
      <c r="AR20453" s="8"/>
      <c r="BV20453" s="38"/>
    </row>
    <row r="20454" spans="44:74">
      <c r="AR20454" s="8"/>
      <c r="BV20454" s="38"/>
    </row>
    <row r="20455" spans="44:74">
      <c r="AR20455" s="8"/>
      <c r="BV20455" s="38"/>
    </row>
    <row r="20456" spans="44:74">
      <c r="AR20456" s="8"/>
      <c r="BV20456" s="38"/>
    </row>
    <row r="20457" spans="44:74">
      <c r="AR20457" s="8"/>
      <c r="BV20457" s="38"/>
    </row>
    <row r="20458" spans="44:74">
      <c r="AR20458" s="8"/>
      <c r="BV20458" s="38"/>
    </row>
    <row r="20459" spans="44:74">
      <c r="AR20459" s="8"/>
      <c r="BV20459" s="38"/>
    </row>
    <row r="20460" spans="44:74">
      <c r="AR20460" s="8"/>
      <c r="BV20460" s="38"/>
    </row>
    <row r="20461" spans="44:74">
      <c r="AR20461" s="8"/>
      <c r="BV20461" s="38"/>
    </row>
    <row r="20462" spans="44:74">
      <c r="AR20462" s="8"/>
      <c r="BV20462" s="38"/>
    </row>
    <row r="20463" spans="44:74">
      <c r="AR20463" s="8"/>
      <c r="BV20463" s="38"/>
    </row>
    <row r="20464" spans="44:74">
      <c r="AR20464" s="8"/>
      <c r="BV20464" s="38"/>
    </row>
    <row r="20465" spans="44:74">
      <c r="AR20465" s="8"/>
      <c r="BV20465" s="38"/>
    </row>
    <row r="20466" spans="44:74">
      <c r="AR20466" s="8"/>
      <c r="BV20466" s="38"/>
    </row>
    <row r="20467" spans="44:74">
      <c r="AR20467" s="8"/>
      <c r="BV20467" s="38"/>
    </row>
    <row r="20468" spans="44:74">
      <c r="AR20468" s="8"/>
      <c r="BV20468" s="38"/>
    </row>
    <row r="20469" spans="44:74">
      <c r="AR20469" s="8"/>
      <c r="BV20469" s="38"/>
    </row>
    <row r="20470" spans="44:74">
      <c r="AR20470" s="8"/>
      <c r="BV20470" s="38"/>
    </row>
    <row r="20471" spans="44:74">
      <c r="AR20471" s="8"/>
      <c r="BV20471" s="38"/>
    </row>
    <row r="20472" spans="44:74">
      <c r="AR20472" s="8"/>
      <c r="BV20472" s="38"/>
    </row>
    <row r="20473" spans="44:74">
      <c r="AR20473" s="8"/>
      <c r="BV20473" s="38"/>
    </row>
    <row r="20474" spans="44:74">
      <c r="AR20474" s="8"/>
      <c r="BV20474" s="38"/>
    </row>
    <row r="20475" spans="44:74">
      <c r="AR20475" s="8"/>
      <c r="BV20475" s="38"/>
    </row>
    <row r="20476" spans="44:74">
      <c r="AR20476" s="8"/>
      <c r="BV20476" s="38"/>
    </row>
    <row r="20477" spans="44:74">
      <c r="AR20477" s="8"/>
      <c r="BV20477" s="38"/>
    </row>
    <row r="20478" spans="44:74">
      <c r="AR20478" s="8"/>
      <c r="BV20478" s="38"/>
    </row>
    <row r="20479" spans="44:74">
      <c r="AR20479" s="8"/>
      <c r="BV20479" s="38"/>
    </row>
    <row r="20480" spans="44:74">
      <c r="AR20480" s="8"/>
      <c r="BV20480" s="38"/>
    </row>
    <row r="20481" spans="44:74">
      <c r="AR20481" s="8"/>
      <c r="BV20481" s="38"/>
    </row>
    <row r="20482" spans="44:74">
      <c r="AR20482" s="8"/>
      <c r="BV20482" s="38"/>
    </row>
    <row r="20483" spans="44:74">
      <c r="AR20483" s="8"/>
      <c r="BV20483" s="38"/>
    </row>
    <row r="20484" spans="44:74">
      <c r="AR20484" s="8"/>
      <c r="BV20484" s="38"/>
    </row>
    <row r="20485" spans="44:74">
      <c r="AR20485" s="8"/>
      <c r="BV20485" s="38"/>
    </row>
    <row r="20486" spans="44:74">
      <c r="AR20486" s="8"/>
      <c r="BV20486" s="38"/>
    </row>
    <row r="20487" spans="44:74">
      <c r="AR20487" s="8"/>
      <c r="BV20487" s="38"/>
    </row>
    <row r="20488" spans="44:74">
      <c r="AR20488" s="8"/>
      <c r="BV20488" s="38"/>
    </row>
    <row r="20489" spans="44:74">
      <c r="AR20489" s="8"/>
      <c r="BV20489" s="38"/>
    </row>
    <row r="20490" spans="44:74">
      <c r="AR20490" s="8"/>
      <c r="BV20490" s="38"/>
    </row>
    <row r="20491" spans="44:74">
      <c r="AR20491" s="8"/>
      <c r="BV20491" s="38"/>
    </row>
    <row r="20492" spans="44:74">
      <c r="AR20492" s="8"/>
      <c r="BV20492" s="38"/>
    </row>
    <row r="20493" spans="44:74">
      <c r="AR20493" s="8"/>
      <c r="BV20493" s="38"/>
    </row>
    <row r="20494" spans="44:74">
      <c r="AR20494" s="8"/>
      <c r="BV20494" s="38"/>
    </row>
    <row r="20495" spans="44:74">
      <c r="AR20495" s="8"/>
      <c r="BV20495" s="38"/>
    </row>
    <row r="20496" spans="44:74">
      <c r="AR20496" s="8"/>
      <c r="BV20496" s="38"/>
    </row>
    <row r="20497" spans="44:74">
      <c r="AR20497" s="8"/>
      <c r="BV20497" s="38"/>
    </row>
    <row r="20498" spans="44:74">
      <c r="AR20498" s="8"/>
      <c r="BV20498" s="38"/>
    </row>
    <row r="20499" spans="44:74">
      <c r="AR20499" s="8"/>
      <c r="BV20499" s="38"/>
    </row>
    <row r="20500" spans="44:74">
      <c r="AR20500" s="8"/>
      <c r="BV20500" s="38"/>
    </row>
    <row r="20501" spans="44:74">
      <c r="AR20501" s="8"/>
      <c r="BV20501" s="38"/>
    </row>
    <row r="20502" spans="44:74">
      <c r="AR20502" s="8"/>
      <c r="BV20502" s="38"/>
    </row>
    <row r="20503" spans="44:74">
      <c r="AR20503" s="8"/>
      <c r="BV20503" s="38"/>
    </row>
    <row r="20504" spans="44:74">
      <c r="AR20504" s="8"/>
      <c r="BV20504" s="38"/>
    </row>
    <row r="20505" spans="44:74">
      <c r="AR20505" s="8"/>
      <c r="BV20505" s="38"/>
    </row>
    <row r="20506" spans="44:74">
      <c r="AR20506" s="8"/>
      <c r="BV20506" s="38"/>
    </row>
    <row r="20507" spans="44:74">
      <c r="AR20507" s="8"/>
      <c r="BV20507" s="38"/>
    </row>
    <row r="20508" spans="44:74">
      <c r="AR20508" s="8"/>
      <c r="BV20508" s="38"/>
    </row>
    <row r="20509" spans="44:74">
      <c r="AR20509" s="8"/>
      <c r="BV20509" s="38"/>
    </row>
    <row r="20510" spans="44:74">
      <c r="AR20510" s="8"/>
      <c r="BV20510" s="38"/>
    </row>
    <row r="20511" spans="44:74">
      <c r="AR20511" s="8"/>
      <c r="BV20511" s="38"/>
    </row>
    <row r="20512" spans="44:74">
      <c r="AR20512" s="8"/>
      <c r="BV20512" s="38"/>
    </row>
    <row r="20513" spans="44:74">
      <c r="AR20513" s="8"/>
      <c r="BV20513" s="38"/>
    </row>
    <row r="20514" spans="44:74">
      <c r="AR20514" s="8"/>
      <c r="BV20514" s="38"/>
    </row>
    <row r="20515" spans="44:74">
      <c r="AR20515" s="8"/>
      <c r="BV20515" s="38"/>
    </row>
    <row r="20516" spans="44:74">
      <c r="AR20516" s="8"/>
      <c r="BV20516" s="38"/>
    </row>
    <row r="20517" spans="44:74">
      <c r="AR20517" s="8"/>
      <c r="BV20517" s="38"/>
    </row>
    <row r="20518" spans="44:74">
      <c r="AR20518" s="8"/>
      <c r="BV20518" s="38"/>
    </row>
    <row r="20519" spans="44:74">
      <c r="AR20519" s="8"/>
      <c r="BV20519" s="38"/>
    </row>
    <row r="20520" spans="44:74">
      <c r="AR20520" s="8"/>
      <c r="BV20520" s="38"/>
    </row>
    <row r="20521" spans="44:74">
      <c r="AR20521" s="8"/>
      <c r="BV20521" s="38"/>
    </row>
    <row r="20522" spans="44:74">
      <c r="AR20522" s="8"/>
      <c r="BV20522" s="38"/>
    </row>
    <row r="20523" spans="44:74">
      <c r="AR20523" s="8"/>
      <c r="BV20523" s="38"/>
    </row>
    <row r="20524" spans="44:74">
      <c r="AR20524" s="8"/>
      <c r="BV20524" s="38"/>
    </row>
    <row r="20525" spans="44:74">
      <c r="AR20525" s="8"/>
      <c r="BV20525" s="38"/>
    </row>
    <row r="20526" spans="44:74">
      <c r="AR20526" s="8"/>
      <c r="BV20526" s="38"/>
    </row>
    <row r="20527" spans="44:74">
      <c r="AR20527" s="8"/>
      <c r="BV20527" s="38"/>
    </row>
    <row r="20528" spans="44:74">
      <c r="AR20528" s="8"/>
      <c r="BV20528" s="38"/>
    </row>
    <row r="20529" spans="44:74">
      <c r="AR20529" s="8"/>
      <c r="BV20529" s="38"/>
    </row>
    <row r="20530" spans="44:74">
      <c r="AR20530" s="8"/>
      <c r="BV20530" s="38"/>
    </row>
    <row r="20531" spans="44:74">
      <c r="AR20531" s="8"/>
      <c r="BV20531" s="38"/>
    </row>
    <row r="20532" spans="44:74">
      <c r="AR20532" s="8"/>
      <c r="BV20532" s="38"/>
    </row>
    <row r="20533" spans="44:74">
      <c r="AR20533" s="8"/>
      <c r="BV20533" s="38"/>
    </row>
    <row r="20534" spans="44:74">
      <c r="AR20534" s="8"/>
      <c r="BV20534" s="38"/>
    </row>
    <row r="20535" spans="44:74">
      <c r="AR20535" s="8"/>
      <c r="BV20535" s="38"/>
    </row>
    <row r="20536" spans="44:74">
      <c r="AR20536" s="8"/>
      <c r="BV20536" s="38"/>
    </row>
    <row r="20537" spans="44:74">
      <c r="AR20537" s="8"/>
      <c r="BV20537" s="38"/>
    </row>
    <row r="20538" spans="44:74">
      <c r="AR20538" s="8"/>
      <c r="BV20538" s="38"/>
    </row>
    <row r="20539" spans="44:74">
      <c r="AR20539" s="8"/>
      <c r="BV20539" s="38"/>
    </row>
    <row r="20540" spans="44:74">
      <c r="AR20540" s="8"/>
      <c r="BV20540" s="38"/>
    </row>
    <row r="20541" spans="44:74">
      <c r="AR20541" s="8"/>
      <c r="BV20541" s="38"/>
    </row>
    <row r="20542" spans="44:74">
      <c r="AR20542" s="8"/>
      <c r="BV20542" s="38"/>
    </row>
    <row r="20543" spans="44:74">
      <c r="AR20543" s="8"/>
      <c r="BV20543" s="38"/>
    </row>
    <row r="20544" spans="44:74">
      <c r="AR20544" s="8"/>
      <c r="BV20544" s="38"/>
    </row>
    <row r="20545" spans="44:74">
      <c r="AR20545" s="8"/>
      <c r="BV20545" s="38"/>
    </row>
    <row r="20546" spans="44:74">
      <c r="AR20546" s="8"/>
      <c r="BV20546" s="38"/>
    </row>
    <row r="20547" spans="44:74">
      <c r="AR20547" s="8"/>
      <c r="BV20547" s="38"/>
    </row>
    <row r="20548" spans="44:74">
      <c r="AR20548" s="8"/>
      <c r="BV20548" s="38"/>
    </row>
    <row r="20549" spans="44:74">
      <c r="AR20549" s="8"/>
      <c r="BV20549" s="38"/>
    </row>
    <row r="20550" spans="44:74">
      <c r="AR20550" s="8"/>
      <c r="BV20550" s="38"/>
    </row>
    <row r="20551" spans="44:74">
      <c r="AR20551" s="8"/>
      <c r="BV20551" s="38"/>
    </row>
    <row r="20552" spans="44:74">
      <c r="AR20552" s="8"/>
      <c r="BV20552" s="38"/>
    </row>
    <row r="20553" spans="44:74">
      <c r="AR20553" s="8"/>
      <c r="BV20553" s="38"/>
    </row>
    <row r="20554" spans="44:74">
      <c r="AR20554" s="8"/>
      <c r="BV20554" s="38"/>
    </row>
    <row r="20555" spans="44:74">
      <c r="AR20555" s="8"/>
      <c r="BV20555" s="38"/>
    </row>
    <row r="20556" spans="44:74">
      <c r="AR20556" s="8"/>
      <c r="BV20556" s="38"/>
    </row>
    <row r="20557" spans="44:74">
      <c r="AR20557" s="8"/>
      <c r="BV20557" s="38"/>
    </row>
    <row r="20558" spans="44:74">
      <c r="AR20558" s="8"/>
      <c r="BV20558" s="38"/>
    </row>
    <row r="20559" spans="44:74">
      <c r="AR20559" s="8"/>
      <c r="BV20559" s="38"/>
    </row>
    <row r="20560" spans="44:74">
      <c r="AR20560" s="8"/>
      <c r="BV20560" s="38"/>
    </row>
    <row r="20561" spans="44:74">
      <c r="AR20561" s="8"/>
      <c r="BV20561" s="38"/>
    </row>
    <row r="20562" spans="44:74">
      <c r="AR20562" s="8"/>
      <c r="BV20562" s="38"/>
    </row>
    <row r="20563" spans="44:74">
      <c r="AR20563" s="8"/>
      <c r="BV20563" s="38"/>
    </row>
    <row r="20564" spans="44:74">
      <c r="AR20564" s="8"/>
      <c r="BV20564" s="38"/>
    </row>
    <row r="20565" spans="44:74">
      <c r="AR20565" s="8"/>
      <c r="BV20565" s="38"/>
    </row>
    <row r="20566" spans="44:74">
      <c r="AR20566" s="8"/>
      <c r="BV20566" s="38"/>
    </row>
    <row r="20567" spans="44:74">
      <c r="AR20567" s="8"/>
      <c r="BV20567" s="38"/>
    </row>
    <row r="20568" spans="44:74">
      <c r="AR20568" s="8"/>
      <c r="BV20568" s="38"/>
    </row>
    <row r="20569" spans="44:74">
      <c r="AR20569" s="8"/>
      <c r="BV20569" s="38"/>
    </row>
    <row r="20570" spans="44:74">
      <c r="AR20570" s="8"/>
      <c r="BV20570" s="38"/>
    </row>
    <row r="20571" spans="44:74">
      <c r="AR20571" s="8"/>
      <c r="BV20571" s="38"/>
    </row>
    <row r="20572" spans="44:74">
      <c r="AR20572" s="8"/>
      <c r="BV20572" s="38"/>
    </row>
    <row r="20573" spans="44:74">
      <c r="AR20573" s="8"/>
      <c r="BV20573" s="38"/>
    </row>
    <row r="20574" spans="44:74">
      <c r="AR20574" s="8"/>
      <c r="BV20574" s="38"/>
    </row>
    <row r="20575" spans="44:74">
      <c r="AR20575" s="8"/>
      <c r="BV20575" s="38"/>
    </row>
    <row r="20576" spans="44:74">
      <c r="AR20576" s="8"/>
      <c r="BV20576" s="38"/>
    </row>
    <row r="20577" spans="44:74">
      <c r="AR20577" s="8"/>
      <c r="BV20577" s="38"/>
    </row>
    <row r="20578" spans="44:74">
      <c r="AR20578" s="8"/>
      <c r="BV20578" s="38"/>
    </row>
    <row r="20579" spans="44:74">
      <c r="AR20579" s="8"/>
      <c r="BV20579" s="38"/>
    </row>
    <row r="20580" spans="44:74">
      <c r="AR20580" s="8"/>
      <c r="BV20580" s="38"/>
    </row>
    <row r="20581" spans="44:74">
      <c r="AR20581" s="8"/>
      <c r="BV20581" s="38"/>
    </row>
    <row r="20582" spans="44:74">
      <c r="AR20582" s="8"/>
      <c r="BV20582" s="38"/>
    </row>
    <row r="20583" spans="44:74">
      <c r="AR20583" s="8"/>
      <c r="BV20583" s="38"/>
    </row>
    <row r="20584" spans="44:74">
      <c r="AR20584" s="8"/>
      <c r="BV20584" s="38"/>
    </row>
    <row r="20585" spans="44:74">
      <c r="AR20585" s="8"/>
      <c r="BV20585" s="38"/>
    </row>
    <row r="20586" spans="44:74">
      <c r="AR20586" s="8"/>
      <c r="BV20586" s="38"/>
    </row>
    <row r="20587" spans="44:74">
      <c r="AR20587" s="8"/>
      <c r="BV20587" s="38"/>
    </row>
    <row r="20588" spans="44:74">
      <c r="AR20588" s="8"/>
      <c r="BV20588" s="38"/>
    </row>
    <row r="20589" spans="44:74">
      <c r="AR20589" s="8"/>
      <c r="BV20589" s="38"/>
    </row>
    <row r="20590" spans="44:74">
      <c r="AR20590" s="8"/>
      <c r="BV20590" s="38"/>
    </row>
    <row r="20591" spans="44:74">
      <c r="AR20591" s="8"/>
      <c r="BV20591" s="38"/>
    </row>
    <row r="20592" spans="44:74">
      <c r="AR20592" s="8"/>
      <c r="BV20592" s="38"/>
    </row>
    <row r="20593" spans="44:74">
      <c r="AR20593" s="8"/>
      <c r="BV20593" s="38"/>
    </row>
    <row r="20594" spans="44:74">
      <c r="AR20594" s="8"/>
      <c r="BV20594" s="38"/>
    </row>
    <row r="20595" spans="44:74">
      <c r="AR20595" s="8"/>
      <c r="BV20595" s="38"/>
    </row>
    <row r="20596" spans="44:74">
      <c r="AR20596" s="8"/>
      <c r="BV20596" s="38"/>
    </row>
    <row r="20597" spans="44:74">
      <c r="AR20597" s="8"/>
      <c r="BV20597" s="38"/>
    </row>
    <row r="20598" spans="44:74">
      <c r="AR20598" s="8"/>
      <c r="BV20598" s="38"/>
    </row>
    <row r="20599" spans="44:74">
      <c r="AR20599" s="8"/>
      <c r="BV20599" s="38"/>
    </row>
    <row r="20600" spans="44:74">
      <c r="AR20600" s="8"/>
      <c r="BV20600" s="38"/>
    </row>
    <row r="20601" spans="44:74">
      <c r="AR20601" s="8"/>
      <c r="BV20601" s="38"/>
    </row>
    <row r="20602" spans="44:74">
      <c r="AR20602" s="8"/>
      <c r="BV20602" s="38"/>
    </row>
    <row r="20603" spans="44:74">
      <c r="AR20603" s="8"/>
      <c r="BV20603" s="38"/>
    </row>
    <row r="20604" spans="44:74">
      <c r="AR20604" s="8"/>
      <c r="BV20604" s="38"/>
    </row>
    <row r="20605" spans="44:74">
      <c r="AR20605" s="8"/>
      <c r="BV20605" s="38"/>
    </row>
    <row r="20606" spans="44:74">
      <c r="AR20606" s="8"/>
      <c r="BV20606" s="38"/>
    </row>
    <row r="20607" spans="44:74">
      <c r="AR20607" s="8"/>
      <c r="BV20607" s="38"/>
    </row>
    <row r="20608" spans="44:74">
      <c r="AR20608" s="8"/>
      <c r="BV20608" s="38"/>
    </row>
    <row r="20609" spans="44:74">
      <c r="AR20609" s="8"/>
      <c r="BV20609" s="38"/>
    </row>
    <row r="20610" spans="44:74">
      <c r="AR20610" s="8"/>
      <c r="BV20610" s="38"/>
    </row>
    <row r="20611" spans="44:74">
      <c r="AR20611" s="8"/>
      <c r="BV20611" s="38"/>
    </row>
    <row r="20612" spans="44:74">
      <c r="AR20612" s="8"/>
      <c r="BV20612" s="38"/>
    </row>
    <row r="20613" spans="44:74">
      <c r="AR20613" s="8"/>
      <c r="BV20613" s="38"/>
    </row>
    <row r="20614" spans="44:74">
      <c r="AR20614" s="8"/>
      <c r="BV20614" s="38"/>
    </row>
    <row r="20615" spans="44:74">
      <c r="AR20615" s="8"/>
      <c r="BV20615" s="38"/>
    </row>
    <row r="20616" spans="44:74">
      <c r="AR20616" s="8"/>
      <c r="BV20616" s="38"/>
    </row>
    <row r="20617" spans="44:74">
      <c r="AR20617" s="8"/>
      <c r="BV20617" s="38"/>
    </row>
    <row r="20618" spans="44:74">
      <c r="AR20618" s="8"/>
      <c r="BV20618" s="38"/>
    </row>
    <row r="20619" spans="44:74">
      <c r="AR20619" s="8"/>
      <c r="BV20619" s="38"/>
    </row>
    <row r="20620" spans="44:74">
      <c r="AR20620" s="8"/>
      <c r="BV20620" s="38"/>
    </row>
    <row r="20621" spans="44:74">
      <c r="AR20621" s="8"/>
      <c r="BV20621" s="38"/>
    </row>
    <row r="20622" spans="44:74">
      <c r="AR20622" s="8"/>
      <c r="BV20622" s="38"/>
    </row>
    <row r="20623" spans="44:74">
      <c r="AR20623" s="8"/>
      <c r="BV20623" s="38"/>
    </row>
    <row r="20624" spans="44:74">
      <c r="AR20624" s="8"/>
      <c r="BV20624" s="38"/>
    </row>
    <row r="20625" spans="44:74">
      <c r="AR20625" s="8"/>
      <c r="BV20625" s="38"/>
    </row>
    <row r="20626" spans="44:74">
      <c r="AR20626" s="8"/>
      <c r="BV20626" s="38"/>
    </row>
    <row r="20627" spans="44:74">
      <c r="AR20627" s="8"/>
      <c r="BV20627" s="38"/>
    </row>
    <row r="20628" spans="44:74">
      <c r="AR20628" s="8"/>
      <c r="BV20628" s="38"/>
    </row>
    <row r="20629" spans="44:74">
      <c r="AR20629" s="8"/>
      <c r="BV20629" s="38"/>
    </row>
    <row r="20630" spans="44:74">
      <c r="AR20630" s="8"/>
      <c r="BV20630" s="38"/>
    </row>
    <row r="20631" spans="44:74">
      <c r="AR20631" s="8"/>
      <c r="BV20631" s="38"/>
    </row>
    <row r="20632" spans="44:74">
      <c r="AR20632" s="8"/>
      <c r="BV20632" s="38"/>
    </row>
    <row r="20633" spans="44:74">
      <c r="AR20633" s="8"/>
      <c r="BV20633" s="38"/>
    </row>
    <row r="20634" spans="44:74">
      <c r="AR20634" s="8"/>
      <c r="BV20634" s="38"/>
    </row>
    <row r="20635" spans="44:74">
      <c r="AR20635" s="8"/>
      <c r="BV20635" s="38"/>
    </row>
    <row r="20636" spans="44:74">
      <c r="AR20636" s="8"/>
      <c r="BV20636" s="38"/>
    </row>
    <row r="20637" spans="44:74">
      <c r="AR20637" s="8"/>
      <c r="BV20637" s="38"/>
    </row>
    <row r="20638" spans="44:74">
      <c r="AR20638" s="8"/>
      <c r="BV20638" s="38"/>
    </row>
    <row r="20639" spans="44:74">
      <c r="AR20639" s="8"/>
      <c r="BV20639" s="38"/>
    </row>
    <row r="20640" spans="44:74">
      <c r="AR20640" s="8"/>
      <c r="BV20640" s="38"/>
    </row>
    <row r="20641" spans="44:74">
      <c r="AR20641" s="8"/>
      <c r="BV20641" s="38"/>
    </row>
    <row r="20642" spans="44:74">
      <c r="AR20642" s="8"/>
      <c r="BV20642" s="38"/>
    </row>
    <row r="20643" spans="44:74">
      <c r="AR20643" s="8"/>
      <c r="BV20643" s="38"/>
    </row>
    <row r="20644" spans="44:74">
      <c r="AR20644" s="8"/>
      <c r="BV20644" s="38"/>
    </row>
    <row r="20645" spans="44:74">
      <c r="AR20645" s="8"/>
      <c r="BV20645" s="38"/>
    </row>
    <row r="20646" spans="44:74">
      <c r="AR20646" s="8"/>
      <c r="BV20646" s="38"/>
    </row>
    <row r="20647" spans="44:74">
      <c r="AR20647" s="8"/>
      <c r="BV20647" s="38"/>
    </row>
    <row r="20648" spans="44:74">
      <c r="AR20648" s="8"/>
      <c r="BV20648" s="38"/>
    </row>
    <row r="20649" spans="44:74">
      <c r="AR20649" s="8"/>
      <c r="BV20649" s="38"/>
    </row>
    <row r="20650" spans="44:74">
      <c r="AR20650" s="8"/>
      <c r="BV20650" s="38"/>
    </row>
    <row r="20651" spans="44:74">
      <c r="AR20651" s="8"/>
      <c r="BV20651" s="38"/>
    </row>
    <row r="20652" spans="44:74">
      <c r="AR20652" s="8"/>
      <c r="BV20652" s="38"/>
    </row>
    <row r="20653" spans="44:74">
      <c r="AR20653" s="8"/>
      <c r="BV20653" s="38"/>
    </row>
    <row r="20654" spans="44:74">
      <c r="AR20654" s="8"/>
      <c r="BV20654" s="38"/>
    </row>
    <row r="20655" spans="44:74">
      <c r="AR20655" s="8"/>
      <c r="BV20655" s="38"/>
    </row>
    <row r="20656" spans="44:74">
      <c r="AR20656" s="8"/>
      <c r="BV20656" s="38"/>
    </row>
    <row r="20657" spans="44:74">
      <c r="AR20657" s="8"/>
      <c r="BV20657" s="38"/>
    </row>
    <row r="20658" spans="44:74">
      <c r="AR20658" s="8"/>
      <c r="BV20658" s="38"/>
    </row>
    <row r="20659" spans="44:74">
      <c r="AR20659" s="8"/>
      <c r="BV20659" s="38"/>
    </row>
    <row r="20660" spans="44:74">
      <c r="AR20660" s="8"/>
      <c r="BV20660" s="38"/>
    </row>
    <row r="20661" spans="44:74">
      <c r="AR20661" s="8"/>
      <c r="BV20661" s="38"/>
    </row>
    <row r="20662" spans="44:74">
      <c r="AR20662" s="8"/>
      <c r="BV20662" s="38"/>
    </row>
    <row r="20663" spans="44:74">
      <c r="AR20663" s="8"/>
      <c r="BV20663" s="38"/>
    </row>
    <row r="20664" spans="44:74">
      <c r="AR20664" s="8"/>
      <c r="BV20664" s="38"/>
    </row>
    <row r="20665" spans="44:74">
      <c r="AR20665" s="8"/>
      <c r="BV20665" s="38"/>
    </row>
    <row r="20666" spans="44:74">
      <c r="AR20666" s="8"/>
      <c r="BV20666" s="38"/>
    </row>
    <row r="20667" spans="44:74">
      <c r="AR20667" s="8"/>
      <c r="BV20667" s="38"/>
    </row>
    <row r="20668" spans="44:74">
      <c r="AR20668" s="8"/>
      <c r="BV20668" s="38"/>
    </row>
    <row r="20669" spans="44:74">
      <c r="AR20669" s="8"/>
      <c r="BV20669" s="38"/>
    </row>
    <row r="20670" spans="44:74">
      <c r="AR20670" s="8"/>
      <c r="BV20670" s="38"/>
    </row>
    <row r="20671" spans="44:74">
      <c r="AR20671" s="8"/>
      <c r="BV20671" s="38"/>
    </row>
    <row r="20672" spans="44:74">
      <c r="AR20672" s="8"/>
      <c r="BV20672" s="38"/>
    </row>
    <row r="20673" spans="44:74">
      <c r="AR20673" s="8"/>
      <c r="BV20673" s="38"/>
    </row>
    <row r="20674" spans="44:74">
      <c r="AR20674" s="8"/>
      <c r="BV20674" s="38"/>
    </row>
    <row r="20675" spans="44:74">
      <c r="AR20675" s="8"/>
      <c r="BV20675" s="38"/>
    </row>
    <row r="20676" spans="44:74">
      <c r="AR20676" s="8"/>
      <c r="BV20676" s="38"/>
    </row>
    <row r="20677" spans="44:74">
      <c r="AR20677" s="8"/>
      <c r="BV20677" s="38"/>
    </row>
    <row r="20678" spans="44:74">
      <c r="AR20678" s="8"/>
      <c r="BV20678" s="38"/>
    </row>
    <row r="20679" spans="44:74">
      <c r="AR20679" s="8"/>
      <c r="BV20679" s="38"/>
    </row>
    <row r="20680" spans="44:74">
      <c r="AR20680" s="8"/>
      <c r="BV20680" s="38"/>
    </row>
    <row r="20681" spans="44:74">
      <c r="AR20681" s="8"/>
      <c r="BV20681" s="38"/>
    </row>
    <row r="20682" spans="44:74">
      <c r="AR20682" s="8"/>
      <c r="BV20682" s="38"/>
    </row>
    <row r="20683" spans="44:74">
      <c r="AR20683" s="8"/>
      <c r="BV20683" s="38"/>
    </row>
    <row r="20684" spans="44:74">
      <c r="AR20684" s="8"/>
      <c r="BV20684" s="38"/>
    </row>
    <row r="20685" spans="44:74">
      <c r="AR20685" s="8"/>
      <c r="BV20685" s="38"/>
    </row>
    <row r="20686" spans="44:74">
      <c r="AR20686" s="8"/>
      <c r="BV20686" s="38"/>
    </row>
    <row r="20687" spans="44:74">
      <c r="AR20687" s="8"/>
      <c r="BV20687" s="38"/>
    </row>
    <row r="20688" spans="44:74">
      <c r="AR20688" s="8"/>
      <c r="BV20688" s="38"/>
    </row>
    <row r="20689" spans="44:74">
      <c r="AR20689" s="8"/>
      <c r="BV20689" s="38"/>
    </row>
    <row r="20690" spans="44:74">
      <c r="AR20690" s="8"/>
      <c r="BV20690" s="38"/>
    </row>
    <row r="20691" spans="44:74">
      <c r="AR20691" s="8"/>
      <c r="BV20691" s="38"/>
    </row>
    <row r="20692" spans="44:74">
      <c r="AR20692" s="8"/>
      <c r="BV20692" s="38"/>
    </row>
    <row r="20693" spans="44:74">
      <c r="AR20693" s="8"/>
      <c r="BV20693" s="38"/>
    </row>
    <row r="20694" spans="44:74">
      <c r="AR20694" s="8"/>
      <c r="BV20694" s="38"/>
    </row>
    <row r="20695" spans="44:74">
      <c r="AR20695" s="8"/>
      <c r="BV20695" s="38"/>
    </row>
    <row r="20696" spans="44:74">
      <c r="AR20696" s="8"/>
      <c r="BV20696" s="38"/>
    </row>
    <row r="20697" spans="44:74">
      <c r="AR20697" s="8"/>
      <c r="BV20697" s="38"/>
    </row>
    <row r="20698" spans="44:74">
      <c r="AR20698" s="8"/>
      <c r="BV20698" s="38"/>
    </row>
    <row r="20699" spans="44:74">
      <c r="AR20699" s="8"/>
      <c r="BV20699" s="38"/>
    </row>
    <row r="20700" spans="44:74">
      <c r="AR20700" s="8"/>
      <c r="BV20700" s="38"/>
    </row>
    <row r="20701" spans="44:74">
      <c r="AR20701" s="8"/>
      <c r="BV20701" s="38"/>
    </row>
    <row r="20702" spans="44:74">
      <c r="AR20702" s="8"/>
      <c r="BV20702" s="38"/>
    </row>
    <row r="20703" spans="44:74">
      <c r="AR20703" s="8"/>
      <c r="BV20703" s="38"/>
    </row>
    <row r="20704" spans="44:74">
      <c r="AR20704" s="8"/>
      <c r="BV20704" s="38"/>
    </row>
    <row r="20705" spans="44:74">
      <c r="AR20705" s="8"/>
      <c r="BV20705" s="38"/>
    </row>
    <row r="20706" spans="44:74">
      <c r="AR20706" s="8"/>
      <c r="BV20706" s="38"/>
    </row>
    <row r="20707" spans="44:74">
      <c r="AR20707" s="8"/>
      <c r="BV20707" s="38"/>
    </row>
    <row r="20708" spans="44:74">
      <c r="AR20708" s="8"/>
      <c r="BV20708" s="38"/>
    </row>
    <row r="20709" spans="44:74">
      <c r="AR20709" s="8"/>
      <c r="BV20709" s="38"/>
    </row>
    <row r="20710" spans="44:74">
      <c r="AR20710" s="8"/>
      <c r="BV20710" s="38"/>
    </row>
    <row r="20711" spans="44:74">
      <c r="AR20711" s="8"/>
      <c r="BV20711" s="38"/>
    </row>
    <row r="20712" spans="44:74">
      <c r="AR20712" s="8"/>
      <c r="BV20712" s="38"/>
    </row>
    <row r="20713" spans="44:74">
      <c r="AR20713" s="8"/>
      <c r="BV20713" s="38"/>
    </row>
    <row r="20714" spans="44:74">
      <c r="AR20714" s="8"/>
      <c r="BV20714" s="38"/>
    </row>
    <row r="20715" spans="44:74">
      <c r="AR20715" s="8"/>
      <c r="BV20715" s="38"/>
    </row>
    <row r="20716" spans="44:74">
      <c r="AR20716" s="8"/>
      <c r="BV20716" s="38"/>
    </row>
    <row r="20717" spans="44:74">
      <c r="AR20717" s="8"/>
      <c r="BV20717" s="38"/>
    </row>
    <row r="20718" spans="44:74">
      <c r="AR20718" s="8"/>
      <c r="BV20718" s="38"/>
    </row>
    <row r="20719" spans="44:74">
      <c r="AR20719" s="8"/>
      <c r="BV20719" s="38"/>
    </row>
    <row r="20720" spans="44:74">
      <c r="AR20720" s="8"/>
      <c r="BV20720" s="38"/>
    </row>
    <row r="20721" spans="44:74">
      <c r="AR20721" s="8"/>
      <c r="BV20721" s="38"/>
    </row>
    <row r="20722" spans="44:74">
      <c r="AR20722" s="8"/>
      <c r="BV20722" s="38"/>
    </row>
    <row r="20723" spans="44:74">
      <c r="AR20723" s="8"/>
      <c r="BV20723" s="38"/>
    </row>
    <row r="20724" spans="44:74">
      <c r="AR20724" s="8"/>
      <c r="BV20724" s="38"/>
    </row>
    <row r="20725" spans="44:74">
      <c r="AR20725" s="8"/>
      <c r="BV20725" s="38"/>
    </row>
    <row r="20726" spans="44:74">
      <c r="AR20726" s="8"/>
      <c r="BV20726" s="38"/>
    </row>
    <row r="20727" spans="44:74">
      <c r="AR20727" s="8"/>
      <c r="BV20727" s="38"/>
    </row>
    <row r="20728" spans="44:74">
      <c r="AR20728" s="8"/>
      <c r="BV20728" s="38"/>
    </row>
    <row r="20729" spans="44:74">
      <c r="AR20729" s="8"/>
      <c r="BV20729" s="38"/>
    </row>
    <row r="20730" spans="44:74">
      <c r="AR20730" s="8"/>
      <c r="BV20730" s="38"/>
    </row>
    <row r="20731" spans="44:74">
      <c r="AR20731" s="8"/>
      <c r="BV20731" s="38"/>
    </row>
    <row r="20732" spans="44:74">
      <c r="AR20732" s="8"/>
      <c r="BV20732" s="38"/>
    </row>
    <row r="20733" spans="44:74">
      <c r="AR20733" s="8"/>
      <c r="BV20733" s="38"/>
    </row>
    <row r="20734" spans="44:74">
      <c r="AR20734" s="8"/>
      <c r="BV20734" s="38"/>
    </row>
    <row r="20735" spans="44:74">
      <c r="AR20735" s="8"/>
      <c r="BV20735" s="38"/>
    </row>
    <row r="20736" spans="44:74">
      <c r="AR20736" s="8"/>
      <c r="BV20736" s="38"/>
    </row>
    <row r="20737" spans="44:74">
      <c r="AR20737" s="8"/>
      <c r="BV20737" s="38"/>
    </row>
    <row r="20738" spans="44:74">
      <c r="AR20738" s="8"/>
      <c r="BV20738" s="38"/>
    </row>
    <row r="20739" spans="44:74">
      <c r="AR20739" s="8"/>
      <c r="BV20739" s="38"/>
    </row>
    <row r="20740" spans="44:74">
      <c r="AR20740" s="8"/>
      <c r="BV20740" s="38"/>
    </row>
    <row r="20741" spans="44:74">
      <c r="AR20741" s="8"/>
      <c r="BV20741" s="38"/>
    </row>
    <row r="20742" spans="44:74">
      <c r="AR20742" s="8"/>
      <c r="BV20742" s="38"/>
    </row>
    <row r="20743" spans="44:74">
      <c r="AR20743" s="8"/>
      <c r="BV20743" s="38"/>
    </row>
    <row r="20744" spans="44:74">
      <c r="AR20744" s="8"/>
      <c r="BV20744" s="38"/>
    </row>
    <row r="20745" spans="44:74">
      <c r="AR20745" s="8"/>
      <c r="BV20745" s="38"/>
    </row>
    <row r="20746" spans="44:74">
      <c r="AR20746" s="8"/>
      <c r="BV20746" s="38"/>
    </row>
    <row r="20747" spans="44:74">
      <c r="AR20747" s="8"/>
      <c r="BV20747" s="38"/>
    </row>
    <row r="20748" spans="44:74">
      <c r="AR20748" s="8"/>
      <c r="BV20748" s="38"/>
    </row>
    <row r="20749" spans="44:74">
      <c r="AR20749" s="8"/>
      <c r="BV20749" s="38"/>
    </row>
    <row r="20750" spans="44:74">
      <c r="AR20750" s="8"/>
      <c r="BV20750" s="38"/>
    </row>
    <row r="20751" spans="44:74">
      <c r="AR20751" s="8"/>
      <c r="BV20751" s="38"/>
    </row>
    <row r="20752" spans="44:74">
      <c r="AR20752" s="8"/>
      <c r="BV20752" s="38"/>
    </row>
    <row r="20753" spans="44:74">
      <c r="AR20753" s="8"/>
      <c r="BV20753" s="38"/>
    </row>
    <row r="20754" spans="44:74">
      <c r="AR20754" s="8"/>
      <c r="BV20754" s="38"/>
    </row>
    <row r="20755" spans="44:74">
      <c r="AR20755" s="8"/>
      <c r="BV20755" s="38"/>
    </row>
    <row r="20756" spans="44:74">
      <c r="AR20756" s="8"/>
      <c r="BV20756" s="38"/>
    </row>
    <row r="20757" spans="44:74">
      <c r="AR20757" s="8"/>
      <c r="BV20757" s="38"/>
    </row>
    <row r="20758" spans="44:74">
      <c r="AR20758" s="8"/>
      <c r="BV20758" s="38"/>
    </row>
    <row r="20759" spans="44:74">
      <c r="AR20759" s="8"/>
      <c r="BV20759" s="38"/>
    </row>
    <row r="20760" spans="44:74">
      <c r="AR20760" s="8"/>
      <c r="BV20760" s="38"/>
    </row>
    <row r="20761" spans="44:74">
      <c r="AR20761" s="8"/>
      <c r="BV20761" s="38"/>
    </row>
    <row r="20762" spans="44:74">
      <c r="AR20762" s="8"/>
      <c r="BV20762" s="38"/>
    </row>
    <row r="20763" spans="44:74">
      <c r="AR20763" s="8"/>
      <c r="BV20763" s="38"/>
    </row>
    <row r="20764" spans="44:74">
      <c r="AR20764" s="8"/>
      <c r="BV20764" s="38"/>
    </row>
    <row r="20765" spans="44:74">
      <c r="AR20765" s="8"/>
      <c r="BV20765" s="38"/>
    </row>
    <row r="20766" spans="44:74">
      <c r="AR20766" s="8"/>
      <c r="BV20766" s="38"/>
    </row>
    <row r="20767" spans="44:74">
      <c r="AR20767" s="8"/>
      <c r="BV20767" s="38"/>
    </row>
    <row r="20768" spans="44:74">
      <c r="AR20768" s="8"/>
      <c r="BV20768" s="38"/>
    </row>
    <row r="20769" spans="44:74">
      <c r="AR20769" s="8"/>
      <c r="BV20769" s="38"/>
    </row>
    <row r="20770" spans="44:74">
      <c r="AR20770" s="8"/>
      <c r="BV20770" s="38"/>
    </row>
    <row r="20771" spans="44:74">
      <c r="AR20771" s="8"/>
      <c r="BV20771" s="38"/>
    </row>
    <row r="20772" spans="44:74">
      <c r="AR20772" s="8"/>
      <c r="BV20772" s="38"/>
    </row>
    <row r="20773" spans="44:74">
      <c r="AR20773" s="8"/>
      <c r="BV20773" s="38"/>
    </row>
    <row r="20774" spans="44:74">
      <c r="AR20774" s="8"/>
      <c r="BV20774" s="38"/>
    </row>
    <row r="20775" spans="44:74">
      <c r="AR20775" s="8"/>
      <c r="BV20775" s="38"/>
    </row>
    <row r="20776" spans="44:74">
      <c r="AR20776" s="8"/>
      <c r="BV20776" s="38"/>
    </row>
    <row r="20777" spans="44:74">
      <c r="AR20777" s="8"/>
      <c r="BV20777" s="38"/>
    </row>
    <row r="20778" spans="44:74">
      <c r="AR20778" s="8"/>
      <c r="BV20778" s="38"/>
    </row>
    <row r="20779" spans="44:74">
      <c r="AR20779" s="8"/>
      <c r="BV20779" s="38"/>
    </row>
    <row r="20780" spans="44:74">
      <c r="AR20780" s="8"/>
      <c r="BV20780" s="38"/>
    </row>
    <row r="20781" spans="44:74">
      <c r="AR20781" s="8"/>
      <c r="BV20781" s="38"/>
    </row>
    <row r="20782" spans="44:74">
      <c r="AR20782" s="8"/>
      <c r="BV20782" s="38"/>
    </row>
    <row r="20783" spans="44:74">
      <c r="AR20783" s="8"/>
      <c r="BV20783" s="38"/>
    </row>
    <row r="20784" spans="44:74">
      <c r="AR20784" s="8"/>
      <c r="BV20784" s="38"/>
    </row>
    <row r="20785" spans="44:74">
      <c r="AR20785" s="8"/>
      <c r="BV20785" s="38"/>
    </row>
    <row r="20786" spans="44:74">
      <c r="AR20786" s="8"/>
      <c r="BV20786" s="38"/>
    </row>
    <row r="20787" spans="44:74">
      <c r="AR20787" s="8"/>
      <c r="BV20787" s="38"/>
    </row>
    <row r="20788" spans="44:74">
      <c r="AR20788" s="8"/>
      <c r="BV20788" s="38"/>
    </row>
    <row r="20789" spans="44:74">
      <c r="AR20789" s="8"/>
      <c r="BV20789" s="38"/>
    </row>
    <row r="20790" spans="44:74">
      <c r="AR20790" s="8"/>
      <c r="BV20790" s="38"/>
    </row>
    <row r="20791" spans="44:74">
      <c r="AR20791" s="8"/>
      <c r="BV20791" s="38"/>
    </row>
    <row r="20792" spans="44:74">
      <c r="AR20792" s="8"/>
      <c r="BV20792" s="38"/>
    </row>
    <row r="20793" spans="44:74">
      <c r="AR20793" s="8"/>
      <c r="BV20793" s="38"/>
    </row>
    <row r="20794" spans="44:74">
      <c r="AR20794" s="8"/>
      <c r="BV20794" s="38"/>
    </row>
    <row r="20795" spans="44:74">
      <c r="AR20795" s="8"/>
      <c r="BV20795" s="38"/>
    </row>
    <row r="20796" spans="44:74">
      <c r="AR20796" s="8"/>
      <c r="BV20796" s="38"/>
    </row>
    <row r="20797" spans="44:74">
      <c r="AR20797" s="8"/>
      <c r="BV20797" s="38"/>
    </row>
    <row r="20798" spans="44:74">
      <c r="AR20798" s="8"/>
      <c r="BV20798" s="38"/>
    </row>
    <row r="20799" spans="44:74">
      <c r="AR20799" s="8"/>
      <c r="BV20799" s="38"/>
    </row>
    <row r="20800" spans="44:74">
      <c r="AR20800" s="8"/>
      <c r="BV20800" s="38"/>
    </row>
    <row r="20801" spans="44:74">
      <c r="AR20801" s="8"/>
      <c r="BV20801" s="38"/>
    </row>
    <row r="20802" spans="44:74">
      <c r="AR20802" s="8"/>
      <c r="BV20802" s="38"/>
    </row>
    <row r="20803" spans="44:74">
      <c r="AR20803" s="8"/>
      <c r="BV20803" s="38"/>
    </row>
    <row r="20804" spans="44:74">
      <c r="AR20804" s="8"/>
      <c r="BV20804" s="38"/>
    </row>
    <row r="20805" spans="44:74">
      <c r="AR20805" s="8"/>
      <c r="BV20805" s="38"/>
    </row>
    <row r="20806" spans="44:74">
      <c r="AR20806" s="8"/>
      <c r="BV20806" s="38"/>
    </row>
    <row r="20807" spans="44:74">
      <c r="AR20807" s="8"/>
      <c r="BV20807" s="38"/>
    </row>
    <row r="20808" spans="44:74">
      <c r="AR20808" s="8"/>
      <c r="BV20808" s="38"/>
    </row>
    <row r="20809" spans="44:74">
      <c r="AR20809" s="8"/>
      <c r="BV20809" s="38"/>
    </row>
    <row r="20810" spans="44:74">
      <c r="AR20810" s="8"/>
      <c r="BV20810" s="38"/>
    </row>
    <row r="20811" spans="44:74">
      <c r="AR20811" s="8"/>
      <c r="BV20811" s="38"/>
    </row>
    <row r="20812" spans="44:74">
      <c r="AR20812" s="8"/>
      <c r="BV20812" s="38"/>
    </row>
    <row r="20813" spans="44:74">
      <c r="AR20813" s="8"/>
      <c r="BV20813" s="38"/>
    </row>
    <row r="20814" spans="44:74">
      <c r="AR20814" s="8"/>
      <c r="BV20814" s="38"/>
    </row>
    <row r="20815" spans="44:74">
      <c r="AR20815" s="8"/>
      <c r="BV20815" s="38"/>
    </row>
    <row r="20816" spans="44:74">
      <c r="AR20816" s="8"/>
      <c r="BV20816" s="38"/>
    </row>
    <row r="20817" spans="44:74">
      <c r="AR20817" s="8"/>
      <c r="BV20817" s="38"/>
    </row>
    <row r="20818" spans="44:74">
      <c r="AR20818" s="8"/>
      <c r="BV20818" s="38"/>
    </row>
    <row r="20819" spans="44:74">
      <c r="AR20819" s="8"/>
      <c r="BV20819" s="38"/>
    </row>
    <row r="20820" spans="44:74">
      <c r="AR20820" s="8"/>
      <c r="BV20820" s="38"/>
    </row>
    <row r="20821" spans="44:74">
      <c r="AR20821" s="8"/>
      <c r="BV20821" s="38"/>
    </row>
    <row r="20822" spans="44:74">
      <c r="AR20822" s="8"/>
      <c r="BV20822" s="38"/>
    </row>
    <row r="20823" spans="44:74">
      <c r="AR20823" s="8"/>
      <c r="BV20823" s="38"/>
    </row>
    <row r="20824" spans="44:74">
      <c r="AR20824" s="8"/>
      <c r="BV20824" s="38"/>
    </row>
    <row r="20825" spans="44:74">
      <c r="AR20825" s="8"/>
      <c r="BV20825" s="38"/>
    </row>
    <row r="20826" spans="44:74">
      <c r="AR20826" s="8"/>
      <c r="BV20826" s="38"/>
    </row>
    <row r="20827" spans="44:74">
      <c r="AR20827" s="8"/>
      <c r="BV20827" s="38"/>
    </row>
    <row r="20828" spans="44:74">
      <c r="AR20828" s="8"/>
      <c r="BV20828" s="38"/>
    </row>
    <row r="20829" spans="44:74">
      <c r="AR20829" s="8"/>
      <c r="BV20829" s="38"/>
    </row>
    <row r="20830" spans="44:74">
      <c r="AR20830" s="8"/>
      <c r="BV20830" s="38"/>
    </row>
    <row r="20831" spans="44:74">
      <c r="AR20831" s="8"/>
      <c r="BV20831" s="38"/>
    </row>
    <row r="20832" spans="44:74">
      <c r="AR20832" s="8"/>
      <c r="BV20832" s="38"/>
    </row>
    <row r="20833" spans="44:74">
      <c r="AR20833" s="8"/>
      <c r="BV20833" s="38"/>
    </row>
    <row r="20834" spans="44:74">
      <c r="AR20834" s="8"/>
      <c r="BV20834" s="38"/>
    </row>
    <row r="20835" spans="44:74">
      <c r="AR20835" s="8"/>
      <c r="BV20835" s="38"/>
    </row>
    <row r="20836" spans="44:74">
      <c r="AR20836" s="8"/>
      <c r="BV20836" s="38"/>
    </row>
    <row r="20837" spans="44:74">
      <c r="AR20837" s="8"/>
      <c r="BV20837" s="38"/>
    </row>
    <row r="20838" spans="44:74">
      <c r="AR20838" s="8"/>
      <c r="BV20838" s="38"/>
    </row>
    <row r="20839" spans="44:74">
      <c r="AR20839" s="8"/>
      <c r="BV20839" s="38"/>
    </row>
    <row r="20840" spans="44:74">
      <c r="AR20840" s="8"/>
      <c r="BV20840" s="38"/>
    </row>
    <row r="20841" spans="44:74">
      <c r="AR20841" s="8"/>
      <c r="BV20841" s="38"/>
    </row>
    <row r="20842" spans="44:74">
      <c r="AR20842" s="8"/>
      <c r="BV20842" s="38"/>
    </row>
    <row r="20843" spans="44:74">
      <c r="AR20843" s="8"/>
      <c r="BV20843" s="38"/>
    </row>
    <row r="20844" spans="44:74">
      <c r="AR20844" s="8"/>
      <c r="BV20844" s="38"/>
    </row>
    <row r="20845" spans="44:74">
      <c r="AR20845" s="8"/>
      <c r="BV20845" s="38"/>
    </row>
    <row r="20846" spans="44:74">
      <c r="AR20846" s="8"/>
      <c r="BV20846" s="38"/>
    </row>
    <row r="20847" spans="44:74">
      <c r="AR20847" s="8"/>
      <c r="BV20847" s="38"/>
    </row>
    <row r="20848" spans="44:74">
      <c r="AR20848" s="8"/>
      <c r="BV20848" s="38"/>
    </row>
    <row r="20849" spans="44:74">
      <c r="AR20849" s="8"/>
      <c r="BV20849" s="38"/>
    </row>
    <row r="20850" spans="44:74">
      <c r="AR20850" s="8"/>
      <c r="BV20850" s="38"/>
    </row>
    <row r="20851" spans="44:74">
      <c r="AR20851" s="8"/>
      <c r="BV20851" s="38"/>
    </row>
    <row r="20852" spans="44:74">
      <c r="AR20852" s="8"/>
      <c r="BV20852" s="38"/>
    </row>
    <row r="20853" spans="44:74">
      <c r="AR20853" s="8"/>
      <c r="BV20853" s="38"/>
    </row>
    <row r="20854" spans="44:74">
      <c r="AR20854" s="8"/>
      <c r="BV20854" s="38"/>
    </row>
    <row r="20855" spans="44:74">
      <c r="AR20855" s="8"/>
      <c r="BV20855" s="38"/>
    </row>
    <row r="20856" spans="44:74">
      <c r="AR20856" s="8"/>
      <c r="BV20856" s="38"/>
    </row>
    <row r="20857" spans="44:74">
      <c r="AR20857" s="8"/>
      <c r="BV20857" s="38"/>
    </row>
    <row r="20858" spans="44:74">
      <c r="AR20858" s="8"/>
      <c r="BV20858" s="38"/>
    </row>
    <row r="20859" spans="44:74">
      <c r="AR20859" s="8"/>
      <c r="BV20859" s="38"/>
    </row>
    <row r="20860" spans="44:74">
      <c r="AR20860" s="8"/>
      <c r="BV20860" s="38"/>
    </row>
    <row r="20861" spans="44:74">
      <c r="AR20861" s="8"/>
      <c r="BV20861" s="38"/>
    </row>
    <row r="20862" spans="44:74">
      <c r="AR20862" s="8"/>
      <c r="BV20862" s="38"/>
    </row>
    <row r="20863" spans="44:74">
      <c r="AR20863" s="8"/>
      <c r="BV20863" s="38"/>
    </row>
    <row r="20864" spans="44:74">
      <c r="AR20864" s="8"/>
      <c r="BV20864" s="38"/>
    </row>
    <row r="20865" spans="44:74">
      <c r="AR20865" s="8"/>
      <c r="BV20865" s="38"/>
    </row>
    <row r="20866" spans="44:74">
      <c r="AR20866" s="8"/>
      <c r="BV20866" s="38"/>
    </row>
    <row r="20867" spans="44:74">
      <c r="AR20867" s="8"/>
      <c r="BV20867" s="38"/>
    </row>
    <row r="20868" spans="44:74">
      <c r="AR20868" s="8"/>
      <c r="BV20868" s="38"/>
    </row>
    <row r="20869" spans="44:74">
      <c r="AR20869" s="8"/>
      <c r="BV20869" s="38"/>
    </row>
    <row r="20870" spans="44:74">
      <c r="AR20870" s="8"/>
      <c r="BV20870" s="38"/>
    </row>
    <row r="20871" spans="44:74">
      <c r="AR20871" s="8"/>
      <c r="BV20871" s="38"/>
    </row>
    <row r="20872" spans="44:74">
      <c r="AR20872" s="8"/>
      <c r="BV20872" s="38"/>
    </row>
    <row r="20873" spans="44:74">
      <c r="AR20873" s="8"/>
      <c r="BV20873" s="38"/>
    </row>
    <row r="20874" spans="44:74">
      <c r="AR20874" s="8"/>
      <c r="BV20874" s="38"/>
    </row>
    <row r="20875" spans="44:74">
      <c r="AR20875" s="8"/>
      <c r="BV20875" s="38"/>
    </row>
    <row r="20876" spans="44:74">
      <c r="AR20876" s="8"/>
      <c r="BV20876" s="38"/>
    </row>
    <row r="20877" spans="44:74">
      <c r="AR20877" s="8"/>
      <c r="BV20877" s="38"/>
    </row>
    <row r="20878" spans="44:74">
      <c r="AR20878" s="8"/>
      <c r="BV20878" s="38"/>
    </row>
    <row r="20879" spans="44:74">
      <c r="AR20879" s="8"/>
      <c r="BV20879" s="38"/>
    </row>
    <row r="20880" spans="44:74">
      <c r="AR20880" s="8"/>
      <c r="BV20880" s="38"/>
    </row>
    <row r="20881" spans="44:74">
      <c r="AR20881" s="8"/>
      <c r="BV20881" s="38"/>
    </row>
    <row r="20882" spans="44:74">
      <c r="AR20882" s="8"/>
      <c r="BV20882" s="38"/>
    </row>
    <row r="20883" spans="44:74">
      <c r="AR20883" s="8"/>
      <c r="BV20883" s="38"/>
    </row>
    <row r="20884" spans="44:74">
      <c r="AR20884" s="8"/>
      <c r="BV20884" s="38"/>
    </row>
    <row r="20885" spans="44:74">
      <c r="AR20885" s="8"/>
      <c r="BV20885" s="38"/>
    </row>
    <row r="20886" spans="44:74">
      <c r="AR20886" s="8"/>
      <c r="BV20886" s="38"/>
    </row>
    <row r="20887" spans="44:74">
      <c r="AR20887" s="8"/>
      <c r="BV20887" s="38"/>
    </row>
    <row r="20888" spans="44:74">
      <c r="AR20888" s="8"/>
      <c r="BV20888" s="38"/>
    </row>
    <row r="20889" spans="44:74">
      <c r="AR20889" s="8"/>
      <c r="BV20889" s="38"/>
    </row>
    <row r="20890" spans="44:74">
      <c r="AR20890" s="8"/>
      <c r="BV20890" s="38"/>
    </row>
    <row r="20891" spans="44:74">
      <c r="AR20891" s="8"/>
      <c r="BV20891" s="38"/>
    </row>
    <row r="20892" spans="44:74">
      <c r="AR20892" s="8"/>
      <c r="BV20892" s="38"/>
    </row>
    <row r="20893" spans="44:74">
      <c r="AR20893" s="8"/>
      <c r="BV20893" s="38"/>
    </row>
    <row r="20894" spans="44:74">
      <c r="AR20894" s="8"/>
      <c r="BV20894" s="38"/>
    </row>
    <row r="20895" spans="44:74">
      <c r="AR20895" s="8"/>
      <c r="BV20895" s="38"/>
    </row>
    <row r="20896" spans="44:74">
      <c r="AR20896" s="8"/>
      <c r="BV20896" s="38"/>
    </row>
    <row r="20897" spans="44:74">
      <c r="AR20897" s="8"/>
      <c r="BV20897" s="38"/>
    </row>
    <row r="20898" spans="44:74">
      <c r="AR20898" s="8"/>
      <c r="BV20898" s="38"/>
    </row>
    <row r="20899" spans="44:74">
      <c r="AR20899" s="8"/>
      <c r="BV20899" s="38"/>
    </row>
    <row r="20900" spans="44:74">
      <c r="AR20900" s="8"/>
      <c r="BV20900" s="38"/>
    </row>
    <row r="20901" spans="44:74">
      <c r="AR20901" s="8"/>
      <c r="BV20901" s="38"/>
    </row>
    <row r="20902" spans="44:74">
      <c r="AR20902" s="8"/>
      <c r="BV20902" s="38"/>
    </row>
    <row r="20903" spans="44:74">
      <c r="AR20903" s="8"/>
      <c r="BV20903" s="38"/>
    </row>
    <row r="20904" spans="44:74">
      <c r="AR20904" s="8"/>
      <c r="BV20904" s="38"/>
    </row>
    <row r="20905" spans="44:74">
      <c r="AR20905" s="8"/>
      <c r="BV20905" s="38"/>
    </row>
    <row r="20906" spans="44:74">
      <c r="AR20906" s="8"/>
      <c r="BV20906" s="38"/>
    </row>
    <row r="20907" spans="44:74">
      <c r="AR20907" s="8"/>
      <c r="BV20907" s="38"/>
    </row>
    <row r="20908" spans="44:74">
      <c r="AR20908" s="8"/>
      <c r="BV20908" s="38"/>
    </row>
    <row r="20909" spans="44:74">
      <c r="AR20909" s="8"/>
      <c r="BV20909" s="38"/>
    </row>
    <row r="20910" spans="44:74">
      <c r="AR20910" s="8"/>
      <c r="BV20910" s="38"/>
    </row>
    <row r="20911" spans="44:74">
      <c r="AR20911" s="8"/>
      <c r="BV20911" s="38"/>
    </row>
    <row r="20912" spans="44:74">
      <c r="AR20912" s="8"/>
      <c r="BV20912" s="38"/>
    </row>
    <row r="20913" spans="44:74">
      <c r="AR20913" s="8"/>
      <c r="BV20913" s="38"/>
    </row>
    <row r="20914" spans="44:74">
      <c r="AR20914" s="8"/>
      <c r="BV20914" s="38"/>
    </row>
    <row r="20915" spans="44:74">
      <c r="AR20915" s="8"/>
      <c r="BV20915" s="38"/>
    </row>
    <row r="20916" spans="44:74">
      <c r="AR20916" s="8"/>
      <c r="BV20916" s="38"/>
    </row>
    <row r="20917" spans="44:74">
      <c r="AR20917" s="8"/>
      <c r="BV20917" s="38"/>
    </row>
    <row r="20918" spans="44:74">
      <c r="AR20918" s="8"/>
      <c r="BV20918" s="38"/>
    </row>
    <row r="20919" spans="44:74">
      <c r="AR20919" s="8"/>
      <c r="BV20919" s="38"/>
    </row>
    <row r="20920" spans="44:74">
      <c r="AR20920" s="8"/>
      <c r="BV20920" s="38"/>
    </row>
    <row r="20921" spans="44:74">
      <c r="AR20921" s="8"/>
      <c r="BV20921" s="38"/>
    </row>
    <row r="20922" spans="44:74">
      <c r="AR20922" s="8"/>
      <c r="BV20922" s="38"/>
    </row>
    <row r="20923" spans="44:74">
      <c r="AR20923" s="8"/>
      <c r="BV20923" s="38"/>
    </row>
    <row r="20924" spans="44:74">
      <c r="AR20924" s="8"/>
      <c r="BV20924" s="38"/>
    </row>
    <row r="20925" spans="44:74">
      <c r="AR20925" s="8"/>
      <c r="BV20925" s="38"/>
    </row>
    <row r="20926" spans="44:74">
      <c r="AR20926" s="8"/>
      <c r="BV20926" s="38"/>
    </row>
    <row r="20927" spans="44:74">
      <c r="AR20927" s="8"/>
      <c r="BV20927" s="38"/>
    </row>
    <row r="20928" spans="44:74">
      <c r="AR20928" s="8"/>
      <c r="BV20928" s="38"/>
    </row>
    <row r="20929" spans="44:74">
      <c r="AR20929" s="8"/>
      <c r="BV20929" s="38"/>
    </row>
    <row r="20930" spans="44:74">
      <c r="AR20930" s="8"/>
      <c r="BV20930" s="38"/>
    </row>
    <row r="20931" spans="44:74">
      <c r="AR20931" s="8"/>
      <c r="BV20931" s="38"/>
    </row>
    <row r="20932" spans="44:74">
      <c r="AR20932" s="8"/>
      <c r="BV20932" s="38"/>
    </row>
    <row r="20933" spans="44:74">
      <c r="AR20933" s="8"/>
      <c r="BV20933" s="38"/>
    </row>
    <row r="20934" spans="44:74">
      <c r="AR20934" s="8"/>
      <c r="BV20934" s="38"/>
    </row>
    <row r="20935" spans="44:74">
      <c r="AR20935" s="8"/>
      <c r="BV20935" s="38"/>
    </row>
    <row r="20936" spans="44:74">
      <c r="AR20936" s="8"/>
      <c r="BV20936" s="38"/>
    </row>
    <row r="20937" spans="44:74">
      <c r="AR20937" s="8"/>
      <c r="BV20937" s="38"/>
    </row>
    <row r="20938" spans="44:74">
      <c r="AR20938" s="8"/>
      <c r="BV20938" s="38"/>
    </row>
    <row r="20939" spans="44:74">
      <c r="AR20939" s="8"/>
      <c r="BV20939" s="38"/>
    </row>
    <row r="20940" spans="44:74">
      <c r="AR20940" s="8"/>
      <c r="BV20940" s="38"/>
    </row>
    <row r="20941" spans="44:74">
      <c r="AR20941" s="8"/>
      <c r="BV20941" s="38"/>
    </row>
    <row r="20942" spans="44:74">
      <c r="AR20942" s="8"/>
      <c r="BV20942" s="38"/>
    </row>
    <row r="20943" spans="44:74">
      <c r="AR20943" s="8"/>
      <c r="BV20943" s="38"/>
    </row>
    <row r="20944" spans="44:74">
      <c r="AR20944" s="8"/>
      <c r="BV20944" s="38"/>
    </row>
    <row r="20945" spans="44:74">
      <c r="AR20945" s="8"/>
      <c r="BV20945" s="38"/>
    </row>
    <row r="20946" spans="44:74">
      <c r="AR20946" s="8"/>
      <c r="BV20946" s="38"/>
    </row>
    <row r="20947" spans="44:74">
      <c r="AR20947" s="8"/>
      <c r="BV20947" s="38"/>
    </row>
    <row r="20948" spans="44:74">
      <c r="AR20948" s="8"/>
      <c r="BV20948" s="38"/>
    </row>
    <row r="20949" spans="44:74">
      <c r="AR20949" s="8"/>
      <c r="BV20949" s="38"/>
    </row>
    <row r="20950" spans="44:74">
      <c r="AR20950" s="8"/>
      <c r="BV20950" s="38"/>
    </row>
    <row r="20951" spans="44:74">
      <c r="AR20951" s="8"/>
      <c r="BV20951" s="38"/>
    </row>
    <row r="20952" spans="44:74">
      <c r="AR20952" s="8"/>
      <c r="BV20952" s="38"/>
    </row>
    <row r="20953" spans="44:74">
      <c r="AR20953" s="8"/>
      <c r="BV20953" s="38"/>
    </row>
    <row r="20954" spans="44:74">
      <c r="AR20954" s="8"/>
      <c r="BV20954" s="38"/>
    </row>
    <row r="20955" spans="44:74">
      <c r="AR20955" s="8"/>
      <c r="BV20955" s="38"/>
    </row>
    <row r="20956" spans="44:74">
      <c r="AR20956" s="8"/>
      <c r="BV20956" s="38"/>
    </row>
    <row r="20957" spans="44:74">
      <c r="AR20957" s="8"/>
      <c r="BV20957" s="38"/>
    </row>
    <row r="20958" spans="44:74">
      <c r="AR20958" s="8"/>
      <c r="BV20958" s="38"/>
    </row>
    <row r="20959" spans="44:74">
      <c r="AR20959" s="8"/>
      <c r="BV20959" s="38"/>
    </row>
    <row r="20960" spans="44:74">
      <c r="AR20960" s="8"/>
      <c r="BV20960" s="38"/>
    </row>
    <row r="20961" spans="44:74">
      <c r="AR20961" s="8"/>
      <c r="BV20961" s="38"/>
    </row>
    <row r="20962" spans="44:74">
      <c r="AR20962" s="8"/>
      <c r="BV20962" s="38"/>
    </row>
    <row r="20963" spans="44:74">
      <c r="AR20963" s="8"/>
      <c r="BV20963" s="38"/>
    </row>
    <row r="20964" spans="44:74">
      <c r="AR20964" s="8"/>
      <c r="BV20964" s="38"/>
    </row>
    <row r="20965" spans="44:74">
      <c r="AR20965" s="8"/>
      <c r="BV20965" s="38"/>
    </row>
    <row r="20966" spans="44:74">
      <c r="AR20966" s="8"/>
      <c r="BV20966" s="38"/>
    </row>
    <row r="20967" spans="44:74">
      <c r="AR20967" s="8"/>
      <c r="BV20967" s="38"/>
    </row>
    <row r="20968" spans="44:74">
      <c r="AR20968" s="8"/>
      <c r="BV20968" s="38"/>
    </row>
    <row r="20969" spans="44:74">
      <c r="AR20969" s="8"/>
      <c r="BV20969" s="38"/>
    </row>
    <row r="20970" spans="44:74">
      <c r="AR20970" s="8"/>
      <c r="BV20970" s="38"/>
    </row>
    <row r="20971" spans="44:74">
      <c r="AR20971" s="8"/>
      <c r="BV20971" s="38"/>
    </row>
    <row r="20972" spans="44:74">
      <c r="AR20972" s="8"/>
      <c r="BV20972" s="38"/>
    </row>
    <row r="20973" spans="44:74">
      <c r="AR20973" s="8"/>
      <c r="BV20973" s="38"/>
    </row>
    <row r="20974" spans="44:74">
      <c r="AR20974" s="8"/>
      <c r="BV20974" s="38"/>
    </row>
    <row r="20975" spans="44:74">
      <c r="AR20975" s="8"/>
      <c r="BV20975" s="38"/>
    </row>
    <row r="20976" spans="44:74">
      <c r="AR20976" s="8"/>
      <c r="BV20976" s="38"/>
    </row>
    <row r="20977" spans="44:74">
      <c r="AR20977" s="8"/>
      <c r="BV20977" s="38"/>
    </row>
    <row r="20978" spans="44:74">
      <c r="AR20978" s="8"/>
      <c r="BV20978" s="38"/>
    </row>
    <row r="20979" spans="44:74">
      <c r="AR20979" s="8"/>
      <c r="BV20979" s="38"/>
    </row>
    <row r="20980" spans="44:74">
      <c r="AR20980" s="8"/>
      <c r="BV20980" s="38"/>
    </row>
    <row r="20981" spans="44:74">
      <c r="AR20981" s="8"/>
      <c r="BV20981" s="38"/>
    </row>
    <row r="20982" spans="44:74">
      <c r="AR20982" s="8"/>
      <c r="BV20982" s="38"/>
    </row>
    <row r="20983" spans="44:74">
      <c r="AR20983" s="8"/>
      <c r="BV20983" s="38"/>
    </row>
    <row r="20984" spans="44:74">
      <c r="AR20984" s="8"/>
      <c r="BV20984" s="38"/>
    </row>
    <row r="20985" spans="44:74">
      <c r="AR20985" s="8"/>
      <c r="BV20985" s="38"/>
    </row>
    <row r="20986" spans="44:74">
      <c r="AR20986" s="8"/>
      <c r="BV20986" s="38"/>
    </row>
    <row r="20987" spans="44:74">
      <c r="AR20987" s="8"/>
      <c r="BV20987" s="38"/>
    </row>
    <row r="20988" spans="44:74">
      <c r="AR20988" s="8"/>
      <c r="BV20988" s="38"/>
    </row>
    <row r="20989" spans="44:74">
      <c r="AR20989" s="8"/>
      <c r="BV20989" s="38"/>
    </row>
    <row r="20990" spans="44:74">
      <c r="AR20990" s="8"/>
      <c r="BV20990" s="38"/>
    </row>
    <row r="20991" spans="44:74">
      <c r="AR20991" s="8"/>
      <c r="BV20991" s="38"/>
    </row>
    <row r="20992" spans="44:74">
      <c r="AR20992" s="8"/>
      <c r="BV20992" s="38"/>
    </row>
    <row r="20993" spans="44:74">
      <c r="AR20993" s="8"/>
      <c r="BV20993" s="38"/>
    </row>
    <row r="20994" spans="44:74">
      <c r="AR20994" s="8"/>
      <c r="BV20994" s="38"/>
    </row>
    <row r="20995" spans="44:74">
      <c r="AR20995" s="8"/>
      <c r="BV20995" s="38"/>
    </row>
    <row r="20996" spans="44:74">
      <c r="AR20996" s="8"/>
      <c r="BV20996" s="38"/>
    </row>
    <row r="20997" spans="44:74">
      <c r="AR20997" s="8"/>
      <c r="BV20997" s="38"/>
    </row>
    <row r="20998" spans="44:74">
      <c r="AR20998" s="8"/>
      <c r="BV20998" s="38"/>
    </row>
    <row r="20999" spans="44:74">
      <c r="AR20999" s="8"/>
      <c r="BV20999" s="38"/>
    </row>
    <row r="21000" spans="44:74">
      <c r="AR21000" s="8"/>
      <c r="BV21000" s="38"/>
    </row>
    <row r="21001" spans="44:74">
      <c r="AR21001" s="8"/>
      <c r="BV21001" s="38"/>
    </row>
    <row r="21002" spans="44:74">
      <c r="AR21002" s="8"/>
      <c r="BV21002" s="38"/>
    </row>
    <row r="21003" spans="44:74">
      <c r="AR21003" s="8"/>
      <c r="BV21003" s="38"/>
    </row>
    <row r="21004" spans="44:74">
      <c r="AR21004" s="8"/>
      <c r="BV21004" s="38"/>
    </row>
    <row r="21005" spans="44:74">
      <c r="AR21005" s="8"/>
      <c r="BV21005" s="38"/>
    </row>
    <row r="21006" spans="44:74">
      <c r="AR21006" s="8"/>
      <c r="BV21006" s="38"/>
    </row>
    <row r="21007" spans="44:74">
      <c r="AR21007" s="8"/>
      <c r="BV21007" s="38"/>
    </row>
    <row r="21008" spans="44:74">
      <c r="AR21008" s="8"/>
      <c r="BV21008" s="38"/>
    </row>
    <row r="21009" spans="44:74">
      <c r="AR21009" s="8"/>
      <c r="BV21009" s="38"/>
    </row>
    <row r="21010" spans="44:74">
      <c r="AR21010" s="8"/>
      <c r="BV21010" s="38"/>
    </row>
    <row r="21011" spans="44:74">
      <c r="AR21011" s="8"/>
      <c r="BV21011" s="38"/>
    </row>
    <row r="21012" spans="44:74">
      <c r="AR21012" s="8"/>
      <c r="BV21012" s="38"/>
    </row>
    <row r="21013" spans="44:74">
      <c r="AR21013" s="8"/>
      <c r="BV21013" s="38"/>
    </row>
    <row r="21014" spans="44:74">
      <c r="AR21014" s="8"/>
      <c r="BV21014" s="38"/>
    </row>
    <row r="21015" spans="44:74">
      <c r="AR21015" s="8"/>
      <c r="BV21015" s="38"/>
    </row>
    <row r="21016" spans="44:74">
      <c r="AR21016" s="8"/>
      <c r="BV21016" s="38"/>
    </row>
    <row r="21017" spans="44:74">
      <c r="AR21017" s="8"/>
      <c r="BV21017" s="38"/>
    </row>
    <row r="21018" spans="44:74">
      <c r="AR21018" s="8"/>
      <c r="BV21018" s="38"/>
    </row>
    <row r="21019" spans="44:74">
      <c r="AR21019" s="8"/>
      <c r="BV21019" s="38"/>
    </row>
    <row r="21020" spans="44:74">
      <c r="AR21020" s="8"/>
      <c r="BV21020" s="38"/>
    </row>
    <row r="21021" spans="44:74">
      <c r="AR21021" s="8"/>
      <c r="BV21021" s="38"/>
    </row>
    <row r="21022" spans="44:74">
      <c r="AR21022" s="8"/>
      <c r="BV21022" s="38"/>
    </row>
    <row r="21023" spans="44:74">
      <c r="AR21023" s="8"/>
      <c r="BV21023" s="38"/>
    </row>
    <row r="21024" spans="44:74">
      <c r="AR21024" s="8"/>
      <c r="BV21024" s="38"/>
    </row>
    <row r="21025" spans="44:74">
      <c r="AR21025" s="8"/>
      <c r="BV21025" s="38"/>
    </row>
    <row r="21026" spans="44:74">
      <c r="AR21026" s="8"/>
      <c r="BV21026" s="38"/>
    </row>
    <row r="21027" spans="44:74">
      <c r="AR21027" s="8"/>
      <c r="BV21027" s="38"/>
    </row>
    <row r="21028" spans="44:74">
      <c r="AR21028" s="8"/>
      <c r="BV21028" s="38"/>
    </row>
    <row r="21029" spans="44:74">
      <c r="AR21029" s="8"/>
      <c r="BV21029" s="38"/>
    </row>
    <row r="21030" spans="44:74">
      <c r="AR21030" s="8"/>
      <c r="BV21030" s="38"/>
    </row>
    <row r="21031" spans="44:74">
      <c r="AR21031" s="8"/>
      <c r="BV21031" s="38"/>
    </row>
    <row r="21032" spans="44:74">
      <c r="AR21032" s="8"/>
      <c r="BV21032" s="38"/>
    </row>
    <row r="21033" spans="44:74">
      <c r="AR21033" s="8"/>
      <c r="BV21033" s="38"/>
    </row>
    <row r="21034" spans="44:74">
      <c r="AR21034" s="8"/>
      <c r="BV21034" s="38"/>
    </row>
    <row r="21035" spans="44:74">
      <c r="AR21035" s="8"/>
      <c r="BV21035" s="38"/>
    </row>
    <row r="21036" spans="44:74">
      <c r="AR21036" s="8"/>
      <c r="BV21036" s="38"/>
    </row>
    <row r="21037" spans="44:74">
      <c r="AR21037" s="8"/>
      <c r="BV21037" s="38"/>
    </row>
    <row r="21038" spans="44:74">
      <c r="AR21038" s="8"/>
      <c r="BV21038" s="38"/>
    </row>
    <row r="21039" spans="44:74">
      <c r="AR21039" s="8"/>
      <c r="BV21039" s="38"/>
    </row>
    <row r="21040" spans="44:74">
      <c r="AR21040" s="8"/>
      <c r="BV21040" s="38"/>
    </row>
    <row r="21041" spans="44:74">
      <c r="AR21041" s="8"/>
      <c r="BV21041" s="38"/>
    </row>
    <row r="21042" spans="44:74">
      <c r="AR21042" s="8"/>
      <c r="BV21042" s="38"/>
    </row>
    <row r="21043" spans="44:74">
      <c r="AR21043" s="8"/>
      <c r="BV21043" s="38"/>
    </row>
    <row r="21044" spans="44:74">
      <c r="AR21044" s="8"/>
      <c r="BV21044" s="38"/>
    </row>
    <row r="21045" spans="44:74">
      <c r="AR21045" s="8"/>
      <c r="BV21045" s="38"/>
    </row>
    <row r="21046" spans="44:74">
      <c r="AR21046" s="8"/>
      <c r="BV21046" s="38"/>
    </row>
    <row r="21047" spans="44:74">
      <c r="AR21047" s="8"/>
      <c r="BV21047" s="38"/>
    </row>
    <row r="21048" spans="44:74">
      <c r="AR21048" s="8"/>
      <c r="BV21048" s="38"/>
    </row>
    <row r="21049" spans="44:74">
      <c r="AR21049" s="8"/>
      <c r="BV21049" s="38"/>
    </row>
    <row r="21050" spans="44:74">
      <c r="AR21050" s="8"/>
      <c r="BV21050" s="38"/>
    </row>
    <row r="21051" spans="44:74">
      <c r="AR21051" s="8"/>
      <c r="BV21051" s="38"/>
    </row>
    <row r="21052" spans="44:74">
      <c r="AR21052" s="8"/>
      <c r="BV21052" s="38"/>
    </row>
    <row r="21053" spans="44:74">
      <c r="AR21053" s="8"/>
      <c r="BV21053" s="38"/>
    </row>
    <row r="21054" spans="44:74">
      <c r="AR21054" s="8"/>
      <c r="BV21054" s="38"/>
    </row>
    <row r="21055" spans="44:74">
      <c r="AR21055" s="8"/>
      <c r="BV21055" s="38"/>
    </row>
    <row r="21056" spans="44:74">
      <c r="AR21056" s="8"/>
      <c r="BV21056" s="38"/>
    </row>
    <row r="21057" spans="44:74">
      <c r="AR21057" s="8"/>
      <c r="BV21057" s="38"/>
    </row>
    <row r="21058" spans="44:74">
      <c r="AR21058" s="8"/>
      <c r="BV21058" s="38"/>
    </row>
    <row r="21059" spans="44:74">
      <c r="AR21059" s="8"/>
      <c r="BV21059" s="38"/>
    </row>
    <row r="21060" spans="44:74">
      <c r="AR21060" s="8"/>
      <c r="BV21060" s="38"/>
    </row>
    <row r="21061" spans="44:74">
      <c r="AR21061" s="8"/>
      <c r="BV21061" s="38"/>
    </row>
    <row r="21062" spans="44:74">
      <c r="AR21062" s="8"/>
      <c r="BV21062" s="38"/>
    </row>
    <row r="21063" spans="44:74">
      <c r="AR21063" s="8"/>
      <c r="BV21063" s="38"/>
    </row>
    <row r="21064" spans="44:74">
      <c r="AR21064" s="8"/>
      <c r="BV21064" s="38"/>
    </row>
    <row r="21065" spans="44:74">
      <c r="AR21065" s="8"/>
      <c r="BV21065" s="38"/>
    </row>
    <row r="21066" spans="44:74">
      <c r="AR21066" s="8"/>
      <c r="BV21066" s="38"/>
    </row>
    <row r="21067" spans="44:74">
      <c r="AR21067" s="8"/>
      <c r="BV21067" s="38"/>
    </row>
    <row r="21068" spans="44:74">
      <c r="AR21068" s="8"/>
      <c r="BV21068" s="38"/>
    </row>
    <row r="21069" spans="44:74">
      <c r="AR21069" s="8"/>
      <c r="BV21069" s="38"/>
    </row>
    <row r="21070" spans="44:74">
      <c r="AR21070" s="8"/>
      <c r="BV21070" s="38"/>
    </row>
    <row r="21071" spans="44:74">
      <c r="AR21071" s="8"/>
      <c r="BV21071" s="38"/>
    </row>
    <row r="21072" spans="44:74">
      <c r="AR21072" s="8"/>
      <c r="BV21072" s="38"/>
    </row>
    <row r="21073" spans="44:74">
      <c r="AR21073" s="8"/>
      <c r="BV21073" s="38"/>
    </row>
    <row r="21074" spans="44:74">
      <c r="AR21074" s="8"/>
      <c r="BV21074" s="38"/>
    </row>
    <row r="21075" spans="44:74">
      <c r="AR21075" s="8"/>
      <c r="BV21075" s="38"/>
    </row>
    <row r="21076" spans="44:74">
      <c r="AR21076" s="8"/>
      <c r="BV21076" s="38"/>
    </row>
    <row r="21077" spans="44:74">
      <c r="AR21077" s="8"/>
      <c r="BV21077" s="38"/>
    </row>
    <row r="21078" spans="44:74">
      <c r="AR21078" s="8"/>
      <c r="BV21078" s="38"/>
    </row>
    <row r="21079" spans="44:74">
      <c r="AR21079" s="8"/>
      <c r="BV21079" s="38"/>
    </row>
    <row r="21080" spans="44:74">
      <c r="AR21080" s="8"/>
      <c r="BV21080" s="38"/>
    </row>
    <row r="21081" spans="44:74">
      <c r="AR21081" s="8"/>
      <c r="BV21081" s="38"/>
    </row>
    <row r="21082" spans="44:74">
      <c r="AR21082" s="8"/>
      <c r="BV21082" s="38"/>
    </row>
    <row r="21083" spans="44:74">
      <c r="AR21083" s="8"/>
      <c r="BV21083" s="38"/>
    </row>
    <row r="21084" spans="44:74">
      <c r="AR21084" s="8"/>
      <c r="BV21084" s="38"/>
    </row>
    <row r="21085" spans="44:74">
      <c r="AR21085" s="8"/>
      <c r="BV21085" s="38"/>
    </row>
    <row r="21086" spans="44:74">
      <c r="AR21086" s="8"/>
      <c r="BV21086" s="38"/>
    </row>
    <row r="21087" spans="44:74">
      <c r="AR21087" s="8"/>
      <c r="BV21087" s="38"/>
    </row>
    <row r="21088" spans="44:74">
      <c r="AR21088" s="8"/>
      <c r="BV21088" s="38"/>
    </row>
    <row r="21089" spans="44:74">
      <c r="AR21089" s="8"/>
      <c r="BV21089" s="38"/>
    </row>
    <row r="21090" spans="44:74">
      <c r="AR21090" s="8"/>
      <c r="BV21090" s="38"/>
    </row>
    <row r="21091" spans="44:74">
      <c r="AR21091" s="8"/>
      <c r="BV21091" s="38"/>
    </row>
    <row r="21092" spans="44:74">
      <c r="AR21092" s="8"/>
      <c r="BV21092" s="38"/>
    </row>
    <row r="21093" spans="44:74">
      <c r="AR21093" s="8"/>
      <c r="BV21093" s="38"/>
    </row>
    <row r="21094" spans="44:74">
      <c r="AR21094" s="8"/>
      <c r="BV21094" s="38"/>
    </row>
    <row r="21095" spans="44:74">
      <c r="AR21095" s="8"/>
      <c r="BV21095" s="38"/>
    </row>
    <row r="21096" spans="44:74">
      <c r="AR21096" s="8"/>
      <c r="BV21096" s="38"/>
    </row>
    <row r="21097" spans="44:74">
      <c r="AR21097" s="8"/>
      <c r="BV21097" s="38"/>
    </row>
    <row r="21098" spans="44:74">
      <c r="AR21098" s="8"/>
      <c r="BV21098" s="38"/>
    </row>
    <row r="21099" spans="44:74">
      <c r="AR21099" s="8"/>
      <c r="BV21099" s="38"/>
    </row>
    <row r="21100" spans="44:74">
      <c r="AR21100" s="8"/>
      <c r="BV21100" s="38"/>
    </row>
    <row r="21101" spans="44:74">
      <c r="AR21101" s="8"/>
      <c r="BV21101" s="38"/>
    </row>
    <row r="21102" spans="44:74">
      <c r="AR21102" s="8"/>
      <c r="BV21102" s="38"/>
    </row>
    <row r="21103" spans="44:74">
      <c r="AR21103" s="8"/>
      <c r="BV21103" s="38"/>
    </row>
    <row r="21104" spans="44:74">
      <c r="AR21104" s="8"/>
      <c r="BV21104" s="38"/>
    </row>
    <row r="21105" spans="44:74">
      <c r="AR21105" s="8"/>
      <c r="BV21105" s="38"/>
    </row>
    <row r="21106" spans="44:74">
      <c r="AR21106" s="8"/>
      <c r="BV21106" s="38"/>
    </row>
    <row r="21107" spans="44:74">
      <c r="AR21107" s="8"/>
      <c r="BV21107" s="38"/>
    </row>
    <row r="21108" spans="44:74">
      <c r="AR21108" s="8"/>
      <c r="BV21108" s="38"/>
    </row>
    <row r="21109" spans="44:74">
      <c r="AR21109" s="8"/>
      <c r="BV21109" s="38"/>
    </row>
    <row r="21110" spans="44:74">
      <c r="AR21110" s="8"/>
      <c r="BV21110" s="38"/>
    </row>
    <row r="21111" spans="44:74">
      <c r="AR21111" s="8"/>
      <c r="BV21111" s="38"/>
    </row>
    <row r="21112" spans="44:74">
      <c r="AR21112" s="8"/>
      <c r="BV21112" s="38"/>
    </row>
    <row r="21113" spans="44:74">
      <c r="AR21113" s="8"/>
      <c r="BV21113" s="38"/>
    </row>
    <row r="21114" spans="44:74">
      <c r="AR21114" s="8"/>
      <c r="BV21114" s="38"/>
    </row>
    <row r="21115" spans="44:74">
      <c r="AR21115" s="8"/>
      <c r="BV21115" s="38"/>
    </row>
    <row r="21116" spans="44:74">
      <c r="AR21116" s="8"/>
      <c r="BV21116" s="38"/>
    </row>
    <row r="21117" spans="44:74">
      <c r="AR21117" s="8"/>
      <c r="BV21117" s="38"/>
    </row>
    <row r="21118" spans="44:74">
      <c r="AR21118" s="8"/>
      <c r="BV21118" s="38"/>
    </row>
    <row r="21119" spans="44:74">
      <c r="AR21119" s="8"/>
      <c r="BV21119" s="38"/>
    </row>
    <row r="21120" spans="44:74">
      <c r="AR21120" s="8"/>
      <c r="BV21120" s="38"/>
    </row>
    <row r="21121" spans="44:74">
      <c r="AR21121" s="8"/>
      <c r="BV21121" s="38"/>
    </row>
    <row r="21122" spans="44:74">
      <c r="AR21122" s="8"/>
      <c r="BV21122" s="38"/>
    </row>
    <row r="21123" spans="44:74">
      <c r="AR21123" s="8"/>
      <c r="BV21123" s="38"/>
    </row>
    <row r="21124" spans="44:74">
      <c r="AR21124" s="8"/>
      <c r="BV21124" s="38"/>
    </row>
    <row r="21125" spans="44:74">
      <c r="AR21125" s="8"/>
      <c r="BV21125" s="38"/>
    </row>
    <row r="21126" spans="44:74">
      <c r="AR21126" s="8"/>
      <c r="BV21126" s="38"/>
    </row>
    <row r="21127" spans="44:74">
      <c r="AR21127" s="8"/>
      <c r="BV21127" s="38"/>
    </row>
    <row r="21128" spans="44:74">
      <c r="AR21128" s="8"/>
      <c r="BV21128" s="38"/>
    </row>
    <row r="21129" spans="44:74">
      <c r="AR21129" s="8"/>
      <c r="BV21129" s="38"/>
    </row>
    <row r="21130" spans="44:74">
      <c r="AR21130" s="8"/>
      <c r="BV21130" s="38"/>
    </row>
    <row r="21131" spans="44:74">
      <c r="AR21131" s="8"/>
      <c r="BV21131" s="38"/>
    </row>
    <row r="21132" spans="44:74">
      <c r="AR21132" s="8"/>
      <c r="BV21132" s="38"/>
    </row>
    <row r="21133" spans="44:74">
      <c r="AR21133" s="8"/>
      <c r="BV21133" s="38"/>
    </row>
    <row r="21134" spans="44:74">
      <c r="AR21134" s="8"/>
      <c r="BV21134" s="38"/>
    </row>
    <row r="21135" spans="44:74">
      <c r="AR21135" s="8"/>
      <c r="BV21135" s="38"/>
    </row>
    <row r="21136" spans="44:74">
      <c r="AR21136" s="8"/>
      <c r="BV21136" s="38"/>
    </row>
    <row r="21137" spans="44:74">
      <c r="AR21137" s="8"/>
      <c r="BV21137" s="38"/>
    </row>
    <row r="21138" spans="44:74">
      <c r="AR21138" s="8"/>
      <c r="BV21138" s="38"/>
    </row>
    <row r="21139" spans="44:74">
      <c r="AR21139" s="8"/>
      <c r="BV21139" s="38"/>
    </row>
    <row r="21140" spans="44:74">
      <c r="AR21140" s="8"/>
      <c r="BV21140" s="38"/>
    </row>
    <row r="21141" spans="44:74">
      <c r="AR21141" s="8"/>
      <c r="BV21141" s="38"/>
    </row>
    <row r="21142" spans="44:74">
      <c r="AR21142" s="8"/>
      <c r="BV21142" s="38"/>
    </row>
    <row r="21143" spans="44:74">
      <c r="AR21143" s="8"/>
      <c r="BV21143" s="38"/>
    </row>
    <row r="21144" spans="44:74">
      <c r="AR21144" s="8"/>
      <c r="BV21144" s="38"/>
    </row>
    <row r="21145" spans="44:74">
      <c r="AR21145" s="8"/>
      <c r="BV21145" s="38"/>
    </row>
    <row r="21146" spans="44:74">
      <c r="AR21146" s="8"/>
      <c r="BV21146" s="38"/>
    </row>
    <row r="21147" spans="44:74">
      <c r="AR21147" s="8"/>
      <c r="BV21147" s="38"/>
    </row>
    <row r="21148" spans="44:74">
      <c r="AR21148" s="8"/>
      <c r="BV21148" s="38"/>
    </row>
    <row r="21149" spans="44:74">
      <c r="AR21149" s="8"/>
      <c r="BV21149" s="38"/>
    </row>
    <row r="21150" spans="44:74">
      <c r="AR21150" s="8"/>
      <c r="BV21150" s="38"/>
    </row>
    <row r="21151" spans="44:74">
      <c r="AR21151" s="8"/>
      <c r="BV21151" s="38"/>
    </row>
    <row r="21152" spans="44:74">
      <c r="AR21152" s="8"/>
      <c r="BV21152" s="38"/>
    </row>
    <row r="21153" spans="44:74">
      <c r="AR21153" s="8"/>
      <c r="BV21153" s="38"/>
    </row>
    <row r="21154" spans="44:74">
      <c r="AR21154" s="8"/>
      <c r="BV21154" s="38"/>
    </row>
    <row r="21155" spans="44:74">
      <c r="AR21155" s="8"/>
      <c r="BV21155" s="38"/>
    </row>
    <row r="21156" spans="44:74">
      <c r="AR21156" s="8"/>
      <c r="BV21156" s="38"/>
    </row>
    <row r="21157" spans="44:74">
      <c r="AR21157" s="8"/>
      <c r="BV21157" s="38"/>
    </row>
    <row r="21158" spans="44:74">
      <c r="AR21158" s="8"/>
      <c r="BV21158" s="38"/>
    </row>
    <row r="21159" spans="44:74">
      <c r="AR21159" s="8"/>
      <c r="BV21159" s="38"/>
    </row>
    <row r="21160" spans="44:74">
      <c r="AR21160" s="8"/>
      <c r="BV21160" s="38"/>
    </row>
    <row r="21161" spans="44:74">
      <c r="AR21161" s="8"/>
      <c r="BV21161" s="38"/>
    </row>
    <row r="21162" spans="44:74">
      <c r="AR21162" s="8"/>
      <c r="BV21162" s="38"/>
    </row>
    <row r="21163" spans="44:74">
      <c r="AR21163" s="8"/>
      <c r="BV21163" s="38"/>
    </row>
    <row r="21164" spans="44:74">
      <c r="AR21164" s="8"/>
      <c r="BV21164" s="38"/>
    </row>
    <row r="21165" spans="44:74">
      <c r="AR21165" s="8"/>
      <c r="BV21165" s="38"/>
    </row>
    <row r="21166" spans="44:74">
      <c r="AR21166" s="8"/>
      <c r="BV21166" s="38"/>
    </row>
    <row r="21167" spans="44:74">
      <c r="AR21167" s="8"/>
      <c r="BV21167" s="38"/>
    </row>
    <row r="21168" spans="44:74">
      <c r="AR21168" s="8"/>
      <c r="BV21168" s="38"/>
    </row>
    <row r="21169" spans="44:74">
      <c r="AR21169" s="8"/>
      <c r="BV21169" s="38"/>
    </row>
    <row r="21170" spans="44:74">
      <c r="AR21170" s="8"/>
      <c r="BV21170" s="38"/>
    </row>
    <row r="21171" spans="44:74">
      <c r="AR21171" s="8"/>
      <c r="BV21171" s="38"/>
    </row>
    <row r="21172" spans="44:74">
      <c r="AR21172" s="8"/>
      <c r="BV21172" s="38"/>
    </row>
    <row r="21173" spans="44:74">
      <c r="AR21173" s="8"/>
      <c r="BV21173" s="38"/>
    </row>
    <row r="21174" spans="44:74">
      <c r="AR21174" s="8"/>
      <c r="BV21174" s="38"/>
    </row>
    <row r="21175" spans="44:74">
      <c r="AR21175" s="8"/>
      <c r="BV21175" s="38"/>
    </row>
    <row r="21176" spans="44:74">
      <c r="AR21176" s="8"/>
      <c r="BV21176" s="38"/>
    </row>
    <row r="21177" spans="44:74">
      <c r="AR21177" s="8"/>
      <c r="BV21177" s="38"/>
    </row>
    <row r="21178" spans="44:74">
      <c r="AR21178" s="8"/>
      <c r="BV21178" s="38"/>
    </row>
    <row r="21179" spans="44:74">
      <c r="AR21179" s="8"/>
      <c r="BV21179" s="38"/>
    </row>
    <row r="21180" spans="44:74">
      <c r="AR21180" s="8"/>
      <c r="BV21180" s="38"/>
    </row>
    <row r="21181" spans="44:74">
      <c r="AR21181" s="8"/>
      <c r="BV21181" s="38"/>
    </row>
    <row r="21182" spans="44:74">
      <c r="AR21182" s="8"/>
      <c r="BV21182" s="38"/>
    </row>
    <row r="21183" spans="44:74">
      <c r="AR21183" s="8"/>
      <c r="BV21183" s="38"/>
    </row>
    <row r="21184" spans="44:74">
      <c r="AR21184" s="8"/>
      <c r="BV21184" s="38"/>
    </row>
    <row r="21185" spans="44:74">
      <c r="AR21185" s="8"/>
      <c r="BV21185" s="38"/>
    </row>
    <row r="21186" spans="44:74">
      <c r="AR21186" s="8"/>
      <c r="BV21186" s="38"/>
    </row>
    <row r="21187" spans="44:74">
      <c r="AR21187" s="8"/>
      <c r="BV21187" s="38"/>
    </row>
    <row r="21188" spans="44:74">
      <c r="AR21188" s="8"/>
      <c r="BV21188" s="38"/>
    </row>
    <row r="21189" spans="44:74">
      <c r="AR21189" s="8"/>
      <c r="BV21189" s="38"/>
    </row>
    <row r="21190" spans="44:74">
      <c r="AR21190" s="8"/>
      <c r="BV21190" s="38"/>
    </row>
    <row r="21191" spans="44:74">
      <c r="AR21191" s="8"/>
      <c r="BV21191" s="38"/>
    </row>
    <row r="21192" spans="44:74">
      <c r="AR21192" s="8"/>
      <c r="BV21192" s="38"/>
    </row>
    <row r="21193" spans="44:74">
      <c r="AR21193" s="8"/>
      <c r="BV21193" s="38"/>
    </row>
    <row r="21194" spans="44:74">
      <c r="AR21194" s="8"/>
      <c r="BV21194" s="38"/>
    </row>
    <row r="21195" spans="44:74">
      <c r="AR21195" s="8"/>
      <c r="BV21195" s="38"/>
    </row>
    <row r="21196" spans="44:74">
      <c r="AR21196" s="8"/>
      <c r="BV21196" s="38"/>
    </row>
    <row r="21197" spans="44:74">
      <c r="AR21197" s="8"/>
      <c r="BV21197" s="38"/>
    </row>
    <row r="21198" spans="44:74">
      <c r="AR21198" s="8"/>
      <c r="BV21198" s="38"/>
    </row>
    <row r="21199" spans="44:74">
      <c r="AR21199" s="8"/>
      <c r="BV21199" s="38"/>
    </row>
    <row r="21200" spans="44:74">
      <c r="AR21200" s="8"/>
      <c r="BV21200" s="38"/>
    </row>
    <row r="21201" spans="44:74">
      <c r="AR21201" s="8"/>
      <c r="BV21201" s="38"/>
    </row>
    <row r="21202" spans="44:74">
      <c r="AR21202" s="8"/>
      <c r="BV21202" s="38"/>
    </row>
    <row r="21203" spans="44:74">
      <c r="AR21203" s="8"/>
      <c r="BV21203" s="38"/>
    </row>
    <row r="21204" spans="44:74">
      <c r="AR21204" s="8"/>
      <c r="BV21204" s="38"/>
    </row>
    <row r="21205" spans="44:74">
      <c r="AR21205" s="8"/>
      <c r="BV21205" s="38"/>
    </row>
    <row r="21206" spans="44:74">
      <c r="AR21206" s="8"/>
      <c r="BV21206" s="38"/>
    </row>
    <row r="21207" spans="44:74">
      <c r="AR21207" s="8"/>
      <c r="BV21207" s="38"/>
    </row>
    <row r="21208" spans="44:74">
      <c r="AR21208" s="8"/>
      <c r="BV21208" s="38"/>
    </row>
    <row r="21209" spans="44:74">
      <c r="AR21209" s="8"/>
      <c r="BV21209" s="38"/>
    </row>
    <row r="21210" spans="44:74">
      <c r="AR21210" s="8"/>
      <c r="BV21210" s="38"/>
    </row>
    <row r="21211" spans="44:74">
      <c r="AR21211" s="8"/>
      <c r="BV21211" s="38"/>
    </row>
    <row r="21212" spans="44:74">
      <c r="AR21212" s="8"/>
      <c r="BV21212" s="38"/>
    </row>
    <row r="21213" spans="44:74">
      <c r="AR21213" s="8"/>
      <c r="BV21213" s="38"/>
    </row>
    <row r="21214" spans="44:74">
      <c r="AR21214" s="8"/>
      <c r="BV21214" s="38"/>
    </row>
    <row r="21215" spans="44:74">
      <c r="AR21215" s="8"/>
      <c r="BV21215" s="38"/>
    </row>
    <row r="21216" spans="44:74">
      <c r="AR21216" s="8"/>
      <c r="BV21216" s="38"/>
    </row>
    <row r="21217" spans="44:74">
      <c r="AR21217" s="8"/>
      <c r="BV21217" s="38"/>
    </row>
    <row r="21218" spans="44:74">
      <c r="AR21218" s="8"/>
      <c r="BV21218" s="38"/>
    </row>
    <row r="21219" spans="44:74">
      <c r="AR21219" s="8"/>
      <c r="BV21219" s="38"/>
    </row>
    <row r="21220" spans="44:74">
      <c r="AR21220" s="8"/>
      <c r="BV21220" s="38"/>
    </row>
    <row r="21221" spans="44:74">
      <c r="AR21221" s="8"/>
      <c r="BV21221" s="38"/>
    </row>
    <row r="21222" spans="44:74">
      <c r="AR21222" s="8"/>
      <c r="BV21222" s="38"/>
    </row>
    <row r="21223" spans="44:74">
      <c r="AR21223" s="8"/>
      <c r="BV21223" s="38"/>
    </row>
    <row r="21224" spans="44:74">
      <c r="AR21224" s="8"/>
      <c r="BV21224" s="38"/>
    </row>
    <row r="21225" spans="44:74">
      <c r="AR21225" s="8"/>
      <c r="BV21225" s="38"/>
    </row>
    <row r="21226" spans="44:74">
      <c r="AR21226" s="8"/>
      <c r="BV21226" s="38"/>
    </row>
    <row r="21227" spans="44:74">
      <c r="AR21227" s="8"/>
      <c r="BV21227" s="38"/>
    </row>
    <row r="21228" spans="44:74">
      <c r="AR21228" s="8"/>
      <c r="BV21228" s="38"/>
    </row>
    <row r="21229" spans="44:74">
      <c r="AR21229" s="8"/>
      <c r="BV21229" s="38"/>
    </row>
    <row r="21230" spans="44:74">
      <c r="AR21230" s="8"/>
      <c r="BV21230" s="38"/>
    </row>
    <row r="21231" spans="44:74">
      <c r="AR21231" s="8"/>
      <c r="BV21231" s="38"/>
    </row>
    <row r="21232" spans="44:74">
      <c r="AR21232" s="8"/>
      <c r="BV21232" s="38"/>
    </row>
    <row r="21233" spans="44:74">
      <c r="AR21233" s="8"/>
      <c r="BV21233" s="38"/>
    </row>
    <row r="21234" spans="44:74">
      <c r="AR21234" s="8"/>
      <c r="BV21234" s="38"/>
    </row>
    <row r="21235" spans="44:74">
      <c r="AR21235" s="8"/>
      <c r="BV21235" s="38"/>
    </row>
    <row r="21236" spans="44:74">
      <c r="AR21236" s="8"/>
      <c r="BV21236" s="38"/>
    </row>
    <row r="21237" spans="44:74">
      <c r="AR21237" s="8"/>
      <c r="BV21237" s="38"/>
    </row>
    <row r="21238" spans="44:74">
      <c r="AR21238" s="8"/>
      <c r="BV21238" s="38"/>
    </row>
    <row r="21239" spans="44:74">
      <c r="AR21239" s="8"/>
      <c r="BV21239" s="38"/>
    </row>
    <row r="21240" spans="44:74">
      <c r="AR21240" s="8"/>
      <c r="BV21240" s="38"/>
    </row>
    <row r="21241" spans="44:74">
      <c r="AR21241" s="8"/>
      <c r="BV21241" s="38"/>
    </row>
    <row r="21242" spans="44:74">
      <c r="AR21242" s="8"/>
      <c r="BV21242" s="38"/>
    </row>
    <row r="21243" spans="44:74">
      <c r="AR21243" s="8"/>
      <c r="BV21243" s="38"/>
    </row>
    <row r="21244" spans="44:74">
      <c r="AR21244" s="8"/>
      <c r="BV21244" s="38"/>
    </row>
    <row r="21245" spans="44:74">
      <c r="AR21245" s="8"/>
      <c r="BV21245" s="38"/>
    </row>
    <row r="21246" spans="44:74">
      <c r="AR21246" s="8"/>
      <c r="BV21246" s="38"/>
    </row>
    <row r="21247" spans="44:74">
      <c r="AR21247" s="8"/>
      <c r="BV21247" s="38"/>
    </row>
    <row r="21248" spans="44:74">
      <c r="AR21248" s="8"/>
      <c r="BV21248" s="38"/>
    </row>
    <row r="21249" spans="44:74">
      <c r="AR21249" s="8"/>
      <c r="BV21249" s="38"/>
    </row>
    <row r="21250" spans="44:74">
      <c r="AR21250" s="8"/>
      <c r="BV21250" s="38"/>
    </row>
    <row r="21251" spans="44:74">
      <c r="AR21251" s="8"/>
      <c r="BV21251" s="38"/>
    </row>
    <row r="21252" spans="44:74">
      <c r="AR21252" s="8"/>
      <c r="BV21252" s="38"/>
    </row>
    <row r="21253" spans="44:74">
      <c r="AR21253" s="8"/>
      <c r="BV21253" s="38"/>
    </row>
    <row r="21254" spans="44:74">
      <c r="AR21254" s="8"/>
      <c r="BV21254" s="38"/>
    </row>
    <row r="21255" spans="44:74">
      <c r="AR21255" s="8"/>
      <c r="BV21255" s="38"/>
    </row>
    <row r="21256" spans="44:74">
      <c r="AR21256" s="8"/>
      <c r="BV21256" s="38"/>
    </row>
    <row r="21257" spans="44:74">
      <c r="AR21257" s="8"/>
      <c r="BV21257" s="38"/>
    </row>
    <row r="21258" spans="44:74">
      <c r="AR21258" s="8"/>
      <c r="BV21258" s="38"/>
    </row>
    <row r="21259" spans="44:74">
      <c r="AR21259" s="8"/>
      <c r="BV21259" s="38"/>
    </row>
    <row r="21260" spans="44:74">
      <c r="AR21260" s="8"/>
      <c r="BV21260" s="38"/>
    </row>
    <row r="21261" spans="44:74">
      <c r="AR21261" s="8"/>
      <c r="BV21261" s="38"/>
    </row>
    <row r="21262" spans="44:74">
      <c r="AR21262" s="8"/>
      <c r="BV21262" s="38"/>
    </row>
    <row r="21263" spans="44:74">
      <c r="AR21263" s="8"/>
      <c r="BV21263" s="38"/>
    </row>
    <row r="21264" spans="44:74">
      <c r="AR21264" s="8"/>
      <c r="BV21264" s="38"/>
    </row>
    <row r="21265" spans="44:74">
      <c r="AR21265" s="8"/>
      <c r="BV21265" s="38"/>
    </row>
    <row r="21266" spans="44:74">
      <c r="AR21266" s="8"/>
      <c r="BV21266" s="38"/>
    </row>
    <row r="21267" spans="44:74">
      <c r="AR21267" s="8"/>
      <c r="BV21267" s="38"/>
    </row>
    <row r="21268" spans="44:74">
      <c r="AR21268" s="8"/>
      <c r="BV21268" s="38"/>
    </row>
    <row r="21269" spans="44:74">
      <c r="AR21269" s="8"/>
      <c r="BV21269" s="38"/>
    </row>
    <row r="21270" spans="44:74">
      <c r="AR21270" s="8"/>
      <c r="BV21270" s="38"/>
    </row>
    <row r="21271" spans="44:74">
      <c r="AR21271" s="8"/>
      <c r="BV21271" s="38"/>
    </row>
    <row r="21272" spans="44:74">
      <c r="AR21272" s="8"/>
      <c r="BV21272" s="38"/>
    </row>
    <row r="21273" spans="44:74">
      <c r="AR21273" s="8"/>
      <c r="BV21273" s="38"/>
    </row>
    <row r="21274" spans="44:74">
      <c r="AR21274" s="8"/>
      <c r="BV21274" s="38"/>
    </row>
    <row r="21275" spans="44:74">
      <c r="AR21275" s="8"/>
      <c r="BV21275" s="38"/>
    </row>
    <row r="21276" spans="44:74">
      <c r="AR21276" s="8"/>
      <c r="BV21276" s="38"/>
    </row>
    <row r="21277" spans="44:74">
      <c r="AR21277" s="8"/>
      <c r="BV21277" s="38"/>
    </row>
    <row r="21278" spans="44:74">
      <c r="AR21278" s="8"/>
      <c r="BV21278" s="38"/>
    </row>
    <row r="21279" spans="44:74">
      <c r="AR21279" s="8"/>
      <c r="BV21279" s="38"/>
    </row>
    <row r="21280" spans="44:74">
      <c r="AR21280" s="8"/>
      <c r="BV21280" s="38"/>
    </row>
    <row r="21281" spans="44:74">
      <c r="AR21281" s="8"/>
      <c r="BV21281" s="38"/>
    </row>
    <row r="21282" spans="44:74">
      <c r="AR21282" s="8"/>
      <c r="BV21282" s="38"/>
    </row>
    <row r="21283" spans="44:74">
      <c r="AR21283" s="8"/>
      <c r="BV21283" s="38"/>
    </row>
    <row r="21284" spans="44:74">
      <c r="AR21284" s="8"/>
      <c r="BV21284" s="38"/>
    </row>
    <row r="21285" spans="44:74">
      <c r="AR21285" s="8"/>
      <c r="BV21285" s="38"/>
    </row>
    <row r="21286" spans="44:74">
      <c r="AR21286" s="8"/>
      <c r="BV21286" s="38"/>
    </row>
    <row r="21287" spans="44:74">
      <c r="AR21287" s="8"/>
      <c r="BV21287" s="38"/>
    </row>
    <row r="21288" spans="44:74">
      <c r="AR21288" s="8"/>
      <c r="BV21288" s="38"/>
    </row>
    <row r="21289" spans="44:74">
      <c r="AR21289" s="8"/>
      <c r="BV21289" s="38"/>
    </row>
    <row r="21290" spans="44:74">
      <c r="AR21290" s="8"/>
      <c r="BV21290" s="38"/>
    </row>
    <row r="21291" spans="44:74">
      <c r="AR21291" s="8"/>
      <c r="BV21291" s="38"/>
    </row>
    <row r="21292" spans="44:74">
      <c r="AR21292" s="8"/>
      <c r="BV21292" s="38"/>
    </row>
    <row r="21293" spans="44:74">
      <c r="AR21293" s="8"/>
      <c r="BV21293" s="38"/>
    </row>
    <row r="21294" spans="44:74">
      <c r="AR21294" s="8"/>
      <c r="BV21294" s="38"/>
    </row>
    <row r="21295" spans="44:74">
      <c r="AR21295" s="8"/>
      <c r="BV21295" s="38"/>
    </row>
    <row r="21296" spans="44:74">
      <c r="AR21296" s="8"/>
      <c r="BV21296" s="38"/>
    </row>
    <row r="21297" spans="44:74">
      <c r="AR21297" s="8"/>
      <c r="BV21297" s="38"/>
    </row>
    <row r="21298" spans="44:74">
      <c r="AR21298" s="8"/>
      <c r="BV21298" s="38"/>
    </row>
    <row r="21299" spans="44:74">
      <c r="AR21299" s="8"/>
      <c r="BV21299" s="38"/>
    </row>
    <row r="21300" spans="44:74">
      <c r="AR21300" s="8"/>
      <c r="BV21300" s="38"/>
    </row>
    <row r="21301" spans="44:74">
      <c r="AR21301" s="8"/>
      <c r="BV21301" s="38"/>
    </row>
    <row r="21302" spans="44:74">
      <c r="AR21302" s="8"/>
      <c r="BV21302" s="38"/>
    </row>
    <row r="21303" spans="44:74">
      <c r="AR21303" s="8"/>
      <c r="BV21303" s="38"/>
    </row>
    <row r="21304" spans="44:74">
      <c r="AR21304" s="8"/>
      <c r="BV21304" s="38"/>
    </row>
    <row r="21305" spans="44:74">
      <c r="AR21305" s="8"/>
      <c r="BV21305" s="38"/>
    </row>
    <row r="21306" spans="44:74">
      <c r="AR21306" s="8"/>
      <c r="BV21306" s="38"/>
    </row>
    <row r="21307" spans="44:74">
      <c r="AR21307" s="8"/>
      <c r="BV21307" s="38"/>
    </row>
    <row r="21308" spans="44:74">
      <c r="AR21308" s="8"/>
      <c r="BV21308" s="38"/>
    </row>
    <row r="21309" spans="44:74">
      <c r="AR21309" s="8"/>
      <c r="BV21309" s="38"/>
    </row>
    <row r="21310" spans="44:74">
      <c r="AR21310" s="8"/>
      <c r="BV21310" s="38"/>
    </row>
    <row r="21311" spans="44:74">
      <c r="AR21311" s="8"/>
      <c r="BV21311" s="38"/>
    </row>
    <row r="21312" spans="44:74">
      <c r="AR21312" s="8"/>
      <c r="BV21312" s="38"/>
    </row>
    <row r="21313" spans="44:74">
      <c r="AR21313" s="8"/>
      <c r="BV21313" s="38"/>
    </row>
    <row r="21314" spans="44:74">
      <c r="AR21314" s="8"/>
      <c r="BV21314" s="38"/>
    </row>
    <row r="21315" spans="44:74">
      <c r="AR21315" s="8"/>
      <c r="BV21315" s="38"/>
    </row>
    <row r="21316" spans="44:74">
      <c r="AR21316" s="8"/>
      <c r="BV21316" s="38"/>
    </row>
    <row r="21317" spans="44:74">
      <c r="AR21317" s="8"/>
      <c r="BV21317" s="38"/>
    </row>
    <row r="21318" spans="44:74">
      <c r="AR21318" s="8"/>
      <c r="BV21318" s="38"/>
    </row>
    <row r="21319" spans="44:74">
      <c r="AR21319" s="8"/>
      <c r="BV21319" s="38"/>
    </row>
    <row r="21320" spans="44:74">
      <c r="AR21320" s="8"/>
      <c r="BV21320" s="38"/>
    </row>
    <row r="21321" spans="44:74">
      <c r="AR21321" s="8"/>
      <c r="BV21321" s="38"/>
    </row>
    <row r="21322" spans="44:74">
      <c r="AR21322" s="8"/>
      <c r="BV21322" s="38"/>
    </row>
    <row r="21323" spans="44:74">
      <c r="AR21323" s="8"/>
      <c r="BV21323" s="38"/>
    </row>
    <row r="21324" spans="44:74">
      <c r="AR21324" s="8"/>
      <c r="BV21324" s="38"/>
    </row>
    <row r="21325" spans="44:74">
      <c r="AR21325" s="8"/>
      <c r="BV21325" s="38"/>
    </row>
    <row r="21326" spans="44:74">
      <c r="AR21326" s="8"/>
      <c r="BV21326" s="38"/>
    </row>
    <row r="21327" spans="44:74">
      <c r="AR21327" s="8"/>
      <c r="BV21327" s="38"/>
    </row>
    <row r="21328" spans="44:74">
      <c r="AR21328" s="8"/>
      <c r="BV21328" s="38"/>
    </row>
    <row r="21329" spans="44:74">
      <c r="AR21329" s="8"/>
      <c r="BV21329" s="38"/>
    </row>
    <row r="21330" spans="44:74">
      <c r="AR21330" s="8"/>
      <c r="BV21330" s="38"/>
    </row>
    <row r="21331" spans="44:74">
      <c r="AR21331" s="8"/>
      <c r="BV21331" s="38"/>
    </row>
    <row r="21332" spans="44:74">
      <c r="AR21332" s="8"/>
      <c r="BV21332" s="38"/>
    </row>
    <row r="21333" spans="44:74">
      <c r="AR21333" s="8"/>
      <c r="BV21333" s="38"/>
    </row>
    <row r="21334" spans="44:74">
      <c r="AR21334" s="8"/>
      <c r="BV21334" s="38"/>
    </row>
    <row r="21335" spans="44:74">
      <c r="AR21335" s="8"/>
      <c r="BV21335" s="38"/>
    </row>
    <row r="21336" spans="44:74">
      <c r="AR21336" s="8"/>
      <c r="BV21336" s="38"/>
    </row>
    <row r="21337" spans="44:74">
      <c r="AR21337" s="8"/>
      <c r="BV21337" s="38"/>
    </row>
    <row r="21338" spans="44:74">
      <c r="AR21338" s="8"/>
      <c r="BV21338" s="38"/>
    </row>
    <row r="21339" spans="44:74">
      <c r="AR21339" s="8"/>
      <c r="BV21339" s="38"/>
    </row>
    <row r="21340" spans="44:74">
      <c r="AR21340" s="8"/>
      <c r="BV21340" s="38"/>
    </row>
    <row r="21341" spans="44:74">
      <c r="AR21341" s="8"/>
      <c r="BV21341" s="38"/>
    </row>
    <row r="21342" spans="44:74">
      <c r="AR21342" s="8"/>
      <c r="BV21342" s="38"/>
    </row>
    <row r="21343" spans="44:74">
      <c r="AR21343" s="8"/>
      <c r="BV21343" s="38"/>
    </row>
    <row r="21344" spans="44:74">
      <c r="AR21344" s="8"/>
      <c r="BV21344" s="38"/>
    </row>
    <row r="21345" spans="44:74">
      <c r="AR21345" s="8"/>
      <c r="BV21345" s="38"/>
    </row>
    <row r="21346" spans="44:74">
      <c r="AR21346" s="8"/>
      <c r="BV21346" s="38"/>
    </row>
    <row r="21347" spans="44:74">
      <c r="AR21347" s="8"/>
      <c r="BV21347" s="38"/>
    </row>
    <row r="21348" spans="44:74">
      <c r="AR21348" s="8"/>
      <c r="BV21348" s="38"/>
    </row>
    <row r="21349" spans="44:74">
      <c r="AR21349" s="8"/>
      <c r="BV21349" s="38"/>
    </row>
    <row r="21350" spans="44:74">
      <c r="AR21350" s="8"/>
      <c r="BV21350" s="38"/>
    </row>
    <row r="21351" spans="44:74">
      <c r="AR21351" s="8"/>
      <c r="BV21351" s="38"/>
    </row>
    <row r="21352" spans="44:74">
      <c r="AR21352" s="8"/>
      <c r="BV21352" s="38"/>
    </row>
    <row r="21353" spans="44:74">
      <c r="AR21353" s="8"/>
      <c r="BV21353" s="38"/>
    </row>
    <row r="21354" spans="44:74">
      <c r="AR21354" s="8"/>
      <c r="BV21354" s="38"/>
    </row>
    <row r="21355" spans="44:74">
      <c r="AR21355" s="8"/>
      <c r="BV21355" s="38"/>
    </row>
    <row r="21356" spans="44:74">
      <c r="AR21356" s="8"/>
      <c r="BV21356" s="38"/>
    </row>
    <row r="21357" spans="44:74">
      <c r="AR21357" s="8"/>
      <c r="BV21357" s="38"/>
    </row>
    <row r="21358" spans="44:74">
      <c r="AR21358" s="8"/>
      <c r="BV21358" s="38"/>
    </row>
    <row r="21359" spans="44:74">
      <c r="AR21359" s="8"/>
      <c r="BV21359" s="38"/>
    </row>
    <row r="21360" spans="44:74">
      <c r="AR21360" s="8"/>
      <c r="BV21360" s="38"/>
    </row>
    <row r="21361" spans="44:74">
      <c r="AR21361" s="8"/>
      <c r="BV21361" s="38"/>
    </row>
    <row r="21362" spans="44:74">
      <c r="AR21362" s="8"/>
      <c r="BV21362" s="38"/>
    </row>
    <row r="21363" spans="44:74">
      <c r="AR21363" s="8"/>
      <c r="BV21363" s="38"/>
    </row>
    <row r="21364" spans="44:74">
      <c r="AR21364" s="8"/>
      <c r="BV21364" s="38"/>
    </row>
    <row r="21365" spans="44:74">
      <c r="AR21365" s="8"/>
      <c r="BV21365" s="38"/>
    </row>
    <row r="21366" spans="44:74">
      <c r="AR21366" s="8"/>
      <c r="BV21366" s="38"/>
    </row>
    <row r="21367" spans="44:74">
      <c r="AR21367" s="8"/>
      <c r="BV21367" s="38"/>
    </row>
    <row r="21368" spans="44:74">
      <c r="AR21368" s="8"/>
      <c r="BV21368" s="38"/>
    </row>
    <row r="21369" spans="44:74">
      <c r="AR21369" s="8"/>
      <c r="BV21369" s="38"/>
    </row>
    <row r="21370" spans="44:74">
      <c r="AR21370" s="8"/>
      <c r="BV21370" s="38"/>
    </row>
    <row r="21371" spans="44:74">
      <c r="AR21371" s="8"/>
      <c r="BV21371" s="38"/>
    </row>
    <row r="21372" spans="44:74">
      <c r="AR21372" s="8"/>
      <c r="BV21372" s="38"/>
    </row>
    <row r="21373" spans="44:74">
      <c r="AR21373" s="8"/>
      <c r="BV21373" s="38"/>
    </row>
    <row r="21374" spans="44:74">
      <c r="AR21374" s="8"/>
      <c r="BV21374" s="38"/>
    </row>
    <row r="21375" spans="44:74">
      <c r="AR21375" s="8"/>
      <c r="BV21375" s="38"/>
    </row>
    <row r="21376" spans="44:74">
      <c r="AR21376" s="8"/>
      <c r="BV21376" s="38"/>
    </row>
    <row r="21377" spans="44:74">
      <c r="AR21377" s="8"/>
      <c r="BV21377" s="38"/>
    </row>
    <row r="21378" spans="44:74">
      <c r="AR21378" s="8"/>
      <c r="BV21378" s="38"/>
    </row>
    <row r="21379" spans="44:74">
      <c r="AR21379" s="8"/>
      <c r="BV21379" s="38"/>
    </row>
    <row r="21380" spans="44:74">
      <c r="AR21380" s="8"/>
      <c r="BV21380" s="38"/>
    </row>
    <row r="21381" spans="44:74">
      <c r="AR21381" s="8"/>
      <c r="BV21381" s="38"/>
    </row>
    <row r="21382" spans="44:74">
      <c r="AR21382" s="8"/>
      <c r="BV21382" s="38"/>
    </row>
    <row r="21383" spans="44:74">
      <c r="AR21383" s="8"/>
      <c r="BV21383" s="38"/>
    </row>
    <row r="21384" spans="44:74">
      <c r="AR21384" s="8"/>
      <c r="BV21384" s="38"/>
    </row>
    <row r="21385" spans="44:74">
      <c r="AR21385" s="8"/>
      <c r="BV21385" s="38"/>
    </row>
    <row r="21386" spans="44:74">
      <c r="AR21386" s="8"/>
      <c r="BV21386" s="38"/>
    </row>
    <row r="21387" spans="44:74">
      <c r="AR21387" s="8"/>
      <c r="BV21387" s="38"/>
    </row>
    <row r="21388" spans="44:74">
      <c r="AR21388" s="8"/>
      <c r="BV21388" s="38"/>
    </row>
    <row r="21389" spans="44:74">
      <c r="AR21389" s="8"/>
      <c r="BV21389" s="38"/>
    </row>
    <row r="21390" spans="44:74">
      <c r="AR21390" s="8"/>
      <c r="BV21390" s="38"/>
    </row>
    <row r="21391" spans="44:74">
      <c r="AR21391" s="8"/>
      <c r="BV21391" s="38"/>
    </row>
    <row r="21392" spans="44:74">
      <c r="AR21392" s="8"/>
      <c r="BV21392" s="38"/>
    </row>
    <row r="21393" spans="44:74">
      <c r="AR21393" s="8"/>
      <c r="BV21393" s="38"/>
    </row>
    <row r="21394" spans="44:74">
      <c r="AR21394" s="8"/>
      <c r="BV21394" s="38"/>
    </row>
    <row r="21395" spans="44:74">
      <c r="AR21395" s="8"/>
      <c r="BV21395" s="38"/>
    </row>
    <row r="21396" spans="44:74">
      <c r="AR21396" s="8"/>
      <c r="BV21396" s="38"/>
    </row>
    <row r="21397" spans="44:74">
      <c r="AR21397" s="8"/>
      <c r="BV21397" s="38"/>
    </row>
    <row r="21398" spans="44:74">
      <c r="AR21398" s="8"/>
      <c r="BV21398" s="38"/>
    </row>
    <row r="21399" spans="44:74">
      <c r="AR21399" s="8"/>
      <c r="BV21399" s="38"/>
    </row>
    <row r="21400" spans="44:74">
      <c r="AR21400" s="8"/>
      <c r="BV21400" s="38"/>
    </row>
    <row r="21401" spans="44:74">
      <c r="AR21401" s="8"/>
      <c r="BV21401" s="38"/>
    </row>
    <row r="21402" spans="44:74">
      <c r="AR21402" s="8"/>
      <c r="BV21402" s="38"/>
    </row>
    <row r="21403" spans="44:74">
      <c r="AR21403" s="8"/>
      <c r="BV21403" s="38"/>
    </row>
    <row r="21404" spans="44:74">
      <c r="AR21404" s="8"/>
      <c r="BV21404" s="38"/>
    </row>
    <row r="21405" spans="44:74">
      <c r="AR21405" s="8"/>
      <c r="BV21405" s="38"/>
    </row>
    <row r="21406" spans="44:74">
      <c r="AR21406" s="8"/>
      <c r="BV21406" s="38"/>
    </row>
    <row r="21407" spans="44:74">
      <c r="AR21407" s="8"/>
      <c r="BV21407" s="38"/>
    </row>
    <row r="21408" spans="44:74">
      <c r="AR21408" s="8"/>
      <c r="BV21408" s="38"/>
    </row>
    <row r="21409" spans="44:74">
      <c r="AR21409" s="8"/>
      <c r="BV21409" s="38"/>
    </row>
    <row r="21410" spans="44:74">
      <c r="AR21410" s="8"/>
      <c r="BV21410" s="38"/>
    </row>
    <row r="21411" spans="44:74">
      <c r="AR21411" s="8"/>
      <c r="BV21411" s="38"/>
    </row>
    <row r="21412" spans="44:74">
      <c r="AR21412" s="8"/>
      <c r="BV21412" s="38"/>
    </row>
    <row r="21413" spans="44:74">
      <c r="AR21413" s="8"/>
      <c r="BV21413" s="38"/>
    </row>
    <row r="21414" spans="44:74">
      <c r="AR21414" s="8"/>
      <c r="BV21414" s="38"/>
    </row>
    <row r="21415" spans="44:74">
      <c r="AR21415" s="8"/>
      <c r="BV21415" s="38"/>
    </row>
    <row r="21416" spans="44:74">
      <c r="AR21416" s="8"/>
      <c r="BV21416" s="38"/>
    </row>
    <row r="21417" spans="44:74">
      <c r="AR21417" s="8"/>
      <c r="BV21417" s="38"/>
    </row>
    <row r="21418" spans="44:74">
      <c r="AR21418" s="8"/>
      <c r="BV21418" s="38"/>
    </row>
    <row r="21419" spans="44:74">
      <c r="AR21419" s="8"/>
      <c r="BV21419" s="38"/>
    </row>
    <row r="21420" spans="44:74">
      <c r="AR21420" s="8"/>
      <c r="BV21420" s="38"/>
    </row>
    <row r="21421" spans="44:74">
      <c r="AR21421" s="8"/>
      <c r="BV21421" s="38"/>
    </row>
    <row r="21422" spans="44:74">
      <c r="AR21422" s="8"/>
      <c r="BV21422" s="38"/>
    </row>
    <row r="21423" spans="44:74">
      <c r="AR21423" s="8"/>
      <c r="BV21423" s="38"/>
    </row>
    <row r="21424" spans="44:74">
      <c r="AR21424" s="8"/>
      <c r="BV21424" s="38"/>
    </row>
    <row r="21425" spans="44:74">
      <c r="AR21425" s="8"/>
      <c r="BV21425" s="38"/>
    </row>
    <row r="21426" spans="44:74">
      <c r="AR21426" s="8"/>
      <c r="BV21426" s="38"/>
    </row>
    <row r="21427" spans="44:74">
      <c r="AR21427" s="8"/>
      <c r="BV21427" s="38"/>
    </row>
    <row r="21428" spans="44:74">
      <c r="AR21428" s="8"/>
      <c r="BV21428" s="38"/>
    </row>
    <row r="21429" spans="44:74">
      <c r="AR21429" s="8"/>
      <c r="BV21429" s="38"/>
    </row>
    <row r="21430" spans="44:74">
      <c r="AR21430" s="8"/>
      <c r="BV21430" s="38"/>
    </row>
    <row r="21431" spans="44:74">
      <c r="AR21431" s="8"/>
      <c r="BV21431" s="38"/>
    </row>
    <row r="21432" spans="44:74">
      <c r="AR21432" s="8"/>
      <c r="BV21432" s="38"/>
    </row>
    <row r="21433" spans="44:74">
      <c r="AR21433" s="8"/>
      <c r="BV21433" s="38"/>
    </row>
    <row r="21434" spans="44:74">
      <c r="AR21434" s="8"/>
      <c r="BV21434" s="38"/>
    </row>
    <row r="21435" spans="44:74">
      <c r="AR21435" s="8"/>
      <c r="BV21435" s="38"/>
    </row>
    <row r="21436" spans="44:74">
      <c r="AR21436" s="8"/>
      <c r="BV21436" s="38"/>
    </row>
    <row r="21437" spans="44:74">
      <c r="AR21437" s="8"/>
      <c r="BV21437" s="38"/>
    </row>
    <row r="21438" spans="44:74">
      <c r="AR21438" s="8"/>
      <c r="BV21438" s="38"/>
    </row>
    <row r="21439" spans="44:74">
      <c r="AR21439" s="8"/>
      <c r="BV21439" s="38"/>
    </row>
    <row r="21440" spans="44:74">
      <c r="AR21440" s="8"/>
      <c r="BV21440" s="38"/>
    </row>
    <row r="21441" spans="44:74">
      <c r="AR21441" s="8"/>
      <c r="BV21441" s="38"/>
    </row>
    <row r="21442" spans="44:74">
      <c r="AR21442" s="8"/>
      <c r="BV21442" s="38"/>
    </row>
    <row r="21443" spans="44:74">
      <c r="AR21443" s="8"/>
      <c r="BV21443" s="38"/>
    </row>
    <row r="21444" spans="44:74">
      <c r="AR21444" s="8"/>
      <c r="BV21444" s="38"/>
    </row>
    <row r="21445" spans="44:74">
      <c r="AR21445" s="8"/>
      <c r="BV21445" s="38"/>
    </row>
    <row r="21446" spans="44:74">
      <c r="AR21446" s="8"/>
      <c r="BV21446" s="38"/>
    </row>
    <row r="21447" spans="44:74">
      <c r="AR21447" s="8"/>
      <c r="BV21447" s="38"/>
    </row>
    <row r="21448" spans="44:74">
      <c r="AR21448" s="8"/>
      <c r="BV21448" s="38"/>
    </row>
    <row r="21449" spans="44:74">
      <c r="AR21449" s="8"/>
      <c r="BV21449" s="38"/>
    </row>
    <row r="21450" spans="44:74">
      <c r="AR21450" s="8"/>
      <c r="BV21450" s="38"/>
    </row>
    <row r="21451" spans="44:74">
      <c r="AR21451" s="8"/>
      <c r="BV21451" s="38"/>
    </row>
    <row r="21452" spans="44:74">
      <c r="AR21452" s="8"/>
      <c r="BV21452" s="38"/>
    </row>
    <row r="21453" spans="44:74">
      <c r="AR21453" s="8"/>
      <c r="BV21453" s="38"/>
    </row>
    <row r="21454" spans="44:74">
      <c r="AR21454" s="8"/>
      <c r="BV21454" s="38"/>
    </row>
    <row r="21455" spans="44:74">
      <c r="AR21455" s="8"/>
      <c r="BV21455" s="38"/>
    </row>
    <row r="21456" spans="44:74">
      <c r="AR21456" s="8"/>
      <c r="BV21456" s="38"/>
    </row>
    <row r="21457" spans="44:74">
      <c r="AR21457" s="8"/>
      <c r="BV21457" s="38"/>
    </row>
    <row r="21458" spans="44:74">
      <c r="AR21458" s="8"/>
      <c r="BV21458" s="38"/>
    </row>
    <row r="21459" spans="44:74">
      <c r="AR21459" s="8"/>
      <c r="BV21459" s="38"/>
    </row>
    <row r="21460" spans="44:74">
      <c r="AR21460" s="8"/>
      <c r="BV21460" s="38"/>
    </row>
    <row r="21461" spans="44:74">
      <c r="AR21461" s="8"/>
      <c r="BV21461" s="38"/>
    </row>
    <row r="21462" spans="44:74">
      <c r="AR21462" s="8"/>
      <c r="BV21462" s="38"/>
    </row>
    <row r="21463" spans="44:74">
      <c r="AR21463" s="8"/>
      <c r="BV21463" s="38"/>
    </row>
    <row r="21464" spans="44:74">
      <c r="AR21464" s="8"/>
      <c r="BV21464" s="38"/>
    </row>
    <row r="21465" spans="44:74">
      <c r="AR21465" s="8"/>
      <c r="BV21465" s="38"/>
    </row>
    <row r="21466" spans="44:74">
      <c r="AR21466" s="8"/>
      <c r="BV21466" s="38"/>
    </row>
    <row r="21467" spans="44:74">
      <c r="AR21467" s="8"/>
      <c r="BV21467" s="38"/>
    </row>
    <row r="21468" spans="44:74">
      <c r="AR21468" s="8"/>
      <c r="BV21468" s="38"/>
    </row>
    <row r="21469" spans="44:74">
      <c r="AR21469" s="8"/>
      <c r="BV21469" s="38"/>
    </row>
    <row r="21470" spans="44:74">
      <c r="AR21470" s="8"/>
      <c r="BV21470" s="38"/>
    </row>
    <row r="21471" spans="44:74">
      <c r="AR21471" s="8"/>
      <c r="BV21471" s="38"/>
    </row>
    <row r="21472" spans="44:74">
      <c r="AR21472" s="8"/>
      <c r="BV21472" s="38"/>
    </row>
    <row r="21473" spans="44:74">
      <c r="AR21473" s="8"/>
      <c r="BV21473" s="38"/>
    </row>
    <row r="21474" spans="44:74">
      <c r="AR21474" s="8"/>
      <c r="BV21474" s="38"/>
    </row>
    <row r="21475" spans="44:74">
      <c r="AR21475" s="8"/>
      <c r="BV21475" s="38"/>
    </row>
    <row r="21476" spans="44:74">
      <c r="AR21476" s="8"/>
      <c r="BV21476" s="38"/>
    </row>
    <row r="21477" spans="44:74">
      <c r="AR21477" s="8"/>
      <c r="BV21477" s="38"/>
    </row>
    <row r="21478" spans="44:74">
      <c r="AR21478" s="8"/>
      <c r="BV21478" s="38"/>
    </row>
    <row r="21479" spans="44:74">
      <c r="AR21479" s="8"/>
      <c r="BV21479" s="38"/>
    </row>
    <row r="21480" spans="44:74">
      <c r="AR21480" s="8"/>
      <c r="BV21480" s="38"/>
    </row>
    <row r="21481" spans="44:74">
      <c r="AR21481" s="8"/>
      <c r="BV21481" s="38"/>
    </row>
    <row r="21482" spans="44:74">
      <c r="AR21482" s="8"/>
      <c r="BV21482" s="38"/>
    </row>
    <row r="21483" spans="44:74">
      <c r="AR21483" s="8"/>
      <c r="BV21483" s="38"/>
    </row>
    <row r="21484" spans="44:74">
      <c r="AR21484" s="8"/>
      <c r="BV21484" s="38"/>
    </row>
    <row r="21485" spans="44:74">
      <c r="AR21485" s="8"/>
      <c r="BV21485" s="38"/>
    </row>
    <row r="21486" spans="44:74">
      <c r="AR21486" s="8"/>
      <c r="BV21486" s="38"/>
    </row>
    <row r="21487" spans="44:74">
      <c r="AR21487" s="8"/>
      <c r="BV21487" s="38"/>
    </row>
    <row r="21488" spans="44:74">
      <c r="AR21488" s="8"/>
      <c r="BV21488" s="38"/>
    </row>
    <row r="21489" spans="44:74">
      <c r="AR21489" s="8"/>
      <c r="BV21489" s="38"/>
    </row>
    <row r="21490" spans="44:74">
      <c r="AR21490" s="8"/>
      <c r="BV21490" s="38"/>
    </row>
    <row r="21491" spans="44:74">
      <c r="AR21491" s="8"/>
      <c r="BV21491" s="38"/>
    </row>
    <row r="21492" spans="44:74">
      <c r="AR21492" s="8"/>
      <c r="BV21492" s="38"/>
    </row>
    <row r="21493" spans="44:74">
      <c r="AR21493" s="8"/>
      <c r="BV21493" s="38"/>
    </row>
    <row r="21494" spans="44:74">
      <c r="AR21494" s="8"/>
      <c r="BV21494" s="38"/>
    </row>
    <row r="21495" spans="44:74">
      <c r="AR21495" s="8"/>
      <c r="BV21495" s="38"/>
    </row>
    <row r="21496" spans="44:74">
      <c r="AR21496" s="8"/>
      <c r="BV21496" s="38"/>
    </row>
    <row r="21497" spans="44:74">
      <c r="AR21497" s="8"/>
      <c r="BV21497" s="38"/>
    </row>
    <row r="21498" spans="44:74">
      <c r="AR21498" s="8"/>
      <c r="BV21498" s="38"/>
    </row>
    <row r="21499" spans="44:74">
      <c r="AR21499" s="8"/>
      <c r="BV21499" s="38"/>
    </row>
    <row r="21500" spans="44:74">
      <c r="AR21500" s="8"/>
      <c r="BV21500" s="38"/>
    </row>
    <row r="21501" spans="44:74">
      <c r="AR21501" s="8"/>
      <c r="BV21501" s="38"/>
    </row>
    <row r="21502" spans="44:74">
      <c r="AR21502" s="8"/>
      <c r="BV21502" s="38"/>
    </row>
    <row r="21503" spans="44:74">
      <c r="AR21503" s="8"/>
      <c r="BV21503" s="38"/>
    </row>
    <row r="21504" spans="44:74">
      <c r="AR21504" s="8"/>
      <c r="BV21504" s="38"/>
    </row>
    <row r="21505" spans="44:74">
      <c r="AR21505" s="8"/>
      <c r="BV21505" s="38"/>
    </row>
    <row r="21506" spans="44:74">
      <c r="AR21506" s="8"/>
      <c r="BV21506" s="38"/>
    </row>
    <row r="21507" spans="44:74">
      <c r="AR21507" s="8"/>
      <c r="BV21507" s="38"/>
    </row>
    <row r="21508" spans="44:74">
      <c r="AR21508" s="8"/>
      <c r="BV21508" s="38"/>
    </row>
    <row r="21509" spans="44:74">
      <c r="AR21509" s="8"/>
      <c r="BV21509" s="38"/>
    </row>
    <row r="21510" spans="44:74">
      <c r="AR21510" s="8"/>
      <c r="BV21510" s="38"/>
    </row>
    <row r="21511" spans="44:74">
      <c r="AR21511" s="8"/>
      <c r="BV21511" s="38"/>
    </row>
    <row r="21512" spans="44:74">
      <c r="AR21512" s="8"/>
      <c r="BV21512" s="38"/>
    </row>
    <row r="21513" spans="44:74">
      <c r="AR21513" s="8"/>
      <c r="BV21513" s="38"/>
    </row>
    <row r="21514" spans="44:74">
      <c r="AR21514" s="8"/>
      <c r="BV21514" s="38"/>
    </row>
    <row r="21515" spans="44:74">
      <c r="AR21515" s="8"/>
      <c r="BV21515" s="38"/>
    </row>
    <row r="21516" spans="44:74">
      <c r="AR21516" s="8"/>
      <c r="BV21516" s="38"/>
    </row>
    <row r="21517" spans="44:74">
      <c r="AR21517" s="8"/>
      <c r="BV21517" s="38"/>
    </row>
    <row r="21518" spans="44:74">
      <c r="AR21518" s="8"/>
      <c r="BV21518" s="38"/>
    </row>
    <row r="21519" spans="44:74">
      <c r="AR21519" s="8"/>
      <c r="BV21519" s="38"/>
    </row>
    <row r="21520" spans="44:74">
      <c r="AR21520" s="8"/>
      <c r="BV21520" s="38"/>
    </row>
    <row r="21521" spans="44:74">
      <c r="AR21521" s="8"/>
      <c r="BV21521" s="38"/>
    </row>
    <row r="21522" spans="44:74">
      <c r="AR21522" s="8"/>
      <c r="BV21522" s="38"/>
    </row>
    <row r="21523" spans="44:74">
      <c r="AR21523" s="8"/>
      <c r="BV21523" s="38"/>
    </row>
    <row r="21524" spans="44:74">
      <c r="AR21524" s="8"/>
      <c r="BV21524" s="38"/>
    </row>
    <row r="21525" spans="44:74">
      <c r="AR21525" s="8"/>
      <c r="BV21525" s="38"/>
    </row>
    <row r="21526" spans="44:74">
      <c r="AR21526" s="8"/>
      <c r="BV21526" s="38"/>
    </row>
    <row r="21527" spans="44:74">
      <c r="AR21527" s="8"/>
      <c r="BV21527" s="38"/>
    </row>
    <row r="21528" spans="44:74">
      <c r="AR21528" s="8"/>
      <c r="BV21528" s="38"/>
    </row>
    <row r="21529" spans="44:74">
      <c r="AR21529" s="8"/>
      <c r="BV21529" s="38"/>
    </row>
    <row r="21530" spans="44:74">
      <c r="AR21530" s="8"/>
      <c r="BV21530" s="38"/>
    </row>
    <row r="21531" spans="44:74">
      <c r="AR21531" s="8"/>
      <c r="BV21531" s="38"/>
    </row>
    <row r="21532" spans="44:74">
      <c r="AR21532" s="8"/>
      <c r="BV21532" s="38"/>
    </row>
    <row r="21533" spans="44:74">
      <c r="AR21533" s="8"/>
      <c r="BV21533" s="38"/>
    </row>
    <row r="21534" spans="44:74">
      <c r="AR21534" s="8"/>
      <c r="BV21534" s="38"/>
    </row>
    <row r="21535" spans="44:74">
      <c r="AR21535" s="8"/>
      <c r="BV21535" s="38"/>
    </row>
    <row r="21536" spans="44:74">
      <c r="AR21536" s="8"/>
      <c r="BV21536" s="38"/>
    </row>
    <row r="21537" spans="44:74">
      <c r="AR21537" s="8"/>
      <c r="BV21537" s="38"/>
    </row>
    <row r="21538" spans="44:74">
      <c r="AR21538" s="8"/>
      <c r="BV21538" s="38"/>
    </row>
    <row r="21539" spans="44:74">
      <c r="AR21539" s="8"/>
      <c r="BV21539" s="38"/>
    </row>
    <row r="21540" spans="44:74">
      <c r="AR21540" s="8"/>
      <c r="BV21540" s="38"/>
    </row>
    <row r="21541" spans="44:74">
      <c r="AR21541" s="8"/>
      <c r="BV21541" s="38"/>
    </row>
    <row r="21542" spans="44:74">
      <c r="AR21542" s="8"/>
      <c r="BV21542" s="38"/>
    </row>
    <row r="21543" spans="44:74">
      <c r="AR21543" s="8"/>
      <c r="BV21543" s="38"/>
    </row>
    <row r="21544" spans="44:74">
      <c r="AR21544" s="8"/>
      <c r="BV21544" s="38"/>
    </row>
    <row r="21545" spans="44:74">
      <c r="AR21545" s="8"/>
      <c r="BV21545" s="38"/>
    </row>
    <row r="21546" spans="44:74">
      <c r="AR21546" s="8"/>
      <c r="BV21546" s="38"/>
    </row>
    <row r="21547" spans="44:74">
      <c r="AR21547" s="8"/>
      <c r="BV21547" s="38"/>
    </row>
    <row r="21548" spans="44:74">
      <c r="AR21548" s="8"/>
      <c r="BV21548" s="38"/>
    </row>
    <row r="21549" spans="44:74">
      <c r="AR21549" s="8"/>
      <c r="BV21549" s="38"/>
    </row>
    <row r="21550" spans="44:74">
      <c r="AR21550" s="8"/>
      <c r="BV21550" s="38"/>
    </row>
    <row r="21551" spans="44:74">
      <c r="AR21551" s="8"/>
      <c r="BV21551" s="38"/>
    </row>
    <row r="21552" spans="44:74">
      <c r="AR21552" s="8"/>
      <c r="BV21552" s="38"/>
    </row>
    <row r="21553" spans="44:74">
      <c r="AR21553" s="8"/>
      <c r="BV21553" s="38"/>
    </row>
    <row r="21554" spans="44:74">
      <c r="AR21554" s="8"/>
      <c r="BV21554" s="38"/>
    </row>
    <row r="21555" spans="44:74">
      <c r="AR21555" s="8"/>
      <c r="BV21555" s="38"/>
    </row>
    <row r="21556" spans="44:74">
      <c r="AR21556" s="8"/>
      <c r="BV21556" s="38"/>
    </row>
    <row r="21557" spans="44:74">
      <c r="AR21557" s="8"/>
      <c r="BV21557" s="38"/>
    </row>
    <row r="21558" spans="44:74">
      <c r="AR21558" s="8"/>
      <c r="BV21558" s="38"/>
    </row>
    <row r="21559" spans="44:74">
      <c r="AR21559" s="8"/>
      <c r="BV21559" s="38"/>
    </row>
    <row r="21560" spans="44:74">
      <c r="AR21560" s="8"/>
      <c r="BV21560" s="38"/>
    </row>
    <row r="21561" spans="44:74">
      <c r="AR21561" s="8"/>
      <c r="BV21561" s="38"/>
    </row>
    <row r="21562" spans="44:74">
      <c r="AR21562" s="8"/>
      <c r="BV21562" s="38"/>
    </row>
    <row r="21563" spans="44:74">
      <c r="AR21563" s="8"/>
      <c r="BV21563" s="38"/>
    </row>
    <row r="21564" spans="44:74">
      <c r="AR21564" s="8"/>
      <c r="BV21564" s="38"/>
    </row>
    <row r="21565" spans="44:74">
      <c r="AR21565" s="8"/>
      <c r="BV21565" s="38"/>
    </row>
    <row r="21566" spans="44:74">
      <c r="AR21566" s="8"/>
      <c r="BV21566" s="38"/>
    </row>
    <row r="21567" spans="44:74">
      <c r="AR21567" s="8"/>
      <c r="BV21567" s="38"/>
    </row>
    <row r="21568" spans="44:74">
      <c r="AR21568" s="8"/>
      <c r="BV21568" s="38"/>
    </row>
    <row r="21569" spans="44:74">
      <c r="AR21569" s="8"/>
      <c r="BV21569" s="38"/>
    </row>
    <row r="21570" spans="44:74">
      <c r="AR21570" s="8"/>
      <c r="BV21570" s="38"/>
    </row>
    <row r="21571" spans="44:74">
      <c r="AR21571" s="8"/>
      <c r="BV21571" s="38"/>
    </row>
    <row r="21572" spans="44:74">
      <c r="AR21572" s="8"/>
      <c r="BV21572" s="38"/>
    </row>
    <row r="21573" spans="44:74">
      <c r="AR21573" s="8"/>
      <c r="BV21573" s="38"/>
    </row>
    <row r="21574" spans="44:74">
      <c r="AR21574" s="8"/>
      <c r="BV21574" s="38"/>
    </row>
    <row r="21575" spans="44:74">
      <c r="AR21575" s="8"/>
      <c r="BV21575" s="38"/>
    </row>
    <row r="21576" spans="44:74">
      <c r="AR21576" s="8"/>
      <c r="BV21576" s="38"/>
    </row>
    <row r="21577" spans="44:74">
      <c r="AR21577" s="8"/>
      <c r="BV21577" s="38"/>
    </row>
    <row r="21578" spans="44:74">
      <c r="AR21578" s="8"/>
      <c r="BV21578" s="38"/>
    </row>
    <row r="21579" spans="44:74">
      <c r="AR21579" s="8"/>
      <c r="BV21579" s="38"/>
    </row>
    <row r="21580" spans="44:74">
      <c r="AR21580" s="8"/>
      <c r="BV21580" s="38"/>
    </row>
    <row r="21581" spans="44:74">
      <c r="AR21581" s="8"/>
      <c r="BV21581" s="38"/>
    </row>
    <row r="21582" spans="44:74">
      <c r="AR21582" s="8"/>
      <c r="BV21582" s="38"/>
    </row>
    <row r="21583" spans="44:74">
      <c r="AR21583" s="8"/>
      <c r="BV21583" s="38"/>
    </row>
    <row r="21584" spans="44:74">
      <c r="AR21584" s="8"/>
      <c r="BV21584" s="38"/>
    </row>
    <row r="21585" spans="44:74">
      <c r="AR21585" s="8"/>
      <c r="BV21585" s="38"/>
    </row>
    <row r="21586" spans="44:74">
      <c r="AR21586" s="8"/>
      <c r="BV21586" s="38"/>
    </row>
    <row r="21587" spans="44:74">
      <c r="AR21587" s="8"/>
      <c r="BV21587" s="38"/>
    </row>
    <row r="21588" spans="44:74">
      <c r="AR21588" s="8"/>
      <c r="BV21588" s="38"/>
    </row>
    <row r="21589" spans="44:74">
      <c r="AR21589" s="8"/>
      <c r="BV21589" s="38"/>
    </row>
    <row r="21590" spans="44:74">
      <c r="AR21590" s="8"/>
      <c r="BV21590" s="38"/>
    </row>
    <row r="21591" spans="44:74">
      <c r="AR21591" s="8"/>
      <c r="BV21591" s="38"/>
    </row>
    <row r="21592" spans="44:74">
      <c r="AR21592" s="8"/>
      <c r="BV21592" s="38"/>
    </row>
    <row r="21593" spans="44:74">
      <c r="AR21593" s="8"/>
      <c r="BV21593" s="38"/>
    </row>
    <row r="21594" spans="44:74">
      <c r="AR21594" s="8"/>
      <c r="BV21594" s="38"/>
    </row>
    <row r="21595" spans="44:74">
      <c r="AR21595" s="8"/>
      <c r="BV21595" s="38"/>
    </row>
    <row r="21596" spans="44:74">
      <c r="AR21596" s="8"/>
      <c r="BV21596" s="38"/>
    </row>
    <row r="21597" spans="44:74">
      <c r="AR21597" s="8"/>
      <c r="BV21597" s="38"/>
    </row>
    <row r="21598" spans="44:74">
      <c r="AR21598" s="8"/>
      <c r="BV21598" s="38"/>
    </row>
    <row r="21599" spans="44:74">
      <c r="AR21599" s="8"/>
      <c r="BV21599" s="38"/>
    </row>
    <row r="21600" spans="44:74">
      <c r="AR21600" s="8"/>
      <c r="BV21600" s="38"/>
    </row>
    <row r="21601" spans="44:74">
      <c r="AR21601" s="8"/>
      <c r="BV21601" s="38"/>
    </row>
    <row r="21602" spans="44:74">
      <c r="AR21602" s="8"/>
      <c r="BV21602" s="38"/>
    </row>
    <row r="21603" spans="44:74">
      <c r="AR21603" s="8"/>
      <c r="BV21603" s="38"/>
    </row>
    <row r="21604" spans="44:74">
      <c r="AR21604" s="8"/>
      <c r="BV21604" s="38"/>
    </row>
    <row r="21605" spans="44:74">
      <c r="AR21605" s="8"/>
      <c r="BV21605" s="38"/>
    </row>
    <row r="21606" spans="44:74">
      <c r="AR21606" s="8"/>
      <c r="BV21606" s="38"/>
    </row>
    <row r="21607" spans="44:74">
      <c r="AR21607" s="8"/>
      <c r="BV21607" s="38"/>
    </row>
    <row r="21608" spans="44:74">
      <c r="AR21608" s="8"/>
      <c r="BV21608" s="38"/>
    </row>
    <row r="21609" spans="44:74">
      <c r="AR21609" s="8"/>
      <c r="BV21609" s="38"/>
    </row>
    <row r="21610" spans="44:74">
      <c r="AR21610" s="8"/>
      <c r="BV21610" s="38"/>
    </row>
    <row r="21611" spans="44:74">
      <c r="AR21611" s="8"/>
      <c r="BV21611" s="38"/>
    </row>
    <row r="21612" spans="44:74">
      <c r="AR21612" s="8"/>
      <c r="BV21612" s="38"/>
    </row>
    <row r="21613" spans="44:74">
      <c r="AR21613" s="8"/>
      <c r="BV21613" s="38"/>
    </row>
    <row r="21614" spans="44:74">
      <c r="AR21614" s="8"/>
      <c r="BV21614" s="38"/>
    </row>
    <row r="21615" spans="44:74">
      <c r="AR21615" s="8"/>
      <c r="BV21615" s="38"/>
    </row>
    <row r="21616" spans="44:74">
      <c r="AR21616" s="8"/>
      <c r="BV21616" s="38"/>
    </row>
    <row r="21617" spans="44:74">
      <c r="AR21617" s="8"/>
      <c r="BV21617" s="38"/>
    </row>
    <row r="21618" spans="44:74">
      <c r="AR21618" s="8"/>
      <c r="BV21618" s="38"/>
    </row>
    <row r="21619" spans="44:74">
      <c r="AR21619" s="8"/>
      <c r="BV21619" s="38"/>
    </row>
    <row r="21620" spans="44:74">
      <c r="AR21620" s="8"/>
      <c r="BV21620" s="38"/>
    </row>
    <row r="21621" spans="44:74">
      <c r="AR21621" s="8"/>
      <c r="BV21621" s="38"/>
    </row>
    <row r="21622" spans="44:74">
      <c r="AR21622" s="8"/>
      <c r="BV21622" s="38"/>
    </row>
    <row r="21623" spans="44:74">
      <c r="AR21623" s="8"/>
      <c r="BV21623" s="38"/>
    </row>
    <row r="21624" spans="44:74">
      <c r="AR21624" s="8"/>
      <c r="BV21624" s="38"/>
    </row>
    <row r="21625" spans="44:74">
      <c r="AR21625" s="8"/>
      <c r="BV21625" s="38"/>
    </row>
    <row r="21626" spans="44:74">
      <c r="AR21626" s="8"/>
      <c r="BV21626" s="38"/>
    </row>
    <row r="21627" spans="44:74">
      <c r="AR21627" s="8"/>
      <c r="BV21627" s="38"/>
    </row>
    <row r="21628" spans="44:74">
      <c r="AR21628" s="8"/>
      <c r="BV21628" s="38"/>
    </row>
    <row r="21629" spans="44:74">
      <c r="AR21629" s="8"/>
      <c r="BV21629" s="38"/>
    </row>
    <row r="21630" spans="44:74">
      <c r="AR21630" s="8"/>
      <c r="BV21630" s="38"/>
    </row>
    <row r="21631" spans="44:74">
      <c r="AR21631" s="8"/>
      <c r="BV21631" s="38"/>
    </row>
    <row r="21632" spans="44:74">
      <c r="AR21632" s="8"/>
      <c r="BV21632" s="38"/>
    </row>
    <row r="21633" spans="44:74">
      <c r="AR21633" s="8"/>
      <c r="BV21633" s="38"/>
    </row>
    <row r="21634" spans="44:74">
      <c r="AR21634" s="8"/>
      <c r="BV21634" s="38"/>
    </row>
    <row r="21635" spans="44:74">
      <c r="AR21635" s="8"/>
      <c r="BV21635" s="38"/>
    </row>
    <row r="21636" spans="44:74">
      <c r="AR21636" s="8"/>
      <c r="BV21636" s="38"/>
    </row>
    <row r="21637" spans="44:74">
      <c r="AR21637" s="8"/>
      <c r="BV21637" s="38"/>
    </row>
    <row r="21638" spans="44:74">
      <c r="AR21638" s="8"/>
      <c r="BV21638" s="38"/>
    </row>
    <row r="21639" spans="44:74">
      <c r="AR21639" s="8"/>
      <c r="BV21639" s="38"/>
    </row>
    <row r="21640" spans="44:74">
      <c r="AR21640" s="8"/>
      <c r="BV21640" s="38"/>
    </row>
    <row r="21641" spans="44:74">
      <c r="AR21641" s="8"/>
      <c r="BV21641" s="38"/>
    </row>
    <row r="21642" spans="44:74">
      <c r="AR21642" s="8"/>
      <c r="BV21642" s="38"/>
    </row>
    <row r="21643" spans="44:74">
      <c r="AR21643" s="8"/>
      <c r="BV21643" s="38"/>
    </row>
    <row r="21644" spans="44:74">
      <c r="AR21644" s="8"/>
      <c r="BV21644" s="38"/>
    </row>
    <row r="21645" spans="44:74">
      <c r="AR21645" s="8"/>
      <c r="BV21645" s="38"/>
    </row>
    <row r="21646" spans="44:74">
      <c r="AR21646" s="8"/>
      <c r="BV21646" s="38"/>
    </row>
    <row r="21647" spans="44:74">
      <c r="AR21647" s="8"/>
      <c r="BV21647" s="38"/>
    </row>
    <row r="21648" spans="44:74">
      <c r="AR21648" s="8"/>
      <c r="BV21648" s="38"/>
    </row>
    <row r="21649" spans="44:74">
      <c r="AR21649" s="8"/>
      <c r="BV21649" s="38"/>
    </row>
    <row r="21650" spans="44:74">
      <c r="AR21650" s="8"/>
      <c r="BV21650" s="38"/>
    </row>
    <row r="21651" spans="44:74">
      <c r="AR21651" s="8"/>
      <c r="BV21651" s="38"/>
    </row>
    <row r="21652" spans="44:74">
      <c r="AR21652" s="8"/>
      <c r="BV21652" s="38"/>
    </row>
    <row r="21653" spans="44:74">
      <c r="AR21653" s="8"/>
      <c r="BV21653" s="38"/>
    </row>
    <row r="21654" spans="44:74">
      <c r="AR21654" s="8"/>
      <c r="BV21654" s="38"/>
    </row>
    <row r="21655" spans="44:74">
      <c r="AR21655" s="8"/>
      <c r="BV21655" s="38"/>
    </row>
    <row r="21656" spans="44:74">
      <c r="AR21656" s="8"/>
      <c r="BV21656" s="38"/>
    </row>
    <row r="21657" spans="44:74">
      <c r="AR21657" s="8"/>
      <c r="BV21657" s="38"/>
    </row>
    <row r="21658" spans="44:74">
      <c r="AR21658" s="8"/>
      <c r="BV21658" s="38"/>
    </row>
    <row r="21659" spans="44:74">
      <c r="AR21659" s="8"/>
      <c r="BV21659" s="38"/>
    </row>
    <row r="21660" spans="44:74">
      <c r="AR21660" s="8"/>
      <c r="BV21660" s="38"/>
    </row>
    <row r="21661" spans="44:74">
      <c r="AR21661" s="8"/>
      <c r="BV21661" s="38"/>
    </row>
    <row r="21662" spans="44:74">
      <c r="AR21662" s="8"/>
      <c r="BV21662" s="38"/>
    </row>
    <row r="21663" spans="44:74">
      <c r="AR21663" s="8"/>
      <c r="BV21663" s="38"/>
    </row>
    <row r="21664" spans="44:74">
      <c r="AR21664" s="8"/>
      <c r="BV21664" s="38"/>
    </row>
    <row r="21665" spans="44:74">
      <c r="AR21665" s="8"/>
      <c r="BV21665" s="38"/>
    </row>
    <row r="21666" spans="44:74">
      <c r="AR21666" s="8"/>
      <c r="BV21666" s="38"/>
    </row>
    <row r="21667" spans="44:74">
      <c r="AR21667" s="8"/>
      <c r="BV21667" s="38"/>
    </row>
    <row r="21668" spans="44:74">
      <c r="AR21668" s="8"/>
      <c r="BV21668" s="38"/>
    </row>
    <row r="21669" spans="44:74">
      <c r="AR21669" s="8"/>
      <c r="BV21669" s="38"/>
    </row>
    <row r="21670" spans="44:74">
      <c r="AR21670" s="8"/>
      <c r="BV21670" s="38"/>
    </row>
    <row r="21671" spans="44:74">
      <c r="AR21671" s="8"/>
      <c r="BV21671" s="38"/>
    </row>
    <row r="21672" spans="44:74">
      <c r="AR21672" s="8"/>
      <c r="BV21672" s="38"/>
    </row>
    <row r="21673" spans="44:74">
      <c r="AR21673" s="8"/>
      <c r="BV21673" s="38"/>
    </row>
    <row r="21674" spans="44:74">
      <c r="AR21674" s="8"/>
      <c r="BV21674" s="38"/>
    </row>
    <row r="21675" spans="44:74">
      <c r="AR21675" s="8"/>
      <c r="BV21675" s="38"/>
    </row>
    <row r="21676" spans="44:74">
      <c r="AR21676" s="8"/>
      <c r="BV21676" s="38"/>
    </row>
    <row r="21677" spans="44:74">
      <c r="AR21677" s="8"/>
      <c r="BV21677" s="38"/>
    </row>
    <row r="21678" spans="44:74">
      <c r="AR21678" s="8"/>
      <c r="BV21678" s="38"/>
    </row>
    <row r="21679" spans="44:74">
      <c r="AR21679" s="8"/>
      <c r="BV21679" s="38"/>
    </row>
    <row r="21680" spans="44:74">
      <c r="AR21680" s="8"/>
      <c r="BV21680" s="38"/>
    </row>
    <row r="21681" spans="44:74">
      <c r="AR21681" s="8"/>
      <c r="BV21681" s="38"/>
    </row>
    <row r="21682" spans="44:74">
      <c r="AR21682" s="8"/>
      <c r="BV21682" s="38"/>
    </row>
    <row r="21683" spans="44:74">
      <c r="AR21683" s="8"/>
      <c r="BV21683" s="38"/>
    </row>
    <row r="21684" spans="44:74">
      <c r="AR21684" s="8"/>
      <c r="BV21684" s="38"/>
    </row>
    <row r="21685" spans="44:74">
      <c r="AR21685" s="8"/>
      <c r="BV21685" s="38"/>
    </row>
    <row r="21686" spans="44:74">
      <c r="AR21686" s="8"/>
      <c r="BV21686" s="38"/>
    </row>
    <row r="21687" spans="44:74">
      <c r="AR21687" s="8"/>
      <c r="BV21687" s="38"/>
    </row>
    <row r="21688" spans="44:74">
      <c r="AR21688" s="8"/>
      <c r="BV21688" s="38"/>
    </row>
    <row r="21689" spans="44:74">
      <c r="AR21689" s="8"/>
      <c r="BV21689" s="38"/>
    </row>
    <row r="21690" spans="44:74">
      <c r="AR21690" s="8"/>
      <c r="BV21690" s="38"/>
    </row>
    <row r="21691" spans="44:74">
      <c r="AR21691" s="8"/>
      <c r="BV21691" s="38"/>
    </row>
    <row r="21692" spans="44:74">
      <c r="AR21692" s="8"/>
      <c r="BV21692" s="38"/>
    </row>
    <row r="21693" spans="44:74">
      <c r="AR21693" s="8"/>
      <c r="BV21693" s="38"/>
    </row>
    <row r="21694" spans="44:74">
      <c r="AR21694" s="8"/>
      <c r="BV21694" s="38"/>
    </row>
    <row r="21695" spans="44:74">
      <c r="AR21695" s="8"/>
      <c r="BV21695" s="38"/>
    </row>
    <row r="21696" spans="44:74">
      <c r="AR21696" s="8"/>
      <c r="BV21696" s="38"/>
    </row>
    <row r="21697" spans="44:74">
      <c r="AR21697" s="8"/>
      <c r="BV21697" s="38"/>
    </row>
    <row r="21698" spans="44:74">
      <c r="AR21698" s="8"/>
      <c r="BV21698" s="38"/>
    </row>
    <row r="21699" spans="44:74">
      <c r="AR21699" s="8"/>
      <c r="BV21699" s="38"/>
    </row>
    <row r="21700" spans="44:74">
      <c r="AR21700" s="8"/>
      <c r="BV21700" s="38"/>
    </row>
    <row r="21701" spans="44:74">
      <c r="AR21701" s="8"/>
      <c r="BV21701" s="38"/>
    </row>
    <row r="21702" spans="44:74">
      <c r="AR21702" s="8"/>
      <c r="BV21702" s="38"/>
    </row>
    <row r="21703" spans="44:74">
      <c r="AR21703" s="8"/>
      <c r="BV21703" s="38"/>
    </row>
    <row r="21704" spans="44:74">
      <c r="AR21704" s="8"/>
      <c r="BV21704" s="38"/>
    </row>
    <row r="21705" spans="44:74">
      <c r="AR21705" s="8"/>
      <c r="BV21705" s="38"/>
    </row>
    <row r="21706" spans="44:74">
      <c r="AR21706" s="8"/>
      <c r="BV21706" s="38"/>
    </row>
    <row r="21707" spans="44:74">
      <c r="AR21707" s="8"/>
      <c r="BV21707" s="38"/>
    </row>
    <row r="21708" spans="44:74">
      <c r="AR21708" s="8"/>
      <c r="BV21708" s="38"/>
    </row>
    <row r="21709" spans="44:74">
      <c r="AR21709" s="8"/>
      <c r="BV21709" s="38"/>
    </row>
    <row r="21710" spans="44:74">
      <c r="AR21710" s="8"/>
      <c r="BV21710" s="38"/>
    </row>
    <row r="21711" spans="44:74">
      <c r="AR21711" s="8"/>
      <c r="BV21711" s="38"/>
    </row>
    <row r="21712" spans="44:74">
      <c r="AR21712" s="8"/>
      <c r="BV21712" s="38"/>
    </row>
    <row r="21713" spans="44:74">
      <c r="AR21713" s="8"/>
      <c r="BV21713" s="38"/>
    </row>
    <row r="21714" spans="44:74">
      <c r="AR21714" s="8"/>
      <c r="BV21714" s="38"/>
    </row>
    <row r="21715" spans="44:74">
      <c r="AR21715" s="8"/>
      <c r="BV21715" s="38"/>
    </row>
    <row r="21716" spans="44:74">
      <c r="AR21716" s="8"/>
      <c r="BV21716" s="38"/>
    </row>
    <row r="21717" spans="44:74">
      <c r="AR21717" s="8"/>
      <c r="BV21717" s="38"/>
    </row>
    <row r="21718" spans="44:74">
      <c r="AR21718" s="8"/>
      <c r="BV21718" s="38"/>
    </row>
    <row r="21719" spans="44:74">
      <c r="AR21719" s="8"/>
      <c r="BV21719" s="38"/>
    </row>
    <row r="21720" spans="44:74">
      <c r="AR21720" s="8"/>
      <c r="BV21720" s="38"/>
    </row>
    <row r="21721" spans="44:74">
      <c r="AR21721" s="8"/>
      <c r="BV21721" s="38"/>
    </row>
    <row r="21722" spans="44:74">
      <c r="AR21722" s="8"/>
      <c r="BV21722" s="38"/>
    </row>
    <row r="21723" spans="44:74">
      <c r="AR21723" s="8"/>
      <c r="BV21723" s="38"/>
    </row>
    <row r="21724" spans="44:74">
      <c r="AR21724" s="8"/>
      <c r="BV21724" s="38"/>
    </row>
    <row r="21725" spans="44:74">
      <c r="AR21725" s="8"/>
      <c r="BV21725" s="38"/>
    </row>
    <row r="21726" spans="44:74">
      <c r="AR21726" s="8"/>
      <c r="BV21726" s="38"/>
    </row>
    <row r="21727" spans="44:74">
      <c r="AR21727" s="8"/>
      <c r="BV21727" s="38"/>
    </row>
    <row r="21728" spans="44:74">
      <c r="AR21728" s="8"/>
      <c r="BV21728" s="38"/>
    </row>
    <row r="21729" spans="44:74">
      <c r="AR21729" s="8"/>
      <c r="BV21729" s="38"/>
    </row>
    <row r="21730" spans="44:74">
      <c r="AR21730" s="8"/>
      <c r="BV21730" s="38"/>
    </row>
    <row r="21731" spans="44:74">
      <c r="AR21731" s="8"/>
      <c r="BV21731" s="38"/>
    </row>
    <row r="21732" spans="44:74">
      <c r="AR21732" s="8"/>
      <c r="BV21732" s="38"/>
    </row>
    <row r="21733" spans="44:74">
      <c r="AR21733" s="8"/>
      <c r="BV21733" s="38"/>
    </row>
    <row r="21734" spans="44:74">
      <c r="AR21734" s="8"/>
      <c r="BV21734" s="38"/>
    </row>
    <row r="21735" spans="44:74">
      <c r="AR21735" s="8"/>
      <c r="BV21735" s="38"/>
    </row>
    <row r="21736" spans="44:74">
      <c r="AR21736" s="8"/>
      <c r="BV21736" s="38"/>
    </row>
    <row r="21737" spans="44:74">
      <c r="AR21737" s="8"/>
      <c r="BV21737" s="38"/>
    </row>
    <row r="21738" spans="44:74">
      <c r="AR21738" s="8"/>
      <c r="BV21738" s="38"/>
    </row>
    <row r="21739" spans="44:74">
      <c r="AR21739" s="8"/>
      <c r="BV21739" s="38"/>
    </row>
    <row r="21740" spans="44:74">
      <c r="AR21740" s="8"/>
      <c r="BV21740" s="38"/>
    </row>
    <row r="21741" spans="44:74">
      <c r="AR21741" s="8"/>
      <c r="BV21741" s="38"/>
    </row>
    <row r="21742" spans="44:74">
      <c r="AR21742" s="8"/>
      <c r="BV21742" s="38"/>
    </row>
    <row r="21743" spans="44:74">
      <c r="AR21743" s="8"/>
      <c r="BV21743" s="38"/>
    </row>
    <row r="21744" spans="44:74">
      <c r="AR21744" s="8"/>
      <c r="BV21744" s="38"/>
    </row>
    <row r="21745" spans="44:74">
      <c r="AR21745" s="8"/>
      <c r="BV21745" s="38"/>
    </row>
    <row r="21746" spans="44:74">
      <c r="AR21746" s="8"/>
      <c r="BV21746" s="38"/>
    </row>
    <row r="21747" spans="44:74">
      <c r="AR21747" s="8"/>
      <c r="BV21747" s="38"/>
    </row>
    <row r="21748" spans="44:74">
      <c r="AR21748" s="8"/>
      <c r="BV21748" s="38"/>
    </row>
    <row r="21749" spans="44:74">
      <c r="AR21749" s="8"/>
      <c r="BV21749" s="38"/>
    </row>
    <row r="21750" spans="44:74">
      <c r="AR21750" s="8"/>
      <c r="BV21750" s="38"/>
    </row>
    <row r="21751" spans="44:74">
      <c r="AR21751" s="8"/>
      <c r="BV21751" s="38"/>
    </row>
    <row r="21752" spans="44:74">
      <c r="AR21752" s="8"/>
      <c r="BV21752" s="38"/>
    </row>
    <row r="21753" spans="44:74">
      <c r="AR21753" s="8"/>
      <c r="BV21753" s="38"/>
    </row>
    <row r="21754" spans="44:74">
      <c r="AR21754" s="8"/>
      <c r="BV21754" s="38"/>
    </row>
    <row r="21755" spans="44:74">
      <c r="AR21755" s="8"/>
      <c r="BV21755" s="38"/>
    </row>
    <row r="21756" spans="44:74">
      <c r="AR21756" s="8"/>
      <c r="BV21756" s="38"/>
    </row>
    <row r="21757" spans="44:74">
      <c r="AR21757" s="8"/>
      <c r="BV21757" s="38"/>
    </row>
    <row r="21758" spans="44:74">
      <c r="AR21758" s="8"/>
      <c r="BV21758" s="38"/>
    </row>
    <row r="21759" spans="44:74">
      <c r="AR21759" s="8"/>
      <c r="BV21759" s="38"/>
    </row>
    <row r="21760" spans="44:74">
      <c r="AR21760" s="8"/>
      <c r="BV21760" s="38"/>
    </row>
    <row r="21761" spans="44:74">
      <c r="AR21761" s="8"/>
      <c r="BV21761" s="38"/>
    </row>
    <row r="21762" spans="44:74">
      <c r="AR21762" s="8"/>
      <c r="BV21762" s="38"/>
    </row>
    <row r="21763" spans="44:74">
      <c r="AR21763" s="8"/>
      <c r="BV21763" s="38"/>
    </row>
    <row r="21764" spans="44:74">
      <c r="AR21764" s="8"/>
      <c r="BV21764" s="38"/>
    </row>
    <row r="21765" spans="44:74">
      <c r="AR21765" s="8"/>
      <c r="BV21765" s="38"/>
    </row>
    <row r="21766" spans="44:74">
      <c r="AR21766" s="8"/>
      <c r="BV21766" s="38"/>
    </row>
    <row r="21767" spans="44:74">
      <c r="AR21767" s="8"/>
      <c r="BV21767" s="38"/>
    </row>
    <row r="21768" spans="44:74">
      <c r="AR21768" s="8"/>
      <c r="BV21768" s="38"/>
    </row>
    <row r="21769" spans="44:74">
      <c r="AR21769" s="8"/>
      <c r="BV21769" s="38"/>
    </row>
    <row r="21770" spans="44:74">
      <c r="AR21770" s="8"/>
      <c r="BV21770" s="38"/>
    </row>
    <row r="21771" spans="44:74">
      <c r="AR21771" s="8"/>
      <c r="BV21771" s="38"/>
    </row>
    <row r="21772" spans="44:74">
      <c r="AR21772" s="8"/>
      <c r="BV21772" s="38"/>
    </row>
    <row r="21773" spans="44:74">
      <c r="AR21773" s="8"/>
      <c r="BV21773" s="38"/>
    </row>
    <row r="21774" spans="44:74">
      <c r="AR21774" s="8"/>
      <c r="BV21774" s="38"/>
    </row>
    <row r="21775" spans="44:74">
      <c r="AR21775" s="8"/>
      <c r="BV21775" s="38"/>
    </row>
    <row r="21776" spans="44:74">
      <c r="AR21776" s="8"/>
      <c r="BV21776" s="38"/>
    </row>
    <row r="21777" spans="44:74">
      <c r="AR21777" s="8"/>
      <c r="BV21777" s="38"/>
    </row>
    <row r="21778" spans="44:74">
      <c r="AR21778" s="8"/>
      <c r="BV21778" s="38"/>
    </row>
    <row r="21779" spans="44:74">
      <c r="AR21779" s="8"/>
      <c r="BV21779" s="38"/>
    </row>
    <row r="21780" spans="44:74">
      <c r="AR21780" s="8"/>
      <c r="BV21780" s="38"/>
    </row>
    <row r="21781" spans="44:74">
      <c r="AR21781" s="8"/>
      <c r="BV21781" s="38"/>
    </row>
    <row r="21782" spans="44:74">
      <c r="AR21782" s="8"/>
      <c r="BV21782" s="38"/>
    </row>
    <row r="21783" spans="44:74">
      <c r="AR21783" s="8"/>
      <c r="BV21783" s="38"/>
    </row>
    <row r="21784" spans="44:74">
      <c r="AR21784" s="8"/>
      <c r="BV21784" s="38"/>
    </row>
    <row r="21785" spans="44:74">
      <c r="AR21785" s="8"/>
      <c r="BV21785" s="38"/>
    </row>
    <row r="21786" spans="44:74">
      <c r="AR21786" s="8"/>
      <c r="BV21786" s="38"/>
    </row>
    <row r="21787" spans="44:74">
      <c r="AR21787" s="8"/>
      <c r="BV21787" s="38"/>
    </row>
    <row r="21788" spans="44:74">
      <c r="AR21788" s="8"/>
      <c r="BV21788" s="38"/>
    </row>
    <row r="21789" spans="44:74">
      <c r="AR21789" s="8"/>
      <c r="BV21789" s="38"/>
    </row>
    <row r="21790" spans="44:74">
      <c r="AR21790" s="8"/>
      <c r="BV21790" s="38"/>
    </row>
    <row r="21791" spans="44:74">
      <c r="AR21791" s="8"/>
      <c r="BV21791" s="38"/>
    </row>
    <row r="21792" spans="44:74">
      <c r="AR21792" s="8"/>
      <c r="BV21792" s="38"/>
    </row>
    <row r="21793" spans="44:74">
      <c r="AR21793" s="8"/>
      <c r="BV21793" s="38"/>
    </row>
    <row r="21794" spans="44:74">
      <c r="AR21794" s="8"/>
      <c r="BV21794" s="38"/>
    </row>
    <row r="21795" spans="44:74">
      <c r="AR21795" s="8"/>
      <c r="BV21795" s="38"/>
    </row>
    <row r="21796" spans="44:74">
      <c r="AR21796" s="8"/>
      <c r="BV21796" s="38"/>
    </row>
    <row r="21797" spans="44:74">
      <c r="AR21797" s="8"/>
      <c r="BV21797" s="38"/>
    </row>
    <row r="21798" spans="44:74">
      <c r="AR21798" s="8"/>
      <c r="BV21798" s="38"/>
    </row>
    <row r="21799" spans="44:74">
      <c r="AR21799" s="8"/>
      <c r="BV21799" s="38"/>
    </row>
    <row r="21800" spans="44:74">
      <c r="AR21800" s="8"/>
      <c r="BV21800" s="38"/>
    </row>
    <row r="21801" spans="44:74">
      <c r="AR21801" s="8"/>
      <c r="BV21801" s="38"/>
    </row>
    <row r="21802" spans="44:74">
      <c r="AR21802" s="8"/>
      <c r="BV21802" s="38"/>
    </row>
    <row r="21803" spans="44:74">
      <c r="AR21803" s="8"/>
      <c r="BV21803" s="38"/>
    </row>
    <row r="21804" spans="44:74">
      <c r="AR21804" s="8"/>
      <c r="BV21804" s="38"/>
    </row>
    <row r="21805" spans="44:74">
      <c r="AR21805" s="8"/>
      <c r="BV21805" s="38"/>
    </row>
    <row r="21806" spans="44:74">
      <c r="AR21806" s="8"/>
      <c r="BV21806" s="38"/>
    </row>
    <row r="21807" spans="44:74">
      <c r="AR21807" s="8"/>
      <c r="BV21807" s="38"/>
    </row>
    <row r="21808" spans="44:74">
      <c r="AR21808" s="8"/>
      <c r="BV21808" s="38"/>
    </row>
    <row r="21809" spans="44:74">
      <c r="AR21809" s="8"/>
      <c r="BV21809" s="38"/>
    </row>
    <row r="21810" spans="44:74">
      <c r="AR21810" s="8"/>
      <c r="BV21810" s="38"/>
    </row>
    <row r="21811" spans="44:74">
      <c r="AR21811" s="8"/>
      <c r="BV21811" s="38"/>
    </row>
    <row r="21812" spans="44:74">
      <c r="AR21812" s="8"/>
      <c r="BV21812" s="38"/>
    </row>
    <row r="21813" spans="44:74">
      <c r="AR21813" s="8"/>
      <c r="BV21813" s="38"/>
    </row>
    <row r="21814" spans="44:74">
      <c r="AR21814" s="8"/>
      <c r="BV21814" s="38"/>
    </row>
    <row r="21815" spans="44:74">
      <c r="AR21815" s="8"/>
      <c r="BV21815" s="38"/>
    </row>
    <row r="21816" spans="44:74">
      <c r="AR21816" s="8"/>
      <c r="BV21816" s="38"/>
    </row>
    <row r="21817" spans="44:74">
      <c r="AR21817" s="8"/>
      <c r="BV21817" s="38"/>
    </row>
    <row r="21818" spans="44:74">
      <c r="AR21818" s="8"/>
      <c r="BV21818" s="38"/>
    </row>
    <row r="21819" spans="44:74">
      <c r="AR21819" s="8"/>
      <c r="BV21819" s="38"/>
    </row>
    <row r="21820" spans="44:74">
      <c r="AR21820" s="8"/>
      <c r="BV21820" s="38"/>
    </row>
    <row r="21821" spans="44:74">
      <c r="AR21821" s="8"/>
      <c r="BV21821" s="38"/>
    </row>
    <row r="21822" spans="44:74">
      <c r="AR21822" s="8"/>
      <c r="BV21822" s="38"/>
    </row>
    <row r="21823" spans="44:74">
      <c r="AR21823" s="8"/>
      <c r="BV21823" s="38"/>
    </row>
    <row r="21824" spans="44:74">
      <c r="AR21824" s="8"/>
      <c r="BV21824" s="38"/>
    </row>
    <row r="21825" spans="44:74">
      <c r="AR21825" s="8"/>
      <c r="BV21825" s="38"/>
    </row>
    <row r="21826" spans="44:74">
      <c r="AR21826" s="8"/>
      <c r="BV21826" s="38"/>
    </row>
    <row r="21827" spans="44:74">
      <c r="AR21827" s="8"/>
      <c r="BV21827" s="38"/>
    </row>
    <row r="21828" spans="44:74">
      <c r="AR21828" s="8"/>
      <c r="BV21828" s="38"/>
    </row>
    <row r="21829" spans="44:74">
      <c r="AR21829" s="8"/>
      <c r="BV21829" s="38"/>
    </row>
    <row r="21830" spans="44:74">
      <c r="AR21830" s="8"/>
      <c r="BV21830" s="38"/>
    </row>
    <row r="21831" spans="44:74">
      <c r="AR21831" s="8"/>
      <c r="BV21831" s="38"/>
    </row>
    <row r="21832" spans="44:74">
      <c r="AR21832" s="8"/>
      <c r="BV21832" s="38"/>
    </row>
    <row r="21833" spans="44:74">
      <c r="AR21833" s="8"/>
      <c r="BV21833" s="38"/>
    </row>
    <row r="21834" spans="44:74">
      <c r="AR21834" s="8"/>
      <c r="BV21834" s="38"/>
    </row>
    <row r="21835" spans="44:74">
      <c r="AR21835" s="8"/>
      <c r="BV21835" s="38"/>
    </row>
    <row r="21836" spans="44:74">
      <c r="AR21836" s="8"/>
      <c r="BV21836" s="38"/>
    </row>
    <row r="21837" spans="44:74">
      <c r="AR21837" s="8"/>
      <c r="BV21837" s="38"/>
    </row>
    <row r="21838" spans="44:74">
      <c r="AR21838" s="8"/>
      <c r="BV21838" s="38"/>
    </row>
    <row r="21839" spans="44:74">
      <c r="AR21839" s="8"/>
      <c r="BV21839" s="38"/>
    </row>
    <row r="21840" spans="44:74">
      <c r="AR21840" s="8"/>
      <c r="BV21840" s="38"/>
    </row>
    <row r="21841" spans="44:74">
      <c r="AR21841" s="8"/>
      <c r="BV21841" s="38"/>
    </row>
    <row r="21842" spans="44:74">
      <c r="AR21842" s="8"/>
      <c r="BV21842" s="38"/>
    </row>
    <row r="21843" spans="44:74">
      <c r="AR21843" s="8"/>
      <c r="BV21843" s="38"/>
    </row>
    <row r="21844" spans="44:74">
      <c r="AR21844" s="8"/>
      <c r="BV21844" s="38"/>
    </row>
    <row r="21845" spans="44:74">
      <c r="AR21845" s="8"/>
      <c r="BV21845" s="38"/>
    </row>
    <row r="21846" spans="44:74">
      <c r="AR21846" s="8"/>
      <c r="BV21846" s="38"/>
    </row>
    <row r="21847" spans="44:74">
      <c r="AR21847" s="8"/>
      <c r="BV21847" s="38"/>
    </row>
    <row r="21848" spans="44:74">
      <c r="AR21848" s="8"/>
      <c r="BV21848" s="38"/>
    </row>
    <row r="21849" spans="44:74">
      <c r="AR21849" s="8"/>
      <c r="BV21849" s="38"/>
    </row>
    <row r="21850" spans="44:74">
      <c r="AR21850" s="8"/>
      <c r="BV21850" s="38"/>
    </row>
    <row r="21851" spans="44:74">
      <c r="AR21851" s="8"/>
      <c r="BV21851" s="38"/>
    </row>
    <row r="21852" spans="44:74">
      <c r="AR21852" s="8"/>
      <c r="BV21852" s="38"/>
    </row>
    <row r="21853" spans="44:74">
      <c r="AR21853" s="8"/>
      <c r="BV21853" s="38"/>
    </row>
    <row r="21854" spans="44:74">
      <c r="AR21854" s="8"/>
      <c r="BV21854" s="38"/>
    </row>
    <row r="21855" spans="44:74">
      <c r="AR21855" s="8"/>
      <c r="BV21855" s="38"/>
    </row>
    <row r="21856" spans="44:74">
      <c r="AR21856" s="8"/>
      <c r="BV21856" s="38"/>
    </row>
    <row r="21857" spans="44:74">
      <c r="AR21857" s="8"/>
      <c r="BV21857" s="38"/>
    </row>
    <row r="21858" spans="44:74">
      <c r="AR21858" s="8"/>
      <c r="BV21858" s="38"/>
    </row>
    <row r="21859" spans="44:74">
      <c r="AR21859" s="8"/>
      <c r="BV21859" s="38"/>
    </row>
    <row r="21860" spans="44:74">
      <c r="AR21860" s="8"/>
      <c r="BV21860" s="38"/>
    </row>
    <row r="21861" spans="44:74">
      <c r="AR21861" s="8"/>
      <c r="BV21861" s="38"/>
    </row>
    <row r="21862" spans="44:74">
      <c r="AR21862" s="8"/>
      <c r="BV21862" s="38"/>
    </row>
    <row r="21863" spans="44:74">
      <c r="AR21863" s="8"/>
      <c r="BV21863" s="38"/>
    </row>
    <row r="21864" spans="44:74">
      <c r="AR21864" s="8"/>
      <c r="BV21864" s="38"/>
    </row>
    <row r="21865" spans="44:74">
      <c r="AR21865" s="8"/>
      <c r="BV21865" s="38"/>
    </row>
    <row r="21866" spans="44:74">
      <c r="AR21866" s="8"/>
      <c r="BV21866" s="38"/>
    </row>
    <row r="21867" spans="44:74">
      <c r="AR21867" s="8"/>
      <c r="BV21867" s="38"/>
    </row>
    <row r="21868" spans="44:74">
      <c r="AR21868" s="8"/>
      <c r="BV21868" s="38"/>
    </row>
    <row r="21869" spans="44:74">
      <c r="AR21869" s="8"/>
      <c r="BV21869" s="38"/>
    </row>
    <row r="21870" spans="44:74">
      <c r="AR21870" s="8"/>
      <c r="BV21870" s="38"/>
    </row>
    <row r="21871" spans="44:74">
      <c r="AR21871" s="8"/>
      <c r="BV21871" s="38"/>
    </row>
    <row r="21872" spans="44:74">
      <c r="AR21872" s="8"/>
      <c r="BV21872" s="38"/>
    </row>
    <row r="21873" spans="44:74">
      <c r="AR21873" s="8"/>
      <c r="BV21873" s="38"/>
    </row>
    <row r="21874" spans="44:74">
      <c r="AR21874" s="8"/>
      <c r="BV21874" s="38"/>
    </row>
    <row r="21875" spans="44:74">
      <c r="AR21875" s="8"/>
      <c r="BV21875" s="38"/>
    </row>
    <row r="21876" spans="44:74">
      <c r="AR21876" s="8"/>
      <c r="BV21876" s="38"/>
    </row>
    <row r="21877" spans="44:74">
      <c r="AR21877" s="8"/>
      <c r="BV21877" s="38"/>
    </row>
    <row r="21878" spans="44:74">
      <c r="AR21878" s="8"/>
      <c r="BV21878" s="38"/>
    </row>
    <row r="21879" spans="44:74">
      <c r="AR21879" s="8"/>
      <c r="BV21879" s="38"/>
    </row>
    <row r="21880" spans="44:74">
      <c r="AR21880" s="8"/>
      <c r="BV21880" s="38"/>
    </row>
    <row r="21881" spans="44:74">
      <c r="AR21881" s="8"/>
      <c r="BV21881" s="38"/>
    </row>
    <row r="21882" spans="44:74">
      <c r="AR21882" s="8"/>
      <c r="BV21882" s="38"/>
    </row>
    <row r="21883" spans="44:74">
      <c r="AR21883" s="8"/>
      <c r="BV21883" s="38"/>
    </row>
    <row r="21884" spans="44:74">
      <c r="AR21884" s="8"/>
      <c r="BV21884" s="38"/>
    </row>
    <row r="21885" spans="44:74">
      <c r="AR21885" s="8"/>
      <c r="BV21885" s="38"/>
    </row>
    <row r="21886" spans="44:74">
      <c r="AR21886" s="8"/>
      <c r="BV21886" s="38"/>
    </row>
    <row r="21887" spans="44:74">
      <c r="AR21887" s="8"/>
      <c r="BV21887" s="38"/>
    </row>
    <row r="21888" spans="44:74">
      <c r="AR21888" s="8"/>
      <c r="BV21888" s="38"/>
    </row>
    <row r="21889" spans="44:74">
      <c r="AR21889" s="8"/>
      <c r="BV21889" s="38"/>
    </row>
    <row r="21890" spans="44:74">
      <c r="AR21890" s="8"/>
      <c r="BV21890" s="38"/>
    </row>
    <row r="21891" spans="44:74">
      <c r="AR21891" s="8"/>
      <c r="BV21891" s="38"/>
    </row>
    <row r="21892" spans="44:74">
      <c r="AR21892" s="8"/>
      <c r="BV21892" s="38"/>
    </row>
    <row r="21893" spans="44:74">
      <c r="AR21893" s="8"/>
      <c r="BV21893" s="38"/>
    </row>
    <row r="21894" spans="44:74">
      <c r="AR21894" s="8"/>
      <c r="BV21894" s="38"/>
    </row>
    <row r="21895" spans="44:74">
      <c r="AR21895" s="8"/>
      <c r="BV21895" s="38"/>
    </row>
    <row r="21896" spans="44:74">
      <c r="AR21896" s="8"/>
      <c r="BV21896" s="38"/>
    </row>
    <row r="21897" spans="44:74">
      <c r="AR21897" s="8"/>
      <c r="BV21897" s="38"/>
    </row>
    <row r="21898" spans="44:74">
      <c r="AR21898" s="8"/>
      <c r="BV21898" s="38"/>
    </row>
    <row r="21899" spans="44:74">
      <c r="AR21899" s="8"/>
      <c r="BV21899" s="38"/>
    </row>
    <row r="21900" spans="44:74">
      <c r="AR21900" s="8"/>
      <c r="BV21900" s="38"/>
    </row>
    <row r="21901" spans="44:74">
      <c r="AR21901" s="8"/>
      <c r="BV21901" s="38"/>
    </row>
    <row r="21902" spans="44:74">
      <c r="AR21902" s="8"/>
      <c r="BV21902" s="38"/>
    </row>
    <row r="21903" spans="44:74">
      <c r="AR21903" s="8"/>
      <c r="BV21903" s="38"/>
    </row>
    <row r="21904" spans="44:74">
      <c r="AR21904" s="8"/>
      <c r="BV21904" s="38"/>
    </row>
    <row r="21905" spans="44:74">
      <c r="AR21905" s="8"/>
      <c r="BV21905" s="38"/>
    </row>
    <row r="21906" spans="44:74">
      <c r="AR21906" s="8"/>
      <c r="BV21906" s="38"/>
    </row>
    <row r="21907" spans="44:74">
      <c r="AR21907" s="8"/>
      <c r="BV21907" s="38"/>
    </row>
    <row r="21908" spans="44:74">
      <c r="AR21908" s="8"/>
      <c r="BV21908" s="38"/>
    </row>
    <row r="21909" spans="44:74">
      <c r="AR21909" s="8"/>
      <c r="BV21909" s="38"/>
    </row>
    <row r="21910" spans="44:74">
      <c r="AR21910" s="8"/>
      <c r="BV21910" s="38"/>
    </row>
    <row r="21911" spans="44:74">
      <c r="AR21911" s="8"/>
      <c r="BV21911" s="38"/>
    </row>
    <row r="21912" spans="44:74">
      <c r="AR21912" s="8"/>
      <c r="BV21912" s="38"/>
    </row>
    <row r="21913" spans="44:74">
      <c r="AR21913" s="8"/>
      <c r="BV21913" s="38"/>
    </row>
    <row r="21914" spans="44:74">
      <c r="AR21914" s="8"/>
      <c r="BV21914" s="38"/>
    </row>
    <row r="21915" spans="44:74">
      <c r="AR21915" s="8"/>
      <c r="BV21915" s="38"/>
    </row>
    <row r="21916" spans="44:74">
      <c r="AR21916" s="8"/>
      <c r="BV21916" s="38"/>
    </row>
    <row r="21917" spans="44:74">
      <c r="AR21917" s="8"/>
      <c r="BV21917" s="38"/>
    </row>
    <row r="21918" spans="44:74">
      <c r="AR21918" s="8"/>
      <c r="BV21918" s="38"/>
    </row>
    <row r="21919" spans="44:74">
      <c r="AR21919" s="8"/>
      <c r="BV21919" s="38"/>
    </row>
    <row r="21920" spans="44:74">
      <c r="AR21920" s="8"/>
      <c r="BV21920" s="38"/>
    </row>
    <row r="21921" spans="44:74">
      <c r="AR21921" s="8"/>
      <c r="BV21921" s="38"/>
    </row>
    <row r="21922" spans="44:74">
      <c r="AR21922" s="8"/>
      <c r="BV21922" s="38"/>
    </row>
    <row r="21923" spans="44:74">
      <c r="AR21923" s="8"/>
      <c r="BV21923" s="38"/>
    </row>
    <row r="21924" spans="44:74">
      <c r="AR21924" s="8"/>
      <c r="BV21924" s="38"/>
    </row>
    <row r="21925" spans="44:74">
      <c r="AR21925" s="8"/>
      <c r="BV21925" s="38"/>
    </row>
    <row r="21926" spans="44:74">
      <c r="AR21926" s="8"/>
      <c r="BV21926" s="38"/>
    </row>
    <row r="21927" spans="44:74">
      <c r="AR21927" s="8"/>
      <c r="BV21927" s="38"/>
    </row>
    <row r="21928" spans="44:74">
      <c r="AR21928" s="8"/>
      <c r="BV21928" s="38"/>
    </row>
    <row r="21929" spans="44:74">
      <c r="AR21929" s="8"/>
      <c r="BV21929" s="38"/>
    </row>
    <row r="21930" spans="44:74">
      <c r="AR21930" s="8"/>
      <c r="BV21930" s="38"/>
    </row>
    <row r="21931" spans="44:74">
      <c r="AR21931" s="8"/>
      <c r="BV21931" s="38"/>
    </row>
    <row r="21932" spans="44:74">
      <c r="AR21932" s="8"/>
      <c r="BV21932" s="38"/>
    </row>
    <row r="21933" spans="44:74">
      <c r="AR21933" s="8"/>
      <c r="BV21933" s="38"/>
    </row>
    <row r="21934" spans="44:74">
      <c r="AR21934" s="8"/>
      <c r="BV21934" s="38"/>
    </row>
    <row r="21935" spans="44:74">
      <c r="AR21935" s="8"/>
      <c r="BV21935" s="38"/>
    </row>
    <row r="21936" spans="44:74">
      <c r="AR21936" s="8"/>
      <c r="BV21936" s="38"/>
    </row>
    <row r="21937" spans="44:74">
      <c r="AR21937" s="8"/>
      <c r="BV21937" s="38"/>
    </row>
    <row r="21938" spans="44:74">
      <c r="AR21938" s="8"/>
      <c r="BV21938" s="38"/>
    </row>
    <row r="21939" spans="44:74">
      <c r="AR21939" s="8"/>
      <c r="BV21939" s="38"/>
    </row>
    <row r="21940" spans="44:74">
      <c r="AR21940" s="8"/>
      <c r="BV21940" s="38"/>
    </row>
    <row r="21941" spans="44:74">
      <c r="AR21941" s="8"/>
      <c r="BV21941" s="38"/>
    </row>
    <row r="21942" spans="44:74">
      <c r="AR21942" s="8"/>
      <c r="BV21942" s="38"/>
    </row>
    <row r="21943" spans="44:74">
      <c r="AR21943" s="8"/>
      <c r="BV21943" s="38"/>
    </row>
    <row r="21944" spans="44:74">
      <c r="AR21944" s="8"/>
      <c r="BV21944" s="38"/>
    </row>
    <row r="21945" spans="44:74">
      <c r="AR21945" s="8"/>
      <c r="BV21945" s="38"/>
    </row>
    <row r="21946" spans="44:74">
      <c r="AR21946" s="8"/>
      <c r="BV21946" s="38"/>
    </row>
    <row r="21947" spans="44:74">
      <c r="AR21947" s="8"/>
      <c r="BV21947" s="38"/>
    </row>
    <row r="21948" spans="44:74">
      <c r="AR21948" s="8"/>
      <c r="BV21948" s="38"/>
    </row>
    <row r="21949" spans="44:74">
      <c r="AR21949" s="8"/>
      <c r="BV21949" s="38"/>
    </row>
    <row r="21950" spans="44:74">
      <c r="AR21950" s="8"/>
      <c r="BV21950" s="38"/>
    </row>
    <row r="21951" spans="44:74">
      <c r="AR21951" s="8"/>
      <c r="BV21951" s="38"/>
    </row>
    <row r="21952" spans="44:74">
      <c r="AR21952" s="8"/>
      <c r="BV21952" s="38"/>
    </row>
    <row r="21953" spans="44:74">
      <c r="AR21953" s="8"/>
      <c r="BV21953" s="38"/>
    </row>
    <row r="21954" spans="44:74">
      <c r="AR21954" s="8"/>
      <c r="BV21954" s="38"/>
    </row>
    <row r="21955" spans="44:74">
      <c r="AR21955" s="8"/>
      <c r="BV21955" s="38"/>
    </row>
    <row r="21956" spans="44:74">
      <c r="AR21956" s="8"/>
      <c r="BV21956" s="38"/>
    </row>
    <row r="21957" spans="44:74">
      <c r="AR21957" s="8"/>
      <c r="BV21957" s="38"/>
    </row>
    <row r="21958" spans="44:74">
      <c r="AR21958" s="8"/>
      <c r="BV21958" s="38"/>
    </row>
    <row r="21959" spans="44:74">
      <c r="AR21959" s="8"/>
      <c r="BV21959" s="38"/>
    </row>
    <row r="21960" spans="44:74">
      <c r="AR21960" s="8"/>
      <c r="BV21960" s="38"/>
    </row>
    <row r="21961" spans="44:74">
      <c r="AR21961" s="8"/>
      <c r="BV21961" s="38"/>
    </row>
    <row r="21962" spans="44:74">
      <c r="AR21962" s="8"/>
      <c r="BV21962" s="38"/>
    </row>
    <row r="21963" spans="44:74">
      <c r="AR21963" s="8"/>
      <c r="BV21963" s="38"/>
    </row>
    <row r="21964" spans="44:74">
      <c r="AR21964" s="8"/>
      <c r="BV21964" s="38"/>
    </row>
    <row r="21965" spans="44:74">
      <c r="AR21965" s="8"/>
      <c r="BV21965" s="38"/>
    </row>
    <row r="21966" spans="44:74">
      <c r="AR21966" s="8"/>
      <c r="BV21966" s="38"/>
    </row>
    <row r="21967" spans="44:74">
      <c r="AR21967" s="8"/>
      <c r="BV21967" s="38"/>
    </row>
    <row r="21968" spans="44:74">
      <c r="AR21968" s="8"/>
      <c r="BV21968" s="38"/>
    </row>
    <row r="21969" spans="44:74">
      <c r="AR21969" s="8"/>
      <c r="BV21969" s="38"/>
    </row>
    <row r="21970" spans="44:74">
      <c r="AR21970" s="8"/>
      <c r="BV21970" s="38"/>
    </row>
    <row r="21971" spans="44:74">
      <c r="AR21971" s="8"/>
      <c r="BV21971" s="38"/>
    </row>
    <row r="21972" spans="44:74">
      <c r="AR21972" s="8"/>
      <c r="BV21972" s="38"/>
    </row>
    <row r="21973" spans="44:74">
      <c r="AR21973" s="8"/>
      <c r="BV21973" s="38"/>
    </row>
    <row r="21974" spans="44:74">
      <c r="AR21974" s="8"/>
      <c r="BV21974" s="38"/>
    </row>
    <row r="21975" spans="44:74">
      <c r="AR21975" s="8"/>
      <c r="BV21975" s="38"/>
    </row>
    <row r="21976" spans="44:74">
      <c r="AR21976" s="8"/>
      <c r="BV21976" s="38"/>
    </row>
    <row r="21977" spans="44:74">
      <c r="AR21977" s="8"/>
      <c r="BV21977" s="38"/>
    </row>
    <row r="21978" spans="44:74">
      <c r="AR21978" s="8"/>
      <c r="BV21978" s="38"/>
    </row>
    <row r="21979" spans="44:74">
      <c r="AR21979" s="8"/>
      <c r="BV21979" s="38"/>
    </row>
    <row r="21980" spans="44:74">
      <c r="AR21980" s="8"/>
      <c r="BV21980" s="38"/>
    </row>
    <row r="21981" spans="44:74">
      <c r="AR21981" s="8"/>
      <c r="BV21981" s="38"/>
    </row>
    <row r="21982" spans="44:74">
      <c r="AR21982" s="8"/>
      <c r="BV21982" s="38"/>
    </row>
    <row r="21983" spans="44:74">
      <c r="AR21983" s="8"/>
      <c r="BV21983" s="38"/>
    </row>
    <row r="21984" spans="44:74">
      <c r="AR21984" s="8"/>
      <c r="BV21984" s="38"/>
    </row>
    <row r="21985" spans="44:74">
      <c r="AR21985" s="8"/>
      <c r="BV21985" s="38"/>
    </row>
    <row r="21986" spans="44:74">
      <c r="AR21986" s="8"/>
      <c r="BV21986" s="38"/>
    </row>
    <row r="21987" spans="44:74">
      <c r="AR21987" s="8"/>
      <c r="BV21987" s="38"/>
    </row>
    <row r="21988" spans="44:74">
      <c r="AR21988" s="8"/>
      <c r="BV21988" s="38"/>
    </row>
    <row r="21989" spans="44:74">
      <c r="AR21989" s="8"/>
      <c r="BV21989" s="38"/>
    </row>
    <row r="21990" spans="44:74">
      <c r="AR21990" s="8"/>
      <c r="BV21990" s="38"/>
    </row>
    <row r="21991" spans="44:74">
      <c r="AR21991" s="8"/>
      <c r="BV21991" s="38"/>
    </row>
    <row r="21992" spans="44:74">
      <c r="AR21992" s="8"/>
      <c r="BV21992" s="38"/>
    </row>
    <row r="21993" spans="44:74">
      <c r="AR21993" s="8"/>
      <c r="BV21993" s="38"/>
    </row>
    <row r="21994" spans="44:74">
      <c r="AR21994" s="8"/>
      <c r="BV21994" s="38"/>
    </row>
    <row r="21995" spans="44:74">
      <c r="AR21995" s="8"/>
      <c r="BV21995" s="38"/>
    </row>
    <row r="21996" spans="44:74">
      <c r="AR21996" s="8"/>
      <c r="BV21996" s="38"/>
    </row>
    <row r="21997" spans="44:74">
      <c r="AR21997" s="8"/>
      <c r="BV21997" s="38"/>
    </row>
    <row r="21998" spans="44:74">
      <c r="AR21998" s="8"/>
      <c r="BV21998" s="38"/>
    </row>
    <row r="21999" spans="44:74">
      <c r="AR21999" s="8"/>
      <c r="BV21999" s="38"/>
    </row>
    <row r="22000" spans="44:74">
      <c r="AR22000" s="8"/>
      <c r="BV22000" s="38"/>
    </row>
    <row r="22001" spans="44:74">
      <c r="AR22001" s="8"/>
      <c r="BV22001" s="38"/>
    </row>
    <row r="22002" spans="44:74">
      <c r="AR22002" s="8"/>
      <c r="BV22002" s="38"/>
    </row>
    <row r="22003" spans="44:74">
      <c r="AR22003" s="8"/>
      <c r="BV22003" s="38"/>
    </row>
    <row r="22004" spans="44:74">
      <c r="AR22004" s="8"/>
      <c r="BV22004" s="38"/>
    </row>
    <row r="22005" spans="44:74">
      <c r="AR22005" s="8"/>
      <c r="BV22005" s="38"/>
    </row>
    <row r="22006" spans="44:74">
      <c r="AR22006" s="8"/>
      <c r="BV22006" s="38"/>
    </row>
    <row r="22007" spans="44:74">
      <c r="AR22007" s="8"/>
      <c r="BV22007" s="38"/>
    </row>
    <row r="22008" spans="44:74">
      <c r="AR22008" s="8"/>
      <c r="BV22008" s="38"/>
    </row>
    <row r="22009" spans="44:74">
      <c r="AR22009" s="8"/>
      <c r="BV22009" s="38"/>
    </row>
    <row r="22010" spans="44:74">
      <c r="AR22010" s="8"/>
      <c r="BV22010" s="38"/>
    </row>
    <row r="22011" spans="44:74">
      <c r="AR22011" s="8"/>
      <c r="BV22011" s="38"/>
    </row>
    <row r="22012" spans="44:74">
      <c r="AR22012" s="8"/>
      <c r="BV22012" s="38"/>
    </row>
    <row r="22013" spans="44:74">
      <c r="AR22013" s="8"/>
      <c r="BV22013" s="38"/>
    </row>
    <row r="22014" spans="44:74">
      <c r="AR22014" s="8"/>
      <c r="BV22014" s="38"/>
    </row>
    <row r="22015" spans="44:74">
      <c r="AR22015" s="8"/>
      <c r="BV22015" s="38"/>
    </row>
    <row r="22016" spans="44:74">
      <c r="AR22016" s="8"/>
      <c r="BV22016" s="38"/>
    </row>
    <row r="22017" spans="44:74">
      <c r="AR22017" s="8"/>
      <c r="BV22017" s="38"/>
    </row>
    <row r="22018" spans="44:74">
      <c r="AR22018" s="8"/>
      <c r="BV22018" s="38"/>
    </row>
    <row r="22019" spans="44:74">
      <c r="AR22019" s="8"/>
      <c r="BV22019" s="38"/>
    </row>
    <row r="22020" spans="44:74">
      <c r="AR22020" s="8"/>
      <c r="BV22020" s="38"/>
    </row>
    <row r="22021" spans="44:74">
      <c r="AR22021" s="8"/>
      <c r="BV22021" s="38"/>
    </row>
    <row r="22022" spans="44:74">
      <c r="AR22022" s="8"/>
      <c r="BV22022" s="38"/>
    </row>
    <row r="22023" spans="44:74">
      <c r="AR22023" s="8"/>
      <c r="BV22023" s="38"/>
    </row>
    <row r="22024" spans="44:74">
      <c r="AR22024" s="8"/>
      <c r="BV22024" s="38"/>
    </row>
    <row r="22025" spans="44:74">
      <c r="AR22025" s="8"/>
      <c r="BV22025" s="38"/>
    </row>
    <row r="22026" spans="44:74">
      <c r="AR22026" s="8"/>
      <c r="BV22026" s="38"/>
    </row>
    <row r="22027" spans="44:74">
      <c r="AR22027" s="8"/>
      <c r="BV22027" s="38"/>
    </row>
    <row r="22028" spans="44:74">
      <c r="AR22028" s="8"/>
      <c r="BV22028" s="38"/>
    </row>
    <row r="22029" spans="44:74">
      <c r="AR22029" s="8"/>
      <c r="BV22029" s="38"/>
    </row>
    <row r="22030" spans="44:74">
      <c r="AR22030" s="8"/>
      <c r="BV22030" s="38"/>
    </row>
    <row r="22031" spans="44:74">
      <c r="AR22031" s="8"/>
      <c r="BV22031" s="38"/>
    </row>
    <row r="22032" spans="44:74">
      <c r="AR22032" s="8"/>
      <c r="BV22032" s="38"/>
    </row>
    <row r="22033" spans="44:74">
      <c r="AR22033" s="8"/>
      <c r="BV22033" s="38"/>
    </row>
    <row r="22034" spans="44:74">
      <c r="AR22034" s="8"/>
      <c r="BV22034" s="38"/>
    </row>
    <row r="22035" spans="44:74">
      <c r="AR22035" s="8"/>
      <c r="BV22035" s="38"/>
    </row>
    <row r="22036" spans="44:74">
      <c r="AR22036" s="8"/>
      <c r="BV22036" s="38"/>
    </row>
    <row r="22037" spans="44:74">
      <c r="AR22037" s="8"/>
      <c r="BV22037" s="38"/>
    </row>
    <row r="22038" spans="44:74">
      <c r="AR22038" s="8"/>
      <c r="BV22038" s="38"/>
    </row>
    <row r="22039" spans="44:74">
      <c r="AR22039" s="8"/>
      <c r="BV22039" s="38"/>
    </row>
    <row r="22040" spans="44:74">
      <c r="AR22040" s="8"/>
      <c r="BV22040" s="38"/>
    </row>
    <row r="22041" spans="44:74">
      <c r="AR22041" s="8"/>
      <c r="BV22041" s="38"/>
    </row>
    <row r="22042" spans="44:74">
      <c r="AR22042" s="8"/>
      <c r="BV22042" s="38"/>
    </row>
    <row r="22043" spans="44:74">
      <c r="AR22043" s="8"/>
      <c r="BV22043" s="38"/>
    </row>
    <row r="22044" spans="44:74">
      <c r="AR22044" s="8"/>
      <c r="BV22044" s="38"/>
    </row>
    <row r="22045" spans="44:74">
      <c r="AR22045" s="8"/>
      <c r="BV22045" s="38"/>
    </row>
    <row r="22046" spans="44:74">
      <c r="AR22046" s="8"/>
      <c r="BV22046" s="38"/>
    </row>
    <row r="22047" spans="44:74">
      <c r="AR22047" s="8"/>
      <c r="BV22047" s="38"/>
    </row>
    <row r="22048" spans="44:74">
      <c r="AR22048" s="8"/>
      <c r="BV22048" s="38"/>
    </row>
    <row r="22049" spans="44:74">
      <c r="AR22049" s="8"/>
      <c r="BV22049" s="38"/>
    </row>
    <row r="22050" spans="44:74">
      <c r="AR22050" s="8"/>
      <c r="BV22050" s="38"/>
    </row>
    <row r="22051" spans="44:74">
      <c r="AR22051" s="8"/>
      <c r="BV22051" s="38"/>
    </row>
    <row r="22052" spans="44:74">
      <c r="AR22052" s="8"/>
      <c r="BV22052" s="38"/>
    </row>
    <row r="22053" spans="44:74">
      <c r="AR22053" s="8"/>
      <c r="BV22053" s="38"/>
    </row>
    <row r="22054" spans="44:74">
      <c r="AR22054" s="8"/>
      <c r="BV22054" s="38"/>
    </row>
    <row r="22055" spans="44:74">
      <c r="AR22055" s="8"/>
      <c r="BV22055" s="38"/>
    </row>
    <row r="22056" spans="44:74">
      <c r="AR22056" s="8"/>
      <c r="BV22056" s="38"/>
    </row>
    <row r="22057" spans="44:74">
      <c r="AR22057" s="8"/>
      <c r="BV22057" s="38"/>
    </row>
    <row r="22058" spans="44:74">
      <c r="AR22058" s="8"/>
      <c r="BV22058" s="38"/>
    </row>
    <row r="22059" spans="44:74">
      <c r="AR22059" s="8"/>
      <c r="BV22059" s="38"/>
    </row>
    <row r="22060" spans="44:74">
      <c r="AR22060" s="8"/>
      <c r="BV22060" s="38"/>
    </row>
    <row r="22061" spans="44:74">
      <c r="AR22061" s="8"/>
      <c r="BV22061" s="38"/>
    </row>
    <row r="22062" spans="44:74">
      <c r="AR22062" s="8"/>
      <c r="BV22062" s="38"/>
    </row>
    <row r="22063" spans="44:74">
      <c r="AR22063" s="8"/>
      <c r="BV22063" s="38"/>
    </row>
    <row r="22064" spans="44:74">
      <c r="AR22064" s="8"/>
      <c r="BV22064" s="38"/>
    </row>
    <row r="22065" spans="44:74">
      <c r="AR22065" s="8"/>
      <c r="BV22065" s="38"/>
    </row>
    <row r="22066" spans="44:74">
      <c r="AR22066" s="8"/>
      <c r="BV22066" s="38"/>
    </row>
    <row r="22067" spans="44:74">
      <c r="AR22067" s="8"/>
      <c r="BV22067" s="38"/>
    </row>
    <row r="22068" spans="44:74">
      <c r="AR22068" s="8"/>
      <c r="BV22068" s="38"/>
    </row>
    <row r="22069" spans="44:74">
      <c r="AR22069" s="8"/>
      <c r="BV22069" s="38"/>
    </row>
    <row r="22070" spans="44:74">
      <c r="AR22070" s="8"/>
      <c r="BV22070" s="38"/>
    </row>
    <row r="22071" spans="44:74">
      <c r="AR22071" s="8"/>
      <c r="BV22071" s="38"/>
    </row>
    <row r="22072" spans="44:74">
      <c r="AR22072" s="8"/>
      <c r="BV22072" s="38"/>
    </row>
    <row r="22073" spans="44:74">
      <c r="AR22073" s="8"/>
      <c r="BV22073" s="38"/>
    </row>
    <row r="22074" spans="44:74">
      <c r="AR22074" s="8"/>
      <c r="BV22074" s="38"/>
    </row>
    <row r="22075" spans="44:74">
      <c r="AR22075" s="8"/>
      <c r="BV22075" s="38"/>
    </row>
    <row r="22076" spans="44:74">
      <c r="AR22076" s="8"/>
      <c r="BV22076" s="38"/>
    </row>
    <row r="22077" spans="44:74">
      <c r="AR22077" s="8"/>
      <c r="BV22077" s="38"/>
    </row>
    <row r="22078" spans="44:74">
      <c r="AR22078" s="8"/>
      <c r="BV22078" s="38"/>
    </row>
    <row r="22079" spans="44:74">
      <c r="AR22079" s="8"/>
      <c r="BV22079" s="38"/>
    </row>
    <row r="22080" spans="44:74">
      <c r="AR22080" s="8"/>
      <c r="BV22080" s="38"/>
    </row>
    <row r="22081" spans="44:74">
      <c r="AR22081" s="8"/>
      <c r="BV22081" s="38"/>
    </row>
    <row r="22082" spans="44:74">
      <c r="AR22082" s="8"/>
      <c r="BV22082" s="38"/>
    </row>
    <row r="22083" spans="44:74">
      <c r="AR22083" s="8"/>
      <c r="BV22083" s="38"/>
    </row>
    <row r="22084" spans="44:74">
      <c r="AR22084" s="8"/>
      <c r="BV22084" s="38"/>
    </row>
    <row r="22085" spans="44:74">
      <c r="AR22085" s="8"/>
      <c r="BV22085" s="38"/>
    </row>
    <row r="22086" spans="44:74">
      <c r="AR22086" s="8"/>
      <c r="BV22086" s="38"/>
    </row>
    <row r="22087" spans="44:74">
      <c r="AR22087" s="8"/>
      <c r="BV22087" s="38"/>
    </row>
    <row r="22088" spans="44:74">
      <c r="AR22088" s="8"/>
      <c r="BV22088" s="38"/>
    </row>
    <row r="22089" spans="44:74">
      <c r="AR22089" s="8"/>
      <c r="BV22089" s="38"/>
    </row>
    <row r="22090" spans="44:74">
      <c r="AR22090" s="8"/>
      <c r="BV22090" s="38"/>
    </row>
    <row r="22091" spans="44:74">
      <c r="AR22091" s="8"/>
      <c r="BV22091" s="38"/>
    </row>
    <row r="22092" spans="44:74">
      <c r="AR22092" s="8"/>
      <c r="BV22092" s="38"/>
    </row>
    <row r="22093" spans="44:74">
      <c r="AR22093" s="8"/>
      <c r="BV22093" s="38"/>
    </row>
    <row r="22094" spans="44:74">
      <c r="AR22094" s="8"/>
      <c r="BV22094" s="38"/>
    </row>
    <row r="22095" spans="44:74">
      <c r="AR22095" s="8"/>
      <c r="BV22095" s="38"/>
    </row>
    <row r="22096" spans="44:74">
      <c r="AR22096" s="8"/>
      <c r="BV22096" s="38"/>
    </row>
    <row r="22097" spans="44:74">
      <c r="AR22097" s="8"/>
      <c r="BV22097" s="38"/>
    </row>
    <row r="22098" spans="44:74">
      <c r="AR22098" s="8"/>
      <c r="BV22098" s="38"/>
    </row>
    <row r="22099" spans="44:74">
      <c r="AR22099" s="8"/>
      <c r="BV22099" s="38"/>
    </row>
    <row r="22100" spans="44:74">
      <c r="AR22100" s="8"/>
      <c r="BV22100" s="38"/>
    </row>
    <row r="22101" spans="44:74">
      <c r="AR22101" s="8"/>
      <c r="BV22101" s="38"/>
    </row>
    <row r="22102" spans="44:74">
      <c r="AR22102" s="8"/>
      <c r="BV22102" s="38"/>
    </row>
    <row r="22103" spans="44:74">
      <c r="AR22103" s="8"/>
      <c r="BV22103" s="38"/>
    </row>
    <row r="22104" spans="44:74">
      <c r="AR22104" s="8"/>
      <c r="BV22104" s="38"/>
    </row>
    <row r="22105" spans="44:74">
      <c r="AR22105" s="8"/>
      <c r="BV22105" s="38"/>
    </row>
    <row r="22106" spans="44:74">
      <c r="AR22106" s="8"/>
      <c r="BV22106" s="38"/>
    </row>
    <row r="22107" spans="44:74">
      <c r="AR22107" s="8"/>
      <c r="BV22107" s="38"/>
    </row>
    <row r="22108" spans="44:74">
      <c r="AR22108" s="8"/>
      <c r="BV22108" s="38"/>
    </row>
    <row r="22109" spans="44:74">
      <c r="AR22109" s="8"/>
      <c r="BV22109" s="38"/>
    </row>
    <row r="22110" spans="44:74">
      <c r="AR22110" s="8"/>
      <c r="BV22110" s="38"/>
    </row>
    <row r="22111" spans="44:74">
      <c r="AR22111" s="8"/>
      <c r="BV22111" s="38"/>
    </row>
    <row r="22112" spans="44:74">
      <c r="AR22112" s="8"/>
      <c r="BV22112" s="38"/>
    </row>
    <row r="22113" spans="44:74">
      <c r="AR22113" s="8"/>
      <c r="BV22113" s="38"/>
    </row>
    <row r="22114" spans="44:74">
      <c r="AR22114" s="8"/>
      <c r="BV22114" s="38"/>
    </row>
    <row r="22115" spans="44:74">
      <c r="AR22115" s="8"/>
      <c r="BV22115" s="38"/>
    </row>
    <row r="22116" spans="44:74">
      <c r="AR22116" s="8"/>
      <c r="BV22116" s="38"/>
    </row>
    <row r="22117" spans="44:74">
      <c r="AR22117" s="8"/>
      <c r="BV22117" s="38"/>
    </row>
    <row r="22118" spans="44:74">
      <c r="AR22118" s="8"/>
      <c r="BV22118" s="38"/>
    </row>
    <row r="22119" spans="44:74">
      <c r="AR22119" s="8"/>
      <c r="BV22119" s="38"/>
    </row>
    <row r="22120" spans="44:74">
      <c r="AR22120" s="8"/>
      <c r="BV22120" s="38"/>
    </row>
    <row r="22121" spans="44:74">
      <c r="AR22121" s="8"/>
      <c r="BV22121" s="38"/>
    </row>
    <row r="22122" spans="44:74">
      <c r="AR22122" s="8"/>
      <c r="BV22122" s="38"/>
    </row>
    <row r="22123" spans="44:74">
      <c r="AR22123" s="8"/>
      <c r="BV22123" s="38"/>
    </row>
    <row r="22124" spans="44:74">
      <c r="AR22124" s="8"/>
      <c r="BV22124" s="38"/>
    </row>
    <row r="22125" spans="44:74">
      <c r="AR22125" s="8"/>
      <c r="BV22125" s="38"/>
    </row>
    <row r="22126" spans="44:74">
      <c r="AR22126" s="8"/>
      <c r="BV22126" s="38"/>
    </row>
    <row r="22127" spans="44:74">
      <c r="AR22127" s="8"/>
      <c r="BV22127" s="38"/>
    </row>
    <row r="22128" spans="44:74">
      <c r="AR22128" s="8"/>
      <c r="BV22128" s="38"/>
    </row>
    <row r="22129" spans="44:74">
      <c r="AR22129" s="8"/>
      <c r="BV22129" s="38"/>
    </row>
    <row r="22130" spans="44:74">
      <c r="AR22130" s="8"/>
      <c r="BV22130" s="38"/>
    </row>
    <row r="22131" spans="44:74">
      <c r="AR22131" s="8"/>
      <c r="BV22131" s="38"/>
    </row>
    <row r="22132" spans="44:74">
      <c r="AR22132" s="8"/>
      <c r="BV22132" s="38"/>
    </row>
    <row r="22133" spans="44:74">
      <c r="AR22133" s="8"/>
      <c r="BV22133" s="38"/>
    </row>
    <row r="22134" spans="44:74">
      <c r="AR22134" s="8"/>
      <c r="BV22134" s="38"/>
    </row>
    <row r="22135" spans="44:74">
      <c r="AR22135" s="8"/>
      <c r="BV22135" s="38"/>
    </row>
    <row r="22136" spans="44:74">
      <c r="AR22136" s="8"/>
      <c r="BV22136" s="38"/>
    </row>
    <row r="22137" spans="44:74">
      <c r="AR22137" s="8"/>
      <c r="BV22137" s="38"/>
    </row>
    <row r="22138" spans="44:74">
      <c r="AR22138" s="8"/>
      <c r="BV22138" s="38"/>
    </row>
    <row r="22139" spans="44:74">
      <c r="AR22139" s="8"/>
      <c r="BV22139" s="38"/>
    </row>
    <row r="22140" spans="44:74">
      <c r="AR22140" s="8"/>
      <c r="BV22140" s="38"/>
    </row>
    <row r="22141" spans="44:74">
      <c r="AR22141" s="8"/>
      <c r="BV22141" s="38"/>
    </row>
    <row r="22142" spans="44:74">
      <c r="AR22142" s="8"/>
      <c r="BV22142" s="38"/>
    </row>
    <row r="22143" spans="44:74">
      <c r="AR22143" s="8"/>
      <c r="BV22143" s="38"/>
    </row>
    <row r="22144" spans="44:74">
      <c r="AR22144" s="8"/>
      <c r="BV22144" s="38"/>
    </row>
    <row r="22145" spans="44:74">
      <c r="AR22145" s="8"/>
      <c r="BV22145" s="38"/>
    </row>
    <row r="22146" spans="44:74">
      <c r="AR22146" s="8"/>
      <c r="BV22146" s="38"/>
    </row>
    <row r="22147" spans="44:74">
      <c r="AR22147" s="8"/>
      <c r="BV22147" s="38"/>
    </row>
    <row r="22148" spans="44:74">
      <c r="AR22148" s="8"/>
      <c r="BV22148" s="38"/>
    </row>
    <row r="22149" spans="44:74">
      <c r="AR22149" s="8"/>
      <c r="BV22149" s="38"/>
    </row>
    <row r="22150" spans="44:74">
      <c r="AR22150" s="8"/>
      <c r="BV22150" s="38"/>
    </row>
    <row r="22151" spans="44:74">
      <c r="AR22151" s="8"/>
      <c r="BV22151" s="38"/>
    </row>
    <row r="22152" spans="44:74">
      <c r="AR22152" s="8"/>
      <c r="BV22152" s="38"/>
    </row>
    <row r="22153" spans="44:74">
      <c r="AR22153" s="8"/>
      <c r="BV22153" s="38"/>
    </row>
    <row r="22154" spans="44:74">
      <c r="AR22154" s="8"/>
      <c r="BV22154" s="38"/>
    </row>
    <row r="22155" spans="44:74">
      <c r="AR22155" s="8"/>
      <c r="BV22155" s="38"/>
    </row>
    <row r="22156" spans="44:74">
      <c r="AR22156" s="8"/>
      <c r="BV22156" s="38"/>
    </row>
    <row r="22157" spans="44:74">
      <c r="AR22157" s="8"/>
      <c r="BV22157" s="38"/>
    </row>
    <row r="22158" spans="44:74">
      <c r="AR22158" s="8"/>
      <c r="BV22158" s="38"/>
    </row>
    <row r="22159" spans="44:74">
      <c r="AR22159" s="8"/>
      <c r="BV22159" s="38"/>
    </row>
    <row r="22160" spans="44:74">
      <c r="AR22160" s="8"/>
      <c r="BV22160" s="38"/>
    </row>
    <row r="22161" spans="44:74">
      <c r="AR22161" s="8"/>
      <c r="BV22161" s="38"/>
    </row>
    <row r="22162" spans="44:74">
      <c r="AR22162" s="8"/>
      <c r="BV22162" s="38"/>
    </row>
    <row r="22163" spans="44:74">
      <c r="AR22163" s="8"/>
      <c r="BV22163" s="38"/>
    </row>
    <row r="22164" spans="44:74">
      <c r="AR22164" s="8"/>
      <c r="BV22164" s="38"/>
    </row>
    <row r="22165" spans="44:74">
      <c r="AR22165" s="8"/>
      <c r="BV22165" s="38"/>
    </row>
    <row r="22166" spans="44:74">
      <c r="AR22166" s="8"/>
      <c r="BV22166" s="38"/>
    </row>
    <row r="22167" spans="44:74">
      <c r="AR22167" s="8"/>
      <c r="BV22167" s="38"/>
    </row>
    <row r="22168" spans="44:74">
      <c r="AR22168" s="8"/>
      <c r="BV22168" s="38"/>
    </row>
    <row r="22169" spans="44:74">
      <c r="AR22169" s="8"/>
      <c r="BV22169" s="38"/>
    </row>
    <row r="22170" spans="44:74">
      <c r="AR22170" s="8"/>
      <c r="BV22170" s="38"/>
    </row>
    <row r="22171" spans="44:74">
      <c r="AR22171" s="8"/>
      <c r="BV22171" s="38"/>
    </row>
    <row r="22172" spans="44:74">
      <c r="AR22172" s="8"/>
      <c r="BV22172" s="38"/>
    </row>
    <row r="22173" spans="44:74">
      <c r="AR22173" s="8"/>
      <c r="BV22173" s="38"/>
    </row>
    <row r="22174" spans="44:74">
      <c r="AR22174" s="8"/>
      <c r="BV22174" s="38"/>
    </row>
    <row r="22175" spans="44:74">
      <c r="AR22175" s="8"/>
      <c r="BV22175" s="38"/>
    </row>
    <row r="22176" spans="44:74">
      <c r="AR22176" s="8"/>
      <c r="BV22176" s="38"/>
    </row>
    <row r="22177" spans="44:74">
      <c r="AR22177" s="8"/>
      <c r="BV22177" s="38"/>
    </row>
    <row r="22178" spans="44:74">
      <c r="AR22178" s="8"/>
      <c r="BV22178" s="38"/>
    </row>
    <row r="22179" spans="44:74">
      <c r="AR22179" s="8"/>
      <c r="BV22179" s="38"/>
    </row>
    <row r="22180" spans="44:74">
      <c r="AR22180" s="8"/>
      <c r="BV22180" s="38"/>
    </row>
    <row r="22181" spans="44:74">
      <c r="AR22181" s="8"/>
      <c r="BV22181" s="38"/>
    </row>
    <row r="22182" spans="44:74">
      <c r="AR22182" s="8"/>
      <c r="BV22182" s="38"/>
    </row>
    <row r="22183" spans="44:74">
      <c r="AR22183" s="8"/>
      <c r="BV22183" s="38"/>
    </row>
    <row r="22184" spans="44:74">
      <c r="AR22184" s="8"/>
      <c r="BV22184" s="38"/>
    </row>
    <row r="22185" spans="44:74">
      <c r="AR22185" s="8"/>
      <c r="BV22185" s="38"/>
    </row>
    <row r="22186" spans="44:74">
      <c r="AR22186" s="8"/>
      <c r="BV22186" s="38"/>
    </row>
    <row r="22187" spans="44:74">
      <c r="AR22187" s="8"/>
      <c r="BV22187" s="38"/>
    </row>
    <row r="22188" spans="44:74">
      <c r="AR22188" s="8"/>
      <c r="BV22188" s="38"/>
    </row>
    <row r="22189" spans="44:74">
      <c r="AR22189" s="8"/>
      <c r="BV22189" s="38"/>
    </row>
    <row r="22190" spans="44:74">
      <c r="AR22190" s="8"/>
      <c r="BV22190" s="38"/>
    </row>
    <row r="22191" spans="44:74">
      <c r="AR22191" s="8"/>
      <c r="BV22191" s="38"/>
    </row>
    <row r="22192" spans="44:74">
      <c r="AR22192" s="8"/>
      <c r="BV22192" s="38"/>
    </row>
    <row r="22193" spans="44:74">
      <c r="AR22193" s="8"/>
      <c r="BV22193" s="38"/>
    </row>
    <row r="22194" spans="44:74">
      <c r="AR22194" s="8"/>
      <c r="BV22194" s="38"/>
    </row>
    <row r="22195" spans="44:74">
      <c r="AR22195" s="8"/>
      <c r="BV22195" s="38"/>
    </row>
    <row r="22196" spans="44:74">
      <c r="AR22196" s="8"/>
      <c r="BV22196" s="38"/>
    </row>
    <row r="22197" spans="44:74">
      <c r="AR22197" s="8"/>
      <c r="BV22197" s="38"/>
    </row>
    <row r="22198" spans="44:74">
      <c r="AR22198" s="8"/>
      <c r="BV22198" s="38"/>
    </row>
    <row r="22199" spans="44:74">
      <c r="AR22199" s="8"/>
      <c r="BV22199" s="38"/>
    </row>
    <row r="22200" spans="44:74">
      <c r="AR22200" s="8"/>
      <c r="BV22200" s="38"/>
    </row>
    <row r="22201" spans="44:74">
      <c r="AR22201" s="8"/>
      <c r="BV22201" s="38"/>
    </row>
    <row r="22202" spans="44:74">
      <c r="AR22202" s="8"/>
      <c r="BV22202" s="38"/>
    </row>
    <row r="22203" spans="44:74">
      <c r="AR22203" s="8"/>
      <c r="BV22203" s="38"/>
    </row>
    <row r="22204" spans="44:74">
      <c r="AR22204" s="8"/>
      <c r="BV22204" s="38"/>
    </row>
    <row r="22205" spans="44:74">
      <c r="AR22205" s="8"/>
      <c r="BV22205" s="38"/>
    </row>
    <row r="22206" spans="44:74">
      <c r="AR22206" s="8"/>
      <c r="BV22206" s="38"/>
    </row>
    <row r="22207" spans="44:74">
      <c r="AR22207" s="8"/>
      <c r="BV22207" s="38"/>
    </row>
    <row r="22208" spans="44:74">
      <c r="AR22208" s="8"/>
      <c r="BV22208" s="38"/>
    </row>
    <row r="22209" spans="44:74">
      <c r="AR22209" s="8"/>
      <c r="BV22209" s="38"/>
    </row>
    <row r="22210" spans="44:74">
      <c r="AR22210" s="8"/>
      <c r="BV22210" s="38"/>
    </row>
    <row r="22211" spans="44:74">
      <c r="AR22211" s="8"/>
      <c r="BV22211" s="38"/>
    </row>
    <row r="22212" spans="44:74">
      <c r="AR22212" s="8"/>
      <c r="BV22212" s="38"/>
    </row>
    <row r="22213" spans="44:74">
      <c r="AR22213" s="8"/>
      <c r="BV22213" s="38"/>
    </row>
    <row r="22214" spans="44:74">
      <c r="AR22214" s="8"/>
      <c r="BV22214" s="38"/>
    </row>
    <row r="22215" spans="44:74">
      <c r="AR22215" s="8"/>
      <c r="BV22215" s="38"/>
    </row>
    <row r="22216" spans="44:74">
      <c r="AR22216" s="8"/>
      <c r="BV22216" s="38"/>
    </row>
    <row r="22217" spans="44:74">
      <c r="AR22217" s="8"/>
      <c r="BV22217" s="38"/>
    </row>
    <row r="22218" spans="44:74">
      <c r="AR22218" s="8"/>
      <c r="BV22218" s="38"/>
    </row>
    <row r="22219" spans="44:74">
      <c r="AR22219" s="8"/>
      <c r="BV22219" s="38"/>
    </row>
    <row r="22220" spans="44:74">
      <c r="AR22220" s="8"/>
      <c r="BV22220" s="38"/>
    </row>
    <row r="22221" spans="44:74">
      <c r="AR22221" s="8"/>
      <c r="BV22221" s="38"/>
    </row>
    <row r="22222" spans="44:74">
      <c r="AR22222" s="8"/>
      <c r="BV22222" s="38"/>
    </row>
    <row r="22223" spans="44:74">
      <c r="AR22223" s="8"/>
      <c r="BV22223" s="38"/>
    </row>
    <row r="22224" spans="44:74">
      <c r="AR22224" s="8"/>
      <c r="BV22224" s="38"/>
    </row>
    <row r="22225" spans="44:74">
      <c r="AR22225" s="8"/>
      <c r="BV22225" s="38"/>
    </row>
    <row r="22226" spans="44:74">
      <c r="AR22226" s="8"/>
      <c r="BV22226" s="38"/>
    </row>
    <row r="22227" spans="44:74">
      <c r="AR22227" s="8"/>
      <c r="BV22227" s="38"/>
    </row>
    <row r="22228" spans="44:74">
      <c r="AR22228" s="8"/>
      <c r="BV22228" s="38"/>
    </row>
    <row r="22229" spans="44:74">
      <c r="AR22229" s="8"/>
      <c r="BV22229" s="38"/>
    </row>
    <row r="22230" spans="44:74">
      <c r="AR22230" s="8"/>
      <c r="BV22230" s="38"/>
    </row>
    <row r="22231" spans="44:74">
      <c r="AR22231" s="8"/>
      <c r="BV22231" s="38"/>
    </row>
    <row r="22232" spans="44:74">
      <c r="AR22232" s="8"/>
      <c r="BV22232" s="38"/>
    </row>
    <row r="22233" spans="44:74">
      <c r="AR22233" s="8"/>
      <c r="BV22233" s="38"/>
    </row>
    <row r="22234" spans="44:74">
      <c r="AR22234" s="8"/>
      <c r="BV22234" s="38"/>
    </row>
    <row r="22235" spans="44:74">
      <c r="AR22235" s="8"/>
      <c r="BV22235" s="38"/>
    </row>
    <row r="22236" spans="44:74">
      <c r="AR22236" s="8"/>
      <c r="BV22236" s="38"/>
    </row>
    <row r="22237" spans="44:74">
      <c r="AR22237" s="8"/>
      <c r="BV22237" s="38"/>
    </row>
    <row r="22238" spans="44:74">
      <c r="AR22238" s="8"/>
      <c r="BV22238" s="38"/>
    </row>
    <row r="22239" spans="44:74">
      <c r="AR22239" s="8"/>
      <c r="BV22239" s="38"/>
    </row>
    <row r="22240" spans="44:74">
      <c r="AR22240" s="8"/>
      <c r="BV22240" s="38"/>
    </row>
    <row r="22241" spans="44:74">
      <c r="AR22241" s="8"/>
      <c r="BV22241" s="38"/>
    </row>
    <row r="22242" spans="44:74">
      <c r="AR22242" s="8"/>
      <c r="BV22242" s="38"/>
    </row>
    <row r="22243" spans="44:74">
      <c r="AR22243" s="8"/>
      <c r="BV22243" s="38"/>
    </row>
    <row r="22244" spans="44:74">
      <c r="AR22244" s="8"/>
      <c r="BV22244" s="38"/>
    </row>
    <row r="22245" spans="44:74">
      <c r="AR22245" s="8"/>
      <c r="BV22245" s="38"/>
    </row>
    <row r="22246" spans="44:74">
      <c r="AR22246" s="8"/>
      <c r="BV22246" s="38"/>
    </row>
    <row r="22247" spans="44:74">
      <c r="AR22247" s="8"/>
      <c r="BV22247" s="38"/>
    </row>
    <row r="22248" spans="44:74">
      <c r="AR22248" s="8"/>
      <c r="BV22248" s="38"/>
    </row>
    <row r="22249" spans="44:74">
      <c r="AR22249" s="8"/>
      <c r="BV22249" s="38"/>
    </row>
    <row r="22250" spans="44:74">
      <c r="AR22250" s="8"/>
      <c r="BV22250" s="38"/>
    </row>
    <row r="22251" spans="44:74">
      <c r="AR22251" s="8"/>
      <c r="BV22251" s="38"/>
    </row>
    <row r="22252" spans="44:74">
      <c r="AR22252" s="8"/>
      <c r="BV22252" s="38"/>
    </row>
    <row r="22253" spans="44:74">
      <c r="AR22253" s="8"/>
      <c r="BV22253" s="38"/>
    </row>
    <row r="22254" spans="44:74">
      <c r="AR22254" s="8"/>
      <c r="BV22254" s="38"/>
    </row>
    <row r="22255" spans="44:74">
      <c r="AR22255" s="8"/>
      <c r="BV22255" s="38"/>
    </row>
    <row r="22256" spans="44:74">
      <c r="AR22256" s="8"/>
      <c r="BV22256" s="38"/>
    </row>
    <row r="22257" spans="44:74">
      <c r="AR22257" s="8"/>
      <c r="BV22257" s="38"/>
    </row>
    <row r="22258" spans="44:74">
      <c r="AR22258" s="8"/>
      <c r="BV22258" s="38"/>
    </row>
    <row r="22259" spans="44:74">
      <c r="AR22259" s="8"/>
      <c r="BV22259" s="38"/>
    </row>
    <row r="22260" spans="44:74">
      <c r="AR22260" s="8"/>
      <c r="BV22260" s="38"/>
    </row>
    <row r="22261" spans="44:74">
      <c r="AR22261" s="8"/>
      <c r="BV22261" s="38"/>
    </row>
    <row r="22262" spans="44:74">
      <c r="AR22262" s="8"/>
      <c r="BV22262" s="38"/>
    </row>
    <row r="22263" spans="44:74">
      <c r="AR22263" s="8"/>
      <c r="BV22263" s="38"/>
    </row>
    <row r="22264" spans="44:74">
      <c r="AR22264" s="8"/>
      <c r="BV22264" s="38"/>
    </row>
    <row r="22265" spans="44:74">
      <c r="AR22265" s="8"/>
      <c r="BV22265" s="38"/>
    </row>
    <row r="22266" spans="44:74">
      <c r="AR22266" s="8"/>
      <c r="BV22266" s="38"/>
    </row>
    <row r="22267" spans="44:74">
      <c r="AR22267" s="8"/>
      <c r="BV22267" s="38"/>
    </row>
    <row r="22268" spans="44:74">
      <c r="AR22268" s="8"/>
      <c r="BV22268" s="38"/>
    </row>
    <row r="22269" spans="44:74">
      <c r="AR22269" s="8"/>
      <c r="BV22269" s="38"/>
    </row>
    <row r="22270" spans="44:74">
      <c r="AR22270" s="8"/>
      <c r="BV22270" s="38"/>
    </row>
    <row r="22271" spans="44:74">
      <c r="AR22271" s="8"/>
      <c r="BV22271" s="38"/>
    </row>
    <row r="22272" spans="44:74">
      <c r="AR22272" s="8"/>
      <c r="BV22272" s="38"/>
    </row>
    <row r="22273" spans="44:74">
      <c r="AR22273" s="8"/>
      <c r="BV22273" s="38"/>
    </row>
    <row r="22274" spans="44:74">
      <c r="AR22274" s="8"/>
      <c r="BV22274" s="38"/>
    </row>
    <row r="22275" spans="44:74">
      <c r="AR22275" s="8"/>
      <c r="BV22275" s="38"/>
    </row>
    <row r="22276" spans="44:74">
      <c r="AR22276" s="8"/>
      <c r="BV22276" s="38"/>
    </row>
    <row r="22277" spans="44:74">
      <c r="AR22277" s="8"/>
      <c r="BV22277" s="38"/>
    </row>
    <row r="22278" spans="44:74">
      <c r="AR22278" s="8"/>
      <c r="BV22278" s="38"/>
    </row>
    <row r="22279" spans="44:74">
      <c r="AR22279" s="8"/>
      <c r="BV22279" s="38"/>
    </row>
    <row r="22280" spans="44:74">
      <c r="AR22280" s="8"/>
      <c r="BV22280" s="38"/>
    </row>
    <row r="22281" spans="44:74">
      <c r="AR22281" s="8"/>
      <c r="BV22281" s="38"/>
    </row>
    <row r="22282" spans="44:74">
      <c r="AR22282" s="8"/>
      <c r="BV22282" s="38"/>
    </row>
    <row r="22283" spans="44:74">
      <c r="AR22283" s="8"/>
      <c r="BV22283" s="38"/>
    </row>
    <row r="22284" spans="44:74">
      <c r="AR22284" s="8"/>
      <c r="BV22284" s="38"/>
    </row>
    <row r="22285" spans="44:74">
      <c r="AR22285" s="8"/>
      <c r="BV22285" s="38"/>
    </row>
    <row r="22286" spans="44:74">
      <c r="AR22286" s="8"/>
      <c r="BV22286" s="38"/>
    </row>
    <row r="22287" spans="44:74">
      <c r="AR22287" s="8"/>
      <c r="BV22287" s="38"/>
    </row>
    <row r="22288" spans="44:74">
      <c r="AR22288" s="8"/>
      <c r="BV22288" s="38"/>
    </row>
    <row r="22289" spans="44:74">
      <c r="AR22289" s="8"/>
      <c r="BV22289" s="38"/>
    </row>
    <row r="22290" spans="44:74">
      <c r="AR22290" s="8"/>
      <c r="BV22290" s="38"/>
    </row>
    <row r="22291" spans="44:74">
      <c r="AR22291" s="8"/>
      <c r="BV22291" s="38"/>
    </row>
    <row r="22292" spans="44:74">
      <c r="AR22292" s="8"/>
      <c r="BV22292" s="38"/>
    </row>
    <row r="22293" spans="44:74">
      <c r="AR22293" s="8"/>
      <c r="BV22293" s="38"/>
    </row>
    <row r="22294" spans="44:74">
      <c r="AR22294" s="8"/>
      <c r="BV22294" s="38"/>
    </row>
    <row r="22295" spans="44:74">
      <c r="AR22295" s="8"/>
      <c r="BV22295" s="38"/>
    </row>
    <row r="22296" spans="44:74">
      <c r="AR22296" s="8"/>
      <c r="BV22296" s="38"/>
    </row>
    <row r="22297" spans="44:74">
      <c r="AR22297" s="8"/>
      <c r="BV22297" s="38"/>
    </row>
    <row r="22298" spans="44:74">
      <c r="AR22298" s="8"/>
      <c r="BV22298" s="38"/>
    </row>
    <row r="22299" spans="44:74">
      <c r="AR22299" s="8"/>
      <c r="BV22299" s="38"/>
    </row>
    <row r="22300" spans="44:74">
      <c r="AR22300" s="8"/>
      <c r="BV22300" s="38"/>
    </row>
    <row r="22301" spans="44:74">
      <c r="AR22301" s="8"/>
      <c r="BV22301" s="38"/>
    </row>
    <row r="22302" spans="44:74">
      <c r="AR22302" s="8"/>
      <c r="BV22302" s="38"/>
    </row>
    <row r="22303" spans="44:74">
      <c r="AR22303" s="8"/>
      <c r="BV22303" s="38"/>
    </row>
    <row r="22304" spans="44:74">
      <c r="AR22304" s="8"/>
      <c r="BV22304" s="38"/>
    </row>
    <row r="22305" spans="44:74">
      <c r="AR22305" s="8"/>
      <c r="BV22305" s="38"/>
    </row>
    <row r="22306" spans="44:74">
      <c r="AR22306" s="8"/>
      <c r="BV22306" s="38"/>
    </row>
    <row r="22307" spans="44:74">
      <c r="AR22307" s="8"/>
      <c r="BV22307" s="38"/>
    </row>
    <row r="22308" spans="44:74">
      <c r="AR22308" s="8"/>
      <c r="BV22308" s="38"/>
    </row>
    <row r="22309" spans="44:74">
      <c r="AR22309" s="8"/>
      <c r="BV22309" s="38"/>
    </row>
    <row r="22310" spans="44:74">
      <c r="AR22310" s="8"/>
      <c r="BV22310" s="38"/>
    </row>
    <row r="22311" spans="44:74">
      <c r="AR22311" s="8"/>
      <c r="BV22311" s="38"/>
    </row>
    <row r="22312" spans="44:74">
      <c r="AR22312" s="8"/>
      <c r="BV22312" s="38"/>
    </row>
    <row r="22313" spans="44:74">
      <c r="AR22313" s="8"/>
      <c r="BV22313" s="38"/>
    </row>
    <row r="22314" spans="44:74">
      <c r="AR22314" s="8"/>
      <c r="BV22314" s="38"/>
    </row>
    <row r="22315" spans="44:74">
      <c r="AR22315" s="8"/>
      <c r="BV22315" s="38"/>
    </row>
    <row r="22316" spans="44:74">
      <c r="AR22316" s="8"/>
      <c r="BV22316" s="38"/>
    </row>
    <row r="22317" spans="44:74">
      <c r="AR22317" s="8"/>
      <c r="BV22317" s="38"/>
    </row>
    <row r="22318" spans="44:74">
      <c r="AR22318" s="8"/>
      <c r="BV22318" s="38"/>
    </row>
    <row r="22319" spans="44:74">
      <c r="AR22319" s="8"/>
      <c r="BV22319" s="38"/>
    </row>
    <row r="22320" spans="44:74">
      <c r="AR22320" s="8"/>
      <c r="BV22320" s="38"/>
    </row>
    <row r="22321" spans="44:74">
      <c r="AR22321" s="8"/>
      <c r="BV22321" s="38"/>
    </row>
    <row r="22322" spans="44:74">
      <c r="AR22322" s="8"/>
      <c r="BV22322" s="38"/>
    </row>
    <row r="22323" spans="44:74">
      <c r="AR22323" s="8"/>
      <c r="BV22323" s="38"/>
    </row>
    <row r="22324" spans="44:74">
      <c r="AR22324" s="8"/>
      <c r="BV22324" s="38"/>
    </row>
    <row r="22325" spans="44:74">
      <c r="AR22325" s="8"/>
      <c r="BV22325" s="38"/>
    </row>
    <row r="22326" spans="44:74">
      <c r="AR22326" s="8"/>
      <c r="BV22326" s="38"/>
    </row>
    <row r="22327" spans="44:74">
      <c r="AR22327" s="8"/>
      <c r="BV22327" s="38"/>
    </row>
    <row r="22328" spans="44:74">
      <c r="AR22328" s="8"/>
      <c r="BV22328" s="38"/>
    </row>
    <row r="22329" spans="44:74">
      <c r="AR22329" s="8"/>
      <c r="BV22329" s="38"/>
    </row>
    <row r="22330" spans="44:74">
      <c r="AR22330" s="8"/>
      <c r="BV22330" s="38"/>
    </row>
    <row r="22331" spans="44:74">
      <c r="AR22331" s="8"/>
      <c r="BV22331" s="38"/>
    </row>
    <row r="22332" spans="44:74">
      <c r="AR22332" s="8"/>
      <c r="BV22332" s="38"/>
    </row>
    <row r="22333" spans="44:74">
      <c r="AR22333" s="8"/>
      <c r="BV22333" s="38"/>
    </row>
    <row r="22334" spans="44:74">
      <c r="AR22334" s="8"/>
      <c r="BV22334" s="38"/>
    </row>
    <row r="22335" spans="44:74">
      <c r="AR22335" s="8"/>
      <c r="BV22335" s="38"/>
    </row>
    <row r="22336" spans="44:74">
      <c r="AR22336" s="8"/>
      <c r="BV22336" s="38"/>
    </row>
    <row r="22337" spans="44:74">
      <c r="AR22337" s="8"/>
      <c r="BV22337" s="38"/>
    </row>
    <row r="22338" spans="44:74">
      <c r="AR22338" s="8"/>
      <c r="BV22338" s="38"/>
    </row>
    <row r="22339" spans="44:74">
      <c r="AR22339" s="8"/>
      <c r="BV22339" s="38"/>
    </row>
    <row r="22340" spans="44:74">
      <c r="AR22340" s="8"/>
      <c r="BV22340" s="38"/>
    </row>
    <row r="22341" spans="44:74">
      <c r="AR22341" s="8"/>
      <c r="BV22341" s="38"/>
    </row>
    <row r="22342" spans="44:74">
      <c r="AR22342" s="8"/>
      <c r="BV22342" s="38"/>
    </row>
    <row r="22343" spans="44:74">
      <c r="AR22343" s="8"/>
      <c r="BV22343" s="38"/>
    </row>
    <row r="22344" spans="44:74">
      <c r="AR22344" s="8"/>
      <c r="BV22344" s="38"/>
    </row>
    <row r="22345" spans="44:74">
      <c r="AR22345" s="8"/>
      <c r="BV22345" s="38"/>
    </row>
    <row r="22346" spans="44:74">
      <c r="AR22346" s="8"/>
      <c r="BV22346" s="38"/>
    </row>
    <row r="22347" spans="44:74">
      <c r="AR22347" s="8"/>
      <c r="BV22347" s="38"/>
    </row>
    <row r="22348" spans="44:74">
      <c r="AR22348" s="8"/>
      <c r="BV22348" s="38"/>
    </row>
    <row r="22349" spans="44:74">
      <c r="AR22349" s="8"/>
      <c r="BV22349" s="38"/>
    </row>
    <row r="22350" spans="44:74">
      <c r="AR22350" s="8"/>
      <c r="BV22350" s="38"/>
    </row>
    <row r="22351" spans="44:74">
      <c r="AR22351" s="8"/>
      <c r="BV22351" s="38"/>
    </row>
    <row r="22352" spans="44:74">
      <c r="AR22352" s="8"/>
      <c r="BV22352" s="38"/>
    </row>
    <row r="22353" spans="44:74">
      <c r="AR22353" s="8"/>
      <c r="BV22353" s="38"/>
    </row>
    <row r="22354" spans="44:74">
      <c r="AR22354" s="8"/>
      <c r="BV22354" s="38"/>
    </row>
    <row r="22355" spans="44:74">
      <c r="AR22355" s="8"/>
      <c r="BV22355" s="38"/>
    </row>
    <row r="22356" spans="44:74">
      <c r="AR22356" s="8"/>
      <c r="BV22356" s="38"/>
    </row>
    <row r="22357" spans="44:74">
      <c r="AR22357" s="8"/>
      <c r="BV22357" s="38"/>
    </row>
    <row r="22358" spans="44:74">
      <c r="AR22358" s="8"/>
      <c r="BV22358" s="38"/>
    </row>
    <row r="22359" spans="44:74">
      <c r="AR22359" s="8"/>
      <c r="BV22359" s="38"/>
    </row>
    <row r="22360" spans="44:74">
      <c r="AR22360" s="8"/>
      <c r="BV22360" s="38"/>
    </row>
    <row r="22361" spans="44:74">
      <c r="AR22361" s="8"/>
      <c r="BV22361" s="38"/>
    </row>
    <row r="22362" spans="44:74">
      <c r="AR22362" s="8"/>
      <c r="BV22362" s="38"/>
    </row>
    <row r="22363" spans="44:74">
      <c r="AR22363" s="8"/>
      <c r="BV22363" s="38"/>
    </row>
    <row r="22364" spans="44:74">
      <c r="AR22364" s="8"/>
      <c r="BV22364" s="38"/>
    </row>
    <row r="22365" spans="44:74">
      <c r="AR22365" s="8"/>
      <c r="BV22365" s="38"/>
    </row>
    <row r="22366" spans="44:74">
      <c r="AR22366" s="8"/>
      <c r="BV22366" s="38"/>
    </row>
    <row r="22367" spans="44:74">
      <c r="AR22367" s="8"/>
      <c r="BV22367" s="38"/>
    </row>
    <row r="22368" spans="44:74">
      <c r="AR22368" s="8"/>
      <c r="BV22368" s="38"/>
    </row>
    <row r="22369" spans="44:74">
      <c r="AR22369" s="8"/>
      <c r="BV22369" s="38"/>
    </row>
    <row r="22370" spans="44:74">
      <c r="AR22370" s="8"/>
      <c r="BV22370" s="38"/>
    </row>
    <row r="22371" spans="44:74">
      <c r="AR22371" s="8"/>
      <c r="BV22371" s="38"/>
    </row>
    <row r="22372" spans="44:74">
      <c r="AR22372" s="8"/>
      <c r="BV22372" s="38"/>
    </row>
    <row r="22373" spans="44:74">
      <c r="AR22373" s="8"/>
      <c r="BV22373" s="38"/>
    </row>
    <row r="22374" spans="44:74">
      <c r="AR22374" s="8"/>
      <c r="BV22374" s="38"/>
    </row>
    <row r="22375" spans="44:74">
      <c r="AR22375" s="8"/>
      <c r="BV22375" s="38"/>
    </row>
    <row r="22376" spans="44:74">
      <c r="AR22376" s="8"/>
      <c r="BV22376" s="38"/>
    </row>
    <row r="22377" spans="44:74">
      <c r="AR22377" s="8"/>
      <c r="BV22377" s="38"/>
    </row>
    <row r="22378" spans="44:74">
      <c r="AR22378" s="8"/>
      <c r="BV22378" s="38"/>
    </row>
    <row r="22379" spans="44:74">
      <c r="AR22379" s="8"/>
      <c r="BV22379" s="38"/>
    </row>
    <row r="22380" spans="44:74">
      <c r="AR22380" s="8"/>
      <c r="BV22380" s="38"/>
    </row>
    <row r="22381" spans="44:74">
      <c r="AR22381" s="8"/>
      <c r="BV22381" s="38"/>
    </row>
    <row r="22382" spans="44:74">
      <c r="AR22382" s="8"/>
      <c r="BV22382" s="38"/>
    </row>
    <row r="22383" spans="44:74">
      <c r="AR22383" s="8"/>
      <c r="BV22383" s="38"/>
    </row>
    <row r="22384" spans="44:74">
      <c r="AR22384" s="8"/>
      <c r="BV22384" s="38"/>
    </row>
    <row r="22385" spans="44:74">
      <c r="AR22385" s="8"/>
      <c r="BV22385" s="38"/>
    </row>
    <row r="22386" spans="44:74">
      <c r="AR22386" s="8"/>
      <c r="BV22386" s="38"/>
    </row>
    <row r="22387" spans="44:74">
      <c r="AR22387" s="8"/>
      <c r="BV22387" s="38"/>
    </row>
    <row r="22388" spans="44:74">
      <c r="AR22388" s="8"/>
      <c r="BV22388" s="38"/>
    </row>
    <row r="22389" spans="44:74">
      <c r="AR22389" s="8"/>
      <c r="BV22389" s="38"/>
    </row>
    <row r="22390" spans="44:74">
      <c r="AR22390" s="8"/>
      <c r="BV22390" s="38"/>
    </row>
    <row r="22391" spans="44:74">
      <c r="AR22391" s="8"/>
      <c r="BV22391" s="38"/>
    </row>
    <row r="22392" spans="44:74">
      <c r="AR22392" s="8"/>
      <c r="BV22392" s="38"/>
    </row>
    <row r="22393" spans="44:74">
      <c r="AR22393" s="8"/>
      <c r="BV22393" s="38"/>
    </row>
    <row r="22394" spans="44:74">
      <c r="AR22394" s="8"/>
      <c r="BV22394" s="38"/>
    </row>
    <row r="22395" spans="44:74">
      <c r="AR22395" s="8"/>
      <c r="BV22395" s="38"/>
    </row>
    <row r="22396" spans="44:74">
      <c r="AR22396" s="8"/>
      <c r="BV22396" s="38"/>
    </row>
    <row r="22397" spans="44:74">
      <c r="AR22397" s="8"/>
      <c r="BV22397" s="38"/>
    </row>
    <row r="22398" spans="44:74">
      <c r="AR22398" s="8"/>
      <c r="BV22398" s="38"/>
    </row>
    <row r="22399" spans="44:74">
      <c r="AR22399" s="8"/>
      <c r="BV22399" s="38"/>
    </row>
    <row r="22400" spans="44:74">
      <c r="AR22400" s="8"/>
      <c r="BV22400" s="38"/>
    </row>
    <row r="22401" spans="44:74">
      <c r="AR22401" s="8"/>
      <c r="BV22401" s="38"/>
    </row>
    <row r="22402" spans="44:74">
      <c r="AR22402" s="8"/>
      <c r="BV22402" s="38"/>
    </row>
    <row r="22403" spans="44:74">
      <c r="AR22403" s="8"/>
      <c r="BV22403" s="38"/>
    </row>
    <row r="22404" spans="44:74">
      <c r="AR22404" s="8"/>
      <c r="BV22404" s="38"/>
    </row>
    <row r="22405" spans="44:74">
      <c r="AR22405" s="8"/>
      <c r="BV22405" s="38"/>
    </row>
    <row r="22406" spans="44:74">
      <c r="AR22406" s="8"/>
      <c r="BV22406" s="38"/>
    </row>
    <row r="22407" spans="44:74">
      <c r="AR22407" s="8"/>
      <c r="BV22407" s="38"/>
    </row>
    <row r="22408" spans="44:74">
      <c r="AR22408" s="8"/>
      <c r="BV22408" s="38"/>
    </row>
    <row r="22409" spans="44:74">
      <c r="AR22409" s="8"/>
      <c r="BV22409" s="38"/>
    </row>
    <row r="22410" spans="44:74">
      <c r="AR22410" s="8"/>
      <c r="BV22410" s="38"/>
    </row>
    <row r="22411" spans="44:74">
      <c r="AR22411" s="8"/>
      <c r="BV22411" s="38"/>
    </row>
    <row r="22412" spans="44:74">
      <c r="AR22412" s="8"/>
      <c r="BV22412" s="38"/>
    </row>
    <row r="22413" spans="44:74">
      <c r="AR22413" s="8"/>
      <c r="BV22413" s="38"/>
    </row>
    <row r="22414" spans="44:74">
      <c r="AR22414" s="8"/>
      <c r="BV22414" s="38"/>
    </row>
    <row r="22415" spans="44:74">
      <c r="AR22415" s="8"/>
      <c r="BV22415" s="38"/>
    </row>
    <row r="22416" spans="44:74">
      <c r="AR22416" s="8"/>
      <c r="BV22416" s="38"/>
    </row>
    <row r="22417" spans="44:74">
      <c r="AR22417" s="8"/>
      <c r="BV22417" s="38"/>
    </row>
    <row r="22418" spans="44:74">
      <c r="AR22418" s="8"/>
      <c r="BV22418" s="38"/>
    </row>
    <row r="22419" spans="44:74">
      <c r="AR22419" s="8"/>
      <c r="BV22419" s="38"/>
    </row>
    <row r="22420" spans="44:74">
      <c r="AR22420" s="8"/>
      <c r="BV22420" s="38"/>
    </row>
    <row r="22421" spans="44:74">
      <c r="AR22421" s="8"/>
      <c r="BV22421" s="38"/>
    </row>
    <row r="22422" spans="44:74">
      <c r="AR22422" s="8"/>
      <c r="BV22422" s="38"/>
    </row>
    <row r="22423" spans="44:74">
      <c r="AR22423" s="8"/>
      <c r="BV22423" s="38"/>
    </row>
    <row r="22424" spans="44:74">
      <c r="AR22424" s="8"/>
      <c r="BV22424" s="38"/>
    </row>
    <row r="22425" spans="44:74">
      <c r="AR22425" s="8"/>
      <c r="BV22425" s="38"/>
    </row>
    <row r="22426" spans="44:74">
      <c r="AR22426" s="8"/>
      <c r="BV22426" s="38"/>
    </row>
    <row r="22427" spans="44:74">
      <c r="AR22427" s="8"/>
      <c r="BV22427" s="38"/>
    </row>
    <row r="22428" spans="44:74">
      <c r="AR22428" s="8"/>
      <c r="BV22428" s="38"/>
    </row>
    <row r="22429" spans="44:74">
      <c r="AR22429" s="8"/>
      <c r="BV22429" s="38"/>
    </row>
    <row r="22430" spans="44:74">
      <c r="AR22430" s="8"/>
      <c r="BV22430" s="38"/>
    </row>
    <row r="22431" spans="44:74">
      <c r="AR22431" s="8"/>
      <c r="BV22431" s="38"/>
    </row>
    <row r="22432" spans="44:74">
      <c r="AR22432" s="8"/>
      <c r="BV22432" s="38"/>
    </row>
    <row r="22433" spans="44:74">
      <c r="AR22433" s="8"/>
      <c r="BV22433" s="38"/>
    </row>
    <row r="22434" spans="44:74">
      <c r="AR22434" s="8"/>
      <c r="BV22434" s="38"/>
    </row>
    <row r="22435" spans="44:74">
      <c r="AR22435" s="8"/>
      <c r="BV22435" s="38"/>
    </row>
    <row r="22436" spans="44:74">
      <c r="AR22436" s="8"/>
      <c r="BV22436" s="38"/>
    </row>
    <row r="22437" spans="44:74">
      <c r="AR22437" s="8"/>
      <c r="BV22437" s="38"/>
    </row>
    <row r="22438" spans="44:74">
      <c r="AR22438" s="8"/>
      <c r="BV22438" s="38"/>
    </row>
    <row r="22439" spans="44:74">
      <c r="AR22439" s="8"/>
      <c r="BV22439" s="38"/>
    </row>
    <row r="22440" spans="44:74">
      <c r="AR22440" s="8"/>
      <c r="BV22440" s="38"/>
    </row>
    <row r="22441" spans="44:74">
      <c r="AR22441" s="8"/>
      <c r="BV22441" s="38"/>
    </row>
    <row r="22442" spans="44:74">
      <c r="AR22442" s="8"/>
      <c r="BV22442" s="38"/>
    </row>
    <row r="22443" spans="44:74">
      <c r="AR22443" s="8"/>
      <c r="BV22443" s="38"/>
    </row>
    <row r="22444" spans="44:74">
      <c r="AR22444" s="8"/>
      <c r="BV22444" s="38"/>
    </row>
    <row r="22445" spans="44:74">
      <c r="AR22445" s="8"/>
      <c r="BV22445" s="38"/>
    </row>
    <row r="22446" spans="44:74">
      <c r="AR22446" s="8"/>
      <c r="BV22446" s="38"/>
    </row>
    <row r="22447" spans="44:74">
      <c r="AR22447" s="8"/>
      <c r="BV22447" s="38"/>
    </row>
    <row r="22448" spans="44:74">
      <c r="AR22448" s="8"/>
      <c r="BV22448" s="38"/>
    </row>
    <row r="22449" spans="44:74">
      <c r="AR22449" s="8"/>
      <c r="BV22449" s="38"/>
    </row>
    <row r="22450" spans="44:74">
      <c r="AR22450" s="8"/>
      <c r="BV22450" s="38"/>
    </row>
    <row r="22451" spans="44:74">
      <c r="AR22451" s="8"/>
      <c r="BV22451" s="38"/>
    </row>
    <row r="22452" spans="44:74">
      <c r="AR22452" s="8"/>
      <c r="BV22452" s="38"/>
    </row>
    <row r="22453" spans="44:74">
      <c r="AR22453" s="8"/>
      <c r="BV22453" s="38"/>
    </row>
    <row r="22454" spans="44:74">
      <c r="AR22454" s="8"/>
      <c r="BV22454" s="38"/>
    </row>
    <row r="22455" spans="44:74">
      <c r="AR22455" s="8"/>
      <c r="BV22455" s="38"/>
    </row>
    <row r="22456" spans="44:74">
      <c r="AR22456" s="8"/>
      <c r="BV22456" s="38"/>
    </row>
    <row r="22457" spans="44:74">
      <c r="AR22457" s="8"/>
      <c r="BV22457" s="38"/>
    </row>
    <row r="22458" spans="44:74">
      <c r="AR22458" s="8"/>
      <c r="BV22458" s="38"/>
    </row>
    <row r="22459" spans="44:74">
      <c r="AR22459" s="8"/>
      <c r="BV22459" s="38"/>
    </row>
    <row r="22460" spans="44:74">
      <c r="AR22460" s="8"/>
      <c r="BV22460" s="38"/>
    </row>
    <row r="22461" spans="44:74">
      <c r="AR22461" s="8"/>
      <c r="BV22461" s="38"/>
    </row>
    <row r="22462" spans="44:74">
      <c r="AR22462" s="8"/>
      <c r="BV22462" s="38"/>
    </row>
    <row r="22463" spans="44:74">
      <c r="AR22463" s="8"/>
      <c r="BV22463" s="38"/>
    </row>
    <row r="22464" spans="44:74">
      <c r="AR22464" s="8"/>
      <c r="BV22464" s="38"/>
    </row>
    <row r="22465" spans="44:74">
      <c r="AR22465" s="8"/>
      <c r="BV22465" s="38"/>
    </row>
    <row r="22466" spans="44:74">
      <c r="AR22466" s="8"/>
      <c r="BV22466" s="38"/>
    </row>
    <row r="22467" spans="44:74">
      <c r="AR22467" s="8"/>
      <c r="BV22467" s="38"/>
    </row>
    <row r="22468" spans="44:74">
      <c r="AR22468" s="8"/>
      <c r="BV22468" s="38"/>
    </row>
    <row r="22469" spans="44:74">
      <c r="AR22469" s="8"/>
      <c r="BV22469" s="38"/>
    </row>
    <row r="22470" spans="44:74">
      <c r="AR22470" s="8"/>
      <c r="BV22470" s="38"/>
    </row>
    <row r="22471" spans="44:74">
      <c r="AR22471" s="8"/>
      <c r="BV22471" s="38"/>
    </row>
    <row r="22472" spans="44:74">
      <c r="AR22472" s="8"/>
      <c r="BV22472" s="38"/>
    </row>
    <row r="22473" spans="44:74">
      <c r="AR22473" s="8"/>
      <c r="BV22473" s="38"/>
    </row>
    <row r="22474" spans="44:74">
      <c r="AR22474" s="8"/>
      <c r="BV22474" s="38"/>
    </row>
    <row r="22475" spans="44:74">
      <c r="AR22475" s="8"/>
      <c r="BV22475" s="38"/>
    </row>
    <row r="22476" spans="44:74">
      <c r="AR22476" s="8"/>
      <c r="BV22476" s="38"/>
    </row>
    <row r="22477" spans="44:74">
      <c r="AR22477" s="8"/>
      <c r="BV22477" s="38"/>
    </row>
    <row r="22478" spans="44:74">
      <c r="AR22478" s="8"/>
      <c r="BV22478" s="38"/>
    </row>
    <row r="22479" spans="44:74">
      <c r="AR22479" s="8"/>
      <c r="BV22479" s="38"/>
    </row>
    <row r="22480" spans="44:74">
      <c r="AR22480" s="8"/>
      <c r="BV22480" s="38"/>
    </row>
    <row r="22481" spans="44:74">
      <c r="AR22481" s="8"/>
      <c r="BV22481" s="38"/>
    </row>
    <row r="22482" spans="44:74">
      <c r="AR22482" s="8"/>
      <c r="BV22482" s="38"/>
    </row>
    <row r="22483" spans="44:74">
      <c r="AR22483" s="8"/>
      <c r="BV22483" s="38"/>
    </row>
    <row r="22484" spans="44:74">
      <c r="AR22484" s="8"/>
      <c r="BV22484" s="38"/>
    </row>
    <row r="22485" spans="44:74">
      <c r="AR22485" s="8"/>
      <c r="BV22485" s="38"/>
    </row>
    <row r="22486" spans="44:74">
      <c r="AR22486" s="8"/>
      <c r="BV22486" s="38"/>
    </row>
    <row r="22487" spans="44:74">
      <c r="AR22487" s="8"/>
      <c r="BV22487" s="38"/>
    </row>
    <row r="22488" spans="44:74">
      <c r="AR22488" s="8"/>
      <c r="BV22488" s="38"/>
    </row>
    <row r="22489" spans="44:74">
      <c r="AR22489" s="8"/>
      <c r="BV22489" s="38"/>
    </row>
    <row r="22490" spans="44:74">
      <c r="AR22490" s="8"/>
      <c r="BV22490" s="38"/>
    </row>
    <row r="22491" spans="44:74">
      <c r="AR22491" s="8"/>
      <c r="BV22491" s="38"/>
    </row>
    <row r="22492" spans="44:74">
      <c r="AR22492" s="8"/>
      <c r="BV22492" s="38"/>
    </row>
    <row r="22493" spans="44:74">
      <c r="AR22493" s="8"/>
      <c r="BV22493" s="38"/>
    </row>
    <row r="22494" spans="44:74">
      <c r="AR22494" s="8"/>
      <c r="BV22494" s="38"/>
    </row>
    <row r="22495" spans="44:74">
      <c r="AR22495" s="8"/>
      <c r="BV22495" s="38"/>
    </row>
    <row r="22496" spans="44:74">
      <c r="AR22496" s="8"/>
      <c r="BV22496" s="38"/>
    </row>
    <row r="22497" spans="44:74">
      <c r="AR22497" s="8"/>
      <c r="BV22497" s="38"/>
    </row>
    <row r="22498" spans="44:74">
      <c r="AR22498" s="8"/>
      <c r="BV22498" s="38"/>
    </row>
    <row r="22499" spans="44:74">
      <c r="AR22499" s="8"/>
      <c r="BV22499" s="38"/>
    </row>
    <row r="22500" spans="44:74">
      <c r="AR22500" s="8"/>
      <c r="BV22500" s="38"/>
    </row>
    <row r="22501" spans="44:74">
      <c r="AR22501" s="8"/>
      <c r="BV22501" s="38"/>
    </row>
    <row r="22502" spans="44:74">
      <c r="AR22502" s="8"/>
      <c r="BV22502" s="38"/>
    </row>
    <row r="22503" spans="44:74">
      <c r="AR22503" s="8"/>
      <c r="BV22503" s="38"/>
    </row>
    <row r="22504" spans="44:74">
      <c r="AR22504" s="8"/>
      <c r="BV22504" s="38"/>
    </row>
    <row r="22505" spans="44:74">
      <c r="AR22505" s="8"/>
      <c r="BV22505" s="38"/>
    </row>
    <row r="22506" spans="44:74">
      <c r="AR22506" s="8"/>
      <c r="BV22506" s="38"/>
    </row>
    <row r="22507" spans="44:74">
      <c r="AR22507" s="8"/>
      <c r="BV22507" s="38"/>
    </row>
    <row r="22508" spans="44:74">
      <c r="AR22508" s="8"/>
      <c r="BV22508" s="38"/>
    </row>
    <row r="22509" spans="44:74">
      <c r="AR22509" s="8"/>
      <c r="BV22509" s="38"/>
    </row>
    <row r="22510" spans="44:74">
      <c r="AR22510" s="8"/>
      <c r="BV22510" s="38"/>
    </row>
    <row r="22511" spans="44:74">
      <c r="AR22511" s="8"/>
      <c r="BV22511" s="38"/>
    </row>
    <row r="22512" spans="44:74">
      <c r="AR22512" s="8"/>
      <c r="BV22512" s="38"/>
    </row>
    <row r="22513" spans="44:74">
      <c r="AR22513" s="8"/>
      <c r="BV22513" s="38"/>
    </row>
    <row r="22514" spans="44:74">
      <c r="AR22514" s="8"/>
      <c r="BV22514" s="38"/>
    </row>
    <row r="22515" spans="44:74">
      <c r="AR22515" s="8"/>
      <c r="BV22515" s="38"/>
    </row>
    <row r="22516" spans="44:74">
      <c r="AR22516" s="8"/>
      <c r="BV22516" s="38"/>
    </row>
    <row r="22517" spans="44:74">
      <c r="AR22517" s="8"/>
      <c r="BV22517" s="38"/>
    </row>
    <row r="22518" spans="44:74">
      <c r="AR22518" s="8"/>
      <c r="BV22518" s="38"/>
    </row>
    <row r="22519" spans="44:74">
      <c r="AR22519" s="8"/>
      <c r="BV22519" s="38"/>
    </row>
    <row r="22520" spans="44:74">
      <c r="AR22520" s="8"/>
      <c r="BV22520" s="38"/>
    </row>
    <row r="22521" spans="44:74">
      <c r="AR22521" s="8"/>
      <c r="BV22521" s="38"/>
    </row>
    <row r="22522" spans="44:74">
      <c r="AR22522" s="8"/>
      <c r="BV22522" s="38"/>
    </row>
    <row r="22523" spans="44:74">
      <c r="AR22523" s="8"/>
      <c r="BV22523" s="38"/>
    </row>
    <row r="22524" spans="44:74">
      <c r="AR22524" s="8"/>
      <c r="BV22524" s="38"/>
    </row>
    <row r="22525" spans="44:74">
      <c r="AR22525" s="8"/>
      <c r="BV22525" s="38"/>
    </row>
    <row r="22526" spans="44:74">
      <c r="AR22526" s="8"/>
      <c r="BV22526" s="38"/>
    </row>
    <row r="22527" spans="44:74">
      <c r="AR22527" s="8"/>
      <c r="BV22527" s="38"/>
    </row>
    <row r="22528" spans="44:74">
      <c r="AR22528" s="8"/>
      <c r="BV22528" s="38"/>
    </row>
    <row r="22529" spans="44:74">
      <c r="AR22529" s="8"/>
      <c r="BV22529" s="38"/>
    </row>
    <row r="22530" spans="44:74">
      <c r="AR22530" s="8"/>
      <c r="BV22530" s="38"/>
    </row>
    <row r="22531" spans="44:74">
      <c r="AR22531" s="8"/>
      <c r="BV22531" s="38"/>
    </row>
    <row r="22532" spans="44:74">
      <c r="AR22532" s="8"/>
      <c r="BV22532" s="38"/>
    </row>
    <row r="22533" spans="44:74">
      <c r="AR22533" s="8"/>
      <c r="BV22533" s="38"/>
    </row>
    <row r="22534" spans="44:74">
      <c r="AR22534" s="8"/>
      <c r="BV22534" s="38"/>
    </row>
    <row r="22535" spans="44:74">
      <c r="AR22535" s="8"/>
      <c r="BV22535" s="38"/>
    </row>
    <row r="22536" spans="44:74">
      <c r="AR22536" s="8"/>
      <c r="BV22536" s="38"/>
    </row>
    <row r="22537" spans="44:74">
      <c r="AR22537" s="8"/>
      <c r="BV22537" s="38"/>
    </row>
    <row r="22538" spans="44:74">
      <c r="AR22538" s="8"/>
      <c r="BV22538" s="38"/>
    </row>
    <row r="22539" spans="44:74">
      <c r="AR22539" s="8"/>
      <c r="BV22539" s="38"/>
    </row>
    <row r="22540" spans="44:74">
      <c r="AR22540" s="8"/>
      <c r="BV22540" s="38"/>
    </row>
    <row r="22541" spans="44:74">
      <c r="AR22541" s="8"/>
      <c r="BV22541" s="38"/>
    </row>
    <row r="22542" spans="44:74">
      <c r="AR22542" s="8"/>
      <c r="BV22542" s="38"/>
    </row>
    <row r="22543" spans="44:74">
      <c r="AR22543" s="8"/>
      <c r="BV22543" s="38"/>
    </row>
    <row r="22544" spans="44:74">
      <c r="AR22544" s="8"/>
      <c r="BV22544" s="38"/>
    </row>
    <row r="22545" spans="44:74">
      <c r="AR22545" s="8"/>
      <c r="BV22545" s="38"/>
    </row>
    <row r="22546" spans="44:74">
      <c r="AR22546" s="8"/>
      <c r="BV22546" s="38"/>
    </row>
    <row r="22547" spans="44:74">
      <c r="AR22547" s="8"/>
      <c r="BV22547" s="38"/>
    </row>
    <row r="22548" spans="44:74">
      <c r="AR22548" s="8"/>
      <c r="BV22548" s="38"/>
    </row>
    <row r="22549" spans="44:74">
      <c r="AR22549" s="8"/>
      <c r="BV22549" s="38"/>
    </row>
    <row r="22550" spans="44:74">
      <c r="AR22550" s="8"/>
      <c r="BV22550" s="38"/>
    </row>
    <row r="22551" spans="44:74">
      <c r="AR22551" s="8"/>
      <c r="BV22551" s="38"/>
    </row>
    <row r="22552" spans="44:74">
      <c r="AR22552" s="8"/>
      <c r="BV22552" s="38"/>
    </row>
    <row r="22553" spans="44:74">
      <c r="AR22553" s="8"/>
      <c r="BV22553" s="38"/>
    </row>
    <row r="22554" spans="44:74">
      <c r="AR22554" s="8"/>
      <c r="BV22554" s="38"/>
    </row>
    <row r="22555" spans="44:74">
      <c r="AR22555" s="8"/>
      <c r="BV22555" s="38"/>
    </row>
    <row r="22556" spans="44:74">
      <c r="AR22556" s="8"/>
      <c r="BV22556" s="38"/>
    </row>
    <row r="22557" spans="44:74">
      <c r="AR22557" s="8"/>
      <c r="BV22557" s="38"/>
    </row>
    <row r="22558" spans="44:74">
      <c r="AR22558" s="8"/>
      <c r="BV22558" s="38"/>
    </row>
    <row r="22559" spans="44:74">
      <c r="AR22559" s="8"/>
      <c r="BV22559" s="38"/>
    </row>
    <row r="22560" spans="44:74">
      <c r="AR22560" s="8"/>
      <c r="BV22560" s="38"/>
    </row>
    <row r="22561" spans="44:74">
      <c r="AR22561" s="8"/>
      <c r="BV22561" s="38"/>
    </row>
    <row r="22562" spans="44:74">
      <c r="AR22562" s="8"/>
      <c r="BV22562" s="38"/>
    </row>
    <row r="22563" spans="44:74">
      <c r="AR22563" s="8"/>
      <c r="BV22563" s="38"/>
    </row>
    <row r="22564" spans="44:74">
      <c r="AR22564" s="8"/>
      <c r="BV22564" s="38"/>
    </row>
    <row r="22565" spans="44:74">
      <c r="AR22565" s="8"/>
      <c r="BV22565" s="38"/>
    </row>
    <row r="22566" spans="44:74">
      <c r="AR22566" s="8"/>
      <c r="BV22566" s="38"/>
    </row>
    <row r="22567" spans="44:74">
      <c r="AR22567" s="8"/>
      <c r="BV22567" s="38"/>
    </row>
    <row r="22568" spans="44:74">
      <c r="AR22568" s="8"/>
      <c r="BV22568" s="38"/>
    </row>
    <row r="22569" spans="44:74">
      <c r="AR22569" s="8"/>
      <c r="BV22569" s="38"/>
    </row>
    <row r="22570" spans="44:74">
      <c r="AR22570" s="8"/>
      <c r="BV22570" s="38"/>
    </row>
    <row r="22571" spans="44:74">
      <c r="AR22571" s="8"/>
      <c r="BV22571" s="38"/>
    </row>
    <row r="22572" spans="44:74">
      <c r="AR22572" s="8"/>
      <c r="BV22572" s="38"/>
    </row>
    <row r="22573" spans="44:74">
      <c r="AR22573" s="8"/>
      <c r="BV22573" s="38"/>
    </row>
    <row r="22574" spans="44:74">
      <c r="AR22574" s="8"/>
      <c r="BV22574" s="38"/>
    </row>
    <row r="22575" spans="44:74">
      <c r="AR22575" s="8"/>
      <c r="BV22575" s="38"/>
    </row>
    <row r="22576" spans="44:74">
      <c r="AR22576" s="8"/>
      <c r="BV22576" s="38"/>
    </row>
    <row r="22577" spans="44:74">
      <c r="AR22577" s="8"/>
      <c r="BV22577" s="38"/>
    </row>
    <row r="22578" spans="44:74">
      <c r="AR22578" s="8"/>
      <c r="BV22578" s="38"/>
    </row>
    <row r="22579" spans="44:74">
      <c r="AR22579" s="8"/>
      <c r="BV22579" s="38"/>
    </row>
    <row r="22580" spans="44:74">
      <c r="AR22580" s="8"/>
      <c r="BV22580" s="38"/>
    </row>
    <row r="22581" spans="44:74">
      <c r="AR22581" s="8"/>
      <c r="BV22581" s="38"/>
    </row>
    <row r="22582" spans="44:74">
      <c r="AR22582" s="8"/>
      <c r="BV22582" s="38"/>
    </row>
    <row r="22583" spans="44:74">
      <c r="AR22583" s="8"/>
      <c r="BV22583" s="38"/>
    </row>
    <row r="22584" spans="44:74">
      <c r="AR22584" s="8"/>
      <c r="BV22584" s="38"/>
    </row>
    <row r="22585" spans="44:74">
      <c r="AR22585" s="8"/>
      <c r="BV22585" s="38"/>
    </row>
    <row r="22586" spans="44:74">
      <c r="AR22586" s="8"/>
      <c r="BV22586" s="38"/>
    </row>
    <row r="22587" spans="44:74">
      <c r="AR22587" s="8"/>
      <c r="BV22587" s="38"/>
    </row>
    <row r="22588" spans="44:74">
      <c r="AR22588" s="8"/>
      <c r="BV22588" s="38"/>
    </row>
    <row r="22589" spans="44:74">
      <c r="AR22589" s="8"/>
      <c r="BV22589" s="38"/>
    </row>
    <row r="22590" spans="44:74">
      <c r="AR22590" s="8"/>
      <c r="BV22590" s="38"/>
    </row>
    <row r="22591" spans="44:74">
      <c r="AR22591" s="8"/>
      <c r="BV22591" s="38"/>
    </row>
    <row r="22592" spans="44:74">
      <c r="AR22592" s="8"/>
      <c r="BV22592" s="38"/>
    </row>
    <row r="22593" spans="44:74">
      <c r="AR22593" s="8"/>
      <c r="BV22593" s="38"/>
    </row>
    <row r="22594" spans="44:74">
      <c r="AR22594" s="8"/>
      <c r="BV22594" s="38"/>
    </row>
    <row r="22595" spans="44:74">
      <c r="AR22595" s="8"/>
      <c r="BV22595" s="38"/>
    </row>
    <row r="22596" spans="44:74">
      <c r="AR22596" s="8"/>
      <c r="BV22596" s="38"/>
    </row>
    <row r="22597" spans="44:74">
      <c r="AR22597" s="8"/>
      <c r="BV22597" s="38"/>
    </row>
    <row r="22598" spans="44:74">
      <c r="AR22598" s="8"/>
      <c r="BV22598" s="38"/>
    </row>
    <row r="22599" spans="44:74">
      <c r="AR22599" s="8"/>
      <c r="BV22599" s="38"/>
    </row>
    <row r="22600" spans="44:74">
      <c r="AR22600" s="8"/>
      <c r="BV22600" s="38"/>
    </row>
    <row r="22601" spans="44:74">
      <c r="AR22601" s="8"/>
      <c r="BV22601" s="38"/>
    </row>
    <row r="22602" spans="44:74">
      <c r="AR22602" s="8"/>
      <c r="BV22602" s="38"/>
    </row>
    <row r="22603" spans="44:74">
      <c r="AR22603" s="8"/>
      <c r="BV22603" s="38"/>
    </row>
    <row r="22604" spans="44:74">
      <c r="AR22604" s="8"/>
      <c r="BV22604" s="38"/>
    </row>
    <row r="22605" spans="44:74">
      <c r="AR22605" s="8"/>
      <c r="BV22605" s="38"/>
    </row>
    <row r="22606" spans="44:74">
      <c r="AR22606" s="8"/>
      <c r="BV22606" s="38"/>
    </row>
    <row r="22607" spans="44:74">
      <c r="AR22607" s="8"/>
      <c r="BV22607" s="38"/>
    </row>
    <row r="22608" spans="44:74">
      <c r="AR22608" s="8"/>
      <c r="BV22608" s="38"/>
    </row>
    <row r="22609" spans="44:74">
      <c r="AR22609" s="8"/>
      <c r="BV22609" s="38"/>
    </row>
    <row r="22610" spans="44:74">
      <c r="AR22610" s="8"/>
      <c r="BV22610" s="38"/>
    </row>
    <row r="22611" spans="44:74">
      <c r="AR22611" s="8"/>
      <c r="BV22611" s="38"/>
    </row>
    <row r="22612" spans="44:74">
      <c r="AR22612" s="8"/>
      <c r="BV22612" s="38"/>
    </row>
    <row r="22613" spans="44:74">
      <c r="AR22613" s="8"/>
      <c r="BV22613" s="38"/>
    </row>
    <row r="22614" spans="44:74">
      <c r="AR22614" s="8"/>
      <c r="BV22614" s="38"/>
    </row>
    <row r="22615" spans="44:74">
      <c r="AR22615" s="8"/>
      <c r="BV22615" s="38"/>
    </row>
    <row r="22616" spans="44:74">
      <c r="AR22616" s="8"/>
      <c r="BV22616" s="38"/>
    </row>
    <row r="22617" spans="44:74">
      <c r="AR22617" s="8"/>
      <c r="BV22617" s="38"/>
    </row>
    <row r="22618" spans="44:74">
      <c r="AR22618" s="8"/>
      <c r="BV22618" s="38"/>
    </row>
    <row r="22619" spans="44:74">
      <c r="AR22619" s="8"/>
      <c r="BV22619" s="38"/>
    </row>
    <row r="22620" spans="44:74">
      <c r="AR22620" s="8"/>
      <c r="BV22620" s="38"/>
    </row>
    <row r="22621" spans="44:74">
      <c r="AR22621" s="8"/>
      <c r="BV22621" s="38"/>
    </row>
    <row r="22622" spans="44:74">
      <c r="AR22622" s="8"/>
      <c r="BV22622" s="38"/>
    </row>
    <row r="22623" spans="44:74">
      <c r="AR22623" s="8"/>
      <c r="BV22623" s="38"/>
    </row>
    <row r="22624" spans="44:74">
      <c r="AR22624" s="8"/>
      <c r="BV22624" s="38"/>
    </row>
    <row r="22625" spans="44:74">
      <c r="AR22625" s="8"/>
      <c r="BV22625" s="38"/>
    </row>
    <row r="22626" spans="44:74">
      <c r="AR22626" s="8"/>
      <c r="BV22626" s="38"/>
    </row>
    <row r="22627" spans="44:74">
      <c r="AR22627" s="8"/>
      <c r="BV22627" s="38"/>
    </row>
    <row r="22628" spans="44:74">
      <c r="AR22628" s="8"/>
      <c r="BV22628" s="38"/>
    </row>
    <row r="22629" spans="44:74">
      <c r="AR22629" s="8"/>
      <c r="BV22629" s="38"/>
    </row>
    <row r="22630" spans="44:74">
      <c r="AR22630" s="8"/>
      <c r="BV22630" s="38"/>
    </row>
    <row r="22631" spans="44:74">
      <c r="AR22631" s="8"/>
      <c r="BV22631" s="38"/>
    </row>
    <row r="22632" spans="44:74">
      <c r="AR22632" s="8"/>
      <c r="BV22632" s="38"/>
    </row>
    <row r="22633" spans="44:74">
      <c r="AR22633" s="8"/>
      <c r="BV22633" s="38"/>
    </row>
    <row r="22634" spans="44:74">
      <c r="AR22634" s="8"/>
      <c r="BV22634" s="38"/>
    </row>
    <row r="22635" spans="44:74">
      <c r="AR22635" s="8"/>
      <c r="BV22635" s="38"/>
    </row>
    <row r="22636" spans="44:74">
      <c r="AR22636" s="8"/>
      <c r="BV22636" s="38"/>
    </row>
    <row r="22637" spans="44:74">
      <c r="AR22637" s="8"/>
      <c r="BV22637" s="38"/>
    </row>
    <row r="22638" spans="44:74">
      <c r="AR22638" s="8"/>
      <c r="BV22638" s="38"/>
    </row>
    <row r="22639" spans="44:74">
      <c r="AR22639" s="8"/>
      <c r="BV22639" s="38"/>
    </row>
    <row r="22640" spans="44:74">
      <c r="AR22640" s="8"/>
      <c r="BV22640" s="38"/>
    </row>
    <row r="22641" spans="44:74">
      <c r="AR22641" s="8"/>
      <c r="BV22641" s="38"/>
    </row>
    <row r="22642" spans="44:74">
      <c r="AR22642" s="8"/>
      <c r="BV22642" s="38"/>
    </row>
    <row r="22643" spans="44:74">
      <c r="AR22643" s="8"/>
      <c r="BV22643" s="38"/>
    </row>
    <row r="22644" spans="44:74">
      <c r="AR22644" s="8"/>
      <c r="BV22644" s="38"/>
    </row>
    <row r="22645" spans="44:74">
      <c r="AR22645" s="8"/>
      <c r="BV22645" s="38"/>
    </row>
    <row r="22646" spans="44:74">
      <c r="AR22646" s="8"/>
      <c r="BV22646" s="38"/>
    </row>
    <row r="22647" spans="44:74">
      <c r="AR22647" s="8"/>
      <c r="BV22647" s="38"/>
    </row>
    <row r="22648" spans="44:74">
      <c r="AR22648" s="8"/>
      <c r="BV22648" s="38"/>
    </row>
    <row r="22649" spans="44:74">
      <c r="AR22649" s="8"/>
      <c r="BV22649" s="38"/>
    </row>
    <row r="22650" spans="44:74">
      <c r="AR22650" s="8"/>
      <c r="BV22650" s="38"/>
    </row>
    <row r="22651" spans="44:74">
      <c r="AR22651" s="8"/>
      <c r="BV22651" s="38"/>
    </row>
    <row r="22652" spans="44:74">
      <c r="AR22652" s="8"/>
      <c r="BV22652" s="38"/>
    </row>
    <row r="22653" spans="44:74">
      <c r="AR22653" s="8"/>
      <c r="BV22653" s="38"/>
    </row>
    <row r="22654" spans="44:74">
      <c r="AR22654" s="8"/>
      <c r="BV22654" s="38"/>
    </row>
    <row r="22655" spans="44:74">
      <c r="AR22655" s="8"/>
      <c r="BV22655" s="38"/>
    </row>
    <row r="22656" spans="44:74">
      <c r="AR22656" s="8"/>
      <c r="BV22656" s="38"/>
    </row>
    <row r="22657" spans="44:74">
      <c r="AR22657" s="8"/>
      <c r="BV22657" s="38"/>
    </row>
    <row r="22658" spans="44:74">
      <c r="AR22658" s="8"/>
      <c r="BV22658" s="38"/>
    </row>
    <row r="22659" spans="44:74">
      <c r="AR22659" s="8"/>
      <c r="BV22659" s="38"/>
    </row>
    <row r="22660" spans="44:74">
      <c r="AR22660" s="8"/>
      <c r="BV22660" s="38"/>
    </row>
    <row r="22661" spans="44:74">
      <c r="AR22661" s="8"/>
      <c r="BV22661" s="38"/>
    </row>
    <row r="22662" spans="44:74">
      <c r="AR22662" s="8"/>
      <c r="BV22662" s="38"/>
    </row>
    <row r="22663" spans="44:74">
      <c r="AR22663" s="8"/>
      <c r="BV22663" s="38"/>
    </row>
    <row r="22664" spans="44:74">
      <c r="AR22664" s="8"/>
      <c r="BV22664" s="38"/>
    </row>
    <row r="22665" spans="44:74">
      <c r="AR22665" s="8"/>
      <c r="BV22665" s="38"/>
    </row>
    <row r="22666" spans="44:74">
      <c r="AR22666" s="8"/>
      <c r="BV22666" s="38"/>
    </row>
    <row r="22667" spans="44:74">
      <c r="AR22667" s="8"/>
      <c r="BV22667" s="38"/>
    </row>
    <row r="22668" spans="44:74">
      <c r="AR22668" s="8"/>
      <c r="BV22668" s="38"/>
    </row>
    <row r="22669" spans="44:74">
      <c r="AR22669" s="8"/>
      <c r="BV22669" s="38"/>
    </row>
    <row r="22670" spans="44:74">
      <c r="AR22670" s="8"/>
      <c r="BV22670" s="38"/>
    </row>
    <row r="22671" spans="44:74">
      <c r="AR22671" s="8"/>
      <c r="BV22671" s="38"/>
    </row>
    <row r="22672" spans="44:74">
      <c r="AR22672" s="8"/>
      <c r="BV22672" s="38"/>
    </row>
    <row r="22673" spans="44:74">
      <c r="AR22673" s="8"/>
      <c r="BV22673" s="38"/>
    </row>
    <row r="22674" spans="44:74">
      <c r="AR22674" s="8"/>
      <c r="BV22674" s="38"/>
    </row>
    <row r="22675" spans="44:74">
      <c r="AR22675" s="8"/>
      <c r="BV22675" s="38"/>
    </row>
    <row r="22676" spans="44:74">
      <c r="AR22676" s="8"/>
      <c r="BV22676" s="38"/>
    </row>
    <row r="22677" spans="44:74">
      <c r="AR22677" s="8"/>
      <c r="BV22677" s="38"/>
    </row>
    <row r="22678" spans="44:74">
      <c r="AR22678" s="8"/>
      <c r="BV22678" s="38"/>
    </row>
    <row r="22679" spans="44:74">
      <c r="AR22679" s="8"/>
      <c r="BV22679" s="38"/>
    </row>
    <row r="22680" spans="44:74">
      <c r="AR22680" s="8"/>
      <c r="BV22680" s="38"/>
    </row>
    <row r="22681" spans="44:74">
      <c r="AR22681" s="8"/>
      <c r="BV22681" s="38"/>
    </row>
    <row r="22682" spans="44:74">
      <c r="AR22682" s="8"/>
      <c r="BV22682" s="38"/>
    </row>
    <row r="22683" spans="44:74">
      <c r="AR22683" s="8"/>
      <c r="BV22683" s="38"/>
    </row>
    <row r="22684" spans="44:74">
      <c r="AR22684" s="8"/>
      <c r="BV22684" s="38"/>
    </row>
    <row r="22685" spans="44:74">
      <c r="AR22685" s="8"/>
      <c r="BV22685" s="38"/>
    </row>
    <row r="22686" spans="44:74">
      <c r="AR22686" s="8"/>
      <c r="BV22686" s="38"/>
    </row>
    <row r="22687" spans="44:74">
      <c r="AR22687" s="8"/>
      <c r="BV22687" s="38"/>
    </row>
    <row r="22688" spans="44:74">
      <c r="AR22688" s="8"/>
      <c r="BV22688" s="38"/>
    </row>
    <row r="22689" spans="44:74">
      <c r="AR22689" s="8"/>
      <c r="BV22689" s="38"/>
    </row>
    <row r="22690" spans="44:74">
      <c r="AR22690" s="8"/>
      <c r="BV22690" s="38"/>
    </row>
    <row r="22691" spans="44:74">
      <c r="AR22691" s="8"/>
      <c r="BV22691" s="38"/>
    </row>
    <row r="22692" spans="44:74">
      <c r="AR22692" s="8"/>
      <c r="BV22692" s="38"/>
    </row>
    <row r="22693" spans="44:74">
      <c r="AR22693" s="8"/>
      <c r="BV22693" s="38"/>
    </row>
    <row r="22694" spans="44:74">
      <c r="AR22694" s="8"/>
      <c r="BV22694" s="38"/>
    </row>
    <row r="22695" spans="44:74">
      <c r="AR22695" s="8"/>
      <c r="BV22695" s="38"/>
    </row>
    <row r="22696" spans="44:74">
      <c r="AR22696" s="8"/>
      <c r="BV22696" s="38"/>
    </row>
    <row r="22697" spans="44:74">
      <c r="AR22697" s="8"/>
      <c r="BV22697" s="38"/>
    </row>
    <row r="22698" spans="44:74">
      <c r="AR22698" s="8"/>
      <c r="BV22698" s="38"/>
    </row>
    <row r="22699" spans="44:74">
      <c r="AR22699" s="8"/>
      <c r="BV22699" s="38"/>
    </row>
    <row r="22700" spans="44:74">
      <c r="AR22700" s="8"/>
      <c r="BV22700" s="38"/>
    </row>
    <row r="22701" spans="44:74">
      <c r="AR22701" s="8"/>
      <c r="BV22701" s="38"/>
    </row>
    <row r="22702" spans="44:74">
      <c r="AR22702" s="8"/>
      <c r="BV22702" s="38"/>
    </row>
    <row r="22703" spans="44:74">
      <c r="AR22703" s="8"/>
      <c r="BV22703" s="38"/>
    </row>
    <row r="22704" spans="44:74">
      <c r="AR22704" s="8"/>
      <c r="BV22704" s="38"/>
    </row>
    <row r="22705" spans="44:74">
      <c r="AR22705" s="8"/>
      <c r="BV22705" s="38"/>
    </row>
    <row r="22706" spans="44:74">
      <c r="AR22706" s="8"/>
      <c r="BV22706" s="38"/>
    </row>
    <row r="22707" spans="44:74">
      <c r="AR22707" s="8"/>
      <c r="BV22707" s="38"/>
    </row>
    <row r="22708" spans="44:74">
      <c r="AR22708" s="8"/>
      <c r="BV22708" s="38"/>
    </row>
    <row r="22709" spans="44:74">
      <c r="AR22709" s="8"/>
      <c r="BV22709" s="38"/>
    </row>
    <row r="22710" spans="44:74">
      <c r="AR22710" s="8"/>
      <c r="BV22710" s="38"/>
    </row>
    <row r="22711" spans="44:74">
      <c r="AR22711" s="8"/>
      <c r="BV22711" s="38"/>
    </row>
    <row r="22712" spans="44:74">
      <c r="AR22712" s="8"/>
      <c r="BV22712" s="38"/>
    </row>
    <row r="22713" spans="44:74">
      <c r="AR22713" s="8"/>
      <c r="BV22713" s="38"/>
    </row>
    <row r="22714" spans="44:74">
      <c r="AR22714" s="8"/>
      <c r="BV22714" s="38"/>
    </row>
    <row r="22715" spans="44:74">
      <c r="AR22715" s="8"/>
      <c r="BV22715" s="38"/>
    </row>
    <row r="22716" spans="44:74">
      <c r="AR22716" s="8"/>
      <c r="BV22716" s="38"/>
    </row>
    <row r="22717" spans="44:74">
      <c r="AR22717" s="8"/>
      <c r="BV22717" s="38"/>
    </row>
    <row r="22718" spans="44:74">
      <c r="AR22718" s="8"/>
      <c r="BV22718" s="38"/>
    </row>
    <row r="22719" spans="44:74">
      <c r="AR22719" s="8"/>
      <c r="BV22719" s="38"/>
    </row>
    <row r="22720" spans="44:74">
      <c r="AR22720" s="8"/>
      <c r="BV22720" s="38"/>
    </row>
    <row r="22721" spans="44:74">
      <c r="AR22721" s="8"/>
      <c r="BV22721" s="38"/>
    </row>
    <row r="22722" spans="44:74">
      <c r="AR22722" s="8"/>
      <c r="BV22722" s="38"/>
    </row>
    <row r="22723" spans="44:74">
      <c r="AR22723" s="8"/>
      <c r="BV22723" s="38"/>
    </row>
    <row r="22724" spans="44:74">
      <c r="AR22724" s="8"/>
      <c r="BV22724" s="38"/>
    </row>
    <row r="22725" spans="44:74">
      <c r="AR22725" s="8"/>
      <c r="BV22725" s="38"/>
    </row>
    <row r="22726" spans="44:74">
      <c r="AR22726" s="8"/>
      <c r="BV22726" s="38"/>
    </row>
    <row r="22727" spans="44:74">
      <c r="AR22727" s="8"/>
      <c r="BV22727" s="38"/>
    </row>
    <row r="22728" spans="44:74">
      <c r="AR22728" s="8"/>
      <c r="BV22728" s="38"/>
    </row>
    <row r="22729" spans="44:74">
      <c r="AR22729" s="8"/>
      <c r="BV22729" s="38"/>
    </row>
    <row r="22730" spans="44:74">
      <c r="AR22730" s="8"/>
      <c r="BV22730" s="38"/>
    </row>
    <row r="22731" spans="44:74">
      <c r="AR22731" s="8"/>
      <c r="BV22731" s="38"/>
    </row>
    <row r="22732" spans="44:74">
      <c r="AR22732" s="8"/>
      <c r="BV22732" s="38"/>
    </row>
    <row r="22733" spans="44:74">
      <c r="AR22733" s="8"/>
      <c r="BV22733" s="38"/>
    </row>
    <row r="22734" spans="44:74">
      <c r="AR22734" s="8"/>
      <c r="BV22734" s="38"/>
    </row>
    <row r="22735" spans="44:74">
      <c r="AR22735" s="8"/>
      <c r="BV22735" s="38"/>
    </row>
    <row r="22736" spans="44:74">
      <c r="AR22736" s="8"/>
      <c r="BV22736" s="38"/>
    </row>
    <row r="22737" spans="44:74">
      <c r="AR22737" s="8"/>
      <c r="BV22737" s="38"/>
    </row>
    <row r="22738" spans="44:74">
      <c r="AR22738" s="8"/>
      <c r="BV22738" s="38"/>
    </row>
    <row r="22739" spans="44:74">
      <c r="AR22739" s="8"/>
      <c r="BV22739" s="38"/>
    </row>
    <row r="22740" spans="44:74">
      <c r="AR22740" s="8"/>
      <c r="BV22740" s="38"/>
    </row>
    <row r="22741" spans="44:74">
      <c r="AR22741" s="8"/>
      <c r="BV22741" s="38"/>
    </row>
    <row r="22742" spans="44:74">
      <c r="AR22742" s="8"/>
      <c r="BV22742" s="38"/>
    </row>
    <row r="22743" spans="44:74">
      <c r="AR22743" s="8"/>
      <c r="BV22743" s="38"/>
    </row>
    <row r="22744" spans="44:74">
      <c r="AR22744" s="8"/>
      <c r="BV22744" s="38"/>
    </row>
    <row r="22745" spans="44:74">
      <c r="AR22745" s="8"/>
      <c r="BV22745" s="38"/>
    </row>
    <row r="22746" spans="44:74">
      <c r="AR22746" s="8"/>
      <c r="BV22746" s="38"/>
    </row>
    <row r="22747" spans="44:74">
      <c r="AR22747" s="8"/>
      <c r="BV22747" s="38"/>
    </row>
    <row r="22748" spans="44:74">
      <c r="AR22748" s="8"/>
      <c r="BV22748" s="38"/>
    </row>
    <row r="22749" spans="44:74">
      <c r="AR22749" s="8"/>
      <c r="BV22749" s="38"/>
    </row>
    <row r="22750" spans="44:74">
      <c r="AR22750" s="8"/>
      <c r="BV22750" s="38"/>
    </row>
    <row r="22751" spans="44:74">
      <c r="AR22751" s="8"/>
      <c r="BV22751" s="38"/>
    </row>
    <row r="22752" spans="44:74">
      <c r="AR22752" s="8"/>
      <c r="BV22752" s="38"/>
    </row>
    <row r="22753" spans="44:74">
      <c r="AR22753" s="8"/>
      <c r="BV22753" s="38"/>
    </row>
    <row r="22754" spans="44:74">
      <c r="AR22754" s="8"/>
      <c r="BV22754" s="38"/>
    </row>
    <row r="22755" spans="44:74">
      <c r="AR22755" s="8"/>
      <c r="BV22755" s="38"/>
    </row>
    <row r="22756" spans="44:74">
      <c r="AR22756" s="8"/>
      <c r="BV22756" s="38"/>
    </row>
    <row r="22757" spans="44:74">
      <c r="AR22757" s="8"/>
      <c r="BV22757" s="38"/>
    </row>
    <row r="22758" spans="44:74">
      <c r="AR22758" s="8"/>
      <c r="BV22758" s="38"/>
    </row>
    <row r="22759" spans="44:74">
      <c r="AR22759" s="8"/>
      <c r="BV22759" s="38"/>
    </row>
    <row r="22760" spans="44:74">
      <c r="AR22760" s="8"/>
      <c r="BV22760" s="38"/>
    </row>
    <row r="22761" spans="44:74">
      <c r="AR22761" s="8"/>
      <c r="BV22761" s="38"/>
    </row>
    <row r="22762" spans="44:74">
      <c r="AR22762" s="8"/>
      <c r="BV22762" s="38"/>
    </row>
    <row r="22763" spans="44:74">
      <c r="AR22763" s="8"/>
      <c r="BV22763" s="38"/>
    </row>
    <row r="22764" spans="44:74">
      <c r="AR22764" s="8"/>
      <c r="BV22764" s="38"/>
    </row>
    <row r="22765" spans="44:74">
      <c r="AR22765" s="8"/>
      <c r="BV22765" s="38"/>
    </row>
    <row r="22766" spans="44:74">
      <c r="AR22766" s="8"/>
      <c r="BV22766" s="38"/>
    </row>
    <row r="22767" spans="44:74">
      <c r="AR22767" s="8"/>
      <c r="BV22767" s="38"/>
    </row>
    <row r="22768" spans="44:74">
      <c r="AR22768" s="8"/>
      <c r="BV22768" s="38"/>
    </row>
    <row r="22769" spans="44:74">
      <c r="AR22769" s="8"/>
      <c r="BV22769" s="38"/>
    </row>
    <row r="22770" spans="44:74">
      <c r="AR22770" s="8"/>
      <c r="BV22770" s="38"/>
    </row>
    <row r="22771" spans="44:74">
      <c r="AR22771" s="8"/>
      <c r="BV22771" s="38"/>
    </row>
    <row r="22772" spans="44:74">
      <c r="AR22772" s="8"/>
      <c r="BV22772" s="38"/>
    </row>
    <row r="22773" spans="44:74">
      <c r="AR22773" s="8"/>
      <c r="BV22773" s="38"/>
    </row>
    <row r="22774" spans="44:74">
      <c r="AR22774" s="8"/>
      <c r="BV22774" s="38"/>
    </row>
    <row r="22775" spans="44:74">
      <c r="AR22775" s="8"/>
      <c r="BV22775" s="38"/>
    </row>
    <row r="22776" spans="44:74">
      <c r="AR22776" s="8"/>
      <c r="BV22776" s="38"/>
    </row>
    <row r="22777" spans="44:74">
      <c r="AR22777" s="8"/>
      <c r="BV22777" s="38"/>
    </row>
    <row r="22778" spans="44:74">
      <c r="AR22778" s="8"/>
      <c r="BV22778" s="38"/>
    </row>
    <row r="22779" spans="44:74">
      <c r="AR22779" s="8"/>
      <c r="BV22779" s="38"/>
    </row>
    <row r="22780" spans="44:74">
      <c r="AR22780" s="8"/>
      <c r="BV22780" s="38"/>
    </row>
    <row r="22781" spans="44:74">
      <c r="AR22781" s="8"/>
      <c r="BV22781" s="38"/>
    </row>
    <row r="22782" spans="44:74">
      <c r="AR22782" s="8"/>
      <c r="BV22782" s="38"/>
    </row>
    <row r="22783" spans="44:74">
      <c r="AR22783" s="8"/>
      <c r="BV22783" s="38"/>
    </row>
    <row r="22784" spans="44:74">
      <c r="AR22784" s="8"/>
      <c r="BV22784" s="38"/>
    </row>
    <row r="22785" spans="44:74">
      <c r="AR22785" s="8"/>
      <c r="BV22785" s="38"/>
    </row>
    <row r="22786" spans="44:74">
      <c r="AR22786" s="8"/>
      <c r="BV22786" s="38"/>
    </row>
    <row r="22787" spans="44:74">
      <c r="AR22787" s="8"/>
      <c r="BV22787" s="38"/>
    </row>
    <row r="22788" spans="44:74">
      <c r="AR22788" s="8"/>
      <c r="BV22788" s="38"/>
    </row>
    <row r="22789" spans="44:74">
      <c r="AR22789" s="8"/>
      <c r="BV22789" s="38"/>
    </row>
    <row r="22790" spans="44:74">
      <c r="AR22790" s="8"/>
      <c r="BV22790" s="38"/>
    </row>
    <row r="22791" spans="44:74">
      <c r="AR22791" s="8"/>
      <c r="BV22791" s="38"/>
    </row>
    <row r="22792" spans="44:74">
      <c r="AR22792" s="8"/>
      <c r="BV22792" s="38"/>
    </row>
    <row r="22793" spans="44:74">
      <c r="AR22793" s="8"/>
      <c r="BV22793" s="38"/>
    </row>
    <row r="22794" spans="44:74">
      <c r="AR22794" s="8"/>
      <c r="BV22794" s="38"/>
    </row>
    <row r="22795" spans="44:74">
      <c r="AR22795" s="8"/>
      <c r="BV22795" s="38"/>
    </row>
    <row r="22796" spans="44:74">
      <c r="AR22796" s="8"/>
      <c r="BV22796" s="38"/>
    </row>
    <row r="22797" spans="44:74">
      <c r="AR22797" s="8"/>
      <c r="BV22797" s="38"/>
    </row>
    <row r="22798" spans="44:74">
      <c r="AR22798" s="8"/>
      <c r="BV22798" s="38"/>
    </row>
    <row r="22799" spans="44:74">
      <c r="AR22799" s="8"/>
      <c r="BV22799" s="38"/>
    </row>
    <row r="22800" spans="44:74">
      <c r="AR22800" s="8"/>
      <c r="BV22800" s="38"/>
    </row>
    <row r="22801" spans="44:74">
      <c r="AR22801" s="8"/>
      <c r="BV22801" s="38"/>
    </row>
    <row r="22802" spans="44:74">
      <c r="AR22802" s="8"/>
      <c r="BV22802" s="38"/>
    </row>
    <row r="22803" spans="44:74">
      <c r="AR22803" s="8"/>
      <c r="BV22803" s="38"/>
    </row>
    <row r="22804" spans="44:74">
      <c r="AR22804" s="8"/>
      <c r="BV22804" s="38"/>
    </row>
    <row r="22805" spans="44:74">
      <c r="AR22805" s="8"/>
      <c r="BV22805" s="38"/>
    </row>
    <row r="22806" spans="44:74">
      <c r="AR22806" s="8"/>
      <c r="BV22806" s="38"/>
    </row>
    <row r="22807" spans="44:74">
      <c r="AR22807" s="8"/>
      <c r="BV22807" s="38"/>
    </row>
    <row r="22808" spans="44:74">
      <c r="AR22808" s="8"/>
      <c r="BV22808" s="38"/>
    </row>
    <row r="22809" spans="44:74">
      <c r="AR22809" s="8"/>
      <c r="BV22809" s="38"/>
    </row>
    <row r="22810" spans="44:74">
      <c r="AR22810" s="8"/>
      <c r="BV22810" s="38"/>
    </row>
    <row r="22811" spans="44:74">
      <c r="AR22811" s="8"/>
      <c r="BV22811" s="38"/>
    </row>
    <row r="22812" spans="44:74">
      <c r="AR22812" s="8"/>
      <c r="BV22812" s="38"/>
    </row>
    <row r="22813" spans="44:74">
      <c r="AR22813" s="8"/>
      <c r="BV22813" s="38"/>
    </row>
    <row r="22814" spans="44:74">
      <c r="AR22814" s="8"/>
      <c r="BV22814" s="38"/>
    </row>
    <row r="22815" spans="44:74">
      <c r="AR22815" s="8"/>
      <c r="BV22815" s="38"/>
    </row>
    <row r="22816" spans="44:74">
      <c r="AR22816" s="8"/>
      <c r="BV22816" s="38"/>
    </row>
    <row r="22817" spans="44:74">
      <c r="AR22817" s="8"/>
      <c r="BV22817" s="38"/>
    </row>
    <row r="22818" spans="44:74">
      <c r="AR22818" s="8"/>
      <c r="BV22818" s="38"/>
    </row>
    <row r="22819" spans="44:74">
      <c r="AR22819" s="8"/>
      <c r="BV22819" s="38"/>
    </row>
    <row r="22820" spans="44:74">
      <c r="AR22820" s="8"/>
      <c r="BV22820" s="38"/>
    </row>
    <row r="22821" spans="44:74">
      <c r="AR22821" s="8"/>
      <c r="BV22821" s="38"/>
    </row>
    <row r="22822" spans="44:74">
      <c r="AR22822" s="8"/>
      <c r="BV22822" s="38"/>
    </row>
    <row r="22823" spans="44:74">
      <c r="AR22823" s="8"/>
      <c r="BV22823" s="38"/>
    </row>
    <row r="22824" spans="44:74">
      <c r="AR22824" s="8"/>
      <c r="BV22824" s="38"/>
    </row>
    <row r="22825" spans="44:74">
      <c r="AR22825" s="8"/>
      <c r="BV22825" s="38"/>
    </row>
    <row r="22826" spans="44:74">
      <c r="AR22826" s="8"/>
      <c r="BV22826" s="38"/>
    </row>
    <row r="22827" spans="44:74">
      <c r="AR22827" s="8"/>
      <c r="BV22827" s="38"/>
    </row>
    <row r="22828" spans="44:74">
      <c r="AR22828" s="8"/>
      <c r="BV22828" s="38"/>
    </row>
    <row r="22829" spans="44:74">
      <c r="AR22829" s="8"/>
      <c r="BV22829" s="38"/>
    </row>
    <row r="22830" spans="44:74">
      <c r="AR22830" s="8"/>
      <c r="BV22830" s="38"/>
    </row>
    <row r="22831" spans="44:74">
      <c r="AR22831" s="8"/>
      <c r="BV22831" s="38"/>
    </row>
    <row r="22832" spans="44:74">
      <c r="AR22832" s="8"/>
      <c r="BV22832" s="38"/>
    </row>
    <row r="22833" spans="44:74">
      <c r="AR22833" s="8"/>
      <c r="BV22833" s="38"/>
    </row>
    <row r="22834" spans="44:74">
      <c r="AR22834" s="8"/>
      <c r="BV22834" s="38"/>
    </row>
    <row r="22835" spans="44:74">
      <c r="AR22835" s="8"/>
      <c r="BV22835" s="38"/>
    </row>
    <row r="22836" spans="44:74">
      <c r="AR22836" s="8"/>
      <c r="BV22836" s="38"/>
    </row>
    <row r="22837" spans="44:74">
      <c r="AR22837" s="8"/>
      <c r="BV22837" s="38"/>
    </row>
    <row r="22838" spans="44:74">
      <c r="AR22838" s="8"/>
      <c r="BV22838" s="38"/>
    </row>
    <row r="22839" spans="44:74">
      <c r="AR22839" s="8"/>
      <c r="BV22839" s="38"/>
    </row>
    <row r="22840" spans="44:74">
      <c r="AR22840" s="8"/>
      <c r="BV22840" s="38"/>
    </row>
    <row r="22841" spans="44:74">
      <c r="AR22841" s="8"/>
      <c r="BV22841" s="38"/>
    </row>
    <row r="22842" spans="44:74">
      <c r="AR22842" s="8"/>
      <c r="BV22842" s="38"/>
    </row>
    <row r="22843" spans="44:74">
      <c r="AR22843" s="8"/>
      <c r="BV22843" s="38"/>
    </row>
    <row r="22844" spans="44:74">
      <c r="AR22844" s="8"/>
      <c r="BV22844" s="38"/>
    </row>
    <row r="22845" spans="44:74">
      <c r="AR22845" s="8"/>
      <c r="BV22845" s="38"/>
    </row>
    <row r="22846" spans="44:74">
      <c r="AR22846" s="8"/>
      <c r="BV22846" s="38"/>
    </row>
    <row r="22847" spans="44:74">
      <c r="AR22847" s="8"/>
      <c r="BV22847" s="38"/>
    </row>
    <row r="22848" spans="44:74">
      <c r="AR22848" s="8"/>
      <c r="BV22848" s="38"/>
    </row>
    <row r="22849" spans="44:74">
      <c r="AR22849" s="8"/>
      <c r="BV22849" s="38"/>
    </row>
    <row r="22850" spans="44:74">
      <c r="AR22850" s="8"/>
      <c r="BV22850" s="38"/>
    </row>
    <row r="22851" spans="44:74">
      <c r="AR22851" s="8"/>
      <c r="BV22851" s="38"/>
    </row>
    <row r="22852" spans="44:74">
      <c r="AR22852" s="8"/>
      <c r="BV22852" s="38"/>
    </row>
    <row r="22853" spans="44:74">
      <c r="AR22853" s="8"/>
      <c r="BV22853" s="38"/>
    </row>
    <row r="22854" spans="44:74">
      <c r="AR22854" s="8"/>
      <c r="BV22854" s="38"/>
    </row>
    <row r="22855" spans="44:74">
      <c r="AR22855" s="8"/>
      <c r="BV22855" s="38"/>
    </row>
    <row r="22856" spans="44:74">
      <c r="AR22856" s="8"/>
      <c r="BV22856" s="38"/>
    </row>
    <row r="22857" spans="44:74">
      <c r="AR22857" s="8"/>
      <c r="BV22857" s="38"/>
    </row>
    <row r="22858" spans="44:74">
      <c r="AR22858" s="8"/>
      <c r="BV22858" s="38"/>
    </row>
    <row r="22859" spans="44:74">
      <c r="AR22859" s="8"/>
      <c r="BV22859" s="38"/>
    </row>
    <row r="22860" spans="44:74">
      <c r="AR22860" s="8"/>
      <c r="BV22860" s="38"/>
    </row>
    <row r="22861" spans="44:74">
      <c r="AR22861" s="8"/>
      <c r="BV22861" s="38"/>
    </row>
    <row r="22862" spans="44:74">
      <c r="AR22862" s="8"/>
      <c r="BV22862" s="38"/>
    </row>
    <row r="22863" spans="44:74">
      <c r="AR22863" s="8"/>
      <c r="BV22863" s="38"/>
    </row>
    <row r="22864" spans="44:74">
      <c r="AR22864" s="8"/>
      <c r="BV22864" s="38"/>
    </row>
    <row r="22865" spans="44:74">
      <c r="AR22865" s="8"/>
      <c r="BV22865" s="38"/>
    </row>
    <row r="22866" spans="44:74">
      <c r="AR22866" s="8"/>
      <c r="BV22866" s="38"/>
    </row>
    <row r="22867" spans="44:74">
      <c r="AR22867" s="8"/>
      <c r="BV22867" s="38"/>
    </row>
    <row r="22868" spans="44:74">
      <c r="AR22868" s="8"/>
      <c r="BV22868" s="38"/>
    </row>
    <row r="22869" spans="44:74">
      <c r="AR22869" s="8"/>
      <c r="BV22869" s="38"/>
    </row>
    <row r="22870" spans="44:74">
      <c r="AR22870" s="8"/>
      <c r="BV22870" s="38"/>
    </row>
    <row r="22871" spans="44:74">
      <c r="AR22871" s="8"/>
      <c r="BV22871" s="38"/>
    </row>
    <row r="22872" spans="44:74">
      <c r="AR22872" s="8"/>
      <c r="BV22872" s="38"/>
    </row>
    <row r="22873" spans="44:74">
      <c r="AR22873" s="8"/>
      <c r="BV22873" s="38"/>
    </row>
    <row r="22874" spans="44:74">
      <c r="AR22874" s="8"/>
      <c r="BV22874" s="38"/>
    </row>
    <row r="22875" spans="44:74">
      <c r="AR22875" s="8"/>
      <c r="BV22875" s="38"/>
    </row>
    <row r="22876" spans="44:74">
      <c r="AR22876" s="8"/>
      <c r="BV22876" s="38"/>
    </row>
    <row r="22877" spans="44:74">
      <c r="AR22877" s="8"/>
      <c r="BV22877" s="38"/>
    </row>
    <row r="22878" spans="44:74">
      <c r="AR22878" s="8"/>
      <c r="BV22878" s="38"/>
    </row>
    <row r="22879" spans="44:74">
      <c r="AR22879" s="8"/>
      <c r="BV22879" s="38"/>
    </row>
    <row r="22880" spans="44:74">
      <c r="AR22880" s="8"/>
      <c r="BV22880" s="38"/>
    </row>
    <row r="22881" spans="44:74">
      <c r="AR22881" s="8"/>
      <c r="BV22881" s="38"/>
    </row>
    <row r="22882" spans="44:74">
      <c r="AR22882" s="8"/>
      <c r="BV22882" s="38"/>
    </row>
    <row r="22883" spans="44:74">
      <c r="AR22883" s="8"/>
      <c r="BV22883" s="38"/>
    </row>
    <row r="22884" spans="44:74">
      <c r="AR22884" s="8"/>
      <c r="BV22884" s="38"/>
    </row>
    <row r="22885" spans="44:74">
      <c r="AR22885" s="8"/>
      <c r="BV22885" s="38"/>
    </row>
    <row r="22886" spans="44:74">
      <c r="AR22886" s="8"/>
      <c r="BV22886" s="38"/>
    </row>
    <row r="22887" spans="44:74">
      <c r="AR22887" s="8"/>
      <c r="BV22887" s="38"/>
    </row>
    <row r="22888" spans="44:74">
      <c r="AR22888" s="8"/>
      <c r="BV22888" s="38"/>
    </row>
    <row r="22889" spans="44:74">
      <c r="AR22889" s="8"/>
      <c r="BV22889" s="38"/>
    </row>
    <row r="22890" spans="44:74">
      <c r="AR22890" s="8"/>
      <c r="BV22890" s="38"/>
    </row>
    <row r="22891" spans="44:74">
      <c r="AR22891" s="8"/>
      <c r="BV22891" s="38"/>
    </row>
    <row r="22892" spans="44:74">
      <c r="AR22892" s="8"/>
      <c r="BV22892" s="38"/>
    </row>
    <row r="22893" spans="44:74">
      <c r="AR22893" s="8"/>
      <c r="BV22893" s="38"/>
    </row>
    <row r="22894" spans="44:74">
      <c r="AR22894" s="8"/>
      <c r="BV22894" s="38"/>
    </row>
    <row r="22895" spans="44:74">
      <c r="AR22895" s="8"/>
      <c r="BV22895" s="38"/>
    </row>
    <row r="22896" spans="44:74">
      <c r="AR22896" s="8"/>
      <c r="BV22896" s="38"/>
    </row>
    <row r="22897" spans="44:74">
      <c r="AR22897" s="8"/>
      <c r="BV22897" s="38"/>
    </row>
    <row r="22898" spans="44:74">
      <c r="AR22898" s="8"/>
      <c r="BV22898" s="38"/>
    </row>
    <row r="22899" spans="44:74">
      <c r="AR22899" s="8"/>
      <c r="BV22899" s="38"/>
    </row>
    <row r="22900" spans="44:74">
      <c r="AR22900" s="8"/>
      <c r="BV22900" s="38"/>
    </row>
    <row r="22901" spans="44:74">
      <c r="AR22901" s="8"/>
      <c r="BV22901" s="38"/>
    </row>
    <row r="22902" spans="44:74">
      <c r="AR22902" s="8"/>
      <c r="BV22902" s="38"/>
    </row>
    <row r="22903" spans="44:74">
      <c r="AR22903" s="8"/>
      <c r="BV22903" s="38"/>
    </row>
    <row r="22904" spans="44:74">
      <c r="AR22904" s="8"/>
      <c r="BV22904" s="38"/>
    </row>
    <row r="22905" spans="44:74">
      <c r="AR22905" s="8"/>
      <c r="BV22905" s="38"/>
    </row>
    <row r="22906" spans="44:74">
      <c r="AR22906" s="8"/>
      <c r="BV22906" s="38"/>
    </row>
    <row r="22907" spans="44:74">
      <c r="AR22907" s="8"/>
      <c r="BV22907" s="38"/>
    </row>
    <row r="22908" spans="44:74">
      <c r="AR22908" s="8"/>
      <c r="BV22908" s="38"/>
    </row>
    <row r="22909" spans="44:74">
      <c r="AR22909" s="8"/>
      <c r="BV22909" s="38"/>
    </row>
    <row r="22910" spans="44:74">
      <c r="AR22910" s="8"/>
      <c r="BV22910" s="38"/>
    </row>
    <row r="22911" spans="44:74">
      <c r="AR22911" s="8"/>
      <c r="BV22911" s="38"/>
    </row>
    <row r="22912" spans="44:74">
      <c r="AR22912" s="8"/>
      <c r="BV22912" s="38"/>
    </row>
    <row r="22913" spans="44:74">
      <c r="AR22913" s="8"/>
      <c r="BV22913" s="38"/>
    </row>
    <row r="22914" spans="44:74">
      <c r="AR22914" s="8"/>
      <c r="BV22914" s="38"/>
    </row>
    <row r="22915" spans="44:74">
      <c r="AR22915" s="8"/>
      <c r="BV22915" s="38"/>
    </row>
    <row r="22916" spans="44:74">
      <c r="AR22916" s="8"/>
      <c r="BV22916" s="38"/>
    </row>
    <row r="22917" spans="44:74">
      <c r="AR22917" s="8"/>
      <c r="BV22917" s="38"/>
    </row>
    <row r="22918" spans="44:74">
      <c r="AR22918" s="8"/>
      <c r="BV22918" s="38"/>
    </row>
    <row r="22919" spans="44:74">
      <c r="AR22919" s="8"/>
      <c r="BV22919" s="38"/>
    </row>
    <row r="22920" spans="44:74">
      <c r="AR22920" s="8"/>
      <c r="BV22920" s="38"/>
    </row>
    <row r="22921" spans="44:74">
      <c r="AR22921" s="8"/>
      <c r="BV22921" s="38"/>
    </row>
    <row r="22922" spans="44:74">
      <c r="AR22922" s="8"/>
      <c r="BV22922" s="38"/>
    </row>
    <row r="22923" spans="44:74">
      <c r="AR22923" s="8"/>
      <c r="BV22923" s="38"/>
    </row>
    <row r="22924" spans="44:74">
      <c r="AR22924" s="8"/>
      <c r="BV22924" s="38"/>
    </row>
    <row r="22925" spans="44:74">
      <c r="AR22925" s="8"/>
      <c r="BV22925" s="38"/>
    </row>
    <row r="22926" spans="44:74">
      <c r="AR22926" s="8"/>
      <c r="BV22926" s="38"/>
    </row>
    <row r="22927" spans="44:74">
      <c r="AR22927" s="8"/>
      <c r="BV22927" s="38"/>
    </row>
    <row r="22928" spans="44:74">
      <c r="AR22928" s="8"/>
      <c r="BV22928" s="38"/>
    </row>
    <row r="22929" spans="44:74">
      <c r="AR22929" s="8"/>
      <c r="BV22929" s="38"/>
    </row>
    <row r="22930" spans="44:74">
      <c r="AR22930" s="8"/>
      <c r="BV22930" s="38"/>
    </row>
    <row r="22931" spans="44:74">
      <c r="AR22931" s="8"/>
      <c r="BV22931" s="38"/>
    </row>
    <row r="22932" spans="44:74">
      <c r="AR22932" s="8"/>
      <c r="BV22932" s="38"/>
    </row>
    <row r="22933" spans="44:74">
      <c r="AR22933" s="8"/>
      <c r="BV22933" s="38"/>
    </row>
    <row r="22934" spans="44:74">
      <c r="AR22934" s="8"/>
      <c r="BV22934" s="38"/>
    </row>
    <row r="22935" spans="44:74">
      <c r="AR22935" s="8"/>
      <c r="BV22935" s="38"/>
    </row>
    <row r="22936" spans="44:74">
      <c r="AR22936" s="8"/>
      <c r="BV22936" s="38"/>
    </row>
    <row r="22937" spans="44:74">
      <c r="AR22937" s="8"/>
      <c r="BV22937" s="38"/>
    </row>
    <row r="22938" spans="44:74">
      <c r="AR22938" s="8"/>
      <c r="BV22938" s="38"/>
    </row>
    <row r="22939" spans="44:74">
      <c r="AR22939" s="8"/>
      <c r="BV22939" s="38"/>
    </row>
    <row r="22940" spans="44:74">
      <c r="AR22940" s="8"/>
      <c r="BV22940" s="38"/>
    </row>
    <row r="22941" spans="44:74">
      <c r="AR22941" s="8"/>
      <c r="BV22941" s="38"/>
    </row>
    <row r="22942" spans="44:74">
      <c r="AR22942" s="8"/>
      <c r="BV22942" s="38"/>
    </row>
    <row r="22943" spans="44:74">
      <c r="AR22943" s="8"/>
      <c r="BV22943" s="38"/>
    </row>
    <row r="22944" spans="44:74">
      <c r="AR22944" s="8"/>
      <c r="BV22944" s="38"/>
    </row>
    <row r="22945" spans="44:74">
      <c r="AR22945" s="8"/>
      <c r="BV22945" s="38"/>
    </row>
    <row r="22946" spans="44:74">
      <c r="AR22946" s="8"/>
      <c r="BV22946" s="38"/>
    </row>
    <row r="22947" spans="44:74">
      <c r="AR22947" s="8"/>
      <c r="BV22947" s="38"/>
    </row>
    <row r="22948" spans="44:74">
      <c r="AR22948" s="8"/>
      <c r="BV22948" s="38"/>
    </row>
    <row r="22949" spans="44:74">
      <c r="AR22949" s="8"/>
      <c r="BV22949" s="38"/>
    </row>
    <row r="22950" spans="44:74">
      <c r="AR22950" s="8"/>
      <c r="BV22950" s="38"/>
    </row>
    <row r="22951" spans="44:74">
      <c r="AR22951" s="8"/>
      <c r="BV22951" s="38"/>
    </row>
    <row r="22952" spans="44:74">
      <c r="AR22952" s="8"/>
      <c r="BV22952" s="38"/>
    </row>
    <row r="22953" spans="44:74">
      <c r="AR22953" s="8"/>
      <c r="BV22953" s="38"/>
    </row>
    <row r="22954" spans="44:74">
      <c r="AR22954" s="8"/>
      <c r="BV22954" s="38"/>
    </row>
    <row r="22955" spans="44:74">
      <c r="AR22955" s="8"/>
      <c r="BV22955" s="38"/>
    </row>
    <row r="22956" spans="44:74">
      <c r="AR22956" s="8"/>
      <c r="BV22956" s="38"/>
    </row>
    <row r="22957" spans="44:74">
      <c r="AR22957" s="8"/>
      <c r="BV22957" s="38"/>
    </row>
    <row r="22958" spans="44:74">
      <c r="AR22958" s="8"/>
      <c r="BV22958" s="38"/>
    </row>
    <row r="22959" spans="44:74">
      <c r="AR22959" s="8"/>
      <c r="BV22959" s="38"/>
    </row>
    <row r="22960" spans="44:74">
      <c r="AR22960" s="8"/>
      <c r="BV22960" s="38"/>
    </row>
    <row r="22961" spans="44:74">
      <c r="AR22961" s="8"/>
      <c r="BV22961" s="38"/>
    </row>
    <row r="22962" spans="44:74">
      <c r="AR22962" s="8"/>
      <c r="BV22962" s="38"/>
    </row>
    <row r="22963" spans="44:74">
      <c r="AR22963" s="8"/>
      <c r="BV22963" s="38"/>
    </row>
    <row r="22964" spans="44:74">
      <c r="AR22964" s="8"/>
      <c r="BV22964" s="38"/>
    </row>
    <row r="22965" spans="44:74">
      <c r="AR22965" s="8"/>
      <c r="BV22965" s="38"/>
    </row>
    <row r="22966" spans="44:74">
      <c r="AR22966" s="8"/>
      <c r="BV22966" s="38"/>
    </row>
    <row r="22967" spans="44:74">
      <c r="AR22967" s="8"/>
      <c r="BV22967" s="38"/>
    </row>
    <row r="22968" spans="44:74">
      <c r="AR22968" s="8"/>
      <c r="BV22968" s="38"/>
    </row>
    <row r="22969" spans="44:74">
      <c r="AR22969" s="8"/>
      <c r="BV22969" s="38"/>
    </row>
    <row r="22970" spans="44:74">
      <c r="AR22970" s="8"/>
      <c r="BV22970" s="38"/>
    </row>
    <row r="22971" spans="44:74">
      <c r="AR22971" s="8"/>
      <c r="BV22971" s="38"/>
    </row>
    <row r="22972" spans="44:74">
      <c r="AR22972" s="8"/>
      <c r="BV22972" s="38"/>
    </row>
    <row r="22973" spans="44:74">
      <c r="AR22973" s="8"/>
      <c r="BV22973" s="38"/>
    </row>
    <row r="22974" spans="44:74">
      <c r="AR22974" s="8"/>
      <c r="BV22974" s="38"/>
    </row>
    <row r="22975" spans="44:74">
      <c r="AR22975" s="8"/>
      <c r="BV22975" s="38"/>
    </row>
    <row r="22976" spans="44:74">
      <c r="AR22976" s="8"/>
      <c r="BV22976" s="38"/>
    </row>
    <row r="22977" spans="44:74">
      <c r="AR22977" s="8"/>
      <c r="BV22977" s="38"/>
    </row>
    <row r="22978" spans="44:74">
      <c r="AR22978" s="8"/>
      <c r="BV22978" s="38"/>
    </row>
    <row r="22979" spans="44:74">
      <c r="AR22979" s="8"/>
      <c r="BV22979" s="38"/>
    </row>
    <row r="22980" spans="44:74">
      <c r="AR22980" s="8"/>
      <c r="BV22980" s="38"/>
    </row>
    <row r="22981" spans="44:74">
      <c r="AR22981" s="8"/>
      <c r="BV22981" s="38"/>
    </row>
    <row r="22982" spans="44:74">
      <c r="AR22982" s="8"/>
      <c r="BV22982" s="38"/>
    </row>
    <row r="22983" spans="44:74">
      <c r="AR22983" s="8"/>
      <c r="BV22983" s="38"/>
    </row>
    <row r="22984" spans="44:74">
      <c r="AR22984" s="8"/>
      <c r="BV22984" s="38"/>
    </row>
    <row r="22985" spans="44:74">
      <c r="AR22985" s="8"/>
      <c r="BV22985" s="38"/>
    </row>
    <row r="22986" spans="44:74">
      <c r="AR22986" s="8"/>
      <c r="BV22986" s="38"/>
    </row>
    <row r="22987" spans="44:74">
      <c r="AR22987" s="8"/>
      <c r="BV22987" s="38"/>
    </row>
    <row r="22988" spans="44:74">
      <c r="AR22988" s="8"/>
      <c r="BV22988" s="38"/>
    </row>
    <row r="22989" spans="44:74">
      <c r="AR22989" s="8"/>
      <c r="BV22989" s="38"/>
    </row>
    <row r="22990" spans="44:74">
      <c r="AR22990" s="8"/>
      <c r="BV22990" s="38"/>
    </row>
    <row r="22991" spans="44:74">
      <c r="AR22991" s="8"/>
      <c r="BV22991" s="38"/>
    </row>
    <row r="22992" spans="44:74">
      <c r="AR22992" s="8"/>
      <c r="BV22992" s="38"/>
    </row>
    <row r="22993" spans="44:74">
      <c r="AR22993" s="8"/>
      <c r="BV22993" s="38"/>
    </row>
    <row r="22994" spans="44:74">
      <c r="AR22994" s="8"/>
      <c r="BV22994" s="38"/>
    </row>
    <row r="22995" spans="44:74">
      <c r="AR22995" s="8"/>
      <c r="BV22995" s="38"/>
    </row>
    <row r="22996" spans="44:74">
      <c r="AR22996" s="8"/>
      <c r="BV22996" s="38"/>
    </row>
    <row r="22997" spans="44:74">
      <c r="AR22997" s="8"/>
      <c r="BV22997" s="38"/>
    </row>
    <row r="22998" spans="44:74">
      <c r="AR22998" s="8"/>
      <c r="BV22998" s="38"/>
    </row>
    <row r="22999" spans="44:74">
      <c r="AR22999" s="8"/>
      <c r="BV22999" s="38"/>
    </row>
    <row r="23000" spans="44:74">
      <c r="AR23000" s="8"/>
      <c r="BV23000" s="38"/>
    </row>
    <row r="23001" spans="44:74">
      <c r="AR23001" s="8"/>
      <c r="BV23001" s="38"/>
    </row>
    <row r="23002" spans="44:74">
      <c r="AR23002" s="8"/>
      <c r="BV23002" s="38"/>
    </row>
    <row r="23003" spans="44:74">
      <c r="AR23003" s="8"/>
      <c r="BV23003" s="38"/>
    </row>
    <row r="23004" spans="44:74">
      <c r="AR23004" s="8"/>
      <c r="BV23004" s="38"/>
    </row>
    <row r="23005" spans="44:74">
      <c r="AR23005" s="8"/>
      <c r="BV23005" s="38"/>
    </row>
    <row r="23006" spans="44:74">
      <c r="AR23006" s="8"/>
      <c r="BV23006" s="38"/>
    </row>
    <row r="23007" spans="44:74">
      <c r="AR23007" s="8"/>
      <c r="BV23007" s="38"/>
    </row>
    <row r="23008" spans="44:74">
      <c r="AR23008" s="8"/>
      <c r="BV23008" s="38"/>
    </row>
    <row r="23009" spans="44:74">
      <c r="AR23009" s="8"/>
      <c r="BV23009" s="38"/>
    </row>
    <row r="23010" spans="44:74">
      <c r="AR23010" s="8"/>
      <c r="BV23010" s="38"/>
    </row>
    <row r="23011" spans="44:74">
      <c r="AR23011" s="8"/>
      <c r="BV23011" s="38"/>
    </row>
    <row r="23012" spans="44:74">
      <c r="AR23012" s="8"/>
      <c r="BV23012" s="38"/>
    </row>
    <row r="23013" spans="44:74">
      <c r="AR23013" s="8"/>
      <c r="BV23013" s="38"/>
    </row>
    <row r="23014" spans="44:74">
      <c r="AR23014" s="8"/>
      <c r="BV23014" s="38"/>
    </row>
    <row r="23015" spans="44:74">
      <c r="AR23015" s="8"/>
      <c r="BV23015" s="38"/>
    </row>
    <row r="23016" spans="44:74">
      <c r="AR23016" s="8"/>
      <c r="BV23016" s="38"/>
    </row>
    <row r="23017" spans="44:74">
      <c r="AR23017" s="8"/>
      <c r="BV23017" s="38"/>
    </row>
    <row r="23018" spans="44:74">
      <c r="AR23018" s="8"/>
      <c r="BV23018" s="38"/>
    </row>
    <row r="23019" spans="44:74">
      <c r="AR23019" s="8"/>
      <c r="BV23019" s="38"/>
    </row>
    <row r="23020" spans="44:74">
      <c r="AR23020" s="8"/>
      <c r="BV23020" s="38"/>
    </row>
    <row r="23021" spans="44:74">
      <c r="AR23021" s="8"/>
      <c r="BV23021" s="38"/>
    </row>
    <row r="23022" spans="44:74">
      <c r="AR23022" s="8"/>
      <c r="BV23022" s="38"/>
    </row>
    <row r="23023" spans="44:74">
      <c r="AR23023" s="8"/>
      <c r="BV23023" s="38"/>
    </row>
    <row r="23024" spans="44:74">
      <c r="AR23024" s="8"/>
      <c r="BV23024" s="38"/>
    </row>
    <row r="23025" spans="44:74">
      <c r="AR23025" s="8"/>
      <c r="BV23025" s="38"/>
    </row>
    <row r="23026" spans="44:74">
      <c r="AR23026" s="8"/>
      <c r="BV23026" s="38"/>
    </row>
    <row r="23027" spans="44:74">
      <c r="AR23027" s="8"/>
      <c r="BV23027" s="38"/>
    </row>
    <row r="23028" spans="44:74">
      <c r="AR23028" s="8"/>
      <c r="BV23028" s="38"/>
    </row>
    <row r="23029" spans="44:74">
      <c r="AR23029" s="8"/>
      <c r="BV23029" s="38"/>
    </row>
    <row r="23030" spans="44:74">
      <c r="AR23030" s="8"/>
      <c r="BV23030" s="38"/>
    </row>
    <row r="23031" spans="44:74">
      <c r="AR23031" s="8"/>
      <c r="BV23031" s="38"/>
    </row>
    <row r="23032" spans="44:74">
      <c r="AR23032" s="8"/>
      <c r="BV23032" s="38"/>
    </row>
    <row r="23033" spans="44:74">
      <c r="AR23033" s="8"/>
      <c r="BV23033" s="38"/>
    </row>
    <row r="23034" spans="44:74">
      <c r="AR23034" s="8"/>
      <c r="BV23034" s="38"/>
    </row>
    <row r="23035" spans="44:74">
      <c r="AR23035" s="8"/>
      <c r="BV23035" s="38"/>
    </row>
    <row r="23036" spans="44:74">
      <c r="AR23036" s="8"/>
      <c r="BV23036" s="38"/>
    </row>
    <row r="23037" spans="44:74">
      <c r="AR23037" s="8"/>
      <c r="BV23037" s="38"/>
    </row>
    <row r="23038" spans="44:74">
      <c r="AR23038" s="8"/>
      <c r="BV23038" s="38"/>
    </row>
    <row r="23039" spans="44:74">
      <c r="AR23039" s="8"/>
      <c r="BV23039" s="38"/>
    </row>
    <row r="23040" spans="44:74">
      <c r="AR23040" s="8"/>
      <c r="BV23040" s="38"/>
    </row>
    <row r="23041" spans="44:74">
      <c r="AR23041" s="8"/>
      <c r="BV23041" s="38"/>
    </row>
    <row r="23042" spans="44:74">
      <c r="AR23042" s="8"/>
      <c r="BV23042" s="38"/>
    </row>
    <row r="23043" spans="44:74">
      <c r="AR23043" s="8"/>
      <c r="BV23043" s="38"/>
    </row>
    <row r="23044" spans="44:74">
      <c r="AR23044" s="8"/>
      <c r="BV23044" s="38"/>
    </row>
    <row r="23045" spans="44:74">
      <c r="AR23045" s="8"/>
      <c r="BV23045" s="38"/>
    </row>
    <row r="23046" spans="44:74">
      <c r="AR23046" s="8"/>
      <c r="BV23046" s="38"/>
    </row>
    <row r="23047" spans="44:74">
      <c r="AR23047" s="8"/>
      <c r="BV23047" s="38"/>
    </row>
    <row r="23048" spans="44:74">
      <c r="AR23048" s="8"/>
      <c r="BV23048" s="38"/>
    </row>
    <row r="23049" spans="44:74">
      <c r="AR23049" s="8"/>
      <c r="BV23049" s="38"/>
    </row>
    <row r="23050" spans="44:74">
      <c r="AR23050" s="8"/>
      <c r="BV23050" s="38"/>
    </row>
    <row r="23051" spans="44:74">
      <c r="AR23051" s="8"/>
      <c r="BV23051" s="38"/>
    </row>
    <row r="23052" spans="44:74">
      <c r="AR23052" s="8"/>
      <c r="BV23052" s="38"/>
    </row>
    <row r="23053" spans="44:74">
      <c r="AR23053" s="8"/>
      <c r="BV23053" s="38"/>
    </row>
    <row r="23054" spans="44:74">
      <c r="AR23054" s="8"/>
      <c r="BV23054" s="38"/>
    </row>
    <row r="23055" spans="44:74">
      <c r="AR23055" s="8"/>
      <c r="BV23055" s="38"/>
    </row>
    <row r="23056" spans="44:74">
      <c r="AR23056" s="8"/>
      <c r="BV23056" s="38"/>
    </row>
    <row r="23057" spans="44:74">
      <c r="AR23057" s="8"/>
      <c r="BV23057" s="38"/>
    </row>
    <row r="23058" spans="44:74">
      <c r="AR23058" s="8"/>
      <c r="BV23058" s="38"/>
    </row>
    <row r="23059" spans="44:74">
      <c r="AR23059" s="8"/>
      <c r="BV23059" s="38"/>
    </row>
    <row r="23060" spans="44:74">
      <c r="AR23060" s="8"/>
      <c r="BV23060" s="38"/>
    </row>
    <row r="23061" spans="44:74">
      <c r="AR23061" s="8"/>
      <c r="BV23061" s="38"/>
    </row>
    <row r="23062" spans="44:74">
      <c r="AR23062" s="8"/>
      <c r="BV23062" s="38"/>
    </row>
    <row r="23063" spans="44:74">
      <c r="AR23063" s="8"/>
      <c r="BV23063" s="38"/>
    </row>
    <row r="23064" spans="44:74">
      <c r="AR23064" s="8"/>
      <c r="BV23064" s="38"/>
    </row>
    <row r="23065" spans="44:74">
      <c r="AR23065" s="8"/>
      <c r="BV23065" s="38"/>
    </row>
    <row r="23066" spans="44:74">
      <c r="AR23066" s="8"/>
      <c r="BV23066" s="38"/>
    </row>
    <row r="23067" spans="44:74">
      <c r="AR23067" s="8"/>
      <c r="BV23067" s="38"/>
    </row>
    <row r="23068" spans="44:74">
      <c r="AR23068" s="8"/>
      <c r="BV23068" s="38"/>
    </row>
    <row r="23069" spans="44:74">
      <c r="AR23069" s="8"/>
      <c r="BV23069" s="38"/>
    </row>
    <row r="23070" spans="44:74">
      <c r="AR23070" s="8"/>
      <c r="BV23070" s="38"/>
    </row>
    <row r="23071" spans="44:74">
      <c r="AR23071" s="8"/>
      <c r="BV23071" s="38"/>
    </row>
    <row r="23072" spans="44:74">
      <c r="AR23072" s="8"/>
      <c r="BV23072" s="38"/>
    </row>
    <row r="23073" spans="44:74">
      <c r="AR23073" s="8"/>
      <c r="BV23073" s="38"/>
    </row>
    <row r="23074" spans="44:74">
      <c r="AR23074" s="8"/>
      <c r="BV23074" s="38"/>
    </row>
    <row r="23075" spans="44:74">
      <c r="AR23075" s="8"/>
      <c r="BV23075" s="38"/>
    </row>
    <row r="23076" spans="44:74">
      <c r="AR23076" s="8"/>
      <c r="BV23076" s="38"/>
    </row>
    <row r="23077" spans="44:74">
      <c r="AR23077" s="8"/>
      <c r="BV23077" s="38"/>
    </row>
    <row r="23078" spans="44:74">
      <c r="AR23078" s="8"/>
      <c r="BV23078" s="38"/>
    </row>
    <row r="23079" spans="44:74">
      <c r="AR23079" s="8"/>
      <c r="BV23079" s="38"/>
    </row>
    <row r="23080" spans="44:74">
      <c r="AR23080" s="8"/>
      <c r="BV23080" s="38"/>
    </row>
    <row r="23081" spans="44:74">
      <c r="AR23081" s="8"/>
      <c r="BV23081" s="38"/>
    </row>
    <row r="23082" spans="44:74">
      <c r="AR23082" s="8"/>
      <c r="BV23082" s="38"/>
    </row>
    <row r="23083" spans="44:74">
      <c r="AR23083" s="8"/>
      <c r="BV23083" s="38"/>
    </row>
    <row r="23084" spans="44:74">
      <c r="AR23084" s="8"/>
      <c r="BV23084" s="38"/>
    </row>
    <row r="23085" spans="44:74">
      <c r="AR23085" s="8"/>
      <c r="BV23085" s="38"/>
    </row>
    <row r="23086" spans="44:74">
      <c r="AR23086" s="8"/>
      <c r="BV23086" s="38"/>
    </row>
    <row r="23087" spans="44:74">
      <c r="AR23087" s="8"/>
      <c r="BV23087" s="38"/>
    </row>
    <row r="23088" spans="44:74">
      <c r="AR23088" s="8"/>
      <c r="BV23088" s="38"/>
    </row>
    <row r="23089" spans="44:74">
      <c r="AR23089" s="8"/>
      <c r="BV23089" s="38"/>
    </row>
    <row r="23090" spans="44:74">
      <c r="AR23090" s="8"/>
      <c r="BV23090" s="38"/>
    </row>
    <row r="23091" spans="44:74">
      <c r="AR23091" s="8"/>
      <c r="BV23091" s="38"/>
    </row>
    <row r="23092" spans="44:74">
      <c r="AR23092" s="8"/>
      <c r="BV23092" s="38"/>
    </row>
    <row r="23093" spans="44:74">
      <c r="AR23093" s="8"/>
      <c r="BV23093" s="38"/>
    </row>
    <row r="23094" spans="44:74">
      <c r="AR23094" s="8"/>
      <c r="BV23094" s="38"/>
    </row>
    <row r="23095" spans="44:74">
      <c r="AR23095" s="8"/>
      <c r="BV23095" s="38"/>
    </row>
    <row r="23096" spans="44:74">
      <c r="AR23096" s="8"/>
      <c r="BV23096" s="38"/>
    </row>
    <row r="23097" spans="44:74">
      <c r="AR23097" s="8"/>
      <c r="BV23097" s="38"/>
    </row>
    <row r="23098" spans="44:74">
      <c r="AR23098" s="8"/>
      <c r="BV23098" s="38"/>
    </row>
    <row r="23099" spans="44:74">
      <c r="AR23099" s="8"/>
      <c r="BV23099" s="38"/>
    </row>
    <row r="23100" spans="44:74">
      <c r="AR23100" s="8"/>
      <c r="BV23100" s="38"/>
    </row>
    <row r="23101" spans="44:74">
      <c r="AR23101" s="8"/>
      <c r="BV23101" s="38"/>
    </row>
    <row r="23102" spans="44:74">
      <c r="AR23102" s="8"/>
      <c r="BV23102" s="38"/>
    </row>
    <row r="23103" spans="44:74">
      <c r="AR23103" s="8"/>
      <c r="BV23103" s="38"/>
    </row>
    <row r="23104" spans="44:74">
      <c r="AR23104" s="8"/>
      <c r="BV23104" s="38"/>
    </row>
    <row r="23105" spans="44:74">
      <c r="AR23105" s="8"/>
      <c r="BV23105" s="38"/>
    </row>
    <row r="23106" spans="44:74">
      <c r="AR23106" s="8"/>
      <c r="BV23106" s="38"/>
    </row>
    <row r="23107" spans="44:74">
      <c r="AR23107" s="8"/>
      <c r="BV23107" s="38"/>
    </row>
    <row r="23108" spans="44:74">
      <c r="AR23108" s="8"/>
      <c r="BV23108" s="38"/>
    </row>
    <row r="23109" spans="44:74">
      <c r="AR23109" s="8"/>
      <c r="BV23109" s="38"/>
    </row>
    <row r="23110" spans="44:74">
      <c r="AR23110" s="8"/>
      <c r="BV23110" s="38"/>
    </row>
    <row r="23111" spans="44:74">
      <c r="AR23111" s="8"/>
      <c r="BV23111" s="38"/>
    </row>
    <row r="23112" spans="44:74">
      <c r="AR23112" s="8"/>
      <c r="BV23112" s="38"/>
    </row>
    <row r="23113" spans="44:74">
      <c r="AR23113" s="8"/>
      <c r="BV23113" s="38"/>
    </row>
    <row r="23114" spans="44:74">
      <c r="AR23114" s="8"/>
      <c r="BV23114" s="38"/>
    </row>
    <row r="23115" spans="44:74">
      <c r="AR23115" s="8"/>
      <c r="BV23115" s="38"/>
    </row>
    <row r="23116" spans="44:74">
      <c r="AR23116" s="8"/>
      <c r="BV23116" s="38"/>
    </row>
    <row r="23117" spans="44:74">
      <c r="AR23117" s="8"/>
      <c r="BV23117" s="38"/>
    </row>
    <row r="23118" spans="44:74">
      <c r="AR23118" s="8"/>
      <c r="BV23118" s="38"/>
    </row>
    <row r="23119" spans="44:74">
      <c r="AR23119" s="8"/>
      <c r="BV23119" s="38"/>
    </row>
    <row r="23120" spans="44:74">
      <c r="AR23120" s="8"/>
      <c r="BV23120" s="38"/>
    </row>
    <row r="23121" spans="44:74">
      <c r="AR23121" s="8"/>
      <c r="BV23121" s="38"/>
    </row>
    <row r="23122" spans="44:74">
      <c r="AR23122" s="8"/>
      <c r="BV23122" s="38"/>
    </row>
    <row r="23123" spans="44:74">
      <c r="AR23123" s="8"/>
      <c r="BV23123" s="38"/>
    </row>
    <row r="23124" spans="44:74">
      <c r="AR23124" s="8"/>
      <c r="BV23124" s="38"/>
    </row>
    <row r="23125" spans="44:74">
      <c r="AR23125" s="8"/>
      <c r="BV23125" s="38"/>
    </row>
    <row r="23126" spans="44:74">
      <c r="AR23126" s="8"/>
      <c r="BV23126" s="38"/>
    </row>
    <row r="23127" spans="44:74">
      <c r="AR23127" s="8"/>
      <c r="BV23127" s="38"/>
    </row>
    <row r="23128" spans="44:74">
      <c r="AR23128" s="8"/>
      <c r="BV23128" s="38"/>
    </row>
    <row r="23129" spans="44:74">
      <c r="AR23129" s="8"/>
      <c r="BV23129" s="38"/>
    </row>
    <row r="23130" spans="44:74">
      <c r="AR23130" s="8"/>
      <c r="BV23130" s="38"/>
    </row>
    <row r="23131" spans="44:74">
      <c r="AR23131" s="8"/>
      <c r="BV23131" s="38"/>
    </row>
    <row r="23132" spans="44:74">
      <c r="AR23132" s="8"/>
      <c r="BV23132" s="38"/>
    </row>
    <row r="23133" spans="44:74">
      <c r="AR23133" s="8"/>
      <c r="BV23133" s="38"/>
    </row>
    <row r="23134" spans="44:74">
      <c r="AR23134" s="8"/>
      <c r="BV23134" s="38"/>
    </row>
    <row r="23135" spans="44:74">
      <c r="AR23135" s="8"/>
      <c r="BV23135" s="38"/>
    </row>
    <row r="23136" spans="44:74">
      <c r="AR23136" s="8"/>
      <c r="BV23136" s="38"/>
    </row>
    <row r="23137" spans="44:74">
      <c r="AR23137" s="8"/>
      <c r="BV23137" s="38"/>
    </row>
    <row r="23138" spans="44:74">
      <c r="AR23138" s="8"/>
      <c r="BV23138" s="38"/>
    </row>
    <row r="23139" spans="44:74">
      <c r="AR23139" s="8"/>
      <c r="BV23139" s="38"/>
    </row>
    <row r="23140" spans="44:74">
      <c r="AR23140" s="8"/>
      <c r="BV23140" s="38"/>
    </row>
    <row r="23141" spans="44:74">
      <c r="AR23141" s="8"/>
      <c r="BV23141" s="38"/>
    </row>
    <row r="23142" spans="44:74">
      <c r="AR23142" s="8"/>
      <c r="BV23142" s="38"/>
    </row>
    <row r="23143" spans="44:74">
      <c r="AR23143" s="8"/>
      <c r="BV23143" s="38"/>
    </row>
    <row r="23144" spans="44:74">
      <c r="AR23144" s="8"/>
      <c r="BV23144" s="38"/>
    </row>
    <row r="23145" spans="44:74">
      <c r="AR23145" s="8"/>
      <c r="BV23145" s="38"/>
    </row>
    <row r="23146" spans="44:74">
      <c r="AR23146" s="8"/>
      <c r="BV23146" s="38"/>
    </row>
    <row r="23147" spans="44:74">
      <c r="AR23147" s="8"/>
      <c r="BV23147" s="38"/>
    </row>
    <row r="23148" spans="44:74">
      <c r="AR23148" s="8"/>
      <c r="BV23148" s="38"/>
    </row>
    <row r="23149" spans="44:74">
      <c r="AR23149" s="8"/>
      <c r="BV23149" s="38"/>
    </row>
    <row r="23150" spans="44:74">
      <c r="AR23150" s="8"/>
      <c r="BV23150" s="38"/>
    </row>
    <row r="23151" spans="44:74">
      <c r="AR23151" s="8"/>
      <c r="BV23151" s="38"/>
    </row>
    <row r="23152" spans="44:74">
      <c r="AR23152" s="8"/>
      <c r="BV23152" s="38"/>
    </row>
    <row r="23153" spans="44:74">
      <c r="AR23153" s="8"/>
      <c r="BV23153" s="38"/>
    </row>
    <row r="23154" spans="44:74">
      <c r="AR23154" s="8"/>
      <c r="BV23154" s="38"/>
    </row>
    <row r="23155" spans="44:74">
      <c r="AR23155" s="8"/>
      <c r="BV23155" s="38"/>
    </row>
    <row r="23156" spans="44:74">
      <c r="AR23156" s="8"/>
      <c r="BV23156" s="38"/>
    </row>
    <row r="23157" spans="44:74">
      <c r="AR23157" s="8"/>
      <c r="BV23157" s="38"/>
    </row>
    <row r="23158" spans="44:74">
      <c r="AR23158" s="8"/>
      <c r="BV23158" s="38"/>
    </row>
    <row r="23159" spans="44:74">
      <c r="AR23159" s="8"/>
      <c r="BV23159" s="38"/>
    </row>
    <row r="23160" spans="44:74">
      <c r="AR23160" s="8"/>
      <c r="BV23160" s="38"/>
    </row>
    <row r="23161" spans="44:74">
      <c r="AR23161" s="8"/>
      <c r="BV23161" s="38"/>
    </row>
    <row r="23162" spans="44:74">
      <c r="AR23162" s="8"/>
      <c r="BV23162" s="38"/>
    </row>
    <row r="23163" spans="44:74">
      <c r="AR23163" s="8"/>
      <c r="BV23163" s="38"/>
    </row>
    <row r="23164" spans="44:74">
      <c r="AR23164" s="8"/>
      <c r="BV23164" s="38"/>
    </row>
    <row r="23165" spans="44:74">
      <c r="AR23165" s="8"/>
      <c r="BV23165" s="38"/>
    </row>
    <row r="23166" spans="44:74">
      <c r="AR23166" s="8"/>
      <c r="BV23166" s="38"/>
    </row>
    <row r="23167" spans="44:74">
      <c r="AR23167" s="8"/>
      <c r="BV23167" s="38"/>
    </row>
    <row r="23168" spans="44:74">
      <c r="AR23168" s="8"/>
      <c r="BV23168" s="38"/>
    </row>
    <row r="23169" spans="44:74">
      <c r="AR23169" s="8"/>
      <c r="BV23169" s="38"/>
    </row>
    <row r="23170" spans="44:74">
      <c r="AR23170" s="8"/>
      <c r="BV23170" s="38"/>
    </row>
    <row r="23171" spans="44:74">
      <c r="AR23171" s="8"/>
      <c r="BV23171" s="38"/>
    </row>
    <row r="23172" spans="44:74">
      <c r="AR23172" s="8"/>
      <c r="BV23172" s="38"/>
    </row>
    <row r="23173" spans="44:74">
      <c r="AR23173" s="8"/>
      <c r="BV23173" s="38"/>
    </row>
    <row r="23174" spans="44:74">
      <c r="AR23174" s="8"/>
      <c r="BV23174" s="38"/>
    </row>
    <row r="23175" spans="44:74">
      <c r="AR23175" s="8"/>
      <c r="BV23175" s="38"/>
    </row>
    <row r="23176" spans="44:74">
      <c r="AR23176" s="8"/>
      <c r="BV23176" s="38"/>
    </row>
    <row r="23177" spans="44:74">
      <c r="AR23177" s="8"/>
      <c r="BV23177" s="38"/>
    </row>
    <row r="23178" spans="44:74">
      <c r="AR23178" s="8"/>
      <c r="BV23178" s="38"/>
    </row>
    <row r="23179" spans="44:74">
      <c r="AR23179" s="8"/>
      <c r="BV23179" s="38"/>
    </row>
    <row r="23180" spans="44:74">
      <c r="AR23180" s="8"/>
      <c r="BV23180" s="38"/>
    </row>
    <row r="23181" spans="44:74">
      <c r="AR23181" s="8"/>
      <c r="BV23181" s="38"/>
    </row>
    <row r="23182" spans="44:74">
      <c r="AR23182" s="8"/>
      <c r="BV23182" s="38"/>
    </row>
    <row r="23183" spans="44:74">
      <c r="AR23183" s="8"/>
      <c r="BV23183" s="38"/>
    </row>
    <row r="23184" spans="44:74">
      <c r="AR23184" s="8"/>
      <c r="BV23184" s="38"/>
    </row>
    <row r="23185" spans="44:74">
      <c r="AR23185" s="8"/>
      <c r="BV23185" s="38"/>
    </row>
    <row r="23186" spans="44:74">
      <c r="AR23186" s="8"/>
      <c r="BV23186" s="38"/>
    </row>
    <row r="23187" spans="44:74">
      <c r="AR23187" s="8"/>
      <c r="BV23187" s="38"/>
    </row>
    <row r="23188" spans="44:74">
      <c r="AR23188" s="8"/>
      <c r="BV23188" s="38"/>
    </row>
    <row r="23189" spans="44:74">
      <c r="AR23189" s="8"/>
      <c r="BV23189" s="38"/>
    </row>
    <row r="23190" spans="44:74">
      <c r="AR23190" s="8"/>
      <c r="BV23190" s="38"/>
    </row>
    <row r="23191" spans="44:74">
      <c r="AR23191" s="8"/>
      <c r="BV23191" s="38"/>
    </row>
    <row r="23192" spans="44:74">
      <c r="AR23192" s="8"/>
      <c r="BV23192" s="38"/>
    </row>
    <row r="23193" spans="44:74">
      <c r="AR23193" s="8"/>
      <c r="BV23193" s="38"/>
    </row>
    <row r="23194" spans="44:74">
      <c r="AR23194" s="8"/>
      <c r="BV23194" s="38"/>
    </row>
    <row r="23195" spans="44:74">
      <c r="AR23195" s="8"/>
      <c r="BV23195" s="38"/>
    </row>
    <row r="23196" spans="44:74">
      <c r="AR23196" s="8"/>
      <c r="BV23196" s="38"/>
    </row>
    <row r="23197" spans="44:74">
      <c r="AR23197" s="8"/>
      <c r="BV23197" s="38"/>
    </row>
    <row r="23198" spans="44:74">
      <c r="AR23198" s="8"/>
      <c r="BV23198" s="38"/>
    </row>
    <row r="23199" spans="44:74">
      <c r="AR23199" s="8"/>
      <c r="BV23199" s="38"/>
    </row>
    <row r="23200" spans="44:74">
      <c r="AR23200" s="8"/>
      <c r="BV23200" s="38"/>
    </row>
    <row r="23201" spans="44:74">
      <c r="AR23201" s="8"/>
      <c r="BV23201" s="38"/>
    </row>
    <row r="23202" spans="44:74">
      <c r="AR23202" s="8"/>
      <c r="BV23202" s="38"/>
    </row>
    <row r="23203" spans="44:74">
      <c r="AR23203" s="8"/>
      <c r="BV23203" s="38"/>
    </row>
    <row r="23204" spans="44:74">
      <c r="AR23204" s="8"/>
      <c r="BV23204" s="38"/>
    </row>
    <row r="23205" spans="44:74">
      <c r="AR23205" s="8"/>
      <c r="BV23205" s="38"/>
    </row>
    <row r="23206" spans="44:74">
      <c r="AR23206" s="8"/>
      <c r="BV23206" s="38"/>
    </row>
    <row r="23207" spans="44:74">
      <c r="AR23207" s="8"/>
      <c r="BV23207" s="38"/>
    </row>
    <row r="23208" spans="44:74">
      <c r="AR23208" s="8"/>
      <c r="BV23208" s="38"/>
    </row>
    <row r="23209" spans="44:74">
      <c r="AR23209" s="8"/>
      <c r="BV23209" s="38"/>
    </row>
    <row r="23210" spans="44:74">
      <c r="AR23210" s="8"/>
      <c r="BV23210" s="38"/>
    </row>
    <row r="23211" spans="44:74">
      <c r="AR23211" s="8"/>
      <c r="BV23211" s="38"/>
    </row>
    <row r="23212" spans="44:74">
      <c r="AR23212" s="8"/>
      <c r="BV23212" s="38"/>
    </row>
    <row r="23213" spans="44:74">
      <c r="AR23213" s="8"/>
      <c r="BV23213" s="38"/>
    </row>
    <row r="23214" spans="44:74">
      <c r="AR23214" s="8"/>
      <c r="BV23214" s="38"/>
    </row>
    <row r="23215" spans="44:74">
      <c r="AR23215" s="8"/>
      <c r="BV23215" s="38"/>
    </row>
    <row r="23216" spans="44:74">
      <c r="AR23216" s="8"/>
      <c r="BV23216" s="38"/>
    </row>
    <row r="23217" spans="44:74">
      <c r="AR23217" s="8"/>
      <c r="BV23217" s="38"/>
    </row>
    <row r="23218" spans="44:74">
      <c r="AR23218" s="8"/>
      <c r="BV23218" s="38"/>
    </row>
    <row r="23219" spans="44:74">
      <c r="AR23219" s="8"/>
      <c r="BV23219" s="38"/>
    </row>
    <row r="23220" spans="44:74">
      <c r="AR23220" s="8"/>
      <c r="BV23220" s="38"/>
    </row>
    <row r="23221" spans="44:74">
      <c r="AR23221" s="8"/>
      <c r="BV23221" s="38"/>
    </row>
    <row r="23222" spans="44:74">
      <c r="AR23222" s="8"/>
      <c r="BV23222" s="38"/>
    </row>
    <row r="23223" spans="44:74">
      <c r="AR23223" s="8"/>
      <c r="BV23223" s="38"/>
    </row>
    <row r="23224" spans="44:74">
      <c r="AR23224" s="8"/>
      <c r="BV23224" s="38"/>
    </row>
    <row r="23225" spans="44:74">
      <c r="AR23225" s="8"/>
      <c r="BV23225" s="38"/>
    </row>
    <row r="23226" spans="44:74">
      <c r="AR23226" s="8"/>
      <c r="BV23226" s="38"/>
    </row>
    <row r="23227" spans="44:74">
      <c r="AR23227" s="8"/>
      <c r="BV23227" s="38"/>
    </row>
    <row r="23228" spans="44:74">
      <c r="AR23228" s="8"/>
      <c r="BV23228" s="38"/>
    </row>
    <row r="23229" spans="44:74">
      <c r="AR23229" s="8"/>
      <c r="BV23229" s="38"/>
    </row>
    <row r="23230" spans="44:74">
      <c r="AR23230" s="8"/>
      <c r="BV23230" s="38"/>
    </row>
    <row r="23231" spans="44:74">
      <c r="AR23231" s="8"/>
      <c r="BV23231" s="38"/>
    </row>
    <row r="23232" spans="44:74">
      <c r="AR23232" s="8"/>
      <c r="BV23232" s="38"/>
    </row>
    <row r="23233" spans="44:74">
      <c r="AR23233" s="8"/>
      <c r="BV23233" s="38"/>
    </row>
    <row r="23234" spans="44:74">
      <c r="AR23234" s="8"/>
      <c r="BV23234" s="38"/>
    </row>
    <row r="23235" spans="44:74">
      <c r="AR23235" s="8"/>
      <c r="BV23235" s="38"/>
    </row>
    <row r="23236" spans="44:74">
      <c r="AR23236" s="8"/>
      <c r="BV23236" s="38"/>
    </row>
    <row r="23237" spans="44:74">
      <c r="AR23237" s="8"/>
      <c r="BV23237" s="38"/>
    </row>
    <row r="23238" spans="44:74">
      <c r="AR23238" s="8"/>
      <c r="BV23238" s="38"/>
    </row>
    <row r="23239" spans="44:74">
      <c r="AR23239" s="8"/>
      <c r="BV23239" s="38"/>
    </row>
    <row r="23240" spans="44:74">
      <c r="AR23240" s="8"/>
      <c r="BV23240" s="38"/>
    </row>
    <row r="23241" spans="44:74">
      <c r="AR23241" s="8"/>
      <c r="BV23241" s="38"/>
    </row>
    <row r="23242" spans="44:74">
      <c r="AR23242" s="8"/>
      <c r="BV23242" s="38"/>
    </row>
    <row r="23243" spans="44:74">
      <c r="AR23243" s="8"/>
      <c r="BV23243" s="38"/>
    </row>
    <row r="23244" spans="44:74">
      <c r="AR23244" s="8"/>
      <c r="BV23244" s="38"/>
    </row>
    <row r="23245" spans="44:74">
      <c r="AR23245" s="8"/>
      <c r="BV23245" s="38"/>
    </row>
    <row r="23246" spans="44:74">
      <c r="AR23246" s="8"/>
      <c r="BV23246" s="38"/>
    </row>
    <row r="23247" spans="44:74">
      <c r="AR23247" s="8"/>
      <c r="BV23247" s="38"/>
    </row>
    <row r="23248" spans="44:74">
      <c r="AR23248" s="8"/>
      <c r="BV23248" s="38"/>
    </row>
    <row r="23249" spans="44:74">
      <c r="AR23249" s="8"/>
      <c r="BV23249" s="38"/>
    </row>
    <row r="23250" spans="44:74">
      <c r="AR23250" s="8"/>
      <c r="BV23250" s="38"/>
    </row>
    <row r="23251" spans="44:74">
      <c r="AR23251" s="8"/>
      <c r="BV23251" s="38"/>
    </row>
    <row r="23252" spans="44:74">
      <c r="AR23252" s="8"/>
      <c r="BV23252" s="38"/>
    </row>
    <row r="23253" spans="44:74">
      <c r="AR23253" s="8"/>
      <c r="BV23253" s="38"/>
    </row>
    <row r="23254" spans="44:74">
      <c r="AR23254" s="8"/>
      <c r="BV23254" s="38"/>
    </row>
    <row r="23255" spans="44:74">
      <c r="AR23255" s="8"/>
      <c r="BV23255" s="38"/>
    </row>
    <row r="23256" spans="44:74">
      <c r="AR23256" s="8"/>
      <c r="BV23256" s="38"/>
    </row>
    <row r="23257" spans="44:74">
      <c r="AR23257" s="8"/>
      <c r="BV23257" s="38"/>
    </row>
    <row r="23258" spans="44:74">
      <c r="AR23258" s="8"/>
      <c r="BV23258" s="38"/>
    </row>
    <row r="23259" spans="44:74">
      <c r="AR23259" s="8"/>
      <c r="BV23259" s="38"/>
    </row>
    <row r="23260" spans="44:74">
      <c r="AR23260" s="8"/>
      <c r="BV23260" s="38"/>
    </row>
    <row r="23261" spans="44:74">
      <c r="AR23261" s="8"/>
      <c r="BV23261" s="38"/>
    </row>
    <row r="23262" spans="44:74">
      <c r="AR23262" s="8"/>
      <c r="BV23262" s="38"/>
    </row>
    <row r="23263" spans="44:74">
      <c r="AR23263" s="8"/>
      <c r="BV23263" s="38"/>
    </row>
    <row r="23264" spans="44:74">
      <c r="AR23264" s="8"/>
      <c r="BV23264" s="38"/>
    </row>
    <row r="23265" spans="44:74">
      <c r="AR23265" s="8"/>
      <c r="BV23265" s="38"/>
    </row>
    <row r="23266" spans="44:74">
      <c r="AR23266" s="8"/>
      <c r="BV23266" s="38"/>
    </row>
    <row r="23267" spans="44:74">
      <c r="AR23267" s="8"/>
      <c r="BV23267" s="38"/>
    </row>
    <row r="23268" spans="44:74">
      <c r="AR23268" s="8"/>
      <c r="BV23268" s="38"/>
    </row>
    <row r="23269" spans="44:74">
      <c r="AR23269" s="8"/>
      <c r="BV23269" s="38"/>
    </row>
    <row r="23270" spans="44:74">
      <c r="AR23270" s="8"/>
      <c r="BV23270" s="38"/>
    </row>
    <row r="23271" spans="44:74">
      <c r="AR23271" s="8"/>
      <c r="BV23271" s="38"/>
    </row>
    <row r="23272" spans="44:74">
      <c r="AR23272" s="8"/>
      <c r="BV23272" s="38"/>
    </row>
    <row r="23273" spans="44:74">
      <c r="AR23273" s="8"/>
      <c r="BV23273" s="38"/>
    </row>
    <row r="23274" spans="44:74">
      <c r="AR23274" s="8"/>
      <c r="BV23274" s="38"/>
    </row>
    <row r="23275" spans="44:74">
      <c r="AR23275" s="8"/>
      <c r="BV23275" s="38"/>
    </row>
    <row r="23276" spans="44:74">
      <c r="AR23276" s="8"/>
      <c r="BV23276" s="38"/>
    </row>
    <row r="23277" spans="44:74">
      <c r="AR23277" s="8"/>
      <c r="BV23277" s="38"/>
    </row>
    <row r="23278" spans="44:74">
      <c r="AR23278" s="8"/>
      <c r="BV23278" s="38"/>
    </row>
    <row r="23279" spans="44:74">
      <c r="AR23279" s="8"/>
      <c r="BV23279" s="38"/>
    </row>
    <row r="23280" spans="44:74">
      <c r="AR23280" s="8"/>
      <c r="BV23280" s="38"/>
    </row>
    <row r="23281" spans="44:74">
      <c r="AR23281" s="8"/>
      <c r="BV23281" s="38"/>
    </row>
    <row r="23282" spans="44:74">
      <c r="AR23282" s="8"/>
      <c r="BV23282" s="38"/>
    </row>
    <row r="23283" spans="44:74">
      <c r="AR23283" s="8"/>
      <c r="BV23283" s="38"/>
    </row>
    <row r="23284" spans="44:74">
      <c r="AR23284" s="8"/>
      <c r="BV23284" s="38"/>
    </row>
    <row r="23285" spans="44:74">
      <c r="AR23285" s="8"/>
      <c r="BV23285" s="38"/>
    </row>
    <row r="23286" spans="44:74">
      <c r="AR23286" s="8"/>
      <c r="BV23286" s="38"/>
    </row>
    <row r="23287" spans="44:74">
      <c r="AR23287" s="8"/>
      <c r="BV23287" s="38"/>
    </row>
    <row r="23288" spans="44:74">
      <c r="AR23288" s="8"/>
      <c r="BV23288" s="38"/>
    </row>
    <row r="23289" spans="44:74">
      <c r="AR23289" s="8"/>
      <c r="BV23289" s="38"/>
    </row>
    <row r="23290" spans="44:74">
      <c r="AR23290" s="8"/>
      <c r="BV23290" s="38"/>
    </row>
    <row r="23291" spans="44:74">
      <c r="AR23291" s="8"/>
      <c r="BV23291" s="38"/>
    </row>
    <row r="23292" spans="44:74">
      <c r="AR23292" s="8"/>
      <c r="BV23292" s="38"/>
    </row>
    <row r="23293" spans="44:74">
      <c r="AR23293" s="8"/>
      <c r="BV23293" s="38"/>
    </row>
    <row r="23294" spans="44:74">
      <c r="AR23294" s="8"/>
      <c r="BV23294" s="38"/>
    </row>
    <row r="23295" spans="44:74">
      <c r="AR23295" s="8"/>
      <c r="BV23295" s="38"/>
    </row>
    <row r="23296" spans="44:74">
      <c r="AR23296" s="8"/>
      <c r="BV23296" s="38"/>
    </row>
    <row r="23297" spans="44:74">
      <c r="AR23297" s="8"/>
      <c r="BV23297" s="38"/>
    </row>
    <row r="23298" spans="44:74">
      <c r="AR23298" s="8"/>
      <c r="BV23298" s="38"/>
    </row>
    <row r="23299" spans="44:74">
      <c r="AR23299" s="8"/>
      <c r="BV23299" s="38"/>
    </row>
    <row r="23300" spans="44:74">
      <c r="AR23300" s="8"/>
      <c r="BV23300" s="38"/>
    </row>
    <row r="23301" spans="44:74">
      <c r="AR23301" s="8"/>
      <c r="BV23301" s="38"/>
    </row>
    <row r="23302" spans="44:74">
      <c r="AR23302" s="8"/>
      <c r="BV23302" s="38"/>
    </row>
    <row r="23303" spans="44:74">
      <c r="AR23303" s="8"/>
      <c r="BV23303" s="38"/>
    </row>
    <row r="23304" spans="44:74">
      <c r="AR23304" s="8"/>
      <c r="BV23304" s="38"/>
    </row>
    <row r="23305" spans="44:74">
      <c r="AR23305" s="8"/>
      <c r="BV23305" s="38"/>
    </row>
    <row r="23306" spans="44:74">
      <c r="AR23306" s="8"/>
      <c r="BV23306" s="38"/>
    </row>
    <row r="23307" spans="44:74">
      <c r="AR23307" s="8"/>
      <c r="BV23307" s="38"/>
    </row>
    <row r="23308" spans="44:74">
      <c r="AR23308" s="8"/>
      <c r="BV23308" s="38"/>
    </row>
    <row r="23309" spans="44:74">
      <c r="AR23309" s="8"/>
      <c r="BV23309" s="38"/>
    </row>
    <row r="23310" spans="44:74">
      <c r="AR23310" s="8"/>
      <c r="BV23310" s="38"/>
    </row>
    <row r="23311" spans="44:74">
      <c r="AR23311" s="8"/>
      <c r="BV23311" s="38"/>
    </row>
    <row r="23312" spans="44:74">
      <c r="AR23312" s="8"/>
      <c r="BV23312" s="38"/>
    </row>
    <row r="23313" spans="44:74">
      <c r="AR23313" s="8"/>
      <c r="BV23313" s="38"/>
    </row>
    <row r="23314" spans="44:74">
      <c r="AR23314" s="8"/>
      <c r="BV23314" s="38"/>
    </row>
    <row r="23315" spans="44:74">
      <c r="AR23315" s="8"/>
      <c r="BV23315" s="38"/>
    </row>
    <row r="23316" spans="44:74">
      <c r="AR23316" s="8"/>
      <c r="BV23316" s="38"/>
    </row>
    <row r="23317" spans="44:74">
      <c r="AR23317" s="8"/>
      <c r="BV23317" s="38"/>
    </row>
    <row r="23318" spans="44:74">
      <c r="AR23318" s="8"/>
      <c r="BV23318" s="38"/>
    </row>
    <row r="23319" spans="44:74">
      <c r="AR23319" s="8"/>
      <c r="BV23319" s="38"/>
    </row>
    <row r="23320" spans="44:74">
      <c r="AR23320" s="8"/>
      <c r="BV23320" s="38"/>
    </row>
    <row r="23321" spans="44:74">
      <c r="AR23321" s="8"/>
      <c r="BV23321" s="38"/>
    </row>
    <row r="23322" spans="44:74">
      <c r="AR23322" s="8"/>
      <c r="BV23322" s="38"/>
    </row>
    <row r="23323" spans="44:74">
      <c r="AR23323" s="8"/>
      <c r="BV23323" s="38"/>
    </row>
    <row r="23324" spans="44:74">
      <c r="AR23324" s="8"/>
      <c r="BV23324" s="38"/>
    </row>
    <row r="23325" spans="44:74">
      <c r="AR23325" s="8"/>
      <c r="BV23325" s="38"/>
    </row>
    <row r="23326" spans="44:74">
      <c r="AR23326" s="8"/>
      <c r="BV23326" s="38"/>
    </row>
    <row r="23327" spans="44:74">
      <c r="AR23327" s="8"/>
      <c r="BV23327" s="38"/>
    </row>
    <row r="23328" spans="44:74">
      <c r="AR23328" s="8"/>
      <c r="BV23328" s="38"/>
    </row>
    <row r="23329" spans="44:74">
      <c r="AR23329" s="8"/>
      <c r="BV23329" s="38"/>
    </row>
    <row r="23330" spans="44:74">
      <c r="AR23330" s="8"/>
      <c r="BV23330" s="38"/>
    </row>
    <row r="23331" spans="44:74">
      <c r="AR23331" s="8"/>
      <c r="BV23331" s="38"/>
    </row>
    <row r="23332" spans="44:74">
      <c r="AR23332" s="8"/>
      <c r="BV23332" s="38"/>
    </row>
    <row r="23333" spans="44:74">
      <c r="AR23333" s="8"/>
      <c r="BV23333" s="38"/>
    </row>
    <row r="23334" spans="44:74">
      <c r="AR23334" s="8"/>
      <c r="BV23334" s="38"/>
    </row>
    <row r="23335" spans="44:74">
      <c r="AR23335" s="8"/>
      <c r="BV23335" s="38"/>
    </row>
    <row r="23336" spans="44:74">
      <c r="AR23336" s="8"/>
      <c r="BV23336" s="38"/>
    </row>
    <row r="23337" spans="44:74">
      <c r="AR23337" s="8"/>
      <c r="BV23337" s="38"/>
    </row>
    <row r="23338" spans="44:74">
      <c r="AR23338" s="8"/>
      <c r="BV23338" s="38"/>
    </row>
    <row r="23339" spans="44:74">
      <c r="AR23339" s="8"/>
      <c r="BV23339" s="38"/>
    </row>
    <row r="23340" spans="44:74">
      <c r="AR23340" s="8"/>
      <c r="BV23340" s="38"/>
    </row>
    <row r="23341" spans="44:74">
      <c r="AR23341" s="8"/>
      <c r="BV23341" s="38"/>
    </row>
    <row r="23342" spans="44:74">
      <c r="AR23342" s="8"/>
      <c r="BV23342" s="38"/>
    </row>
    <row r="23343" spans="44:74">
      <c r="AR23343" s="8"/>
      <c r="BV23343" s="38"/>
    </row>
    <row r="23344" spans="44:74">
      <c r="AR23344" s="8"/>
      <c r="BV23344" s="38"/>
    </row>
    <row r="23345" spans="44:74">
      <c r="AR23345" s="8"/>
      <c r="BV23345" s="38"/>
    </row>
    <row r="23346" spans="44:74">
      <c r="AR23346" s="8"/>
      <c r="BV23346" s="38"/>
    </row>
    <row r="23347" spans="44:74">
      <c r="AR23347" s="8"/>
      <c r="BV23347" s="38"/>
    </row>
    <row r="23348" spans="44:74">
      <c r="AR23348" s="8"/>
      <c r="BV23348" s="38"/>
    </row>
    <row r="23349" spans="44:74">
      <c r="AR23349" s="8"/>
      <c r="BV23349" s="38"/>
    </row>
    <row r="23350" spans="44:74">
      <c r="AR23350" s="8"/>
      <c r="BV23350" s="38"/>
    </row>
    <row r="23351" spans="44:74">
      <c r="AR23351" s="8"/>
      <c r="BV23351" s="38"/>
    </row>
    <row r="23352" spans="44:74">
      <c r="AR23352" s="8"/>
      <c r="BV23352" s="38"/>
    </row>
    <row r="23353" spans="44:74">
      <c r="AR23353" s="8"/>
      <c r="BV23353" s="38"/>
    </row>
    <row r="23354" spans="44:74">
      <c r="AR23354" s="8"/>
      <c r="BV23354" s="38"/>
    </row>
    <row r="23355" spans="44:74">
      <c r="AR23355" s="8"/>
      <c r="BV23355" s="38"/>
    </row>
    <row r="23356" spans="44:74">
      <c r="AR23356" s="8"/>
      <c r="BV23356" s="38"/>
    </row>
    <row r="23357" spans="44:74">
      <c r="AR23357" s="8"/>
      <c r="BV23357" s="38"/>
    </row>
    <row r="23358" spans="44:74">
      <c r="AR23358" s="8"/>
      <c r="BV23358" s="38"/>
    </row>
    <row r="23359" spans="44:74">
      <c r="AR23359" s="8"/>
      <c r="BV23359" s="38"/>
    </row>
    <row r="23360" spans="44:74">
      <c r="AR23360" s="8"/>
      <c r="BV23360" s="38"/>
    </row>
    <row r="23361" spans="44:74">
      <c r="AR23361" s="8"/>
      <c r="BV23361" s="38"/>
    </row>
    <row r="23362" spans="44:74">
      <c r="AR23362" s="8"/>
      <c r="BV23362" s="38"/>
    </row>
    <row r="23363" spans="44:74">
      <c r="AR23363" s="8"/>
      <c r="BV23363" s="38"/>
    </row>
    <row r="23364" spans="44:74">
      <c r="AR23364" s="8"/>
      <c r="BV23364" s="38"/>
    </row>
    <row r="23365" spans="44:74">
      <c r="AR23365" s="8"/>
      <c r="BV23365" s="38"/>
    </row>
    <row r="23366" spans="44:74">
      <c r="AR23366" s="8"/>
      <c r="BV23366" s="38"/>
    </row>
    <row r="23367" spans="44:74">
      <c r="AR23367" s="8"/>
      <c r="BV23367" s="38"/>
    </row>
    <row r="23368" spans="44:74">
      <c r="AR23368" s="8"/>
      <c r="BV23368" s="38"/>
    </row>
    <row r="23369" spans="44:74">
      <c r="AR23369" s="8"/>
      <c r="BV23369" s="38"/>
    </row>
    <row r="23370" spans="44:74">
      <c r="AR23370" s="8"/>
      <c r="BV23370" s="38"/>
    </row>
    <row r="23371" spans="44:74">
      <c r="AR23371" s="8"/>
      <c r="BV23371" s="38"/>
    </row>
    <row r="23372" spans="44:74">
      <c r="AR23372" s="8"/>
      <c r="BV23372" s="38"/>
    </row>
    <row r="23373" spans="44:74">
      <c r="AR23373" s="8"/>
      <c r="BV23373" s="38"/>
    </row>
    <row r="23374" spans="44:74">
      <c r="AR23374" s="8"/>
      <c r="BV23374" s="38"/>
    </row>
    <row r="23375" spans="44:74">
      <c r="AR23375" s="8"/>
      <c r="BV23375" s="38"/>
    </row>
    <row r="23376" spans="44:74">
      <c r="AR23376" s="8"/>
      <c r="BV23376" s="38"/>
    </row>
    <row r="23377" spans="44:74">
      <c r="AR23377" s="8"/>
      <c r="BV23377" s="38"/>
    </row>
    <row r="23378" spans="44:74">
      <c r="AR23378" s="8"/>
      <c r="BV23378" s="38"/>
    </row>
    <row r="23379" spans="44:74">
      <c r="AR23379" s="8"/>
      <c r="BV23379" s="38"/>
    </row>
    <row r="23380" spans="44:74">
      <c r="AR23380" s="8"/>
      <c r="BV23380" s="38"/>
    </row>
    <row r="23381" spans="44:74">
      <c r="AR23381" s="8"/>
      <c r="BV23381" s="38"/>
    </row>
    <row r="23382" spans="44:74">
      <c r="AR23382" s="8"/>
      <c r="BV23382" s="38"/>
    </row>
    <row r="23383" spans="44:74">
      <c r="AR23383" s="8"/>
      <c r="BV23383" s="38"/>
    </row>
    <row r="23384" spans="44:74">
      <c r="AR23384" s="8"/>
      <c r="BV23384" s="38"/>
    </row>
    <row r="23385" spans="44:74">
      <c r="AR23385" s="8"/>
      <c r="BV23385" s="38"/>
    </row>
    <row r="23386" spans="44:74">
      <c r="AR23386" s="8"/>
      <c r="BV23386" s="38"/>
    </row>
    <row r="23387" spans="44:74">
      <c r="AR23387" s="8"/>
      <c r="BV23387" s="38"/>
    </row>
    <row r="23388" spans="44:74">
      <c r="AR23388" s="8"/>
      <c r="BV23388" s="38"/>
    </row>
    <row r="23389" spans="44:74">
      <c r="AR23389" s="8"/>
      <c r="BV23389" s="38"/>
    </row>
    <row r="23390" spans="44:74">
      <c r="AR23390" s="8"/>
      <c r="BV23390" s="38"/>
    </row>
    <row r="23391" spans="44:74">
      <c r="AR23391" s="8"/>
      <c r="BV23391" s="38"/>
    </row>
    <row r="23392" spans="44:74">
      <c r="AR23392" s="8"/>
      <c r="BV23392" s="38"/>
    </row>
    <row r="23393" spans="44:74">
      <c r="AR23393" s="8"/>
      <c r="BV23393" s="38"/>
    </row>
    <row r="23394" spans="44:74">
      <c r="AR23394" s="8"/>
      <c r="BV23394" s="38"/>
    </row>
    <row r="23395" spans="44:74">
      <c r="AR23395" s="8"/>
      <c r="BV23395" s="38"/>
    </row>
    <row r="23396" spans="44:74">
      <c r="AR23396" s="8"/>
      <c r="BV23396" s="38"/>
    </row>
    <row r="23397" spans="44:74">
      <c r="AR23397" s="8"/>
      <c r="BV23397" s="38"/>
    </row>
    <row r="23398" spans="44:74">
      <c r="AR23398" s="8"/>
      <c r="BV23398" s="38"/>
    </row>
    <row r="23399" spans="44:74">
      <c r="AR23399" s="8"/>
      <c r="BV23399" s="38"/>
    </row>
    <row r="23400" spans="44:74">
      <c r="AR23400" s="8"/>
      <c r="BV23400" s="38"/>
    </row>
    <row r="23401" spans="44:74">
      <c r="AR23401" s="8"/>
      <c r="BV23401" s="38"/>
    </row>
    <row r="23402" spans="44:74">
      <c r="AR23402" s="8"/>
      <c r="BV23402" s="38"/>
    </row>
    <row r="23403" spans="44:74">
      <c r="AR23403" s="8"/>
      <c r="BV23403" s="38"/>
    </row>
    <row r="23404" spans="44:74">
      <c r="AR23404" s="8"/>
      <c r="BV23404" s="38"/>
    </row>
    <row r="23405" spans="44:74">
      <c r="AR23405" s="8"/>
      <c r="BV23405" s="38"/>
    </row>
    <row r="23406" spans="44:74">
      <c r="AR23406" s="8"/>
      <c r="BV23406" s="38"/>
    </row>
    <row r="23407" spans="44:74">
      <c r="AR23407" s="8"/>
      <c r="BV23407" s="38"/>
    </row>
    <row r="23408" spans="44:74">
      <c r="AR23408" s="8"/>
      <c r="BV23408" s="38"/>
    </row>
    <row r="23409" spans="44:74">
      <c r="AR23409" s="8"/>
      <c r="BV23409" s="38"/>
    </row>
    <row r="23410" spans="44:74">
      <c r="AR23410" s="8"/>
      <c r="BV23410" s="38"/>
    </row>
    <row r="23411" spans="44:74">
      <c r="AR23411" s="8"/>
      <c r="BV23411" s="38"/>
    </row>
    <row r="23412" spans="44:74">
      <c r="AR23412" s="8"/>
      <c r="BV23412" s="38"/>
    </row>
    <row r="23413" spans="44:74">
      <c r="AR23413" s="8"/>
      <c r="BV23413" s="38"/>
    </row>
    <row r="23414" spans="44:74">
      <c r="AR23414" s="8"/>
      <c r="BV23414" s="38"/>
    </row>
    <row r="23415" spans="44:74">
      <c r="AR23415" s="8"/>
      <c r="BV23415" s="38"/>
    </row>
    <row r="23416" spans="44:74">
      <c r="AR23416" s="8"/>
      <c r="BV23416" s="38"/>
    </row>
    <row r="23417" spans="44:74">
      <c r="AR23417" s="8"/>
      <c r="BV23417" s="38"/>
    </row>
    <row r="23418" spans="44:74">
      <c r="AR23418" s="8"/>
      <c r="BV23418" s="38"/>
    </row>
    <row r="23419" spans="44:74">
      <c r="AR23419" s="8"/>
      <c r="BV23419" s="38"/>
    </row>
    <row r="23420" spans="44:74">
      <c r="AR23420" s="8"/>
      <c r="BV23420" s="38"/>
    </row>
    <row r="23421" spans="44:74">
      <c r="AR23421" s="8"/>
      <c r="BV23421" s="38"/>
    </row>
    <row r="23422" spans="44:74">
      <c r="AR23422" s="8"/>
      <c r="BV23422" s="38"/>
    </row>
    <row r="23423" spans="44:74">
      <c r="AR23423" s="8"/>
      <c r="BV23423" s="38"/>
    </row>
    <row r="23424" spans="44:74">
      <c r="AR23424" s="8"/>
      <c r="BV23424" s="38"/>
    </row>
    <row r="23425" spans="44:74">
      <c r="AR23425" s="8"/>
      <c r="BV23425" s="38"/>
    </row>
    <row r="23426" spans="44:74">
      <c r="AR23426" s="8"/>
      <c r="BV23426" s="38"/>
    </row>
    <row r="23427" spans="44:74">
      <c r="AR23427" s="8"/>
      <c r="BV23427" s="38"/>
    </row>
    <row r="23428" spans="44:74">
      <c r="AR23428" s="8"/>
      <c r="BV23428" s="38"/>
    </row>
    <row r="23429" spans="44:74">
      <c r="AR23429" s="8"/>
      <c r="BV23429" s="38"/>
    </row>
    <row r="23430" spans="44:74">
      <c r="AR23430" s="8"/>
      <c r="BV23430" s="38"/>
    </row>
    <row r="23431" spans="44:74">
      <c r="AR23431" s="8"/>
      <c r="BV23431" s="38"/>
    </row>
    <row r="23432" spans="44:74">
      <c r="AR23432" s="8"/>
      <c r="BV23432" s="38"/>
    </row>
    <row r="23433" spans="44:74">
      <c r="AR23433" s="8"/>
      <c r="BV23433" s="38"/>
    </row>
    <row r="23434" spans="44:74">
      <c r="AR23434" s="8"/>
      <c r="BV23434" s="38"/>
    </row>
    <row r="23435" spans="44:74">
      <c r="AR23435" s="8"/>
      <c r="BV23435" s="38"/>
    </row>
    <row r="23436" spans="44:74">
      <c r="AR23436" s="8"/>
      <c r="BV23436" s="38"/>
    </row>
    <row r="23437" spans="44:74">
      <c r="AR23437" s="8"/>
      <c r="BV23437" s="38"/>
    </row>
    <row r="23438" spans="44:74">
      <c r="AR23438" s="8"/>
      <c r="BV23438" s="38"/>
    </row>
    <row r="23439" spans="44:74">
      <c r="AR23439" s="8"/>
      <c r="BV23439" s="38"/>
    </row>
    <row r="23440" spans="44:74">
      <c r="AR23440" s="8"/>
      <c r="BV23440" s="38"/>
    </row>
    <row r="23441" spans="44:74">
      <c r="AR23441" s="8"/>
      <c r="BV23441" s="38"/>
    </row>
    <row r="23442" spans="44:74">
      <c r="AR23442" s="8"/>
      <c r="BV23442" s="38"/>
    </row>
    <row r="23443" spans="44:74">
      <c r="AR23443" s="8"/>
      <c r="BV23443" s="38"/>
    </row>
    <row r="23444" spans="44:74">
      <c r="AR23444" s="8"/>
      <c r="BV23444" s="38"/>
    </row>
    <row r="23445" spans="44:74">
      <c r="AR23445" s="8"/>
      <c r="BV23445" s="38"/>
    </row>
    <row r="23446" spans="44:74">
      <c r="AR23446" s="8"/>
      <c r="BV23446" s="38"/>
    </row>
    <row r="23447" spans="44:74">
      <c r="AR23447" s="8"/>
      <c r="BV23447" s="38"/>
    </row>
    <row r="23448" spans="44:74">
      <c r="AR23448" s="8"/>
      <c r="BV23448" s="38"/>
    </row>
    <row r="23449" spans="44:74">
      <c r="AR23449" s="8"/>
      <c r="BV23449" s="38"/>
    </row>
    <row r="23450" spans="44:74">
      <c r="AR23450" s="8"/>
      <c r="BV23450" s="38"/>
    </row>
    <row r="23451" spans="44:74">
      <c r="AR23451" s="8"/>
      <c r="BV23451" s="38"/>
    </row>
    <row r="23452" spans="44:74">
      <c r="AR23452" s="8"/>
      <c r="BV23452" s="38"/>
    </row>
    <row r="23453" spans="44:74">
      <c r="AR23453" s="8"/>
      <c r="BV23453" s="38"/>
    </row>
    <row r="23454" spans="44:74">
      <c r="AR23454" s="8"/>
      <c r="BV23454" s="38"/>
    </row>
    <row r="23455" spans="44:74">
      <c r="AR23455" s="8"/>
      <c r="BV23455" s="38"/>
    </row>
    <row r="23456" spans="44:74">
      <c r="AR23456" s="8"/>
      <c r="BV23456" s="38"/>
    </row>
    <row r="23457" spans="44:74">
      <c r="AR23457" s="8"/>
      <c r="BV23457" s="38"/>
    </row>
    <row r="23458" spans="44:74">
      <c r="AR23458" s="8"/>
      <c r="BV23458" s="38"/>
    </row>
    <row r="23459" spans="44:74">
      <c r="AR23459" s="8"/>
      <c r="BV23459" s="38"/>
    </row>
    <row r="23460" spans="44:74">
      <c r="AR23460" s="8"/>
      <c r="BV23460" s="38"/>
    </row>
    <row r="23461" spans="44:74">
      <c r="AR23461" s="8"/>
      <c r="BV23461" s="38"/>
    </row>
    <row r="23462" spans="44:74">
      <c r="AR23462" s="8"/>
      <c r="BV23462" s="38"/>
    </row>
    <row r="23463" spans="44:74">
      <c r="AR23463" s="8"/>
      <c r="BV23463" s="38"/>
    </row>
    <row r="23464" spans="44:74">
      <c r="AR23464" s="8"/>
      <c r="BV23464" s="38"/>
    </row>
    <row r="23465" spans="44:74">
      <c r="AR23465" s="8"/>
      <c r="BV23465" s="38"/>
    </row>
    <row r="23466" spans="44:74">
      <c r="AR23466" s="8"/>
      <c r="BV23466" s="38"/>
    </row>
    <row r="23467" spans="44:74">
      <c r="AR23467" s="8"/>
      <c r="BV23467" s="38"/>
    </row>
    <row r="23468" spans="44:74">
      <c r="AR23468" s="8"/>
      <c r="BV23468" s="38"/>
    </row>
    <row r="23469" spans="44:74">
      <c r="AR23469" s="8"/>
      <c r="BV23469" s="38"/>
    </row>
    <row r="23470" spans="44:74">
      <c r="AR23470" s="8"/>
      <c r="BV23470" s="38"/>
    </row>
    <row r="23471" spans="44:74">
      <c r="AR23471" s="8"/>
      <c r="BV23471" s="38"/>
    </row>
    <row r="23472" spans="44:74">
      <c r="AR23472" s="8"/>
      <c r="BV23472" s="38"/>
    </row>
    <row r="23473" spans="44:74">
      <c r="AR23473" s="8"/>
      <c r="BV23473" s="38"/>
    </row>
    <row r="23474" spans="44:74">
      <c r="AR23474" s="8"/>
      <c r="BV23474" s="38"/>
    </row>
    <row r="23475" spans="44:74">
      <c r="AR23475" s="8"/>
      <c r="BV23475" s="38"/>
    </row>
    <row r="23476" spans="44:74">
      <c r="AR23476" s="8"/>
      <c r="BV23476" s="38"/>
    </row>
    <row r="23477" spans="44:74">
      <c r="AR23477" s="8"/>
      <c r="BV23477" s="38"/>
    </row>
    <row r="23478" spans="44:74">
      <c r="AR23478" s="8"/>
      <c r="BV23478" s="38"/>
    </row>
    <row r="23479" spans="44:74">
      <c r="AR23479" s="8"/>
      <c r="BV23479" s="38"/>
    </row>
    <row r="23480" spans="44:74">
      <c r="AR23480" s="8"/>
      <c r="BV23480" s="38"/>
    </row>
    <row r="23481" spans="44:74">
      <c r="AR23481" s="8"/>
      <c r="BV23481" s="38"/>
    </row>
    <row r="23482" spans="44:74">
      <c r="AR23482" s="8"/>
      <c r="BV23482" s="38"/>
    </row>
    <row r="23483" spans="44:74">
      <c r="AR23483" s="8"/>
      <c r="BV23483" s="38"/>
    </row>
    <row r="23484" spans="44:74">
      <c r="AR23484" s="8"/>
      <c r="BV23484" s="38"/>
    </row>
    <row r="23485" spans="44:74">
      <c r="AR23485" s="8"/>
      <c r="BV23485" s="38"/>
    </row>
    <row r="23486" spans="44:74">
      <c r="AR23486" s="8"/>
      <c r="BV23486" s="38"/>
    </row>
    <row r="23487" spans="44:74">
      <c r="AR23487" s="8"/>
      <c r="BV23487" s="38"/>
    </row>
    <row r="23488" spans="44:74">
      <c r="AR23488" s="8"/>
      <c r="BV23488" s="38"/>
    </row>
    <row r="23489" spans="44:74">
      <c r="AR23489" s="8"/>
      <c r="BV23489" s="38"/>
    </row>
    <row r="23490" spans="44:74">
      <c r="AR23490" s="8"/>
      <c r="BV23490" s="38"/>
    </row>
    <row r="23491" spans="44:74">
      <c r="AR23491" s="8"/>
      <c r="BV23491" s="38"/>
    </row>
    <row r="23492" spans="44:74">
      <c r="AR23492" s="8"/>
      <c r="BV23492" s="38"/>
    </row>
    <row r="23493" spans="44:74">
      <c r="AR23493" s="8"/>
      <c r="BV23493" s="38"/>
    </row>
    <row r="23494" spans="44:74">
      <c r="AR23494" s="8"/>
      <c r="BV23494" s="38"/>
    </row>
    <row r="23495" spans="44:74">
      <c r="AR23495" s="8"/>
      <c r="BV23495" s="38"/>
    </row>
    <row r="23496" spans="44:74">
      <c r="AR23496" s="8"/>
      <c r="BV23496" s="38"/>
    </row>
    <row r="23497" spans="44:74">
      <c r="AR23497" s="8"/>
      <c r="BV23497" s="38"/>
    </row>
    <row r="23498" spans="44:74">
      <c r="AR23498" s="8"/>
      <c r="BV23498" s="38"/>
    </row>
    <row r="23499" spans="44:74">
      <c r="AR23499" s="8"/>
      <c r="BV23499" s="38"/>
    </row>
    <row r="23500" spans="44:74">
      <c r="AR23500" s="8"/>
      <c r="BV23500" s="38"/>
    </row>
    <row r="23501" spans="44:74">
      <c r="AR23501" s="8"/>
      <c r="BV23501" s="38"/>
    </row>
    <row r="23502" spans="44:74">
      <c r="AR23502" s="8"/>
      <c r="BV23502" s="38"/>
    </row>
    <row r="23503" spans="44:74">
      <c r="AR23503" s="8"/>
      <c r="BV23503" s="38"/>
    </row>
    <row r="23504" spans="44:74">
      <c r="AR23504" s="8"/>
      <c r="BV23504" s="38"/>
    </row>
    <row r="23505" spans="44:74">
      <c r="AR23505" s="8"/>
      <c r="BV23505" s="38"/>
    </row>
    <row r="23506" spans="44:74">
      <c r="AR23506" s="8"/>
      <c r="BV23506" s="38"/>
    </row>
    <row r="23507" spans="44:74">
      <c r="AR23507" s="8"/>
      <c r="BV23507" s="38"/>
    </row>
    <row r="23508" spans="44:74">
      <c r="AR23508" s="8"/>
      <c r="BV23508" s="38"/>
    </row>
    <row r="23509" spans="44:74">
      <c r="AR23509" s="8"/>
      <c r="BV23509" s="38"/>
    </row>
    <row r="23510" spans="44:74">
      <c r="AR23510" s="8"/>
      <c r="BV23510" s="38"/>
    </row>
    <row r="23511" spans="44:74">
      <c r="AR23511" s="8"/>
      <c r="BV23511" s="38"/>
    </row>
    <row r="23512" spans="44:74">
      <c r="AR23512" s="8"/>
      <c r="BV23512" s="38"/>
    </row>
    <row r="23513" spans="44:74">
      <c r="AR23513" s="8"/>
      <c r="BV23513" s="38"/>
    </row>
    <row r="23514" spans="44:74">
      <c r="AR23514" s="8"/>
      <c r="BV23514" s="38"/>
    </row>
    <row r="23515" spans="44:74">
      <c r="AR23515" s="8"/>
      <c r="BV23515" s="38"/>
    </row>
    <row r="23516" spans="44:74">
      <c r="AR23516" s="8"/>
      <c r="BV23516" s="38"/>
    </row>
    <row r="23517" spans="44:74">
      <c r="AR23517" s="8"/>
      <c r="BV23517" s="38"/>
    </row>
    <row r="23518" spans="44:74">
      <c r="AR23518" s="8"/>
      <c r="BV23518" s="38"/>
    </row>
    <row r="23519" spans="44:74">
      <c r="AR23519" s="8"/>
      <c r="BV23519" s="38"/>
    </row>
    <row r="23520" spans="44:74">
      <c r="AR23520" s="8"/>
      <c r="BV23520" s="38"/>
    </row>
    <row r="23521" spans="44:74">
      <c r="AR23521" s="8"/>
      <c r="BV23521" s="38"/>
    </row>
    <row r="23522" spans="44:74">
      <c r="AR23522" s="8"/>
      <c r="BV23522" s="38"/>
    </row>
    <row r="23523" spans="44:74">
      <c r="AR23523" s="8"/>
      <c r="BV23523" s="38"/>
    </row>
    <row r="23524" spans="44:74">
      <c r="AR23524" s="8"/>
      <c r="BV23524" s="38"/>
    </row>
    <row r="23525" spans="44:74">
      <c r="AR23525" s="8"/>
      <c r="BV23525" s="38"/>
    </row>
    <row r="23526" spans="44:74">
      <c r="AR23526" s="8"/>
      <c r="BV23526" s="38"/>
    </row>
    <row r="23527" spans="44:74">
      <c r="AR23527" s="8"/>
      <c r="BV23527" s="38"/>
    </row>
    <row r="23528" spans="44:74">
      <c r="AR23528" s="8"/>
      <c r="BV23528" s="38"/>
    </row>
    <row r="23529" spans="44:74">
      <c r="AR23529" s="8"/>
      <c r="BV23529" s="38"/>
    </row>
    <row r="23530" spans="44:74">
      <c r="AR23530" s="8"/>
      <c r="BV23530" s="38"/>
    </row>
    <row r="23531" spans="44:74">
      <c r="AR23531" s="8"/>
      <c r="BV23531" s="38"/>
    </row>
    <row r="23532" spans="44:74">
      <c r="AR23532" s="8"/>
      <c r="BV23532" s="38"/>
    </row>
    <row r="23533" spans="44:74">
      <c r="AR23533" s="8"/>
      <c r="BV23533" s="38"/>
    </row>
    <row r="23534" spans="44:74">
      <c r="AR23534" s="8"/>
      <c r="BV23534" s="38"/>
    </row>
    <row r="23535" spans="44:74">
      <c r="AR23535" s="8"/>
      <c r="BV23535" s="38"/>
    </row>
    <row r="23536" spans="44:74">
      <c r="AR23536" s="8"/>
      <c r="BV23536" s="38"/>
    </row>
    <row r="23537" spans="44:74">
      <c r="AR23537" s="8"/>
      <c r="BV23537" s="38"/>
    </row>
    <row r="23538" spans="44:74">
      <c r="AR23538" s="8"/>
      <c r="BV23538" s="38"/>
    </row>
    <row r="23539" spans="44:74">
      <c r="AR23539" s="8"/>
      <c r="BV23539" s="38"/>
    </row>
    <row r="23540" spans="44:74">
      <c r="AR23540" s="8"/>
      <c r="BV23540" s="38"/>
    </row>
    <row r="23541" spans="44:74">
      <c r="AR23541" s="8"/>
      <c r="BV23541" s="38"/>
    </row>
    <row r="23542" spans="44:74">
      <c r="AR23542" s="8"/>
      <c r="BV23542" s="38"/>
    </row>
    <row r="23543" spans="44:74">
      <c r="AR23543" s="8"/>
      <c r="BV23543" s="38"/>
    </row>
    <row r="23544" spans="44:74">
      <c r="AR23544" s="8"/>
      <c r="BV23544" s="38"/>
    </row>
    <row r="23545" spans="44:74">
      <c r="AR23545" s="8"/>
      <c r="BV23545" s="38"/>
    </row>
    <row r="23546" spans="44:74">
      <c r="AR23546" s="8"/>
      <c r="BV23546" s="38"/>
    </row>
    <row r="23547" spans="44:74">
      <c r="AR23547" s="8"/>
      <c r="BV23547" s="38"/>
    </row>
    <row r="23548" spans="44:74">
      <c r="AR23548" s="8"/>
      <c r="BV23548" s="38"/>
    </row>
    <row r="23549" spans="44:74">
      <c r="AR23549" s="8"/>
      <c r="BV23549" s="38"/>
    </row>
    <row r="23550" spans="44:74">
      <c r="AR23550" s="8"/>
      <c r="BV23550" s="38"/>
    </row>
    <row r="23551" spans="44:74">
      <c r="AR23551" s="8"/>
      <c r="BV23551" s="38"/>
    </row>
    <row r="23552" spans="44:74">
      <c r="AR23552" s="8"/>
      <c r="BV23552" s="38"/>
    </row>
    <row r="23553" spans="44:74">
      <c r="AR23553" s="8"/>
      <c r="BV23553" s="38"/>
    </row>
    <row r="23554" spans="44:74">
      <c r="AR23554" s="8"/>
      <c r="BV23554" s="38"/>
    </row>
    <row r="23555" spans="44:74">
      <c r="AR23555" s="8"/>
      <c r="BV23555" s="38"/>
    </row>
    <row r="23556" spans="44:74">
      <c r="AR23556" s="8"/>
      <c r="BV23556" s="38"/>
    </row>
    <row r="23557" spans="44:74">
      <c r="AR23557" s="8"/>
      <c r="BV23557" s="38"/>
    </row>
    <row r="23558" spans="44:74">
      <c r="AR23558" s="8"/>
      <c r="BV23558" s="38"/>
    </row>
    <row r="23559" spans="44:74">
      <c r="AR23559" s="8"/>
      <c r="BV23559" s="38"/>
    </row>
    <row r="23560" spans="44:74">
      <c r="AR23560" s="8"/>
      <c r="BV23560" s="38"/>
    </row>
    <row r="23561" spans="44:74">
      <c r="AR23561" s="8"/>
      <c r="BV23561" s="38"/>
    </row>
    <row r="23562" spans="44:74">
      <c r="AR23562" s="8"/>
      <c r="BV23562" s="38"/>
    </row>
    <row r="23563" spans="44:74">
      <c r="AR23563" s="8"/>
      <c r="BV23563" s="38"/>
    </row>
    <row r="23564" spans="44:74">
      <c r="AR23564" s="8"/>
      <c r="BV23564" s="38"/>
    </row>
    <row r="23565" spans="44:74">
      <c r="AR23565" s="8"/>
      <c r="BV23565" s="38"/>
    </row>
    <row r="23566" spans="44:74">
      <c r="AR23566" s="8"/>
      <c r="BV23566" s="38"/>
    </row>
    <row r="23567" spans="44:74">
      <c r="AR23567" s="8"/>
      <c r="BV23567" s="38"/>
    </row>
    <row r="23568" spans="44:74">
      <c r="AR23568" s="8"/>
      <c r="BV23568" s="38"/>
    </row>
    <row r="23569" spans="44:74">
      <c r="AR23569" s="8"/>
      <c r="BV23569" s="38"/>
    </row>
    <row r="23570" spans="44:74">
      <c r="AR23570" s="8"/>
      <c r="BV23570" s="38"/>
    </row>
    <row r="23571" spans="44:74">
      <c r="AR23571" s="8"/>
      <c r="BV23571" s="38"/>
    </row>
    <row r="23572" spans="44:74">
      <c r="AR23572" s="8"/>
      <c r="BV23572" s="38"/>
    </row>
    <row r="23573" spans="44:74">
      <c r="AR23573" s="8"/>
      <c r="BV23573" s="38"/>
    </row>
    <row r="23574" spans="44:74">
      <c r="AR23574" s="8"/>
      <c r="BV23574" s="38"/>
    </row>
    <row r="23575" spans="44:74">
      <c r="AR23575" s="8"/>
      <c r="BV23575" s="38"/>
    </row>
    <row r="23576" spans="44:74">
      <c r="AR23576" s="8"/>
      <c r="BV23576" s="38"/>
    </row>
    <row r="23577" spans="44:74">
      <c r="AR23577" s="8"/>
      <c r="BV23577" s="38"/>
    </row>
    <row r="23578" spans="44:74">
      <c r="AR23578" s="8"/>
      <c r="BV23578" s="38"/>
    </row>
    <row r="23579" spans="44:74">
      <c r="AR23579" s="8"/>
      <c r="BV23579" s="38"/>
    </row>
    <row r="23580" spans="44:74">
      <c r="AR23580" s="8"/>
      <c r="BV23580" s="38"/>
    </row>
    <row r="23581" spans="44:74">
      <c r="AR23581" s="8"/>
      <c r="BV23581" s="38"/>
    </row>
    <row r="23582" spans="44:74">
      <c r="AR23582" s="8"/>
      <c r="BV23582" s="38"/>
    </row>
    <row r="23583" spans="44:74">
      <c r="AR23583" s="8"/>
      <c r="BV23583" s="38"/>
    </row>
    <row r="23584" spans="44:74">
      <c r="AR23584" s="8"/>
      <c r="BV23584" s="38"/>
    </row>
    <row r="23585" spans="44:74">
      <c r="AR23585" s="8"/>
      <c r="BV23585" s="38"/>
    </row>
    <row r="23586" spans="44:74">
      <c r="AR23586" s="8"/>
      <c r="BV23586" s="38"/>
    </row>
    <row r="23587" spans="44:74">
      <c r="AR23587" s="8"/>
      <c r="BV23587" s="38"/>
    </row>
    <row r="23588" spans="44:74">
      <c r="AR23588" s="8"/>
      <c r="BV23588" s="38"/>
    </row>
    <row r="23589" spans="44:74">
      <c r="AR23589" s="8"/>
      <c r="BV23589" s="38"/>
    </row>
    <row r="23590" spans="44:74">
      <c r="AR23590" s="8"/>
      <c r="BV23590" s="38"/>
    </row>
    <row r="23591" spans="44:74">
      <c r="AR23591" s="8"/>
      <c r="BV23591" s="38"/>
    </row>
    <row r="23592" spans="44:74">
      <c r="AR23592" s="8"/>
      <c r="BV23592" s="38"/>
    </row>
    <row r="23593" spans="44:74">
      <c r="AR23593" s="8"/>
      <c r="BV23593" s="38"/>
    </row>
    <row r="23594" spans="44:74">
      <c r="AR23594" s="8"/>
      <c r="BV23594" s="38"/>
    </row>
    <row r="23595" spans="44:74">
      <c r="AR23595" s="8"/>
      <c r="BV23595" s="38"/>
    </row>
    <row r="23596" spans="44:74">
      <c r="AR23596" s="8"/>
      <c r="BV23596" s="38"/>
    </row>
    <row r="23597" spans="44:74">
      <c r="AR23597" s="8"/>
      <c r="BV23597" s="38"/>
    </row>
    <row r="23598" spans="44:74">
      <c r="AR23598" s="8"/>
      <c r="BV23598" s="38"/>
    </row>
    <row r="23599" spans="44:74">
      <c r="AR23599" s="8"/>
      <c r="BV23599" s="38"/>
    </row>
    <row r="23600" spans="44:74">
      <c r="AR23600" s="8"/>
      <c r="BV23600" s="38"/>
    </row>
    <row r="23601" spans="44:74">
      <c r="AR23601" s="8"/>
      <c r="BV23601" s="38"/>
    </row>
    <row r="23602" spans="44:74">
      <c r="AR23602" s="8"/>
      <c r="BV23602" s="38"/>
    </row>
    <row r="23603" spans="44:74">
      <c r="AR23603" s="8"/>
      <c r="BV23603" s="38"/>
    </row>
    <row r="23604" spans="44:74">
      <c r="AR23604" s="8"/>
      <c r="BV23604" s="38"/>
    </row>
    <row r="23605" spans="44:74">
      <c r="AR23605" s="8"/>
      <c r="BV23605" s="38"/>
    </row>
    <row r="23606" spans="44:74">
      <c r="AR23606" s="8"/>
      <c r="BV23606" s="38"/>
    </row>
    <row r="23607" spans="44:74">
      <c r="AR23607" s="8"/>
      <c r="BV23607" s="38"/>
    </row>
    <row r="23608" spans="44:74">
      <c r="AR23608" s="8"/>
      <c r="BV23608" s="38"/>
    </row>
    <row r="23609" spans="44:74">
      <c r="AR23609" s="8"/>
      <c r="BV23609" s="38"/>
    </row>
    <row r="23610" spans="44:74">
      <c r="AR23610" s="8"/>
      <c r="BV23610" s="38"/>
    </row>
    <row r="23611" spans="44:74">
      <c r="AR23611" s="8"/>
      <c r="BV23611" s="38"/>
    </row>
    <row r="23612" spans="44:74">
      <c r="AR23612" s="8"/>
      <c r="BV23612" s="38"/>
    </row>
    <row r="23613" spans="44:74">
      <c r="AR23613" s="8"/>
      <c r="BV23613" s="38"/>
    </row>
    <row r="23614" spans="44:74">
      <c r="AR23614" s="8"/>
      <c r="BV23614" s="38"/>
    </row>
    <row r="23615" spans="44:74">
      <c r="AR23615" s="8"/>
      <c r="BV23615" s="38"/>
    </row>
    <row r="23616" spans="44:74">
      <c r="AR23616" s="8"/>
      <c r="BV23616" s="38"/>
    </row>
    <row r="23617" spans="44:74">
      <c r="AR23617" s="8"/>
      <c r="BV23617" s="38"/>
    </row>
    <row r="23618" spans="44:74">
      <c r="AR23618" s="8"/>
      <c r="BV23618" s="38"/>
    </row>
    <row r="23619" spans="44:74">
      <c r="AR23619" s="8"/>
      <c r="BV23619" s="38"/>
    </row>
    <row r="23620" spans="44:74">
      <c r="AR23620" s="8"/>
      <c r="BV23620" s="38"/>
    </row>
    <row r="23621" spans="44:74">
      <c r="AR23621" s="8"/>
      <c r="BV23621" s="38"/>
    </row>
    <row r="23622" spans="44:74">
      <c r="AR23622" s="8"/>
      <c r="BV23622" s="38"/>
    </row>
    <row r="23623" spans="44:74">
      <c r="AR23623" s="8"/>
      <c r="BV23623" s="38"/>
    </row>
    <row r="23624" spans="44:74">
      <c r="AR23624" s="8"/>
      <c r="BV23624" s="38"/>
    </row>
    <row r="23625" spans="44:74">
      <c r="AR23625" s="8"/>
      <c r="BV23625" s="38"/>
    </row>
    <row r="23626" spans="44:74">
      <c r="AR23626" s="8"/>
      <c r="BV23626" s="38"/>
    </row>
    <row r="23627" spans="44:74">
      <c r="AR23627" s="8"/>
      <c r="BV23627" s="38"/>
    </row>
    <row r="23628" spans="44:74">
      <c r="AR23628" s="8"/>
      <c r="BV23628" s="38"/>
    </row>
    <row r="23629" spans="44:74">
      <c r="AR23629" s="8"/>
      <c r="BV23629" s="38"/>
    </row>
    <row r="23630" spans="44:74">
      <c r="AR23630" s="8"/>
      <c r="BV23630" s="38"/>
    </row>
    <row r="23631" spans="44:74">
      <c r="AR23631" s="8"/>
      <c r="BV23631" s="38"/>
    </row>
    <row r="23632" spans="44:74">
      <c r="AR23632" s="8"/>
      <c r="BV23632" s="38"/>
    </row>
    <row r="23633" spans="44:74">
      <c r="AR23633" s="8"/>
      <c r="BV23633" s="38"/>
    </row>
    <row r="23634" spans="44:74">
      <c r="AR23634" s="8"/>
      <c r="BV23634" s="38"/>
    </row>
    <row r="23635" spans="44:74">
      <c r="AR23635" s="8"/>
      <c r="BV23635" s="38"/>
    </row>
    <row r="23636" spans="44:74">
      <c r="AR23636" s="8"/>
      <c r="BV23636" s="38"/>
    </row>
    <row r="23637" spans="44:74">
      <c r="AR23637" s="8"/>
      <c r="BV23637" s="38"/>
    </row>
    <row r="23638" spans="44:74">
      <c r="AR23638" s="8"/>
      <c r="BV23638" s="38"/>
    </row>
    <row r="23639" spans="44:74">
      <c r="AR23639" s="8"/>
      <c r="BV23639" s="38"/>
    </row>
    <row r="23640" spans="44:74">
      <c r="AR23640" s="8"/>
      <c r="BV23640" s="38"/>
    </row>
    <row r="23641" spans="44:74">
      <c r="AR23641" s="8"/>
      <c r="BV23641" s="38"/>
    </row>
    <row r="23642" spans="44:74">
      <c r="AR23642" s="8"/>
      <c r="BV23642" s="38"/>
    </row>
    <row r="23643" spans="44:74">
      <c r="AR23643" s="8"/>
      <c r="BV23643" s="38"/>
    </row>
    <row r="23644" spans="44:74">
      <c r="AR23644" s="8"/>
      <c r="BV23644" s="38"/>
    </row>
    <row r="23645" spans="44:74">
      <c r="AR23645" s="8"/>
      <c r="BV23645" s="38"/>
    </row>
    <row r="23646" spans="44:74">
      <c r="AR23646" s="8"/>
      <c r="BV23646" s="38"/>
    </row>
    <row r="23647" spans="44:74">
      <c r="AR23647" s="8"/>
      <c r="BV23647" s="38"/>
    </row>
    <row r="23648" spans="44:74">
      <c r="AR23648" s="8"/>
      <c r="BV23648" s="38"/>
    </row>
    <row r="23649" spans="44:74">
      <c r="AR23649" s="8"/>
      <c r="BV23649" s="38"/>
    </row>
    <row r="23650" spans="44:74">
      <c r="AR23650" s="8"/>
      <c r="BV23650" s="38"/>
    </row>
    <row r="23651" spans="44:74">
      <c r="AR23651" s="8"/>
      <c r="BV23651" s="38"/>
    </row>
    <row r="23652" spans="44:74">
      <c r="AR23652" s="8"/>
      <c r="BV23652" s="38"/>
    </row>
    <row r="23653" spans="44:74">
      <c r="AR23653" s="8"/>
      <c r="BV23653" s="38"/>
    </row>
    <row r="23654" spans="44:74">
      <c r="AR23654" s="8"/>
      <c r="BV23654" s="38"/>
    </row>
    <row r="23655" spans="44:74">
      <c r="AR23655" s="8"/>
      <c r="BV23655" s="38"/>
    </row>
    <row r="23656" spans="44:74">
      <c r="AR23656" s="8"/>
      <c r="BV23656" s="38"/>
    </row>
    <row r="23657" spans="44:74">
      <c r="AR23657" s="8"/>
      <c r="BV23657" s="38"/>
    </row>
    <row r="23658" spans="44:74">
      <c r="AR23658" s="8"/>
      <c r="BV23658" s="38"/>
    </row>
    <row r="23659" spans="44:74">
      <c r="AR23659" s="8"/>
      <c r="BV23659" s="38"/>
    </row>
    <row r="23660" spans="44:74">
      <c r="AR23660" s="8"/>
      <c r="BV23660" s="38"/>
    </row>
    <row r="23661" spans="44:74">
      <c r="AR23661" s="8"/>
      <c r="BV23661" s="38"/>
    </row>
    <row r="23662" spans="44:74">
      <c r="AR23662" s="8"/>
      <c r="BV23662" s="38"/>
    </row>
    <row r="23663" spans="44:74">
      <c r="AR23663" s="8"/>
      <c r="BV23663" s="38"/>
    </row>
    <row r="23664" spans="44:74">
      <c r="AR23664" s="8"/>
      <c r="BV23664" s="38"/>
    </row>
    <row r="23665" spans="44:74">
      <c r="AR23665" s="8"/>
      <c r="BV23665" s="38"/>
    </row>
    <row r="23666" spans="44:74">
      <c r="AR23666" s="8"/>
      <c r="BV23666" s="38"/>
    </row>
    <row r="23667" spans="44:74">
      <c r="AR23667" s="8"/>
      <c r="BV23667" s="38"/>
    </row>
    <row r="23668" spans="44:74">
      <c r="AR23668" s="8"/>
      <c r="BV23668" s="38"/>
    </row>
    <row r="23669" spans="44:74">
      <c r="AR23669" s="8"/>
      <c r="BV23669" s="38"/>
    </row>
    <row r="23670" spans="44:74">
      <c r="AR23670" s="8"/>
      <c r="BV23670" s="38"/>
    </row>
    <row r="23671" spans="44:74">
      <c r="AR23671" s="8"/>
      <c r="BV23671" s="38"/>
    </row>
    <row r="23672" spans="44:74">
      <c r="AR23672" s="8"/>
      <c r="BV23672" s="38"/>
    </row>
    <row r="23673" spans="44:74">
      <c r="AR23673" s="8"/>
      <c r="BV23673" s="38"/>
    </row>
    <row r="23674" spans="44:74">
      <c r="AR23674" s="8"/>
      <c r="BV23674" s="38"/>
    </row>
    <row r="23675" spans="44:74">
      <c r="AR23675" s="8"/>
      <c r="BV23675" s="38"/>
    </row>
    <row r="23676" spans="44:74">
      <c r="AR23676" s="8"/>
      <c r="BV23676" s="38"/>
    </row>
    <row r="23677" spans="44:74">
      <c r="AR23677" s="8"/>
      <c r="BV23677" s="38"/>
    </row>
    <row r="23678" spans="44:74">
      <c r="AR23678" s="8"/>
      <c r="BV23678" s="38"/>
    </row>
    <row r="23679" spans="44:74">
      <c r="AR23679" s="8"/>
      <c r="BV23679" s="38"/>
    </row>
    <row r="23680" spans="44:74">
      <c r="AR23680" s="8"/>
      <c r="BV23680" s="38"/>
    </row>
    <row r="23681" spans="44:74">
      <c r="AR23681" s="8"/>
      <c r="BV23681" s="38"/>
    </row>
    <row r="23682" spans="44:74">
      <c r="AR23682" s="8"/>
      <c r="BV23682" s="38"/>
    </row>
    <row r="23683" spans="44:74">
      <c r="AR23683" s="8"/>
      <c r="BV23683" s="38"/>
    </row>
    <row r="23684" spans="44:74">
      <c r="AR23684" s="8"/>
      <c r="BV23684" s="38"/>
    </row>
    <row r="23685" spans="44:74">
      <c r="AR23685" s="8"/>
      <c r="BV23685" s="38"/>
    </row>
    <row r="23686" spans="44:74">
      <c r="AR23686" s="8"/>
      <c r="BV23686" s="38"/>
    </row>
    <row r="23687" spans="44:74">
      <c r="AR23687" s="8"/>
      <c r="BV23687" s="38"/>
    </row>
    <row r="23688" spans="44:74">
      <c r="AR23688" s="8"/>
      <c r="BV23688" s="38"/>
    </row>
    <row r="23689" spans="44:74">
      <c r="AR23689" s="8"/>
      <c r="BV23689" s="38"/>
    </row>
    <row r="23690" spans="44:74">
      <c r="AR23690" s="8"/>
      <c r="BV23690" s="38"/>
    </row>
    <row r="23691" spans="44:74">
      <c r="AR23691" s="8"/>
      <c r="BV23691" s="38"/>
    </row>
    <row r="23692" spans="44:74">
      <c r="AR23692" s="8"/>
      <c r="BV23692" s="38"/>
    </row>
    <row r="23693" spans="44:74">
      <c r="AR23693" s="8"/>
      <c r="BV23693" s="38"/>
    </row>
    <row r="23694" spans="44:74">
      <c r="AR23694" s="8"/>
      <c r="BV23694" s="38"/>
    </row>
    <row r="23695" spans="44:74">
      <c r="AR23695" s="8"/>
      <c r="BV23695" s="38"/>
    </row>
    <row r="23696" spans="44:74">
      <c r="AR23696" s="8"/>
      <c r="BV23696" s="38"/>
    </row>
    <row r="23697" spans="44:74">
      <c r="AR23697" s="8"/>
      <c r="BV23697" s="38"/>
    </row>
    <row r="23698" spans="44:74">
      <c r="AR23698" s="8"/>
      <c r="BV23698" s="38"/>
    </row>
    <row r="23699" spans="44:74">
      <c r="AR23699" s="8"/>
      <c r="BV23699" s="38"/>
    </row>
    <row r="23700" spans="44:74">
      <c r="AR23700" s="8"/>
      <c r="BV23700" s="38"/>
    </row>
    <row r="23701" spans="44:74">
      <c r="AR23701" s="8"/>
      <c r="BV23701" s="38"/>
    </row>
    <row r="23702" spans="44:74">
      <c r="AR23702" s="8"/>
      <c r="BV23702" s="38"/>
    </row>
    <row r="23703" spans="44:74">
      <c r="AR23703" s="8"/>
      <c r="BV23703" s="38"/>
    </row>
    <row r="23704" spans="44:74">
      <c r="AR23704" s="8"/>
      <c r="BV23704" s="38"/>
    </row>
    <row r="23705" spans="44:74">
      <c r="AR23705" s="8"/>
      <c r="BV23705" s="38"/>
    </row>
    <row r="23706" spans="44:74">
      <c r="AR23706" s="8"/>
      <c r="BV23706" s="38"/>
    </row>
    <row r="23707" spans="44:74">
      <c r="AR23707" s="8"/>
      <c r="BV23707" s="38"/>
    </row>
    <row r="23708" spans="44:74">
      <c r="AR23708" s="8"/>
      <c r="BV23708" s="38"/>
    </row>
    <row r="23709" spans="44:74">
      <c r="AR23709" s="8"/>
      <c r="BV23709" s="38"/>
    </row>
    <row r="23710" spans="44:74">
      <c r="AR23710" s="8"/>
      <c r="BV23710" s="38"/>
    </row>
    <row r="23711" spans="44:74">
      <c r="AR23711" s="8"/>
      <c r="BV23711" s="38"/>
    </row>
    <row r="23712" spans="44:74">
      <c r="AR23712" s="8"/>
      <c r="BV23712" s="38"/>
    </row>
    <row r="23713" spans="44:74">
      <c r="AR23713" s="8"/>
      <c r="BV23713" s="38"/>
    </row>
    <row r="23714" spans="44:74">
      <c r="AR23714" s="8"/>
      <c r="BV23714" s="38"/>
    </row>
    <row r="23715" spans="44:74">
      <c r="AR23715" s="8"/>
      <c r="BV23715" s="38"/>
    </row>
    <row r="23716" spans="44:74">
      <c r="AR23716" s="8"/>
      <c r="BV23716" s="38"/>
    </row>
    <row r="23717" spans="44:74">
      <c r="AR23717" s="8"/>
      <c r="BV23717" s="38"/>
    </row>
    <row r="23718" spans="44:74">
      <c r="AR23718" s="8"/>
      <c r="BV23718" s="38"/>
    </row>
    <row r="23719" spans="44:74">
      <c r="AR23719" s="8"/>
      <c r="BV23719" s="38"/>
    </row>
    <row r="23720" spans="44:74">
      <c r="AR23720" s="8"/>
      <c r="BV23720" s="38"/>
    </row>
    <row r="23721" spans="44:74">
      <c r="AR23721" s="8"/>
      <c r="BV23721" s="38"/>
    </row>
    <row r="23722" spans="44:74">
      <c r="AR23722" s="8"/>
      <c r="BV23722" s="38"/>
    </row>
    <row r="23723" spans="44:74">
      <c r="AR23723" s="8"/>
      <c r="BV23723" s="38"/>
    </row>
    <row r="23724" spans="44:74">
      <c r="AR23724" s="8"/>
      <c r="BV23724" s="38"/>
    </row>
    <row r="23725" spans="44:74">
      <c r="AR23725" s="8"/>
      <c r="BV23725" s="38"/>
    </row>
    <row r="23726" spans="44:74">
      <c r="AR23726" s="8"/>
      <c r="BV23726" s="38"/>
    </row>
    <row r="23727" spans="44:74">
      <c r="AR23727" s="8"/>
      <c r="BV23727" s="38"/>
    </row>
    <row r="23728" spans="44:74">
      <c r="AR23728" s="8"/>
      <c r="BV23728" s="38"/>
    </row>
    <row r="23729" spans="44:74">
      <c r="AR23729" s="8"/>
      <c r="BV23729" s="38"/>
    </row>
    <row r="23730" spans="44:74">
      <c r="AR23730" s="8"/>
      <c r="BV23730" s="38"/>
    </row>
    <row r="23731" spans="44:74">
      <c r="AR23731" s="8"/>
      <c r="BV23731" s="38"/>
    </row>
    <row r="23732" spans="44:74">
      <c r="AR23732" s="8"/>
      <c r="BV23732" s="38"/>
    </row>
    <row r="23733" spans="44:74">
      <c r="AR23733" s="8"/>
      <c r="BV23733" s="38"/>
    </row>
    <row r="23734" spans="44:74">
      <c r="AR23734" s="8"/>
      <c r="BV23734" s="38"/>
    </row>
    <row r="23735" spans="44:74">
      <c r="AR23735" s="8"/>
      <c r="BV23735" s="38"/>
    </row>
    <row r="23736" spans="44:74">
      <c r="AR23736" s="8"/>
      <c r="BV23736" s="38"/>
    </row>
    <row r="23737" spans="44:74">
      <c r="AR23737" s="8"/>
      <c r="BV23737" s="38"/>
    </row>
    <row r="23738" spans="44:74">
      <c r="AR23738" s="8"/>
      <c r="BV23738" s="38"/>
    </row>
    <row r="23739" spans="44:74">
      <c r="AR23739" s="8"/>
      <c r="BV23739" s="38"/>
    </row>
    <row r="23740" spans="44:74">
      <c r="AR23740" s="8"/>
      <c r="BV23740" s="38"/>
    </row>
    <row r="23741" spans="44:74">
      <c r="AR23741" s="8"/>
      <c r="BV23741" s="38"/>
    </row>
    <row r="23742" spans="44:74">
      <c r="AR23742" s="8"/>
      <c r="BV23742" s="38"/>
    </row>
    <row r="23743" spans="44:74">
      <c r="AR23743" s="8"/>
      <c r="BV23743" s="38"/>
    </row>
    <row r="23744" spans="44:74">
      <c r="AR23744" s="8"/>
      <c r="BV23744" s="38"/>
    </row>
    <row r="23745" spans="44:74">
      <c r="AR23745" s="8"/>
      <c r="BV23745" s="38"/>
    </row>
    <row r="23746" spans="44:74">
      <c r="AR23746" s="8"/>
      <c r="BV23746" s="38"/>
    </row>
    <row r="23747" spans="44:74">
      <c r="AR23747" s="8"/>
      <c r="BV23747" s="38"/>
    </row>
    <row r="23748" spans="44:74">
      <c r="AR23748" s="8"/>
      <c r="BV23748" s="38"/>
    </row>
    <row r="23749" spans="44:74">
      <c r="AR23749" s="8"/>
      <c r="BV23749" s="38"/>
    </row>
    <row r="23750" spans="44:74">
      <c r="AR23750" s="8"/>
      <c r="BV23750" s="38"/>
    </row>
    <row r="23751" spans="44:74">
      <c r="AR23751" s="8"/>
      <c r="BV23751" s="38"/>
    </row>
    <row r="23752" spans="44:74">
      <c r="AR23752" s="8"/>
      <c r="BV23752" s="38"/>
    </row>
    <row r="23753" spans="44:74">
      <c r="AR23753" s="8"/>
      <c r="BV23753" s="38"/>
    </row>
    <row r="23754" spans="44:74">
      <c r="AR23754" s="8"/>
      <c r="BV23754" s="38"/>
    </row>
    <row r="23755" spans="44:74">
      <c r="AR23755" s="8"/>
      <c r="BV23755" s="38"/>
    </row>
    <row r="23756" spans="44:74">
      <c r="AR23756" s="8"/>
      <c r="BV23756" s="38"/>
    </row>
    <row r="23757" spans="44:74">
      <c r="AR23757" s="8"/>
      <c r="BV23757" s="38"/>
    </row>
    <row r="23758" spans="44:74">
      <c r="AR23758" s="8"/>
      <c r="BV23758" s="38"/>
    </row>
    <row r="23759" spans="44:74">
      <c r="AR23759" s="8"/>
      <c r="BV23759" s="38"/>
    </row>
    <row r="23760" spans="44:74">
      <c r="AR23760" s="8"/>
      <c r="BV23760" s="38"/>
    </row>
    <row r="23761" spans="44:74">
      <c r="AR23761" s="8"/>
      <c r="BV23761" s="38"/>
    </row>
    <row r="23762" spans="44:74">
      <c r="AR23762" s="8"/>
      <c r="BV23762" s="38"/>
    </row>
    <row r="23763" spans="44:74">
      <c r="AR23763" s="8"/>
      <c r="BV23763" s="38"/>
    </row>
    <row r="23764" spans="44:74">
      <c r="AR23764" s="8"/>
      <c r="BV23764" s="38"/>
    </row>
    <row r="23765" spans="44:74">
      <c r="AR23765" s="8"/>
      <c r="BV23765" s="38"/>
    </row>
    <row r="23766" spans="44:74">
      <c r="AR23766" s="8"/>
      <c r="BV23766" s="38"/>
    </row>
    <row r="23767" spans="44:74">
      <c r="AR23767" s="8"/>
      <c r="BV23767" s="38"/>
    </row>
    <row r="23768" spans="44:74">
      <c r="AR23768" s="8"/>
      <c r="BV23768" s="38"/>
    </row>
    <row r="23769" spans="44:74">
      <c r="AR23769" s="8"/>
      <c r="BV23769" s="38"/>
    </row>
    <row r="23770" spans="44:74">
      <c r="AR23770" s="8"/>
      <c r="BV23770" s="38"/>
    </row>
    <row r="23771" spans="44:74">
      <c r="AR23771" s="8"/>
      <c r="BV23771" s="38"/>
    </row>
    <row r="23772" spans="44:74">
      <c r="AR23772" s="8"/>
      <c r="BV23772" s="38"/>
    </row>
    <row r="23773" spans="44:74">
      <c r="AR23773" s="8"/>
      <c r="BV23773" s="38"/>
    </row>
    <row r="23774" spans="44:74">
      <c r="AR23774" s="8"/>
      <c r="BV23774" s="38"/>
    </row>
    <row r="23775" spans="44:74">
      <c r="AR23775" s="8"/>
      <c r="BV23775" s="38"/>
    </row>
    <row r="23776" spans="44:74">
      <c r="AR23776" s="8"/>
      <c r="BV23776" s="38"/>
    </row>
    <row r="23777" spans="44:74">
      <c r="AR23777" s="8"/>
      <c r="BV23777" s="38"/>
    </row>
    <row r="23778" spans="44:74">
      <c r="AR23778" s="8"/>
      <c r="BV23778" s="38"/>
    </row>
    <row r="23779" spans="44:74">
      <c r="AR23779" s="8"/>
      <c r="BV23779" s="38"/>
    </row>
    <row r="23780" spans="44:74">
      <c r="AR23780" s="8"/>
      <c r="BV23780" s="38"/>
    </row>
    <row r="23781" spans="44:74">
      <c r="AR23781" s="8"/>
      <c r="BV23781" s="38"/>
    </row>
    <row r="23782" spans="44:74">
      <c r="AR23782" s="8"/>
      <c r="BV23782" s="38"/>
    </row>
    <row r="23783" spans="44:74">
      <c r="AR23783" s="8"/>
      <c r="BV23783" s="38"/>
    </row>
    <row r="23784" spans="44:74">
      <c r="AR23784" s="8"/>
      <c r="BV23784" s="38"/>
    </row>
    <row r="23785" spans="44:74">
      <c r="AR23785" s="8"/>
      <c r="BV23785" s="38"/>
    </row>
    <row r="23786" spans="44:74">
      <c r="AR23786" s="8"/>
      <c r="BV23786" s="38"/>
    </row>
    <row r="23787" spans="44:74">
      <c r="AR23787" s="8"/>
      <c r="BV23787" s="38"/>
    </row>
    <row r="23788" spans="44:74">
      <c r="AR23788" s="8"/>
      <c r="BV23788" s="38"/>
    </row>
    <row r="23789" spans="44:74">
      <c r="AR23789" s="8"/>
      <c r="BV23789" s="38"/>
    </row>
    <row r="23790" spans="44:74">
      <c r="AR23790" s="8"/>
      <c r="BV23790" s="38"/>
    </row>
    <row r="23791" spans="44:74">
      <c r="AR23791" s="8"/>
      <c r="BV23791" s="38"/>
    </row>
    <row r="23792" spans="44:74">
      <c r="AR23792" s="8"/>
      <c r="BV23792" s="38"/>
    </row>
    <row r="23793" spans="44:74">
      <c r="AR23793" s="8"/>
      <c r="BV23793" s="38"/>
    </row>
    <row r="23794" spans="44:74">
      <c r="AR23794" s="8"/>
      <c r="BV23794" s="38"/>
    </row>
    <row r="23795" spans="44:74">
      <c r="AR23795" s="8"/>
      <c r="BV23795" s="38"/>
    </row>
    <row r="23796" spans="44:74">
      <c r="AR23796" s="8"/>
      <c r="BV23796" s="38"/>
    </row>
    <row r="23797" spans="44:74">
      <c r="AR23797" s="8"/>
      <c r="BV23797" s="38"/>
    </row>
    <row r="23798" spans="44:74">
      <c r="AR23798" s="8"/>
      <c r="BV23798" s="38"/>
    </row>
    <row r="23799" spans="44:74">
      <c r="AR23799" s="8"/>
      <c r="BV23799" s="38"/>
    </row>
    <row r="23800" spans="44:74">
      <c r="AR23800" s="8"/>
      <c r="BV23800" s="38"/>
    </row>
    <row r="23801" spans="44:74">
      <c r="AR23801" s="8"/>
      <c r="BV23801" s="38"/>
    </row>
    <row r="23802" spans="44:74">
      <c r="AR23802" s="8"/>
      <c r="BV23802" s="38"/>
    </row>
    <row r="23803" spans="44:74">
      <c r="AR23803" s="8"/>
      <c r="BV23803" s="38"/>
    </row>
    <row r="23804" spans="44:74">
      <c r="AR23804" s="8"/>
      <c r="BV23804" s="38"/>
    </row>
    <row r="23805" spans="44:74">
      <c r="AR23805" s="8"/>
      <c r="BV23805" s="38"/>
    </row>
    <row r="23806" spans="44:74">
      <c r="AR23806" s="8"/>
      <c r="BV23806" s="38"/>
    </row>
    <row r="23807" spans="44:74">
      <c r="AR23807" s="8"/>
      <c r="BV23807" s="38"/>
    </row>
    <row r="23808" spans="44:74">
      <c r="AR23808" s="8"/>
      <c r="BV23808" s="38"/>
    </row>
    <row r="23809" spans="44:74">
      <c r="AR23809" s="8"/>
      <c r="BV23809" s="38"/>
    </row>
    <row r="23810" spans="44:74">
      <c r="AR23810" s="8"/>
      <c r="BV23810" s="38"/>
    </row>
    <row r="23811" spans="44:74">
      <c r="AR23811" s="8"/>
      <c r="BV23811" s="38"/>
    </row>
    <row r="23812" spans="44:74">
      <c r="AR23812" s="8"/>
      <c r="BV23812" s="38"/>
    </row>
    <row r="23813" spans="44:74">
      <c r="AR23813" s="8"/>
      <c r="BV23813" s="38"/>
    </row>
    <row r="23814" spans="44:74">
      <c r="AR23814" s="8"/>
      <c r="BV23814" s="38"/>
    </row>
    <row r="23815" spans="44:74">
      <c r="AR23815" s="8"/>
      <c r="BV23815" s="38"/>
    </row>
    <row r="23816" spans="44:74">
      <c r="AR23816" s="8"/>
      <c r="BV23816" s="38"/>
    </row>
    <row r="23817" spans="44:74">
      <c r="AR23817" s="8"/>
      <c r="BV23817" s="38"/>
    </row>
    <row r="23818" spans="44:74">
      <c r="AR23818" s="8"/>
      <c r="BV23818" s="38"/>
    </row>
    <row r="23819" spans="44:74">
      <c r="AR23819" s="8"/>
      <c r="BV23819" s="38"/>
    </row>
    <row r="23820" spans="44:74">
      <c r="AR23820" s="8"/>
      <c r="BV23820" s="38"/>
    </row>
    <row r="23821" spans="44:74">
      <c r="AR23821" s="8"/>
      <c r="BV23821" s="38"/>
    </row>
    <row r="23822" spans="44:74">
      <c r="AR23822" s="8"/>
      <c r="BV23822" s="38"/>
    </row>
    <row r="23823" spans="44:74">
      <c r="AR23823" s="8"/>
      <c r="BV23823" s="38"/>
    </row>
    <row r="23824" spans="44:74">
      <c r="AR23824" s="8"/>
      <c r="BV23824" s="38"/>
    </row>
    <row r="23825" spans="44:74">
      <c r="AR23825" s="8"/>
      <c r="BV23825" s="38"/>
    </row>
    <row r="23826" spans="44:74">
      <c r="AR23826" s="8"/>
      <c r="BV23826" s="38"/>
    </row>
    <row r="23827" spans="44:74">
      <c r="AR23827" s="8"/>
      <c r="BV23827" s="38"/>
    </row>
    <row r="23828" spans="44:74">
      <c r="AR23828" s="8"/>
      <c r="BV23828" s="38"/>
    </row>
    <row r="23829" spans="44:74">
      <c r="AR23829" s="8"/>
      <c r="BV23829" s="38"/>
    </row>
    <row r="23830" spans="44:74">
      <c r="AR23830" s="8"/>
      <c r="BV23830" s="38"/>
    </row>
    <row r="23831" spans="44:74">
      <c r="AR23831" s="8"/>
      <c r="BV23831" s="38"/>
    </row>
    <row r="23832" spans="44:74">
      <c r="AR23832" s="8"/>
      <c r="BV23832" s="38"/>
    </row>
    <row r="23833" spans="44:74">
      <c r="AR23833" s="8"/>
      <c r="BV23833" s="38"/>
    </row>
    <row r="23834" spans="44:74">
      <c r="AR23834" s="8"/>
      <c r="BV23834" s="38"/>
    </row>
    <row r="23835" spans="44:74">
      <c r="AR23835" s="8"/>
      <c r="BV23835" s="38"/>
    </row>
    <row r="23836" spans="44:74">
      <c r="AR23836" s="8"/>
      <c r="BV23836" s="38"/>
    </row>
    <row r="23837" spans="44:74">
      <c r="AR23837" s="8"/>
      <c r="BV23837" s="38"/>
    </row>
    <row r="23838" spans="44:74">
      <c r="AR23838" s="8"/>
      <c r="BV23838" s="38"/>
    </row>
    <row r="23839" spans="44:74">
      <c r="AR23839" s="8"/>
      <c r="BV23839" s="38"/>
    </row>
    <row r="23840" spans="44:74">
      <c r="AR23840" s="8"/>
      <c r="BV23840" s="38"/>
    </row>
    <row r="23841" spans="44:74">
      <c r="AR23841" s="8"/>
      <c r="BV23841" s="38"/>
    </row>
    <row r="23842" spans="44:74">
      <c r="AR23842" s="8"/>
      <c r="BV23842" s="38"/>
    </row>
    <row r="23843" spans="44:74">
      <c r="AR23843" s="8"/>
      <c r="BV23843" s="38"/>
    </row>
    <row r="23844" spans="44:74">
      <c r="AR23844" s="8"/>
      <c r="BV23844" s="38"/>
    </row>
    <row r="23845" spans="44:74">
      <c r="AR23845" s="8"/>
      <c r="BV23845" s="38"/>
    </row>
    <row r="23846" spans="44:74">
      <c r="AR23846" s="8"/>
      <c r="BV23846" s="38"/>
    </row>
    <row r="23847" spans="44:74">
      <c r="AR23847" s="8"/>
      <c r="BV23847" s="38"/>
    </row>
    <row r="23848" spans="44:74">
      <c r="AR23848" s="8"/>
      <c r="BV23848" s="38"/>
    </row>
    <row r="23849" spans="44:74">
      <c r="AR23849" s="8"/>
      <c r="BV23849" s="38"/>
    </row>
    <row r="23850" spans="44:74">
      <c r="AR23850" s="8"/>
      <c r="BV23850" s="38"/>
    </row>
    <row r="23851" spans="44:74">
      <c r="AR23851" s="8"/>
      <c r="BV23851" s="38"/>
    </row>
    <row r="23852" spans="44:74">
      <c r="AR23852" s="8"/>
      <c r="BV23852" s="38"/>
    </row>
    <row r="23853" spans="44:74">
      <c r="AR23853" s="8"/>
      <c r="BV23853" s="38"/>
    </row>
    <row r="23854" spans="44:74">
      <c r="AR23854" s="8"/>
      <c r="BV23854" s="38"/>
    </row>
    <row r="23855" spans="44:74">
      <c r="AR23855" s="8"/>
      <c r="BV23855" s="38"/>
    </row>
    <row r="23856" spans="44:74">
      <c r="AR23856" s="8"/>
      <c r="BV23856" s="38"/>
    </row>
    <row r="23857" spans="44:74">
      <c r="AR23857" s="8"/>
      <c r="BV23857" s="38"/>
    </row>
    <row r="23858" spans="44:74">
      <c r="AR23858" s="8"/>
      <c r="BV23858" s="38"/>
    </row>
    <row r="23859" spans="44:74">
      <c r="AR23859" s="8"/>
      <c r="BV23859" s="38"/>
    </row>
    <row r="23860" spans="44:74">
      <c r="AR23860" s="8"/>
      <c r="BV23860" s="38"/>
    </row>
    <row r="23861" spans="44:74">
      <c r="AR23861" s="8"/>
      <c r="BV23861" s="38"/>
    </row>
    <row r="23862" spans="44:74">
      <c r="AR23862" s="8"/>
      <c r="BV23862" s="38"/>
    </row>
    <row r="23863" spans="44:74">
      <c r="AR23863" s="8"/>
      <c r="BV23863" s="38"/>
    </row>
    <row r="23864" spans="44:74">
      <c r="AR23864" s="8"/>
      <c r="BV23864" s="38"/>
    </row>
    <row r="23865" spans="44:74">
      <c r="AR23865" s="8"/>
      <c r="BV23865" s="38"/>
    </row>
    <row r="23866" spans="44:74">
      <c r="AR23866" s="8"/>
      <c r="BV23866" s="38"/>
    </row>
    <row r="23867" spans="44:74">
      <c r="AR23867" s="8"/>
      <c r="BV23867" s="38"/>
    </row>
    <row r="23868" spans="44:74">
      <c r="AR23868" s="8"/>
      <c r="BV23868" s="38"/>
    </row>
    <row r="23869" spans="44:74">
      <c r="AR23869" s="8"/>
      <c r="BV23869" s="38"/>
    </row>
    <row r="23870" spans="44:74">
      <c r="AR23870" s="8"/>
      <c r="BV23870" s="38"/>
    </row>
    <row r="23871" spans="44:74">
      <c r="AR23871" s="8"/>
      <c r="BV23871" s="38"/>
    </row>
    <row r="23872" spans="44:74">
      <c r="AR23872" s="8"/>
      <c r="BV23872" s="38"/>
    </row>
    <row r="23873" spans="44:74">
      <c r="AR23873" s="8"/>
      <c r="BV23873" s="38"/>
    </row>
    <row r="23874" spans="44:74">
      <c r="AR23874" s="8"/>
      <c r="BV23874" s="38"/>
    </row>
    <row r="23875" spans="44:74">
      <c r="AR23875" s="8"/>
      <c r="BV23875" s="38"/>
    </row>
    <row r="23876" spans="44:74">
      <c r="AR23876" s="8"/>
      <c r="BV23876" s="38"/>
    </row>
    <row r="23877" spans="44:74">
      <c r="AR23877" s="8"/>
      <c r="BV23877" s="38"/>
    </row>
    <row r="23878" spans="44:74">
      <c r="AR23878" s="8"/>
      <c r="BV23878" s="38"/>
    </row>
    <row r="23879" spans="44:74">
      <c r="AR23879" s="8"/>
      <c r="BV23879" s="38"/>
    </row>
    <row r="23880" spans="44:74">
      <c r="AR23880" s="8"/>
      <c r="BV23880" s="38"/>
    </row>
    <row r="23881" spans="44:74">
      <c r="AR23881" s="8"/>
      <c r="BV23881" s="38"/>
    </row>
    <row r="23882" spans="44:74">
      <c r="AR23882" s="8"/>
      <c r="BV23882" s="38"/>
    </row>
    <row r="23883" spans="44:74">
      <c r="AR23883" s="8"/>
      <c r="BV23883" s="38"/>
    </row>
    <row r="23884" spans="44:74">
      <c r="AR23884" s="8"/>
      <c r="BV23884" s="38"/>
    </row>
    <row r="23885" spans="44:74">
      <c r="AR23885" s="8"/>
      <c r="BV23885" s="38"/>
    </row>
    <row r="23886" spans="44:74">
      <c r="AR23886" s="8"/>
      <c r="BV23886" s="38"/>
    </row>
    <row r="23887" spans="44:74">
      <c r="AR23887" s="8"/>
      <c r="BV23887" s="38"/>
    </row>
    <row r="23888" spans="44:74">
      <c r="AR23888" s="8"/>
      <c r="BV23888" s="38"/>
    </row>
    <row r="23889" spans="44:74">
      <c r="AR23889" s="8"/>
      <c r="BV23889" s="38"/>
    </row>
    <row r="23890" spans="44:74">
      <c r="AR23890" s="8"/>
      <c r="BV23890" s="38"/>
    </row>
    <row r="23891" spans="44:74">
      <c r="AR23891" s="8"/>
      <c r="BV23891" s="38"/>
    </row>
    <row r="23892" spans="44:74">
      <c r="AR23892" s="8"/>
      <c r="BV23892" s="38"/>
    </row>
    <row r="23893" spans="44:74">
      <c r="AR23893" s="8"/>
      <c r="BV23893" s="38"/>
    </row>
    <row r="23894" spans="44:74">
      <c r="AR23894" s="8"/>
      <c r="BV23894" s="38"/>
    </row>
    <row r="23895" spans="44:74">
      <c r="AR23895" s="8"/>
      <c r="BV23895" s="38"/>
    </row>
    <row r="23896" spans="44:74">
      <c r="AR23896" s="8"/>
      <c r="BV23896" s="38"/>
    </row>
    <row r="23897" spans="44:74">
      <c r="AR23897" s="8"/>
      <c r="BV23897" s="38"/>
    </row>
    <row r="23898" spans="44:74">
      <c r="AR23898" s="8"/>
      <c r="BV23898" s="38"/>
    </row>
    <row r="23899" spans="44:74">
      <c r="AR23899" s="8"/>
      <c r="BV23899" s="38"/>
    </row>
    <row r="23900" spans="44:74">
      <c r="AR23900" s="8"/>
      <c r="BV23900" s="38"/>
    </row>
    <row r="23901" spans="44:74">
      <c r="AR23901" s="8"/>
      <c r="BV23901" s="38"/>
    </row>
    <row r="23902" spans="44:74">
      <c r="AR23902" s="8"/>
      <c r="BV23902" s="38"/>
    </row>
    <row r="23903" spans="44:74">
      <c r="AR23903" s="8"/>
      <c r="BV23903" s="38"/>
    </row>
    <row r="23904" spans="44:74">
      <c r="AR23904" s="8"/>
      <c r="BV23904" s="38"/>
    </row>
    <row r="23905" spans="44:74">
      <c r="AR23905" s="8"/>
      <c r="BV23905" s="38"/>
    </row>
    <row r="23906" spans="44:74">
      <c r="AR23906" s="8"/>
      <c r="BV23906" s="38"/>
    </row>
    <row r="23907" spans="44:74">
      <c r="AR23907" s="8"/>
      <c r="BV23907" s="38"/>
    </row>
    <row r="23908" spans="44:74">
      <c r="AR23908" s="8"/>
      <c r="BV23908" s="38"/>
    </row>
    <row r="23909" spans="44:74">
      <c r="AR23909" s="8"/>
      <c r="BV23909" s="38"/>
    </row>
    <row r="23910" spans="44:74">
      <c r="AR23910" s="8"/>
      <c r="BV23910" s="38"/>
    </row>
    <row r="23911" spans="44:74">
      <c r="AR23911" s="8"/>
      <c r="BV23911" s="38"/>
    </row>
    <row r="23912" spans="44:74">
      <c r="AR23912" s="8"/>
      <c r="BV23912" s="38"/>
    </row>
    <row r="23913" spans="44:74">
      <c r="AR23913" s="8"/>
      <c r="BV23913" s="38"/>
    </row>
    <row r="23914" spans="44:74">
      <c r="AR23914" s="8"/>
      <c r="BV23914" s="38"/>
    </row>
    <row r="23915" spans="44:74">
      <c r="AR23915" s="8"/>
      <c r="BV23915" s="38"/>
    </row>
    <row r="23916" spans="44:74">
      <c r="AR23916" s="8"/>
      <c r="BV23916" s="38"/>
    </row>
    <row r="23917" spans="44:74">
      <c r="AR23917" s="8"/>
      <c r="BV23917" s="38"/>
    </row>
    <row r="23918" spans="44:74">
      <c r="AR23918" s="8"/>
      <c r="BV23918" s="38"/>
    </row>
    <row r="23919" spans="44:74">
      <c r="AR23919" s="8"/>
      <c r="BV23919" s="38"/>
    </row>
    <row r="23920" spans="44:74">
      <c r="AR23920" s="8"/>
      <c r="BV23920" s="38"/>
    </row>
    <row r="23921" spans="44:74">
      <c r="AR23921" s="8"/>
      <c r="BV23921" s="38"/>
    </row>
    <row r="23922" spans="44:74">
      <c r="AR23922" s="8"/>
      <c r="BV23922" s="38"/>
    </row>
    <row r="23923" spans="44:74">
      <c r="AR23923" s="8"/>
      <c r="BV23923" s="38"/>
    </row>
    <row r="23924" spans="44:74">
      <c r="AR23924" s="8"/>
      <c r="BV23924" s="38"/>
    </row>
    <row r="23925" spans="44:74">
      <c r="AR23925" s="8"/>
      <c r="BV23925" s="38"/>
    </row>
    <row r="23926" spans="44:74">
      <c r="AR23926" s="8"/>
      <c r="BV23926" s="38"/>
    </row>
    <row r="23927" spans="44:74">
      <c r="AR23927" s="8"/>
      <c r="BV23927" s="38"/>
    </row>
    <row r="23928" spans="44:74">
      <c r="AR23928" s="8"/>
      <c r="BV23928" s="38"/>
    </row>
    <row r="23929" spans="44:74">
      <c r="AR23929" s="8"/>
      <c r="BV23929" s="38"/>
    </row>
    <row r="23930" spans="44:74">
      <c r="AR23930" s="8"/>
      <c r="BV23930" s="38"/>
    </row>
    <row r="23931" spans="44:74">
      <c r="AR23931" s="8"/>
      <c r="BV23931" s="38"/>
    </row>
    <row r="23932" spans="44:74">
      <c r="AR23932" s="8"/>
      <c r="BV23932" s="38"/>
    </row>
    <row r="23933" spans="44:74">
      <c r="AR23933" s="8"/>
      <c r="BV23933" s="38"/>
    </row>
    <row r="23934" spans="44:74">
      <c r="AR23934" s="8"/>
      <c r="BV23934" s="38"/>
    </row>
    <row r="23935" spans="44:74">
      <c r="AR23935" s="8"/>
      <c r="BV23935" s="38"/>
    </row>
    <row r="23936" spans="44:74">
      <c r="AR23936" s="8"/>
      <c r="BV23936" s="38"/>
    </row>
    <row r="23937" spans="44:74">
      <c r="AR23937" s="8"/>
      <c r="BV23937" s="38"/>
    </row>
    <row r="23938" spans="44:74">
      <c r="AR23938" s="8"/>
      <c r="BV23938" s="38"/>
    </row>
    <row r="23939" spans="44:74">
      <c r="AR23939" s="8"/>
      <c r="BV23939" s="38"/>
    </row>
    <row r="23940" spans="44:74">
      <c r="AR23940" s="8"/>
      <c r="BV23940" s="38"/>
    </row>
    <row r="23941" spans="44:74">
      <c r="AR23941" s="8"/>
      <c r="BV23941" s="38"/>
    </row>
    <row r="23942" spans="44:74">
      <c r="AR23942" s="8"/>
      <c r="BV23942" s="38"/>
    </row>
    <row r="23943" spans="44:74">
      <c r="AR23943" s="8"/>
      <c r="BV23943" s="38"/>
    </row>
    <row r="23944" spans="44:74">
      <c r="AR23944" s="8"/>
      <c r="BV23944" s="38"/>
    </row>
    <row r="23945" spans="44:74">
      <c r="AR23945" s="8"/>
      <c r="BV23945" s="38"/>
    </row>
    <row r="23946" spans="44:74">
      <c r="AR23946" s="8"/>
      <c r="BV23946" s="38"/>
    </row>
    <row r="23947" spans="44:74">
      <c r="AR23947" s="8"/>
      <c r="BV23947" s="38"/>
    </row>
    <row r="23948" spans="44:74">
      <c r="AR23948" s="8"/>
      <c r="BV23948" s="38"/>
    </row>
    <row r="23949" spans="44:74">
      <c r="AR23949" s="8"/>
      <c r="BV23949" s="38"/>
    </row>
    <row r="23950" spans="44:74">
      <c r="AR23950" s="8"/>
      <c r="BV23950" s="38"/>
    </row>
    <row r="23951" spans="44:74">
      <c r="AR23951" s="8"/>
      <c r="BV23951" s="38"/>
    </row>
    <row r="23952" spans="44:74">
      <c r="AR23952" s="8"/>
      <c r="BV23952" s="38"/>
    </row>
    <row r="23953" spans="44:74">
      <c r="AR23953" s="8"/>
      <c r="BV23953" s="38"/>
    </row>
    <row r="23954" spans="44:74">
      <c r="AR23954" s="8"/>
      <c r="BV23954" s="38"/>
    </row>
    <row r="23955" spans="44:74">
      <c r="AR23955" s="8"/>
      <c r="BV23955" s="38"/>
    </row>
    <row r="23956" spans="44:74">
      <c r="AR23956" s="8"/>
      <c r="BV23956" s="38"/>
    </row>
    <row r="23957" spans="44:74">
      <c r="AR23957" s="8"/>
      <c r="BV23957" s="38"/>
    </row>
    <row r="23958" spans="44:74">
      <c r="AR23958" s="8"/>
      <c r="BV23958" s="38"/>
    </row>
    <row r="23959" spans="44:74">
      <c r="AR23959" s="8"/>
      <c r="BV23959" s="38"/>
    </row>
    <row r="23960" spans="44:74">
      <c r="AR23960" s="8"/>
      <c r="BV23960" s="38"/>
    </row>
    <row r="23961" spans="44:74">
      <c r="AR23961" s="8"/>
      <c r="BV23961" s="38"/>
    </row>
    <row r="23962" spans="44:74">
      <c r="AR23962" s="8"/>
      <c r="BV23962" s="38"/>
    </row>
    <row r="23963" spans="44:74">
      <c r="AR23963" s="8"/>
      <c r="BV23963" s="38"/>
    </row>
    <row r="23964" spans="44:74">
      <c r="AR23964" s="8"/>
      <c r="BV23964" s="38"/>
    </row>
    <row r="23965" spans="44:74">
      <c r="AR23965" s="8"/>
      <c r="BV23965" s="38"/>
    </row>
    <row r="23966" spans="44:74">
      <c r="AR23966" s="8"/>
      <c r="BV23966" s="38"/>
    </row>
    <row r="23967" spans="44:74">
      <c r="AR23967" s="8"/>
      <c r="BV23967" s="38"/>
    </row>
    <row r="23968" spans="44:74">
      <c r="AR23968" s="8"/>
      <c r="BV23968" s="38"/>
    </row>
    <row r="23969" spans="44:74">
      <c r="AR23969" s="8"/>
      <c r="BV23969" s="38"/>
    </row>
    <row r="23970" spans="44:74">
      <c r="AR23970" s="8"/>
      <c r="BV23970" s="38"/>
    </row>
    <row r="23971" spans="44:74">
      <c r="AR23971" s="8"/>
      <c r="BV23971" s="38"/>
    </row>
    <row r="23972" spans="44:74">
      <c r="AR23972" s="8"/>
      <c r="BV23972" s="38"/>
    </row>
    <row r="23973" spans="44:74">
      <c r="AR23973" s="8"/>
      <c r="BV23973" s="38"/>
    </row>
    <row r="23974" spans="44:74">
      <c r="AR23974" s="8"/>
      <c r="BV23974" s="38"/>
    </row>
    <row r="23975" spans="44:74">
      <c r="AR23975" s="8"/>
      <c r="BV23975" s="38"/>
    </row>
    <row r="23976" spans="44:74">
      <c r="AR23976" s="8"/>
      <c r="BV23976" s="38"/>
    </row>
    <row r="23977" spans="44:74">
      <c r="AR23977" s="8"/>
      <c r="BV23977" s="38"/>
    </row>
    <row r="23978" spans="44:74">
      <c r="AR23978" s="8"/>
      <c r="BV23978" s="38"/>
    </row>
    <row r="23979" spans="44:74">
      <c r="AR23979" s="8"/>
      <c r="BV23979" s="38"/>
    </row>
    <row r="23980" spans="44:74">
      <c r="AR23980" s="8"/>
      <c r="BV23980" s="38"/>
    </row>
    <row r="23981" spans="44:74">
      <c r="AR23981" s="8"/>
      <c r="BV23981" s="38"/>
    </row>
    <row r="23982" spans="44:74">
      <c r="AR23982" s="8"/>
      <c r="BV23982" s="38"/>
    </row>
    <row r="23983" spans="44:74">
      <c r="AR23983" s="8"/>
      <c r="BV23983" s="38"/>
    </row>
    <row r="23984" spans="44:74">
      <c r="AR23984" s="8"/>
      <c r="BV23984" s="38"/>
    </row>
    <row r="23985" spans="44:74">
      <c r="AR23985" s="8"/>
      <c r="BV23985" s="38"/>
    </row>
    <row r="23986" spans="44:74">
      <c r="AR23986" s="8"/>
      <c r="BV23986" s="38"/>
    </row>
    <row r="23987" spans="44:74">
      <c r="AR23987" s="8"/>
      <c r="BV23987" s="38"/>
    </row>
    <row r="23988" spans="44:74">
      <c r="AR23988" s="8"/>
      <c r="BV23988" s="38"/>
    </row>
    <row r="23989" spans="44:74">
      <c r="AR23989" s="8"/>
      <c r="BV23989" s="38"/>
    </row>
    <row r="23990" spans="44:74">
      <c r="AR23990" s="8"/>
      <c r="BV23990" s="38"/>
    </row>
    <row r="23991" spans="44:74">
      <c r="AR23991" s="8"/>
      <c r="BV23991" s="38"/>
    </row>
    <row r="23992" spans="44:74">
      <c r="AR23992" s="8"/>
      <c r="BV23992" s="38"/>
    </row>
    <row r="23993" spans="44:74">
      <c r="AR23993" s="8"/>
      <c r="BV23993" s="38"/>
    </row>
    <row r="23994" spans="44:74">
      <c r="AR23994" s="8"/>
      <c r="BV23994" s="38"/>
    </row>
    <row r="23995" spans="44:74">
      <c r="AR23995" s="8"/>
      <c r="BV23995" s="38"/>
    </row>
    <row r="23996" spans="44:74">
      <c r="AR23996" s="8"/>
      <c r="BV23996" s="38"/>
    </row>
    <row r="23997" spans="44:74">
      <c r="AR23997" s="8"/>
      <c r="BV23997" s="38"/>
    </row>
    <row r="23998" spans="44:74">
      <c r="AR23998" s="8"/>
      <c r="BV23998" s="38"/>
    </row>
    <row r="23999" spans="44:74">
      <c r="AR23999" s="8"/>
      <c r="BV23999" s="38"/>
    </row>
    <row r="24000" spans="44:74">
      <c r="AR24000" s="8"/>
      <c r="BV24000" s="38"/>
    </row>
    <row r="24001" spans="44:74">
      <c r="AR24001" s="8"/>
      <c r="BV24001" s="38"/>
    </row>
    <row r="24002" spans="44:74">
      <c r="AR24002" s="8"/>
      <c r="BV24002" s="38"/>
    </row>
    <row r="24003" spans="44:74">
      <c r="AR24003" s="8"/>
      <c r="BV24003" s="38"/>
    </row>
    <row r="24004" spans="44:74">
      <c r="AR24004" s="8"/>
      <c r="BV24004" s="38"/>
    </row>
    <row r="24005" spans="44:74">
      <c r="AR24005" s="8"/>
      <c r="BV24005" s="38"/>
    </row>
    <row r="24006" spans="44:74">
      <c r="AR24006" s="8"/>
      <c r="BV24006" s="38"/>
    </row>
    <row r="24007" spans="44:74">
      <c r="AR24007" s="8"/>
      <c r="BV24007" s="38"/>
    </row>
    <row r="24008" spans="44:74">
      <c r="AR24008" s="8"/>
      <c r="BV24008" s="38"/>
    </row>
    <row r="24009" spans="44:74">
      <c r="AR24009" s="8"/>
      <c r="BV24009" s="38"/>
    </row>
    <row r="24010" spans="44:74">
      <c r="AR24010" s="8"/>
      <c r="BV24010" s="38"/>
    </row>
    <row r="24011" spans="44:74">
      <c r="AR24011" s="8"/>
      <c r="BV24011" s="38"/>
    </row>
    <row r="24012" spans="44:74">
      <c r="AR24012" s="8"/>
      <c r="BV24012" s="38"/>
    </row>
    <row r="24013" spans="44:74">
      <c r="AR24013" s="8"/>
      <c r="BV24013" s="38"/>
    </row>
    <row r="24014" spans="44:74">
      <c r="AR24014" s="8"/>
      <c r="BV24014" s="38"/>
    </row>
    <row r="24015" spans="44:74">
      <c r="AR24015" s="8"/>
      <c r="BV24015" s="38"/>
    </row>
    <row r="24016" spans="44:74">
      <c r="AR24016" s="8"/>
      <c r="BV24016" s="38"/>
    </row>
    <row r="24017" spans="44:74">
      <c r="AR24017" s="8"/>
      <c r="BV24017" s="38"/>
    </row>
    <row r="24018" spans="44:74">
      <c r="AR24018" s="8"/>
      <c r="BV24018" s="38"/>
    </row>
    <row r="24019" spans="44:74">
      <c r="AR24019" s="8"/>
      <c r="BV24019" s="38"/>
    </row>
    <row r="24020" spans="44:74">
      <c r="AR24020" s="8"/>
      <c r="BV24020" s="38"/>
    </row>
    <row r="24021" spans="44:74">
      <c r="AR24021" s="8"/>
      <c r="BV24021" s="38"/>
    </row>
    <row r="24022" spans="44:74">
      <c r="AR24022" s="8"/>
      <c r="BV24022" s="38"/>
    </row>
    <row r="24023" spans="44:74">
      <c r="AR24023" s="8"/>
      <c r="BV24023" s="38"/>
    </row>
    <row r="24024" spans="44:74">
      <c r="AR24024" s="8"/>
      <c r="BV24024" s="38"/>
    </row>
    <row r="24025" spans="44:74">
      <c r="AR24025" s="8"/>
      <c r="BV24025" s="38"/>
    </row>
    <row r="24026" spans="44:74">
      <c r="AR24026" s="8"/>
      <c r="BV24026" s="38"/>
    </row>
    <row r="24027" spans="44:74">
      <c r="AR24027" s="8"/>
      <c r="BV24027" s="38"/>
    </row>
    <row r="24028" spans="44:74">
      <c r="AR24028" s="8"/>
      <c r="BV24028" s="38"/>
    </row>
    <row r="24029" spans="44:74">
      <c r="AR24029" s="8"/>
      <c r="BV24029" s="38"/>
    </row>
    <row r="24030" spans="44:74">
      <c r="AR24030" s="8"/>
      <c r="BV24030" s="38"/>
    </row>
    <row r="24031" spans="44:74">
      <c r="AR24031" s="8"/>
      <c r="BV24031" s="38"/>
    </row>
    <row r="24032" spans="44:74">
      <c r="AR24032" s="8"/>
      <c r="BV24032" s="38"/>
    </row>
    <row r="24033" spans="44:74">
      <c r="AR24033" s="8"/>
      <c r="BV24033" s="38"/>
    </row>
    <row r="24034" spans="44:74">
      <c r="AR24034" s="8"/>
      <c r="BV24034" s="38"/>
    </row>
    <row r="24035" spans="44:74">
      <c r="AR24035" s="8"/>
      <c r="BV24035" s="38"/>
    </row>
    <row r="24036" spans="44:74">
      <c r="AR24036" s="8"/>
      <c r="BV24036" s="38"/>
    </row>
    <row r="24037" spans="44:74">
      <c r="AR24037" s="8"/>
      <c r="BV24037" s="38"/>
    </row>
    <row r="24038" spans="44:74">
      <c r="AR24038" s="8"/>
      <c r="BV24038" s="38"/>
    </row>
    <row r="24039" spans="44:74">
      <c r="AR24039" s="8"/>
      <c r="BV24039" s="38"/>
    </row>
    <row r="24040" spans="44:74">
      <c r="AR24040" s="8"/>
      <c r="BV24040" s="38"/>
    </row>
    <row r="24041" spans="44:74">
      <c r="AR24041" s="8"/>
      <c r="BV24041" s="38"/>
    </row>
    <row r="24042" spans="44:74">
      <c r="AR24042" s="8"/>
      <c r="BV24042" s="38"/>
    </row>
    <row r="24043" spans="44:74">
      <c r="AR24043" s="8"/>
      <c r="BV24043" s="38"/>
    </row>
    <row r="24044" spans="44:74">
      <c r="AR24044" s="8"/>
      <c r="BV24044" s="38"/>
    </row>
    <row r="24045" spans="44:74">
      <c r="AR24045" s="8"/>
      <c r="BV24045" s="38"/>
    </row>
    <row r="24046" spans="44:74">
      <c r="AR24046" s="8"/>
      <c r="BV24046" s="38"/>
    </row>
    <row r="24047" spans="44:74">
      <c r="AR24047" s="8"/>
      <c r="BV24047" s="38"/>
    </row>
    <row r="24048" spans="44:74">
      <c r="AR24048" s="8"/>
      <c r="BV24048" s="38"/>
    </row>
    <row r="24049" spans="44:74">
      <c r="AR24049" s="8"/>
      <c r="BV24049" s="38"/>
    </row>
    <row r="24050" spans="44:74">
      <c r="AR24050" s="8"/>
      <c r="BV24050" s="38"/>
    </row>
    <row r="24051" spans="44:74">
      <c r="AR24051" s="8"/>
      <c r="BV24051" s="38"/>
    </row>
    <row r="24052" spans="44:74">
      <c r="AR24052" s="8"/>
      <c r="BV24052" s="38"/>
    </row>
    <row r="24053" spans="44:74">
      <c r="AR24053" s="8"/>
      <c r="BV24053" s="38"/>
    </row>
    <row r="24054" spans="44:74">
      <c r="AR24054" s="8"/>
      <c r="BV24054" s="38"/>
    </row>
    <row r="24055" spans="44:74">
      <c r="AR24055" s="8"/>
      <c r="BV24055" s="38"/>
    </row>
    <row r="24056" spans="44:74">
      <c r="AR24056" s="8"/>
      <c r="BV24056" s="38"/>
    </row>
    <row r="24057" spans="44:74">
      <c r="AR24057" s="8"/>
      <c r="BV24057" s="38"/>
    </row>
    <row r="24058" spans="44:74">
      <c r="AR24058" s="8"/>
      <c r="BV24058" s="38"/>
    </row>
    <row r="24059" spans="44:74">
      <c r="AR24059" s="8"/>
      <c r="BV24059" s="38"/>
    </row>
    <row r="24060" spans="44:74">
      <c r="AR24060" s="8"/>
      <c r="BV24060" s="38"/>
    </row>
    <row r="24061" spans="44:74">
      <c r="AR24061" s="8"/>
      <c r="BV24061" s="38"/>
    </row>
    <row r="24062" spans="44:74">
      <c r="AR24062" s="8"/>
      <c r="BV24062" s="38"/>
    </row>
    <row r="24063" spans="44:74">
      <c r="AR24063" s="8"/>
      <c r="BV24063" s="38"/>
    </row>
    <row r="24064" spans="44:74">
      <c r="AR24064" s="8"/>
      <c r="BV24064" s="38"/>
    </row>
    <row r="24065" spans="44:74">
      <c r="AR24065" s="8"/>
      <c r="BV24065" s="38"/>
    </row>
    <row r="24066" spans="44:74">
      <c r="AR24066" s="8"/>
      <c r="BV24066" s="38"/>
    </row>
    <row r="24067" spans="44:74">
      <c r="AR24067" s="8"/>
      <c r="BV24067" s="38"/>
    </row>
    <row r="24068" spans="44:74">
      <c r="AR24068" s="8"/>
      <c r="BV24068" s="38"/>
    </row>
    <row r="24069" spans="44:74">
      <c r="AR24069" s="8"/>
      <c r="BV24069" s="38"/>
    </row>
    <row r="24070" spans="44:74">
      <c r="AR24070" s="8"/>
      <c r="BV24070" s="38"/>
    </row>
    <row r="24071" spans="44:74">
      <c r="AR24071" s="8"/>
      <c r="BV24071" s="38"/>
    </row>
    <row r="24072" spans="44:74">
      <c r="AR24072" s="8"/>
      <c r="BV24072" s="38"/>
    </row>
    <row r="24073" spans="44:74">
      <c r="AR24073" s="8"/>
      <c r="BV24073" s="38"/>
    </row>
    <row r="24074" spans="44:74">
      <c r="AR24074" s="8"/>
      <c r="BV24074" s="38"/>
    </row>
    <row r="24075" spans="44:74">
      <c r="AR24075" s="8"/>
      <c r="BV24075" s="38"/>
    </row>
    <row r="24076" spans="44:74">
      <c r="AR24076" s="8"/>
      <c r="BV24076" s="38"/>
    </row>
    <row r="24077" spans="44:74">
      <c r="AR24077" s="8"/>
      <c r="BV24077" s="38"/>
    </row>
    <row r="24078" spans="44:74">
      <c r="AR24078" s="8"/>
      <c r="BV24078" s="38"/>
    </row>
    <row r="24079" spans="44:74">
      <c r="AR24079" s="8"/>
      <c r="BV24079" s="38"/>
    </row>
    <row r="24080" spans="44:74">
      <c r="AR24080" s="8"/>
      <c r="BV24080" s="38"/>
    </row>
    <row r="24081" spans="44:74">
      <c r="AR24081" s="8"/>
      <c r="BV24081" s="38"/>
    </row>
    <row r="24082" spans="44:74">
      <c r="AR24082" s="8"/>
      <c r="BV24082" s="38"/>
    </row>
    <row r="24083" spans="44:74">
      <c r="AR24083" s="8"/>
      <c r="BV24083" s="38"/>
    </row>
    <row r="24084" spans="44:74">
      <c r="AR24084" s="8"/>
      <c r="BV24084" s="38"/>
    </row>
    <row r="24085" spans="44:74">
      <c r="AR24085" s="8"/>
      <c r="BV24085" s="38"/>
    </row>
    <row r="24086" spans="44:74">
      <c r="AR24086" s="8"/>
      <c r="BV24086" s="38"/>
    </row>
    <row r="24087" spans="44:74">
      <c r="AR24087" s="8"/>
      <c r="BV24087" s="38"/>
    </row>
    <row r="24088" spans="44:74">
      <c r="AR24088" s="8"/>
      <c r="BV24088" s="38"/>
    </row>
    <row r="24089" spans="44:74">
      <c r="AR24089" s="8"/>
      <c r="BV24089" s="38"/>
    </row>
    <row r="24090" spans="44:74">
      <c r="AR24090" s="8"/>
      <c r="BV24090" s="38"/>
    </row>
    <row r="24091" spans="44:74">
      <c r="AR24091" s="8"/>
      <c r="BV24091" s="38"/>
    </row>
    <row r="24092" spans="44:74">
      <c r="AR24092" s="8"/>
      <c r="BV24092" s="38"/>
    </row>
    <row r="24093" spans="44:74">
      <c r="AR24093" s="8"/>
      <c r="BV24093" s="38"/>
    </row>
    <row r="24094" spans="44:74">
      <c r="AR24094" s="8"/>
      <c r="BV24094" s="38"/>
    </row>
    <row r="24095" spans="44:74">
      <c r="AR24095" s="8"/>
      <c r="BV24095" s="38"/>
    </row>
    <row r="24096" spans="44:74">
      <c r="AR24096" s="8"/>
      <c r="BV24096" s="38"/>
    </row>
    <row r="24097" spans="44:74">
      <c r="AR24097" s="8"/>
      <c r="BV24097" s="38"/>
    </row>
    <row r="24098" spans="44:74">
      <c r="AR24098" s="8"/>
      <c r="BV24098" s="38"/>
    </row>
    <row r="24099" spans="44:74">
      <c r="AR24099" s="8"/>
      <c r="BV24099" s="38"/>
    </row>
    <row r="24100" spans="44:74">
      <c r="AR24100" s="8"/>
      <c r="BV24100" s="38"/>
    </row>
    <row r="24101" spans="44:74">
      <c r="AR24101" s="8"/>
      <c r="BV24101" s="38"/>
    </row>
    <row r="24102" spans="44:74">
      <c r="AR24102" s="8"/>
      <c r="BV24102" s="38"/>
    </row>
    <row r="24103" spans="44:74">
      <c r="AR24103" s="8"/>
      <c r="BV24103" s="38"/>
    </row>
    <row r="24104" spans="44:74">
      <c r="AR24104" s="8"/>
      <c r="BV24104" s="38"/>
    </row>
    <row r="24105" spans="44:74">
      <c r="AR24105" s="8"/>
      <c r="BV24105" s="38"/>
    </row>
    <row r="24106" spans="44:74">
      <c r="AR24106" s="8"/>
      <c r="BV24106" s="38"/>
    </row>
    <row r="24107" spans="44:74">
      <c r="AR24107" s="8"/>
      <c r="BV24107" s="38"/>
    </row>
    <row r="24108" spans="44:74">
      <c r="AR24108" s="8"/>
      <c r="BV24108" s="38"/>
    </row>
    <row r="24109" spans="44:74">
      <c r="AR24109" s="8"/>
      <c r="BV24109" s="38"/>
    </row>
    <row r="24110" spans="44:74">
      <c r="AR24110" s="8"/>
      <c r="BV24110" s="38"/>
    </row>
    <row r="24111" spans="44:74">
      <c r="AR24111" s="8"/>
      <c r="BV24111" s="38"/>
    </row>
    <row r="24112" spans="44:74">
      <c r="AR24112" s="8"/>
      <c r="BV24112" s="38"/>
    </row>
    <row r="24113" spans="44:74">
      <c r="AR24113" s="8"/>
      <c r="BV24113" s="38"/>
    </row>
    <row r="24114" spans="44:74">
      <c r="AR24114" s="8"/>
      <c r="BV24114" s="38"/>
    </row>
    <row r="24115" spans="44:74">
      <c r="AR24115" s="8"/>
      <c r="BV24115" s="38"/>
    </row>
    <row r="24116" spans="44:74">
      <c r="AR24116" s="8"/>
      <c r="BV24116" s="38"/>
    </row>
    <row r="24117" spans="44:74">
      <c r="AR24117" s="8"/>
      <c r="BV24117" s="38"/>
    </row>
    <row r="24118" spans="44:74">
      <c r="AR24118" s="8"/>
      <c r="BV24118" s="38"/>
    </row>
    <row r="24119" spans="44:74">
      <c r="AR24119" s="8"/>
      <c r="BV24119" s="38"/>
    </row>
    <row r="24120" spans="44:74">
      <c r="AR24120" s="8"/>
      <c r="BV24120" s="38"/>
    </row>
    <row r="24121" spans="44:74">
      <c r="AR24121" s="8"/>
      <c r="BV24121" s="38"/>
    </row>
    <row r="24122" spans="44:74">
      <c r="AR24122" s="8"/>
      <c r="BV24122" s="38"/>
    </row>
    <row r="24123" spans="44:74">
      <c r="AR24123" s="8"/>
      <c r="BV24123" s="38"/>
    </row>
    <row r="24124" spans="44:74">
      <c r="AR24124" s="8"/>
      <c r="BV24124" s="38"/>
    </row>
    <row r="24125" spans="44:74">
      <c r="AR24125" s="8"/>
      <c r="BV24125" s="38"/>
    </row>
    <row r="24126" spans="44:74">
      <c r="AR24126" s="8"/>
      <c r="BV24126" s="38"/>
    </row>
    <row r="24127" spans="44:74">
      <c r="AR24127" s="8"/>
      <c r="BV24127" s="38"/>
    </row>
    <row r="24128" spans="44:74">
      <c r="AR24128" s="8"/>
      <c r="BV24128" s="38"/>
    </row>
    <row r="24129" spans="44:74">
      <c r="AR24129" s="8"/>
      <c r="BV24129" s="38"/>
    </row>
    <row r="24130" spans="44:74">
      <c r="AR24130" s="8"/>
      <c r="BV24130" s="38"/>
    </row>
    <row r="24131" spans="44:74">
      <c r="AR24131" s="8"/>
      <c r="BV24131" s="38"/>
    </row>
    <row r="24132" spans="44:74">
      <c r="AR24132" s="8"/>
      <c r="BV24132" s="38"/>
    </row>
    <row r="24133" spans="44:74">
      <c r="AR24133" s="8"/>
      <c r="BV24133" s="38"/>
    </row>
    <row r="24134" spans="44:74">
      <c r="AR24134" s="8"/>
      <c r="BV24134" s="38"/>
    </row>
    <row r="24135" spans="44:74">
      <c r="AR24135" s="8"/>
      <c r="BV24135" s="38"/>
    </row>
    <row r="24136" spans="44:74">
      <c r="AR24136" s="8"/>
      <c r="BV24136" s="38"/>
    </row>
    <row r="24137" spans="44:74">
      <c r="AR24137" s="8"/>
      <c r="BV24137" s="38"/>
    </row>
    <row r="24138" spans="44:74">
      <c r="AR24138" s="8"/>
      <c r="BV24138" s="38"/>
    </row>
    <row r="24139" spans="44:74">
      <c r="AR24139" s="8"/>
      <c r="BV24139" s="38"/>
    </row>
    <row r="24140" spans="44:74">
      <c r="AR24140" s="8"/>
      <c r="BV24140" s="38"/>
    </row>
    <row r="24141" spans="44:74">
      <c r="AR24141" s="8"/>
      <c r="BV24141" s="38"/>
    </row>
    <row r="24142" spans="44:74">
      <c r="AR24142" s="8"/>
      <c r="BV24142" s="38"/>
    </row>
    <row r="24143" spans="44:74">
      <c r="AR24143" s="8"/>
      <c r="BV24143" s="38"/>
    </row>
    <row r="24144" spans="44:74">
      <c r="AR24144" s="8"/>
      <c r="BV24144" s="38"/>
    </row>
    <row r="24145" spans="44:74">
      <c r="AR24145" s="8"/>
      <c r="BV24145" s="38"/>
    </row>
    <row r="24146" spans="44:74">
      <c r="AR24146" s="8"/>
      <c r="BV24146" s="38"/>
    </row>
    <row r="24147" spans="44:74">
      <c r="AR24147" s="8"/>
      <c r="BV24147" s="38"/>
    </row>
    <row r="24148" spans="44:74">
      <c r="AR24148" s="8"/>
      <c r="BV24148" s="38"/>
    </row>
    <row r="24149" spans="44:74">
      <c r="AR24149" s="8"/>
      <c r="BV24149" s="38"/>
    </row>
    <row r="24150" spans="44:74">
      <c r="AR24150" s="8"/>
      <c r="BV24150" s="38"/>
    </row>
    <row r="24151" spans="44:74">
      <c r="AR24151" s="8"/>
      <c r="BV24151" s="38"/>
    </row>
    <row r="24152" spans="44:74">
      <c r="AR24152" s="8"/>
      <c r="BV24152" s="38"/>
    </row>
    <row r="24153" spans="44:74">
      <c r="AR24153" s="8"/>
      <c r="BV24153" s="38"/>
    </row>
    <row r="24154" spans="44:74">
      <c r="AR24154" s="8"/>
      <c r="BV24154" s="38"/>
    </row>
    <row r="24155" spans="44:74">
      <c r="AR24155" s="8"/>
      <c r="BV24155" s="38"/>
    </row>
    <row r="24156" spans="44:74">
      <c r="AR24156" s="8"/>
      <c r="BV24156" s="38"/>
    </row>
    <row r="24157" spans="44:74">
      <c r="AR24157" s="8"/>
      <c r="BV24157" s="38"/>
    </row>
    <row r="24158" spans="44:74">
      <c r="AR24158" s="8"/>
      <c r="BV24158" s="38"/>
    </row>
    <row r="24159" spans="44:74">
      <c r="AR24159" s="8"/>
      <c r="BV24159" s="38"/>
    </row>
    <row r="24160" spans="44:74">
      <c r="AR24160" s="8"/>
      <c r="BV24160" s="38"/>
    </row>
    <row r="24161" spans="44:74">
      <c r="AR24161" s="8"/>
      <c r="BV24161" s="38"/>
    </row>
    <row r="24162" spans="44:74">
      <c r="AR24162" s="8"/>
      <c r="BV24162" s="38"/>
    </row>
    <row r="24163" spans="44:74">
      <c r="AR24163" s="8"/>
      <c r="BV24163" s="38"/>
    </row>
    <row r="24164" spans="44:74">
      <c r="AR24164" s="8"/>
      <c r="BV24164" s="38"/>
    </row>
    <row r="24165" spans="44:74">
      <c r="AR24165" s="8"/>
      <c r="BV24165" s="38"/>
    </row>
    <row r="24166" spans="44:74">
      <c r="AR24166" s="8"/>
      <c r="BV24166" s="38"/>
    </row>
    <row r="24167" spans="44:74">
      <c r="AR24167" s="8"/>
      <c r="BV24167" s="38"/>
    </row>
    <row r="24168" spans="44:74">
      <c r="AR24168" s="8"/>
      <c r="BV24168" s="38"/>
    </row>
    <row r="24169" spans="44:74">
      <c r="AR24169" s="8"/>
      <c r="BV24169" s="38"/>
    </row>
    <row r="24170" spans="44:74">
      <c r="AR24170" s="8"/>
      <c r="BV24170" s="38"/>
    </row>
    <row r="24171" spans="44:74">
      <c r="AR24171" s="8"/>
      <c r="BV24171" s="38"/>
    </row>
    <row r="24172" spans="44:74">
      <c r="AR24172" s="8"/>
      <c r="BV24172" s="38"/>
    </row>
    <row r="24173" spans="44:74">
      <c r="AR24173" s="8"/>
      <c r="BV24173" s="38"/>
    </row>
    <row r="24174" spans="44:74">
      <c r="AR24174" s="8"/>
      <c r="BV24174" s="38"/>
    </row>
    <row r="24175" spans="44:74">
      <c r="AR24175" s="8"/>
      <c r="BV24175" s="38"/>
    </row>
    <row r="24176" spans="44:74">
      <c r="AR24176" s="8"/>
      <c r="BV24176" s="38"/>
    </row>
    <row r="24177" spans="44:74">
      <c r="AR24177" s="8"/>
      <c r="BV24177" s="38"/>
    </row>
    <row r="24178" spans="44:74">
      <c r="AR24178" s="8"/>
      <c r="BV24178" s="38"/>
    </row>
    <row r="24179" spans="44:74">
      <c r="AR24179" s="8"/>
      <c r="BV24179" s="38"/>
    </row>
    <row r="24180" spans="44:74">
      <c r="AR24180" s="8"/>
      <c r="BV24180" s="38"/>
    </row>
    <row r="24181" spans="44:74">
      <c r="AR24181" s="8"/>
      <c r="BV24181" s="38"/>
    </row>
    <row r="24182" spans="44:74">
      <c r="AR24182" s="8"/>
      <c r="BV24182" s="38"/>
    </row>
    <row r="24183" spans="44:74">
      <c r="AR24183" s="8"/>
      <c r="BV24183" s="38"/>
    </row>
    <row r="24184" spans="44:74">
      <c r="AR24184" s="8"/>
      <c r="BV24184" s="38"/>
    </row>
    <row r="24185" spans="44:74">
      <c r="AR24185" s="8"/>
      <c r="BV24185" s="38"/>
    </row>
    <row r="24186" spans="44:74">
      <c r="AR24186" s="8"/>
      <c r="BV24186" s="38"/>
    </row>
    <row r="24187" spans="44:74">
      <c r="AR24187" s="8"/>
      <c r="BV24187" s="38"/>
    </row>
    <row r="24188" spans="44:74">
      <c r="AR24188" s="8"/>
      <c r="BV24188" s="38"/>
    </row>
    <row r="24189" spans="44:74">
      <c r="AR24189" s="8"/>
      <c r="BV24189" s="38"/>
    </row>
    <row r="24190" spans="44:74">
      <c r="AR24190" s="8"/>
      <c r="BV24190" s="38"/>
    </row>
    <row r="24191" spans="44:74">
      <c r="AR24191" s="8"/>
      <c r="BV24191" s="38"/>
    </row>
    <row r="24192" spans="44:74">
      <c r="AR24192" s="8"/>
      <c r="BV24192" s="38"/>
    </row>
    <row r="24193" spans="44:74">
      <c r="AR24193" s="8"/>
      <c r="BV24193" s="38"/>
    </row>
    <row r="24194" spans="44:74">
      <c r="AR24194" s="8"/>
      <c r="BV24194" s="38"/>
    </row>
    <row r="24195" spans="44:74">
      <c r="AR24195" s="8"/>
      <c r="BV24195" s="38"/>
    </row>
    <row r="24196" spans="44:74">
      <c r="AR24196" s="8"/>
      <c r="BV24196" s="38"/>
    </row>
    <row r="24197" spans="44:74">
      <c r="AR24197" s="8"/>
      <c r="BV24197" s="38"/>
    </row>
    <row r="24198" spans="44:74">
      <c r="AR24198" s="8"/>
      <c r="BV24198" s="38"/>
    </row>
    <row r="24199" spans="44:74">
      <c r="AR24199" s="8"/>
      <c r="BV24199" s="38"/>
    </row>
    <row r="24200" spans="44:74">
      <c r="AR24200" s="8"/>
      <c r="BV24200" s="38"/>
    </row>
    <row r="24201" spans="44:74">
      <c r="AR24201" s="8"/>
      <c r="BV24201" s="38"/>
    </row>
    <row r="24202" spans="44:74">
      <c r="AR24202" s="8"/>
      <c r="BV24202" s="38"/>
    </row>
    <row r="24203" spans="44:74">
      <c r="AR24203" s="8"/>
      <c r="BV24203" s="38"/>
    </row>
    <row r="24204" spans="44:74">
      <c r="AR24204" s="8"/>
      <c r="BV24204" s="38"/>
    </row>
    <row r="24205" spans="44:74">
      <c r="AR24205" s="8"/>
      <c r="BV24205" s="38"/>
    </row>
    <row r="24206" spans="44:74">
      <c r="AR24206" s="8"/>
      <c r="BV24206" s="38"/>
    </row>
    <row r="24207" spans="44:74">
      <c r="AR24207" s="8"/>
      <c r="BV24207" s="38"/>
    </row>
    <row r="24208" spans="44:74">
      <c r="AR24208" s="8"/>
      <c r="BV24208" s="38"/>
    </row>
    <row r="24209" spans="44:74">
      <c r="AR24209" s="8"/>
      <c r="BV24209" s="38"/>
    </row>
    <row r="24210" spans="44:74">
      <c r="AR24210" s="8"/>
      <c r="BV24210" s="38"/>
    </row>
    <row r="24211" spans="44:74">
      <c r="AR24211" s="8"/>
      <c r="BV24211" s="38"/>
    </row>
    <row r="24212" spans="44:74">
      <c r="AR24212" s="8"/>
      <c r="BV24212" s="38"/>
    </row>
    <row r="24213" spans="44:74">
      <c r="AR24213" s="8"/>
      <c r="BV24213" s="38"/>
    </row>
    <row r="24214" spans="44:74">
      <c r="AR24214" s="8"/>
      <c r="BV24214" s="38"/>
    </row>
    <row r="24215" spans="44:74">
      <c r="AR24215" s="8"/>
      <c r="BV24215" s="38"/>
    </row>
    <row r="24216" spans="44:74">
      <c r="AR24216" s="8"/>
      <c r="BV24216" s="38"/>
    </row>
    <row r="24217" spans="44:74">
      <c r="AR24217" s="8"/>
      <c r="BV24217" s="38"/>
    </row>
    <row r="24218" spans="44:74">
      <c r="AR24218" s="8"/>
      <c r="BV24218" s="38"/>
    </row>
    <row r="24219" spans="44:74">
      <c r="AR24219" s="8"/>
      <c r="BV24219" s="38"/>
    </row>
    <row r="24220" spans="44:74">
      <c r="AR24220" s="8"/>
      <c r="BV24220" s="38"/>
    </row>
    <row r="24221" spans="44:74">
      <c r="AR24221" s="8"/>
      <c r="BV24221" s="38"/>
    </row>
    <row r="24222" spans="44:74">
      <c r="AR24222" s="8"/>
      <c r="BV24222" s="38"/>
    </row>
    <row r="24223" spans="44:74">
      <c r="AR24223" s="8"/>
      <c r="BV24223" s="38"/>
    </row>
    <row r="24224" spans="44:74">
      <c r="AR24224" s="8"/>
      <c r="BV24224" s="38"/>
    </row>
    <row r="24225" spans="44:74">
      <c r="AR24225" s="8"/>
      <c r="BV24225" s="38"/>
    </row>
    <row r="24226" spans="44:74">
      <c r="AR24226" s="8"/>
      <c r="BV24226" s="38"/>
    </row>
    <row r="24227" spans="44:74">
      <c r="AR24227" s="8"/>
      <c r="BV24227" s="38"/>
    </row>
    <row r="24228" spans="44:74">
      <c r="AR24228" s="8"/>
      <c r="BV24228" s="38"/>
    </row>
    <row r="24229" spans="44:74">
      <c r="AR24229" s="8"/>
      <c r="BV24229" s="38"/>
    </row>
    <row r="24230" spans="44:74">
      <c r="AR24230" s="8"/>
      <c r="BV24230" s="38"/>
    </row>
    <row r="24231" spans="44:74">
      <c r="AR24231" s="8"/>
      <c r="BV24231" s="38"/>
    </row>
    <row r="24232" spans="44:74">
      <c r="AR24232" s="8"/>
      <c r="BV24232" s="38"/>
    </row>
    <row r="24233" spans="44:74">
      <c r="AR24233" s="8"/>
      <c r="BV24233" s="38"/>
    </row>
    <row r="24234" spans="44:74">
      <c r="AR24234" s="8"/>
      <c r="BV24234" s="38"/>
    </row>
    <row r="24235" spans="44:74">
      <c r="AR24235" s="8"/>
      <c r="BV24235" s="38"/>
    </row>
    <row r="24236" spans="44:74">
      <c r="AR24236" s="8"/>
      <c r="BV24236" s="38"/>
    </row>
    <row r="24237" spans="44:74">
      <c r="AR24237" s="8"/>
      <c r="BV24237" s="38"/>
    </row>
    <row r="24238" spans="44:74">
      <c r="AR24238" s="8"/>
      <c r="BV24238" s="38"/>
    </row>
    <row r="24239" spans="44:74">
      <c r="AR24239" s="8"/>
      <c r="BV24239" s="38"/>
    </row>
    <row r="24240" spans="44:74">
      <c r="AR24240" s="8"/>
      <c r="BV24240" s="38"/>
    </row>
    <row r="24241" spans="44:74">
      <c r="AR24241" s="8"/>
      <c r="BV24241" s="38"/>
    </row>
    <row r="24242" spans="44:74">
      <c r="AR24242" s="8"/>
      <c r="BV24242" s="38"/>
    </row>
    <row r="24243" spans="44:74">
      <c r="AR24243" s="8"/>
      <c r="BV24243" s="38"/>
    </row>
    <row r="24244" spans="44:74">
      <c r="AR24244" s="8"/>
      <c r="BV24244" s="38"/>
    </row>
    <row r="24245" spans="44:74">
      <c r="AR24245" s="8"/>
      <c r="BV24245" s="38"/>
    </row>
    <row r="24246" spans="44:74">
      <c r="AR24246" s="8"/>
      <c r="BV24246" s="38"/>
    </row>
    <row r="24247" spans="44:74">
      <c r="AR24247" s="8"/>
      <c r="BV24247" s="38"/>
    </row>
    <row r="24248" spans="44:74">
      <c r="AR24248" s="8"/>
      <c r="BV24248" s="38"/>
    </row>
    <row r="24249" spans="44:74">
      <c r="AR24249" s="8"/>
      <c r="BV24249" s="38"/>
    </row>
    <row r="24250" spans="44:74">
      <c r="AR24250" s="8"/>
      <c r="BV24250" s="38"/>
    </row>
    <row r="24251" spans="44:74">
      <c r="AR24251" s="8"/>
      <c r="BV24251" s="38"/>
    </row>
    <row r="24252" spans="44:74">
      <c r="AR24252" s="8"/>
      <c r="BV24252" s="38"/>
    </row>
    <row r="24253" spans="44:74">
      <c r="AR24253" s="8"/>
      <c r="BV24253" s="38"/>
    </row>
    <row r="24254" spans="44:74">
      <c r="AR24254" s="8"/>
      <c r="BV24254" s="38"/>
    </row>
    <row r="24255" spans="44:74">
      <c r="AR24255" s="8"/>
      <c r="BV24255" s="38"/>
    </row>
    <row r="24256" spans="44:74">
      <c r="AR24256" s="8"/>
      <c r="BV24256" s="38"/>
    </row>
    <row r="24257" spans="44:74">
      <c r="AR24257" s="8"/>
      <c r="BV24257" s="38"/>
    </row>
    <row r="24258" spans="44:74">
      <c r="AR24258" s="8"/>
      <c r="BV24258" s="38"/>
    </row>
    <row r="24259" spans="44:74">
      <c r="AR24259" s="8"/>
      <c r="BV24259" s="38"/>
    </row>
    <row r="24260" spans="44:74">
      <c r="AR24260" s="8"/>
      <c r="BV24260" s="38"/>
    </row>
    <row r="24261" spans="44:74">
      <c r="AR24261" s="8"/>
      <c r="BV24261" s="38"/>
    </row>
    <row r="24262" spans="44:74">
      <c r="AR24262" s="8"/>
      <c r="BV24262" s="38"/>
    </row>
    <row r="24263" spans="44:74">
      <c r="AR24263" s="8"/>
      <c r="BV24263" s="38"/>
    </row>
    <row r="24264" spans="44:74">
      <c r="AR24264" s="8"/>
      <c r="BV24264" s="38"/>
    </row>
    <row r="24265" spans="44:74">
      <c r="AR24265" s="8"/>
      <c r="BV24265" s="38"/>
    </row>
    <row r="24266" spans="44:74">
      <c r="AR24266" s="8"/>
      <c r="BV24266" s="38"/>
    </row>
    <row r="24267" spans="44:74">
      <c r="AR24267" s="8"/>
      <c r="BV24267" s="38"/>
    </row>
    <row r="24268" spans="44:74">
      <c r="AR24268" s="8"/>
      <c r="BV24268" s="38"/>
    </row>
    <row r="24269" spans="44:74">
      <c r="AR24269" s="8"/>
      <c r="BV24269" s="38"/>
    </row>
    <row r="24270" spans="44:74">
      <c r="AR24270" s="8"/>
      <c r="BV24270" s="38"/>
    </row>
    <row r="24271" spans="44:74">
      <c r="AR24271" s="8"/>
      <c r="BV24271" s="38"/>
    </row>
    <row r="24272" spans="44:74">
      <c r="AR24272" s="8"/>
      <c r="BV24272" s="38"/>
    </row>
    <row r="24273" spans="44:74">
      <c r="AR24273" s="8"/>
      <c r="BV24273" s="38"/>
    </row>
    <row r="24274" spans="44:74">
      <c r="AR24274" s="8"/>
      <c r="BV24274" s="38"/>
    </row>
    <row r="24275" spans="44:74">
      <c r="AR24275" s="8"/>
      <c r="BV24275" s="38"/>
    </row>
    <row r="24276" spans="44:74">
      <c r="AR24276" s="8"/>
      <c r="BV24276" s="38"/>
    </row>
    <row r="24277" spans="44:74">
      <c r="AR24277" s="8"/>
      <c r="BV24277" s="38"/>
    </row>
    <row r="24278" spans="44:74">
      <c r="AR24278" s="8"/>
      <c r="BV24278" s="38"/>
    </row>
    <row r="24279" spans="44:74">
      <c r="AR24279" s="8"/>
      <c r="BV24279" s="38"/>
    </row>
    <row r="24280" spans="44:74">
      <c r="AR24280" s="8"/>
      <c r="BV24280" s="38"/>
    </row>
    <row r="24281" spans="44:74">
      <c r="AR24281" s="8"/>
      <c r="BV24281" s="38"/>
    </row>
    <row r="24282" spans="44:74">
      <c r="AR24282" s="8"/>
      <c r="BV24282" s="38"/>
    </row>
    <row r="24283" spans="44:74">
      <c r="AR24283" s="8"/>
      <c r="BV24283" s="38"/>
    </row>
    <row r="24284" spans="44:74">
      <c r="AR24284" s="8"/>
      <c r="BV24284" s="38"/>
    </row>
    <row r="24285" spans="44:74">
      <c r="AR24285" s="8"/>
      <c r="BV24285" s="38"/>
    </row>
    <row r="24286" spans="44:74">
      <c r="AR24286" s="8"/>
      <c r="BV24286" s="38"/>
    </row>
    <row r="24287" spans="44:74">
      <c r="AR24287" s="8"/>
      <c r="BV24287" s="38"/>
    </row>
    <row r="24288" spans="44:74">
      <c r="AR24288" s="8"/>
      <c r="BV24288" s="38"/>
    </row>
    <row r="24289" spans="44:74">
      <c r="AR24289" s="8"/>
      <c r="BV24289" s="38"/>
    </row>
    <row r="24290" spans="44:74">
      <c r="AR24290" s="8"/>
      <c r="BV24290" s="38"/>
    </row>
    <row r="24291" spans="44:74">
      <c r="AR24291" s="8"/>
      <c r="BV24291" s="38"/>
    </row>
    <row r="24292" spans="44:74">
      <c r="AR24292" s="8"/>
      <c r="BV24292" s="38"/>
    </row>
    <row r="24293" spans="44:74">
      <c r="AR24293" s="8"/>
      <c r="BV24293" s="38"/>
    </row>
    <row r="24294" spans="44:74">
      <c r="AR24294" s="8"/>
      <c r="BV24294" s="38"/>
    </row>
    <row r="24295" spans="44:74">
      <c r="AR24295" s="8"/>
      <c r="BV24295" s="38"/>
    </row>
    <row r="24296" spans="44:74">
      <c r="AR24296" s="8"/>
      <c r="BV24296" s="38"/>
    </row>
    <row r="24297" spans="44:74">
      <c r="AR24297" s="8"/>
      <c r="BV24297" s="38"/>
    </row>
    <row r="24298" spans="44:74">
      <c r="AR24298" s="8"/>
      <c r="BV24298" s="38"/>
    </row>
    <row r="24299" spans="44:74">
      <c r="AR24299" s="8"/>
      <c r="BV24299" s="38"/>
    </row>
    <row r="24300" spans="44:74">
      <c r="AR24300" s="8"/>
      <c r="BV24300" s="38"/>
    </row>
    <row r="24301" spans="44:74">
      <c r="AR24301" s="8"/>
      <c r="BV24301" s="38"/>
    </row>
    <row r="24302" spans="44:74">
      <c r="AR24302" s="8"/>
      <c r="BV24302" s="38"/>
    </row>
    <row r="24303" spans="44:74">
      <c r="AR24303" s="8"/>
      <c r="BV24303" s="38"/>
    </row>
    <row r="24304" spans="44:74">
      <c r="AR24304" s="8"/>
      <c r="BV24304" s="38"/>
    </row>
    <row r="24305" spans="44:74">
      <c r="AR24305" s="8"/>
      <c r="BV24305" s="38"/>
    </row>
    <row r="24306" spans="44:74">
      <c r="AR24306" s="8"/>
      <c r="BV24306" s="38"/>
    </row>
    <row r="24307" spans="44:74">
      <c r="AR24307" s="8"/>
      <c r="BV24307" s="38"/>
    </row>
    <row r="24308" spans="44:74">
      <c r="AR24308" s="8"/>
      <c r="BV24308" s="38"/>
    </row>
    <row r="24309" spans="44:74">
      <c r="AR24309" s="8"/>
      <c r="BV24309" s="38"/>
    </row>
    <row r="24310" spans="44:74">
      <c r="AR24310" s="8"/>
      <c r="BV24310" s="38"/>
    </row>
    <row r="24311" spans="44:74">
      <c r="AR24311" s="8"/>
      <c r="BV24311" s="38"/>
    </row>
    <row r="24312" spans="44:74">
      <c r="AR24312" s="8"/>
      <c r="BV24312" s="38"/>
    </row>
    <row r="24313" spans="44:74">
      <c r="AR24313" s="8"/>
      <c r="BV24313" s="38"/>
    </row>
    <row r="24314" spans="44:74">
      <c r="AR24314" s="8"/>
      <c r="BV24314" s="38"/>
    </row>
    <row r="24315" spans="44:74">
      <c r="AR24315" s="8"/>
      <c r="BV24315" s="38"/>
    </row>
    <row r="24316" spans="44:74">
      <c r="AR24316" s="8"/>
      <c r="BV24316" s="38"/>
    </row>
    <row r="24317" spans="44:74">
      <c r="AR24317" s="8"/>
      <c r="BV24317" s="38"/>
    </row>
    <row r="24318" spans="44:74">
      <c r="AR24318" s="8"/>
      <c r="BV24318" s="38"/>
    </row>
    <row r="24319" spans="44:74">
      <c r="AR24319" s="8"/>
      <c r="BV24319" s="38"/>
    </row>
    <row r="24320" spans="44:74">
      <c r="AR24320" s="8"/>
      <c r="BV24320" s="38"/>
    </row>
    <row r="24321" spans="44:74">
      <c r="AR24321" s="8"/>
      <c r="BV24321" s="38"/>
    </row>
    <row r="24322" spans="44:74">
      <c r="AR24322" s="8"/>
      <c r="BV24322" s="38"/>
    </row>
    <row r="24323" spans="44:74">
      <c r="AR24323" s="8"/>
      <c r="BV24323" s="38"/>
    </row>
    <row r="24324" spans="44:74">
      <c r="AR24324" s="8"/>
      <c r="BV24324" s="38"/>
    </row>
    <row r="24325" spans="44:74">
      <c r="AR24325" s="8"/>
      <c r="BV24325" s="38"/>
    </row>
    <row r="24326" spans="44:74">
      <c r="AR24326" s="8"/>
      <c r="BV24326" s="38"/>
    </row>
    <row r="24327" spans="44:74">
      <c r="AR24327" s="8"/>
      <c r="BV24327" s="38"/>
    </row>
    <row r="24328" spans="44:74">
      <c r="AR24328" s="8"/>
      <c r="BV24328" s="38"/>
    </row>
    <row r="24329" spans="44:74">
      <c r="AR24329" s="8"/>
      <c r="BV24329" s="38"/>
    </row>
    <row r="24330" spans="44:74">
      <c r="AR24330" s="8"/>
      <c r="BV24330" s="38"/>
    </row>
    <row r="24331" spans="44:74">
      <c r="AR24331" s="8"/>
      <c r="BV24331" s="38"/>
    </row>
    <row r="24332" spans="44:74">
      <c r="AR24332" s="8"/>
      <c r="BV24332" s="38"/>
    </row>
    <row r="24333" spans="44:74">
      <c r="AR24333" s="8"/>
      <c r="BV24333" s="38"/>
    </row>
    <row r="24334" spans="44:74">
      <c r="AR24334" s="8"/>
      <c r="BV24334" s="38"/>
    </row>
    <row r="24335" spans="44:74">
      <c r="AR24335" s="8"/>
      <c r="BV24335" s="38"/>
    </row>
    <row r="24336" spans="44:74">
      <c r="AR24336" s="8"/>
      <c r="BV24336" s="38"/>
    </row>
    <row r="24337" spans="44:74">
      <c r="AR24337" s="8"/>
      <c r="BV24337" s="38"/>
    </row>
    <row r="24338" spans="44:74">
      <c r="AR24338" s="8"/>
      <c r="BV24338" s="38"/>
    </row>
    <row r="24339" spans="44:74">
      <c r="AR24339" s="8"/>
      <c r="BV24339" s="38"/>
    </row>
    <row r="24340" spans="44:74">
      <c r="AR24340" s="8"/>
      <c r="BV24340" s="38"/>
    </row>
    <row r="24341" spans="44:74">
      <c r="AR24341" s="8"/>
      <c r="BV24341" s="38"/>
    </row>
    <row r="24342" spans="44:74">
      <c r="AR24342" s="8"/>
      <c r="BV24342" s="38"/>
    </row>
    <row r="24343" spans="44:74">
      <c r="AR24343" s="8"/>
      <c r="BV24343" s="38"/>
    </row>
    <row r="24344" spans="44:74">
      <c r="AR24344" s="8"/>
      <c r="BV24344" s="38"/>
    </row>
    <row r="24345" spans="44:74">
      <c r="AR24345" s="8"/>
      <c r="BV24345" s="38"/>
    </row>
    <row r="24346" spans="44:74">
      <c r="AR24346" s="8"/>
      <c r="BV24346" s="38"/>
    </row>
    <row r="24347" spans="44:74">
      <c r="AR24347" s="8"/>
      <c r="BV24347" s="38"/>
    </row>
    <row r="24348" spans="44:74">
      <c r="AR24348" s="8"/>
      <c r="BV24348" s="38"/>
    </row>
    <row r="24349" spans="44:74">
      <c r="AR24349" s="8"/>
      <c r="BV24349" s="38"/>
    </row>
    <row r="24350" spans="44:74">
      <c r="AR24350" s="8"/>
      <c r="BV24350" s="38"/>
    </row>
    <row r="24351" spans="44:74">
      <c r="AR24351" s="8"/>
      <c r="BV24351" s="38"/>
    </row>
    <row r="24352" spans="44:74">
      <c r="AR24352" s="8"/>
      <c r="BV24352" s="38"/>
    </row>
    <row r="24353" spans="44:74">
      <c r="AR24353" s="8"/>
      <c r="BV24353" s="38"/>
    </row>
    <row r="24354" spans="44:74">
      <c r="AR24354" s="8"/>
      <c r="BV24354" s="38"/>
    </row>
    <row r="24355" spans="44:74">
      <c r="AR24355" s="8"/>
      <c r="BV24355" s="38"/>
    </row>
    <row r="24356" spans="44:74">
      <c r="AR24356" s="8"/>
      <c r="BV24356" s="38"/>
    </row>
    <row r="24357" spans="44:74">
      <c r="AR24357" s="8"/>
      <c r="BV24357" s="38"/>
    </row>
    <row r="24358" spans="44:74">
      <c r="AR24358" s="8"/>
      <c r="BV24358" s="38"/>
    </row>
    <row r="24359" spans="44:74">
      <c r="AR24359" s="8"/>
      <c r="BV24359" s="38"/>
    </row>
    <row r="24360" spans="44:74">
      <c r="AR24360" s="8"/>
      <c r="BV24360" s="38"/>
    </row>
    <row r="24361" spans="44:74">
      <c r="AR24361" s="8"/>
      <c r="BV24361" s="38"/>
    </row>
    <row r="24362" spans="44:74">
      <c r="AR24362" s="8"/>
      <c r="BV24362" s="38"/>
    </row>
    <row r="24363" spans="44:74">
      <c r="AR24363" s="8"/>
      <c r="BV24363" s="38"/>
    </row>
    <row r="24364" spans="44:74">
      <c r="AR24364" s="8"/>
      <c r="BV24364" s="38"/>
    </row>
    <row r="24365" spans="44:74">
      <c r="AR24365" s="8"/>
      <c r="BV24365" s="38"/>
    </row>
    <row r="24366" spans="44:74">
      <c r="AR24366" s="8"/>
      <c r="BV24366" s="38"/>
    </row>
    <row r="24367" spans="44:74">
      <c r="AR24367" s="8"/>
      <c r="BV24367" s="38"/>
    </row>
    <row r="24368" spans="44:74">
      <c r="AR24368" s="8"/>
      <c r="BV24368" s="38"/>
    </row>
    <row r="24369" spans="44:74">
      <c r="AR24369" s="8"/>
      <c r="BV24369" s="38"/>
    </row>
    <row r="24370" spans="44:74">
      <c r="AR24370" s="8"/>
      <c r="BV24370" s="38"/>
    </row>
    <row r="24371" spans="44:74">
      <c r="AR24371" s="8"/>
      <c r="BV24371" s="38"/>
    </row>
    <row r="24372" spans="44:74">
      <c r="AR24372" s="8"/>
      <c r="BV24372" s="38"/>
    </row>
    <row r="24373" spans="44:74">
      <c r="AR24373" s="8"/>
      <c r="BV24373" s="38"/>
    </row>
    <row r="24374" spans="44:74">
      <c r="AR24374" s="8"/>
      <c r="BV24374" s="38"/>
    </row>
    <row r="24375" spans="44:74">
      <c r="AR24375" s="8"/>
      <c r="BV24375" s="38"/>
    </row>
    <row r="24376" spans="44:74">
      <c r="AR24376" s="8"/>
      <c r="BV24376" s="38"/>
    </row>
    <row r="24377" spans="44:74">
      <c r="AR24377" s="8"/>
      <c r="BV24377" s="38"/>
    </row>
    <row r="24378" spans="44:74">
      <c r="AR24378" s="8"/>
      <c r="BV24378" s="38"/>
    </row>
    <row r="24379" spans="44:74">
      <c r="AR24379" s="8"/>
      <c r="BV24379" s="38"/>
    </row>
    <row r="24380" spans="44:74">
      <c r="AR24380" s="8"/>
      <c r="BV24380" s="38"/>
    </row>
    <row r="24381" spans="44:74">
      <c r="AR24381" s="8"/>
      <c r="BV24381" s="38"/>
    </row>
    <row r="24382" spans="44:74">
      <c r="AR24382" s="8"/>
      <c r="BV24382" s="38"/>
    </row>
    <row r="24383" spans="44:74">
      <c r="AR24383" s="8"/>
      <c r="BV24383" s="38"/>
    </row>
    <row r="24384" spans="44:74">
      <c r="AR24384" s="8"/>
      <c r="BV24384" s="38"/>
    </row>
    <row r="24385" spans="44:74">
      <c r="AR24385" s="8"/>
      <c r="BV24385" s="38"/>
    </row>
    <row r="24386" spans="44:74">
      <c r="AR24386" s="8"/>
      <c r="BV24386" s="38"/>
    </row>
    <row r="24387" spans="44:74">
      <c r="AR24387" s="8"/>
      <c r="BV24387" s="38"/>
    </row>
    <row r="24388" spans="44:74">
      <c r="AR24388" s="8"/>
      <c r="BV24388" s="38"/>
    </row>
    <row r="24389" spans="44:74">
      <c r="AR24389" s="8"/>
      <c r="BV24389" s="38"/>
    </row>
    <row r="24390" spans="44:74">
      <c r="AR24390" s="8"/>
      <c r="BV24390" s="38"/>
    </row>
    <row r="24391" spans="44:74">
      <c r="AR24391" s="8"/>
      <c r="BV24391" s="38"/>
    </row>
    <row r="24392" spans="44:74">
      <c r="AR24392" s="8"/>
      <c r="BV24392" s="38"/>
    </row>
    <row r="24393" spans="44:74">
      <c r="AR24393" s="8"/>
      <c r="BV24393" s="38"/>
    </row>
    <row r="24394" spans="44:74">
      <c r="AR24394" s="8"/>
      <c r="BV24394" s="38"/>
    </row>
    <row r="24395" spans="44:74">
      <c r="AR24395" s="8"/>
      <c r="BV24395" s="38"/>
    </row>
    <row r="24396" spans="44:74">
      <c r="AR24396" s="8"/>
      <c r="BV24396" s="38"/>
    </row>
    <row r="24397" spans="44:74">
      <c r="AR24397" s="8"/>
      <c r="BV24397" s="38"/>
    </row>
    <row r="24398" spans="44:74">
      <c r="AR24398" s="8"/>
      <c r="BV24398" s="38"/>
    </row>
    <row r="24399" spans="44:74">
      <c r="AR24399" s="8"/>
      <c r="BV24399" s="38"/>
    </row>
    <row r="24400" spans="44:74">
      <c r="AR24400" s="8"/>
      <c r="BV24400" s="38"/>
    </row>
    <row r="24401" spans="44:74">
      <c r="AR24401" s="8"/>
      <c r="BV24401" s="38"/>
    </row>
    <row r="24402" spans="44:74">
      <c r="AR24402" s="8"/>
      <c r="BV24402" s="38"/>
    </row>
    <row r="24403" spans="44:74">
      <c r="AR24403" s="8"/>
      <c r="BV24403" s="38"/>
    </row>
    <row r="24404" spans="44:74">
      <c r="AR24404" s="8"/>
      <c r="BV24404" s="38"/>
    </row>
    <row r="24405" spans="44:74">
      <c r="AR24405" s="8"/>
      <c r="BV24405" s="38"/>
    </row>
    <row r="24406" spans="44:74">
      <c r="AR24406" s="8"/>
      <c r="BV24406" s="38"/>
    </row>
    <row r="24407" spans="44:74">
      <c r="AR24407" s="8"/>
      <c r="BV24407" s="38"/>
    </row>
    <row r="24408" spans="44:74">
      <c r="AR24408" s="8"/>
      <c r="BV24408" s="38"/>
    </row>
    <row r="24409" spans="44:74">
      <c r="AR24409" s="8"/>
      <c r="BV24409" s="38"/>
    </row>
    <row r="24410" spans="44:74">
      <c r="AR24410" s="8"/>
      <c r="BV24410" s="38"/>
    </row>
    <row r="24411" spans="44:74">
      <c r="AR24411" s="8"/>
      <c r="BV24411" s="38"/>
    </row>
    <row r="24412" spans="44:74">
      <c r="AR24412" s="8"/>
      <c r="BV24412" s="38"/>
    </row>
    <row r="24413" spans="44:74">
      <c r="AR24413" s="8"/>
      <c r="BV24413" s="38"/>
    </row>
    <row r="24414" spans="44:74">
      <c r="AR24414" s="8"/>
      <c r="BV24414" s="38"/>
    </row>
    <row r="24415" spans="44:74">
      <c r="AR24415" s="8"/>
      <c r="BV24415" s="38"/>
    </row>
    <row r="24416" spans="44:74">
      <c r="AR24416" s="8"/>
      <c r="BV24416" s="38"/>
    </row>
    <row r="24417" spans="44:74">
      <c r="AR24417" s="8"/>
      <c r="BV24417" s="38"/>
    </row>
    <row r="24418" spans="44:74">
      <c r="AR24418" s="8"/>
      <c r="BV24418" s="38"/>
    </row>
    <row r="24419" spans="44:74">
      <c r="AR24419" s="8"/>
      <c r="BV24419" s="38"/>
    </row>
    <row r="24420" spans="44:74">
      <c r="AR24420" s="8"/>
      <c r="BV24420" s="38"/>
    </row>
    <row r="24421" spans="44:74">
      <c r="AR24421" s="8"/>
      <c r="BV24421" s="38"/>
    </row>
    <row r="24422" spans="44:74">
      <c r="AR24422" s="8"/>
      <c r="BV24422" s="38"/>
    </row>
    <row r="24423" spans="44:74">
      <c r="AR24423" s="8"/>
      <c r="BV24423" s="38"/>
    </row>
    <row r="24424" spans="44:74">
      <c r="AR24424" s="8"/>
      <c r="BV24424" s="38"/>
    </row>
    <row r="24425" spans="44:74">
      <c r="AR24425" s="8"/>
      <c r="BV24425" s="38"/>
    </row>
    <row r="24426" spans="44:74">
      <c r="AR24426" s="8"/>
      <c r="BV24426" s="38"/>
    </row>
    <row r="24427" spans="44:74">
      <c r="AR24427" s="8"/>
      <c r="BV24427" s="38"/>
    </row>
    <row r="24428" spans="44:74">
      <c r="AR24428" s="8"/>
      <c r="BV24428" s="38"/>
    </row>
    <row r="24429" spans="44:74">
      <c r="AR24429" s="8"/>
      <c r="BV24429" s="38"/>
    </row>
    <row r="24430" spans="44:74">
      <c r="AR24430" s="8"/>
      <c r="BV24430" s="38"/>
    </row>
    <row r="24431" spans="44:74">
      <c r="AR24431" s="8"/>
      <c r="BV24431" s="38"/>
    </row>
    <row r="24432" spans="44:74">
      <c r="AR24432" s="8"/>
      <c r="BV24432" s="38"/>
    </row>
    <row r="24433" spans="44:74">
      <c r="AR24433" s="8"/>
      <c r="BV24433" s="38"/>
    </row>
    <row r="24434" spans="44:74">
      <c r="AR24434" s="8"/>
      <c r="BV24434" s="38"/>
    </row>
    <row r="24435" spans="44:74">
      <c r="AR24435" s="8"/>
      <c r="BV24435" s="38"/>
    </row>
    <row r="24436" spans="44:74">
      <c r="AR24436" s="8"/>
      <c r="BV24436" s="38"/>
    </row>
    <row r="24437" spans="44:74">
      <c r="AR24437" s="8"/>
      <c r="BV24437" s="38"/>
    </row>
    <row r="24438" spans="44:74">
      <c r="AR24438" s="8"/>
      <c r="BV24438" s="38"/>
    </row>
    <row r="24439" spans="44:74">
      <c r="AR24439" s="8"/>
      <c r="BV24439" s="38"/>
    </row>
    <row r="24440" spans="44:74">
      <c r="AR24440" s="8"/>
      <c r="BV24440" s="38"/>
    </row>
    <row r="24441" spans="44:74">
      <c r="AR24441" s="8"/>
      <c r="BV24441" s="38"/>
    </row>
    <row r="24442" spans="44:74">
      <c r="AR24442" s="8"/>
      <c r="BV24442" s="38"/>
    </row>
    <row r="24443" spans="44:74">
      <c r="AR24443" s="8"/>
      <c r="BV24443" s="38"/>
    </row>
    <row r="24444" spans="44:74">
      <c r="AR24444" s="8"/>
      <c r="BV24444" s="38"/>
    </row>
    <row r="24445" spans="44:74">
      <c r="AR24445" s="8"/>
      <c r="BV24445" s="38"/>
    </row>
    <row r="24446" spans="44:74">
      <c r="AR24446" s="8"/>
      <c r="BV24446" s="38"/>
    </row>
    <row r="24447" spans="44:74">
      <c r="AR24447" s="8"/>
      <c r="BV24447" s="38"/>
    </row>
    <row r="24448" spans="44:74">
      <c r="AR24448" s="8"/>
      <c r="BV24448" s="38"/>
    </row>
    <row r="24449" spans="44:74">
      <c r="AR24449" s="8"/>
      <c r="BV24449" s="38"/>
    </row>
    <row r="24450" spans="44:74">
      <c r="AR24450" s="8"/>
      <c r="BV24450" s="38"/>
    </row>
    <row r="24451" spans="44:74">
      <c r="AR24451" s="8"/>
      <c r="BV24451" s="38"/>
    </row>
    <row r="24452" spans="44:74">
      <c r="AR24452" s="8"/>
      <c r="BV24452" s="38"/>
    </row>
    <row r="24453" spans="44:74">
      <c r="AR24453" s="8"/>
      <c r="BV24453" s="38"/>
    </row>
    <row r="24454" spans="44:74">
      <c r="AR24454" s="8"/>
      <c r="BV24454" s="38"/>
    </row>
    <row r="24455" spans="44:74">
      <c r="AR24455" s="8"/>
      <c r="BV24455" s="38"/>
    </row>
    <row r="24456" spans="44:74">
      <c r="AR24456" s="8"/>
      <c r="BV24456" s="38"/>
    </row>
    <row r="24457" spans="44:74">
      <c r="AR24457" s="8"/>
      <c r="BV24457" s="38"/>
    </row>
    <row r="24458" spans="44:74">
      <c r="AR24458" s="8"/>
      <c r="BV24458" s="38"/>
    </row>
    <row r="24459" spans="44:74">
      <c r="AR24459" s="8"/>
      <c r="BV24459" s="38"/>
    </row>
    <row r="24460" spans="44:74">
      <c r="AR24460" s="8"/>
      <c r="BV24460" s="38"/>
    </row>
    <row r="24461" spans="44:74">
      <c r="AR24461" s="8"/>
      <c r="BV24461" s="38"/>
    </row>
    <row r="24462" spans="44:74">
      <c r="AR24462" s="8"/>
      <c r="BV24462" s="38"/>
    </row>
    <row r="24463" spans="44:74">
      <c r="AR24463" s="8"/>
      <c r="BV24463" s="38"/>
    </row>
    <row r="24464" spans="44:74">
      <c r="AR24464" s="8"/>
      <c r="BV24464" s="38"/>
    </row>
    <row r="24465" spans="44:74">
      <c r="AR24465" s="8"/>
      <c r="BV24465" s="38"/>
    </row>
    <row r="24466" spans="44:74">
      <c r="AR24466" s="8"/>
      <c r="BV24466" s="38"/>
    </row>
    <row r="24467" spans="44:74">
      <c r="AR24467" s="8"/>
      <c r="BV24467" s="38"/>
    </row>
    <row r="24468" spans="44:74">
      <c r="AR24468" s="8"/>
      <c r="BV24468" s="38"/>
    </row>
    <row r="24469" spans="44:74">
      <c r="AR24469" s="8"/>
      <c r="BV24469" s="38"/>
    </row>
    <row r="24470" spans="44:74">
      <c r="AR24470" s="8"/>
      <c r="BV24470" s="38"/>
    </row>
    <row r="24471" spans="44:74">
      <c r="AR24471" s="8"/>
      <c r="BV24471" s="38"/>
    </row>
    <row r="24472" spans="44:74">
      <c r="AR24472" s="8"/>
      <c r="BV24472" s="38"/>
    </row>
    <row r="24473" spans="44:74">
      <c r="AR24473" s="8"/>
      <c r="BV24473" s="38"/>
    </row>
    <row r="24474" spans="44:74">
      <c r="AR24474" s="8"/>
      <c r="BV24474" s="38"/>
    </row>
    <row r="24475" spans="44:74">
      <c r="AR24475" s="8"/>
      <c r="BV24475" s="38"/>
    </row>
    <row r="24476" spans="44:74">
      <c r="AR24476" s="8"/>
      <c r="BV24476" s="38"/>
    </row>
    <row r="24477" spans="44:74">
      <c r="AR24477" s="8"/>
      <c r="BV24477" s="38"/>
    </row>
    <row r="24478" spans="44:74">
      <c r="AR24478" s="8"/>
      <c r="BV24478" s="38"/>
    </row>
    <row r="24479" spans="44:74">
      <c r="AR24479" s="8"/>
      <c r="BV24479" s="38"/>
    </row>
    <row r="24480" spans="44:74">
      <c r="AR24480" s="8"/>
      <c r="BV24480" s="38"/>
    </row>
    <row r="24481" spans="44:74">
      <c r="AR24481" s="8"/>
      <c r="BV24481" s="38"/>
    </row>
    <row r="24482" spans="44:74">
      <c r="AR24482" s="8"/>
      <c r="BV24482" s="38"/>
    </row>
    <row r="24483" spans="44:74">
      <c r="AR24483" s="8"/>
      <c r="BV24483" s="38"/>
    </row>
    <row r="24484" spans="44:74">
      <c r="AR24484" s="8"/>
      <c r="BV24484" s="38"/>
    </row>
    <row r="24485" spans="44:74">
      <c r="AR24485" s="8"/>
      <c r="BV24485" s="38"/>
    </row>
    <row r="24486" spans="44:74">
      <c r="AR24486" s="8"/>
      <c r="BV24486" s="38"/>
    </row>
    <row r="24487" spans="44:74">
      <c r="AR24487" s="8"/>
      <c r="BV24487" s="38"/>
    </row>
    <row r="24488" spans="44:74">
      <c r="AR24488" s="8"/>
      <c r="BV24488" s="38"/>
    </row>
    <row r="24489" spans="44:74">
      <c r="AR24489" s="8"/>
      <c r="BV24489" s="38"/>
    </row>
    <row r="24490" spans="44:74">
      <c r="AR24490" s="8"/>
      <c r="BV24490" s="38"/>
    </row>
    <row r="24491" spans="44:74">
      <c r="AR24491" s="8"/>
      <c r="BV24491" s="38"/>
    </row>
    <row r="24492" spans="44:74">
      <c r="AR24492" s="8"/>
      <c r="BV24492" s="38"/>
    </row>
    <row r="24493" spans="44:74">
      <c r="AR24493" s="8"/>
      <c r="BV24493" s="38"/>
    </row>
    <row r="24494" spans="44:74">
      <c r="AR24494" s="8"/>
      <c r="BV24494" s="38"/>
    </row>
    <row r="24495" spans="44:74">
      <c r="AR24495" s="8"/>
      <c r="BV24495" s="38"/>
    </row>
    <row r="24496" spans="44:74">
      <c r="AR24496" s="8"/>
      <c r="BV24496" s="38"/>
    </row>
    <row r="24497" spans="44:74">
      <c r="AR24497" s="8"/>
      <c r="BV24497" s="38"/>
    </row>
    <row r="24498" spans="44:74">
      <c r="AR24498" s="8"/>
      <c r="BV24498" s="38"/>
    </row>
    <row r="24499" spans="44:74">
      <c r="AR24499" s="8"/>
      <c r="BV24499" s="38"/>
    </row>
    <row r="24500" spans="44:74">
      <c r="AR24500" s="8"/>
      <c r="BV24500" s="38"/>
    </row>
    <row r="24501" spans="44:74">
      <c r="AR24501" s="8"/>
      <c r="BV24501" s="38"/>
    </row>
    <row r="24502" spans="44:74">
      <c r="AR24502" s="8"/>
      <c r="BV24502" s="38"/>
    </row>
    <row r="24503" spans="44:74">
      <c r="AR24503" s="8"/>
      <c r="BV24503" s="38"/>
    </row>
    <row r="24504" spans="44:74">
      <c r="AR24504" s="8"/>
      <c r="BV24504" s="38"/>
    </row>
    <row r="24505" spans="44:74">
      <c r="AR24505" s="8"/>
      <c r="BV24505" s="38"/>
    </row>
    <row r="24506" spans="44:74">
      <c r="AR24506" s="8"/>
      <c r="BV24506" s="38"/>
    </row>
    <row r="24507" spans="44:74">
      <c r="AR24507" s="8"/>
      <c r="BV24507" s="38"/>
    </row>
    <row r="24508" spans="44:74">
      <c r="AR24508" s="8"/>
      <c r="BV24508" s="38"/>
    </row>
    <row r="24509" spans="44:74">
      <c r="AR24509" s="8"/>
      <c r="BV24509" s="38"/>
    </row>
    <row r="24510" spans="44:74">
      <c r="AR24510" s="8"/>
      <c r="BV24510" s="38"/>
    </row>
    <row r="24511" spans="44:74">
      <c r="AR24511" s="8"/>
      <c r="BV24511" s="38"/>
    </row>
    <row r="24512" spans="44:74">
      <c r="AR24512" s="8"/>
      <c r="BV24512" s="38"/>
    </row>
    <row r="24513" spans="44:74">
      <c r="AR24513" s="8"/>
      <c r="BV24513" s="38"/>
    </row>
    <row r="24514" spans="44:74">
      <c r="AR24514" s="8"/>
      <c r="BV24514" s="38"/>
    </row>
    <row r="24515" spans="44:74">
      <c r="AR24515" s="8"/>
      <c r="BV24515" s="38"/>
    </row>
    <row r="24516" spans="44:74">
      <c r="AR24516" s="8"/>
      <c r="BV24516" s="38"/>
    </row>
    <row r="24517" spans="44:74">
      <c r="AR24517" s="8"/>
      <c r="BV24517" s="38"/>
    </row>
    <row r="24518" spans="44:74">
      <c r="AR24518" s="8"/>
      <c r="BV24518" s="38"/>
    </row>
    <row r="24519" spans="44:74">
      <c r="AR24519" s="8"/>
      <c r="BV24519" s="38"/>
    </row>
    <row r="24520" spans="44:74">
      <c r="AR24520" s="8"/>
      <c r="BV24520" s="38"/>
    </row>
    <row r="24521" spans="44:74">
      <c r="AR24521" s="8"/>
      <c r="BV24521" s="38"/>
    </row>
    <row r="24522" spans="44:74">
      <c r="AR24522" s="8"/>
      <c r="BV24522" s="38"/>
    </row>
    <row r="24523" spans="44:74">
      <c r="AR24523" s="8"/>
      <c r="BV24523" s="38"/>
    </row>
    <row r="24524" spans="44:74">
      <c r="AR24524" s="8"/>
      <c r="BV24524" s="38"/>
    </row>
    <row r="24525" spans="44:74">
      <c r="AR24525" s="8"/>
      <c r="BV24525" s="38"/>
    </row>
    <row r="24526" spans="44:74">
      <c r="AR24526" s="8"/>
      <c r="BV24526" s="38"/>
    </row>
    <row r="24527" spans="44:74">
      <c r="AR24527" s="8"/>
      <c r="BV24527" s="38"/>
    </row>
    <row r="24528" spans="44:74">
      <c r="AR24528" s="8"/>
      <c r="BV24528" s="38"/>
    </row>
    <row r="24529" spans="44:74">
      <c r="AR24529" s="8"/>
      <c r="BV24529" s="38"/>
    </row>
    <row r="24530" spans="44:74">
      <c r="AR24530" s="8"/>
      <c r="BV24530" s="38"/>
    </row>
    <row r="24531" spans="44:74">
      <c r="AR24531" s="8"/>
      <c r="BV24531" s="38"/>
    </row>
    <row r="24532" spans="44:74">
      <c r="AR24532" s="8"/>
      <c r="BV24532" s="38"/>
    </row>
    <row r="24533" spans="44:74">
      <c r="AR24533" s="8"/>
      <c r="BV24533" s="38"/>
    </row>
    <row r="24534" spans="44:74">
      <c r="AR24534" s="8"/>
      <c r="BV24534" s="38"/>
    </row>
    <row r="24535" spans="44:74">
      <c r="AR24535" s="8"/>
      <c r="BV24535" s="38"/>
    </row>
    <row r="24536" spans="44:74">
      <c r="AR24536" s="8"/>
      <c r="BV24536" s="38"/>
    </row>
    <row r="24537" spans="44:74">
      <c r="AR24537" s="8"/>
      <c r="BV24537" s="38"/>
    </row>
    <row r="24538" spans="44:74">
      <c r="AR24538" s="8"/>
      <c r="BV24538" s="38"/>
    </row>
    <row r="24539" spans="44:74">
      <c r="AR24539" s="8"/>
      <c r="BV24539" s="38"/>
    </row>
    <row r="24540" spans="44:74">
      <c r="AR24540" s="8"/>
      <c r="BV24540" s="38"/>
    </row>
    <row r="24541" spans="44:74">
      <c r="AR24541" s="8"/>
      <c r="BV24541" s="38"/>
    </row>
    <row r="24542" spans="44:74">
      <c r="AR24542" s="8"/>
      <c r="BV24542" s="38"/>
    </row>
    <row r="24543" spans="44:74">
      <c r="AR24543" s="8"/>
      <c r="BV24543" s="38"/>
    </row>
    <row r="24544" spans="44:74">
      <c r="AR24544" s="8"/>
      <c r="BV24544" s="38"/>
    </row>
    <row r="24545" spans="44:74">
      <c r="AR24545" s="8"/>
      <c r="BV24545" s="38"/>
    </row>
    <row r="24546" spans="44:74">
      <c r="AR24546" s="8"/>
      <c r="BV24546" s="38"/>
    </row>
    <row r="24547" spans="44:74">
      <c r="AR24547" s="8"/>
      <c r="BV24547" s="38"/>
    </row>
    <row r="24548" spans="44:74">
      <c r="AR24548" s="8"/>
      <c r="BV24548" s="38"/>
    </row>
    <row r="24549" spans="44:74">
      <c r="AR24549" s="8"/>
      <c r="BV24549" s="38"/>
    </row>
    <row r="24550" spans="44:74">
      <c r="AR24550" s="8"/>
      <c r="BV24550" s="38"/>
    </row>
    <row r="24551" spans="44:74">
      <c r="AR24551" s="8"/>
      <c r="BV24551" s="38"/>
    </row>
    <row r="24552" spans="44:74">
      <c r="AR24552" s="8"/>
      <c r="BV24552" s="38"/>
    </row>
    <row r="24553" spans="44:74">
      <c r="AR24553" s="8"/>
      <c r="BV24553" s="38"/>
    </row>
    <row r="24554" spans="44:74">
      <c r="AR24554" s="8"/>
      <c r="BV24554" s="38"/>
    </row>
    <row r="24555" spans="44:74">
      <c r="AR24555" s="8"/>
      <c r="BV24555" s="38"/>
    </row>
    <row r="24556" spans="44:74">
      <c r="AR24556" s="8"/>
      <c r="BV24556" s="38"/>
    </row>
    <row r="24557" spans="44:74">
      <c r="AR24557" s="8"/>
      <c r="BV24557" s="38"/>
    </row>
    <row r="24558" spans="44:74">
      <c r="AR24558" s="8"/>
      <c r="BV24558" s="38"/>
    </row>
    <row r="24559" spans="44:74">
      <c r="AR24559" s="8"/>
      <c r="BV24559" s="38"/>
    </row>
    <row r="24560" spans="44:74">
      <c r="AR24560" s="8"/>
      <c r="BV24560" s="38"/>
    </row>
    <row r="24561" spans="44:74">
      <c r="AR24561" s="8"/>
      <c r="BV24561" s="38"/>
    </row>
    <row r="24562" spans="44:74">
      <c r="AR24562" s="8"/>
      <c r="BV24562" s="38"/>
    </row>
    <row r="24563" spans="44:74">
      <c r="AR24563" s="8"/>
      <c r="BV24563" s="38"/>
    </row>
    <row r="24564" spans="44:74">
      <c r="AR24564" s="8"/>
      <c r="BV24564" s="38"/>
    </row>
    <row r="24565" spans="44:74">
      <c r="AR24565" s="8"/>
      <c r="BV24565" s="38"/>
    </row>
    <row r="24566" spans="44:74">
      <c r="AR24566" s="8"/>
      <c r="BV24566" s="38"/>
    </row>
    <row r="24567" spans="44:74">
      <c r="AR24567" s="8"/>
      <c r="BV24567" s="38"/>
    </row>
    <row r="24568" spans="44:74">
      <c r="AR24568" s="8"/>
      <c r="BV24568" s="38"/>
    </row>
    <row r="24569" spans="44:74">
      <c r="AR24569" s="8"/>
      <c r="BV24569" s="38"/>
    </row>
    <row r="24570" spans="44:74">
      <c r="AR24570" s="8"/>
      <c r="BV24570" s="38"/>
    </row>
    <row r="24571" spans="44:74">
      <c r="AR24571" s="8"/>
      <c r="BV24571" s="38"/>
    </row>
    <row r="24572" spans="44:74">
      <c r="AR24572" s="8"/>
      <c r="BV24572" s="38"/>
    </row>
    <row r="24573" spans="44:74">
      <c r="AR24573" s="8"/>
      <c r="BV24573" s="38"/>
    </row>
    <row r="24574" spans="44:74">
      <c r="AR24574" s="8"/>
      <c r="BV24574" s="38"/>
    </row>
    <row r="24575" spans="44:74">
      <c r="AR24575" s="8"/>
      <c r="BV24575" s="38"/>
    </row>
    <row r="24576" spans="44:74">
      <c r="AR24576" s="8"/>
      <c r="BV24576" s="38"/>
    </row>
    <row r="24577" spans="44:74">
      <c r="AR24577" s="8"/>
      <c r="BV24577" s="38"/>
    </row>
    <row r="24578" spans="44:74">
      <c r="AR24578" s="8"/>
      <c r="BV24578" s="38"/>
    </row>
    <row r="24579" spans="44:74">
      <c r="AR24579" s="8"/>
      <c r="BV24579" s="38"/>
    </row>
    <row r="24580" spans="44:74">
      <c r="AR24580" s="8"/>
      <c r="BV24580" s="38"/>
    </row>
    <row r="24581" spans="44:74">
      <c r="AR24581" s="8"/>
      <c r="BV24581" s="38"/>
    </row>
    <row r="24582" spans="44:74">
      <c r="AR24582" s="8"/>
      <c r="BV24582" s="38"/>
    </row>
    <row r="24583" spans="44:74">
      <c r="AR24583" s="8"/>
      <c r="BV24583" s="38"/>
    </row>
    <row r="24584" spans="44:74">
      <c r="AR24584" s="8"/>
      <c r="BV24584" s="38"/>
    </row>
    <row r="24585" spans="44:74">
      <c r="AR24585" s="8"/>
      <c r="BV24585" s="38"/>
    </row>
    <row r="24586" spans="44:74">
      <c r="AR24586" s="8"/>
      <c r="BV24586" s="38"/>
    </row>
    <row r="24587" spans="44:74">
      <c r="AR24587" s="8"/>
      <c r="BV24587" s="38"/>
    </row>
    <row r="24588" spans="44:74">
      <c r="AR24588" s="8"/>
      <c r="BV24588" s="38"/>
    </row>
    <row r="24589" spans="44:74">
      <c r="AR24589" s="8"/>
      <c r="BV24589" s="38"/>
    </row>
    <row r="24590" spans="44:74">
      <c r="AR24590" s="8"/>
      <c r="BV24590" s="38"/>
    </row>
    <row r="24591" spans="44:74">
      <c r="AR24591" s="8"/>
      <c r="BV24591" s="38"/>
    </row>
    <row r="24592" spans="44:74">
      <c r="AR24592" s="8"/>
      <c r="BV24592" s="38"/>
    </row>
    <row r="24593" spans="44:74">
      <c r="AR24593" s="8"/>
      <c r="BV24593" s="38"/>
    </row>
    <row r="24594" spans="44:74">
      <c r="AR24594" s="8"/>
      <c r="BV24594" s="38"/>
    </row>
    <row r="24595" spans="44:74">
      <c r="AR24595" s="8"/>
      <c r="BV24595" s="38"/>
    </row>
    <row r="24596" spans="44:74">
      <c r="AR24596" s="8"/>
      <c r="BV24596" s="38"/>
    </row>
    <row r="24597" spans="44:74">
      <c r="AR24597" s="8"/>
      <c r="BV24597" s="38"/>
    </row>
    <row r="24598" spans="44:74">
      <c r="AR24598" s="8"/>
      <c r="BV24598" s="38"/>
    </row>
    <row r="24599" spans="44:74">
      <c r="AR24599" s="8"/>
      <c r="BV24599" s="38"/>
    </row>
    <row r="24600" spans="44:74">
      <c r="AR24600" s="8"/>
      <c r="BV24600" s="38"/>
    </row>
    <row r="24601" spans="44:74">
      <c r="AR24601" s="8"/>
      <c r="BV24601" s="38"/>
    </row>
    <row r="24602" spans="44:74">
      <c r="AR24602" s="8"/>
      <c r="BV24602" s="38"/>
    </row>
    <row r="24603" spans="44:74">
      <c r="AR24603" s="8"/>
      <c r="BV24603" s="38"/>
    </row>
    <row r="24604" spans="44:74">
      <c r="AR24604" s="8"/>
      <c r="BV24604" s="38"/>
    </row>
    <row r="24605" spans="44:74">
      <c r="AR24605" s="8"/>
      <c r="BV24605" s="38"/>
    </row>
    <row r="24606" spans="44:74">
      <c r="AR24606" s="8"/>
      <c r="BV24606" s="38"/>
    </row>
    <row r="24607" spans="44:74">
      <c r="AR24607" s="8"/>
      <c r="BV24607" s="38"/>
    </row>
    <row r="24608" spans="44:74">
      <c r="AR24608" s="8"/>
      <c r="BV24608" s="38"/>
    </row>
    <row r="24609" spans="44:74">
      <c r="AR24609" s="8"/>
      <c r="BV24609" s="38"/>
    </row>
    <row r="24610" spans="44:74">
      <c r="AR24610" s="8"/>
      <c r="BV24610" s="38"/>
    </row>
    <row r="24611" spans="44:74">
      <c r="AR24611" s="8"/>
      <c r="BV24611" s="38"/>
    </row>
    <row r="24612" spans="44:74">
      <c r="AR24612" s="8"/>
      <c r="BV24612" s="38"/>
    </row>
    <row r="24613" spans="44:74">
      <c r="AR24613" s="8"/>
      <c r="BV24613" s="38"/>
    </row>
    <row r="24614" spans="44:74">
      <c r="AR24614" s="8"/>
      <c r="BV24614" s="38"/>
    </row>
    <row r="24615" spans="44:74">
      <c r="AR24615" s="8"/>
      <c r="BV24615" s="38"/>
    </row>
    <row r="24616" spans="44:74">
      <c r="AR24616" s="8"/>
      <c r="BV24616" s="38"/>
    </row>
    <row r="24617" spans="44:74">
      <c r="AR24617" s="8"/>
      <c r="BV24617" s="38"/>
    </row>
    <row r="24618" spans="44:74">
      <c r="AR24618" s="8"/>
      <c r="BV24618" s="38"/>
    </row>
    <row r="24619" spans="44:74">
      <c r="AR24619" s="8"/>
      <c r="BV24619" s="38"/>
    </row>
    <row r="24620" spans="44:74">
      <c r="AR24620" s="8"/>
      <c r="BV24620" s="38"/>
    </row>
    <row r="24621" spans="44:74">
      <c r="AR24621" s="8"/>
      <c r="BV24621" s="38"/>
    </row>
    <row r="24622" spans="44:74">
      <c r="AR24622" s="8"/>
      <c r="BV24622" s="38"/>
    </row>
    <row r="24623" spans="44:74">
      <c r="AR24623" s="8"/>
      <c r="BV24623" s="38"/>
    </row>
    <row r="24624" spans="44:74">
      <c r="AR24624" s="8"/>
      <c r="BV24624" s="38"/>
    </row>
    <row r="24625" spans="44:74">
      <c r="AR24625" s="8"/>
      <c r="BV24625" s="38"/>
    </row>
    <row r="24626" spans="44:74">
      <c r="AR24626" s="8"/>
      <c r="BV24626" s="38"/>
    </row>
    <row r="24627" spans="44:74">
      <c r="AR24627" s="8"/>
      <c r="BV24627" s="38"/>
    </row>
    <row r="24628" spans="44:74">
      <c r="AR24628" s="8"/>
      <c r="BV24628" s="38"/>
    </row>
    <row r="24629" spans="44:74">
      <c r="AR24629" s="8"/>
      <c r="BV24629" s="38"/>
    </row>
    <row r="24630" spans="44:74">
      <c r="AR24630" s="8"/>
      <c r="BV24630" s="38"/>
    </row>
    <row r="24631" spans="44:74">
      <c r="AR24631" s="8"/>
      <c r="BV24631" s="38"/>
    </row>
    <row r="24632" spans="44:74">
      <c r="AR24632" s="8"/>
      <c r="BV24632" s="38"/>
    </row>
    <row r="24633" spans="44:74">
      <c r="AR24633" s="8"/>
      <c r="BV24633" s="38"/>
    </row>
    <row r="24634" spans="44:74">
      <c r="AR24634" s="8"/>
      <c r="BV24634" s="38"/>
    </row>
    <row r="24635" spans="44:74">
      <c r="AR24635" s="8"/>
      <c r="BV24635" s="38"/>
    </row>
    <row r="24636" spans="44:74">
      <c r="AR24636" s="8"/>
      <c r="BV24636" s="38"/>
    </row>
    <row r="24637" spans="44:74">
      <c r="AR24637" s="8"/>
      <c r="BV24637" s="38"/>
    </row>
    <row r="24638" spans="44:74">
      <c r="AR24638" s="8"/>
      <c r="BV24638" s="38"/>
    </row>
    <row r="24639" spans="44:74">
      <c r="AR24639" s="8"/>
      <c r="BV24639" s="38"/>
    </row>
    <row r="24640" spans="44:74">
      <c r="AR24640" s="8"/>
      <c r="BV24640" s="38"/>
    </row>
    <row r="24641" spans="44:74">
      <c r="AR24641" s="8"/>
      <c r="BV24641" s="38"/>
    </row>
    <row r="24642" spans="44:74">
      <c r="AR24642" s="8"/>
      <c r="BV24642" s="38"/>
    </row>
    <row r="24643" spans="44:74">
      <c r="AR24643" s="8"/>
      <c r="BV24643" s="38"/>
    </row>
    <row r="24644" spans="44:74">
      <c r="AR24644" s="8"/>
      <c r="BV24644" s="38"/>
    </row>
    <row r="24645" spans="44:74">
      <c r="AR24645" s="8"/>
      <c r="BV24645" s="38"/>
    </row>
    <row r="24646" spans="44:74">
      <c r="AR24646" s="8"/>
      <c r="BV24646" s="38"/>
    </row>
    <row r="24647" spans="44:74">
      <c r="AR24647" s="8"/>
      <c r="BV24647" s="38"/>
    </row>
    <row r="24648" spans="44:74">
      <c r="AR24648" s="8"/>
      <c r="BV24648" s="38"/>
    </row>
    <row r="24649" spans="44:74">
      <c r="AR24649" s="8"/>
      <c r="BV24649" s="38"/>
    </row>
    <row r="24650" spans="44:74">
      <c r="AR24650" s="8"/>
      <c r="BV24650" s="38"/>
    </row>
    <row r="24651" spans="44:74">
      <c r="AR24651" s="8"/>
      <c r="BV24651" s="38"/>
    </row>
    <row r="24652" spans="44:74">
      <c r="AR24652" s="8"/>
      <c r="BV24652" s="38"/>
    </row>
    <row r="24653" spans="44:74">
      <c r="AR24653" s="8"/>
      <c r="BV24653" s="38"/>
    </row>
    <row r="24654" spans="44:74">
      <c r="AR24654" s="8"/>
      <c r="BV24654" s="38"/>
    </row>
    <row r="24655" spans="44:74">
      <c r="AR24655" s="8"/>
      <c r="BV24655" s="38"/>
    </row>
    <row r="24656" spans="44:74">
      <c r="AR24656" s="8"/>
      <c r="BV24656" s="38"/>
    </row>
    <row r="24657" spans="44:74">
      <c r="AR24657" s="8"/>
      <c r="BV24657" s="38"/>
    </row>
    <row r="24658" spans="44:74">
      <c r="AR24658" s="8"/>
      <c r="BV24658" s="38"/>
    </row>
    <row r="24659" spans="44:74">
      <c r="AR24659" s="8"/>
      <c r="BV24659" s="38"/>
    </row>
    <row r="24660" spans="44:74">
      <c r="AR24660" s="8"/>
      <c r="BV24660" s="38"/>
    </row>
    <row r="24661" spans="44:74">
      <c r="AR24661" s="8"/>
      <c r="BV24661" s="38"/>
    </row>
    <row r="24662" spans="44:74">
      <c r="AR24662" s="8"/>
      <c r="BV24662" s="38"/>
    </row>
    <row r="24663" spans="44:74">
      <c r="AR24663" s="8"/>
      <c r="BV24663" s="38"/>
    </row>
    <row r="24664" spans="44:74">
      <c r="AR24664" s="8"/>
      <c r="BV24664" s="38"/>
    </row>
    <row r="24665" spans="44:74">
      <c r="AR24665" s="8"/>
      <c r="BV24665" s="38"/>
    </row>
    <row r="24666" spans="44:74">
      <c r="AR24666" s="8"/>
      <c r="BV24666" s="38"/>
    </row>
    <row r="24667" spans="44:74">
      <c r="AR24667" s="8"/>
      <c r="BV24667" s="38"/>
    </row>
    <row r="24668" spans="44:74">
      <c r="AR24668" s="8"/>
      <c r="BV24668" s="38"/>
    </row>
    <row r="24669" spans="44:74">
      <c r="AR24669" s="8"/>
      <c r="BV24669" s="38"/>
    </row>
    <row r="24670" spans="44:74">
      <c r="AR24670" s="8"/>
      <c r="BV24670" s="38"/>
    </row>
    <row r="24671" spans="44:74">
      <c r="AR24671" s="8"/>
      <c r="BV24671" s="38"/>
    </row>
    <row r="24672" spans="44:74">
      <c r="AR24672" s="8"/>
      <c r="BV24672" s="38"/>
    </row>
    <row r="24673" spans="44:74">
      <c r="AR24673" s="8"/>
      <c r="BV24673" s="38"/>
    </row>
    <row r="24674" spans="44:74">
      <c r="AR24674" s="8"/>
      <c r="BV24674" s="38"/>
    </row>
    <row r="24675" spans="44:74">
      <c r="AR24675" s="8"/>
      <c r="BV24675" s="38"/>
    </row>
    <row r="24676" spans="44:74">
      <c r="AR24676" s="8"/>
      <c r="BV24676" s="38"/>
    </row>
    <row r="24677" spans="44:74">
      <c r="AR24677" s="8"/>
      <c r="BV24677" s="38"/>
    </row>
    <row r="24678" spans="44:74">
      <c r="AR24678" s="8"/>
      <c r="BV24678" s="38"/>
    </row>
    <row r="24679" spans="44:74">
      <c r="AR24679" s="8"/>
      <c r="BV24679" s="38"/>
    </row>
    <row r="24680" spans="44:74">
      <c r="AR24680" s="8"/>
      <c r="BV24680" s="38"/>
    </row>
    <row r="24681" spans="44:74">
      <c r="AR24681" s="8"/>
      <c r="BV24681" s="38"/>
    </row>
    <row r="24682" spans="44:74">
      <c r="AR24682" s="8"/>
      <c r="BV24682" s="38"/>
    </row>
    <row r="24683" spans="44:74">
      <c r="AR24683" s="8"/>
      <c r="BV24683" s="38"/>
    </row>
    <row r="24684" spans="44:74">
      <c r="AR24684" s="8"/>
      <c r="BV24684" s="38"/>
    </row>
    <row r="24685" spans="44:74">
      <c r="AR24685" s="8"/>
      <c r="BV24685" s="38"/>
    </row>
    <row r="24686" spans="44:74">
      <c r="AR24686" s="8"/>
      <c r="BV24686" s="38"/>
    </row>
    <row r="24687" spans="44:74">
      <c r="AR24687" s="8"/>
      <c r="BV24687" s="38"/>
    </row>
    <row r="24688" spans="44:74">
      <c r="AR24688" s="8"/>
      <c r="BV24688" s="38"/>
    </row>
    <row r="24689" spans="44:74">
      <c r="AR24689" s="8"/>
      <c r="BV24689" s="38"/>
    </row>
    <row r="24690" spans="44:74">
      <c r="AR24690" s="8"/>
      <c r="BV24690" s="38"/>
    </row>
    <row r="24691" spans="44:74">
      <c r="AR24691" s="8"/>
      <c r="BV24691" s="38"/>
    </row>
    <row r="24692" spans="44:74">
      <c r="AR24692" s="8"/>
      <c r="BV24692" s="38"/>
    </row>
    <row r="24693" spans="44:74">
      <c r="AR24693" s="8"/>
      <c r="BV24693" s="38"/>
    </row>
    <row r="24694" spans="44:74">
      <c r="AR24694" s="8"/>
      <c r="BV24694" s="38"/>
    </row>
    <row r="24695" spans="44:74">
      <c r="AR24695" s="8"/>
      <c r="BV24695" s="38"/>
    </row>
    <row r="24696" spans="44:74">
      <c r="AR24696" s="8"/>
      <c r="BV24696" s="38"/>
    </row>
    <row r="24697" spans="44:74">
      <c r="AR24697" s="8"/>
      <c r="BV24697" s="38"/>
    </row>
    <row r="24698" spans="44:74">
      <c r="AR24698" s="8"/>
      <c r="BV24698" s="38"/>
    </row>
    <row r="24699" spans="44:74">
      <c r="AR24699" s="8"/>
      <c r="BV24699" s="38"/>
    </row>
    <row r="24700" spans="44:74">
      <c r="AR24700" s="8"/>
      <c r="BV24700" s="38"/>
    </row>
    <row r="24701" spans="44:74">
      <c r="AR24701" s="8"/>
      <c r="BV24701" s="38"/>
    </row>
    <row r="24702" spans="44:74">
      <c r="AR24702" s="8"/>
      <c r="BV24702" s="38"/>
    </row>
    <row r="24703" spans="44:74">
      <c r="AR24703" s="8"/>
      <c r="BV24703" s="38"/>
    </row>
    <row r="24704" spans="44:74">
      <c r="AR24704" s="8"/>
      <c r="BV24704" s="38"/>
    </row>
    <row r="24705" spans="44:74">
      <c r="AR24705" s="8"/>
      <c r="BV24705" s="38"/>
    </row>
    <row r="24706" spans="44:74">
      <c r="AR24706" s="8"/>
      <c r="BV24706" s="38"/>
    </row>
    <row r="24707" spans="44:74">
      <c r="AR24707" s="8"/>
      <c r="BV24707" s="38"/>
    </row>
    <row r="24708" spans="44:74">
      <c r="AR24708" s="8"/>
      <c r="BV24708" s="38"/>
    </row>
    <row r="24709" spans="44:74">
      <c r="AR24709" s="8"/>
      <c r="BV24709" s="38"/>
    </row>
    <row r="24710" spans="44:74">
      <c r="AR24710" s="8"/>
      <c r="BV24710" s="38"/>
    </row>
    <row r="24711" spans="44:74">
      <c r="AR24711" s="8"/>
      <c r="BV24711" s="38"/>
    </row>
    <row r="24712" spans="44:74">
      <c r="AR24712" s="8"/>
      <c r="BV24712" s="38"/>
    </row>
    <row r="24713" spans="44:74">
      <c r="AR24713" s="8"/>
      <c r="BV24713" s="38"/>
    </row>
    <row r="24714" spans="44:74">
      <c r="AR24714" s="8"/>
      <c r="BV24714" s="38"/>
    </row>
    <row r="24715" spans="44:74">
      <c r="AR24715" s="8"/>
      <c r="BV24715" s="38"/>
    </row>
    <row r="24716" spans="44:74">
      <c r="AR24716" s="8"/>
      <c r="BV24716" s="38"/>
    </row>
    <row r="24717" spans="44:74">
      <c r="AR24717" s="8"/>
      <c r="BV24717" s="38"/>
    </row>
    <row r="24718" spans="44:74">
      <c r="AR24718" s="8"/>
      <c r="BV24718" s="38"/>
    </row>
    <row r="24719" spans="44:74">
      <c r="AR24719" s="8"/>
      <c r="BV24719" s="38"/>
    </row>
    <row r="24720" spans="44:74">
      <c r="AR24720" s="8"/>
      <c r="BV24720" s="38"/>
    </row>
    <row r="24721" spans="44:74">
      <c r="AR24721" s="8"/>
      <c r="BV24721" s="38"/>
    </row>
    <row r="24722" spans="44:74">
      <c r="AR24722" s="8"/>
      <c r="BV24722" s="38"/>
    </row>
    <row r="24723" spans="44:74">
      <c r="AR24723" s="8"/>
      <c r="BV24723" s="38"/>
    </row>
    <row r="24724" spans="44:74">
      <c r="AR24724" s="8"/>
      <c r="BV24724" s="38"/>
    </row>
    <row r="24725" spans="44:74">
      <c r="AR24725" s="8"/>
      <c r="BV24725" s="38"/>
    </row>
    <row r="24726" spans="44:74">
      <c r="AR24726" s="8"/>
      <c r="BV24726" s="38"/>
    </row>
    <row r="24727" spans="44:74">
      <c r="AR24727" s="8"/>
      <c r="BV24727" s="38"/>
    </row>
    <row r="24728" spans="44:74">
      <c r="AR24728" s="8"/>
      <c r="BV24728" s="38"/>
    </row>
    <row r="24729" spans="44:74">
      <c r="AR24729" s="8"/>
      <c r="BV24729" s="38"/>
    </row>
    <row r="24730" spans="44:74">
      <c r="AR24730" s="8"/>
      <c r="BV24730" s="38"/>
    </row>
    <row r="24731" spans="44:74">
      <c r="AR24731" s="8"/>
      <c r="BV24731" s="38"/>
    </row>
    <row r="24732" spans="44:74">
      <c r="AR24732" s="8"/>
      <c r="BV24732" s="38"/>
    </row>
    <row r="24733" spans="44:74">
      <c r="AR24733" s="8"/>
      <c r="BV24733" s="38"/>
    </row>
    <row r="24734" spans="44:74">
      <c r="AR24734" s="8"/>
      <c r="BV24734" s="38"/>
    </row>
    <row r="24735" spans="44:74">
      <c r="AR24735" s="8"/>
      <c r="BV24735" s="38"/>
    </row>
    <row r="24736" spans="44:74">
      <c r="AR24736" s="8"/>
      <c r="BV24736" s="38"/>
    </row>
    <row r="24737" spans="44:74">
      <c r="AR24737" s="8"/>
      <c r="BV24737" s="38"/>
    </row>
    <row r="24738" spans="44:74">
      <c r="AR24738" s="8"/>
      <c r="BV24738" s="38"/>
    </row>
    <row r="24739" spans="44:74">
      <c r="AR24739" s="8"/>
      <c r="BV24739" s="38"/>
    </row>
    <row r="24740" spans="44:74">
      <c r="AR24740" s="8"/>
      <c r="BV24740" s="38"/>
    </row>
    <row r="24741" spans="44:74">
      <c r="AR24741" s="8"/>
      <c r="BV24741" s="38"/>
    </row>
    <row r="24742" spans="44:74">
      <c r="AR24742" s="8"/>
      <c r="BV24742" s="38"/>
    </row>
    <row r="24743" spans="44:74">
      <c r="AR24743" s="8"/>
      <c r="BV24743" s="38"/>
    </row>
    <row r="24744" spans="44:74">
      <c r="AR24744" s="8"/>
      <c r="BV24744" s="38"/>
    </row>
    <row r="24745" spans="44:74">
      <c r="AR24745" s="8"/>
      <c r="BV24745" s="38"/>
    </row>
    <row r="24746" spans="44:74">
      <c r="AR24746" s="8"/>
      <c r="BV24746" s="38"/>
    </row>
    <row r="24747" spans="44:74">
      <c r="AR24747" s="8"/>
      <c r="BV24747" s="38"/>
    </row>
    <row r="24748" spans="44:74">
      <c r="AR24748" s="8"/>
      <c r="BV24748" s="38"/>
    </row>
    <row r="24749" spans="44:74">
      <c r="AR24749" s="8"/>
      <c r="BV24749" s="38"/>
    </row>
    <row r="24750" spans="44:74">
      <c r="AR24750" s="8"/>
      <c r="BV24750" s="38"/>
    </row>
    <row r="24751" spans="44:74">
      <c r="AR24751" s="8"/>
      <c r="BV24751" s="38"/>
    </row>
    <row r="24752" spans="44:74">
      <c r="AR24752" s="8"/>
      <c r="BV24752" s="38"/>
    </row>
    <row r="24753" spans="44:74">
      <c r="AR24753" s="8"/>
      <c r="BV24753" s="38"/>
    </row>
    <row r="24754" spans="44:74">
      <c r="AR24754" s="8"/>
      <c r="BV24754" s="38"/>
    </row>
    <row r="24755" spans="44:74">
      <c r="AR24755" s="8"/>
      <c r="BV24755" s="38"/>
    </row>
    <row r="24756" spans="44:74">
      <c r="AR24756" s="8"/>
      <c r="BV24756" s="38"/>
    </row>
    <row r="24757" spans="44:74">
      <c r="AR24757" s="8"/>
      <c r="BV24757" s="38"/>
    </row>
    <row r="24758" spans="44:74">
      <c r="AR24758" s="8"/>
      <c r="BV24758" s="38"/>
    </row>
    <row r="24759" spans="44:74">
      <c r="AR24759" s="8"/>
      <c r="BV24759" s="38"/>
    </row>
    <row r="24760" spans="44:74">
      <c r="AR24760" s="8"/>
      <c r="BV24760" s="38"/>
    </row>
    <row r="24761" spans="44:74">
      <c r="AR24761" s="8"/>
      <c r="BV24761" s="38"/>
    </row>
    <row r="24762" spans="44:74">
      <c r="AR24762" s="8"/>
      <c r="BV24762" s="38"/>
    </row>
    <row r="24763" spans="44:74">
      <c r="AR24763" s="8"/>
      <c r="BV24763" s="38"/>
    </row>
    <row r="24764" spans="44:74">
      <c r="AR24764" s="8"/>
      <c r="BV24764" s="38"/>
    </row>
    <row r="24765" spans="44:74">
      <c r="AR24765" s="8"/>
      <c r="BV24765" s="38"/>
    </row>
    <row r="24766" spans="44:74">
      <c r="AR24766" s="8"/>
      <c r="BV24766" s="38"/>
    </row>
    <row r="24767" spans="44:74">
      <c r="AR24767" s="8"/>
      <c r="BV24767" s="38"/>
    </row>
    <row r="24768" spans="44:74">
      <c r="AR24768" s="8"/>
      <c r="BV24768" s="38"/>
    </row>
    <row r="24769" spans="44:74">
      <c r="AR24769" s="8"/>
      <c r="BV24769" s="38"/>
    </row>
    <row r="24770" spans="44:74">
      <c r="AR24770" s="8"/>
      <c r="BV24770" s="38"/>
    </row>
    <row r="24771" spans="44:74">
      <c r="AR24771" s="8"/>
      <c r="BV24771" s="38"/>
    </row>
    <row r="24772" spans="44:74">
      <c r="AR24772" s="8"/>
      <c r="BV24772" s="38"/>
    </row>
    <row r="24773" spans="44:74">
      <c r="AR24773" s="8"/>
      <c r="BV24773" s="38"/>
    </row>
    <row r="24774" spans="44:74">
      <c r="AR24774" s="8"/>
      <c r="BV24774" s="38"/>
    </row>
    <row r="24775" spans="44:74">
      <c r="AR24775" s="8"/>
      <c r="BV24775" s="38"/>
    </row>
    <row r="24776" spans="44:74">
      <c r="AR24776" s="8"/>
      <c r="BV24776" s="38"/>
    </row>
    <row r="24777" spans="44:74">
      <c r="AR24777" s="8"/>
      <c r="BV24777" s="38"/>
    </row>
    <row r="24778" spans="44:74">
      <c r="AR24778" s="8"/>
      <c r="BV24778" s="38"/>
    </row>
    <row r="24779" spans="44:74">
      <c r="AR24779" s="8"/>
      <c r="BV24779" s="38"/>
    </row>
    <row r="24780" spans="44:74">
      <c r="AR24780" s="8"/>
      <c r="BV24780" s="38"/>
    </row>
    <row r="24781" spans="44:74">
      <c r="AR24781" s="8"/>
      <c r="BV24781" s="38"/>
    </row>
    <row r="24782" spans="44:74">
      <c r="AR24782" s="8"/>
      <c r="BV24782" s="38"/>
    </row>
    <row r="24783" spans="44:74">
      <c r="AR24783" s="8"/>
      <c r="BV24783" s="38"/>
    </row>
    <row r="24784" spans="44:74">
      <c r="AR24784" s="8"/>
      <c r="BV24784" s="38"/>
    </row>
    <row r="24785" spans="44:74">
      <c r="AR24785" s="8"/>
      <c r="BV24785" s="38"/>
    </row>
    <row r="24786" spans="44:74">
      <c r="AR24786" s="8"/>
      <c r="BV24786" s="38"/>
    </row>
    <row r="24787" spans="44:74">
      <c r="AR24787" s="8"/>
      <c r="BV24787" s="38"/>
    </row>
    <row r="24788" spans="44:74">
      <c r="AR24788" s="8"/>
      <c r="BV24788" s="38"/>
    </row>
    <row r="24789" spans="44:74">
      <c r="AR24789" s="8"/>
      <c r="BV24789" s="38"/>
    </row>
    <row r="24790" spans="44:74">
      <c r="AR24790" s="8"/>
      <c r="BV24790" s="38"/>
    </row>
    <row r="24791" spans="44:74">
      <c r="AR24791" s="8"/>
      <c r="BV24791" s="38"/>
    </row>
    <row r="24792" spans="44:74">
      <c r="AR24792" s="8"/>
      <c r="BV24792" s="38"/>
    </row>
    <row r="24793" spans="44:74">
      <c r="AR24793" s="8"/>
      <c r="BV24793" s="38"/>
    </row>
    <row r="24794" spans="44:74">
      <c r="AR24794" s="8"/>
      <c r="BV24794" s="38"/>
    </row>
    <row r="24795" spans="44:74">
      <c r="AR24795" s="8"/>
      <c r="BV24795" s="38"/>
    </row>
    <row r="24796" spans="44:74">
      <c r="AR24796" s="8"/>
      <c r="BV24796" s="38"/>
    </row>
    <row r="24797" spans="44:74">
      <c r="AR24797" s="8"/>
      <c r="BV24797" s="38"/>
    </row>
    <row r="24798" spans="44:74">
      <c r="AR24798" s="8"/>
      <c r="BV24798" s="38"/>
    </row>
    <row r="24799" spans="44:74">
      <c r="AR24799" s="8"/>
      <c r="BV24799" s="38"/>
    </row>
    <row r="24800" spans="44:74">
      <c r="AR24800" s="8"/>
      <c r="BV24800" s="38"/>
    </row>
    <row r="24801" spans="44:74">
      <c r="AR24801" s="8"/>
      <c r="BV24801" s="38"/>
    </row>
    <row r="24802" spans="44:74">
      <c r="AR24802" s="8"/>
      <c r="BV24802" s="38"/>
    </row>
    <row r="24803" spans="44:74">
      <c r="AR24803" s="8"/>
      <c r="BV24803" s="38"/>
    </row>
    <row r="24804" spans="44:74">
      <c r="AR24804" s="8"/>
      <c r="BV24804" s="38"/>
    </row>
    <row r="24805" spans="44:74">
      <c r="AR24805" s="8"/>
      <c r="BV24805" s="38"/>
    </row>
    <row r="24806" spans="44:74">
      <c r="AR24806" s="8"/>
      <c r="BV24806" s="38"/>
    </row>
    <row r="24807" spans="44:74">
      <c r="AR24807" s="8"/>
      <c r="BV24807" s="38"/>
    </row>
    <row r="24808" spans="44:74">
      <c r="AR24808" s="8"/>
      <c r="BV24808" s="38"/>
    </row>
    <row r="24809" spans="44:74">
      <c r="AR24809" s="8"/>
      <c r="BV24809" s="38"/>
    </row>
    <row r="24810" spans="44:74">
      <c r="AR24810" s="8"/>
      <c r="BV24810" s="38"/>
    </row>
    <row r="24811" spans="44:74">
      <c r="AR24811" s="8"/>
      <c r="BV24811" s="38"/>
    </row>
    <row r="24812" spans="44:74">
      <c r="AR24812" s="8"/>
      <c r="BV24812" s="38"/>
    </row>
    <row r="24813" spans="44:74">
      <c r="AR24813" s="8"/>
      <c r="BV24813" s="38"/>
    </row>
    <row r="24814" spans="44:74">
      <c r="AR24814" s="8"/>
      <c r="BV24814" s="38"/>
    </row>
    <row r="24815" spans="44:74">
      <c r="AR24815" s="8"/>
      <c r="BV24815" s="38"/>
    </row>
    <row r="24816" spans="44:74">
      <c r="AR24816" s="8"/>
      <c r="BV24816" s="38"/>
    </row>
    <row r="24817" spans="44:74">
      <c r="AR24817" s="8"/>
      <c r="BV24817" s="38"/>
    </row>
    <row r="24818" spans="44:74">
      <c r="AR24818" s="8"/>
      <c r="BV24818" s="38"/>
    </row>
    <row r="24819" spans="44:74">
      <c r="AR24819" s="8"/>
      <c r="BV24819" s="38"/>
    </row>
    <row r="24820" spans="44:74">
      <c r="AR24820" s="8"/>
      <c r="BV24820" s="38"/>
    </row>
    <row r="24821" spans="44:74">
      <c r="AR24821" s="8"/>
      <c r="BV24821" s="38"/>
    </row>
    <row r="24822" spans="44:74">
      <c r="AR24822" s="8"/>
      <c r="BV24822" s="38"/>
    </row>
    <row r="24823" spans="44:74">
      <c r="AR24823" s="8"/>
      <c r="BV24823" s="38"/>
    </row>
    <row r="24824" spans="44:74">
      <c r="AR24824" s="8"/>
      <c r="BV24824" s="38"/>
    </row>
    <row r="24825" spans="44:74">
      <c r="AR24825" s="8"/>
      <c r="BV24825" s="38"/>
    </row>
    <row r="24826" spans="44:74">
      <c r="AR24826" s="8"/>
      <c r="BV24826" s="38"/>
    </row>
    <row r="24827" spans="44:74">
      <c r="AR24827" s="8"/>
      <c r="BV24827" s="38"/>
    </row>
    <row r="24828" spans="44:74">
      <c r="AR24828" s="8"/>
      <c r="BV24828" s="38"/>
    </row>
    <row r="24829" spans="44:74">
      <c r="AR24829" s="8"/>
      <c r="BV24829" s="38"/>
    </row>
    <row r="24830" spans="44:74">
      <c r="AR24830" s="8"/>
      <c r="BV24830" s="38"/>
    </row>
    <row r="24831" spans="44:74">
      <c r="AR24831" s="8"/>
      <c r="BV24831" s="38"/>
    </row>
    <row r="24832" spans="44:74">
      <c r="AR24832" s="8"/>
      <c r="BV24832" s="38"/>
    </row>
    <row r="24833" spans="44:74">
      <c r="AR24833" s="8"/>
      <c r="BV24833" s="38"/>
    </row>
    <row r="24834" spans="44:74">
      <c r="AR24834" s="8"/>
      <c r="BV24834" s="38"/>
    </row>
    <row r="24835" spans="44:74">
      <c r="AR24835" s="8"/>
      <c r="BV24835" s="38"/>
    </row>
    <row r="24836" spans="44:74">
      <c r="AR24836" s="8"/>
      <c r="BV24836" s="38"/>
    </row>
    <row r="24837" spans="44:74">
      <c r="AR24837" s="8"/>
      <c r="BV24837" s="38"/>
    </row>
    <row r="24838" spans="44:74">
      <c r="AR24838" s="8"/>
      <c r="BV24838" s="38"/>
    </row>
    <row r="24839" spans="44:74">
      <c r="AR24839" s="8"/>
      <c r="BV24839" s="38"/>
    </row>
    <row r="24840" spans="44:74">
      <c r="AR24840" s="8"/>
      <c r="BV24840" s="38"/>
    </row>
    <row r="24841" spans="44:74">
      <c r="AR24841" s="8"/>
      <c r="BV24841" s="38"/>
    </row>
    <row r="24842" spans="44:74">
      <c r="AR24842" s="8"/>
      <c r="BV24842" s="38"/>
    </row>
    <row r="24843" spans="44:74">
      <c r="AR24843" s="8"/>
      <c r="BV24843" s="38"/>
    </row>
    <row r="24844" spans="44:74">
      <c r="AR24844" s="8"/>
      <c r="BV24844" s="38"/>
    </row>
    <row r="24845" spans="44:74">
      <c r="AR24845" s="8"/>
      <c r="BV24845" s="38"/>
    </row>
    <row r="24846" spans="44:74">
      <c r="AR24846" s="8"/>
      <c r="BV24846" s="38"/>
    </row>
    <row r="24847" spans="44:74">
      <c r="AR24847" s="8"/>
      <c r="BV24847" s="38"/>
    </row>
    <row r="24848" spans="44:74">
      <c r="AR24848" s="8"/>
      <c r="BV24848" s="38"/>
    </row>
    <row r="24849" spans="44:74">
      <c r="AR24849" s="8"/>
      <c r="BV24849" s="38"/>
    </row>
    <row r="24850" spans="44:74">
      <c r="AR24850" s="8"/>
      <c r="BV24850" s="38"/>
    </row>
    <row r="24851" spans="44:74">
      <c r="AR24851" s="8"/>
      <c r="BV24851" s="38"/>
    </row>
    <row r="24852" spans="44:74">
      <c r="AR24852" s="8"/>
      <c r="BV24852" s="38"/>
    </row>
    <row r="24853" spans="44:74">
      <c r="AR24853" s="8"/>
      <c r="BV24853" s="38"/>
    </row>
    <row r="24854" spans="44:74">
      <c r="AR24854" s="8"/>
      <c r="BV24854" s="38"/>
    </row>
    <row r="24855" spans="44:74">
      <c r="AR24855" s="8"/>
      <c r="BV24855" s="38"/>
    </row>
    <row r="24856" spans="44:74">
      <c r="AR24856" s="8"/>
      <c r="BV24856" s="38"/>
    </row>
    <row r="24857" spans="44:74">
      <c r="AR24857" s="8"/>
      <c r="BV24857" s="38"/>
    </row>
    <row r="24858" spans="44:74">
      <c r="AR24858" s="8"/>
      <c r="BV24858" s="38"/>
    </row>
    <row r="24859" spans="44:74">
      <c r="AR24859" s="8"/>
      <c r="BV24859" s="38"/>
    </row>
    <row r="24860" spans="44:74">
      <c r="AR24860" s="8"/>
      <c r="BV24860" s="38"/>
    </row>
    <row r="24861" spans="44:74">
      <c r="AR24861" s="8"/>
      <c r="BV24861" s="38"/>
    </row>
    <row r="24862" spans="44:74">
      <c r="AR24862" s="8"/>
      <c r="BV24862" s="38"/>
    </row>
    <row r="24863" spans="44:74">
      <c r="AR24863" s="8"/>
      <c r="BV24863" s="38"/>
    </row>
    <row r="24864" spans="44:74">
      <c r="AR24864" s="8"/>
      <c r="BV24864" s="38"/>
    </row>
    <row r="24865" spans="44:74">
      <c r="AR24865" s="8"/>
      <c r="BV24865" s="38"/>
    </row>
    <row r="24866" spans="44:74">
      <c r="AR24866" s="8"/>
      <c r="BV24866" s="38"/>
    </row>
    <row r="24867" spans="44:74">
      <c r="AR24867" s="8"/>
      <c r="BV24867" s="38"/>
    </row>
    <row r="24868" spans="44:74">
      <c r="AR24868" s="8"/>
      <c r="BV24868" s="38"/>
    </row>
    <row r="24869" spans="44:74">
      <c r="AR24869" s="8"/>
      <c r="BV24869" s="38"/>
    </row>
    <row r="24870" spans="44:74">
      <c r="AR24870" s="8"/>
      <c r="BV24870" s="38"/>
    </row>
    <row r="24871" spans="44:74">
      <c r="AR24871" s="8"/>
      <c r="BV24871" s="38"/>
    </row>
    <row r="24872" spans="44:74">
      <c r="AR24872" s="8"/>
      <c r="BV24872" s="38"/>
    </row>
    <row r="24873" spans="44:74">
      <c r="AR24873" s="8"/>
      <c r="BV24873" s="38"/>
    </row>
    <row r="24874" spans="44:74">
      <c r="AR24874" s="8"/>
      <c r="BV24874" s="38"/>
    </row>
    <row r="24875" spans="44:74">
      <c r="AR24875" s="8"/>
      <c r="BV24875" s="38"/>
    </row>
    <row r="24876" spans="44:74">
      <c r="AR24876" s="8"/>
      <c r="BV24876" s="38"/>
    </row>
    <row r="24877" spans="44:74">
      <c r="AR24877" s="8"/>
      <c r="BV24877" s="38"/>
    </row>
    <row r="24878" spans="44:74">
      <c r="AR24878" s="8"/>
      <c r="BV24878" s="38"/>
    </row>
    <row r="24879" spans="44:74">
      <c r="AR24879" s="8"/>
      <c r="BV24879" s="38"/>
    </row>
    <row r="24880" spans="44:74">
      <c r="AR24880" s="8"/>
      <c r="BV24880" s="38"/>
    </row>
    <row r="24881" spans="44:74">
      <c r="AR24881" s="8"/>
      <c r="BV24881" s="38"/>
    </row>
    <row r="24882" spans="44:74">
      <c r="AR24882" s="8"/>
      <c r="BV24882" s="38"/>
    </row>
    <row r="24883" spans="44:74">
      <c r="AR24883" s="8"/>
      <c r="BV24883" s="38"/>
    </row>
    <row r="24884" spans="44:74">
      <c r="AR24884" s="8"/>
      <c r="BV24884" s="38"/>
    </row>
    <row r="24885" spans="44:74">
      <c r="AR24885" s="8"/>
      <c r="BV24885" s="38"/>
    </row>
    <row r="24886" spans="44:74">
      <c r="AR24886" s="8"/>
      <c r="BV24886" s="38"/>
    </row>
    <row r="24887" spans="44:74">
      <c r="AR24887" s="8"/>
      <c r="BV24887" s="38"/>
    </row>
    <row r="24888" spans="44:74">
      <c r="AR24888" s="8"/>
      <c r="BV24888" s="38"/>
    </row>
    <row r="24889" spans="44:74">
      <c r="AR24889" s="8"/>
      <c r="BV24889" s="38"/>
    </row>
    <row r="24890" spans="44:74">
      <c r="AR24890" s="8"/>
      <c r="BV24890" s="38"/>
    </row>
    <row r="24891" spans="44:74">
      <c r="AR24891" s="8"/>
      <c r="BV24891" s="38"/>
    </row>
    <row r="24892" spans="44:74">
      <c r="AR24892" s="8"/>
      <c r="BV24892" s="38"/>
    </row>
    <row r="24893" spans="44:74">
      <c r="AR24893" s="8"/>
      <c r="BV24893" s="38"/>
    </row>
    <row r="24894" spans="44:74">
      <c r="AR24894" s="8"/>
      <c r="BV24894" s="38"/>
    </row>
    <row r="24895" spans="44:74">
      <c r="AR24895" s="8"/>
      <c r="BV24895" s="38"/>
    </row>
    <row r="24896" spans="44:74">
      <c r="AR24896" s="8"/>
      <c r="BV24896" s="38"/>
    </row>
    <row r="24897" spans="44:74">
      <c r="AR24897" s="8"/>
      <c r="BV24897" s="38"/>
    </row>
    <row r="24898" spans="44:74">
      <c r="AR24898" s="8"/>
      <c r="BV24898" s="38"/>
    </row>
    <row r="24899" spans="44:74">
      <c r="AR24899" s="8"/>
      <c r="BV24899" s="38"/>
    </row>
    <row r="24900" spans="44:74">
      <c r="AR24900" s="8"/>
      <c r="BV24900" s="38"/>
    </row>
    <row r="24901" spans="44:74">
      <c r="AR24901" s="8"/>
      <c r="BV24901" s="38"/>
    </row>
    <row r="24902" spans="44:74">
      <c r="AR24902" s="8"/>
      <c r="BV24902" s="38"/>
    </row>
    <row r="24903" spans="44:74">
      <c r="AR24903" s="8"/>
      <c r="BV24903" s="38"/>
    </row>
    <row r="24904" spans="44:74">
      <c r="AR24904" s="8"/>
      <c r="BV24904" s="38"/>
    </row>
    <row r="24905" spans="44:74">
      <c r="AR24905" s="8"/>
      <c r="BV24905" s="38"/>
    </row>
    <row r="24906" spans="44:74">
      <c r="AR24906" s="8"/>
      <c r="BV24906" s="38"/>
    </row>
    <row r="24907" spans="44:74">
      <c r="AR24907" s="8"/>
      <c r="BV24907" s="38"/>
    </row>
    <row r="24908" spans="44:74">
      <c r="AR24908" s="8"/>
      <c r="BV24908" s="38"/>
    </row>
    <row r="24909" spans="44:74">
      <c r="AR24909" s="8"/>
      <c r="BV24909" s="38"/>
    </row>
    <row r="24910" spans="44:74">
      <c r="AR24910" s="8"/>
      <c r="BV24910" s="38"/>
    </row>
    <row r="24911" spans="44:74">
      <c r="AR24911" s="8"/>
      <c r="BV24911" s="38"/>
    </row>
    <row r="24912" spans="44:74">
      <c r="AR24912" s="8"/>
      <c r="BV24912" s="38"/>
    </row>
    <row r="24913" spans="44:74">
      <c r="AR24913" s="8"/>
      <c r="BV24913" s="38"/>
    </row>
    <row r="24914" spans="44:74">
      <c r="AR24914" s="8"/>
      <c r="BV24914" s="38"/>
    </row>
    <row r="24915" spans="44:74">
      <c r="AR24915" s="8"/>
      <c r="BV24915" s="38"/>
    </row>
    <row r="24916" spans="44:74">
      <c r="AR24916" s="8"/>
      <c r="BV24916" s="38"/>
    </row>
    <row r="24917" spans="44:74">
      <c r="AR24917" s="8"/>
      <c r="BV24917" s="38"/>
    </row>
    <row r="24918" spans="44:74">
      <c r="AR24918" s="8"/>
      <c r="BV24918" s="38"/>
    </row>
    <row r="24919" spans="44:74">
      <c r="AR24919" s="8"/>
      <c r="BV24919" s="38"/>
    </row>
    <row r="24920" spans="44:74">
      <c r="AR24920" s="8"/>
      <c r="BV24920" s="38"/>
    </row>
    <row r="24921" spans="44:74">
      <c r="AR24921" s="8"/>
      <c r="BV24921" s="38"/>
    </row>
    <row r="24922" spans="44:74">
      <c r="AR24922" s="8"/>
      <c r="BV24922" s="38"/>
    </row>
    <row r="24923" spans="44:74">
      <c r="AR24923" s="8"/>
      <c r="BV24923" s="38"/>
    </row>
    <row r="24924" spans="44:74">
      <c r="AR24924" s="8"/>
      <c r="BV24924" s="38"/>
    </row>
    <row r="24925" spans="44:74">
      <c r="AR24925" s="8"/>
      <c r="BV24925" s="38"/>
    </row>
    <row r="24926" spans="44:74">
      <c r="AR24926" s="8"/>
      <c r="BV24926" s="38"/>
    </row>
    <row r="24927" spans="44:74">
      <c r="AR24927" s="8"/>
      <c r="BV24927" s="38"/>
    </row>
    <row r="24928" spans="44:74">
      <c r="AR24928" s="8"/>
      <c r="BV24928" s="38"/>
    </row>
    <row r="24929" spans="44:74">
      <c r="AR24929" s="8"/>
      <c r="BV24929" s="38"/>
    </row>
    <row r="24930" spans="44:74">
      <c r="AR24930" s="8"/>
      <c r="BV24930" s="38"/>
    </row>
    <row r="24931" spans="44:74">
      <c r="AR24931" s="8"/>
      <c r="BV24931" s="38"/>
    </row>
    <row r="24932" spans="44:74">
      <c r="AR24932" s="8"/>
      <c r="BV24932" s="38"/>
    </row>
    <row r="24933" spans="44:74">
      <c r="AR24933" s="8"/>
      <c r="BV24933" s="38"/>
    </row>
    <row r="24934" spans="44:74">
      <c r="AR24934" s="8"/>
      <c r="BV24934" s="38"/>
    </row>
    <row r="24935" spans="44:74">
      <c r="AR24935" s="8"/>
      <c r="BV24935" s="38"/>
    </row>
    <row r="24936" spans="44:74">
      <c r="AR24936" s="8"/>
      <c r="BV24936" s="38"/>
    </row>
    <row r="24937" spans="44:74">
      <c r="AR24937" s="8"/>
      <c r="BV24937" s="38"/>
    </row>
    <row r="24938" spans="44:74">
      <c r="AR24938" s="8"/>
      <c r="BV24938" s="38"/>
    </row>
    <row r="24939" spans="44:74">
      <c r="AR24939" s="8"/>
      <c r="BV24939" s="38"/>
    </row>
    <row r="24940" spans="44:74">
      <c r="AR24940" s="8"/>
      <c r="BV24940" s="38"/>
    </row>
    <row r="24941" spans="44:74">
      <c r="AR24941" s="8"/>
      <c r="BV24941" s="38"/>
    </row>
    <row r="24942" spans="44:74">
      <c r="AR24942" s="8"/>
      <c r="BV24942" s="38"/>
    </row>
    <row r="24943" spans="44:74">
      <c r="AR24943" s="8"/>
      <c r="BV24943" s="38"/>
    </row>
    <row r="24944" spans="44:74">
      <c r="AR24944" s="8"/>
      <c r="BV24944" s="38"/>
    </row>
    <row r="24945" spans="44:74">
      <c r="AR24945" s="8"/>
      <c r="BV24945" s="38"/>
    </row>
    <row r="24946" spans="44:74">
      <c r="AR24946" s="8"/>
      <c r="BV24946" s="38"/>
    </row>
    <row r="24947" spans="44:74">
      <c r="AR24947" s="8"/>
      <c r="BV24947" s="38"/>
    </row>
    <row r="24948" spans="44:74">
      <c r="AR24948" s="8"/>
      <c r="BV24948" s="38"/>
    </row>
    <row r="24949" spans="44:74">
      <c r="AR24949" s="8"/>
      <c r="BV24949" s="38"/>
    </row>
    <row r="24950" spans="44:74">
      <c r="AR24950" s="8"/>
      <c r="BV24950" s="38"/>
    </row>
    <row r="24951" spans="44:74">
      <c r="AR24951" s="8"/>
      <c r="BV24951" s="38"/>
    </row>
    <row r="24952" spans="44:74">
      <c r="AR24952" s="8"/>
      <c r="BV24952" s="38"/>
    </row>
    <row r="24953" spans="44:74">
      <c r="AR24953" s="8"/>
      <c r="BV24953" s="38"/>
    </row>
    <row r="24954" spans="44:74">
      <c r="AR24954" s="8"/>
      <c r="BV24954" s="38"/>
    </row>
    <row r="24955" spans="44:74">
      <c r="AR24955" s="8"/>
      <c r="BV24955" s="38"/>
    </row>
    <row r="24956" spans="44:74">
      <c r="AR24956" s="8"/>
      <c r="BV24956" s="38"/>
    </row>
    <row r="24957" spans="44:74">
      <c r="AR24957" s="8"/>
      <c r="BV24957" s="38"/>
    </row>
    <row r="24958" spans="44:74">
      <c r="AR24958" s="8"/>
      <c r="BV24958" s="38"/>
    </row>
    <row r="24959" spans="44:74">
      <c r="AR24959" s="8"/>
      <c r="BV24959" s="38"/>
    </row>
    <row r="24960" spans="44:74">
      <c r="AR24960" s="8"/>
      <c r="BV24960" s="38"/>
    </row>
    <row r="24961" spans="44:74">
      <c r="AR24961" s="8"/>
      <c r="BV24961" s="38"/>
    </row>
    <row r="24962" spans="44:74">
      <c r="AR24962" s="8"/>
      <c r="BV24962" s="38"/>
    </row>
    <row r="24963" spans="44:74">
      <c r="AR24963" s="8"/>
      <c r="BV24963" s="38"/>
    </row>
    <row r="24964" spans="44:74">
      <c r="AR24964" s="8"/>
      <c r="BV24964" s="38"/>
    </row>
    <row r="24965" spans="44:74">
      <c r="AR24965" s="8"/>
      <c r="BV24965" s="38"/>
    </row>
    <row r="24966" spans="44:74">
      <c r="AR24966" s="8"/>
      <c r="BV24966" s="38"/>
    </row>
    <row r="24967" spans="44:74">
      <c r="AR24967" s="8"/>
      <c r="BV24967" s="38"/>
    </row>
    <row r="24968" spans="44:74">
      <c r="AR24968" s="8"/>
      <c r="BV24968" s="38"/>
    </row>
    <row r="24969" spans="44:74">
      <c r="AR24969" s="8"/>
      <c r="BV24969" s="38"/>
    </row>
    <row r="24970" spans="44:74">
      <c r="AR24970" s="8"/>
      <c r="BV24970" s="38"/>
    </row>
    <row r="24971" spans="44:74">
      <c r="AR24971" s="8"/>
      <c r="BV24971" s="38"/>
    </row>
    <row r="24972" spans="44:74">
      <c r="AR24972" s="8"/>
      <c r="BV24972" s="38"/>
    </row>
    <row r="24973" spans="44:74">
      <c r="AR24973" s="8"/>
      <c r="BV24973" s="38"/>
    </row>
    <row r="24974" spans="44:74">
      <c r="AR24974" s="8"/>
      <c r="BV24974" s="38"/>
    </row>
    <row r="24975" spans="44:74">
      <c r="AR24975" s="8"/>
      <c r="BV24975" s="38"/>
    </row>
    <row r="24976" spans="44:74">
      <c r="AR24976" s="8"/>
      <c r="BV24976" s="38"/>
    </row>
    <row r="24977" spans="44:74">
      <c r="AR24977" s="8"/>
      <c r="BV24977" s="38"/>
    </row>
    <row r="24978" spans="44:74">
      <c r="AR24978" s="8"/>
      <c r="BV24978" s="38"/>
    </row>
    <row r="24979" spans="44:74">
      <c r="AR24979" s="8"/>
      <c r="BV24979" s="38"/>
    </row>
    <row r="24980" spans="44:74">
      <c r="AR24980" s="8"/>
      <c r="BV24980" s="38"/>
    </row>
    <row r="24981" spans="44:74">
      <c r="AR24981" s="8"/>
      <c r="BV24981" s="38"/>
    </row>
    <row r="24982" spans="44:74">
      <c r="AR24982" s="8"/>
      <c r="BV24982" s="38"/>
    </row>
    <row r="24983" spans="44:74">
      <c r="AR24983" s="8"/>
      <c r="BV24983" s="38"/>
    </row>
    <row r="24984" spans="44:74">
      <c r="AR24984" s="8"/>
      <c r="BV24984" s="38"/>
    </row>
    <row r="24985" spans="44:74">
      <c r="AR24985" s="8"/>
      <c r="BV24985" s="38"/>
    </row>
    <row r="24986" spans="44:74">
      <c r="AR24986" s="8"/>
      <c r="BV24986" s="38"/>
    </row>
    <row r="24987" spans="44:74">
      <c r="AR24987" s="8"/>
      <c r="BV24987" s="38"/>
    </row>
    <row r="24988" spans="44:74">
      <c r="AR24988" s="8"/>
      <c r="BV24988" s="38"/>
    </row>
    <row r="24989" spans="44:74">
      <c r="AR24989" s="8"/>
      <c r="BV24989" s="38"/>
    </row>
    <row r="24990" spans="44:74">
      <c r="AR24990" s="8"/>
      <c r="BV24990" s="38"/>
    </row>
    <row r="24991" spans="44:74">
      <c r="AR24991" s="8"/>
      <c r="BV24991" s="38"/>
    </row>
    <row r="24992" spans="44:74">
      <c r="AR24992" s="8"/>
      <c r="BV24992" s="38"/>
    </row>
    <row r="24993" spans="44:74">
      <c r="AR24993" s="8"/>
      <c r="BV24993" s="38"/>
    </row>
    <row r="24994" spans="44:74">
      <c r="AR24994" s="8"/>
      <c r="BV24994" s="38"/>
    </row>
    <row r="24995" spans="44:74">
      <c r="AR24995" s="8"/>
      <c r="BV24995" s="38"/>
    </row>
    <row r="24996" spans="44:74">
      <c r="AR24996" s="8"/>
      <c r="BV24996" s="38"/>
    </row>
    <row r="24997" spans="44:74">
      <c r="AR24997" s="8"/>
      <c r="BV24997" s="38"/>
    </row>
    <row r="24998" spans="44:74">
      <c r="AR24998" s="8"/>
      <c r="BV24998" s="38"/>
    </row>
    <row r="24999" spans="44:74">
      <c r="AR24999" s="8"/>
      <c r="BV24999" s="38"/>
    </row>
    <row r="25000" spans="44:74">
      <c r="AR25000" s="8"/>
      <c r="BV25000" s="38"/>
    </row>
    <row r="25001" spans="44:74">
      <c r="AR25001" s="8"/>
      <c r="BV25001" s="38"/>
    </row>
    <row r="25002" spans="44:74">
      <c r="AR25002" s="8"/>
      <c r="BV25002" s="38"/>
    </row>
    <row r="25003" spans="44:74">
      <c r="AR25003" s="8"/>
      <c r="BV25003" s="38"/>
    </row>
    <row r="25004" spans="44:74">
      <c r="AR25004" s="8"/>
      <c r="BV25004" s="38"/>
    </row>
    <row r="25005" spans="44:74">
      <c r="AR25005" s="8"/>
      <c r="BV25005" s="38"/>
    </row>
    <row r="25006" spans="44:74">
      <c r="AR25006" s="8"/>
      <c r="BV25006" s="38"/>
    </row>
    <row r="25007" spans="44:74">
      <c r="AR25007" s="8"/>
      <c r="BV25007" s="38"/>
    </row>
    <row r="25008" spans="44:74">
      <c r="AR25008" s="8"/>
      <c r="BV25008" s="38"/>
    </row>
    <row r="25009" spans="44:74">
      <c r="AR25009" s="8"/>
      <c r="BV25009" s="38"/>
    </row>
    <row r="25010" spans="44:74">
      <c r="AR25010" s="8"/>
      <c r="BV25010" s="38"/>
    </row>
    <row r="25011" spans="44:74">
      <c r="AR25011" s="8"/>
      <c r="BV25011" s="38"/>
    </row>
    <row r="25012" spans="44:74">
      <c r="AR25012" s="8"/>
      <c r="BV25012" s="38"/>
    </row>
    <row r="25013" spans="44:74">
      <c r="AR25013" s="8"/>
      <c r="BV25013" s="38"/>
    </row>
    <row r="25014" spans="44:74">
      <c r="AR25014" s="8"/>
      <c r="BV25014" s="38"/>
    </row>
    <row r="25015" spans="44:74">
      <c r="AR25015" s="8"/>
      <c r="BV25015" s="38"/>
    </row>
    <row r="25016" spans="44:74">
      <c r="AR25016" s="8"/>
      <c r="BV25016" s="38"/>
    </row>
    <row r="25017" spans="44:74">
      <c r="AR25017" s="8"/>
      <c r="BV25017" s="38"/>
    </row>
    <row r="25018" spans="44:74">
      <c r="AR25018" s="8"/>
      <c r="BV25018" s="38"/>
    </row>
    <row r="25019" spans="44:74">
      <c r="AR25019" s="8"/>
      <c r="BV25019" s="38"/>
    </row>
    <row r="25020" spans="44:74">
      <c r="AR25020" s="8"/>
      <c r="BV25020" s="38"/>
    </row>
    <row r="25021" spans="44:74">
      <c r="AR25021" s="8"/>
      <c r="BV25021" s="38"/>
    </row>
    <row r="25022" spans="44:74">
      <c r="AR25022" s="8"/>
      <c r="BV25022" s="38"/>
    </row>
    <row r="25023" spans="44:74">
      <c r="AR25023" s="8"/>
      <c r="BV25023" s="38"/>
    </row>
    <row r="25024" spans="44:74">
      <c r="AR25024" s="8"/>
      <c r="BV25024" s="38"/>
    </row>
    <row r="25025" spans="44:74">
      <c r="AR25025" s="8"/>
      <c r="BV25025" s="38"/>
    </row>
    <row r="25026" spans="44:74">
      <c r="AR25026" s="8"/>
      <c r="BV25026" s="38"/>
    </row>
    <row r="25027" spans="44:74">
      <c r="AR25027" s="8"/>
      <c r="BV25027" s="38"/>
    </row>
    <row r="25028" spans="44:74">
      <c r="AR25028" s="8"/>
      <c r="BV25028" s="38"/>
    </row>
    <row r="25029" spans="44:74">
      <c r="AR25029" s="8"/>
      <c r="BV25029" s="38"/>
    </row>
    <row r="25030" spans="44:74">
      <c r="AR25030" s="8"/>
      <c r="BV25030" s="38"/>
    </row>
    <row r="25031" spans="44:74">
      <c r="AR25031" s="8"/>
      <c r="BV25031" s="38"/>
    </row>
    <row r="25032" spans="44:74">
      <c r="AR25032" s="8"/>
      <c r="BV25032" s="38"/>
    </row>
    <row r="25033" spans="44:74">
      <c r="AR25033" s="8"/>
      <c r="BV25033" s="38"/>
    </row>
    <row r="25034" spans="44:74">
      <c r="AR25034" s="8"/>
      <c r="BV25034" s="38"/>
    </row>
    <row r="25035" spans="44:74">
      <c r="AR25035" s="8"/>
      <c r="BV25035" s="38"/>
    </row>
    <row r="25036" spans="44:74">
      <c r="AR25036" s="8"/>
      <c r="BV25036" s="38"/>
    </row>
    <row r="25037" spans="44:74">
      <c r="AR25037" s="8"/>
      <c r="BV25037" s="38"/>
    </row>
    <row r="25038" spans="44:74">
      <c r="AR25038" s="8"/>
      <c r="BV25038" s="38"/>
    </row>
    <row r="25039" spans="44:74">
      <c r="AR25039" s="8"/>
      <c r="BV25039" s="38"/>
    </row>
    <row r="25040" spans="44:74">
      <c r="AR25040" s="8"/>
      <c r="BV25040" s="38"/>
    </row>
    <row r="25041" spans="44:74">
      <c r="AR25041" s="8"/>
      <c r="BV25041" s="38"/>
    </row>
    <row r="25042" spans="44:74">
      <c r="AR25042" s="8"/>
      <c r="BV25042" s="38"/>
    </row>
    <row r="25043" spans="44:74">
      <c r="AR25043" s="8"/>
      <c r="BV25043" s="38"/>
    </row>
    <row r="25044" spans="44:74">
      <c r="AR25044" s="8"/>
      <c r="BV25044" s="38"/>
    </row>
    <row r="25045" spans="44:74">
      <c r="AR25045" s="8"/>
      <c r="BV25045" s="38"/>
    </row>
    <row r="25046" spans="44:74">
      <c r="AR25046" s="8"/>
      <c r="BV25046" s="38"/>
    </row>
    <row r="25047" spans="44:74">
      <c r="AR25047" s="8"/>
      <c r="BV25047" s="38"/>
    </row>
    <row r="25048" spans="44:74">
      <c r="AR25048" s="8"/>
      <c r="BV25048" s="38"/>
    </row>
    <row r="25049" spans="44:74">
      <c r="AR25049" s="8"/>
      <c r="BV25049" s="38"/>
    </row>
    <row r="25050" spans="44:74">
      <c r="AR25050" s="8"/>
      <c r="BV25050" s="38"/>
    </row>
    <row r="25051" spans="44:74">
      <c r="AR25051" s="8"/>
      <c r="BV25051" s="38"/>
    </row>
    <row r="25052" spans="44:74">
      <c r="AR25052" s="8"/>
      <c r="BV25052" s="38"/>
    </row>
    <row r="25053" spans="44:74">
      <c r="AR25053" s="8"/>
      <c r="BV25053" s="38"/>
    </row>
    <row r="25054" spans="44:74">
      <c r="AR25054" s="8"/>
      <c r="BV25054" s="38"/>
    </row>
    <row r="25055" spans="44:74">
      <c r="AR25055" s="8"/>
      <c r="BV25055" s="38"/>
    </row>
    <row r="25056" spans="44:74">
      <c r="AR25056" s="8"/>
      <c r="BV25056" s="38"/>
    </row>
    <row r="25057" spans="44:74">
      <c r="AR25057" s="8"/>
      <c r="BV25057" s="38"/>
    </row>
    <row r="25058" spans="44:74">
      <c r="AR25058" s="8"/>
      <c r="BV25058" s="38"/>
    </row>
    <row r="25059" spans="44:74">
      <c r="AR25059" s="8"/>
      <c r="BV25059" s="38"/>
    </row>
    <row r="25060" spans="44:74">
      <c r="AR25060" s="8"/>
      <c r="BV25060" s="38"/>
    </row>
    <row r="25061" spans="44:74">
      <c r="AR25061" s="8"/>
      <c r="BV25061" s="38"/>
    </row>
    <row r="25062" spans="44:74">
      <c r="AR25062" s="8"/>
      <c r="BV25062" s="38"/>
    </row>
    <row r="25063" spans="44:74">
      <c r="AR25063" s="8"/>
      <c r="BV25063" s="38"/>
    </row>
    <row r="25064" spans="44:74">
      <c r="AR25064" s="8"/>
      <c r="BV25064" s="38"/>
    </row>
    <row r="25065" spans="44:74">
      <c r="AR25065" s="8"/>
      <c r="BV25065" s="38"/>
    </row>
    <row r="25066" spans="44:74">
      <c r="AR25066" s="8"/>
      <c r="BV25066" s="38"/>
    </row>
    <row r="25067" spans="44:74">
      <c r="AR25067" s="8"/>
      <c r="BV25067" s="38"/>
    </row>
    <row r="25068" spans="44:74">
      <c r="AR25068" s="8"/>
      <c r="BV25068" s="38"/>
    </row>
    <row r="25069" spans="44:74">
      <c r="AR25069" s="8"/>
      <c r="BV25069" s="38"/>
    </row>
    <row r="25070" spans="44:74">
      <c r="AR25070" s="8"/>
      <c r="BV25070" s="38"/>
    </row>
    <row r="25071" spans="44:74">
      <c r="AR25071" s="8"/>
      <c r="BV25071" s="38"/>
    </row>
    <row r="25072" spans="44:74">
      <c r="AR25072" s="8"/>
      <c r="BV25072" s="38"/>
    </row>
    <row r="25073" spans="44:74">
      <c r="AR25073" s="8"/>
      <c r="BV25073" s="38"/>
    </row>
    <row r="25074" spans="44:74">
      <c r="AR25074" s="8"/>
      <c r="BV25074" s="38"/>
    </row>
    <row r="25075" spans="44:74">
      <c r="AR25075" s="8"/>
      <c r="BV25075" s="38"/>
    </row>
    <row r="25076" spans="44:74">
      <c r="AR25076" s="8"/>
      <c r="BV25076" s="38"/>
    </row>
    <row r="25077" spans="44:74">
      <c r="AR25077" s="8"/>
      <c r="BV25077" s="38"/>
    </row>
    <row r="25078" spans="44:74">
      <c r="AR25078" s="8"/>
      <c r="BV25078" s="38"/>
    </row>
    <row r="25079" spans="44:74">
      <c r="AR25079" s="8"/>
      <c r="BV25079" s="38"/>
    </row>
    <row r="25080" spans="44:74">
      <c r="AR25080" s="8"/>
      <c r="BV25080" s="38"/>
    </row>
    <row r="25081" spans="44:74">
      <c r="AR25081" s="8"/>
      <c r="BV25081" s="38"/>
    </row>
    <row r="25082" spans="44:74">
      <c r="AR25082" s="8"/>
      <c r="BV25082" s="38"/>
    </row>
    <row r="25083" spans="44:74">
      <c r="AR25083" s="8"/>
      <c r="BV25083" s="38"/>
    </row>
    <row r="25084" spans="44:74">
      <c r="AR25084" s="8"/>
      <c r="BV25084" s="38"/>
    </row>
    <row r="25085" spans="44:74">
      <c r="AR25085" s="8"/>
      <c r="BV25085" s="38"/>
    </row>
    <row r="25086" spans="44:74">
      <c r="AR25086" s="8"/>
      <c r="BV25086" s="38"/>
    </row>
    <row r="25087" spans="44:74">
      <c r="AR25087" s="8"/>
      <c r="BV25087" s="38"/>
    </row>
    <row r="25088" spans="44:74">
      <c r="AR25088" s="8"/>
      <c r="BV25088" s="38"/>
    </row>
    <row r="25089" spans="44:74">
      <c r="AR25089" s="8"/>
      <c r="BV25089" s="38"/>
    </row>
    <row r="25090" spans="44:74">
      <c r="AR25090" s="8"/>
      <c r="BV25090" s="38"/>
    </row>
    <row r="25091" spans="44:74">
      <c r="AR25091" s="8"/>
      <c r="BV25091" s="38"/>
    </row>
    <row r="25092" spans="44:74">
      <c r="AR25092" s="8"/>
      <c r="BV25092" s="38"/>
    </row>
    <row r="25093" spans="44:74">
      <c r="AR25093" s="8"/>
      <c r="BV25093" s="38"/>
    </row>
    <row r="25094" spans="44:74">
      <c r="AR25094" s="8"/>
      <c r="BV25094" s="38"/>
    </row>
    <row r="25095" spans="44:74">
      <c r="AR25095" s="8"/>
      <c r="BV25095" s="38"/>
    </row>
    <row r="25096" spans="44:74">
      <c r="AR25096" s="8"/>
      <c r="BV25096" s="38"/>
    </row>
    <row r="25097" spans="44:74">
      <c r="AR25097" s="8"/>
      <c r="BV25097" s="38"/>
    </row>
    <row r="25098" spans="44:74">
      <c r="AR25098" s="8"/>
      <c r="BV25098" s="38"/>
    </row>
    <row r="25099" spans="44:74">
      <c r="AR25099" s="8"/>
      <c r="BV25099" s="38"/>
    </row>
    <row r="25100" spans="44:74">
      <c r="AR25100" s="8"/>
      <c r="BV25100" s="38"/>
    </row>
    <row r="25101" spans="44:74">
      <c r="AR25101" s="8"/>
      <c r="BV25101" s="38"/>
    </row>
    <row r="25102" spans="44:74">
      <c r="AR25102" s="8"/>
      <c r="BV25102" s="38"/>
    </row>
    <row r="25103" spans="44:74">
      <c r="AR25103" s="8"/>
      <c r="BV25103" s="38"/>
    </row>
    <row r="25104" spans="44:74">
      <c r="AR25104" s="8"/>
      <c r="BV25104" s="38"/>
    </row>
    <row r="25105" spans="44:74">
      <c r="AR25105" s="8"/>
      <c r="BV25105" s="38"/>
    </row>
    <row r="25106" spans="44:74">
      <c r="AR25106" s="8"/>
      <c r="BV25106" s="38"/>
    </row>
    <row r="25107" spans="44:74">
      <c r="AR25107" s="8"/>
      <c r="BV25107" s="38"/>
    </row>
    <row r="25108" spans="44:74">
      <c r="AR25108" s="8"/>
      <c r="BV25108" s="38"/>
    </row>
    <row r="25109" spans="44:74">
      <c r="AR25109" s="8"/>
      <c r="BV25109" s="38"/>
    </row>
    <row r="25110" spans="44:74">
      <c r="AR25110" s="8"/>
      <c r="BV25110" s="38"/>
    </row>
    <row r="25111" spans="44:74">
      <c r="AR25111" s="8"/>
      <c r="BV25111" s="38"/>
    </row>
    <row r="25112" spans="44:74">
      <c r="AR25112" s="8"/>
      <c r="BV25112" s="38"/>
    </row>
    <row r="25113" spans="44:74">
      <c r="AR25113" s="8"/>
      <c r="BV25113" s="38"/>
    </row>
    <row r="25114" spans="44:74">
      <c r="AR25114" s="8"/>
      <c r="BV25114" s="38"/>
    </row>
    <row r="25115" spans="44:74">
      <c r="AR25115" s="8"/>
      <c r="BV25115" s="38"/>
    </row>
    <row r="25116" spans="44:74">
      <c r="AR25116" s="8"/>
      <c r="BV25116" s="38"/>
    </row>
    <row r="25117" spans="44:74">
      <c r="AR25117" s="8"/>
      <c r="BV25117" s="38"/>
    </row>
    <row r="25118" spans="44:74">
      <c r="AR25118" s="8"/>
      <c r="BV25118" s="38"/>
    </row>
    <row r="25119" spans="44:74">
      <c r="AR25119" s="8"/>
      <c r="BV25119" s="38"/>
    </row>
    <row r="25120" spans="44:74">
      <c r="AR25120" s="8"/>
      <c r="BV25120" s="38"/>
    </row>
    <row r="25121" spans="44:74">
      <c r="AR25121" s="8"/>
      <c r="BV25121" s="38"/>
    </row>
    <row r="25122" spans="44:74">
      <c r="AR25122" s="8"/>
      <c r="BV25122" s="38"/>
    </row>
    <row r="25123" spans="44:74">
      <c r="AR25123" s="8"/>
      <c r="BV25123" s="38"/>
    </row>
    <row r="25124" spans="44:74">
      <c r="AR25124" s="8"/>
      <c r="BV25124" s="38"/>
    </row>
    <row r="25125" spans="44:74">
      <c r="AR25125" s="8"/>
      <c r="BV25125" s="38"/>
    </row>
    <row r="25126" spans="44:74">
      <c r="AR25126" s="8"/>
      <c r="BV25126" s="38"/>
    </row>
    <row r="25127" spans="44:74">
      <c r="AR25127" s="8"/>
      <c r="BV25127" s="38"/>
    </row>
    <row r="25128" spans="44:74">
      <c r="AR25128" s="8"/>
      <c r="BV25128" s="38"/>
    </row>
    <row r="25129" spans="44:74">
      <c r="AR25129" s="8"/>
      <c r="BV25129" s="38"/>
    </row>
    <row r="25130" spans="44:74">
      <c r="AR25130" s="8"/>
      <c r="BV25130" s="38"/>
    </row>
    <row r="25131" spans="44:74">
      <c r="AR25131" s="8"/>
      <c r="BV25131" s="38"/>
    </row>
    <row r="25132" spans="44:74">
      <c r="AR25132" s="8"/>
      <c r="BV25132" s="38"/>
    </row>
    <row r="25133" spans="44:74">
      <c r="AR25133" s="8"/>
      <c r="BV25133" s="38"/>
    </row>
    <row r="25134" spans="44:74">
      <c r="AR25134" s="8"/>
      <c r="BV25134" s="38"/>
    </row>
    <row r="25135" spans="44:74">
      <c r="AR25135" s="8"/>
      <c r="BV25135" s="38"/>
    </row>
    <row r="25136" spans="44:74">
      <c r="AR25136" s="8"/>
      <c r="BV25136" s="38"/>
    </row>
    <row r="25137" spans="44:74">
      <c r="AR25137" s="8"/>
      <c r="BV25137" s="38"/>
    </row>
    <row r="25138" spans="44:74">
      <c r="AR25138" s="8"/>
      <c r="BV25138" s="38"/>
    </row>
    <row r="25139" spans="44:74">
      <c r="AR25139" s="8"/>
      <c r="BV25139" s="38"/>
    </row>
    <row r="25140" spans="44:74">
      <c r="AR25140" s="8"/>
      <c r="BV25140" s="38"/>
    </row>
    <row r="25141" spans="44:74">
      <c r="AR25141" s="8"/>
      <c r="BV25141" s="38"/>
    </row>
    <row r="25142" spans="44:74">
      <c r="AR25142" s="8"/>
      <c r="BV25142" s="38"/>
    </row>
    <row r="25143" spans="44:74">
      <c r="AR25143" s="8"/>
      <c r="BV25143" s="38"/>
    </row>
    <row r="25144" spans="44:74">
      <c r="AR25144" s="8"/>
      <c r="BV25144" s="38"/>
    </row>
    <row r="25145" spans="44:74">
      <c r="AR25145" s="8"/>
      <c r="BV25145" s="38"/>
    </row>
    <row r="25146" spans="44:74">
      <c r="AR25146" s="8"/>
      <c r="BV25146" s="38"/>
    </row>
    <row r="25147" spans="44:74">
      <c r="AR25147" s="8"/>
      <c r="BV25147" s="38"/>
    </row>
    <row r="25148" spans="44:74">
      <c r="AR25148" s="8"/>
      <c r="BV25148" s="38"/>
    </row>
    <row r="25149" spans="44:74">
      <c r="AR25149" s="8"/>
      <c r="BV25149" s="38"/>
    </row>
    <row r="25150" spans="44:74">
      <c r="AR25150" s="8"/>
      <c r="BV25150" s="38"/>
    </row>
    <row r="25151" spans="44:74">
      <c r="AR25151" s="8"/>
      <c r="BV25151" s="38"/>
    </row>
    <row r="25152" spans="44:74">
      <c r="AR25152" s="8"/>
      <c r="BV25152" s="38"/>
    </row>
    <row r="25153" spans="44:74">
      <c r="AR25153" s="8"/>
      <c r="BV25153" s="38"/>
    </row>
    <row r="25154" spans="44:74">
      <c r="AR25154" s="8"/>
      <c r="BV25154" s="38"/>
    </row>
    <row r="25155" spans="44:74">
      <c r="AR25155" s="8"/>
      <c r="BV25155" s="38"/>
    </row>
    <row r="25156" spans="44:74">
      <c r="AR25156" s="8"/>
      <c r="BV25156" s="38"/>
    </row>
    <row r="25157" spans="44:74">
      <c r="AR25157" s="8"/>
      <c r="BV25157" s="38"/>
    </row>
    <row r="25158" spans="44:74">
      <c r="AR25158" s="8"/>
      <c r="BV25158" s="38"/>
    </row>
    <row r="25159" spans="44:74">
      <c r="AR25159" s="8"/>
      <c r="BV25159" s="38"/>
    </row>
    <row r="25160" spans="44:74">
      <c r="AR25160" s="8"/>
      <c r="BV25160" s="38"/>
    </row>
    <row r="25161" spans="44:74">
      <c r="AR25161" s="8"/>
      <c r="BV25161" s="38"/>
    </row>
    <row r="25162" spans="44:74">
      <c r="AR25162" s="8"/>
      <c r="BV25162" s="38"/>
    </row>
    <row r="25163" spans="44:74">
      <c r="AR25163" s="8"/>
      <c r="BV25163" s="38"/>
    </row>
    <row r="25164" spans="44:74">
      <c r="AR25164" s="8"/>
      <c r="BV25164" s="38"/>
    </row>
    <row r="25165" spans="44:74">
      <c r="AR25165" s="8"/>
      <c r="BV25165" s="38"/>
    </row>
    <row r="25166" spans="44:74">
      <c r="AR25166" s="8"/>
      <c r="BV25166" s="38"/>
    </row>
    <row r="25167" spans="44:74">
      <c r="AR25167" s="8"/>
      <c r="BV25167" s="38"/>
    </row>
    <row r="25168" spans="44:74">
      <c r="AR25168" s="8"/>
      <c r="BV25168" s="38"/>
    </row>
    <row r="25169" spans="44:74">
      <c r="AR25169" s="8"/>
      <c r="BV25169" s="38"/>
    </row>
    <row r="25170" spans="44:74">
      <c r="AR25170" s="8"/>
      <c r="BV25170" s="38"/>
    </row>
    <row r="25171" spans="44:74">
      <c r="AR25171" s="8"/>
      <c r="BV25171" s="38"/>
    </row>
    <row r="25172" spans="44:74">
      <c r="AR25172" s="8"/>
      <c r="BV25172" s="38"/>
    </row>
    <row r="25173" spans="44:74">
      <c r="AR25173" s="8"/>
      <c r="BV25173" s="38"/>
    </row>
    <row r="25174" spans="44:74">
      <c r="AR25174" s="8"/>
      <c r="BV25174" s="38"/>
    </row>
    <row r="25175" spans="44:74">
      <c r="AR25175" s="8"/>
      <c r="BV25175" s="38"/>
    </row>
    <row r="25176" spans="44:74">
      <c r="AR25176" s="8"/>
      <c r="BV25176" s="38"/>
    </row>
    <row r="25177" spans="44:74">
      <c r="AR25177" s="8"/>
      <c r="BV25177" s="38"/>
    </row>
    <row r="25178" spans="44:74">
      <c r="AR25178" s="8"/>
      <c r="BV25178" s="38"/>
    </row>
    <row r="25179" spans="44:74">
      <c r="AR25179" s="8"/>
      <c r="BV25179" s="38"/>
    </row>
    <row r="25180" spans="44:74">
      <c r="AR25180" s="8"/>
      <c r="BV25180" s="38"/>
    </row>
    <row r="25181" spans="44:74">
      <c r="AR25181" s="8"/>
      <c r="BV25181" s="38"/>
    </row>
    <row r="25182" spans="44:74">
      <c r="AR25182" s="8"/>
      <c r="BV25182" s="38"/>
    </row>
    <row r="25183" spans="44:74">
      <c r="AR25183" s="8"/>
      <c r="BV25183" s="38"/>
    </row>
    <row r="25184" spans="44:74">
      <c r="AR25184" s="8"/>
      <c r="BV25184" s="38"/>
    </row>
    <row r="25185" spans="44:74">
      <c r="AR25185" s="8"/>
      <c r="BV25185" s="38"/>
    </row>
    <row r="25186" spans="44:74">
      <c r="AR25186" s="8"/>
      <c r="BV25186" s="38"/>
    </row>
    <row r="25187" spans="44:74">
      <c r="AR25187" s="8"/>
      <c r="BV25187" s="38"/>
    </row>
    <row r="25188" spans="44:74">
      <c r="AR25188" s="8"/>
      <c r="BV25188" s="38"/>
    </row>
    <row r="25189" spans="44:74">
      <c r="AR25189" s="8"/>
      <c r="BV25189" s="38"/>
    </row>
    <row r="25190" spans="44:74">
      <c r="AR25190" s="8"/>
      <c r="BV25190" s="38"/>
    </row>
    <row r="25191" spans="44:74">
      <c r="AR25191" s="8"/>
      <c r="BV25191" s="38"/>
    </row>
    <row r="25192" spans="44:74">
      <c r="AR25192" s="8"/>
      <c r="BV25192" s="38"/>
    </row>
    <row r="25193" spans="44:74">
      <c r="AR25193" s="8"/>
      <c r="BV25193" s="38"/>
    </row>
    <row r="25194" spans="44:74">
      <c r="AR25194" s="8"/>
      <c r="BV25194" s="38"/>
    </row>
    <row r="25195" spans="44:74">
      <c r="AR25195" s="8"/>
      <c r="BV25195" s="38"/>
    </row>
    <row r="25196" spans="44:74">
      <c r="AR25196" s="8"/>
      <c r="BV25196" s="38"/>
    </row>
    <row r="25197" spans="44:74">
      <c r="AR25197" s="8"/>
      <c r="BV25197" s="38"/>
    </row>
    <row r="25198" spans="44:74">
      <c r="AR25198" s="8"/>
      <c r="BV25198" s="38"/>
    </row>
    <row r="25199" spans="44:74">
      <c r="AR25199" s="8"/>
      <c r="BV25199" s="38"/>
    </row>
    <row r="25200" spans="44:74">
      <c r="AR25200" s="8"/>
      <c r="BV25200" s="38"/>
    </row>
    <row r="25201" spans="44:74">
      <c r="AR25201" s="8"/>
      <c r="BV25201" s="38"/>
    </row>
    <row r="25202" spans="44:74">
      <c r="AR25202" s="8"/>
      <c r="BV25202" s="38"/>
    </row>
    <row r="25203" spans="44:74">
      <c r="AR25203" s="8"/>
      <c r="BV25203" s="38"/>
    </row>
    <row r="25204" spans="44:74">
      <c r="AR25204" s="8"/>
      <c r="BV25204" s="38"/>
    </row>
    <row r="25205" spans="44:74">
      <c r="AR25205" s="8"/>
      <c r="BV25205" s="38"/>
    </row>
    <row r="25206" spans="44:74">
      <c r="AR25206" s="8"/>
      <c r="BV25206" s="38"/>
    </row>
    <row r="25207" spans="44:74">
      <c r="AR25207" s="8"/>
      <c r="BV25207" s="38"/>
    </row>
    <row r="25208" spans="44:74">
      <c r="AR25208" s="8"/>
      <c r="BV25208" s="38"/>
    </row>
    <row r="25209" spans="44:74">
      <c r="AR25209" s="8"/>
      <c r="BV25209" s="38"/>
    </row>
    <row r="25210" spans="44:74">
      <c r="AR25210" s="8"/>
      <c r="BV25210" s="38"/>
    </row>
    <row r="25211" spans="44:74">
      <c r="AR25211" s="8"/>
      <c r="BV25211" s="38"/>
    </row>
    <row r="25212" spans="44:74">
      <c r="AR25212" s="8"/>
      <c r="BV25212" s="38"/>
    </row>
    <row r="25213" spans="44:74">
      <c r="AR25213" s="8"/>
      <c r="BV25213" s="38"/>
    </row>
    <row r="25214" spans="44:74">
      <c r="AR25214" s="8"/>
      <c r="BV25214" s="38"/>
    </row>
    <row r="25215" spans="44:74">
      <c r="AR25215" s="8"/>
      <c r="BV25215" s="38"/>
    </row>
    <row r="25216" spans="44:74">
      <c r="AR25216" s="8"/>
      <c r="BV25216" s="38"/>
    </row>
    <row r="25217" spans="44:74">
      <c r="AR25217" s="8"/>
      <c r="BV25217" s="38"/>
    </row>
    <row r="25218" spans="44:74">
      <c r="AR25218" s="8"/>
      <c r="BV25218" s="38"/>
    </row>
    <row r="25219" spans="44:74">
      <c r="AR25219" s="8"/>
      <c r="BV25219" s="38"/>
    </row>
    <row r="25220" spans="44:74">
      <c r="AR25220" s="8"/>
      <c r="BV25220" s="38"/>
    </row>
    <row r="25221" spans="44:74">
      <c r="AR25221" s="8"/>
      <c r="BV25221" s="38"/>
    </row>
    <row r="25222" spans="44:74">
      <c r="AR25222" s="8"/>
      <c r="BV25222" s="38"/>
    </row>
    <row r="25223" spans="44:74">
      <c r="AR25223" s="8"/>
      <c r="BV25223" s="38"/>
    </row>
    <row r="25224" spans="44:74">
      <c r="AR25224" s="8"/>
      <c r="BV25224" s="38"/>
    </row>
    <row r="25225" spans="44:74">
      <c r="AR25225" s="8"/>
      <c r="BV25225" s="38"/>
    </row>
    <row r="25226" spans="44:74">
      <c r="AR25226" s="8"/>
      <c r="BV25226" s="38"/>
    </row>
    <row r="25227" spans="44:74">
      <c r="AR25227" s="8"/>
      <c r="BV25227" s="38"/>
    </row>
    <row r="25228" spans="44:74">
      <c r="AR25228" s="8"/>
      <c r="BV25228" s="38"/>
    </row>
    <row r="25229" spans="44:74">
      <c r="AR25229" s="8"/>
      <c r="BV25229" s="38"/>
    </row>
    <row r="25230" spans="44:74">
      <c r="AR25230" s="8"/>
      <c r="BV25230" s="38"/>
    </row>
    <row r="25231" spans="44:74">
      <c r="AR25231" s="8"/>
      <c r="BV25231" s="38"/>
    </row>
    <row r="25232" spans="44:74">
      <c r="AR25232" s="8"/>
      <c r="BV25232" s="38"/>
    </row>
    <row r="25233" spans="44:74">
      <c r="AR25233" s="8"/>
      <c r="BV25233" s="38"/>
    </row>
    <row r="25234" spans="44:74">
      <c r="AR25234" s="8"/>
      <c r="BV25234" s="38"/>
    </row>
    <row r="25235" spans="44:74">
      <c r="AR25235" s="8"/>
      <c r="BV25235" s="38"/>
    </row>
    <row r="25236" spans="44:74">
      <c r="AR25236" s="8"/>
      <c r="BV25236" s="38"/>
    </row>
    <row r="25237" spans="44:74">
      <c r="AR25237" s="8"/>
      <c r="BV25237" s="38"/>
    </row>
    <row r="25238" spans="44:74">
      <c r="AR25238" s="8"/>
      <c r="BV25238" s="38"/>
    </row>
    <row r="25239" spans="44:74">
      <c r="AR25239" s="8"/>
      <c r="BV25239" s="38"/>
    </row>
    <row r="25240" spans="44:74">
      <c r="AR25240" s="8"/>
      <c r="BV25240" s="38"/>
    </row>
    <row r="25241" spans="44:74">
      <c r="AR25241" s="8"/>
      <c r="BV25241" s="38"/>
    </row>
    <row r="25242" spans="44:74">
      <c r="AR25242" s="8"/>
      <c r="BV25242" s="38"/>
    </row>
    <row r="25243" spans="44:74">
      <c r="AR25243" s="8"/>
      <c r="BV25243" s="38"/>
    </row>
    <row r="25244" spans="44:74">
      <c r="AR25244" s="8"/>
      <c r="BV25244" s="38"/>
    </row>
    <row r="25245" spans="44:74">
      <c r="AR25245" s="8"/>
      <c r="BV25245" s="38"/>
    </row>
    <row r="25246" spans="44:74">
      <c r="AR25246" s="8"/>
      <c r="BV25246" s="38"/>
    </row>
    <row r="25247" spans="44:74">
      <c r="AR25247" s="8"/>
      <c r="BV25247" s="38"/>
    </row>
    <row r="25248" spans="44:74">
      <c r="AR25248" s="8"/>
      <c r="BV25248" s="38"/>
    </row>
    <row r="25249" spans="44:74">
      <c r="AR25249" s="8"/>
      <c r="BV25249" s="38"/>
    </row>
    <row r="25250" spans="44:74">
      <c r="AR25250" s="8"/>
      <c r="BV25250" s="38"/>
    </row>
    <row r="25251" spans="44:74">
      <c r="AR25251" s="8"/>
      <c r="BV25251" s="38"/>
    </row>
    <row r="25252" spans="44:74">
      <c r="AR25252" s="8"/>
      <c r="BV25252" s="38"/>
    </row>
    <row r="25253" spans="44:74">
      <c r="AR25253" s="8"/>
      <c r="BV25253" s="38"/>
    </row>
    <row r="25254" spans="44:74">
      <c r="AR25254" s="8"/>
      <c r="BV25254" s="38"/>
    </row>
    <row r="25255" spans="44:74">
      <c r="AR25255" s="8"/>
      <c r="BV25255" s="38"/>
    </row>
    <row r="25256" spans="44:74">
      <c r="AR25256" s="8"/>
      <c r="BV25256" s="38"/>
    </row>
    <row r="25257" spans="44:74">
      <c r="AR25257" s="8"/>
      <c r="BV25257" s="38"/>
    </row>
    <row r="25258" spans="44:74">
      <c r="AR25258" s="8"/>
      <c r="BV25258" s="38"/>
    </row>
    <row r="25259" spans="44:74">
      <c r="AR25259" s="8"/>
      <c r="BV25259" s="38"/>
    </row>
    <row r="25260" spans="44:74">
      <c r="AR25260" s="8"/>
      <c r="BV25260" s="38"/>
    </row>
    <row r="25261" spans="44:74">
      <c r="AR25261" s="8"/>
      <c r="BV25261" s="38"/>
    </row>
    <row r="25262" spans="44:74">
      <c r="AR25262" s="8"/>
      <c r="BV25262" s="38"/>
    </row>
    <row r="25263" spans="44:74">
      <c r="AR25263" s="8"/>
      <c r="BV25263" s="38"/>
    </row>
    <row r="25264" spans="44:74">
      <c r="AR25264" s="8"/>
      <c r="BV25264" s="38"/>
    </row>
    <row r="25265" spans="44:74">
      <c r="AR25265" s="8"/>
      <c r="BV25265" s="38"/>
    </row>
    <row r="25266" spans="44:74">
      <c r="AR25266" s="8"/>
      <c r="BV25266" s="38"/>
    </row>
    <row r="25267" spans="44:74">
      <c r="AR25267" s="8"/>
      <c r="BV25267" s="38"/>
    </row>
    <row r="25268" spans="44:74">
      <c r="AR25268" s="8"/>
      <c r="BV25268" s="38"/>
    </row>
    <row r="25269" spans="44:74">
      <c r="AR25269" s="8"/>
      <c r="BV25269" s="38"/>
    </row>
    <row r="25270" spans="44:74">
      <c r="AR25270" s="8"/>
      <c r="BV25270" s="38"/>
    </row>
    <row r="25271" spans="44:74">
      <c r="AR25271" s="8"/>
      <c r="BV25271" s="38"/>
    </row>
    <row r="25272" spans="44:74">
      <c r="AR25272" s="8"/>
      <c r="BV25272" s="38"/>
    </row>
    <row r="25273" spans="44:74">
      <c r="AR25273" s="8"/>
      <c r="BV25273" s="38"/>
    </row>
    <row r="25274" spans="44:74">
      <c r="AR25274" s="8"/>
      <c r="BV25274" s="38"/>
    </row>
    <row r="25275" spans="44:74">
      <c r="AR25275" s="8"/>
      <c r="BV25275" s="38"/>
    </row>
    <row r="25276" spans="44:74">
      <c r="AR25276" s="8"/>
      <c r="BV25276" s="38"/>
    </row>
    <row r="25277" spans="44:74">
      <c r="AR25277" s="8"/>
      <c r="BV25277" s="38"/>
    </row>
    <row r="25278" spans="44:74">
      <c r="AR25278" s="8"/>
      <c r="BV25278" s="38"/>
    </row>
    <row r="25279" spans="44:74">
      <c r="AR25279" s="8"/>
      <c r="BV25279" s="38"/>
    </row>
    <row r="25280" spans="44:74">
      <c r="AR25280" s="8"/>
      <c r="BV25280" s="38"/>
    </row>
    <row r="25281" spans="44:74">
      <c r="AR25281" s="8"/>
      <c r="BV25281" s="38"/>
    </row>
    <row r="25282" spans="44:74">
      <c r="AR25282" s="8"/>
      <c r="BV25282" s="38"/>
    </row>
    <row r="25283" spans="44:74">
      <c r="AR25283" s="8"/>
      <c r="BV25283" s="38"/>
    </row>
    <row r="25284" spans="44:74">
      <c r="AR25284" s="8"/>
      <c r="BV25284" s="38"/>
    </row>
    <row r="25285" spans="44:74">
      <c r="AR25285" s="8"/>
      <c r="BV25285" s="38"/>
    </row>
    <row r="25286" spans="44:74">
      <c r="AR25286" s="8"/>
      <c r="BV25286" s="38"/>
    </row>
    <row r="25287" spans="44:74">
      <c r="AR25287" s="8"/>
      <c r="BV25287" s="38"/>
    </row>
    <row r="25288" spans="44:74">
      <c r="AR25288" s="8"/>
      <c r="BV25288" s="38"/>
    </row>
    <row r="25289" spans="44:74">
      <c r="AR25289" s="8"/>
      <c r="BV25289" s="38"/>
    </row>
    <row r="25290" spans="44:74">
      <c r="AR25290" s="8"/>
      <c r="BV25290" s="38"/>
    </row>
    <row r="25291" spans="44:74">
      <c r="AR25291" s="8"/>
      <c r="BV25291" s="38"/>
    </row>
    <row r="25292" spans="44:74">
      <c r="AR25292" s="8"/>
      <c r="BV25292" s="38"/>
    </row>
    <row r="25293" spans="44:74">
      <c r="AR25293" s="8"/>
      <c r="BV25293" s="38"/>
    </row>
    <row r="25294" spans="44:74">
      <c r="AR25294" s="8"/>
      <c r="BV25294" s="38"/>
    </row>
    <row r="25295" spans="44:74">
      <c r="AR25295" s="8"/>
      <c r="BV25295" s="38"/>
    </row>
    <row r="25296" spans="44:74">
      <c r="AR25296" s="8"/>
      <c r="BV25296" s="38"/>
    </row>
    <row r="25297" spans="44:74">
      <c r="AR25297" s="8"/>
      <c r="BV25297" s="38"/>
    </row>
    <row r="25298" spans="44:74">
      <c r="AR25298" s="8"/>
      <c r="BV25298" s="38"/>
    </row>
    <row r="25299" spans="44:74">
      <c r="AR25299" s="8"/>
      <c r="BV25299" s="38"/>
    </row>
    <row r="25300" spans="44:74">
      <c r="AR25300" s="8"/>
      <c r="BV25300" s="38"/>
    </row>
    <row r="25301" spans="44:74">
      <c r="AR25301" s="8"/>
      <c r="BV25301" s="38"/>
    </row>
    <row r="25302" spans="44:74">
      <c r="AR25302" s="8"/>
      <c r="BV25302" s="38"/>
    </row>
    <row r="25303" spans="44:74">
      <c r="AR25303" s="8"/>
      <c r="BV25303" s="38"/>
    </row>
    <row r="25304" spans="44:74">
      <c r="AR25304" s="8"/>
      <c r="BV25304" s="38"/>
    </row>
    <row r="25305" spans="44:74">
      <c r="AR25305" s="8"/>
      <c r="BV25305" s="38"/>
    </row>
    <row r="25306" spans="44:74">
      <c r="AR25306" s="8"/>
      <c r="BV25306" s="38"/>
    </row>
    <row r="25307" spans="44:74">
      <c r="AR25307" s="8"/>
      <c r="BV25307" s="38"/>
    </row>
    <row r="25308" spans="44:74">
      <c r="AR25308" s="8"/>
      <c r="BV25308" s="38"/>
    </row>
    <row r="25309" spans="44:74">
      <c r="AR25309" s="8"/>
      <c r="BV25309" s="38"/>
    </row>
    <row r="25310" spans="44:74">
      <c r="AR25310" s="8"/>
      <c r="BV25310" s="38"/>
    </row>
    <row r="25311" spans="44:74">
      <c r="AR25311" s="8"/>
      <c r="BV25311" s="38"/>
    </row>
    <row r="25312" spans="44:74">
      <c r="AR25312" s="8"/>
      <c r="BV25312" s="38"/>
    </row>
    <row r="25313" spans="44:74">
      <c r="AR25313" s="8"/>
      <c r="BV25313" s="38"/>
    </row>
    <row r="25314" spans="44:74">
      <c r="AR25314" s="8"/>
      <c r="BV25314" s="38"/>
    </row>
    <row r="25315" spans="44:74">
      <c r="AR25315" s="8"/>
      <c r="BV25315" s="38"/>
    </row>
    <row r="25316" spans="44:74">
      <c r="AR25316" s="8"/>
      <c r="BV25316" s="38"/>
    </row>
    <row r="25317" spans="44:74">
      <c r="AR25317" s="8"/>
      <c r="BV25317" s="38"/>
    </row>
    <row r="25318" spans="44:74">
      <c r="AR25318" s="8"/>
      <c r="BV25318" s="38"/>
    </row>
    <row r="25319" spans="44:74">
      <c r="AR25319" s="8"/>
      <c r="BV25319" s="38"/>
    </row>
    <row r="25320" spans="44:74">
      <c r="AR25320" s="8"/>
      <c r="BV25320" s="38"/>
    </row>
    <row r="25321" spans="44:74">
      <c r="AR25321" s="8"/>
      <c r="BV25321" s="38"/>
    </row>
    <row r="25322" spans="44:74">
      <c r="AR25322" s="8"/>
      <c r="BV25322" s="38"/>
    </row>
    <row r="25323" spans="44:74">
      <c r="AR25323" s="8"/>
      <c r="BV25323" s="38"/>
    </row>
    <row r="25324" spans="44:74">
      <c r="AR25324" s="8"/>
      <c r="BV25324" s="38"/>
    </row>
    <row r="25325" spans="44:74">
      <c r="AR25325" s="8"/>
      <c r="BV25325" s="38"/>
    </row>
    <row r="25326" spans="44:74">
      <c r="AR25326" s="8"/>
      <c r="BV25326" s="38"/>
    </row>
    <row r="25327" spans="44:74">
      <c r="AR25327" s="8"/>
      <c r="BV25327" s="38"/>
    </row>
    <row r="25328" spans="44:74">
      <c r="AR25328" s="8"/>
      <c r="BV25328" s="38"/>
    </row>
    <row r="25329" spans="44:74">
      <c r="AR25329" s="8"/>
      <c r="BV25329" s="38"/>
    </row>
    <row r="25330" spans="44:74">
      <c r="AR25330" s="8"/>
      <c r="BV25330" s="38"/>
    </row>
    <row r="25331" spans="44:74">
      <c r="AR25331" s="8"/>
      <c r="BV25331" s="38"/>
    </row>
    <row r="25332" spans="44:74">
      <c r="AR25332" s="8"/>
      <c r="BV25332" s="38"/>
    </row>
    <row r="25333" spans="44:74">
      <c r="AR25333" s="8"/>
      <c r="BV25333" s="38"/>
    </row>
    <row r="25334" spans="44:74">
      <c r="AR25334" s="8"/>
      <c r="BV25334" s="38"/>
    </row>
    <row r="25335" spans="44:74">
      <c r="AR25335" s="8"/>
      <c r="BV25335" s="38"/>
    </row>
    <row r="25336" spans="44:74">
      <c r="AR25336" s="8"/>
      <c r="BV25336" s="38"/>
    </row>
    <row r="25337" spans="44:74">
      <c r="AR25337" s="8"/>
      <c r="BV25337" s="38"/>
    </row>
    <row r="25338" spans="44:74">
      <c r="AR25338" s="8"/>
      <c r="BV25338" s="38"/>
    </row>
    <row r="25339" spans="44:74">
      <c r="AR25339" s="8"/>
      <c r="BV25339" s="38"/>
    </row>
    <row r="25340" spans="44:74">
      <c r="AR25340" s="8"/>
      <c r="BV25340" s="38"/>
    </row>
    <row r="25341" spans="44:74">
      <c r="AR25341" s="8"/>
      <c r="BV25341" s="38"/>
    </row>
    <row r="25342" spans="44:74">
      <c r="AR25342" s="8"/>
      <c r="BV25342" s="38"/>
    </row>
    <row r="25343" spans="44:74">
      <c r="AR25343" s="8"/>
      <c r="BV25343" s="38"/>
    </row>
    <row r="25344" spans="44:74">
      <c r="AR25344" s="8"/>
      <c r="BV25344" s="38"/>
    </row>
    <row r="25345" spans="44:74">
      <c r="AR25345" s="8"/>
      <c r="BV25345" s="38"/>
    </row>
    <row r="25346" spans="44:74">
      <c r="AR25346" s="8"/>
      <c r="BV25346" s="38"/>
    </row>
    <row r="25347" spans="44:74">
      <c r="AR25347" s="8"/>
      <c r="BV25347" s="38"/>
    </row>
    <row r="25348" spans="44:74">
      <c r="AR25348" s="8"/>
      <c r="BV25348" s="38"/>
    </row>
    <row r="25349" spans="44:74">
      <c r="AR25349" s="8"/>
      <c r="BV25349" s="38"/>
    </row>
    <row r="25350" spans="44:74">
      <c r="AR25350" s="8"/>
      <c r="BV25350" s="38"/>
    </row>
    <row r="25351" spans="44:74">
      <c r="AR25351" s="8"/>
      <c r="BV25351" s="38"/>
    </row>
    <row r="25352" spans="44:74">
      <c r="AR25352" s="8"/>
      <c r="BV25352" s="38"/>
    </row>
    <row r="25353" spans="44:74">
      <c r="AR25353" s="8"/>
      <c r="BV25353" s="38"/>
    </row>
    <row r="25354" spans="44:74">
      <c r="AR25354" s="8"/>
      <c r="BV25354" s="38"/>
    </row>
    <row r="25355" spans="44:74">
      <c r="AR25355" s="8"/>
      <c r="BV25355" s="38"/>
    </row>
    <row r="25356" spans="44:74">
      <c r="AR25356" s="8"/>
      <c r="BV25356" s="38"/>
    </row>
    <row r="25357" spans="44:74">
      <c r="AR25357" s="8"/>
      <c r="BV25357" s="38"/>
    </row>
    <row r="25358" spans="44:74">
      <c r="AR25358" s="8"/>
      <c r="BV25358" s="38"/>
    </row>
    <row r="25359" spans="44:74">
      <c r="AR25359" s="8"/>
      <c r="BV25359" s="38"/>
    </row>
    <row r="25360" spans="44:74">
      <c r="AR25360" s="8"/>
      <c r="BV25360" s="38"/>
    </row>
    <row r="25361" spans="44:74">
      <c r="AR25361" s="8"/>
      <c r="BV25361" s="38"/>
    </row>
    <row r="25362" spans="44:74">
      <c r="AR25362" s="8"/>
      <c r="BV25362" s="38"/>
    </row>
    <row r="25363" spans="44:74">
      <c r="AR25363" s="8"/>
      <c r="BV25363" s="38"/>
    </row>
    <row r="25364" spans="44:74">
      <c r="AR25364" s="8"/>
      <c r="BV25364" s="38"/>
    </row>
    <row r="25365" spans="44:74">
      <c r="AR25365" s="8"/>
      <c r="BV25365" s="38"/>
    </row>
    <row r="25366" spans="44:74">
      <c r="AR25366" s="8"/>
      <c r="BV25366" s="38"/>
    </row>
    <row r="25367" spans="44:74">
      <c r="AR25367" s="8"/>
      <c r="BV25367" s="38"/>
    </row>
    <row r="25368" spans="44:74">
      <c r="AR25368" s="8"/>
      <c r="BV25368" s="38"/>
    </row>
    <row r="25369" spans="44:74">
      <c r="AR25369" s="8"/>
      <c r="BV25369" s="38"/>
    </row>
    <row r="25370" spans="44:74">
      <c r="AR25370" s="8"/>
      <c r="BV25370" s="38"/>
    </row>
    <row r="25371" spans="44:74">
      <c r="AR25371" s="8"/>
      <c r="BV25371" s="38"/>
    </row>
    <row r="25372" spans="44:74">
      <c r="AR25372" s="8"/>
      <c r="BV25372" s="38"/>
    </row>
    <row r="25373" spans="44:74">
      <c r="AR25373" s="8"/>
      <c r="BV25373" s="38"/>
    </row>
    <row r="25374" spans="44:74">
      <c r="AR25374" s="8"/>
      <c r="BV25374" s="38"/>
    </row>
    <row r="25375" spans="44:74">
      <c r="AR25375" s="8"/>
      <c r="BV25375" s="38"/>
    </row>
    <row r="25376" spans="44:74">
      <c r="AR25376" s="8"/>
      <c r="BV25376" s="38"/>
    </row>
    <row r="25377" spans="44:74">
      <c r="AR25377" s="8"/>
      <c r="BV25377" s="38"/>
    </row>
    <row r="25378" spans="44:74">
      <c r="AR25378" s="8"/>
      <c r="BV25378" s="38"/>
    </row>
    <row r="25379" spans="44:74">
      <c r="AR25379" s="8"/>
      <c r="BV25379" s="38"/>
    </row>
    <row r="25380" spans="44:74">
      <c r="AR25380" s="8"/>
      <c r="BV25380" s="38"/>
    </row>
    <row r="25381" spans="44:74">
      <c r="AR25381" s="8"/>
      <c r="BV25381" s="38"/>
    </row>
    <row r="25382" spans="44:74">
      <c r="AR25382" s="8"/>
      <c r="BV25382" s="38"/>
    </row>
    <row r="25383" spans="44:74">
      <c r="AR25383" s="8"/>
      <c r="BV25383" s="38"/>
    </row>
    <row r="25384" spans="44:74">
      <c r="AR25384" s="8"/>
      <c r="BV25384" s="38"/>
    </row>
    <row r="25385" spans="44:74">
      <c r="AR25385" s="8"/>
      <c r="BV25385" s="38"/>
    </row>
    <row r="25386" spans="44:74">
      <c r="AR25386" s="8"/>
      <c r="BV25386" s="38"/>
    </row>
    <row r="25387" spans="44:74">
      <c r="AR25387" s="8"/>
      <c r="BV25387" s="38"/>
    </row>
    <row r="25388" spans="44:74">
      <c r="AR25388" s="8"/>
      <c r="BV25388" s="38"/>
    </row>
    <row r="25389" spans="44:74">
      <c r="AR25389" s="8"/>
      <c r="BV25389" s="38"/>
    </row>
    <row r="25390" spans="44:74">
      <c r="AR25390" s="8"/>
      <c r="BV25390" s="38"/>
    </row>
    <row r="25391" spans="44:74">
      <c r="AR25391" s="8"/>
      <c r="BV25391" s="38"/>
    </row>
    <row r="25392" spans="44:74">
      <c r="AR25392" s="8"/>
      <c r="BV25392" s="38"/>
    </row>
    <row r="25393" spans="44:74">
      <c r="AR25393" s="8"/>
      <c r="BV25393" s="38"/>
    </row>
    <row r="25394" spans="44:74">
      <c r="AR25394" s="8"/>
      <c r="BV25394" s="38"/>
    </row>
    <row r="25395" spans="44:74">
      <c r="AR25395" s="8"/>
      <c r="BV25395" s="38"/>
    </row>
    <row r="25396" spans="44:74">
      <c r="AR25396" s="8"/>
      <c r="BV25396" s="38"/>
    </row>
    <row r="25397" spans="44:74">
      <c r="AR25397" s="8"/>
      <c r="BV25397" s="38"/>
    </row>
    <row r="25398" spans="44:74">
      <c r="AR25398" s="8"/>
      <c r="BV25398" s="38"/>
    </row>
    <row r="25399" spans="44:74">
      <c r="AR25399" s="8"/>
      <c r="BV25399" s="38"/>
    </row>
    <row r="25400" spans="44:74">
      <c r="AR25400" s="8"/>
      <c r="BV25400" s="38"/>
    </row>
    <row r="25401" spans="44:74">
      <c r="AR25401" s="8"/>
      <c r="BV25401" s="38"/>
    </row>
    <row r="25402" spans="44:74">
      <c r="AR25402" s="8"/>
      <c r="BV25402" s="38"/>
    </row>
    <row r="25403" spans="44:74">
      <c r="AR25403" s="8"/>
      <c r="BV25403" s="38"/>
    </row>
    <row r="25404" spans="44:74">
      <c r="AR25404" s="8"/>
      <c r="BV25404" s="38"/>
    </row>
    <row r="25405" spans="44:74">
      <c r="AR25405" s="8"/>
      <c r="BV25405" s="38"/>
    </row>
    <row r="25406" spans="44:74">
      <c r="AR25406" s="8"/>
      <c r="BV25406" s="38"/>
    </row>
    <row r="25407" spans="44:74">
      <c r="AR25407" s="8"/>
      <c r="BV25407" s="38"/>
    </row>
    <row r="25408" spans="44:74">
      <c r="AR25408" s="8"/>
      <c r="BV25408" s="38"/>
    </row>
    <row r="25409" spans="44:74">
      <c r="AR25409" s="8"/>
      <c r="BV25409" s="38"/>
    </row>
    <row r="25410" spans="44:74">
      <c r="AR25410" s="8"/>
      <c r="BV25410" s="38"/>
    </row>
    <row r="25411" spans="44:74">
      <c r="AR25411" s="8"/>
      <c r="BV25411" s="38"/>
    </row>
    <row r="25412" spans="44:74">
      <c r="AR25412" s="8"/>
      <c r="BV25412" s="38"/>
    </row>
    <row r="25413" spans="44:74">
      <c r="AR25413" s="8"/>
      <c r="BV25413" s="38"/>
    </row>
    <row r="25414" spans="44:74">
      <c r="AR25414" s="8"/>
      <c r="BV25414" s="38"/>
    </row>
    <row r="25415" spans="44:74">
      <c r="AR25415" s="8"/>
      <c r="BV25415" s="38"/>
    </row>
    <row r="25416" spans="44:74">
      <c r="AR25416" s="8"/>
      <c r="BV25416" s="38"/>
    </row>
    <row r="25417" spans="44:74">
      <c r="AR25417" s="8"/>
      <c r="BV25417" s="38"/>
    </row>
    <row r="25418" spans="44:74">
      <c r="AR25418" s="8"/>
      <c r="BV25418" s="38"/>
    </row>
    <row r="25419" spans="44:74">
      <c r="AR25419" s="8"/>
      <c r="BV25419" s="38"/>
    </row>
    <row r="25420" spans="44:74">
      <c r="AR25420" s="8"/>
      <c r="BV25420" s="38"/>
    </row>
    <row r="25421" spans="44:74">
      <c r="AR25421" s="8"/>
      <c r="BV25421" s="38"/>
    </row>
    <row r="25422" spans="44:74">
      <c r="AR25422" s="8"/>
      <c r="BV25422" s="38"/>
    </row>
    <row r="25423" spans="44:74">
      <c r="AR25423" s="8"/>
      <c r="BV25423" s="38"/>
    </row>
    <row r="25424" spans="44:74">
      <c r="AR25424" s="8"/>
      <c r="BV25424" s="38"/>
    </row>
    <row r="25425" spans="44:74">
      <c r="AR25425" s="8"/>
      <c r="BV25425" s="38"/>
    </row>
    <row r="25426" spans="44:74">
      <c r="AR25426" s="8"/>
      <c r="BV25426" s="38"/>
    </row>
    <row r="25427" spans="44:74">
      <c r="AR25427" s="8"/>
      <c r="BV25427" s="38"/>
    </row>
    <row r="25428" spans="44:74">
      <c r="AR25428" s="8"/>
      <c r="BV25428" s="38"/>
    </row>
    <row r="25429" spans="44:74">
      <c r="AR25429" s="8"/>
      <c r="BV25429" s="38"/>
    </row>
    <row r="25430" spans="44:74">
      <c r="AR25430" s="8"/>
      <c r="BV25430" s="38"/>
    </row>
    <row r="25431" spans="44:74">
      <c r="AR25431" s="8"/>
      <c r="BV25431" s="38"/>
    </row>
    <row r="25432" spans="44:74">
      <c r="AR25432" s="8"/>
      <c r="BV25432" s="38"/>
    </row>
    <row r="25433" spans="44:74">
      <c r="AR25433" s="8"/>
      <c r="BV25433" s="38"/>
    </row>
    <row r="25434" spans="44:74">
      <c r="AR25434" s="8"/>
      <c r="BV25434" s="38"/>
    </row>
    <row r="25435" spans="44:74">
      <c r="AR25435" s="8"/>
      <c r="BV25435" s="38"/>
    </row>
    <row r="25436" spans="44:74">
      <c r="AR25436" s="8"/>
      <c r="BV25436" s="38"/>
    </row>
    <row r="25437" spans="44:74">
      <c r="AR25437" s="8"/>
      <c r="BV25437" s="38"/>
    </row>
    <row r="25438" spans="44:74">
      <c r="AR25438" s="8"/>
      <c r="BV25438" s="38"/>
    </row>
    <row r="25439" spans="44:74">
      <c r="AR25439" s="8"/>
      <c r="BV25439" s="38"/>
    </row>
    <row r="25440" spans="44:74">
      <c r="AR25440" s="8"/>
      <c r="BV25440" s="38"/>
    </row>
    <row r="25441" spans="44:74">
      <c r="AR25441" s="8"/>
      <c r="BV25441" s="38"/>
    </row>
    <row r="25442" spans="44:74">
      <c r="AR25442" s="8"/>
      <c r="BV25442" s="38"/>
    </row>
    <row r="25443" spans="44:74">
      <c r="AR25443" s="8"/>
      <c r="BV25443" s="38"/>
    </row>
    <row r="25444" spans="44:74">
      <c r="AR25444" s="8"/>
      <c r="BV25444" s="38"/>
    </row>
    <row r="25445" spans="44:74">
      <c r="AR25445" s="8"/>
      <c r="BV25445" s="38"/>
    </row>
    <row r="25446" spans="44:74">
      <c r="AR25446" s="8"/>
      <c r="BV25446" s="38"/>
    </row>
    <row r="25447" spans="44:74">
      <c r="AR25447" s="8"/>
      <c r="BV25447" s="38"/>
    </row>
    <row r="25448" spans="44:74">
      <c r="AR25448" s="8"/>
      <c r="BV25448" s="38"/>
    </row>
    <row r="25449" spans="44:74">
      <c r="AR25449" s="8"/>
      <c r="BV25449" s="38"/>
    </row>
    <row r="25450" spans="44:74">
      <c r="AR25450" s="8"/>
      <c r="BV25450" s="38"/>
    </row>
    <row r="25451" spans="44:74">
      <c r="AR25451" s="8"/>
      <c r="BV25451" s="38"/>
    </row>
    <row r="25452" spans="44:74">
      <c r="AR25452" s="8"/>
      <c r="BV25452" s="38"/>
    </row>
    <row r="25453" spans="44:74">
      <c r="AR25453" s="8"/>
      <c r="BV25453" s="38"/>
    </row>
    <row r="25454" spans="44:74">
      <c r="AR25454" s="8"/>
      <c r="BV25454" s="38"/>
    </row>
    <row r="25455" spans="44:74">
      <c r="AR25455" s="8"/>
      <c r="BV25455" s="38"/>
    </row>
    <row r="25456" spans="44:74">
      <c r="AR25456" s="8"/>
      <c r="BV25456" s="38"/>
    </row>
    <row r="25457" spans="44:74">
      <c r="AR25457" s="8"/>
      <c r="BV25457" s="38"/>
    </row>
    <row r="25458" spans="44:74">
      <c r="AR25458" s="8"/>
      <c r="BV25458" s="38"/>
    </row>
    <row r="25459" spans="44:74">
      <c r="AR25459" s="8"/>
      <c r="BV25459" s="38"/>
    </row>
    <row r="25460" spans="44:74">
      <c r="AR25460" s="8"/>
      <c r="BV25460" s="38"/>
    </row>
    <row r="25461" spans="44:74">
      <c r="AR25461" s="8"/>
      <c r="BV25461" s="38"/>
    </row>
    <row r="25462" spans="44:74">
      <c r="AR25462" s="8"/>
      <c r="BV25462" s="38"/>
    </row>
    <row r="25463" spans="44:74">
      <c r="AR25463" s="8"/>
      <c r="BV25463" s="38"/>
    </row>
    <row r="25464" spans="44:74">
      <c r="AR25464" s="8"/>
      <c r="BV25464" s="38"/>
    </row>
    <row r="25465" spans="44:74">
      <c r="AR25465" s="8"/>
      <c r="BV25465" s="38"/>
    </row>
    <row r="25466" spans="44:74">
      <c r="AR25466" s="8"/>
      <c r="BV25466" s="38"/>
    </row>
    <row r="25467" spans="44:74">
      <c r="AR25467" s="8"/>
      <c r="BV25467" s="38"/>
    </row>
    <row r="25468" spans="44:74">
      <c r="AR25468" s="8"/>
      <c r="BV25468" s="38"/>
    </row>
    <row r="25469" spans="44:74">
      <c r="AR25469" s="8"/>
      <c r="BV25469" s="38"/>
    </row>
    <row r="25470" spans="44:74">
      <c r="AR25470" s="8"/>
      <c r="BV25470" s="38"/>
    </row>
    <row r="25471" spans="44:74">
      <c r="AR25471" s="8"/>
      <c r="BV25471" s="38"/>
    </row>
    <row r="25472" spans="44:74">
      <c r="AR25472" s="8"/>
      <c r="BV25472" s="38"/>
    </row>
    <row r="25473" spans="44:74">
      <c r="AR25473" s="8"/>
      <c r="BV25473" s="38"/>
    </row>
    <row r="25474" spans="44:74">
      <c r="AR25474" s="8"/>
      <c r="BV25474" s="38"/>
    </row>
    <row r="25475" spans="44:74">
      <c r="AR25475" s="8"/>
      <c r="BV25475" s="38"/>
    </row>
    <row r="25476" spans="44:74">
      <c r="AR25476" s="8"/>
      <c r="BV25476" s="38"/>
    </row>
    <row r="25477" spans="44:74">
      <c r="AR25477" s="8"/>
      <c r="BV25477" s="38"/>
    </row>
    <row r="25478" spans="44:74">
      <c r="AR25478" s="8"/>
      <c r="BV25478" s="38"/>
    </row>
    <row r="25479" spans="44:74">
      <c r="AR25479" s="8"/>
      <c r="BV25479" s="38"/>
    </row>
    <row r="25480" spans="44:74">
      <c r="AR25480" s="8"/>
      <c r="BV25480" s="38"/>
    </row>
    <row r="25481" spans="44:74">
      <c r="AR25481" s="8"/>
      <c r="BV25481" s="38"/>
    </row>
    <row r="25482" spans="44:74">
      <c r="AR25482" s="8"/>
      <c r="BV25482" s="38"/>
    </row>
    <row r="25483" spans="44:74">
      <c r="AR25483" s="8"/>
      <c r="BV25483" s="38"/>
    </row>
    <row r="25484" spans="44:74">
      <c r="AR25484" s="8"/>
      <c r="BV25484" s="38"/>
    </row>
    <row r="25485" spans="44:74">
      <c r="AR25485" s="8"/>
      <c r="BV25485" s="38"/>
    </row>
    <row r="25486" spans="44:74">
      <c r="AR25486" s="8"/>
      <c r="BV25486" s="38"/>
    </row>
    <row r="25487" spans="44:74">
      <c r="AR25487" s="8"/>
      <c r="BV25487" s="38"/>
    </row>
    <row r="25488" spans="44:74">
      <c r="AR25488" s="8"/>
      <c r="BV25488" s="38"/>
    </row>
    <row r="25489" spans="44:74">
      <c r="AR25489" s="8"/>
      <c r="BV25489" s="38"/>
    </row>
    <row r="25490" spans="44:74">
      <c r="AR25490" s="8"/>
      <c r="BV25490" s="38"/>
    </row>
    <row r="25491" spans="44:74">
      <c r="AR25491" s="8"/>
      <c r="BV25491" s="38"/>
    </row>
    <row r="25492" spans="44:74">
      <c r="AR25492" s="8"/>
      <c r="BV25492" s="38"/>
    </row>
    <row r="25493" spans="44:74">
      <c r="AR25493" s="8"/>
      <c r="BV25493" s="38"/>
    </row>
    <row r="25494" spans="44:74">
      <c r="AR25494" s="8"/>
      <c r="BV25494" s="38"/>
    </row>
    <row r="25495" spans="44:74">
      <c r="AR25495" s="8"/>
      <c r="BV25495" s="38"/>
    </row>
    <row r="25496" spans="44:74">
      <c r="AR25496" s="8"/>
      <c r="BV25496" s="38"/>
    </row>
    <row r="25497" spans="44:74">
      <c r="AR25497" s="8"/>
      <c r="BV25497" s="38"/>
    </row>
    <row r="25498" spans="44:74">
      <c r="AR25498" s="8"/>
      <c r="BV25498" s="38"/>
    </row>
    <row r="25499" spans="44:74">
      <c r="AR25499" s="8"/>
      <c r="BV25499" s="38"/>
    </row>
    <row r="25500" spans="44:74">
      <c r="AR25500" s="8"/>
      <c r="BV25500" s="38"/>
    </row>
    <row r="25501" spans="44:74">
      <c r="AR25501" s="8"/>
      <c r="BV25501" s="38"/>
    </row>
    <row r="25502" spans="44:74">
      <c r="AR25502" s="8"/>
      <c r="BV25502" s="38"/>
    </row>
    <row r="25503" spans="44:74">
      <c r="AR25503" s="8"/>
      <c r="BV25503" s="38"/>
    </row>
    <row r="25504" spans="44:74">
      <c r="AR25504" s="8"/>
      <c r="BV25504" s="38"/>
    </row>
    <row r="25505" spans="44:74">
      <c r="AR25505" s="8"/>
      <c r="BV25505" s="38"/>
    </row>
    <row r="25506" spans="44:74">
      <c r="AR25506" s="8"/>
      <c r="BV25506" s="38"/>
    </row>
    <row r="25507" spans="44:74">
      <c r="AR25507" s="8"/>
      <c r="BV25507" s="38"/>
    </row>
    <row r="25508" spans="44:74">
      <c r="AR25508" s="8"/>
      <c r="BV25508" s="38"/>
    </row>
    <row r="25509" spans="44:74">
      <c r="AR25509" s="8"/>
      <c r="BV25509" s="38"/>
    </row>
    <row r="25510" spans="44:74">
      <c r="AR25510" s="8"/>
      <c r="BV25510" s="38"/>
    </row>
    <row r="25511" spans="44:74">
      <c r="AR25511" s="8"/>
      <c r="BV25511" s="38"/>
    </row>
    <row r="25512" spans="44:74">
      <c r="AR25512" s="8"/>
      <c r="BV25512" s="38"/>
    </row>
    <row r="25513" spans="44:74">
      <c r="AR25513" s="8"/>
      <c r="BV25513" s="38"/>
    </row>
    <row r="25514" spans="44:74">
      <c r="AR25514" s="8"/>
      <c r="BV25514" s="38"/>
    </row>
    <row r="25515" spans="44:74">
      <c r="AR25515" s="8"/>
      <c r="BV25515" s="38"/>
    </row>
    <row r="25516" spans="44:74">
      <c r="AR25516" s="8"/>
      <c r="BV25516" s="38"/>
    </row>
    <row r="25517" spans="44:74">
      <c r="AR25517" s="8"/>
      <c r="BV25517" s="38"/>
    </row>
    <row r="25518" spans="44:74">
      <c r="AR25518" s="8"/>
      <c r="BV25518" s="38"/>
    </row>
    <row r="25519" spans="44:74">
      <c r="AR25519" s="8"/>
      <c r="BV25519" s="38"/>
    </row>
    <row r="25520" spans="44:74">
      <c r="AR25520" s="8"/>
      <c r="BV25520" s="38"/>
    </row>
    <row r="25521" spans="44:74">
      <c r="AR25521" s="8"/>
      <c r="BV25521" s="38"/>
    </row>
    <row r="25522" spans="44:74">
      <c r="AR25522" s="8"/>
      <c r="BV25522" s="38"/>
    </row>
    <row r="25523" spans="44:74">
      <c r="AR25523" s="8"/>
      <c r="BV25523" s="38"/>
    </row>
    <row r="25524" spans="44:74">
      <c r="AR25524" s="8"/>
      <c r="BV25524" s="38"/>
    </row>
    <row r="25525" spans="44:74">
      <c r="AR25525" s="8"/>
      <c r="BV25525" s="38"/>
    </row>
    <row r="25526" spans="44:74">
      <c r="AR25526" s="8"/>
      <c r="BV25526" s="38"/>
    </row>
    <row r="25527" spans="44:74">
      <c r="AR25527" s="8"/>
      <c r="BV25527" s="38"/>
    </row>
    <row r="25528" spans="44:74">
      <c r="AR25528" s="8"/>
      <c r="BV25528" s="38"/>
    </row>
    <row r="25529" spans="44:74">
      <c r="AR25529" s="8"/>
      <c r="BV25529" s="38"/>
    </row>
    <row r="25530" spans="44:74">
      <c r="AR25530" s="8"/>
      <c r="BV25530" s="38"/>
    </row>
    <row r="25531" spans="44:74">
      <c r="AR25531" s="8"/>
      <c r="BV25531" s="38"/>
    </row>
    <row r="25532" spans="44:74">
      <c r="AR25532" s="8"/>
      <c r="BV25532" s="38"/>
    </row>
    <row r="25533" spans="44:74">
      <c r="AR25533" s="8"/>
      <c r="BV25533" s="38"/>
    </row>
    <row r="25534" spans="44:74">
      <c r="AR25534" s="8"/>
      <c r="BV25534" s="38"/>
    </row>
    <row r="25535" spans="44:74">
      <c r="AR25535" s="8"/>
      <c r="BV25535" s="38"/>
    </row>
    <row r="25536" spans="44:74">
      <c r="AR25536" s="8"/>
      <c r="BV25536" s="38"/>
    </row>
    <row r="25537" spans="44:74">
      <c r="AR25537" s="8"/>
      <c r="BV25537" s="38"/>
    </row>
    <row r="25538" spans="44:74">
      <c r="AR25538" s="8"/>
      <c r="BV25538" s="38"/>
    </row>
    <row r="25539" spans="44:74">
      <c r="AR25539" s="8"/>
      <c r="BV25539" s="38"/>
    </row>
    <row r="25540" spans="44:74">
      <c r="AR25540" s="8"/>
      <c r="BV25540" s="38"/>
    </row>
    <row r="25541" spans="44:74">
      <c r="AR25541" s="8"/>
      <c r="BV25541" s="38"/>
    </row>
    <row r="25542" spans="44:74">
      <c r="AR25542" s="8"/>
      <c r="BV25542" s="38"/>
    </row>
    <row r="25543" spans="44:74">
      <c r="AR25543" s="8"/>
      <c r="BV25543" s="38"/>
    </row>
    <row r="25544" spans="44:74">
      <c r="AR25544" s="8"/>
      <c r="BV25544" s="38"/>
    </row>
    <row r="25545" spans="44:74">
      <c r="AR25545" s="8"/>
      <c r="BV25545" s="38"/>
    </row>
    <row r="25546" spans="44:74">
      <c r="AR25546" s="8"/>
      <c r="BV25546" s="38"/>
    </row>
    <row r="25547" spans="44:74">
      <c r="AR25547" s="8"/>
      <c r="BV25547" s="38"/>
    </row>
    <row r="25548" spans="44:74">
      <c r="AR25548" s="8"/>
      <c r="BV25548" s="38"/>
    </row>
    <row r="25549" spans="44:74">
      <c r="AR25549" s="8"/>
      <c r="BV25549" s="38"/>
    </row>
    <row r="25550" spans="44:74">
      <c r="AR25550" s="8"/>
      <c r="BV25550" s="38"/>
    </row>
    <row r="25551" spans="44:74">
      <c r="AR25551" s="8"/>
      <c r="BV25551" s="38"/>
    </row>
    <row r="25552" spans="44:74">
      <c r="AR25552" s="8"/>
      <c r="BV25552" s="38"/>
    </row>
    <row r="25553" spans="44:74">
      <c r="AR25553" s="8"/>
      <c r="BV25553" s="38"/>
    </row>
    <row r="25554" spans="44:74">
      <c r="AR25554" s="8"/>
      <c r="BV25554" s="38"/>
    </row>
    <row r="25555" spans="44:74">
      <c r="AR25555" s="8"/>
      <c r="BV25555" s="38"/>
    </row>
    <row r="25556" spans="44:74">
      <c r="AR25556" s="8"/>
      <c r="BV25556" s="38"/>
    </row>
    <row r="25557" spans="44:74">
      <c r="AR25557" s="8"/>
      <c r="BV25557" s="38"/>
    </row>
    <row r="25558" spans="44:74">
      <c r="AR25558" s="8"/>
      <c r="BV25558" s="38"/>
    </row>
    <row r="25559" spans="44:74">
      <c r="AR25559" s="8"/>
      <c r="BV25559" s="38"/>
    </row>
    <row r="25560" spans="44:74">
      <c r="AR25560" s="8"/>
      <c r="BV25560" s="38"/>
    </row>
    <row r="25561" spans="44:74">
      <c r="AR25561" s="8"/>
      <c r="BV25561" s="38"/>
    </row>
    <row r="25562" spans="44:74">
      <c r="AR25562" s="8"/>
      <c r="BV25562" s="38"/>
    </row>
    <row r="25563" spans="44:74">
      <c r="AR25563" s="8"/>
      <c r="BV25563" s="38"/>
    </row>
    <row r="25564" spans="44:74">
      <c r="AR25564" s="8"/>
      <c r="BV25564" s="38"/>
    </row>
    <row r="25565" spans="44:74">
      <c r="AR25565" s="8"/>
      <c r="BV25565" s="38"/>
    </row>
    <row r="25566" spans="44:74">
      <c r="AR25566" s="8"/>
      <c r="BV25566" s="38"/>
    </row>
    <row r="25567" spans="44:74">
      <c r="AR25567" s="8"/>
      <c r="BV25567" s="38"/>
    </row>
    <row r="25568" spans="44:74">
      <c r="AR25568" s="8"/>
      <c r="BV25568" s="38"/>
    </row>
    <row r="25569" spans="44:74">
      <c r="AR25569" s="8"/>
      <c r="BV25569" s="38"/>
    </row>
    <row r="25570" spans="44:74">
      <c r="AR25570" s="8"/>
      <c r="BV25570" s="38"/>
    </row>
    <row r="25571" spans="44:74">
      <c r="AR25571" s="8"/>
      <c r="BV25571" s="38"/>
    </row>
    <row r="25572" spans="44:74">
      <c r="AR25572" s="8"/>
      <c r="BV25572" s="38"/>
    </row>
    <row r="25573" spans="44:74">
      <c r="AR25573" s="8"/>
      <c r="BV25573" s="38"/>
    </row>
    <row r="25574" spans="44:74">
      <c r="AR25574" s="8"/>
      <c r="BV25574" s="38"/>
    </row>
    <row r="25575" spans="44:74">
      <c r="AR25575" s="8"/>
      <c r="BV25575" s="38"/>
    </row>
    <row r="25576" spans="44:74">
      <c r="AR25576" s="8"/>
      <c r="BV25576" s="38"/>
    </row>
    <row r="25577" spans="44:74">
      <c r="AR25577" s="8"/>
      <c r="BV25577" s="38"/>
    </row>
    <row r="25578" spans="44:74">
      <c r="AR25578" s="8"/>
      <c r="BV25578" s="38"/>
    </row>
    <row r="25579" spans="44:74">
      <c r="AR25579" s="8"/>
      <c r="BV25579" s="38"/>
    </row>
    <row r="25580" spans="44:74">
      <c r="AR25580" s="8"/>
      <c r="BV25580" s="38"/>
    </row>
    <row r="25581" spans="44:74">
      <c r="AR25581" s="8"/>
      <c r="BV25581" s="38"/>
    </row>
    <row r="25582" spans="44:74">
      <c r="AR25582" s="8"/>
      <c r="BV25582" s="38"/>
    </row>
    <row r="25583" spans="44:74">
      <c r="AR25583" s="8"/>
      <c r="BV25583" s="38"/>
    </row>
    <row r="25584" spans="44:74">
      <c r="AR25584" s="8"/>
      <c r="BV25584" s="38"/>
    </row>
    <row r="25585" spans="44:74">
      <c r="AR25585" s="8"/>
      <c r="BV25585" s="38"/>
    </row>
    <row r="25586" spans="44:74">
      <c r="AR25586" s="8"/>
      <c r="BV25586" s="38"/>
    </row>
    <row r="25587" spans="44:74">
      <c r="AR25587" s="8"/>
      <c r="BV25587" s="38"/>
    </row>
    <row r="25588" spans="44:74">
      <c r="AR25588" s="8"/>
      <c r="BV25588" s="38"/>
    </row>
    <row r="25589" spans="44:74">
      <c r="AR25589" s="8"/>
      <c r="BV25589" s="38"/>
    </row>
    <row r="25590" spans="44:74">
      <c r="AR25590" s="8"/>
      <c r="BV25590" s="38"/>
    </row>
    <row r="25591" spans="44:74">
      <c r="AR25591" s="8"/>
      <c r="BV25591" s="38"/>
    </row>
    <row r="25592" spans="44:74">
      <c r="AR25592" s="8"/>
      <c r="BV25592" s="38"/>
    </row>
    <row r="25593" spans="44:74">
      <c r="AR25593" s="8"/>
      <c r="BV25593" s="38"/>
    </row>
    <row r="25594" spans="44:74">
      <c r="AR25594" s="8"/>
      <c r="BV25594" s="38"/>
    </row>
    <row r="25595" spans="44:74">
      <c r="AR25595" s="8"/>
      <c r="BV25595" s="38"/>
    </row>
    <row r="25596" spans="44:74">
      <c r="AR25596" s="8"/>
      <c r="BV25596" s="38"/>
    </row>
    <row r="25597" spans="44:74">
      <c r="AR25597" s="8"/>
      <c r="BV25597" s="38"/>
    </row>
    <row r="25598" spans="44:74">
      <c r="AR25598" s="8"/>
      <c r="BV25598" s="38"/>
    </row>
    <row r="25599" spans="44:74">
      <c r="AR25599" s="8"/>
      <c r="BV25599" s="38"/>
    </row>
    <row r="25600" spans="44:74">
      <c r="AR25600" s="8"/>
      <c r="BV25600" s="38"/>
    </row>
    <row r="25601" spans="44:74">
      <c r="AR25601" s="8"/>
      <c r="BV25601" s="38"/>
    </row>
    <row r="25602" spans="44:74">
      <c r="AR25602" s="8"/>
      <c r="BV25602" s="38"/>
    </row>
    <row r="25603" spans="44:74">
      <c r="AR25603" s="8"/>
      <c r="BV25603" s="38"/>
    </row>
    <row r="25604" spans="44:74">
      <c r="AR25604" s="8"/>
      <c r="BV25604" s="38"/>
    </row>
    <row r="25605" spans="44:74">
      <c r="AR25605" s="8"/>
      <c r="BV25605" s="38"/>
    </row>
    <row r="25606" spans="44:74">
      <c r="AR25606" s="8"/>
      <c r="BV25606" s="38"/>
    </row>
    <row r="25607" spans="44:74">
      <c r="AR25607" s="8"/>
      <c r="BV25607" s="38"/>
    </row>
    <row r="25608" spans="44:74">
      <c r="AR25608" s="8"/>
      <c r="BV25608" s="38"/>
    </row>
    <row r="25609" spans="44:74">
      <c r="AR25609" s="8"/>
      <c r="BV25609" s="38"/>
    </row>
    <row r="25610" spans="44:74">
      <c r="AR25610" s="8"/>
      <c r="BV25610" s="38"/>
    </row>
    <row r="25611" spans="44:74">
      <c r="AR25611" s="8"/>
      <c r="BV25611" s="38"/>
    </row>
    <row r="25612" spans="44:74">
      <c r="AR25612" s="8"/>
      <c r="BV25612" s="38"/>
    </row>
    <row r="25613" spans="44:74">
      <c r="AR25613" s="8"/>
      <c r="BV25613" s="38"/>
    </row>
    <row r="25614" spans="44:74">
      <c r="AR25614" s="8"/>
      <c r="BV25614" s="38"/>
    </row>
    <row r="25615" spans="44:74">
      <c r="AR25615" s="8"/>
      <c r="BV25615" s="38"/>
    </row>
    <row r="25616" spans="44:74">
      <c r="AR25616" s="8"/>
      <c r="BV25616" s="38"/>
    </row>
    <row r="25617" spans="44:74">
      <c r="AR25617" s="8"/>
      <c r="BV25617" s="38"/>
    </row>
    <row r="25618" spans="44:74">
      <c r="AR25618" s="8"/>
      <c r="BV25618" s="38"/>
    </row>
    <row r="25619" spans="44:74">
      <c r="AR25619" s="8"/>
      <c r="BV25619" s="38"/>
    </row>
    <row r="25620" spans="44:74">
      <c r="AR25620" s="8"/>
      <c r="BV25620" s="38"/>
    </row>
    <row r="25621" spans="44:74">
      <c r="AR25621" s="8"/>
      <c r="BV25621" s="38"/>
    </row>
    <row r="25622" spans="44:74">
      <c r="AR25622" s="8"/>
      <c r="BV25622" s="38"/>
    </row>
    <row r="25623" spans="44:74">
      <c r="AR25623" s="8"/>
      <c r="BV25623" s="38"/>
    </row>
    <row r="25624" spans="44:74">
      <c r="AR25624" s="8"/>
      <c r="BV25624" s="38"/>
    </row>
    <row r="25625" spans="44:74">
      <c r="AR25625" s="8"/>
      <c r="BV25625" s="38"/>
    </row>
    <row r="25626" spans="44:74">
      <c r="AR25626" s="8"/>
      <c r="BV25626" s="38"/>
    </row>
    <row r="25627" spans="44:74">
      <c r="AR25627" s="8"/>
      <c r="BV25627" s="38"/>
    </row>
    <row r="25628" spans="44:74">
      <c r="AR25628" s="8"/>
      <c r="BV25628" s="38"/>
    </row>
    <row r="25629" spans="44:74">
      <c r="AR25629" s="8"/>
      <c r="BV25629" s="38"/>
    </row>
    <row r="25630" spans="44:74">
      <c r="AR25630" s="8"/>
      <c r="BV25630" s="38"/>
    </row>
    <row r="25631" spans="44:74">
      <c r="AR25631" s="8"/>
      <c r="BV25631" s="38"/>
    </row>
    <row r="25632" spans="44:74">
      <c r="AR25632" s="8"/>
      <c r="BV25632" s="38"/>
    </row>
    <row r="25633" spans="44:74">
      <c r="AR25633" s="8"/>
      <c r="BV25633" s="38"/>
    </row>
    <row r="25634" spans="44:74">
      <c r="AR25634" s="8"/>
      <c r="BV25634" s="38"/>
    </row>
    <row r="25635" spans="44:74">
      <c r="AR25635" s="8"/>
      <c r="BV25635" s="38"/>
    </row>
    <row r="25636" spans="44:74">
      <c r="AR25636" s="8"/>
      <c r="BV25636" s="38"/>
    </row>
    <row r="25637" spans="44:74">
      <c r="AR25637" s="8"/>
      <c r="BV25637" s="38"/>
    </row>
    <row r="25638" spans="44:74">
      <c r="AR25638" s="8"/>
      <c r="BV25638" s="38"/>
    </row>
    <row r="25639" spans="44:74">
      <c r="AR25639" s="8"/>
      <c r="BV25639" s="38"/>
    </row>
    <row r="25640" spans="44:74">
      <c r="AR25640" s="8"/>
      <c r="BV25640" s="38"/>
    </row>
    <row r="25641" spans="44:74">
      <c r="AR25641" s="8"/>
      <c r="BV25641" s="38"/>
    </row>
    <row r="25642" spans="44:74">
      <c r="AR25642" s="8"/>
      <c r="BV25642" s="38"/>
    </row>
    <row r="25643" spans="44:74">
      <c r="AR25643" s="8"/>
      <c r="BV25643" s="38"/>
    </row>
    <row r="25644" spans="44:74">
      <c r="AR25644" s="8"/>
      <c r="BV25644" s="38"/>
    </row>
    <row r="25645" spans="44:74">
      <c r="AR25645" s="8"/>
      <c r="BV25645" s="38"/>
    </row>
    <row r="25646" spans="44:74">
      <c r="AR25646" s="8"/>
      <c r="BV25646" s="38"/>
    </row>
    <row r="25647" spans="44:74">
      <c r="AR25647" s="8"/>
      <c r="BV25647" s="38"/>
    </row>
    <row r="25648" spans="44:74">
      <c r="AR25648" s="8"/>
      <c r="BV25648" s="38"/>
    </row>
    <row r="25649" spans="44:74">
      <c r="AR25649" s="8"/>
      <c r="BV25649" s="38"/>
    </row>
    <row r="25650" spans="44:74">
      <c r="AR25650" s="8"/>
      <c r="BV25650" s="38"/>
    </row>
    <row r="25651" spans="44:74">
      <c r="AR25651" s="8"/>
      <c r="BV25651" s="38"/>
    </row>
    <row r="25652" spans="44:74">
      <c r="AR25652" s="8"/>
      <c r="BV25652" s="38"/>
    </row>
    <row r="25653" spans="44:74">
      <c r="AR25653" s="8"/>
      <c r="BV25653" s="38"/>
    </row>
    <row r="25654" spans="44:74">
      <c r="AR25654" s="8"/>
      <c r="BV25654" s="38"/>
    </row>
    <row r="25655" spans="44:74">
      <c r="AR25655" s="8"/>
      <c r="BV25655" s="38"/>
    </row>
    <row r="25656" spans="44:74">
      <c r="AR25656" s="8"/>
      <c r="BV25656" s="38"/>
    </row>
    <row r="25657" spans="44:74">
      <c r="AR25657" s="8"/>
      <c r="BV25657" s="38"/>
    </row>
    <row r="25658" spans="44:74">
      <c r="AR25658" s="8"/>
      <c r="BV25658" s="38"/>
    </row>
    <row r="25659" spans="44:74">
      <c r="AR25659" s="8"/>
      <c r="BV25659" s="38"/>
    </row>
    <row r="25660" spans="44:74">
      <c r="AR25660" s="8"/>
      <c r="BV25660" s="38"/>
    </row>
    <row r="25661" spans="44:74">
      <c r="AR25661" s="8"/>
      <c r="BV25661" s="38"/>
    </row>
    <row r="25662" spans="44:74">
      <c r="AR25662" s="8"/>
      <c r="BV25662" s="38"/>
    </row>
    <row r="25663" spans="44:74">
      <c r="AR25663" s="8"/>
      <c r="BV25663" s="38"/>
    </row>
    <row r="25664" spans="44:74">
      <c r="AR25664" s="8"/>
      <c r="BV25664" s="38"/>
    </row>
    <row r="25665" spans="44:74">
      <c r="AR25665" s="8"/>
      <c r="BV25665" s="38"/>
    </row>
    <row r="25666" spans="44:74">
      <c r="AR25666" s="8"/>
      <c r="BV25666" s="38"/>
    </row>
    <row r="25667" spans="44:74">
      <c r="AR25667" s="8"/>
      <c r="BV25667" s="38"/>
    </row>
    <row r="25668" spans="44:74">
      <c r="AR25668" s="8"/>
      <c r="BV25668" s="38"/>
    </row>
    <row r="25669" spans="44:74">
      <c r="AR25669" s="8"/>
      <c r="BV25669" s="38"/>
    </row>
    <row r="25670" spans="44:74">
      <c r="AR25670" s="8"/>
      <c r="BV25670" s="38"/>
    </row>
    <row r="25671" spans="44:74">
      <c r="AR25671" s="8"/>
      <c r="BV25671" s="38"/>
    </row>
    <row r="25672" spans="44:74">
      <c r="AR25672" s="8"/>
      <c r="BV25672" s="38"/>
    </row>
    <row r="25673" spans="44:74">
      <c r="AR25673" s="8"/>
      <c r="BV25673" s="38"/>
    </row>
    <row r="25674" spans="44:74">
      <c r="AR25674" s="8"/>
      <c r="BV25674" s="38"/>
    </row>
    <row r="25675" spans="44:74">
      <c r="AR25675" s="8"/>
      <c r="BV25675" s="38"/>
    </row>
    <row r="25676" spans="44:74">
      <c r="AR25676" s="8"/>
      <c r="BV25676" s="38"/>
    </row>
    <row r="25677" spans="44:74">
      <c r="AR25677" s="8"/>
      <c r="BV25677" s="38"/>
    </row>
    <row r="25678" spans="44:74">
      <c r="AR25678" s="8"/>
      <c r="BV25678" s="38"/>
    </row>
    <row r="25679" spans="44:74">
      <c r="AR25679" s="8"/>
      <c r="BV25679" s="38"/>
    </row>
    <row r="25680" spans="44:74">
      <c r="AR25680" s="8"/>
      <c r="BV25680" s="38"/>
    </row>
    <row r="25681" spans="44:74">
      <c r="AR25681" s="8"/>
      <c r="BV25681" s="38"/>
    </row>
    <row r="25682" spans="44:74">
      <c r="AR25682" s="8"/>
      <c r="BV25682" s="38"/>
    </row>
    <row r="25683" spans="44:74">
      <c r="AR25683" s="8"/>
      <c r="BV25683" s="38"/>
    </row>
    <row r="25684" spans="44:74">
      <c r="AR25684" s="8"/>
      <c r="BV25684" s="38"/>
    </row>
    <row r="25685" spans="44:74">
      <c r="AR25685" s="8"/>
      <c r="BV25685" s="38"/>
    </row>
    <row r="25686" spans="44:74">
      <c r="AR25686" s="8"/>
      <c r="BV25686" s="38"/>
    </row>
    <row r="25687" spans="44:74">
      <c r="AR25687" s="8"/>
      <c r="BV25687" s="38"/>
    </row>
    <row r="25688" spans="44:74">
      <c r="AR25688" s="8"/>
      <c r="BV25688" s="38"/>
    </row>
    <row r="25689" spans="44:74">
      <c r="AR25689" s="8"/>
      <c r="BV25689" s="38"/>
    </row>
    <row r="25690" spans="44:74">
      <c r="AR25690" s="8"/>
      <c r="BV25690" s="38"/>
    </row>
    <row r="25691" spans="44:74">
      <c r="AR25691" s="8"/>
      <c r="BV25691" s="38"/>
    </row>
    <row r="25692" spans="44:74">
      <c r="AR25692" s="8"/>
      <c r="BV25692" s="38"/>
    </row>
    <row r="25693" spans="44:74">
      <c r="AR25693" s="8"/>
      <c r="BV25693" s="38"/>
    </row>
    <row r="25694" spans="44:74">
      <c r="AR25694" s="8"/>
      <c r="BV25694" s="38"/>
    </row>
    <row r="25695" spans="44:74">
      <c r="AR25695" s="8"/>
      <c r="BV25695" s="38"/>
    </row>
    <row r="25696" spans="44:74">
      <c r="AR25696" s="8"/>
      <c r="BV25696" s="38"/>
    </row>
    <row r="25697" spans="44:74">
      <c r="AR25697" s="8"/>
      <c r="BV25697" s="38"/>
    </row>
    <row r="25698" spans="44:74">
      <c r="AR25698" s="8"/>
      <c r="BV25698" s="38"/>
    </row>
    <row r="25699" spans="44:74">
      <c r="AR25699" s="8"/>
      <c r="BV25699" s="38"/>
    </row>
    <row r="25700" spans="44:74">
      <c r="AR25700" s="8"/>
      <c r="BV25700" s="38"/>
    </row>
    <row r="25701" spans="44:74">
      <c r="AR25701" s="8"/>
      <c r="BV25701" s="38"/>
    </row>
    <row r="25702" spans="44:74">
      <c r="AR25702" s="8"/>
      <c r="BV25702" s="38"/>
    </row>
    <row r="25703" spans="44:74">
      <c r="AR25703" s="8"/>
      <c r="BV25703" s="38"/>
    </row>
    <row r="25704" spans="44:74">
      <c r="AR25704" s="8"/>
      <c r="BV25704" s="38"/>
    </row>
    <row r="25705" spans="44:74">
      <c r="AR25705" s="8"/>
      <c r="BV25705" s="38"/>
    </row>
    <row r="25706" spans="44:74">
      <c r="AR25706" s="8"/>
      <c r="BV25706" s="38"/>
    </row>
    <row r="25707" spans="44:74">
      <c r="AR25707" s="8"/>
      <c r="BV25707" s="38"/>
    </row>
    <row r="25708" spans="44:74">
      <c r="AR25708" s="8"/>
      <c r="BV25708" s="38"/>
    </row>
    <row r="25709" spans="44:74">
      <c r="AR25709" s="8"/>
      <c r="BV25709" s="38"/>
    </row>
    <row r="25710" spans="44:74">
      <c r="AR25710" s="8"/>
      <c r="BV25710" s="38"/>
    </row>
    <row r="25711" spans="44:74">
      <c r="AR25711" s="8"/>
      <c r="BV25711" s="38"/>
    </row>
    <row r="25712" spans="44:74">
      <c r="AR25712" s="8"/>
      <c r="BV25712" s="38"/>
    </row>
    <row r="25713" spans="44:74">
      <c r="AR25713" s="8"/>
      <c r="BV25713" s="38"/>
    </row>
    <row r="25714" spans="44:74">
      <c r="AR25714" s="8"/>
      <c r="BV25714" s="38"/>
    </row>
    <row r="25715" spans="44:74">
      <c r="AR25715" s="8"/>
      <c r="BV25715" s="38"/>
    </row>
    <row r="25716" spans="44:74">
      <c r="AR25716" s="8"/>
      <c r="BV25716" s="38"/>
    </row>
    <row r="25717" spans="44:74">
      <c r="AR25717" s="8"/>
      <c r="BV25717" s="38"/>
    </row>
    <row r="25718" spans="44:74">
      <c r="AR25718" s="8"/>
      <c r="BV25718" s="38"/>
    </row>
    <row r="25719" spans="44:74">
      <c r="AR25719" s="8"/>
      <c r="BV25719" s="38"/>
    </row>
    <row r="25720" spans="44:74">
      <c r="AR25720" s="8"/>
      <c r="BV25720" s="38"/>
    </row>
    <row r="25721" spans="44:74">
      <c r="AR25721" s="8"/>
      <c r="BV25721" s="38"/>
    </row>
    <row r="25722" spans="44:74">
      <c r="AR25722" s="8"/>
      <c r="BV25722" s="38"/>
    </row>
    <row r="25723" spans="44:74">
      <c r="AR25723" s="8"/>
      <c r="BV25723" s="38"/>
    </row>
    <row r="25724" spans="44:74">
      <c r="AR25724" s="8"/>
      <c r="BV25724" s="38"/>
    </row>
    <row r="25725" spans="44:74">
      <c r="AR25725" s="8"/>
      <c r="BV25725" s="38"/>
    </row>
    <row r="25726" spans="44:74">
      <c r="AR25726" s="8"/>
      <c r="BV25726" s="38"/>
    </row>
    <row r="25727" spans="44:74">
      <c r="AR25727" s="8"/>
      <c r="BV25727" s="38"/>
    </row>
    <row r="25728" spans="44:74">
      <c r="AR25728" s="8"/>
      <c r="BV25728" s="38"/>
    </row>
    <row r="25729" spans="44:74">
      <c r="AR25729" s="8"/>
      <c r="BV25729" s="38"/>
    </row>
    <row r="25730" spans="44:74">
      <c r="AR25730" s="8"/>
      <c r="BV25730" s="38"/>
    </row>
    <row r="25731" spans="44:74">
      <c r="AR25731" s="8"/>
      <c r="BV25731" s="38"/>
    </row>
    <row r="25732" spans="44:74">
      <c r="AR25732" s="8"/>
      <c r="BV25732" s="38"/>
    </row>
    <row r="25733" spans="44:74">
      <c r="AR25733" s="8"/>
      <c r="BV25733" s="38"/>
    </row>
    <row r="25734" spans="44:74">
      <c r="AR25734" s="8"/>
      <c r="BV25734" s="38"/>
    </row>
    <row r="25735" spans="44:74">
      <c r="AR25735" s="8"/>
      <c r="BV25735" s="38"/>
    </row>
    <row r="25736" spans="44:74">
      <c r="AR25736" s="8"/>
      <c r="BV25736" s="38"/>
    </row>
    <row r="25737" spans="44:74">
      <c r="AR25737" s="8"/>
      <c r="BV25737" s="38"/>
    </row>
    <row r="25738" spans="44:74">
      <c r="AR25738" s="8"/>
      <c r="BV25738" s="38"/>
    </row>
    <row r="25739" spans="44:74">
      <c r="AR25739" s="8"/>
      <c r="BV25739" s="38"/>
    </row>
    <row r="25740" spans="44:74">
      <c r="AR25740" s="8"/>
      <c r="BV25740" s="38"/>
    </row>
    <row r="25741" spans="44:74">
      <c r="AR25741" s="8"/>
      <c r="BV25741" s="38"/>
    </row>
    <row r="25742" spans="44:74">
      <c r="AR25742" s="8"/>
      <c r="BV25742" s="38"/>
    </row>
    <row r="25743" spans="44:74">
      <c r="AR25743" s="8"/>
      <c r="BV25743" s="38"/>
    </row>
    <row r="25744" spans="44:74">
      <c r="AR25744" s="8"/>
      <c r="BV25744" s="38"/>
    </row>
    <row r="25745" spans="44:74">
      <c r="AR25745" s="8"/>
      <c r="BV25745" s="38"/>
    </row>
    <row r="25746" spans="44:74">
      <c r="AR25746" s="8"/>
      <c r="BV25746" s="38"/>
    </row>
    <row r="25747" spans="44:74">
      <c r="AR25747" s="8"/>
      <c r="BV25747" s="38"/>
    </row>
    <row r="25748" spans="44:74">
      <c r="AR25748" s="8"/>
      <c r="BV25748" s="38"/>
    </row>
    <row r="25749" spans="44:74">
      <c r="AR25749" s="8"/>
      <c r="BV25749" s="38"/>
    </row>
    <row r="25750" spans="44:74">
      <c r="AR25750" s="8"/>
      <c r="BV25750" s="38"/>
    </row>
    <row r="25751" spans="44:74">
      <c r="AR25751" s="8"/>
      <c r="BV25751" s="38"/>
    </row>
    <row r="25752" spans="44:74">
      <c r="AR25752" s="8"/>
      <c r="BV25752" s="38"/>
    </row>
    <row r="25753" spans="44:74">
      <c r="AR25753" s="8"/>
      <c r="BV25753" s="38"/>
    </row>
    <row r="25754" spans="44:74">
      <c r="AR25754" s="8"/>
      <c r="BV25754" s="38"/>
    </row>
    <row r="25755" spans="44:74">
      <c r="AR25755" s="8"/>
      <c r="BV25755" s="38"/>
    </row>
    <row r="25756" spans="44:74">
      <c r="AR25756" s="8"/>
      <c r="BV25756" s="38"/>
    </row>
    <row r="25757" spans="44:74">
      <c r="AR25757" s="8"/>
      <c r="BV25757" s="38"/>
    </row>
    <row r="25758" spans="44:74">
      <c r="AR25758" s="8"/>
      <c r="BV25758" s="38"/>
    </row>
    <row r="25759" spans="44:74">
      <c r="AR25759" s="8"/>
      <c r="BV25759" s="38"/>
    </row>
    <row r="25760" spans="44:74">
      <c r="AR25760" s="8"/>
      <c r="BV25760" s="38"/>
    </row>
    <row r="25761" spans="44:74">
      <c r="AR25761" s="8"/>
      <c r="BV25761" s="38"/>
    </row>
    <row r="25762" spans="44:74">
      <c r="AR25762" s="8"/>
      <c r="BV25762" s="38"/>
    </row>
    <row r="25763" spans="44:74">
      <c r="AR25763" s="8"/>
      <c r="BV25763" s="38"/>
    </row>
    <row r="25764" spans="44:74">
      <c r="AR25764" s="8"/>
      <c r="BV25764" s="38"/>
    </row>
    <row r="25765" spans="44:74">
      <c r="AR25765" s="8"/>
      <c r="BV25765" s="38"/>
    </row>
    <row r="25766" spans="44:74">
      <c r="AR25766" s="8"/>
      <c r="BV25766" s="38"/>
    </row>
    <row r="25767" spans="44:74">
      <c r="AR25767" s="8"/>
      <c r="BV25767" s="38"/>
    </row>
    <row r="25768" spans="44:74">
      <c r="AR25768" s="8"/>
      <c r="BV25768" s="38"/>
    </row>
    <row r="25769" spans="44:74">
      <c r="AR25769" s="8"/>
      <c r="BV25769" s="38"/>
    </row>
    <row r="25770" spans="44:74">
      <c r="AR25770" s="8"/>
      <c r="BV25770" s="38"/>
    </row>
    <row r="25771" spans="44:74">
      <c r="AR25771" s="8"/>
      <c r="BV25771" s="38"/>
    </row>
    <row r="25772" spans="44:74">
      <c r="AR25772" s="8"/>
      <c r="BV25772" s="38"/>
    </row>
    <row r="25773" spans="44:74">
      <c r="AR25773" s="8"/>
      <c r="BV25773" s="38"/>
    </row>
    <row r="25774" spans="44:74">
      <c r="AR25774" s="8"/>
      <c r="BV25774" s="38"/>
    </row>
    <row r="25775" spans="44:74">
      <c r="AR25775" s="8"/>
      <c r="BV25775" s="38"/>
    </row>
    <row r="25776" spans="44:74">
      <c r="AR25776" s="8"/>
      <c r="BV25776" s="38"/>
    </row>
    <row r="25777" spans="44:74">
      <c r="AR25777" s="8"/>
      <c r="BV25777" s="38"/>
    </row>
    <row r="25778" spans="44:74">
      <c r="AR25778" s="8"/>
      <c r="BV25778" s="38"/>
    </row>
    <row r="25779" spans="44:74">
      <c r="AR25779" s="8"/>
      <c r="BV25779" s="38"/>
    </row>
    <row r="25780" spans="44:74">
      <c r="AR25780" s="8"/>
      <c r="BV25780" s="38"/>
    </row>
    <row r="25781" spans="44:74">
      <c r="AR25781" s="8"/>
      <c r="BV25781" s="38"/>
    </row>
    <row r="25782" spans="44:74">
      <c r="AR25782" s="8"/>
      <c r="BV25782" s="38"/>
    </row>
    <row r="25783" spans="44:74">
      <c r="AR25783" s="8"/>
      <c r="BV25783" s="38"/>
    </row>
    <row r="25784" spans="44:74">
      <c r="AR25784" s="8"/>
      <c r="BV25784" s="38"/>
    </row>
    <row r="25785" spans="44:74">
      <c r="AR25785" s="8"/>
      <c r="BV25785" s="38"/>
    </row>
    <row r="25786" spans="44:74">
      <c r="AR25786" s="8"/>
      <c r="BV25786" s="38"/>
    </row>
    <row r="25787" spans="44:74">
      <c r="AR25787" s="8"/>
      <c r="BV25787" s="38"/>
    </row>
    <row r="25788" spans="44:74">
      <c r="AR25788" s="8"/>
      <c r="BV25788" s="38"/>
    </row>
    <row r="25789" spans="44:74">
      <c r="AR25789" s="8"/>
      <c r="BV25789" s="38"/>
    </row>
    <row r="25790" spans="44:74">
      <c r="AR25790" s="8"/>
      <c r="BV25790" s="38"/>
    </row>
    <row r="25791" spans="44:74">
      <c r="AR25791" s="8"/>
      <c r="BV25791" s="38"/>
    </row>
    <row r="25792" spans="44:74">
      <c r="AR25792" s="8"/>
      <c r="BV25792" s="38"/>
    </row>
    <row r="25793" spans="44:74">
      <c r="AR25793" s="8"/>
      <c r="BV25793" s="38"/>
    </row>
    <row r="25794" spans="44:74">
      <c r="AR25794" s="8"/>
      <c r="BV25794" s="38"/>
    </row>
    <row r="25795" spans="44:74">
      <c r="AR25795" s="8"/>
      <c r="BV25795" s="38"/>
    </row>
    <row r="25796" spans="44:74">
      <c r="AR25796" s="8"/>
      <c r="BV25796" s="38"/>
    </row>
    <row r="25797" spans="44:74">
      <c r="AR25797" s="8"/>
      <c r="BV25797" s="38"/>
    </row>
    <row r="25798" spans="44:74">
      <c r="AR25798" s="8"/>
      <c r="BV25798" s="38"/>
    </row>
    <row r="25799" spans="44:74">
      <c r="AR25799" s="8"/>
      <c r="BV25799" s="38"/>
    </row>
    <row r="25800" spans="44:74">
      <c r="AR25800" s="8"/>
      <c r="BV25800" s="38"/>
    </row>
    <row r="25801" spans="44:74">
      <c r="AR25801" s="8"/>
      <c r="BV25801" s="38"/>
    </row>
    <row r="25802" spans="44:74">
      <c r="AR25802" s="8"/>
      <c r="BV25802" s="38"/>
    </row>
    <row r="25803" spans="44:74">
      <c r="AR25803" s="8"/>
      <c r="BV25803" s="38"/>
    </row>
    <row r="25804" spans="44:74">
      <c r="AR25804" s="8"/>
      <c r="BV25804" s="38"/>
    </row>
    <row r="25805" spans="44:74">
      <c r="AR25805" s="8"/>
      <c r="BV25805" s="38"/>
    </row>
    <row r="25806" spans="44:74">
      <c r="AR25806" s="8"/>
      <c r="BV25806" s="38"/>
    </row>
    <row r="25807" spans="44:74">
      <c r="AR25807" s="8"/>
      <c r="BV25807" s="38"/>
    </row>
    <row r="25808" spans="44:74">
      <c r="AR25808" s="8"/>
      <c r="BV25808" s="38"/>
    </row>
    <row r="25809" spans="44:74">
      <c r="AR25809" s="8"/>
      <c r="BV25809" s="38"/>
    </row>
    <row r="25810" spans="44:74">
      <c r="AR25810" s="8"/>
      <c r="BV25810" s="38"/>
    </row>
    <row r="25811" spans="44:74">
      <c r="AR25811" s="8"/>
      <c r="BV25811" s="38"/>
    </row>
    <row r="25812" spans="44:74">
      <c r="AR25812" s="8"/>
      <c r="BV25812" s="38"/>
    </row>
    <row r="25813" spans="44:74">
      <c r="AR25813" s="8"/>
      <c r="BV25813" s="38"/>
    </row>
    <row r="25814" spans="44:74">
      <c r="AR25814" s="8"/>
      <c r="BV25814" s="38"/>
    </row>
    <row r="25815" spans="44:74">
      <c r="AR25815" s="8"/>
      <c r="BV25815" s="38"/>
    </row>
    <row r="25816" spans="44:74">
      <c r="AR25816" s="8"/>
      <c r="BV25816" s="38"/>
    </row>
    <row r="25817" spans="44:74">
      <c r="AR25817" s="8"/>
      <c r="BV25817" s="38"/>
    </row>
    <row r="25818" spans="44:74">
      <c r="AR25818" s="8"/>
      <c r="BV25818" s="38"/>
    </row>
    <row r="25819" spans="44:74">
      <c r="AR25819" s="8"/>
      <c r="BV25819" s="38"/>
    </row>
    <row r="25820" spans="44:74">
      <c r="AR25820" s="8"/>
      <c r="BV25820" s="38"/>
    </row>
    <row r="25821" spans="44:74">
      <c r="AR25821" s="8"/>
      <c r="BV25821" s="38"/>
    </row>
    <row r="25822" spans="44:74">
      <c r="AR25822" s="8"/>
      <c r="BV25822" s="38"/>
    </row>
    <row r="25823" spans="44:74">
      <c r="AR25823" s="8"/>
      <c r="BV25823" s="38"/>
    </row>
    <row r="25824" spans="44:74">
      <c r="AR25824" s="8"/>
      <c r="BV25824" s="38"/>
    </row>
    <row r="25825" spans="44:74">
      <c r="AR25825" s="8"/>
      <c r="BV25825" s="38"/>
    </row>
    <row r="25826" spans="44:74">
      <c r="AR25826" s="8"/>
      <c r="BV25826" s="38"/>
    </row>
    <row r="25827" spans="44:74">
      <c r="AR25827" s="8"/>
      <c r="BV25827" s="38"/>
    </row>
    <row r="25828" spans="44:74">
      <c r="AR25828" s="8"/>
      <c r="BV25828" s="38"/>
    </row>
    <row r="25829" spans="44:74">
      <c r="AR25829" s="8"/>
      <c r="BV25829" s="38"/>
    </row>
    <row r="25830" spans="44:74">
      <c r="AR25830" s="8"/>
      <c r="BV25830" s="38"/>
    </row>
    <row r="25831" spans="44:74">
      <c r="AR25831" s="8"/>
      <c r="BV25831" s="38"/>
    </row>
    <row r="25832" spans="44:74">
      <c r="AR25832" s="8"/>
      <c r="BV25832" s="38"/>
    </row>
    <row r="25833" spans="44:74">
      <c r="AR25833" s="8"/>
      <c r="BV25833" s="38"/>
    </row>
    <row r="25834" spans="44:74">
      <c r="AR25834" s="8"/>
      <c r="BV25834" s="38"/>
    </row>
    <row r="25835" spans="44:74">
      <c r="AR25835" s="8"/>
      <c r="BV25835" s="38"/>
    </row>
    <row r="25836" spans="44:74">
      <c r="AR25836" s="8"/>
      <c r="BV25836" s="38"/>
    </row>
    <row r="25837" spans="44:74">
      <c r="AR25837" s="8"/>
      <c r="BV25837" s="38"/>
    </row>
    <row r="25838" spans="44:74">
      <c r="AR25838" s="8"/>
      <c r="BV25838" s="38"/>
    </row>
    <row r="25839" spans="44:74">
      <c r="AR25839" s="8"/>
      <c r="BV25839" s="38"/>
    </row>
    <row r="25840" spans="44:74">
      <c r="AR25840" s="8"/>
      <c r="BV25840" s="38"/>
    </row>
    <row r="25841" spans="44:74">
      <c r="AR25841" s="8"/>
      <c r="BV25841" s="38"/>
    </row>
    <row r="25842" spans="44:74">
      <c r="AR25842" s="8"/>
      <c r="BV25842" s="38"/>
    </row>
    <row r="25843" spans="44:74">
      <c r="AR25843" s="8"/>
      <c r="BV25843" s="38"/>
    </row>
    <row r="25844" spans="44:74">
      <c r="AR25844" s="8"/>
      <c r="BV25844" s="38"/>
    </row>
    <row r="25845" spans="44:74">
      <c r="AR25845" s="8"/>
      <c r="BV25845" s="38"/>
    </row>
    <row r="25846" spans="44:74">
      <c r="AR25846" s="8"/>
      <c r="BV25846" s="38"/>
    </row>
    <row r="25847" spans="44:74">
      <c r="AR25847" s="8"/>
      <c r="BV25847" s="38"/>
    </row>
    <row r="25848" spans="44:74">
      <c r="AR25848" s="8"/>
      <c r="BV25848" s="38"/>
    </row>
    <row r="25849" spans="44:74">
      <c r="AR25849" s="8"/>
      <c r="BV25849" s="38"/>
    </row>
    <row r="25850" spans="44:74">
      <c r="AR25850" s="8"/>
      <c r="BV25850" s="38"/>
    </row>
    <row r="25851" spans="44:74">
      <c r="AR25851" s="8"/>
      <c r="BV25851" s="38"/>
    </row>
    <row r="25852" spans="44:74">
      <c r="AR25852" s="8"/>
      <c r="BV25852" s="38"/>
    </row>
    <row r="25853" spans="44:74">
      <c r="AR25853" s="8"/>
      <c r="BV25853" s="38"/>
    </row>
    <row r="25854" spans="44:74">
      <c r="AR25854" s="8"/>
      <c r="BV25854" s="38"/>
    </row>
    <row r="25855" spans="44:74">
      <c r="AR25855" s="8"/>
      <c r="BV25855" s="38"/>
    </row>
    <row r="25856" spans="44:74">
      <c r="AR25856" s="8"/>
      <c r="BV25856" s="38"/>
    </row>
    <row r="25857" spans="44:74">
      <c r="AR25857" s="8"/>
      <c r="BV25857" s="38"/>
    </row>
    <row r="25858" spans="44:74">
      <c r="AR25858" s="8"/>
      <c r="BV25858" s="38"/>
    </row>
    <row r="25859" spans="44:74">
      <c r="AR25859" s="8"/>
      <c r="BV25859" s="38"/>
    </row>
    <row r="25860" spans="44:74">
      <c r="AR25860" s="8"/>
      <c r="BV25860" s="38"/>
    </row>
    <row r="25861" spans="44:74">
      <c r="AR25861" s="8"/>
      <c r="BV25861" s="38"/>
    </row>
    <row r="25862" spans="44:74">
      <c r="AR25862" s="8"/>
      <c r="BV25862" s="38"/>
    </row>
    <row r="25863" spans="44:74">
      <c r="AR25863" s="8"/>
      <c r="BV25863" s="38"/>
    </row>
    <row r="25864" spans="44:74">
      <c r="AR25864" s="8"/>
      <c r="BV25864" s="38"/>
    </row>
    <row r="25865" spans="44:74">
      <c r="AR25865" s="8"/>
      <c r="BV25865" s="38"/>
    </row>
    <row r="25866" spans="44:74">
      <c r="AR25866" s="8"/>
      <c r="BV25866" s="38"/>
    </row>
    <row r="25867" spans="44:74">
      <c r="AR25867" s="8"/>
      <c r="BV25867" s="38"/>
    </row>
    <row r="25868" spans="44:74">
      <c r="AR25868" s="8"/>
      <c r="BV25868" s="38"/>
    </row>
    <row r="25869" spans="44:74">
      <c r="AR25869" s="8"/>
      <c r="BV25869" s="38"/>
    </row>
    <row r="25870" spans="44:74">
      <c r="AR25870" s="8"/>
      <c r="BV25870" s="38"/>
    </row>
    <row r="25871" spans="44:74">
      <c r="AR25871" s="8"/>
      <c r="BV25871" s="38"/>
    </row>
    <row r="25872" spans="44:74">
      <c r="AR25872" s="8"/>
      <c r="BV25872" s="38"/>
    </row>
    <row r="25873" spans="44:74">
      <c r="AR25873" s="8"/>
      <c r="BV25873" s="38"/>
    </row>
    <row r="25874" spans="44:74">
      <c r="AR25874" s="8"/>
      <c r="BV25874" s="38"/>
    </row>
    <row r="25875" spans="44:74">
      <c r="AR25875" s="8"/>
      <c r="BV25875" s="38"/>
    </row>
    <row r="25876" spans="44:74">
      <c r="AR25876" s="8"/>
      <c r="BV25876" s="38"/>
    </row>
    <row r="25877" spans="44:74">
      <c r="AR25877" s="8"/>
      <c r="BV25877" s="38"/>
    </row>
    <row r="25878" spans="44:74">
      <c r="AR25878" s="8"/>
      <c r="BV25878" s="38"/>
    </row>
    <row r="25879" spans="44:74">
      <c r="AR25879" s="8"/>
      <c r="BV25879" s="38"/>
    </row>
    <row r="25880" spans="44:74">
      <c r="AR25880" s="8"/>
      <c r="BV25880" s="38"/>
    </row>
    <row r="25881" spans="44:74">
      <c r="AR25881" s="8"/>
      <c r="BV25881" s="38"/>
    </row>
    <row r="25882" spans="44:74">
      <c r="AR25882" s="8"/>
      <c r="BV25882" s="38"/>
    </row>
    <row r="25883" spans="44:74">
      <c r="AR25883" s="8"/>
      <c r="BV25883" s="38"/>
    </row>
    <row r="25884" spans="44:74">
      <c r="AR25884" s="8"/>
      <c r="BV25884" s="38"/>
    </row>
    <row r="25885" spans="44:74">
      <c r="AR25885" s="8"/>
      <c r="BV25885" s="38"/>
    </row>
    <row r="25886" spans="44:74">
      <c r="AR25886" s="8"/>
      <c r="BV25886" s="38"/>
    </row>
    <row r="25887" spans="44:74">
      <c r="AR25887" s="8"/>
      <c r="BV25887" s="38"/>
    </row>
    <row r="25888" spans="44:74">
      <c r="AR25888" s="8"/>
      <c r="BV25888" s="38"/>
    </row>
    <row r="25889" spans="44:74">
      <c r="AR25889" s="8"/>
      <c r="BV25889" s="38"/>
    </row>
    <row r="25890" spans="44:74">
      <c r="AR25890" s="8"/>
      <c r="BV25890" s="38"/>
    </row>
    <row r="25891" spans="44:74">
      <c r="AR25891" s="8"/>
      <c r="BV25891" s="38"/>
    </row>
    <row r="25892" spans="44:74">
      <c r="AR25892" s="8"/>
      <c r="BV25892" s="38"/>
    </row>
    <row r="25893" spans="44:74">
      <c r="AR25893" s="8"/>
      <c r="BV25893" s="38"/>
    </row>
    <row r="25894" spans="44:74">
      <c r="AR25894" s="8"/>
      <c r="BV25894" s="38"/>
    </row>
    <row r="25895" spans="44:74">
      <c r="AR25895" s="8"/>
      <c r="BV25895" s="38"/>
    </row>
    <row r="25896" spans="44:74">
      <c r="AR25896" s="8"/>
      <c r="BV25896" s="38"/>
    </row>
    <row r="25897" spans="44:74">
      <c r="AR25897" s="8"/>
      <c r="BV25897" s="38"/>
    </row>
    <row r="25898" spans="44:74">
      <c r="AR25898" s="8"/>
      <c r="BV25898" s="38"/>
    </row>
    <row r="25899" spans="44:74">
      <c r="AR25899" s="8"/>
      <c r="BV25899" s="38"/>
    </row>
    <row r="25900" spans="44:74">
      <c r="AR25900" s="8"/>
      <c r="BV25900" s="38"/>
    </row>
    <row r="25901" spans="44:74">
      <c r="AR25901" s="8"/>
      <c r="BV25901" s="38"/>
    </row>
    <row r="25902" spans="44:74">
      <c r="AR25902" s="8"/>
      <c r="BV25902" s="38"/>
    </row>
    <row r="25903" spans="44:74">
      <c r="AR25903" s="8"/>
      <c r="BV25903" s="38"/>
    </row>
    <row r="25904" spans="44:74">
      <c r="AR25904" s="8"/>
      <c r="BV25904" s="38"/>
    </row>
    <row r="25905" spans="44:74">
      <c r="AR25905" s="8"/>
      <c r="BV25905" s="38"/>
    </row>
    <row r="25906" spans="44:74">
      <c r="AR25906" s="8"/>
      <c r="BV25906" s="38"/>
    </row>
    <row r="25907" spans="44:74">
      <c r="AR25907" s="8"/>
      <c r="BV25907" s="38"/>
    </row>
    <row r="25908" spans="44:74">
      <c r="AR25908" s="8"/>
      <c r="BV25908" s="38"/>
    </row>
    <row r="25909" spans="44:74">
      <c r="AR25909" s="8"/>
      <c r="BV25909" s="38"/>
    </row>
    <row r="25910" spans="44:74">
      <c r="AR25910" s="8"/>
      <c r="BV25910" s="38"/>
    </row>
    <row r="25911" spans="44:74">
      <c r="AR25911" s="8"/>
      <c r="BV25911" s="38"/>
    </row>
    <row r="25912" spans="44:74">
      <c r="AR25912" s="8"/>
      <c r="BV25912" s="38"/>
    </row>
    <row r="25913" spans="44:74">
      <c r="AR25913" s="8"/>
      <c r="BV25913" s="38"/>
    </row>
    <row r="25914" spans="44:74">
      <c r="AR25914" s="8"/>
      <c r="BV25914" s="38"/>
    </row>
    <row r="25915" spans="44:74">
      <c r="AR25915" s="8"/>
      <c r="BV25915" s="38"/>
    </row>
    <row r="25916" spans="44:74">
      <c r="AR25916" s="8"/>
      <c r="BV25916" s="38"/>
    </row>
    <row r="25917" spans="44:74">
      <c r="AR25917" s="8"/>
      <c r="BV25917" s="38"/>
    </row>
    <row r="25918" spans="44:74">
      <c r="AR25918" s="8"/>
      <c r="BV25918" s="38"/>
    </row>
    <row r="25919" spans="44:74">
      <c r="AR25919" s="8"/>
      <c r="BV25919" s="38"/>
    </row>
    <row r="25920" spans="44:74">
      <c r="AR25920" s="8"/>
      <c r="BV25920" s="38"/>
    </row>
    <row r="25921" spans="44:74">
      <c r="AR25921" s="8"/>
      <c r="BV25921" s="38"/>
    </row>
    <row r="25922" spans="44:74">
      <c r="AR25922" s="8"/>
      <c r="BV25922" s="38"/>
    </row>
    <row r="25923" spans="44:74">
      <c r="AR25923" s="8"/>
      <c r="BV25923" s="38"/>
    </row>
    <row r="25924" spans="44:74">
      <c r="AR25924" s="8"/>
      <c r="BV25924" s="38"/>
    </row>
    <row r="25925" spans="44:74">
      <c r="AR25925" s="8"/>
      <c r="BV25925" s="38"/>
    </row>
    <row r="25926" spans="44:74">
      <c r="AR25926" s="8"/>
      <c r="BV25926" s="38"/>
    </row>
    <row r="25927" spans="44:74">
      <c r="AR25927" s="8"/>
      <c r="BV25927" s="38"/>
    </row>
    <row r="25928" spans="44:74">
      <c r="AR25928" s="8"/>
      <c r="BV25928" s="38"/>
    </row>
    <row r="25929" spans="44:74">
      <c r="AR25929" s="8"/>
      <c r="BV25929" s="38"/>
    </row>
    <row r="25930" spans="44:74">
      <c r="AR25930" s="8"/>
      <c r="BV25930" s="38"/>
    </row>
    <row r="25931" spans="44:74">
      <c r="AR25931" s="8"/>
      <c r="BV25931" s="38"/>
    </row>
    <row r="25932" spans="44:74">
      <c r="AR25932" s="8"/>
      <c r="BV25932" s="38"/>
    </row>
    <row r="25933" spans="44:74">
      <c r="AR25933" s="8"/>
      <c r="BV25933" s="38"/>
    </row>
    <row r="25934" spans="44:74">
      <c r="AR25934" s="8"/>
      <c r="BV25934" s="38"/>
    </row>
    <row r="25935" spans="44:74">
      <c r="AR25935" s="8"/>
      <c r="BV25935" s="38"/>
    </row>
    <row r="25936" spans="44:74">
      <c r="AR25936" s="8"/>
      <c r="BV25936" s="38"/>
    </row>
    <row r="25937" spans="44:74">
      <c r="AR25937" s="8"/>
      <c r="BV25937" s="38"/>
    </row>
    <row r="25938" spans="44:74">
      <c r="AR25938" s="8"/>
      <c r="BV25938" s="38"/>
    </row>
    <row r="25939" spans="44:74">
      <c r="AR25939" s="8"/>
      <c r="BV25939" s="38"/>
    </row>
    <row r="25940" spans="44:74">
      <c r="AR25940" s="8"/>
      <c r="BV25940" s="38"/>
    </row>
    <row r="25941" spans="44:74">
      <c r="AR25941" s="8"/>
      <c r="BV25941" s="38"/>
    </row>
    <row r="25942" spans="44:74">
      <c r="AR25942" s="8"/>
      <c r="BV25942" s="38"/>
    </row>
    <row r="25943" spans="44:74">
      <c r="AR25943" s="8"/>
      <c r="BV25943" s="38"/>
    </row>
    <row r="25944" spans="44:74">
      <c r="AR25944" s="8"/>
      <c r="BV25944" s="38"/>
    </row>
    <row r="25945" spans="44:74">
      <c r="AR25945" s="8"/>
      <c r="BV25945" s="38"/>
    </row>
    <row r="25946" spans="44:74">
      <c r="AR25946" s="8"/>
      <c r="BV25946" s="38"/>
    </row>
    <row r="25947" spans="44:74">
      <c r="AR25947" s="8"/>
      <c r="BV25947" s="38"/>
    </row>
    <row r="25948" spans="44:74">
      <c r="AR25948" s="8"/>
      <c r="BV25948" s="38"/>
    </row>
    <row r="25949" spans="44:74">
      <c r="AR25949" s="8"/>
      <c r="BV25949" s="38"/>
    </row>
    <row r="25950" spans="44:74">
      <c r="AR25950" s="8"/>
      <c r="BV25950" s="38"/>
    </row>
    <row r="25951" spans="44:74">
      <c r="AR25951" s="8"/>
      <c r="BV25951" s="38"/>
    </row>
    <row r="25952" spans="44:74">
      <c r="AR25952" s="8"/>
      <c r="BV25952" s="38"/>
    </row>
    <row r="25953" spans="44:74">
      <c r="AR25953" s="8"/>
      <c r="BV25953" s="38"/>
    </row>
    <row r="25954" spans="44:74">
      <c r="AR25954" s="8"/>
      <c r="BV25954" s="38"/>
    </row>
    <row r="25955" spans="44:74">
      <c r="AR25955" s="8"/>
      <c r="BV25955" s="38"/>
    </row>
    <row r="25956" spans="44:74">
      <c r="AR25956" s="8"/>
      <c r="BV25956" s="38"/>
    </row>
    <row r="25957" spans="44:74">
      <c r="AR25957" s="8"/>
      <c r="BV25957" s="38"/>
    </row>
    <row r="25958" spans="44:74">
      <c r="AR25958" s="8"/>
      <c r="BV25958" s="38"/>
    </row>
    <row r="25959" spans="44:74">
      <c r="AR25959" s="8"/>
      <c r="BV25959" s="38"/>
    </row>
    <row r="25960" spans="44:74">
      <c r="AR25960" s="8"/>
      <c r="BV25960" s="38"/>
    </row>
    <row r="25961" spans="44:74">
      <c r="AR25961" s="8"/>
      <c r="BV25961" s="38"/>
    </row>
    <row r="25962" spans="44:74">
      <c r="AR25962" s="8"/>
      <c r="BV25962" s="38"/>
    </row>
    <row r="25963" spans="44:74">
      <c r="AR25963" s="8"/>
      <c r="BV25963" s="38"/>
    </row>
    <row r="25964" spans="44:74">
      <c r="AR25964" s="8"/>
      <c r="BV25964" s="38"/>
    </row>
    <row r="25965" spans="44:74">
      <c r="AR25965" s="8"/>
      <c r="BV25965" s="38"/>
    </row>
    <row r="25966" spans="44:74">
      <c r="AR25966" s="8"/>
      <c r="BV25966" s="38"/>
    </row>
    <row r="25967" spans="44:74">
      <c r="AR25967" s="8"/>
      <c r="BV25967" s="38"/>
    </row>
    <row r="25968" spans="44:74">
      <c r="AR25968" s="8"/>
      <c r="BV25968" s="38"/>
    </row>
    <row r="25969" spans="44:74">
      <c r="AR25969" s="8"/>
      <c r="BV25969" s="38"/>
    </row>
    <row r="25970" spans="44:74">
      <c r="AR25970" s="8"/>
      <c r="BV25970" s="38"/>
    </row>
    <row r="25971" spans="44:74">
      <c r="AR25971" s="8"/>
      <c r="BV25971" s="38"/>
    </row>
    <row r="25972" spans="44:74">
      <c r="AR25972" s="8"/>
      <c r="BV25972" s="38"/>
    </row>
    <row r="25973" spans="44:74">
      <c r="AR25973" s="8"/>
      <c r="BV25973" s="38"/>
    </row>
    <row r="25974" spans="44:74">
      <c r="AR25974" s="8"/>
      <c r="BV25974" s="38"/>
    </row>
    <row r="25975" spans="44:74">
      <c r="AR25975" s="8"/>
      <c r="BV25975" s="38"/>
    </row>
    <row r="25976" spans="44:74">
      <c r="AR25976" s="8"/>
      <c r="BV25976" s="38"/>
    </row>
    <row r="25977" spans="44:74">
      <c r="AR25977" s="8"/>
      <c r="BV25977" s="38"/>
    </row>
    <row r="25978" spans="44:74">
      <c r="AR25978" s="8"/>
      <c r="BV25978" s="38"/>
    </row>
    <row r="25979" spans="44:74">
      <c r="AR25979" s="8"/>
      <c r="BV25979" s="38"/>
    </row>
    <row r="25980" spans="44:74">
      <c r="AR25980" s="8"/>
      <c r="BV25980" s="38"/>
    </row>
    <row r="25981" spans="44:74">
      <c r="AR25981" s="8"/>
      <c r="BV25981" s="38"/>
    </row>
    <row r="25982" spans="44:74">
      <c r="AR25982" s="8"/>
      <c r="BV25982" s="38"/>
    </row>
    <row r="25983" spans="44:74">
      <c r="AR25983" s="8"/>
      <c r="BV25983" s="38"/>
    </row>
    <row r="25984" spans="44:74">
      <c r="AR25984" s="8"/>
      <c r="BV25984" s="38"/>
    </row>
    <row r="25985" spans="44:74">
      <c r="AR25985" s="8"/>
      <c r="BV25985" s="38"/>
    </row>
    <row r="25986" spans="44:74">
      <c r="AR25986" s="8"/>
      <c r="BV25986" s="38"/>
    </row>
    <row r="25987" spans="44:74">
      <c r="AR25987" s="8"/>
      <c r="BV25987" s="38"/>
    </row>
    <row r="25988" spans="44:74">
      <c r="AR25988" s="8"/>
      <c r="BV25988" s="38"/>
    </row>
    <row r="25989" spans="44:74">
      <c r="AR25989" s="8"/>
      <c r="BV25989" s="38"/>
    </row>
    <row r="25990" spans="44:74">
      <c r="AR25990" s="8"/>
      <c r="BV25990" s="38"/>
    </row>
    <row r="25991" spans="44:74">
      <c r="AR25991" s="8"/>
      <c r="BV25991" s="38"/>
    </row>
    <row r="25992" spans="44:74">
      <c r="AR25992" s="8"/>
      <c r="BV25992" s="38"/>
    </row>
    <row r="25993" spans="44:74">
      <c r="AR25993" s="8"/>
      <c r="BV25993" s="38"/>
    </row>
    <row r="25994" spans="44:74">
      <c r="AR25994" s="8"/>
      <c r="BV25994" s="38"/>
    </row>
    <row r="25995" spans="44:74">
      <c r="AR25995" s="8"/>
      <c r="BV25995" s="38"/>
    </row>
    <row r="25996" spans="44:74">
      <c r="AR25996" s="8"/>
      <c r="BV25996" s="38"/>
    </row>
    <row r="25997" spans="44:74">
      <c r="AR25997" s="8"/>
      <c r="BV25997" s="38"/>
    </row>
    <row r="25998" spans="44:74">
      <c r="AR25998" s="8"/>
      <c r="BV25998" s="38"/>
    </row>
    <row r="25999" spans="44:74">
      <c r="AR25999" s="8"/>
      <c r="BV25999" s="38"/>
    </row>
    <row r="26000" spans="44:74">
      <c r="AR26000" s="8"/>
      <c r="BV26000" s="38"/>
    </row>
    <row r="26001" spans="44:74">
      <c r="AR26001" s="8"/>
      <c r="BV26001" s="38"/>
    </row>
    <row r="26002" spans="44:74">
      <c r="AR26002" s="8"/>
      <c r="BV26002" s="38"/>
    </row>
    <row r="26003" spans="44:74">
      <c r="AR26003" s="8"/>
      <c r="BV26003" s="38"/>
    </row>
    <row r="26004" spans="44:74">
      <c r="AR26004" s="8"/>
      <c r="BV26004" s="38"/>
    </row>
    <row r="26005" spans="44:74">
      <c r="AR26005" s="8"/>
      <c r="BV26005" s="38"/>
    </row>
    <row r="26006" spans="44:74">
      <c r="AR26006" s="8"/>
      <c r="BV26006" s="38"/>
    </row>
    <row r="26007" spans="44:74">
      <c r="AR26007" s="8"/>
      <c r="BV26007" s="38"/>
    </row>
    <row r="26008" spans="44:74">
      <c r="AR26008" s="8"/>
      <c r="BV26008" s="38"/>
    </row>
    <row r="26009" spans="44:74">
      <c r="AR26009" s="8"/>
      <c r="BV26009" s="38"/>
    </row>
    <row r="26010" spans="44:74">
      <c r="AR26010" s="8"/>
      <c r="BV26010" s="38"/>
    </row>
    <row r="26011" spans="44:74">
      <c r="AR26011" s="8"/>
      <c r="BV26011" s="38"/>
    </row>
    <row r="26012" spans="44:74">
      <c r="AR26012" s="8"/>
      <c r="BV26012" s="38"/>
    </row>
    <row r="26013" spans="44:74">
      <c r="AR26013" s="8"/>
      <c r="BV26013" s="38"/>
    </row>
    <row r="26014" spans="44:74">
      <c r="AR26014" s="8"/>
      <c r="BV26014" s="38"/>
    </row>
    <row r="26015" spans="44:74">
      <c r="AR26015" s="8"/>
      <c r="BV26015" s="38"/>
    </row>
    <row r="26016" spans="44:74">
      <c r="AR26016" s="8"/>
      <c r="BV26016" s="38"/>
    </row>
    <row r="26017" spans="44:74">
      <c r="AR26017" s="8"/>
      <c r="BV26017" s="38"/>
    </row>
    <row r="26018" spans="44:74">
      <c r="AR26018" s="8"/>
      <c r="BV26018" s="38"/>
    </row>
    <row r="26019" spans="44:74">
      <c r="AR26019" s="8"/>
      <c r="BV26019" s="38"/>
    </row>
    <row r="26020" spans="44:74">
      <c r="AR26020" s="8"/>
      <c r="BV26020" s="38"/>
    </row>
    <row r="26021" spans="44:74">
      <c r="AR26021" s="8"/>
      <c r="BV26021" s="38"/>
    </row>
    <row r="26022" spans="44:74">
      <c r="AR26022" s="8"/>
      <c r="BV26022" s="38"/>
    </row>
    <row r="26023" spans="44:74">
      <c r="AR26023" s="8"/>
      <c r="BV26023" s="38"/>
    </row>
    <row r="26024" spans="44:74">
      <c r="AR26024" s="8"/>
      <c r="BV26024" s="38"/>
    </row>
    <row r="26025" spans="44:74">
      <c r="AR26025" s="8"/>
      <c r="BV26025" s="38"/>
    </row>
    <row r="26026" spans="44:74">
      <c r="AR26026" s="8"/>
      <c r="BV26026" s="38"/>
    </row>
    <row r="26027" spans="44:74">
      <c r="AR26027" s="8"/>
      <c r="BV26027" s="38"/>
    </row>
    <row r="26028" spans="44:74">
      <c r="AR26028" s="8"/>
      <c r="BV26028" s="38"/>
    </row>
    <row r="26029" spans="44:74">
      <c r="AR26029" s="8"/>
      <c r="BV26029" s="38"/>
    </row>
    <row r="26030" spans="44:74">
      <c r="AR26030" s="8"/>
      <c r="BV26030" s="38"/>
    </row>
    <row r="26031" spans="44:74">
      <c r="AR26031" s="8"/>
      <c r="BV26031" s="38"/>
    </row>
    <row r="26032" spans="44:74">
      <c r="AR26032" s="8"/>
      <c r="BV26032" s="38"/>
    </row>
    <row r="26033" spans="44:74">
      <c r="AR26033" s="8"/>
      <c r="BV26033" s="38"/>
    </row>
    <row r="26034" spans="44:74">
      <c r="AR26034" s="8"/>
      <c r="BV26034" s="38"/>
    </row>
    <row r="26035" spans="44:74">
      <c r="AR26035" s="8"/>
      <c r="BV26035" s="38"/>
    </row>
    <row r="26036" spans="44:74">
      <c r="AR26036" s="8"/>
      <c r="BV26036" s="38"/>
    </row>
    <row r="26037" spans="44:74">
      <c r="AR26037" s="8"/>
      <c r="BV26037" s="38"/>
    </row>
    <row r="26038" spans="44:74">
      <c r="AR26038" s="8"/>
      <c r="BV26038" s="38"/>
    </row>
    <row r="26039" spans="44:74">
      <c r="AR26039" s="8"/>
      <c r="BV26039" s="38"/>
    </row>
    <row r="26040" spans="44:74">
      <c r="AR26040" s="8"/>
      <c r="BV26040" s="38"/>
    </row>
    <row r="26041" spans="44:74">
      <c r="AR26041" s="8"/>
      <c r="BV26041" s="38"/>
    </row>
    <row r="26042" spans="44:74">
      <c r="AR26042" s="8"/>
      <c r="BV26042" s="38"/>
    </row>
    <row r="26043" spans="44:74">
      <c r="AR26043" s="8"/>
      <c r="BV26043" s="38"/>
    </row>
    <row r="26044" spans="44:74">
      <c r="AR26044" s="8"/>
      <c r="BV26044" s="38"/>
    </row>
    <row r="26045" spans="44:74">
      <c r="AR26045" s="8"/>
      <c r="BV26045" s="38"/>
    </row>
    <row r="26046" spans="44:74">
      <c r="AR26046" s="8"/>
      <c r="BV26046" s="38"/>
    </row>
    <row r="26047" spans="44:74">
      <c r="AR26047" s="8"/>
      <c r="BV26047" s="38"/>
    </row>
    <row r="26048" spans="44:74">
      <c r="AR26048" s="8"/>
      <c r="BV26048" s="38"/>
    </row>
    <row r="26049" spans="44:74">
      <c r="AR26049" s="8"/>
      <c r="BV26049" s="38"/>
    </row>
    <row r="26050" spans="44:74">
      <c r="AR26050" s="8"/>
      <c r="BV26050" s="38"/>
    </row>
    <row r="26051" spans="44:74">
      <c r="AR26051" s="8"/>
      <c r="BV26051" s="38"/>
    </row>
    <row r="26052" spans="44:74">
      <c r="AR26052" s="8"/>
      <c r="BV26052" s="38"/>
    </row>
    <row r="26053" spans="44:74">
      <c r="AR26053" s="8"/>
      <c r="BV26053" s="38"/>
    </row>
    <row r="26054" spans="44:74">
      <c r="AR26054" s="8"/>
      <c r="BV26054" s="38"/>
    </row>
    <row r="26055" spans="44:74">
      <c r="AR26055" s="8"/>
      <c r="BV26055" s="38"/>
    </row>
    <row r="26056" spans="44:74">
      <c r="AR26056" s="8"/>
      <c r="BV26056" s="38"/>
    </row>
    <row r="26057" spans="44:74">
      <c r="AR26057" s="8"/>
      <c r="BV26057" s="38"/>
    </row>
    <row r="26058" spans="44:74">
      <c r="AR26058" s="8"/>
      <c r="BV26058" s="38"/>
    </row>
    <row r="26059" spans="44:74">
      <c r="AR26059" s="8"/>
      <c r="BV26059" s="38"/>
    </row>
    <row r="26060" spans="44:74">
      <c r="AR26060" s="8"/>
      <c r="BV26060" s="38"/>
    </row>
    <row r="26061" spans="44:74">
      <c r="AR26061" s="8"/>
      <c r="BV26061" s="38"/>
    </row>
    <row r="26062" spans="44:74">
      <c r="AR26062" s="8"/>
      <c r="BV26062" s="38"/>
    </row>
    <row r="26063" spans="44:74">
      <c r="AR26063" s="8"/>
      <c r="BV26063" s="38"/>
    </row>
    <row r="26064" spans="44:74">
      <c r="AR26064" s="8"/>
      <c r="BV26064" s="38"/>
    </row>
    <row r="26065" spans="44:74">
      <c r="AR26065" s="8"/>
      <c r="BV26065" s="38"/>
    </row>
    <row r="26066" spans="44:74">
      <c r="AR26066" s="8"/>
      <c r="BV26066" s="38"/>
    </row>
    <row r="26067" spans="44:74">
      <c r="AR26067" s="8"/>
      <c r="BV26067" s="38"/>
    </row>
    <row r="26068" spans="44:74">
      <c r="AR26068" s="8"/>
      <c r="BV26068" s="38"/>
    </row>
    <row r="26069" spans="44:74">
      <c r="AR26069" s="8"/>
      <c r="BV26069" s="38"/>
    </row>
    <row r="26070" spans="44:74">
      <c r="AR26070" s="8"/>
      <c r="BV26070" s="38"/>
    </row>
    <row r="26071" spans="44:74">
      <c r="AR26071" s="8"/>
      <c r="BV26071" s="38"/>
    </row>
    <row r="26072" spans="44:74">
      <c r="AR26072" s="8"/>
      <c r="BV26072" s="38"/>
    </row>
    <row r="26073" spans="44:74">
      <c r="AR26073" s="8"/>
      <c r="BV26073" s="38"/>
    </row>
    <row r="26074" spans="44:74">
      <c r="AR26074" s="8"/>
      <c r="BV26074" s="38"/>
    </row>
    <row r="26075" spans="44:74">
      <c r="AR26075" s="8"/>
      <c r="BV26075" s="38"/>
    </row>
    <row r="26076" spans="44:74">
      <c r="AR26076" s="8"/>
      <c r="BV26076" s="38"/>
    </row>
    <row r="26077" spans="44:74">
      <c r="AR26077" s="8"/>
      <c r="BV26077" s="38"/>
    </row>
    <row r="26078" spans="44:74">
      <c r="AR26078" s="8"/>
      <c r="BV26078" s="38"/>
    </row>
    <row r="26079" spans="44:74">
      <c r="AR26079" s="8"/>
      <c r="BV26079" s="38"/>
    </row>
    <row r="26080" spans="44:74">
      <c r="AR26080" s="8"/>
      <c r="BV26080" s="38"/>
    </row>
    <row r="26081" spans="44:74">
      <c r="AR26081" s="8"/>
      <c r="BV26081" s="38"/>
    </row>
    <row r="26082" spans="44:74">
      <c r="AR26082" s="8"/>
      <c r="BV26082" s="38"/>
    </row>
    <row r="26083" spans="44:74">
      <c r="AR26083" s="8"/>
      <c r="BV26083" s="38"/>
    </row>
    <row r="26084" spans="44:74">
      <c r="AR26084" s="8"/>
      <c r="BV26084" s="38"/>
    </row>
    <row r="26085" spans="44:74">
      <c r="AR26085" s="8"/>
      <c r="BV26085" s="38"/>
    </row>
    <row r="26086" spans="44:74">
      <c r="AR26086" s="8"/>
      <c r="BV26086" s="38"/>
    </row>
    <row r="26087" spans="44:74">
      <c r="AR26087" s="8"/>
      <c r="BV26087" s="38"/>
    </row>
    <row r="26088" spans="44:74">
      <c r="AR26088" s="8"/>
      <c r="BV26088" s="38"/>
    </row>
    <row r="26089" spans="44:74">
      <c r="AR26089" s="8"/>
      <c r="BV26089" s="38"/>
    </row>
    <row r="26090" spans="44:74">
      <c r="AR26090" s="8"/>
      <c r="BV26090" s="38"/>
    </row>
    <row r="26091" spans="44:74">
      <c r="AR26091" s="8"/>
      <c r="BV26091" s="38"/>
    </row>
    <row r="26092" spans="44:74">
      <c r="AR26092" s="8"/>
      <c r="BV26092" s="38"/>
    </row>
    <row r="26093" spans="44:74">
      <c r="AR26093" s="8"/>
      <c r="BV26093" s="38"/>
    </row>
    <row r="26094" spans="44:74">
      <c r="AR26094" s="8"/>
      <c r="BV26094" s="38"/>
    </row>
    <row r="26095" spans="44:74">
      <c r="AR26095" s="8"/>
      <c r="BV26095" s="38"/>
    </row>
    <row r="26096" spans="44:74">
      <c r="AR26096" s="8"/>
      <c r="BV26096" s="38"/>
    </row>
    <row r="26097" spans="44:74">
      <c r="AR26097" s="8"/>
      <c r="BV26097" s="38"/>
    </row>
    <row r="26098" spans="44:74">
      <c r="AR26098" s="8"/>
      <c r="BV26098" s="38"/>
    </row>
    <row r="26099" spans="44:74">
      <c r="AR26099" s="8"/>
      <c r="BV26099" s="38"/>
    </row>
    <row r="26100" spans="44:74">
      <c r="AR26100" s="8"/>
      <c r="BV26100" s="38"/>
    </row>
    <row r="26101" spans="44:74">
      <c r="AR26101" s="8"/>
      <c r="BV26101" s="38"/>
    </row>
    <row r="26102" spans="44:74">
      <c r="AR26102" s="8"/>
      <c r="BV26102" s="38"/>
    </row>
    <row r="26103" spans="44:74">
      <c r="AR26103" s="8"/>
      <c r="BV26103" s="38"/>
    </row>
    <row r="26104" spans="44:74">
      <c r="AR26104" s="8"/>
      <c r="BV26104" s="38"/>
    </row>
    <row r="26105" spans="44:74">
      <c r="AR26105" s="8"/>
      <c r="BV26105" s="38"/>
    </row>
    <row r="26106" spans="44:74">
      <c r="AR26106" s="8"/>
      <c r="BV26106" s="38"/>
    </row>
    <row r="26107" spans="44:74">
      <c r="AR26107" s="8"/>
      <c r="BV26107" s="38"/>
    </row>
    <row r="26108" spans="44:74">
      <c r="AR26108" s="8"/>
      <c r="BV26108" s="38"/>
    </row>
    <row r="26109" spans="44:74">
      <c r="AR26109" s="8"/>
      <c r="BV26109" s="38"/>
    </row>
    <row r="26110" spans="44:74">
      <c r="AR26110" s="8"/>
      <c r="BV26110" s="38"/>
    </row>
    <row r="26111" spans="44:74">
      <c r="AR26111" s="8"/>
      <c r="BV26111" s="38"/>
    </row>
    <row r="26112" spans="44:74">
      <c r="AR26112" s="8"/>
      <c r="BV26112" s="38"/>
    </row>
    <row r="26113" spans="44:74">
      <c r="AR26113" s="8"/>
      <c r="BV26113" s="38"/>
    </row>
    <row r="26114" spans="44:74">
      <c r="AR26114" s="8"/>
      <c r="BV26114" s="38"/>
    </row>
    <row r="26115" spans="44:74">
      <c r="AR26115" s="8"/>
      <c r="BV26115" s="38"/>
    </row>
    <row r="26116" spans="44:74">
      <c r="AR26116" s="8"/>
      <c r="BV26116" s="38"/>
    </row>
    <row r="26117" spans="44:74">
      <c r="AR26117" s="8"/>
      <c r="BV26117" s="38"/>
    </row>
    <row r="26118" spans="44:74">
      <c r="AR26118" s="8"/>
      <c r="BV26118" s="38"/>
    </row>
    <row r="26119" spans="44:74">
      <c r="AR26119" s="8"/>
      <c r="BV26119" s="38"/>
    </row>
    <row r="26120" spans="44:74">
      <c r="AR26120" s="8"/>
      <c r="BV26120" s="38"/>
    </row>
    <row r="26121" spans="44:74">
      <c r="AR26121" s="8"/>
      <c r="BV26121" s="38"/>
    </row>
    <row r="26122" spans="44:74">
      <c r="AR26122" s="8"/>
      <c r="BV26122" s="38"/>
    </row>
    <row r="26123" spans="44:74">
      <c r="AR26123" s="8"/>
      <c r="BV26123" s="38"/>
    </row>
    <row r="26124" spans="44:74">
      <c r="AR26124" s="8"/>
      <c r="BV26124" s="38"/>
    </row>
    <row r="26125" spans="44:74">
      <c r="AR26125" s="8"/>
      <c r="BV26125" s="38"/>
    </row>
    <row r="26126" spans="44:74">
      <c r="AR26126" s="8"/>
      <c r="BV26126" s="38"/>
    </row>
    <row r="26127" spans="44:74">
      <c r="AR26127" s="8"/>
      <c r="BV26127" s="38"/>
    </row>
    <row r="26128" spans="44:74">
      <c r="AR26128" s="8"/>
      <c r="BV26128" s="38"/>
    </row>
    <row r="26129" spans="44:74">
      <c r="AR26129" s="8"/>
      <c r="BV26129" s="38"/>
    </row>
    <row r="26130" spans="44:74">
      <c r="AR26130" s="8"/>
      <c r="BV26130" s="38"/>
    </row>
    <row r="26131" spans="44:74">
      <c r="AR26131" s="8"/>
      <c r="BV26131" s="38"/>
    </row>
    <row r="26132" spans="44:74">
      <c r="AR26132" s="8"/>
      <c r="BV26132" s="38"/>
    </row>
    <row r="26133" spans="44:74">
      <c r="AR26133" s="8"/>
      <c r="BV26133" s="38"/>
    </row>
    <row r="26134" spans="44:74">
      <c r="AR26134" s="8"/>
      <c r="BV26134" s="38"/>
    </row>
    <row r="26135" spans="44:74">
      <c r="AR26135" s="8"/>
      <c r="BV26135" s="38"/>
    </row>
    <row r="26136" spans="44:74">
      <c r="AR26136" s="8"/>
      <c r="BV26136" s="38"/>
    </row>
    <row r="26137" spans="44:74">
      <c r="AR26137" s="8"/>
      <c r="BV26137" s="38"/>
    </row>
    <row r="26138" spans="44:74">
      <c r="AR26138" s="8"/>
      <c r="BV26138" s="38"/>
    </row>
    <row r="26139" spans="44:74">
      <c r="AR26139" s="8"/>
      <c r="BV26139" s="38"/>
    </row>
    <row r="26140" spans="44:74">
      <c r="AR26140" s="8"/>
      <c r="BV26140" s="38"/>
    </row>
    <row r="26141" spans="44:74">
      <c r="AR26141" s="8"/>
      <c r="BV26141" s="38"/>
    </row>
    <row r="26142" spans="44:74">
      <c r="AR26142" s="8"/>
      <c r="BV26142" s="38"/>
    </row>
    <row r="26143" spans="44:74">
      <c r="AR26143" s="8"/>
      <c r="BV26143" s="38"/>
    </row>
    <row r="26144" spans="44:74">
      <c r="AR26144" s="8"/>
      <c r="BV26144" s="38"/>
    </row>
    <row r="26145" spans="44:74">
      <c r="AR26145" s="8"/>
      <c r="BV26145" s="38"/>
    </row>
    <row r="26146" spans="44:74">
      <c r="AR26146" s="8"/>
      <c r="BV26146" s="38"/>
    </row>
    <row r="26147" spans="44:74">
      <c r="AR26147" s="8"/>
      <c r="BV26147" s="38"/>
    </row>
    <row r="26148" spans="44:74">
      <c r="AR26148" s="8"/>
      <c r="BV26148" s="38"/>
    </row>
    <row r="26149" spans="44:74">
      <c r="AR26149" s="8"/>
      <c r="BV26149" s="38"/>
    </row>
    <row r="26150" spans="44:74">
      <c r="AR26150" s="8"/>
      <c r="BV26150" s="38"/>
    </row>
    <row r="26151" spans="44:74">
      <c r="AR26151" s="8"/>
      <c r="BV26151" s="38"/>
    </row>
    <row r="26152" spans="44:74">
      <c r="AR26152" s="8"/>
      <c r="BV26152" s="38"/>
    </row>
    <row r="26153" spans="44:74">
      <c r="AR26153" s="8"/>
      <c r="BV26153" s="38"/>
    </row>
    <row r="26154" spans="44:74">
      <c r="AR26154" s="8"/>
      <c r="BV26154" s="38"/>
    </row>
    <row r="26155" spans="44:74">
      <c r="AR26155" s="8"/>
      <c r="BV26155" s="38"/>
    </row>
    <row r="26156" spans="44:74">
      <c r="AR26156" s="8"/>
      <c r="BV26156" s="38"/>
    </row>
    <row r="26157" spans="44:74">
      <c r="AR26157" s="8"/>
      <c r="BV26157" s="38"/>
    </row>
    <row r="26158" spans="44:74">
      <c r="AR26158" s="8"/>
      <c r="BV26158" s="38"/>
    </row>
    <row r="26159" spans="44:74">
      <c r="AR26159" s="8"/>
      <c r="BV26159" s="38"/>
    </row>
    <row r="26160" spans="44:74">
      <c r="AR26160" s="8"/>
      <c r="BV26160" s="38"/>
    </row>
    <row r="26161" spans="44:74">
      <c r="AR26161" s="8"/>
      <c r="BV26161" s="38"/>
    </row>
    <row r="26162" spans="44:74">
      <c r="AR26162" s="8"/>
      <c r="BV26162" s="38"/>
    </row>
    <row r="26163" spans="44:74">
      <c r="AR26163" s="8"/>
      <c r="BV26163" s="38"/>
    </row>
    <row r="26164" spans="44:74">
      <c r="AR26164" s="8"/>
      <c r="BV26164" s="38"/>
    </row>
    <row r="26165" spans="44:74">
      <c r="AR26165" s="8"/>
      <c r="BV26165" s="38"/>
    </row>
    <row r="26166" spans="44:74">
      <c r="AR26166" s="8"/>
      <c r="BV26166" s="38"/>
    </row>
    <row r="26167" spans="44:74">
      <c r="AR26167" s="8"/>
      <c r="BV26167" s="38"/>
    </row>
    <row r="26168" spans="44:74">
      <c r="AR26168" s="8"/>
      <c r="BV26168" s="38"/>
    </row>
    <row r="26169" spans="44:74">
      <c r="AR26169" s="8"/>
      <c r="BV26169" s="38"/>
    </row>
    <row r="26170" spans="44:74">
      <c r="AR26170" s="8"/>
      <c r="BV26170" s="38"/>
    </row>
    <row r="26171" spans="44:74">
      <c r="AR26171" s="8"/>
      <c r="BV26171" s="38"/>
    </row>
    <row r="26172" spans="44:74">
      <c r="AR26172" s="8"/>
      <c r="BV26172" s="38"/>
    </row>
    <row r="26173" spans="44:74">
      <c r="AR26173" s="8"/>
      <c r="BV26173" s="38"/>
    </row>
    <row r="26174" spans="44:74">
      <c r="AR26174" s="8"/>
      <c r="BV26174" s="38"/>
    </row>
    <row r="26175" spans="44:74">
      <c r="AR26175" s="8"/>
      <c r="BV26175" s="38"/>
    </row>
    <row r="26176" spans="44:74">
      <c r="AR26176" s="8"/>
      <c r="BV26176" s="38"/>
    </row>
    <row r="26177" spans="44:74">
      <c r="AR26177" s="8"/>
      <c r="BV26177" s="38"/>
    </row>
    <row r="26178" spans="44:74">
      <c r="AR26178" s="8"/>
      <c r="BV26178" s="38"/>
    </row>
    <row r="26179" spans="44:74">
      <c r="AR26179" s="8"/>
      <c r="BV26179" s="38"/>
    </row>
    <row r="26180" spans="44:74">
      <c r="AR26180" s="8"/>
      <c r="BV26180" s="38"/>
    </row>
    <row r="26181" spans="44:74">
      <c r="AR26181" s="8"/>
      <c r="BV26181" s="38"/>
    </row>
    <row r="26182" spans="44:74">
      <c r="AR26182" s="8"/>
      <c r="BV26182" s="38"/>
    </row>
    <row r="26183" spans="44:74">
      <c r="AR26183" s="8"/>
      <c r="BV26183" s="38"/>
    </row>
    <row r="26184" spans="44:74">
      <c r="AR26184" s="8"/>
      <c r="BV26184" s="38"/>
    </row>
    <row r="26185" spans="44:74">
      <c r="AR26185" s="8"/>
      <c r="BV26185" s="38"/>
    </row>
    <row r="26186" spans="44:74">
      <c r="AR26186" s="8"/>
      <c r="BV26186" s="38"/>
    </row>
    <row r="26187" spans="44:74">
      <c r="AR26187" s="8"/>
      <c r="BV26187" s="38"/>
    </row>
    <row r="26188" spans="44:74">
      <c r="AR26188" s="8"/>
      <c r="BV26188" s="38"/>
    </row>
    <row r="26189" spans="44:74">
      <c r="AR26189" s="8"/>
      <c r="BV26189" s="38"/>
    </row>
    <row r="26190" spans="44:74">
      <c r="AR26190" s="8"/>
      <c r="BV26190" s="38"/>
    </row>
    <row r="26191" spans="44:74">
      <c r="AR26191" s="8"/>
      <c r="BV26191" s="38"/>
    </row>
    <row r="26192" spans="44:74">
      <c r="AR26192" s="8"/>
      <c r="BV26192" s="38"/>
    </row>
    <row r="26193" spans="44:74">
      <c r="AR26193" s="8"/>
      <c r="BV26193" s="38"/>
    </row>
    <row r="26194" spans="44:74">
      <c r="AR26194" s="8"/>
      <c r="BV26194" s="38"/>
    </row>
    <row r="26195" spans="44:74">
      <c r="AR26195" s="8"/>
      <c r="BV26195" s="38"/>
    </row>
    <row r="26196" spans="44:74">
      <c r="AR26196" s="8"/>
      <c r="BV26196" s="38"/>
    </row>
    <row r="26197" spans="44:74">
      <c r="AR26197" s="8"/>
      <c r="BV26197" s="38"/>
    </row>
    <row r="26198" spans="44:74">
      <c r="AR26198" s="8"/>
      <c r="BV26198" s="38"/>
    </row>
    <row r="26199" spans="44:74">
      <c r="AR26199" s="8"/>
      <c r="BV26199" s="38"/>
    </row>
    <row r="26200" spans="44:74">
      <c r="AR26200" s="8"/>
      <c r="BV26200" s="38"/>
    </row>
    <row r="26201" spans="44:74">
      <c r="AR26201" s="8"/>
      <c r="BV26201" s="38"/>
    </row>
    <row r="26202" spans="44:74">
      <c r="AR26202" s="8"/>
      <c r="BV26202" s="38"/>
    </row>
    <row r="26203" spans="44:74">
      <c r="AR26203" s="8"/>
      <c r="BV26203" s="38"/>
    </row>
    <row r="26204" spans="44:74">
      <c r="AR26204" s="8"/>
      <c r="BV26204" s="38"/>
    </row>
    <row r="26205" spans="44:74">
      <c r="AR26205" s="8"/>
      <c r="BV26205" s="38"/>
    </row>
    <row r="26206" spans="44:74">
      <c r="AR26206" s="8"/>
      <c r="BV26206" s="38"/>
    </row>
    <row r="26207" spans="44:74">
      <c r="AR26207" s="8"/>
      <c r="BV26207" s="38"/>
    </row>
    <row r="26208" spans="44:74">
      <c r="AR26208" s="8"/>
      <c r="BV26208" s="38"/>
    </row>
    <row r="26209" spans="44:74">
      <c r="AR26209" s="8"/>
      <c r="BV26209" s="38"/>
    </row>
    <row r="26210" spans="44:74">
      <c r="AR26210" s="8"/>
      <c r="BV26210" s="38"/>
    </row>
    <row r="26211" spans="44:74">
      <c r="AR26211" s="8"/>
      <c r="BV26211" s="38"/>
    </row>
    <row r="26212" spans="44:74">
      <c r="AR26212" s="8"/>
      <c r="BV26212" s="38"/>
    </row>
    <row r="26213" spans="44:74">
      <c r="AR26213" s="8"/>
      <c r="BV26213" s="38"/>
    </row>
    <row r="26214" spans="44:74">
      <c r="AR26214" s="8"/>
      <c r="BV26214" s="38"/>
    </row>
    <row r="26215" spans="44:74">
      <c r="AR26215" s="8"/>
      <c r="BV26215" s="38"/>
    </row>
    <row r="26216" spans="44:74">
      <c r="AR26216" s="8"/>
      <c r="BV26216" s="38"/>
    </row>
    <row r="26217" spans="44:74">
      <c r="AR26217" s="8"/>
      <c r="BV26217" s="38"/>
    </row>
    <row r="26218" spans="44:74">
      <c r="AR26218" s="8"/>
      <c r="BV26218" s="38"/>
    </row>
    <row r="26219" spans="44:74">
      <c r="AR26219" s="8"/>
      <c r="BV26219" s="38"/>
    </row>
    <row r="26220" spans="44:74">
      <c r="AR26220" s="8"/>
      <c r="BV26220" s="38"/>
    </row>
    <row r="26221" spans="44:74">
      <c r="AR26221" s="8"/>
      <c r="BV26221" s="38"/>
    </row>
    <row r="26222" spans="44:74">
      <c r="AR26222" s="8"/>
      <c r="BV26222" s="38"/>
    </row>
    <row r="26223" spans="44:74">
      <c r="AR26223" s="8"/>
      <c r="BV26223" s="38"/>
    </row>
    <row r="26224" spans="44:74">
      <c r="AR26224" s="8"/>
      <c r="BV26224" s="38"/>
    </row>
    <row r="26225" spans="44:74">
      <c r="AR26225" s="8"/>
      <c r="BV26225" s="38"/>
    </row>
    <row r="26226" spans="44:74">
      <c r="AR26226" s="8"/>
      <c r="BV26226" s="38"/>
    </row>
    <row r="26227" spans="44:74">
      <c r="AR26227" s="8"/>
      <c r="BV26227" s="38"/>
    </row>
    <row r="26228" spans="44:74">
      <c r="AR26228" s="8"/>
      <c r="BV26228" s="38"/>
    </row>
    <row r="26229" spans="44:74">
      <c r="AR26229" s="8"/>
      <c r="BV26229" s="38"/>
    </row>
    <row r="26230" spans="44:74">
      <c r="AR26230" s="8"/>
      <c r="BV26230" s="38"/>
    </row>
    <row r="26231" spans="44:74">
      <c r="AR26231" s="8"/>
      <c r="BV26231" s="38"/>
    </row>
    <row r="26232" spans="44:74">
      <c r="AR26232" s="8"/>
      <c r="BV26232" s="38"/>
    </row>
    <row r="26233" spans="44:74">
      <c r="AR26233" s="8"/>
      <c r="BV26233" s="38"/>
    </row>
    <row r="26234" spans="44:74">
      <c r="AR26234" s="8"/>
      <c r="BV26234" s="38"/>
    </row>
    <row r="26235" spans="44:74">
      <c r="AR26235" s="8"/>
      <c r="BV26235" s="38"/>
    </row>
    <row r="26236" spans="44:74">
      <c r="AR26236" s="8"/>
      <c r="BV26236" s="38"/>
    </row>
    <row r="26237" spans="44:74">
      <c r="AR26237" s="8"/>
      <c r="BV26237" s="38"/>
    </row>
    <row r="26238" spans="44:74">
      <c r="AR26238" s="8"/>
      <c r="BV26238" s="38"/>
    </row>
    <row r="26239" spans="44:74">
      <c r="AR26239" s="8"/>
      <c r="BV26239" s="38"/>
    </row>
    <row r="26240" spans="44:74">
      <c r="AR26240" s="8"/>
      <c r="BV26240" s="38"/>
    </row>
    <row r="26241" spans="44:74">
      <c r="AR26241" s="8"/>
      <c r="BV26241" s="38"/>
    </row>
    <row r="26242" spans="44:74">
      <c r="AR26242" s="8"/>
      <c r="BV26242" s="38"/>
    </row>
    <row r="26243" spans="44:74">
      <c r="AR26243" s="8"/>
      <c r="BV26243" s="38"/>
    </row>
    <row r="26244" spans="44:74">
      <c r="AR26244" s="8"/>
      <c r="BV26244" s="38"/>
    </row>
    <row r="26245" spans="44:74">
      <c r="AR26245" s="8"/>
      <c r="BV26245" s="38"/>
    </row>
    <row r="26246" spans="44:74">
      <c r="AR26246" s="8"/>
      <c r="BV26246" s="38"/>
    </row>
    <row r="26247" spans="44:74">
      <c r="AR26247" s="8"/>
      <c r="BV26247" s="38"/>
    </row>
    <row r="26248" spans="44:74">
      <c r="AR26248" s="8"/>
      <c r="BV26248" s="38"/>
    </row>
    <row r="26249" spans="44:74">
      <c r="AR26249" s="8"/>
      <c r="BV26249" s="38"/>
    </row>
    <row r="26250" spans="44:74">
      <c r="AR26250" s="8"/>
      <c r="BV26250" s="38"/>
    </row>
    <row r="26251" spans="44:74">
      <c r="AR26251" s="8"/>
      <c r="BV26251" s="38"/>
    </row>
    <row r="26252" spans="44:74">
      <c r="AR26252" s="8"/>
      <c r="BV26252" s="38"/>
    </row>
    <row r="26253" spans="44:74">
      <c r="AR26253" s="8"/>
      <c r="BV26253" s="38"/>
    </row>
    <row r="26254" spans="44:74">
      <c r="AR26254" s="8"/>
      <c r="BV26254" s="38"/>
    </row>
    <row r="26255" spans="44:74">
      <c r="AR26255" s="8"/>
      <c r="BV26255" s="38"/>
    </row>
    <row r="26256" spans="44:74">
      <c r="AR26256" s="8"/>
      <c r="BV26256" s="38"/>
    </row>
    <row r="26257" spans="44:74">
      <c r="AR26257" s="8"/>
      <c r="BV26257" s="38"/>
    </row>
    <row r="26258" spans="44:74">
      <c r="AR26258" s="8"/>
      <c r="BV26258" s="38"/>
    </row>
    <row r="26259" spans="44:74">
      <c r="AR26259" s="8"/>
      <c r="BV26259" s="38"/>
    </row>
    <row r="26260" spans="44:74">
      <c r="AR26260" s="8"/>
      <c r="BV26260" s="38"/>
    </row>
    <row r="26261" spans="44:74">
      <c r="AR26261" s="8"/>
      <c r="BV26261" s="38"/>
    </row>
    <row r="26262" spans="44:74">
      <c r="AR26262" s="8"/>
      <c r="BV26262" s="38"/>
    </row>
    <row r="26263" spans="44:74">
      <c r="AR26263" s="8"/>
      <c r="BV26263" s="38"/>
    </row>
    <row r="26264" spans="44:74">
      <c r="AR26264" s="8"/>
      <c r="BV26264" s="38"/>
    </row>
    <row r="26265" spans="44:74">
      <c r="AR26265" s="8"/>
      <c r="BV26265" s="38"/>
    </row>
    <row r="26266" spans="44:74">
      <c r="AR26266" s="8"/>
      <c r="BV26266" s="38"/>
    </row>
    <row r="26267" spans="44:74">
      <c r="AR26267" s="8"/>
      <c r="BV26267" s="38"/>
    </row>
    <row r="26268" spans="44:74">
      <c r="AR26268" s="8"/>
      <c r="BV26268" s="38"/>
    </row>
    <row r="26269" spans="44:74">
      <c r="AR26269" s="8"/>
      <c r="BV26269" s="38"/>
    </row>
    <row r="26270" spans="44:74">
      <c r="AR26270" s="8"/>
      <c r="BV26270" s="38"/>
    </row>
    <row r="26271" spans="44:74">
      <c r="AR26271" s="8"/>
      <c r="BV26271" s="38"/>
    </row>
    <row r="26272" spans="44:74">
      <c r="AR26272" s="8"/>
      <c r="BV26272" s="38"/>
    </row>
    <row r="26273" spans="44:74">
      <c r="AR26273" s="8"/>
      <c r="BV26273" s="38"/>
    </row>
    <row r="26274" spans="44:74">
      <c r="AR26274" s="8"/>
      <c r="BV26274" s="38"/>
    </row>
    <row r="26275" spans="44:74">
      <c r="AR26275" s="8"/>
      <c r="BV26275" s="38"/>
    </row>
    <row r="26276" spans="44:74">
      <c r="AR26276" s="8"/>
      <c r="BV26276" s="38"/>
    </row>
    <row r="26277" spans="44:74">
      <c r="AR26277" s="8"/>
      <c r="BV26277" s="38"/>
    </row>
    <row r="26278" spans="44:74">
      <c r="AR26278" s="8"/>
      <c r="BV26278" s="38"/>
    </row>
    <row r="26279" spans="44:74">
      <c r="AR26279" s="8"/>
      <c r="BV26279" s="38"/>
    </row>
    <row r="26280" spans="44:74">
      <c r="AR26280" s="8"/>
      <c r="BV26280" s="38"/>
    </row>
    <row r="26281" spans="44:74">
      <c r="AR26281" s="8"/>
      <c r="BV26281" s="38"/>
    </row>
    <row r="26282" spans="44:74">
      <c r="AR26282" s="8"/>
      <c r="BV26282" s="38"/>
    </row>
    <row r="26283" spans="44:74">
      <c r="AR26283" s="8"/>
      <c r="BV26283" s="38"/>
    </row>
    <row r="26284" spans="44:74">
      <c r="AR26284" s="8"/>
      <c r="BV26284" s="38"/>
    </row>
    <row r="26285" spans="44:74">
      <c r="AR26285" s="8"/>
      <c r="BV26285" s="38"/>
    </row>
    <row r="26286" spans="44:74">
      <c r="AR26286" s="8"/>
      <c r="BV26286" s="38"/>
    </row>
    <row r="26287" spans="44:74">
      <c r="AR26287" s="8"/>
      <c r="BV26287" s="38"/>
    </row>
    <row r="26288" spans="44:74">
      <c r="AR26288" s="8"/>
      <c r="BV26288" s="38"/>
    </row>
    <row r="26289" spans="44:74">
      <c r="AR26289" s="8"/>
      <c r="BV26289" s="38"/>
    </row>
    <row r="26290" spans="44:74">
      <c r="AR26290" s="8"/>
      <c r="BV26290" s="38"/>
    </row>
    <row r="26291" spans="44:74">
      <c r="AR26291" s="8"/>
      <c r="BV26291" s="38"/>
    </row>
    <row r="26292" spans="44:74">
      <c r="AR26292" s="8"/>
      <c r="BV26292" s="38"/>
    </row>
    <row r="26293" spans="44:74">
      <c r="AR26293" s="8"/>
      <c r="BV26293" s="38"/>
    </row>
    <row r="26294" spans="44:74">
      <c r="AR26294" s="8"/>
      <c r="BV26294" s="38"/>
    </row>
    <row r="26295" spans="44:74">
      <c r="AR26295" s="8"/>
      <c r="BV26295" s="38"/>
    </row>
    <row r="26296" spans="44:74">
      <c r="AR26296" s="8"/>
      <c r="BV26296" s="38"/>
    </row>
    <row r="26297" spans="44:74">
      <c r="AR26297" s="8"/>
      <c r="BV26297" s="38"/>
    </row>
    <row r="26298" spans="44:74">
      <c r="AR26298" s="8"/>
      <c r="BV26298" s="38"/>
    </row>
    <row r="26299" spans="44:74">
      <c r="AR26299" s="8"/>
      <c r="BV26299" s="38"/>
    </row>
    <row r="26300" spans="44:74">
      <c r="AR26300" s="8"/>
      <c r="BV26300" s="38"/>
    </row>
    <row r="26301" spans="44:74">
      <c r="AR26301" s="8"/>
      <c r="BV26301" s="38"/>
    </row>
    <row r="26302" spans="44:74">
      <c r="AR26302" s="8"/>
      <c r="BV26302" s="38"/>
    </row>
    <row r="26303" spans="44:74">
      <c r="AR26303" s="8"/>
      <c r="BV26303" s="38"/>
    </row>
    <row r="26304" spans="44:74">
      <c r="AR26304" s="8"/>
      <c r="BV26304" s="38"/>
    </row>
    <row r="26305" spans="44:74">
      <c r="AR26305" s="8"/>
      <c r="BV26305" s="38"/>
    </row>
    <row r="26306" spans="44:74">
      <c r="AR26306" s="8"/>
      <c r="BV26306" s="38"/>
    </row>
    <row r="26307" spans="44:74">
      <c r="AR26307" s="8"/>
      <c r="BV26307" s="38"/>
    </row>
    <row r="26308" spans="44:74">
      <c r="AR26308" s="8"/>
      <c r="BV26308" s="38"/>
    </row>
    <row r="26309" spans="44:74">
      <c r="AR26309" s="8"/>
      <c r="BV26309" s="38"/>
    </row>
    <row r="26310" spans="44:74">
      <c r="AR26310" s="8"/>
      <c r="BV26310" s="38"/>
    </row>
    <row r="26311" spans="44:74">
      <c r="AR26311" s="8"/>
      <c r="BV26311" s="38"/>
    </row>
    <row r="26312" spans="44:74">
      <c r="AR26312" s="8"/>
      <c r="BV26312" s="38"/>
    </row>
    <row r="26313" spans="44:74">
      <c r="AR26313" s="8"/>
      <c r="BV26313" s="38"/>
    </row>
    <row r="26314" spans="44:74">
      <c r="AR26314" s="8"/>
      <c r="BV26314" s="38"/>
    </row>
    <row r="26315" spans="44:74">
      <c r="AR26315" s="8"/>
      <c r="BV26315" s="38"/>
    </row>
    <row r="26316" spans="44:74">
      <c r="AR26316" s="8"/>
      <c r="BV26316" s="38"/>
    </row>
    <row r="26317" spans="44:74">
      <c r="AR26317" s="8"/>
      <c r="BV26317" s="38"/>
    </row>
    <row r="26318" spans="44:74">
      <c r="AR26318" s="8"/>
      <c r="BV26318" s="38"/>
    </row>
    <row r="26319" spans="44:74">
      <c r="AR26319" s="8"/>
      <c r="BV26319" s="38"/>
    </row>
    <row r="26320" spans="44:74">
      <c r="AR26320" s="8"/>
      <c r="BV26320" s="38"/>
    </row>
    <row r="26321" spans="44:74">
      <c r="AR26321" s="8"/>
      <c r="BV26321" s="38"/>
    </row>
    <row r="26322" spans="44:74">
      <c r="AR26322" s="8"/>
      <c r="BV26322" s="38"/>
    </row>
    <row r="26323" spans="44:74">
      <c r="AR26323" s="8"/>
      <c r="BV26323" s="38"/>
    </row>
    <row r="26324" spans="44:74">
      <c r="AR26324" s="8"/>
      <c r="BV26324" s="38"/>
    </row>
    <row r="26325" spans="44:74">
      <c r="AR26325" s="8"/>
      <c r="BV26325" s="38"/>
    </row>
    <row r="26326" spans="44:74">
      <c r="AR26326" s="8"/>
      <c r="BV26326" s="38"/>
    </row>
    <row r="26327" spans="44:74">
      <c r="AR26327" s="8"/>
      <c r="BV26327" s="38"/>
    </row>
    <row r="26328" spans="44:74">
      <c r="AR26328" s="8"/>
      <c r="BV26328" s="38"/>
    </row>
    <row r="26329" spans="44:74">
      <c r="AR26329" s="8"/>
      <c r="BV26329" s="38"/>
    </row>
    <row r="26330" spans="44:74">
      <c r="AR26330" s="8"/>
      <c r="BV26330" s="38"/>
    </row>
    <row r="26331" spans="44:74">
      <c r="AR26331" s="8"/>
      <c r="BV26331" s="38"/>
    </row>
    <row r="26332" spans="44:74">
      <c r="AR26332" s="8"/>
      <c r="BV26332" s="38"/>
    </row>
    <row r="26333" spans="44:74">
      <c r="AR26333" s="8"/>
      <c r="BV26333" s="38"/>
    </row>
    <row r="26334" spans="44:74">
      <c r="AR26334" s="8"/>
      <c r="BV26334" s="38"/>
    </row>
    <row r="26335" spans="44:74">
      <c r="AR26335" s="8"/>
      <c r="BV26335" s="38"/>
    </row>
    <row r="26336" spans="44:74">
      <c r="AR26336" s="8"/>
      <c r="BV26336" s="38"/>
    </row>
    <row r="26337" spans="44:74">
      <c r="AR26337" s="8"/>
      <c r="BV26337" s="38"/>
    </row>
    <row r="26338" spans="44:74">
      <c r="AR26338" s="8"/>
      <c r="BV26338" s="38"/>
    </row>
    <row r="26339" spans="44:74">
      <c r="AR26339" s="8"/>
      <c r="BV26339" s="38"/>
    </row>
    <row r="26340" spans="44:74">
      <c r="AR26340" s="8"/>
      <c r="BV26340" s="38"/>
    </row>
    <row r="26341" spans="44:74">
      <c r="AR26341" s="8"/>
      <c r="BV26341" s="38"/>
    </row>
    <row r="26342" spans="44:74">
      <c r="AR26342" s="8"/>
      <c r="BV26342" s="38"/>
    </row>
    <row r="26343" spans="44:74">
      <c r="AR26343" s="8"/>
      <c r="BV26343" s="38"/>
    </row>
    <row r="26344" spans="44:74">
      <c r="AR26344" s="8"/>
      <c r="BV26344" s="38"/>
    </row>
    <row r="26345" spans="44:74">
      <c r="AR26345" s="8"/>
      <c r="BV26345" s="38"/>
    </row>
    <row r="26346" spans="44:74">
      <c r="AR26346" s="8"/>
      <c r="BV26346" s="38"/>
    </row>
    <row r="26347" spans="44:74">
      <c r="AR26347" s="8"/>
      <c r="BV26347" s="38"/>
    </row>
    <row r="26348" spans="44:74">
      <c r="AR26348" s="8"/>
      <c r="BV26348" s="38"/>
    </row>
    <row r="26349" spans="44:74">
      <c r="AR26349" s="8"/>
      <c r="BV26349" s="38"/>
    </row>
    <row r="26350" spans="44:74">
      <c r="AR26350" s="8"/>
      <c r="BV26350" s="38"/>
    </row>
    <row r="26351" spans="44:74">
      <c r="AR26351" s="8"/>
      <c r="BV26351" s="38"/>
    </row>
    <row r="26352" spans="44:74">
      <c r="AR26352" s="8"/>
      <c r="BV26352" s="38"/>
    </row>
    <row r="26353" spans="44:74">
      <c r="AR26353" s="8"/>
      <c r="BV26353" s="38"/>
    </row>
    <row r="26354" spans="44:74">
      <c r="AR26354" s="8"/>
      <c r="BV26354" s="38"/>
    </row>
    <row r="26355" spans="44:74">
      <c r="AR26355" s="8"/>
      <c r="BV26355" s="38"/>
    </row>
    <row r="26356" spans="44:74">
      <c r="AR26356" s="8"/>
      <c r="BV26356" s="38"/>
    </row>
    <row r="26357" spans="44:74">
      <c r="AR26357" s="8"/>
      <c r="BV26357" s="38"/>
    </row>
    <row r="26358" spans="44:74">
      <c r="AR26358" s="8"/>
      <c r="BV26358" s="38"/>
    </row>
    <row r="26359" spans="44:74">
      <c r="AR26359" s="8"/>
      <c r="BV26359" s="38"/>
    </row>
    <row r="26360" spans="44:74">
      <c r="AR26360" s="8"/>
      <c r="BV26360" s="38"/>
    </row>
    <row r="26361" spans="44:74">
      <c r="AR26361" s="8"/>
      <c r="BV26361" s="38"/>
    </row>
    <row r="26362" spans="44:74">
      <c r="AR26362" s="8"/>
      <c r="BV26362" s="38"/>
    </row>
    <row r="26363" spans="44:74">
      <c r="AR26363" s="8"/>
      <c r="BV26363" s="38"/>
    </row>
    <row r="26364" spans="44:74">
      <c r="AR26364" s="8"/>
      <c r="BV26364" s="38"/>
    </row>
    <row r="26365" spans="44:74">
      <c r="AR26365" s="8"/>
      <c r="BV26365" s="38"/>
    </row>
    <row r="26366" spans="44:74">
      <c r="AR26366" s="8"/>
      <c r="BV26366" s="38"/>
    </row>
    <row r="26367" spans="44:74">
      <c r="AR26367" s="8"/>
      <c r="BV26367" s="38"/>
    </row>
    <row r="26368" spans="44:74">
      <c r="AR26368" s="8"/>
      <c r="BV26368" s="38"/>
    </row>
    <row r="26369" spans="44:74">
      <c r="AR26369" s="8"/>
      <c r="BV26369" s="38"/>
    </row>
    <row r="26370" spans="44:74">
      <c r="AR26370" s="8"/>
      <c r="BV26370" s="38"/>
    </row>
    <row r="26371" spans="44:74">
      <c r="AR26371" s="8"/>
      <c r="BV26371" s="38"/>
    </row>
    <row r="26372" spans="44:74">
      <c r="AR26372" s="8"/>
      <c r="BV26372" s="38"/>
    </row>
    <row r="26373" spans="44:74">
      <c r="AR26373" s="8"/>
      <c r="BV26373" s="38"/>
    </row>
    <row r="26374" spans="44:74">
      <c r="AR26374" s="8"/>
      <c r="BV26374" s="38"/>
    </row>
    <row r="26375" spans="44:74">
      <c r="AR26375" s="8"/>
      <c r="BV26375" s="38"/>
    </row>
    <row r="26376" spans="44:74">
      <c r="AR26376" s="8"/>
      <c r="BV26376" s="38"/>
    </row>
    <row r="26377" spans="44:74">
      <c r="AR26377" s="8"/>
      <c r="BV26377" s="38"/>
    </row>
    <row r="26378" spans="44:74">
      <c r="AR26378" s="8"/>
      <c r="BV26378" s="38"/>
    </row>
    <row r="26379" spans="44:74">
      <c r="AR26379" s="8"/>
      <c r="BV26379" s="38"/>
    </row>
    <row r="26380" spans="44:74">
      <c r="AR26380" s="8"/>
      <c r="BV26380" s="38"/>
    </row>
    <row r="26381" spans="44:74">
      <c r="AR26381" s="8"/>
      <c r="BV26381" s="38"/>
    </row>
    <row r="26382" spans="44:74">
      <c r="AR26382" s="8"/>
      <c r="BV26382" s="38"/>
    </row>
    <row r="26383" spans="44:74">
      <c r="AR26383" s="8"/>
      <c r="BV26383" s="38"/>
    </row>
    <row r="26384" spans="44:74">
      <c r="AR26384" s="8"/>
      <c r="BV26384" s="38"/>
    </row>
    <row r="26385" spans="44:74">
      <c r="AR26385" s="8"/>
      <c r="BV26385" s="38"/>
    </row>
    <row r="26386" spans="44:74">
      <c r="AR26386" s="8"/>
      <c r="BV26386" s="38"/>
    </row>
    <row r="26387" spans="44:74">
      <c r="AR26387" s="8"/>
      <c r="BV26387" s="38"/>
    </row>
    <row r="26388" spans="44:74">
      <c r="AR26388" s="8"/>
      <c r="BV26388" s="38"/>
    </row>
    <row r="26389" spans="44:74">
      <c r="AR26389" s="8"/>
      <c r="BV26389" s="38"/>
    </row>
    <row r="26390" spans="44:74">
      <c r="AR26390" s="8"/>
      <c r="BV26390" s="38"/>
    </row>
    <row r="26391" spans="44:74">
      <c r="AR26391" s="8"/>
      <c r="BV26391" s="38"/>
    </row>
    <row r="26392" spans="44:74">
      <c r="AR26392" s="8"/>
      <c r="BV26392" s="38"/>
    </row>
    <row r="26393" spans="44:74">
      <c r="AR26393" s="8"/>
      <c r="BV26393" s="38"/>
    </row>
    <row r="26394" spans="44:74">
      <c r="AR26394" s="8"/>
      <c r="BV26394" s="38"/>
    </row>
    <row r="26395" spans="44:74">
      <c r="AR26395" s="8"/>
      <c r="BV26395" s="38"/>
    </row>
    <row r="26396" spans="44:74">
      <c r="AR26396" s="8"/>
      <c r="BV26396" s="38"/>
    </row>
    <row r="26397" spans="44:74">
      <c r="AR26397" s="8"/>
      <c r="BV26397" s="38"/>
    </row>
    <row r="26398" spans="44:74">
      <c r="AR26398" s="8"/>
      <c r="BV26398" s="38"/>
    </row>
    <row r="26399" spans="44:74">
      <c r="AR26399" s="8"/>
      <c r="BV26399" s="38"/>
    </row>
    <row r="26400" spans="44:74">
      <c r="AR26400" s="8"/>
      <c r="BV26400" s="38"/>
    </row>
    <row r="26401" spans="44:74">
      <c r="AR26401" s="8"/>
      <c r="BV26401" s="38"/>
    </row>
    <row r="26402" spans="44:74">
      <c r="AR26402" s="8"/>
      <c r="BV26402" s="38"/>
    </row>
    <row r="26403" spans="44:74">
      <c r="AR26403" s="8"/>
      <c r="BV26403" s="38"/>
    </row>
    <row r="26404" spans="44:74">
      <c r="AR26404" s="8"/>
      <c r="BV26404" s="38"/>
    </row>
    <row r="26405" spans="44:74">
      <c r="AR26405" s="8"/>
      <c r="BV26405" s="38"/>
    </row>
    <row r="26406" spans="44:74">
      <c r="AR26406" s="8"/>
      <c r="BV26406" s="38"/>
    </row>
    <row r="26407" spans="44:74">
      <c r="AR26407" s="8"/>
      <c r="BV26407" s="38"/>
    </row>
    <row r="26408" spans="44:74">
      <c r="AR26408" s="8"/>
      <c r="BV26408" s="38"/>
    </row>
    <row r="26409" spans="44:74">
      <c r="AR26409" s="8"/>
      <c r="BV26409" s="38"/>
    </row>
    <row r="26410" spans="44:74">
      <c r="AR26410" s="8"/>
      <c r="BV26410" s="38"/>
    </row>
    <row r="26411" spans="44:74">
      <c r="AR26411" s="8"/>
      <c r="BV26411" s="38"/>
    </row>
    <row r="26412" spans="44:74">
      <c r="AR26412" s="8"/>
      <c r="BV26412" s="38"/>
    </row>
    <row r="26413" spans="44:74">
      <c r="AR26413" s="8"/>
      <c r="BV26413" s="38"/>
    </row>
    <row r="26414" spans="44:74">
      <c r="AR26414" s="8"/>
      <c r="BV26414" s="38"/>
    </row>
    <row r="26415" spans="44:74">
      <c r="AR26415" s="8"/>
      <c r="BV26415" s="38"/>
    </row>
    <row r="26416" spans="44:74">
      <c r="AR26416" s="8"/>
      <c r="BV26416" s="38"/>
    </row>
    <row r="26417" spans="44:74">
      <c r="AR26417" s="8"/>
      <c r="BV26417" s="38"/>
    </row>
    <row r="26418" spans="44:74">
      <c r="AR26418" s="8"/>
      <c r="BV26418" s="38"/>
    </row>
    <row r="26419" spans="44:74">
      <c r="AR26419" s="8"/>
      <c r="BV26419" s="38"/>
    </row>
    <row r="26420" spans="44:74">
      <c r="AR26420" s="8"/>
      <c r="BV26420" s="38"/>
    </row>
    <row r="26421" spans="44:74">
      <c r="AR26421" s="8"/>
      <c r="BV26421" s="38"/>
    </row>
    <row r="26422" spans="44:74">
      <c r="AR26422" s="8"/>
      <c r="BV26422" s="38"/>
    </row>
    <row r="26423" spans="44:74">
      <c r="AR26423" s="8"/>
      <c r="BV26423" s="38"/>
    </row>
    <row r="26424" spans="44:74">
      <c r="AR26424" s="8"/>
      <c r="BV26424" s="38"/>
    </row>
    <row r="26425" spans="44:74">
      <c r="AR26425" s="8"/>
      <c r="BV26425" s="38"/>
    </row>
    <row r="26426" spans="44:74">
      <c r="AR26426" s="8"/>
      <c r="BV26426" s="38"/>
    </row>
    <row r="26427" spans="44:74">
      <c r="AR26427" s="8"/>
      <c r="BV26427" s="38"/>
    </row>
    <row r="26428" spans="44:74">
      <c r="AR26428" s="8"/>
      <c r="BV26428" s="38"/>
    </row>
    <row r="26429" spans="44:74">
      <c r="AR26429" s="8"/>
      <c r="BV26429" s="38"/>
    </row>
    <row r="26430" spans="44:74">
      <c r="AR26430" s="8"/>
      <c r="BV26430" s="38"/>
    </row>
    <row r="26431" spans="44:74">
      <c r="AR26431" s="8"/>
      <c r="BV26431" s="38"/>
    </row>
    <row r="26432" spans="44:74">
      <c r="AR26432" s="8"/>
      <c r="BV26432" s="38"/>
    </row>
    <row r="26433" spans="44:74">
      <c r="AR26433" s="8"/>
      <c r="BV26433" s="38"/>
    </row>
    <row r="26434" spans="44:74">
      <c r="AR26434" s="8"/>
      <c r="BV26434" s="38"/>
    </row>
    <row r="26435" spans="44:74">
      <c r="AR26435" s="8"/>
      <c r="BV26435" s="38"/>
    </row>
    <row r="26436" spans="44:74">
      <c r="AR26436" s="8"/>
      <c r="BV26436" s="38"/>
    </row>
    <row r="26437" spans="44:74">
      <c r="AR26437" s="8"/>
      <c r="BV26437" s="38"/>
    </row>
    <row r="26438" spans="44:74">
      <c r="AR26438" s="8"/>
      <c r="BV26438" s="38"/>
    </row>
    <row r="26439" spans="44:74">
      <c r="AR26439" s="8"/>
      <c r="BV26439" s="38"/>
    </row>
    <row r="26440" spans="44:74">
      <c r="AR26440" s="8"/>
      <c r="BV26440" s="38"/>
    </row>
    <row r="26441" spans="44:74">
      <c r="AR26441" s="8"/>
      <c r="BV26441" s="38"/>
    </row>
    <row r="26442" spans="44:74">
      <c r="AR26442" s="8"/>
      <c r="BV26442" s="38"/>
    </row>
    <row r="26443" spans="44:74">
      <c r="AR26443" s="8"/>
      <c r="BV26443" s="38"/>
    </row>
    <row r="26444" spans="44:74">
      <c r="AR26444" s="8"/>
      <c r="BV26444" s="38"/>
    </row>
    <row r="26445" spans="44:74">
      <c r="AR26445" s="8"/>
      <c r="BV26445" s="38"/>
    </row>
    <row r="26446" spans="44:74">
      <c r="AR26446" s="8"/>
      <c r="BV26446" s="38"/>
    </row>
    <row r="26447" spans="44:74">
      <c r="AR26447" s="8"/>
      <c r="BV26447" s="38"/>
    </row>
    <row r="26448" spans="44:74">
      <c r="AR26448" s="8"/>
      <c r="BV26448" s="38"/>
    </row>
    <row r="26449" spans="44:74">
      <c r="AR26449" s="8"/>
      <c r="BV26449" s="38"/>
    </row>
    <row r="26450" spans="44:74">
      <c r="AR26450" s="8"/>
      <c r="BV26450" s="38"/>
    </row>
    <row r="26451" spans="44:74">
      <c r="AR26451" s="8"/>
      <c r="BV26451" s="38"/>
    </row>
    <row r="26452" spans="44:74">
      <c r="AR26452" s="8"/>
      <c r="BV26452" s="38"/>
    </row>
    <row r="26453" spans="44:74">
      <c r="AR26453" s="8"/>
      <c r="BV26453" s="38"/>
    </row>
    <row r="26454" spans="44:74">
      <c r="AR26454" s="8"/>
      <c r="BV26454" s="38"/>
    </row>
    <row r="26455" spans="44:74">
      <c r="AR26455" s="8"/>
      <c r="BV26455" s="38"/>
    </row>
    <row r="26456" spans="44:74">
      <c r="AR26456" s="8"/>
      <c r="BV26456" s="38"/>
    </row>
    <row r="26457" spans="44:74">
      <c r="AR26457" s="8"/>
      <c r="BV26457" s="38"/>
    </row>
    <row r="26458" spans="44:74">
      <c r="AR26458" s="8"/>
      <c r="BV26458" s="38"/>
    </row>
    <row r="26459" spans="44:74">
      <c r="AR26459" s="8"/>
      <c r="BV26459" s="38"/>
    </row>
    <row r="26460" spans="44:74">
      <c r="AR26460" s="8"/>
      <c r="BV26460" s="38"/>
    </row>
    <row r="26461" spans="44:74">
      <c r="AR26461" s="8"/>
      <c r="BV26461" s="38"/>
    </row>
    <row r="26462" spans="44:74">
      <c r="AR26462" s="8"/>
      <c r="BV26462" s="38"/>
    </row>
    <row r="26463" spans="44:74">
      <c r="AR26463" s="8"/>
      <c r="BV26463" s="38"/>
    </row>
    <row r="26464" spans="44:74">
      <c r="AR26464" s="8"/>
      <c r="BV26464" s="38"/>
    </row>
    <row r="26465" spans="44:74">
      <c r="AR26465" s="8"/>
      <c r="BV26465" s="38"/>
    </row>
    <row r="26466" spans="44:74">
      <c r="AR26466" s="8"/>
      <c r="BV26466" s="38"/>
    </row>
    <row r="26467" spans="44:74">
      <c r="AR26467" s="8"/>
      <c r="BV26467" s="38"/>
    </row>
    <row r="26468" spans="44:74">
      <c r="AR26468" s="8"/>
      <c r="BV26468" s="38"/>
    </row>
    <row r="26469" spans="44:74">
      <c r="AR26469" s="8"/>
      <c r="BV26469" s="38"/>
    </row>
    <row r="26470" spans="44:74">
      <c r="AR26470" s="8"/>
      <c r="BV26470" s="38"/>
    </row>
    <row r="26471" spans="44:74">
      <c r="AR26471" s="8"/>
      <c r="BV26471" s="38"/>
    </row>
    <row r="26472" spans="44:74">
      <c r="AR26472" s="8"/>
      <c r="BV26472" s="38"/>
    </row>
    <row r="26473" spans="44:74">
      <c r="AR26473" s="8"/>
      <c r="BV26473" s="38"/>
    </row>
    <row r="26474" spans="44:74">
      <c r="AR26474" s="8"/>
      <c r="BV26474" s="38"/>
    </row>
    <row r="26475" spans="44:74">
      <c r="AR26475" s="8"/>
      <c r="BV26475" s="38"/>
    </row>
    <row r="26476" spans="44:74">
      <c r="AR26476" s="8"/>
      <c r="BV26476" s="38"/>
    </row>
    <row r="26477" spans="44:74">
      <c r="AR26477" s="8"/>
      <c r="BV26477" s="38"/>
    </row>
    <row r="26478" spans="44:74">
      <c r="AR26478" s="8"/>
      <c r="BV26478" s="38"/>
    </row>
    <row r="26479" spans="44:74">
      <c r="AR26479" s="8"/>
      <c r="BV26479" s="38"/>
    </row>
    <row r="26480" spans="44:74">
      <c r="AR26480" s="8"/>
      <c r="BV26480" s="38"/>
    </row>
    <row r="26481" spans="44:74">
      <c r="AR26481" s="8"/>
      <c r="BV26481" s="38"/>
    </row>
    <row r="26482" spans="44:74">
      <c r="AR26482" s="8"/>
      <c r="BV26482" s="38"/>
    </row>
    <row r="26483" spans="44:74">
      <c r="AR26483" s="8"/>
      <c r="BV26483" s="38"/>
    </row>
    <row r="26484" spans="44:74">
      <c r="AR26484" s="8"/>
      <c r="BV26484" s="38"/>
    </row>
    <row r="26485" spans="44:74">
      <c r="AR26485" s="8"/>
      <c r="BV26485" s="38"/>
    </row>
    <row r="26486" spans="44:74">
      <c r="AR26486" s="8"/>
      <c r="BV26486" s="38"/>
    </row>
    <row r="26487" spans="44:74">
      <c r="AR26487" s="8"/>
      <c r="BV26487" s="38"/>
    </row>
    <row r="26488" spans="44:74">
      <c r="AR26488" s="8"/>
      <c r="BV26488" s="38"/>
    </row>
    <row r="26489" spans="44:74">
      <c r="AR26489" s="8"/>
      <c r="BV26489" s="38"/>
    </row>
    <row r="26490" spans="44:74">
      <c r="AR26490" s="8"/>
      <c r="BV26490" s="38"/>
    </row>
    <row r="26491" spans="44:74">
      <c r="AR26491" s="8"/>
      <c r="BV26491" s="38"/>
    </row>
    <row r="26492" spans="44:74">
      <c r="AR26492" s="8"/>
      <c r="BV26492" s="38"/>
    </row>
    <row r="26493" spans="44:74">
      <c r="AR26493" s="8"/>
      <c r="BV26493" s="38"/>
    </row>
    <row r="26494" spans="44:74">
      <c r="AR26494" s="8"/>
      <c r="BV26494" s="38"/>
    </row>
    <row r="26495" spans="44:74">
      <c r="AR26495" s="8"/>
      <c r="BV26495" s="38"/>
    </row>
    <row r="26496" spans="44:74">
      <c r="AR26496" s="8"/>
      <c r="BV26496" s="38"/>
    </row>
    <row r="26497" spans="44:74">
      <c r="AR26497" s="8"/>
      <c r="BV26497" s="38"/>
    </row>
    <row r="26498" spans="44:74">
      <c r="AR26498" s="8"/>
      <c r="BV26498" s="38"/>
    </row>
    <row r="26499" spans="44:74">
      <c r="AR26499" s="8"/>
      <c r="BV26499" s="38"/>
    </row>
    <row r="26500" spans="44:74">
      <c r="AR26500" s="8"/>
      <c r="BV26500" s="38"/>
    </row>
    <row r="26501" spans="44:74">
      <c r="AR26501" s="8"/>
      <c r="BV26501" s="38"/>
    </row>
    <row r="26502" spans="44:74">
      <c r="AR26502" s="8"/>
      <c r="BV26502" s="38"/>
    </row>
    <row r="26503" spans="44:74">
      <c r="AR26503" s="8"/>
      <c r="BV26503" s="38"/>
    </row>
    <row r="26504" spans="44:74">
      <c r="AR26504" s="8"/>
      <c r="BV26504" s="38"/>
    </row>
    <row r="26505" spans="44:74">
      <c r="AR26505" s="8"/>
      <c r="BV26505" s="38"/>
    </row>
    <row r="26506" spans="44:74">
      <c r="AR26506" s="8"/>
      <c r="BV26506" s="38"/>
    </row>
    <row r="26507" spans="44:74">
      <c r="AR26507" s="8"/>
      <c r="BV26507" s="38"/>
    </row>
    <row r="26508" spans="44:74">
      <c r="AR26508" s="8"/>
      <c r="BV26508" s="38"/>
    </row>
    <row r="26509" spans="44:74">
      <c r="AR26509" s="8"/>
      <c r="BV26509" s="38"/>
    </row>
    <row r="26510" spans="44:74">
      <c r="AR26510" s="8"/>
      <c r="BV26510" s="38"/>
    </row>
    <row r="26511" spans="44:74">
      <c r="AR26511" s="8"/>
      <c r="BV26511" s="38"/>
    </row>
    <row r="26512" spans="44:74">
      <c r="AR26512" s="8"/>
      <c r="BV26512" s="38"/>
    </row>
    <row r="26513" spans="44:74">
      <c r="AR26513" s="8"/>
      <c r="BV26513" s="38"/>
    </row>
    <row r="26514" spans="44:74">
      <c r="AR26514" s="8"/>
      <c r="BV26514" s="38"/>
    </row>
    <row r="26515" spans="44:74">
      <c r="AR26515" s="8"/>
      <c r="BV26515" s="38"/>
    </row>
    <row r="26516" spans="44:74">
      <c r="AR26516" s="8"/>
      <c r="BV26516" s="38"/>
    </row>
    <row r="26517" spans="44:74">
      <c r="AR26517" s="8"/>
      <c r="BV26517" s="38"/>
    </row>
    <row r="26518" spans="44:74">
      <c r="AR26518" s="8"/>
      <c r="BV26518" s="38"/>
    </row>
    <row r="26519" spans="44:74">
      <c r="AR26519" s="8"/>
      <c r="BV26519" s="38"/>
    </row>
    <row r="26520" spans="44:74">
      <c r="AR26520" s="8"/>
      <c r="BV26520" s="38"/>
    </row>
    <row r="26521" spans="44:74">
      <c r="AR26521" s="8"/>
      <c r="BV26521" s="38"/>
    </row>
    <row r="26522" spans="44:74">
      <c r="AR26522" s="8"/>
      <c r="BV26522" s="38"/>
    </row>
    <row r="26523" spans="44:74">
      <c r="AR26523" s="8"/>
      <c r="BV26523" s="38"/>
    </row>
    <row r="26524" spans="44:74">
      <c r="AR26524" s="8"/>
      <c r="BV26524" s="38"/>
    </row>
    <row r="26525" spans="44:74">
      <c r="AR26525" s="8"/>
      <c r="BV26525" s="38"/>
    </row>
    <row r="26526" spans="44:74">
      <c r="AR26526" s="8"/>
      <c r="BV26526" s="38"/>
    </row>
    <row r="26527" spans="44:74">
      <c r="AR26527" s="8"/>
      <c r="BV26527" s="38"/>
    </row>
    <row r="26528" spans="44:74">
      <c r="AR26528" s="8"/>
      <c r="BV26528" s="38"/>
    </row>
    <row r="26529" spans="44:74">
      <c r="AR26529" s="8"/>
      <c r="BV26529" s="38"/>
    </row>
    <row r="26530" spans="44:74">
      <c r="AR26530" s="8"/>
      <c r="BV26530" s="38"/>
    </row>
    <row r="26531" spans="44:74">
      <c r="AR26531" s="8"/>
      <c r="BV26531" s="38"/>
    </row>
    <row r="26532" spans="44:74">
      <c r="AR26532" s="8"/>
      <c r="BV26532" s="38"/>
    </row>
    <row r="26533" spans="44:74">
      <c r="AR26533" s="8"/>
      <c r="BV26533" s="38"/>
    </row>
    <row r="26534" spans="44:74">
      <c r="AR26534" s="8"/>
      <c r="BV26534" s="38"/>
    </row>
    <row r="26535" spans="44:74">
      <c r="AR26535" s="8"/>
      <c r="BV26535" s="38"/>
    </row>
    <row r="26536" spans="44:74">
      <c r="AR26536" s="8"/>
      <c r="BV26536" s="38"/>
    </row>
    <row r="26537" spans="44:74">
      <c r="AR26537" s="8"/>
      <c r="BV26537" s="38"/>
    </row>
    <row r="26538" spans="44:74">
      <c r="AR26538" s="8"/>
      <c r="BV26538" s="38"/>
    </row>
    <row r="26539" spans="44:74">
      <c r="AR26539" s="8"/>
      <c r="BV26539" s="38"/>
    </row>
    <row r="26540" spans="44:74">
      <c r="AR26540" s="8"/>
      <c r="BV26540" s="38"/>
    </row>
    <row r="26541" spans="44:74">
      <c r="AR26541" s="8"/>
      <c r="BV26541" s="38"/>
    </row>
    <row r="26542" spans="44:74">
      <c r="AR26542" s="8"/>
      <c r="BV26542" s="38"/>
    </row>
    <row r="26543" spans="44:74">
      <c r="AR26543" s="8"/>
      <c r="BV26543" s="38"/>
    </row>
    <row r="26544" spans="44:74">
      <c r="AR26544" s="8"/>
      <c r="BV26544" s="38"/>
    </row>
    <row r="26545" spans="44:74">
      <c r="AR26545" s="8"/>
      <c r="BV26545" s="38"/>
    </row>
    <row r="26546" spans="44:74">
      <c r="AR26546" s="8"/>
      <c r="BV26546" s="38"/>
    </row>
    <row r="26547" spans="44:74">
      <c r="AR26547" s="8"/>
      <c r="BV26547" s="38"/>
    </row>
    <row r="26548" spans="44:74">
      <c r="AR26548" s="8"/>
      <c r="BV26548" s="38"/>
    </row>
    <row r="26549" spans="44:74">
      <c r="AR26549" s="8"/>
      <c r="BV26549" s="38"/>
    </row>
    <row r="26550" spans="44:74">
      <c r="AR26550" s="8"/>
      <c r="BV26550" s="38"/>
    </row>
    <row r="26551" spans="44:74">
      <c r="AR26551" s="8"/>
      <c r="BV26551" s="38"/>
    </row>
    <row r="26552" spans="44:74">
      <c r="AR26552" s="8"/>
      <c r="BV26552" s="38"/>
    </row>
    <row r="26553" spans="44:74">
      <c r="AR26553" s="8"/>
      <c r="BV26553" s="38"/>
    </row>
    <row r="26554" spans="44:74">
      <c r="AR26554" s="8"/>
      <c r="BV26554" s="38"/>
    </row>
    <row r="26555" spans="44:74">
      <c r="AR26555" s="8"/>
      <c r="BV26555" s="38"/>
    </row>
    <row r="26556" spans="44:74">
      <c r="AR26556" s="8"/>
      <c r="BV26556" s="38"/>
    </row>
    <row r="26557" spans="44:74">
      <c r="AR26557" s="8"/>
      <c r="BV26557" s="38"/>
    </row>
    <row r="26558" spans="44:74">
      <c r="AR26558" s="8"/>
      <c r="BV26558" s="38"/>
    </row>
    <row r="26559" spans="44:74">
      <c r="AR26559" s="8"/>
      <c r="BV26559" s="38"/>
    </row>
    <row r="26560" spans="44:74">
      <c r="AR26560" s="8"/>
      <c r="BV26560" s="38"/>
    </row>
    <row r="26561" spans="44:74">
      <c r="AR26561" s="8"/>
      <c r="BV26561" s="38"/>
    </row>
    <row r="26562" spans="44:74">
      <c r="AR26562" s="8"/>
      <c r="BV26562" s="38"/>
    </row>
    <row r="26563" spans="44:74">
      <c r="AR26563" s="8"/>
      <c r="BV26563" s="38"/>
    </row>
    <row r="26564" spans="44:74">
      <c r="AR26564" s="8"/>
      <c r="BV26564" s="38"/>
    </row>
    <row r="26565" spans="44:74">
      <c r="AR26565" s="8"/>
      <c r="BV26565" s="38"/>
    </row>
    <row r="26566" spans="44:74">
      <c r="AR26566" s="8"/>
      <c r="BV26566" s="38"/>
    </row>
    <row r="26567" spans="44:74">
      <c r="AR26567" s="8"/>
      <c r="BV26567" s="38"/>
    </row>
    <row r="26568" spans="44:74">
      <c r="AR26568" s="8"/>
      <c r="BV26568" s="38"/>
    </row>
    <row r="26569" spans="44:74">
      <c r="AR26569" s="8"/>
      <c r="BV26569" s="38"/>
    </row>
    <row r="26570" spans="44:74">
      <c r="AR26570" s="8"/>
      <c r="BV26570" s="38"/>
    </row>
    <row r="26571" spans="44:74">
      <c r="AR26571" s="8"/>
      <c r="BV26571" s="38"/>
    </row>
    <row r="26572" spans="44:74">
      <c r="AR26572" s="8"/>
      <c r="BV26572" s="38"/>
    </row>
    <row r="26573" spans="44:74">
      <c r="AR26573" s="8"/>
      <c r="BV26573" s="38"/>
    </row>
    <row r="26574" spans="44:74">
      <c r="AR26574" s="8"/>
      <c r="BV26574" s="38"/>
    </row>
    <row r="26575" spans="44:74">
      <c r="AR26575" s="8"/>
      <c r="BV26575" s="38"/>
    </row>
    <row r="26576" spans="44:74">
      <c r="AR26576" s="8"/>
      <c r="BV26576" s="38"/>
    </row>
    <row r="26577" spans="44:74">
      <c r="AR26577" s="8"/>
      <c r="BV26577" s="38"/>
    </row>
    <row r="26578" spans="44:74">
      <c r="AR26578" s="8"/>
      <c r="BV26578" s="38"/>
    </row>
    <row r="26579" spans="44:74">
      <c r="AR26579" s="8"/>
      <c r="BV26579" s="38"/>
    </row>
    <row r="26580" spans="44:74">
      <c r="AR26580" s="8"/>
      <c r="BV26580" s="38"/>
    </row>
    <row r="26581" spans="44:74">
      <c r="AR26581" s="8"/>
      <c r="BV26581" s="38"/>
    </row>
    <row r="26582" spans="44:74">
      <c r="AR26582" s="8"/>
      <c r="BV26582" s="38"/>
    </row>
    <row r="26583" spans="44:74">
      <c r="AR26583" s="8"/>
      <c r="BV26583" s="38"/>
    </row>
    <row r="26584" spans="44:74">
      <c r="AR26584" s="8"/>
      <c r="BV26584" s="38"/>
    </row>
    <row r="26585" spans="44:74">
      <c r="AR26585" s="8"/>
      <c r="BV26585" s="38"/>
    </row>
    <row r="26586" spans="44:74">
      <c r="AR26586" s="8"/>
      <c r="BV26586" s="38"/>
    </row>
    <row r="26587" spans="44:74">
      <c r="AR26587" s="8"/>
      <c r="BV26587" s="38"/>
    </row>
    <row r="26588" spans="44:74">
      <c r="AR26588" s="8"/>
      <c r="BV26588" s="38"/>
    </row>
    <row r="26589" spans="44:74">
      <c r="AR26589" s="8"/>
      <c r="BV26589" s="38"/>
    </row>
    <row r="26590" spans="44:74">
      <c r="AR26590" s="8"/>
      <c r="BV26590" s="38"/>
    </row>
    <row r="26591" spans="44:74">
      <c r="AR26591" s="8"/>
      <c r="BV26591" s="38"/>
    </row>
    <row r="26592" spans="44:74">
      <c r="AR26592" s="8"/>
      <c r="BV26592" s="38"/>
    </row>
    <row r="26593" spans="44:74">
      <c r="AR26593" s="8"/>
      <c r="BV26593" s="38"/>
    </row>
    <row r="26594" spans="44:74">
      <c r="AR26594" s="8"/>
      <c r="BV26594" s="38"/>
    </row>
    <row r="26595" spans="44:74">
      <c r="AR26595" s="8"/>
      <c r="BV26595" s="38"/>
    </row>
    <row r="26596" spans="44:74">
      <c r="AR26596" s="8"/>
      <c r="BV26596" s="38"/>
    </row>
    <row r="26597" spans="44:74">
      <c r="AR26597" s="8"/>
      <c r="BV26597" s="38"/>
    </row>
    <row r="26598" spans="44:74">
      <c r="AR26598" s="8"/>
      <c r="BV26598" s="38"/>
    </row>
    <row r="26599" spans="44:74">
      <c r="AR26599" s="8"/>
      <c r="BV26599" s="38"/>
    </row>
    <row r="26600" spans="44:74">
      <c r="AR26600" s="8"/>
      <c r="BV26600" s="38"/>
    </row>
    <row r="26601" spans="44:74">
      <c r="AR26601" s="8"/>
      <c r="BV26601" s="38"/>
    </row>
    <row r="26602" spans="44:74">
      <c r="AR26602" s="8"/>
      <c r="BV26602" s="38"/>
    </row>
    <row r="26603" spans="44:74">
      <c r="AR26603" s="8"/>
      <c r="BV26603" s="38"/>
    </row>
    <row r="26604" spans="44:74">
      <c r="AR26604" s="8"/>
      <c r="BV26604" s="38"/>
    </row>
    <row r="26605" spans="44:74">
      <c r="AR26605" s="8"/>
      <c r="BV26605" s="38"/>
    </row>
    <row r="26606" spans="44:74">
      <c r="AR26606" s="8"/>
      <c r="BV26606" s="38"/>
    </row>
    <row r="26607" spans="44:74">
      <c r="AR26607" s="8"/>
      <c r="BV26607" s="38"/>
    </row>
    <row r="26608" spans="44:74">
      <c r="AR26608" s="8"/>
      <c r="BV26608" s="38"/>
    </row>
    <row r="26609" spans="44:74">
      <c r="AR26609" s="8"/>
      <c r="BV26609" s="38"/>
    </row>
    <row r="26610" spans="44:74">
      <c r="AR26610" s="8"/>
      <c r="BV26610" s="38"/>
    </row>
    <row r="26611" spans="44:74">
      <c r="AR26611" s="8"/>
      <c r="BV26611" s="38"/>
    </row>
    <row r="26612" spans="44:74">
      <c r="AR26612" s="8"/>
      <c r="BV26612" s="38"/>
    </row>
    <row r="26613" spans="44:74">
      <c r="AR26613" s="8"/>
      <c r="BV26613" s="38"/>
    </row>
    <row r="26614" spans="44:74">
      <c r="AR26614" s="8"/>
      <c r="BV26614" s="38"/>
    </row>
    <row r="26615" spans="44:74">
      <c r="AR26615" s="8"/>
      <c r="BV26615" s="38"/>
    </row>
    <row r="26616" spans="44:74">
      <c r="AR26616" s="8"/>
      <c r="BV26616" s="38"/>
    </row>
    <row r="26617" spans="44:74">
      <c r="AR26617" s="8"/>
      <c r="BV26617" s="38"/>
    </row>
    <row r="26618" spans="44:74">
      <c r="AR26618" s="8"/>
      <c r="BV26618" s="38"/>
    </row>
    <row r="26619" spans="44:74">
      <c r="AR26619" s="8"/>
      <c r="BV26619" s="38"/>
    </row>
    <row r="26620" spans="44:74">
      <c r="AR26620" s="8"/>
      <c r="BV26620" s="38"/>
    </row>
    <row r="26621" spans="44:74">
      <c r="AR26621" s="8"/>
      <c r="BV26621" s="38"/>
    </row>
    <row r="26622" spans="44:74">
      <c r="AR26622" s="8"/>
      <c r="BV26622" s="38"/>
    </row>
    <row r="26623" spans="44:74">
      <c r="AR26623" s="8"/>
      <c r="BV26623" s="38"/>
    </row>
    <row r="26624" spans="44:74">
      <c r="AR26624" s="8"/>
      <c r="BV26624" s="38"/>
    </row>
    <row r="26625" spans="44:74">
      <c r="AR26625" s="8"/>
      <c r="BV26625" s="38"/>
    </row>
    <row r="26626" spans="44:74">
      <c r="AR26626" s="8"/>
      <c r="BV26626" s="38"/>
    </row>
    <row r="26627" spans="44:74">
      <c r="AR26627" s="8"/>
      <c r="BV26627" s="38"/>
    </row>
    <row r="26628" spans="44:74">
      <c r="AR26628" s="8"/>
      <c r="BV26628" s="38"/>
    </row>
    <row r="26629" spans="44:74">
      <c r="AR26629" s="8"/>
      <c r="BV26629" s="38"/>
    </row>
    <row r="26630" spans="44:74">
      <c r="AR26630" s="8"/>
      <c r="BV26630" s="38"/>
    </row>
    <row r="26631" spans="44:74">
      <c r="AR26631" s="8"/>
      <c r="BV26631" s="38"/>
    </row>
    <row r="26632" spans="44:74">
      <c r="AR26632" s="8"/>
      <c r="BV26632" s="38"/>
    </row>
    <row r="26633" spans="44:74">
      <c r="AR26633" s="8"/>
      <c r="BV26633" s="38"/>
    </row>
    <row r="26634" spans="44:74">
      <c r="AR26634" s="8"/>
      <c r="BV26634" s="38"/>
    </row>
    <row r="26635" spans="44:74">
      <c r="AR26635" s="8"/>
      <c r="BV26635" s="38"/>
    </row>
    <row r="26636" spans="44:74">
      <c r="AR26636" s="8"/>
      <c r="BV26636" s="38"/>
    </row>
    <row r="26637" spans="44:74">
      <c r="AR26637" s="8"/>
      <c r="BV26637" s="38"/>
    </row>
    <row r="26638" spans="44:74">
      <c r="AR26638" s="8"/>
      <c r="BV26638" s="38"/>
    </row>
    <row r="26639" spans="44:74">
      <c r="AR26639" s="8"/>
      <c r="BV26639" s="38"/>
    </row>
    <row r="26640" spans="44:74">
      <c r="AR26640" s="8"/>
      <c r="BV26640" s="38"/>
    </row>
    <row r="26641" spans="44:74">
      <c r="AR26641" s="8"/>
      <c r="BV26641" s="38"/>
    </row>
    <row r="26642" spans="44:74">
      <c r="AR26642" s="8"/>
      <c r="BV26642" s="38"/>
    </row>
    <row r="26643" spans="44:74">
      <c r="AR26643" s="8"/>
      <c r="BV26643" s="38"/>
    </row>
    <row r="26644" spans="44:74">
      <c r="AR26644" s="8"/>
      <c r="BV26644" s="38"/>
    </row>
    <row r="26645" spans="44:74">
      <c r="AR26645" s="8"/>
      <c r="BV26645" s="38"/>
    </row>
    <row r="26646" spans="44:74">
      <c r="AR26646" s="8"/>
      <c r="BV26646" s="38"/>
    </row>
    <row r="26647" spans="44:74">
      <c r="AR26647" s="8"/>
      <c r="BV26647" s="38"/>
    </row>
    <row r="26648" spans="44:74">
      <c r="AR26648" s="8"/>
      <c r="BV26648" s="38"/>
    </row>
    <row r="26649" spans="44:74">
      <c r="AR26649" s="8"/>
      <c r="BV26649" s="38"/>
    </row>
    <row r="26650" spans="44:74">
      <c r="AR26650" s="8"/>
      <c r="BV26650" s="38"/>
    </row>
    <row r="26651" spans="44:74">
      <c r="AR26651" s="8"/>
      <c r="BV26651" s="38"/>
    </row>
    <row r="26652" spans="44:74">
      <c r="AR26652" s="8"/>
      <c r="BV26652" s="38"/>
    </row>
    <row r="26653" spans="44:74">
      <c r="AR26653" s="8"/>
      <c r="BV26653" s="38"/>
    </row>
    <row r="26654" spans="44:74">
      <c r="AR26654" s="8"/>
      <c r="BV26654" s="38"/>
    </row>
    <row r="26655" spans="44:74">
      <c r="AR26655" s="8"/>
      <c r="BV26655" s="38"/>
    </row>
    <row r="26656" spans="44:74">
      <c r="AR26656" s="8"/>
      <c r="BV26656" s="38"/>
    </row>
    <row r="26657" spans="44:74">
      <c r="AR26657" s="8"/>
      <c r="BV26657" s="38"/>
    </row>
    <row r="26658" spans="44:74">
      <c r="AR26658" s="8"/>
      <c r="BV26658" s="38"/>
    </row>
    <row r="26659" spans="44:74">
      <c r="AR26659" s="8"/>
      <c r="BV26659" s="38"/>
    </row>
    <row r="26660" spans="44:74">
      <c r="AR26660" s="8"/>
      <c r="BV26660" s="38"/>
    </row>
    <row r="26661" spans="44:74">
      <c r="AR26661" s="8"/>
      <c r="BV26661" s="38"/>
    </row>
    <row r="26662" spans="44:74">
      <c r="AR26662" s="8"/>
      <c r="BV26662" s="38"/>
    </row>
    <row r="26663" spans="44:74">
      <c r="AR26663" s="8"/>
      <c r="BV26663" s="38"/>
    </row>
    <row r="26664" spans="44:74">
      <c r="AR26664" s="8"/>
      <c r="BV26664" s="38"/>
    </row>
    <row r="26665" spans="44:74">
      <c r="AR26665" s="8"/>
      <c r="BV26665" s="38"/>
    </row>
    <row r="26666" spans="44:74">
      <c r="AR26666" s="8"/>
      <c r="BV26666" s="38"/>
    </row>
    <row r="26667" spans="44:74">
      <c r="AR26667" s="8"/>
      <c r="BV26667" s="38"/>
    </row>
    <row r="26668" spans="44:74">
      <c r="AR26668" s="8"/>
      <c r="BV26668" s="38"/>
    </row>
    <row r="26669" spans="44:74">
      <c r="AR26669" s="8"/>
      <c r="BV26669" s="38"/>
    </row>
    <row r="26670" spans="44:74">
      <c r="AR26670" s="8"/>
      <c r="BV26670" s="38"/>
    </row>
    <row r="26671" spans="44:74">
      <c r="AR26671" s="8"/>
      <c r="BV26671" s="38"/>
    </row>
    <row r="26672" spans="44:74">
      <c r="AR26672" s="8"/>
      <c r="BV26672" s="38"/>
    </row>
    <row r="26673" spans="44:74">
      <c r="AR26673" s="8"/>
      <c r="BV26673" s="38"/>
    </row>
    <row r="26674" spans="44:74">
      <c r="AR26674" s="8"/>
      <c r="BV26674" s="38"/>
    </row>
    <row r="26675" spans="44:74">
      <c r="AR26675" s="8"/>
      <c r="BV26675" s="38"/>
    </row>
    <row r="26676" spans="44:74">
      <c r="AR26676" s="8"/>
      <c r="BV26676" s="38"/>
    </row>
    <row r="26677" spans="44:74">
      <c r="AR26677" s="8"/>
      <c r="BV26677" s="38"/>
    </row>
    <row r="26678" spans="44:74">
      <c r="AR26678" s="8"/>
      <c r="BV26678" s="38"/>
    </row>
    <row r="26679" spans="44:74">
      <c r="AR26679" s="8"/>
      <c r="BV26679" s="38"/>
    </row>
    <row r="26680" spans="44:74">
      <c r="AR26680" s="8"/>
      <c r="BV26680" s="38"/>
    </row>
    <row r="26681" spans="44:74">
      <c r="AR26681" s="8"/>
      <c r="BV26681" s="38"/>
    </row>
    <row r="26682" spans="44:74">
      <c r="AR26682" s="8"/>
      <c r="BV26682" s="38"/>
    </row>
    <row r="26683" spans="44:74">
      <c r="AR26683" s="8"/>
      <c r="BV26683" s="38"/>
    </row>
    <row r="26684" spans="44:74">
      <c r="AR26684" s="8"/>
      <c r="BV26684" s="38"/>
    </row>
    <row r="26685" spans="44:74">
      <c r="AR26685" s="8"/>
      <c r="BV26685" s="38"/>
    </row>
    <row r="26686" spans="44:74">
      <c r="AR26686" s="8"/>
      <c r="BV26686" s="38"/>
    </row>
    <row r="26687" spans="44:74">
      <c r="AR26687" s="8"/>
      <c r="BV26687" s="38"/>
    </row>
    <row r="26688" spans="44:74">
      <c r="AR26688" s="8"/>
      <c r="BV26688" s="38"/>
    </row>
    <row r="26689" spans="44:74">
      <c r="AR26689" s="8"/>
      <c r="BV26689" s="38"/>
    </row>
    <row r="26690" spans="44:74">
      <c r="AR26690" s="8"/>
      <c r="BV26690" s="38"/>
    </row>
    <row r="26691" spans="44:74">
      <c r="AR26691" s="8"/>
      <c r="BV26691" s="38"/>
    </row>
    <row r="26692" spans="44:74">
      <c r="AR26692" s="8"/>
      <c r="BV26692" s="38"/>
    </row>
    <row r="26693" spans="44:74">
      <c r="AR26693" s="8"/>
      <c r="BV26693" s="38"/>
    </row>
    <row r="26694" spans="44:74">
      <c r="AR26694" s="8"/>
      <c r="BV26694" s="38"/>
    </row>
    <row r="26695" spans="44:74">
      <c r="AR26695" s="8"/>
      <c r="BV26695" s="38"/>
    </row>
    <row r="26696" spans="44:74">
      <c r="AR26696" s="8"/>
      <c r="BV26696" s="38"/>
    </row>
    <row r="26697" spans="44:74">
      <c r="AR26697" s="8"/>
      <c r="BV26697" s="38"/>
    </row>
    <row r="26698" spans="44:74">
      <c r="AR26698" s="8"/>
      <c r="BV26698" s="38"/>
    </row>
    <row r="26699" spans="44:74">
      <c r="AR26699" s="8"/>
      <c r="BV26699" s="38"/>
    </row>
    <row r="26700" spans="44:74">
      <c r="AR26700" s="8"/>
      <c r="BV26700" s="38"/>
    </row>
    <row r="26701" spans="44:74">
      <c r="AR26701" s="8"/>
      <c r="BV26701" s="38"/>
    </row>
    <row r="26702" spans="44:74">
      <c r="AR26702" s="8"/>
      <c r="BV26702" s="38"/>
    </row>
    <row r="26703" spans="44:74">
      <c r="AR26703" s="8"/>
      <c r="BV26703" s="38"/>
    </row>
    <row r="26704" spans="44:74">
      <c r="AR26704" s="8"/>
      <c r="BV26704" s="38"/>
    </row>
    <row r="26705" spans="44:74">
      <c r="AR26705" s="8"/>
      <c r="BV26705" s="38"/>
    </row>
    <row r="26706" spans="44:74">
      <c r="AR26706" s="8"/>
      <c r="BV26706" s="38"/>
    </row>
    <row r="26707" spans="44:74">
      <c r="AR26707" s="8"/>
      <c r="BV26707" s="38"/>
    </row>
    <row r="26708" spans="44:74">
      <c r="AR26708" s="8"/>
      <c r="BV26708" s="38"/>
    </row>
    <row r="26709" spans="44:74">
      <c r="AR26709" s="8"/>
      <c r="BV26709" s="38"/>
    </row>
    <row r="26710" spans="44:74">
      <c r="AR26710" s="8"/>
      <c r="BV26710" s="38"/>
    </row>
    <row r="26711" spans="44:74">
      <c r="AR26711" s="8"/>
      <c r="BV26711" s="38"/>
    </row>
    <row r="26712" spans="44:74">
      <c r="AR26712" s="8"/>
      <c r="BV26712" s="38"/>
    </row>
    <row r="26713" spans="44:74">
      <c r="AR26713" s="8"/>
      <c r="BV26713" s="38"/>
    </row>
    <row r="26714" spans="44:74">
      <c r="AR26714" s="8"/>
      <c r="BV26714" s="38"/>
    </row>
    <row r="26715" spans="44:74">
      <c r="AR26715" s="8"/>
      <c r="BV26715" s="38"/>
    </row>
    <row r="26716" spans="44:74">
      <c r="AR26716" s="8"/>
      <c r="BV26716" s="38"/>
    </row>
    <row r="26717" spans="44:74">
      <c r="AR26717" s="8"/>
      <c r="BV26717" s="38"/>
    </row>
    <row r="26718" spans="44:74">
      <c r="AR26718" s="8"/>
      <c r="BV26718" s="38"/>
    </row>
    <row r="26719" spans="44:74">
      <c r="AR26719" s="8"/>
      <c r="BV26719" s="38"/>
    </row>
    <row r="26720" spans="44:74">
      <c r="AR26720" s="8"/>
      <c r="BV26720" s="38"/>
    </row>
    <row r="26721" spans="44:74">
      <c r="AR26721" s="8"/>
      <c r="BV26721" s="38"/>
    </row>
    <row r="26722" spans="44:74">
      <c r="AR26722" s="8"/>
      <c r="BV26722" s="38"/>
    </row>
    <row r="26723" spans="44:74">
      <c r="AR26723" s="8"/>
      <c r="BV26723" s="38"/>
    </row>
    <row r="26724" spans="44:74">
      <c r="AR26724" s="8"/>
      <c r="BV26724" s="38"/>
    </row>
    <row r="26725" spans="44:74">
      <c r="AR26725" s="8"/>
      <c r="BV26725" s="38"/>
    </row>
    <row r="26726" spans="44:74">
      <c r="AR26726" s="8"/>
      <c r="BV26726" s="38"/>
    </row>
    <row r="26727" spans="44:74">
      <c r="AR26727" s="8"/>
      <c r="BV26727" s="38"/>
    </row>
    <row r="26728" spans="44:74">
      <c r="AR26728" s="8"/>
      <c r="BV26728" s="38"/>
    </row>
    <row r="26729" spans="44:74">
      <c r="AR26729" s="8"/>
      <c r="BV26729" s="38"/>
    </row>
    <row r="26730" spans="44:74">
      <c r="AR26730" s="8"/>
      <c r="BV26730" s="38"/>
    </row>
    <row r="26731" spans="44:74">
      <c r="AR26731" s="8"/>
      <c r="BV26731" s="38"/>
    </row>
    <row r="26732" spans="44:74">
      <c r="AR26732" s="8"/>
      <c r="BV26732" s="38"/>
    </row>
    <row r="26733" spans="44:74">
      <c r="AR26733" s="8"/>
      <c r="BV26733" s="38"/>
    </row>
    <row r="26734" spans="44:74">
      <c r="AR26734" s="8"/>
      <c r="BV26734" s="38"/>
    </row>
    <row r="26735" spans="44:74">
      <c r="AR26735" s="8"/>
      <c r="BV26735" s="38"/>
    </row>
    <row r="26736" spans="44:74">
      <c r="AR26736" s="8"/>
      <c r="BV26736" s="38"/>
    </row>
    <row r="26737" spans="44:74">
      <c r="AR26737" s="8"/>
      <c r="BV26737" s="38"/>
    </row>
    <row r="26738" spans="44:74">
      <c r="AR26738" s="8"/>
      <c r="BV26738" s="38"/>
    </row>
    <row r="26739" spans="44:74">
      <c r="AR26739" s="8"/>
      <c r="BV26739" s="38"/>
    </row>
    <row r="26740" spans="44:74">
      <c r="AR26740" s="8"/>
      <c r="BV26740" s="38"/>
    </row>
    <row r="26741" spans="44:74">
      <c r="AR26741" s="8"/>
      <c r="BV26741" s="38"/>
    </row>
    <row r="26742" spans="44:74">
      <c r="AR26742" s="8"/>
      <c r="BV26742" s="38"/>
    </row>
    <row r="26743" spans="44:74">
      <c r="AR26743" s="8"/>
      <c r="BV26743" s="38"/>
    </row>
    <row r="26744" spans="44:74">
      <c r="AR26744" s="8"/>
      <c r="BV26744" s="38"/>
    </row>
    <row r="26745" spans="44:74">
      <c r="AR26745" s="8"/>
      <c r="BV26745" s="38"/>
    </row>
    <row r="26746" spans="44:74">
      <c r="AR26746" s="8"/>
      <c r="BV26746" s="38"/>
    </row>
    <row r="26747" spans="44:74">
      <c r="AR26747" s="8"/>
      <c r="BV26747" s="38"/>
    </row>
    <row r="26748" spans="44:74">
      <c r="AR26748" s="8"/>
      <c r="BV26748" s="38"/>
    </row>
    <row r="26749" spans="44:74">
      <c r="AR26749" s="8"/>
      <c r="BV26749" s="38"/>
    </row>
    <row r="26750" spans="44:74">
      <c r="AR26750" s="8"/>
      <c r="BV26750" s="38"/>
    </row>
    <row r="26751" spans="44:74">
      <c r="AR26751" s="8"/>
      <c r="BV26751" s="38"/>
    </row>
    <row r="26752" spans="44:74">
      <c r="AR26752" s="8"/>
      <c r="BV26752" s="38"/>
    </row>
    <row r="26753" spans="44:74">
      <c r="AR26753" s="8"/>
      <c r="BV26753" s="38"/>
    </row>
    <row r="26754" spans="44:74">
      <c r="AR26754" s="8"/>
      <c r="BV26754" s="38"/>
    </row>
    <row r="26755" spans="44:74">
      <c r="AR26755" s="8"/>
      <c r="BV26755" s="38"/>
    </row>
    <row r="26756" spans="44:74">
      <c r="AR26756" s="8"/>
      <c r="BV26756" s="38"/>
    </row>
    <row r="26757" spans="44:74">
      <c r="AR26757" s="8"/>
      <c r="BV26757" s="38"/>
    </row>
    <row r="26758" spans="44:74">
      <c r="AR26758" s="8"/>
      <c r="BV26758" s="38"/>
    </row>
    <row r="26759" spans="44:74">
      <c r="AR26759" s="8"/>
      <c r="BV26759" s="38"/>
    </row>
    <row r="26760" spans="44:74">
      <c r="AR26760" s="8"/>
      <c r="BV26760" s="38"/>
    </row>
    <row r="26761" spans="44:74">
      <c r="AR26761" s="8"/>
      <c r="BV26761" s="38"/>
    </row>
    <row r="26762" spans="44:74">
      <c r="AR26762" s="8"/>
      <c r="BV26762" s="38"/>
    </row>
    <row r="26763" spans="44:74">
      <c r="AR26763" s="8"/>
      <c r="BV26763" s="38"/>
    </row>
    <row r="26764" spans="44:74">
      <c r="AR26764" s="8"/>
      <c r="BV26764" s="38"/>
    </row>
    <row r="26765" spans="44:74">
      <c r="AR26765" s="8"/>
      <c r="BV26765" s="38"/>
    </row>
    <row r="26766" spans="44:74">
      <c r="AR26766" s="8"/>
      <c r="BV26766" s="38"/>
    </row>
    <row r="26767" spans="44:74">
      <c r="AR26767" s="8"/>
      <c r="BV26767" s="38"/>
    </row>
    <row r="26768" spans="44:74">
      <c r="AR26768" s="8"/>
      <c r="BV26768" s="38"/>
    </row>
    <row r="26769" spans="44:74">
      <c r="AR26769" s="8"/>
      <c r="BV26769" s="38"/>
    </row>
    <row r="26770" spans="44:74">
      <c r="AR26770" s="8"/>
      <c r="BV26770" s="38"/>
    </row>
    <row r="26771" spans="44:74">
      <c r="AR26771" s="8"/>
      <c r="BV26771" s="38"/>
    </row>
    <row r="26772" spans="44:74">
      <c r="AR26772" s="8"/>
      <c r="BV26772" s="38"/>
    </row>
    <row r="26773" spans="44:74">
      <c r="AR26773" s="8"/>
      <c r="BV26773" s="38"/>
    </row>
    <row r="26774" spans="44:74">
      <c r="AR26774" s="8"/>
      <c r="BV26774" s="38"/>
    </row>
    <row r="26775" spans="44:74">
      <c r="AR26775" s="8"/>
      <c r="BV26775" s="38"/>
    </row>
    <row r="26776" spans="44:74">
      <c r="AR26776" s="8"/>
      <c r="BV26776" s="38"/>
    </row>
    <row r="26777" spans="44:74">
      <c r="AR26777" s="8"/>
      <c r="BV26777" s="38"/>
    </row>
    <row r="26778" spans="44:74">
      <c r="AR26778" s="8"/>
      <c r="BV26778" s="38"/>
    </row>
    <row r="26779" spans="44:74">
      <c r="AR26779" s="8"/>
      <c r="BV26779" s="38"/>
    </row>
    <row r="26780" spans="44:74">
      <c r="AR26780" s="8"/>
      <c r="BV26780" s="38"/>
    </row>
    <row r="26781" spans="44:74">
      <c r="AR26781" s="8"/>
      <c r="BV26781" s="38"/>
    </row>
    <row r="26782" spans="44:74">
      <c r="AR26782" s="8"/>
      <c r="BV26782" s="38"/>
    </row>
    <row r="26783" spans="44:74">
      <c r="AR26783" s="8"/>
      <c r="BV26783" s="38"/>
    </row>
    <row r="26784" spans="44:74">
      <c r="AR26784" s="8"/>
      <c r="BV26784" s="38"/>
    </row>
    <row r="26785" spans="44:74">
      <c r="AR26785" s="8"/>
      <c r="BV26785" s="38"/>
    </row>
    <row r="26786" spans="44:74">
      <c r="AR26786" s="8"/>
      <c r="BV26786" s="38"/>
    </row>
    <row r="26787" spans="44:74">
      <c r="AR26787" s="8"/>
      <c r="BV26787" s="38"/>
    </row>
    <row r="26788" spans="44:74">
      <c r="AR26788" s="8"/>
      <c r="BV26788" s="38"/>
    </row>
    <row r="26789" spans="44:74">
      <c r="AR26789" s="8"/>
      <c r="BV26789" s="38"/>
    </row>
    <row r="26790" spans="44:74">
      <c r="AR26790" s="8"/>
      <c r="BV26790" s="38"/>
    </row>
    <row r="26791" spans="44:74">
      <c r="AR26791" s="8"/>
      <c r="BV26791" s="38"/>
    </row>
    <row r="26792" spans="44:74">
      <c r="AR26792" s="8"/>
      <c r="BV26792" s="38"/>
    </row>
    <row r="26793" spans="44:74">
      <c r="AR26793" s="8"/>
      <c r="BV26793" s="38"/>
    </row>
    <row r="26794" spans="44:74">
      <c r="AR26794" s="8"/>
      <c r="BV26794" s="38"/>
    </row>
    <row r="26795" spans="44:74">
      <c r="AR26795" s="8"/>
      <c r="BV26795" s="38"/>
    </row>
    <row r="26796" spans="44:74">
      <c r="AR26796" s="8"/>
      <c r="BV26796" s="38"/>
    </row>
    <row r="26797" spans="44:74">
      <c r="AR26797" s="8"/>
      <c r="BV26797" s="38"/>
    </row>
    <row r="26798" spans="44:74">
      <c r="AR26798" s="8"/>
      <c r="BV26798" s="38"/>
    </row>
    <row r="26799" spans="44:74">
      <c r="AR26799" s="8"/>
      <c r="BV26799" s="38"/>
    </row>
    <row r="26800" spans="44:74">
      <c r="AR26800" s="8"/>
      <c r="BV26800" s="38"/>
    </row>
    <row r="26801" spans="44:74">
      <c r="AR26801" s="8"/>
      <c r="BV26801" s="38"/>
    </row>
    <row r="26802" spans="44:74">
      <c r="AR26802" s="8"/>
      <c r="BV26802" s="38"/>
    </row>
    <row r="26803" spans="44:74">
      <c r="AR26803" s="8"/>
      <c r="BV26803" s="38"/>
    </row>
    <row r="26804" spans="44:74">
      <c r="AR26804" s="8"/>
      <c r="BV26804" s="38"/>
    </row>
    <row r="26805" spans="44:74">
      <c r="AR26805" s="8"/>
      <c r="BV26805" s="38"/>
    </row>
    <row r="26806" spans="44:74">
      <c r="AR26806" s="8"/>
      <c r="BV26806" s="38"/>
    </row>
    <row r="26807" spans="44:74">
      <c r="AR26807" s="8"/>
      <c r="BV26807" s="38"/>
    </row>
    <row r="26808" spans="44:74">
      <c r="AR26808" s="8"/>
      <c r="BV26808" s="38"/>
    </row>
    <row r="26809" spans="44:74">
      <c r="AR26809" s="8"/>
      <c r="BV26809" s="38"/>
    </row>
    <row r="26810" spans="44:74">
      <c r="AR26810" s="8"/>
      <c r="BV26810" s="38"/>
    </row>
    <row r="26811" spans="44:74">
      <c r="AR26811" s="8"/>
      <c r="BV26811" s="38"/>
    </row>
    <row r="26812" spans="44:74">
      <c r="AR26812" s="8"/>
      <c r="BV26812" s="38"/>
    </row>
    <row r="26813" spans="44:74">
      <c r="AR26813" s="8"/>
      <c r="BV26813" s="38"/>
    </row>
    <row r="26814" spans="44:74">
      <c r="AR26814" s="8"/>
      <c r="BV26814" s="38"/>
    </row>
    <row r="26815" spans="44:74">
      <c r="AR26815" s="8"/>
      <c r="BV26815" s="38"/>
    </row>
    <row r="26816" spans="44:74">
      <c r="AR26816" s="8"/>
      <c r="BV26816" s="38"/>
    </row>
    <row r="26817" spans="44:74">
      <c r="AR26817" s="8"/>
      <c r="BV26817" s="38"/>
    </row>
    <row r="26818" spans="44:74">
      <c r="AR26818" s="8"/>
      <c r="BV26818" s="38"/>
    </row>
    <row r="26819" spans="44:74">
      <c r="AR26819" s="8"/>
      <c r="BV26819" s="38"/>
    </row>
    <row r="26820" spans="44:74">
      <c r="AR26820" s="8"/>
      <c r="BV26820" s="38"/>
    </row>
    <row r="26821" spans="44:74">
      <c r="AR26821" s="8"/>
      <c r="BV26821" s="38"/>
    </row>
    <row r="26822" spans="44:74">
      <c r="AR26822" s="8"/>
      <c r="BV26822" s="38"/>
    </row>
    <row r="26823" spans="44:74">
      <c r="AR26823" s="8"/>
      <c r="BV26823" s="38"/>
    </row>
    <row r="26824" spans="44:74">
      <c r="AR26824" s="8"/>
      <c r="BV26824" s="38"/>
    </row>
    <row r="26825" spans="44:74">
      <c r="AR26825" s="8"/>
      <c r="BV26825" s="38"/>
    </row>
    <row r="26826" spans="44:74">
      <c r="AR26826" s="8"/>
      <c r="BV26826" s="38"/>
    </row>
    <row r="26827" spans="44:74">
      <c r="AR26827" s="8"/>
      <c r="BV26827" s="38"/>
    </row>
    <row r="26828" spans="44:74">
      <c r="AR26828" s="8"/>
      <c r="BV26828" s="38"/>
    </row>
    <row r="26829" spans="44:74">
      <c r="AR26829" s="8"/>
      <c r="BV26829" s="38"/>
    </row>
    <row r="26830" spans="44:74">
      <c r="AR26830" s="8"/>
      <c r="BV26830" s="38"/>
    </row>
    <row r="26831" spans="44:74">
      <c r="AR26831" s="8"/>
      <c r="BV26831" s="38"/>
    </row>
    <row r="26832" spans="44:74">
      <c r="AR26832" s="8"/>
      <c r="BV26832" s="38"/>
    </row>
    <row r="26833" spans="44:74">
      <c r="AR26833" s="8"/>
      <c r="BV26833" s="38"/>
    </row>
    <row r="26834" spans="44:74">
      <c r="AR26834" s="8"/>
      <c r="BV26834" s="38"/>
    </row>
    <row r="26835" spans="44:74">
      <c r="AR26835" s="8"/>
      <c r="BV26835" s="38"/>
    </row>
    <row r="26836" spans="44:74">
      <c r="AR26836" s="8"/>
      <c r="BV26836" s="38"/>
    </row>
    <row r="26837" spans="44:74">
      <c r="AR26837" s="8"/>
      <c r="BV26837" s="38"/>
    </row>
    <row r="26838" spans="44:74">
      <c r="AR26838" s="8"/>
      <c r="BV26838" s="38"/>
    </row>
    <row r="26839" spans="44:74">
      <c r="AR26839" s="8"/>
      <c r="BV26839" s="38"/>
    </row>
    <row r="26840" spans="44:74">
      <c r="AR26840" s="8"/>
      <c r="BV26840" s="38"/>
    </row>
    <row r="26841" spans="44:74">
      <c r="AR26841" s="8"/>
      <c r="BV26841" s="38"/>
    </row>
    <row r="26842" spans="44:74">
      <c r="AR26842" s="8"/>
      <c r="BV26842" s="38"/>
    </row>
    <row r="26843" spans="44:74">
      <c r="AR26843" s="8"/>
      <c r="BV26843" s="38"/>
    </row>
    <row r="26844" spans="44:74">
      <c r="AR26844" s="8"/>
      <c r="BV26844" s="38"/>
    </row>
    <row r="26845" spans="44:74">
      <c r="AR26845" s="8"/>
      <c r="BV26845" s="38"/>
    </row>
    <row r="26846" spans="44:74">
      <c r="AR26846" s="8"/>
      <c r="BV26846" s="38"/>
    </row>
    <row r="26847" spans="44:74">
      <c r="AR26847" s="8"/>
      <c r="BV26847" s="38"/>
    </row>
    <row r="26848" spans="44:74">
      <c r="AR26848" s="8"/>
      <c r="BV26848" s="38"/>
    </row>
    <row r="26849" spans="44:74">
      <c r="AR26849" s="8"/>
      <c r="BV26849" s="38"/>
    </row>
    <row r="26850" spans="44:74">
      <c r="AR26850" s="8"/>
      <c r="BV26850" s="38"/>
    </row>
    <row r="26851" spans="44:74">
      <c r="AR26851" s="8"/>
      <c r="BV26851" s="38"/>
    </row>
    <row r="26852" spans="44:74">
      <c r="AR26852" s="8"/>
      <c r="BV26852" s="38"/>
    </row>
    <row r="26853" spans="44:74">
      <c r="AR26853" s="8"/>
      <c r="BV26853" s="38"/>
    </row>
    <row r="26854" spans="44:74">
      <c r="AR26854" s="8"/>
      <c r="BV26854" s="38"/>
    </row>
    <row r="26855" spans="44:74">
      <c r="AR26855" s="8"/>
      <c r="BV26855" s="38"/>
    </row>
    <row r="26856" spans="44:74">
      <c r="AR26856" s="8"/>
      <c r="BV26856" s="38"/>
    </row>
    <row r="26857" spans="44:74">
      <c r="AR26857" s="8"/>
      <c r="BV26857" s="38"/>
    </row>
    <row r="26858" spans="44:74">
      <c r="AR26858" s="8"/>
      <c r="BV26858" s="38"/>
    </row>
    <row r="26859" spans="44:74">
      <c r="AR26859" s="8"/>
      <c r="BV26859" s="38"/>
    </row>
    <row r="26860" spans="44:74">
      <c r="AR26860" s="8"/>
      <c r="BV26860" s="38"/>
    </row>
    <row r="26861" spans="44:74">
      <c r="AR26861" s="8"/>
      <c r="BV26861" s="38"/>
    </row>
    <row r="26862" spans="44:74">
      <c r="AR26862" s="8"/>
      <c r="BV26862" s="38"/>
    </row>
    <row r="26863" spans="44:74">
      <c r="AR26863" s="8"/>
      <c r="BV26863" s="38"/>
    </row>
    <row r="26864" spans="44:74">
      <c r="AR26864" s="8"/>
      <c r="BV26864" s="38"/>
    </row>
    <row r="26865" spans="44:74">
      <c r="AR26865" s="8"/>
      <c r="BV26865" s="38"/>
    </row>
    <row r="26866" spans="44:74">
      <c r="AR26866" s="8"/>
      <c r="BV26866" s="38"/>
    </row>
    <row r="26867" spans="44:74">
      <c r="AR26867" s="8"/>
      <c r="BV26867" s="38"/>
    </row>
    <row r="26868" spans="44:74">
      <c r="AR26868" s="8"/>
      <c r="BV26868" s="38"/>
    </row>
    <row r="26869" spans="44:74">
      <c r="AR26869" s="8"/>
      <c r="BV26869" s="38"/>
    </row>
    <row r="26870" spans="44:74">
      <c r="AR26870" s="8"/>
      <c r="BV26870" s="38"/>
    </row>
    <row r="26871" spans="44:74">
      <c r="AR26871" s="8"/>
      <c r="BV26871" s="38"/>
    </row>
    <row r="26872" spans="44:74">
      <c r="AR26872" s="8"/>
      <c r="BV26872" s="38"/>
    </row>
    <row r="26873" spans="44:74">
      <c r="AR26873" s="8"/>
      <c r="BV26873" s="38"/>
    </row>
    <row r="26874" spans="44:74">
      <c r="AR26874" s="8"/>
      <c r="BV26874" s="38"/>
    </row>
    <row r="26875" spans="44:74">
      <c r="AR26875" s="8"/>
      <c r="BV26875" s="38"/>
    </row>
    <row r="26876" spans="44:74">
      <c r="AR26876" s="8"/>
      <c r="BV26876" s="38"/>
    </row>
    <row r="26877" spans="44:74">
      <c r="AR26877" s="8"/>
      <c r="BV26877" s="38"/>
    </row>
    <row r="26878" spans="44:74">
      <c r="AR26878" s="8"/>
      <c r="BV26878" s="38"/>
    </row>
    <row r="26879" spans="44:74">
      <c r="AR26879" s="8"/>
      <c r="BV26879" s="38"/>
    </row>
    <row r="26880" spans="44:74">
      <c r="AR26880" s="8"/>
      <c r="BV26880" s="38"/>
    </row>
    <row r="26881" spans="44:74">
      <c r="AR26881" s="8"/>
      <c r="BV26881" s="38"/>
    </row>
    <row r="26882" spans="44:74">
      <c r="AR26882" s="8"/>
      <c r="BV26882" s="38"/>
    </row>
    <row r="26883" spans="44:74">
      <c r="AR26883" s="8"/>
      <c r="BV26883" s="38"/>
    </row>
    <row r="26884" spans="44:74">
      <c r="AR26884" s="8"/>
      <c r="BV26884" s="38"/>
    </row>
    <row r="26885" spans="44:74">
      <c r="AR26885" s="8"/>
      <c r="BV26885" s="38"/>
    </row>
    <row r="26886" spans="44:74">
      <c r="AR26886" s="8"/>
      <c r="BV26886" s="38"/>
    </row>
    <row r="26887" spans="44:74">
      <c r="AR26887" s="8"/>
      <c r="BV26887" s="38"/>
    </row>
    <row r="26888" spans="44:74">
      <c r="AR26888" s="8"/>
      <c r="BV26888" s="38"/>
    </row>
    <row r="26889" spans="44:74">
      <c r="AR26889" s="8"/>
      <c r="BV26889" s="38"/>
    </row>
    <row r="26890" spans="44:74">
      <c r="AR26890" s="8"/>
      <c r="BV26890" s="38"/>
    </row>
    <row r="26891" spans="44:74">
      <c r="AR26891" s="8"/>
      <c r="BV26891" s="38"/>
    </row>
    <row r="26892" spans="44:74">
      <c r="AR26892" s="8"/>
      <c r="BV26892" s="38"/>
    </row>
    <row r="26893" spans="44:74">
      <c r="AR26893" s="8"/>
      <c r="BV26893" s="38"/>
    </row>
    <row r="26894" spans="44:74">
      <c r="AR26894" s="8"/>
      <c r="BV26894" s="38"/>
    </row>
    <row r="26895" spans="44:74">
      <c r="AR26895" s="8"/>
      <c r="BV26895" s="38"/>
    </row>
    <row r="26896" spans="44:74">
      <c r="AR26896" s="8"/>
      <c r="BV26896" s="38"/>
    </row>
    <row r="26897" spans="44:74">
      <c r="AR26897" s="8"/>
      <c r="BV26897" s="38"/>
    </row>
    <row r="26898" spans="44:74">
      <c r="AR26898" s="8"/>
      <c r="BV26898" s="38"/>
    </row>
    <row r="26899" spans="44:74">
      <c r="AR26899" s="8"/>
      <c r="BV26899" s="38"/>
    </row>
    <row r="26900" spans="44:74">
      <c r="AR26900" s="8"/>
      <c r="BV26900" s="38"/>
    </row>
    <row r="26901" spans="44:74">
      <c r="AR26901" s="8"/>
      <c r="BV26901" s="38"/>
    </row>
    <row r="26902" spans="44:74">
      <c r="AR26902" s="8"/>
      <c r="BV26902" s="38"/>
    </row>
    <row r="26903" spans="44:74">
      <c r="AR26903" s="8"/>
      <c r="BV26903" s="38"/>
    </row>
    <row r="26904" spans="44:74">
      <c r="AR26904" s="8"/>
      <c r="BV26904" s="38"/>
    </row>
    <row r="26905" spans="44:74">
      <c r="AR26905" s="8"/>
      <c r="BV26905" s="38"/>
    </row>
    <row r="26906" spans="44:74">
      <c r="AR26906" s="8"/>
      <c r="BV26906" s="38"/>
    </row>
    <row r="26907" spans="44:74">
      <c r="AR26907" s="8"/>
      <c r="BV26907" s="38"/>
    </row>
    <row r="26908" spans="44:74">
      <c r="AR26908" s="8"/>
      <c r="BV26908" s="38"/>
    </row>
    <row r="26909" spans="44:74">
      <c r="AR26909" s="8"/>
      <c r="BV26909" s="38"/>
    </row>
    <row r="26910" spans="44:74">
      <c r="AR26910" s="8"/>
      <c r="BV26910" s="38"/>
    </row>
    <row r="26911" spans="44:74">
      <c r="AR26911" s="8"/>
      <c r="BV26911" s="38"/>
    </row>
    <row r="26912" spans="44:74">
      <c r="AR26912" s="8"/>
      <c r="BV26912" s="38"/>
    </row>
    <row r="26913" spans="44:74">
      <c r="AR26913" s="8"/>
      <c r="BV26913" s="38"/>
    </row>
    <row r="26914" spans="44:74">
      <c r="AR26914" s="8"/>
      <c r="BV26914" s="38"/>
    </row>
    <row r="26915" spans="44:74">
      <c r="AR26915" s="8"/>
      <c r="BV26915" s="38"/>
    </row>
    <row r="26916" spans="44:74">
      <c r="AR26916" s="8"/>
      <c r="BV26916" s="38"/>
    </row>
    <row r="26917" spans="44:74">
      <c r="AR26917" s="8"/>
      <c r="BV26917" s="38"/>
    </row>
    <row r="26918" spans="44:74">
      <c r="AR26918" s="8"/>
      <c r="BV26918" s="38"/>
    </row>
    <row r="26919" spans="44:74">
      <c r="AR26919" s="8"/>
      <c r="BV26919" s="38"/>
    </row>
    <row r="26920" spans="44:74">
      <c r="AR26920" s="8"/>
      <c r="BV26920" s="38"/>
    </row>
    <row r="26921" spans="44:74">
      <c r="AR26921" s="8"/>
      <c r="BV26921" s="38"/>
    </row>
    <row r="26922" spans="44:74">
      <c r="AR26922" s="8"/>
      <c r="BV26922" s="38"/>
    </row>
    <row r="26923" spans="44:74">
      <c r="AR26923" s="8"/>
      <c r="BV26923" s="38"/>
    </row>
    <row r="26924" spans="44:74">
      <c r="AR26924" s="8"/>
      <c r="BV26924" s="38"/>
    </row>
    <row r="26925" spans="44:74">
      <c r="AR26925" s="8"/>
      <c r="BV26925" s="38"/>
    </row>
    <row r="26926" spans="44:74">
      <c r="AR26926" s="8"/>
      <c r="BV26926" s="38"/>
    </row>
    <row r="26927" spans="44:74">
      <c r="AR26927" s="8"/>
      <c r="BV26927" s="38"/>
    </row>
    <row r="26928" spans="44:74">
      <c r="AR26928" s="8"/>
      <c r="BV26928" s="38"/>
    </row>
    <row r="26929" spans="44:74">
      <c r="AR26929" s="8"/>
      <c r="BV26929" s="38"/>
    </row>
    <row r="26930" spans="44:74">
      <c r="AR26930" s="8"/>
      <c r="BV26930" s="38"/>
    </row>
    <row r="26931" spans="44:74">
      <c r="AR26931" s="8"/>
      <c r="BV26931" s="38"/>
    </row>
    <row r="26932" spans="44:74">
      <c r="AR26932" s="8"/>
      <c r="BV26932" s="38"/>
    </row>
    <row r="26933" spans="44:74">
      <c r="AR26933" s="8"/>
      <c r="BV26933" s="38"/>
    </row>
    <row r="26934" spans="44:74">
      <c r="AR26934" s="8"/>
      <c r="BV26934" s="38"/>
    </row>
    <row r="26935" spans="44:74">
      <c r="AR26935" s="8"/>
      <c r="BV26935" s="38"/>
    </row>
    <row r="26936" spans="44:74">
      <c r="AR26936" s="8"/>
      <c r="BV26936" s="38"/>
    </row>
    <row r="26937" spans="44:74">
      <c r="AR26937" s="8"/>
      <c r="BV26937" s="38"/>
    </row>
    <row r="26938" spans="44:74">
      <c r="AR26938" s="8"/>
      <c r="BV26938" s="38"/>
    </row>
    <row r="26939" spans="44:74">
      <c r="AR26939" s="8"/>
      <c r="BV26939" s="38"/>
    </row>
    <row r="26940" spans="44:74">
      <c r="AR26940" s="8"/>
      <c r="BV26940" s="38"/>
    </row>
    <row r="26941" spans="44:74">
      <c r="AR26941" s="8"/>
      <c r="BV26941" s="38"/>
    </row>
    <row r="26942" spans="44:74">
      <c r="AR26942" s="8"/>
      <c r="BV26942" s="38"/>
    </row>
    <row r="26943" spans="44:74">
      <c r="AR26943" s="8"/>
      <c r="BV26943" s="38"/>
    </row>
    <row r="26944" spans="44:74">
      <c r="AR26944" s="8"/>
      <c r="BV26944" s="38"/>
    </row>
    <row r="26945" spans="44:74">
      <c r="AR26945" s="8"/>
      <c r="BV26945" s="38"/>
    </row>
    <row r="26946" spans="44:74">
      <c r="AR26946" s="8"/>
      <c r="BV26946" s="38"/>
    </row>
    <row r="26947" spans="44:74">
      <c r="AR26947" s="8"/>
      <c r="BV26947" s="38"/>
    </row>
    <row r="26948" spans="44:74">
      <c r="AR26948" s="8"/>
      <c r="BV26948" s="38"/>
    </row>
    <row r="26949" spans="44:74">
      <c r="AR26949" s="8"/>
      <c r="BV26949" s="38"/>
    </row>
    <row r="26950" spans="44:74">
      <c r="AR26950" s="8"/>
      <c r="BV26950" s="38"/>
    </row>
    <row r="26951" spans="44:74">
      <c r="AR26951" s="8"/>
      <c r="BV26951" s="38"/>
    </row>
    <row r="26952" spans="44:74">
      <c r="AR26952" s="8"/>
      <c r="BV26952" s="38"/>
    </row>
    <row r="26953" spans="44:74">
      <c r="AR26953" s="8"/>
      <c r="BV26953" s="38"/>
    </row>
    <row r="26954" spans="44:74">
      <c r="AR26954" s="8"/>
      <c r="BV26954" s="38"/>
    </row>
    <row r="26955" spans="44:74">
      <c r="AR26955" s="8"/>
      <c r="BV26955" s="38"/>
    </row>
    <row r="26956" spans="44:74">
      <c r="AR26956" s="8"/>
      <c r="BV26956" s="38"/>
    </row>
    <row r="26957" spans="44:74">
      <c r="AR26957" s="8"/>
      <c r="BV26957" s="38"/>
    </row>
    <row r="26958" spans="44:74">
      <c r="AR26958" s="8"/>
      <c r="BV26958" s="38"/>
    </row>
    <row r="26959" spans="44:74">
      <c r="AR26959" s="8"/>
      <c r="BV26959" s="38"/>
    </row>
    <row r="26960" spans="44:74">
      <c r="AR26960" s="8"/>
      <c r="BV26960" s="38"/>
    </row>
    <row r="26961" spans="44:74">
      <c r="AR26961" s="8"/>
      <c r="BV26961" s="38"/>
    </row>
    <row r="26962" spans="44:74">
      <c r="AR26962" s="8"/>
      <c r="BV26962" s="38"/>
    </row>
    <row r="26963" spans="44:74">
      <c r="AR26963" s="8"/>
      <c r="BV26963" s="38"/>
    </row>
    <row r="26964" spans="44:74">
      <c r="AR26964" s="8"/>
      <c r="BV26964" s="38"/>
    </row>
    <row r="26965" spans="44:74">
      <c r="AR26965" s="8"/>
      <c r="BV26965" s="38"/>
    </row>
    <row r="26966" spans="44:74">
      <c r="AR26966" s="8"/>
      <c r="BV26966" s="38"/>
    </row>
    <row r="26967" spans="44:74">
      <c r="AR26967" s="8"/>
      <c r="BV26967" s="38"/>
    </row>
    <row r="26968" spans="44:74">
      <c r="AR26968" s="8"/>
      <c r="BV26968" s="38"/>
    </row>
    <row r="26969" spans="44:74">
      <c r="AR26969" s="8"/>
      <c r="BV26969" s="38"/>
    </row>
    <row r="26970" spans="44:74">
      <c r="AR26970" s="8"/>
      <c r="BV26970" s="38"/>
    </row>
    <row r="26971" spans="44:74">
      <c r="AR26971" s="8"/>
      <c r="BV26971" s="38"/>
    </row>
    <row r="26972" spans="44:74">
      <c r="AR26972" s="8"/>
      <c r="BV26972" s="38"/>
    </row>
    <row r="26973" spans="44:74">
      <c r="AR26973" s="8"/>
      <c r="BV26973" s="38"/>
    </row>
    <row r="26974" spans="44:74">
      <c r="AR26974" s="8"/>
      <c r="BV26974" s="38"/>
    </row>
    <row r="26975" spans="44:74">
      <c r="AR26975" s="8"/>
      <c r="BV26975" s="38"/>
    </row>
    <row r="26976" spans="44:74">
      <c r="AR26976" s="8"/>
      <c r="BV26976" s="38"/>
    </row>
    <row r="26977" spans="44:74">
      <c r="AR26977" s="8"/>
      <c r="BV26977" s="38"/>
    </row>
    <row r="26978" spans="44:74">
      <c r="AR26978" s="8"/>
      <c r="BV26978" s="38"/>
    </row>
    <row r="26979" spans="44:74">
      <c r="AR26979" s="8"/>
      <c r="BV26979" s="38"/>
    </row>
    <row r="26980" spans="44:74">
      <c r="AR26980" s="8"/>
      <c r="BV26980" s="38"/>
    </row>
    <row r="26981" spans="44:74">
      <c r="AR26981" s="8"/>
      <c r="BV26981" s="38"/>
    </row>
    <row r="26982" spans="44:74">
      <c r="AR26982" s="8"/>
      <c r="BV26982" s="38"/>
    </row>
    <row r="26983" spans="44:74">
      <c r="AR26983" s="8"/>
      <c r="BV26983" s="38"/>
    </row>
    <row r="26984" spans="44:74">
      <c r="AR26984" s="8"/>
      <c r="BV26984" s="38"/>
    </row>
    <row r="26985" spans="44:74">
      <c r="AR26985" s="8"/>
      <c r="BV26985" s="38"/>
    </row>
    <row r="26986" spans="44:74">
      <c r="AR26986" s="8"/>
      <c r="BV26986" s="38"/>
    </row>
    <row r="26987" spans="44:74">
      <c r="AR26987" s="8"/>
      <c r="BV26987" s="38"/>
    </row>
    <row r="26988" spans="44:74">
      <c r="AR26988" s="8"/>
      <c r="BV26988" s="38"/>
    </row>
    <row r="26989" spans="44:74">
      <c r="AR26989" s="8"/>
      <c r="BV26989" s="38"/>
    </row>
    <row r="26990" spans="44:74">
      <c r="AR26990" s="8"/>
      <c r="BV26990" s="38"/>
    </row>
    <row r="26991" spans="44:74">
      <c r="AR26991" s="8"/>
      <c r="BV26991" s="38"/>
    </row>
    <row r="26992" spans="44:74">
      <c r="AR26992" s="8"/>
      <c r="BV26992" s="38"/>
    </row>
    <row r="26993" spans="44:74">
      <c r="AR26993" s="8"/>
      <c r="BV26993" s="38"/>
    </row>
    <row r="26994" spans="44:74">
      <c r="AR26994" s="8"/>
      <c r="BV26994" s="38"/>
    </row>
    <row r="26995" spans="44:74">
      <c r="AR26995" s="8"/>
      <c r="BV26995" s="38"/>
    </row>
    <row r="26996" spans="44:74">
      <c r="AR26996" s="8"/>
      <c r="BV26996" s="38"/>
    </row>
    <row r="26997" spans="44:74">
      <c r="AR26997" s="8"/>
      <c r="BV26997" s="38"/>
    </row>
    <row r="26998" spans="44:74">
      <c r="AR26998" s="8"/>
      <c r="BV26998" s="38"/>
    </row>
    <row r="26999" spans="44:74">
      <c r="AR26999" s="8"/>
      <c r="BV26999" s="38"/>
    </row>
    <row r="27000" spans="44:74">
      <c r="AR27000" s="8"/>
      <c r="BV27000" s="38"/>
    </row>
    <row r="27001" spans="44:74">
      <c r="AR27001" s="8"/>
      <c r="BV27001" s="38"/>
    </row>
    <row r="27002" spans="44:74">
      <c r="AR27002" s="8"/>
      <c r="BV27002" s="38"/>
    </row>
    <row r="27003" spans="44:74">
      <c r="AR27003" s="8"/>
      <c r="BV27003" s="38"/>
    </row>
    <row r="27004" spans="44:74">
      <c r="AR27004" s="8"/>
      <c r="BV27004" s="38"/>
    </row>
    <row r="27005" spans="44:74">
      <c r="AR27005" s="8"/>
      <c r="BV27005" s="38"/>
    </row>
    <row r="27006" spans="44:74">
      <c r="AR27006" s="8"/>
      <c r="BV27006" s="38"/>
    </row>
    <row r="27007" spans="44:74">
      <c r="AR27007" s="8"/>
      <c r="BV27007" s="38"/>
    </row>
    <row r="27008" spans="44:74">
      <c r="AR27008" s="8"/>
      <c r="BV27008" s="38"/>
    </row>
    <row r="27009" spans="44:74">
      <c r="AR27009" s="8"/>
      <c r="BV27009" s="38"/>
    </row>
    <row r="27010" spans="44:74">
      <c r="AR27010" s="8"/>
      <c r="BV27010" s="38"/>
    </row>
    <row r="27011" spans="44:74">
      <c r="AR27011" s="8"/>
      <c r="BV27011" s="38"/>
    </row>
    <row r="27012" spans="44:74">
      <c r="AR27012" s="8"/>
      <c r="BV27012" s="38"/>
    </row>
    <row r="27013" spans="44:74">
      <c r="AR27013" s="8"/>
      <c r="BV27013" s="38"/>
    </row>
    <row r="27014" spans="44:74">
      <c r="AR27014" s="8"/>
      <c r="BV27014" s="38"/>
    </row>
    <row r="27015" spans="44:74">
      <c r="AR27015" s="8"/>
      <c r="BV27015" s="38"/>
    </row>
    <row r="27016" spans="44:74">
      <c r="AR27016" s="8"/>
      <c r="BV27016" s="38"/>
    </row>
    <row r="27017" spans="44:74">
      <c r="AR27017" s="8"/>
      <c r="BV27017" s="38"/>
    </row>
    <row r="27018" spans="44:74">
      <c r="AR27018" s="8"/>
      <c r="BV27018" s="38"/>
    </row>
    <row r="27019" spans="44:74">
      <c r="AR27019" s="8"/>
      <c r="BV27019" s="38"/>
    </row>
    <row r="27020" spans="44:74">
      <c r="AR27020" s="8"/>
      <c r="BV27020" s="38"/>
    </row>
    <row r="27021" spans="44:74">
      <c r="AR27021" s="8"/>
      <c r="BV27021" s="38"/>
    </row>
    <row r="27022" spans="44:74">
      <c r="AR27022" s="8"/>
      <c r="BV27022" s="38"/>
    </row>
    <row r="27023" spans="44:74">
      <c r="AR27023" s="8"/>
      <c r="BV27023" s="38"/>
    </row>
    <row r="27024" spans="44:74">
      <c r="AR27024" s="8"/>
      <c r="BV27024" s="38"/>
    </row>
    <row r="27025" spans="44:74">
      <c r="AR27025" s="8"/>
      <c r="BV27025" s="38"/>
    </row>
    <row r="27026" spans="44:74">
      <c r="AR27026" s="8"/>
      <c r="BV27026" s="38"/>
    </row>
    <row r="27027" spans="44:74">
      <c r="AR27027" s="8"/>
      <c r="BV27027" s="38"/>
    </row>
    <row r="27028" spans="44:74">
      <c r="AR27028" s="8"/>
      <c r="BV27028" s="38"/>
    </row>
    <row r="27029" spans="44:74">
      <c r="AR27029" s="8"/>
      <c r="BV27029" s="38"/>
    </row>
    <row r="27030" spans="44:74">
      <c r="AR27030" s="8"/>
      <c r="BV27030" s="38"/>
    </row>
    <row r="27031" spans="44:74">
      <c r="AR27031" s="8"/>
      <c r="BV27031" s="38"/>
    </row>
    <row r="27032" spans="44:74">
      <c r="AR27032" s="8"/>
      <c r="BV27032" s="38"/>
    </row>
    <row r="27033" spans="44:74">
      <c r="AR27033" s="8"/>
      <c r="BV27033" s="38"/>
    </row>
    <row r="27034" spans="44:74">
      <c r="AR27034" s="8"/>
      <c r="BV27034" s="38"/>
    </row>
    <row r="27035" spans="44:74">
      <c r="AR27035" s="8"/>
      <c r="BV27035" s="38"/>
    </row>
    <row r="27036" spans="44:74">
      <c r="AR27036" s="8"/>
      <c r="BV27036" s="38"/>
    </row>
    <row r="27037" spans="44:74">
      <c r="AR27037" s="8"/>
      <c r="BV27037" s="38"/>
    </row>
    <row r="27038" spans="44:74">
      <c r="AR27038" s="8"/>
      <c r="BV27038" s="38"/>
    </row>
    <row r="27039" spans="44:74">
      <c r="AR27039" s="8"/>
      <c r="BV27039" s="38"/>
    </row>
    <row r="27040" spans="44:74">
      <c r="AR27040" s="8"/>
      <c r="BV27040" s="38"/>
    </row>
    <row r="27041" spans="44:74">
      <c r="AR27041" s="8"/>
      <c r="BV27041" s="38"/>
    </row>
    <row r="27042" spans="44:74">
      <c r="AR27042" s="8"/>
      <c r="BV27042" s="38"/>
    </row>
    <row r="27043" spans="44:74">
      <c r="AR27043" s="8"/>
      <c r="BV27043" s="38"/>
    </row>
    <row r="27044" spans="44:74">
      <c r="AR27044" s="8"/>
      <c r="BV27044" s="38"/>
    </row>
    <row r="27045" spans="44:74">
      <c r="AR27045" s="8"/>
      <c r="BV27045" s="38"/>
    </row>
    <row r="27046" spans="44:74">
      <c r="AR27046" s="8"/>
      <c r="BV27046" s="38"/>
    </row>
    <row r="27047" spans="44:74">
      <c r="AR27047" s="8"/>
      <c r="BV27047" s="38"/>
    </row>
    <row r="27048" spans="44:74">
      <c r="AR27048" s="8"/>
      <c r="BV27048" s="38"/>
    </row>
    <row r="27049" spans="44:74">
      <c r="AR27049" s="8"/>
      <c r="BV27049" s="38"/>
    </row>
    <row r="27050" spans="44:74">
      <c r="AR27050" s="8"/>
      <c r="BV27050" s="38"/>
    </row>
    <row r="27051" spans="44:74">
      <c r="AR27051" s="8"/>
      <c r="BV27051" s="38"/>
    </row>
    <row r="27052" spans="44:74">
      <c r="AR27052" s="8"/>
      <c r="BV27052" s="38"/>
    </row>
    <row r="27053" spans="44:74">
      <c r="AR27053" s="8"/>
      <c r="BV27053" s="38"/>
    </row>
    <row r="27054" spans="44:74">
      <c r="AR27054" s="8"/>
      <c r="BV27054" s="38"/>
    </row>
    <row r="27055" spans="44:74">
      <c r="AR27055" s="8"/>
      <c r="BV27055" s="38"/>
    </row>
    <row r="27056" spans="44:74">
      <c r="AR27056" s="8"/>
      <c r="BV27056" s="38"/>
    </row>
    <row r="27057" spans="44:74">
      <c r="AR27057" s="8"/>
      <c r="BV27057" s="38"/>
    </row>
    <row r="27058" spans="44:74">
      <c r="AR27058" s="8"/>
      <c r="BV27058" s="38"/>
    </row>
    <row r="27059" spans="44:74">
      <c r="AR27059" s="8"/>
      <c r="BV27059" s="38"/>
    </row>
    <row r="27060" spans="44:74">
      <c r="AR27060" s="8"/>
      <c r="BV27060" s="38"/>
    </row>
    <row r="27061" spans="44:74">
      <c r="AR27061" s="8"/>
      <c r="BV27061" s="38"/>
    </row>
    <row r="27062" spans="44:74">
      <c r="AR27062" s="8"/>
      <c r="BV27062" s="38"/>
    </row>
    <row r="27063" spans="44:74">
      <c r="AR27063" s="8"/>
      <c r="BV27063" s="38"/>
    </row>
    <row r="27064" spans="44:74">
      <c r="AR27064" s="8"/>
      <c r="BV27064" s="38"/>
    </row>
    <row r="27065" spans="44:74">
      <c r="AR27065" s="8"/>
      <c r="BV27065" s="38"/>
    </row>
    <row r="27066" spans="44:74">
      <c r="AR27066" s="8"/>
      <c r="BV27066" s="38"/>
    </row>
    <row r="27067" spans="44:74">
      <c r="AR27067" s="8"/>
      <c r="BV27067" s="38"/>
    </row>
    <row r="27068" spans="44:74">
      <c r="AR27068" s="8"/>
      <c r="BV27068" s="38"/>
    </row>
    <row r="27069" spans="44:74">
      <c r="AR27069" s="8"/>
      <c r="BV27069" s="38"/>
    </row>
    <row r="27070" spans="44:74">
      <c r="AR27070" s="8"/>
      <c r="BV27070" s="38"/>
    </row>
    <row r="27071" spans="44:74">
      <c r="AR27071" s="8"/>
      <c r="BV27071" s="38"/>
    </row>
    <row r="27072" spans="44:74">
      <c r="AR27072" s="8"/>
      <c r="BV27072" s="38"/>
    </row>
    <row r="27073" spans="44:74">
      <c r="AR27073" s="8"/>
      <c r="BV27073" s="38"/>
    </row>
    <row r="27074" spans="44:74">
      <c r="AR27074" s="8"/>
      <c r="BV27074" s="38"/>
    </row>
    <row r="27075" spans="44:74">
      <c r="AR27075" s="8"/>
      <c r="BV27075" s="38"/>
    </row>
    <row r="27076" spans="44:74">
      <c r="AR27076" s="8"/>
      <c r="BV27076" s="38"/>
    </row>
    <row r="27077" spans="44:74">
      <c r="AR27077" s="8"/>
      <c r="BV27077" s="38"/>
    </row>
    <row r="27078" spans="44:74">
      <c r="AR27078" s="8"/>
      <c r="BV27078" s="38"/>
    </row>
    <row r="27079" spans="44:74">
      <c r="AR27079" s="8"/>
      <c r="BV27079" s="38"/>
    </row>
    <row r="27080" spans="44:74">
      <c r="AR27080" s="8"/>
      <c r="BV27080" s="38"/>
    </row>
    <row r="27081" spans="44:74">
      <c r="AR27081" s="8"/>
      <c r="BV27081" s="38"/>
    </row>
    <row r="27082" spans="44:74">
      <c r="AR27082" s="8"/>
      <c r="BV27082" s="38"/>
    </row>
    <row r="27083" spans="44:74">
      <c r="AR27083" s="8"/>
      <c r="BV27083" s="38"/>
    </row>
    <row r="27084" spans="44:74">
      <c r="AR27084" s="8"/>
      <c r="BV27084" s="38"/>
    </row>
    <row r="27085" spans="44:74">
      <c r="AR27085" s="8"/>
      <c r="BV27085" s="38"/>
    </row>
    <row r="27086" spans="44:74">
      <c r="AR27086" s="8"/>
      <c r="BV27086" s="38"/>
    </row>
    <row r="27087" spans="44:74">
      <c r="AR27087" s="8"/>
      <c r="BV27087" s="38"/>
    </row>
    <row r="27088" spans="44:74">
      <c r="AR27088" s="8"/>
      <c r="BV27088" s="38"/>
    </row>
    <row r="27089" spans="44:74">
      <c r="AR27089" s="8"/>
      <c r="BV27089" s="38"/>
    </row>
    <row r="27090" spans="44:74">
      <c r="AR27090" s="8"/>
      <c r="BV27090" s="38"/>
    </row>
    <row r="27091" spans="44:74">
      <c r="AR27091" s="8"/>
      <c r="BV27091" s="38"/>
    </row>
    <row r="27092" spans="44:74">
      <c r="AR27092" s="8"/>
      <c r="BV27092" s="38"/>
    </row>
    <row r="27093" spans="44:74">
      <c r="AR27093" s="8"/>
      <c r="BV27093" s="38"/>
    </row>
    <row r="27094" spans="44:74">
      <c r="AR27094" s="8"/>
      <c r="BV27094" s="38"/>
    </row>
    <row r="27095" spans="44:74">
      <c r="AR27095" s="8"/>
      <c r="BV27095" s="38"/>
    </row>
    <row r="27096" spans="44:74">
      <c r="AR27096" s="8"/>
      <c r="BV27096" s="38"/>
    </row>
    <row r="27097" spans="44:74">
      <c r="AR27097" s="8"/>
      <c r="BV27097" s="38"/>
    </row>
    <row r="27098" spans="44:74">
      <c r="AR27098" s="8"/>
      <c r="BV27098" s="38"/>
    </row>
    <row r="27099" spans="44:74">
      <c r="AR27099" s="8"/>
      <c r="BV27099" s="38"/>
    </row>
    <row r="27100" spans="44:74">
      <c r="AR27100" s="8"/>
      <c r="BV27100" s="38"/>
    </row>
    <row r="27101" spans="44:74">
      <c r="AR27101" s="8"/>
      <c r="BV27101" s="38"/>
    </row>
    <row r="27102" spans="44:74">
      <c r="AR27102" s="8"/>
      <c r="BV27102" s="38"/>
    </row>
    <row r="27103" spans="44:74">
      <c r="AR27103" s="8"/>
      <c r="BV27103" s="38"/>
    </row>
    <row r="27104" spans="44:74">
      <c r="AR27104" s="8"/>
      <c r="BV27104" s="38"/>
    </row>
    <row r="27105" spans="44:74">
      <c r="AR27105" s="8"/>
      <c r="BV27105" s="38"/>
    </row>
    <row r="27106" spans="44:74">
      <c r="AR27106" s="8"/>
      <c r="BV27106" s="38"/>
    </row>
    <row r="27107" spans="44:74">
      <c r="AR27107" s="8"/>
      <c r="BV27107" s="38"/>
    </row>
    <row r="27108" spans="44:74">
      <c r="AR27108" s="8"/>
      <c r="BV27108" s="38"/>
    </row>
    <row r="27109" spans="44:74">
      <c r="AR27109" s="8"/>
      <c r="BV27109" s="38"/>
    </row>
    <row r="27110" spans="44:74">
      <c r="AR27110" s="8"/>
      <c r="BV27110" s="38"/>
    </row>
    <row r="27111" spans="44:74">
      <c r="AR27111" s="8"/>
      <c r="BV27111" s="38"/>
    </row>
    <row r="27112" spans="44:74">
      <c r="AR27112" s="8"/>
      <c r="BV27112" s="38"/>
    </row>
    <row r="27113" spans="44:74">
      <c r="AR27113" s="8"/>
      <c r="BV27113" s="38"/>
    </row>
    <row r="27114" spans="44:74">
      <c r="AR27114" s="8"/>
      <c r="BV27114" s="38"/>
    </row>
    <row r="27115" spans="44:74">
      <c r="AR27115" s="8"/>
      <c r="BV27115" s="38"/>
    </row>
    <row r="27116" spans="44:74">
      <c r="AR27116" s="8"/>
      <c r="BV27116" s="38"/>
    </row>
    <row r="27117" spans="44:74">
      <c r="AR27117" s="8"/>
      <c r="BV27117" s="38"/>
    </row>
    <row r="27118" spans="44:74">
      <c r="AR27118" s="8"/>
      <c r="BV27118" s="38"/>
    </row>
    <row r="27119" spans="44:74">
      <c r="AR27119" s="8"/>
      <c r="BV27119" s="38"/>
    </row>
    <row r="27120" spans="44:74">
      <c r="AR27120" s="8"/>
      <c r="BV27120" s="38"/>
    </row>
    <row r="27121" spans="44:74">
      <c r="AR27121" s="8"/>
      <c r="BV27121" s="38"/>
    </row>
    <row r="27122" spans="44:74">
      <c r="AR27122" s="8"/>
      <c r="BV27122" s="38"/>
    </row>
    <row r="27123" spans="44:74">
      <c r="AR27123" s="8"/>
      <c r="BV27123" s="38"/>
    </row>
    <row r="27124" spans="44:74">
      <c r="AR27124" s="8"/>
      <c r="BV27124" s="38"/>
    </row>
    <row r="27125" spans="44:74">
      <c r="AR27125" s="8"/>
      <c r="BV27125" s="38"/>
    </row>
    <row r="27126" spans="44:74">
      <c r="AR27126" s="8"/>
      <c r="BV27126" s="38"/>
    </row>
    <row r="27127" spans="44:74">
      <c r="AR27127" s="8"/>
      <c r="BV27127" s="38"/>
    </row>
    <row r="27128" spans="44:74">
      <c r="AR27128" s="8"/>
      <c r="BV27128" s="38"/>
    </row>
    <row r="27129" spans="44:74">
      <c r="AR27129" s="8"/>
      <c r="BV27129" s="38"/>
    </row>
    <row r="27130" spans="44:74">
      <c r="AR27130" s="8"/>
      <c r="BV27130" s="38"/>
    </row>
    <row r="27131" spans="44:74">
      <c r="AR27131" s="8"/>
      <c r="BV27131" s="38"/>
    </row>
    <row r="27132" spans="44:74">
      <c r="AR27132" s="8"/>
      <c r="BV27132" s="38"/>
    </row>
    <row r="27133" spans="44:74">
      <c r="AR27133" s="8"/>
      <c r="BV27133" s="38"/>
    </row>
    <row r="27134" spans="44:74">
      <c r="AR27134" s="8"/>
      <c r="BV27134" s="38"/>
    </row>
    <row r="27135" spans="44:74">
      <c r="AR27135" s="8"/>
      <c r="BV27135" s="38"/>
    </row>
    <row r="27136" spans="44:74">
      <c r="AR27136" s="8"/>
      <c r="BV27136" s="38"/>
    </row>
    <row r="27137" spans="44:74">
      <c r="AR27137" s="8"/>
      <c r="BV27137" s="38"/>
    </row>
    <row r="27138" spans="44:74">
      <c r="AR27138" s="8"/>
      <c r="BV27138" s="38"/>
    </row>
    <row r="27139" spans="44:74">
      <c r="AR27139" s="8"/>
      <c r="BV27139" s="38"/>
    </row>
    <row r="27140" spans="44:74">
      <c r="AR27140" s="8"/>
      <c r="BV27140" s="38"/>
    </row>
    <row r="27141" spans="44:74">
      <c r="AR27141" s="8"/>
      <c r="BV27141" s="38"/>
    </row>
    <row r="27142" spans="44:74">
      <c r="AR27142" s="8"/>
      <c r="BV27142" s="38"/>
    </row>
    <row r="27143" spans="44:74">
      <c r="AR27143" s="8"/>
      <c r="BV27143" s="38"/>
    </row>
    <row r="27144" spans="44:74">
      <c r="AR27144" s="8"/>
      <c r="BV27144" s="38"/>
    </row>
    <row r="27145" spans="44:74">
      <c r="AR27145" s="8"/>
      <c r="BV27145" s="38"/>
    </row>
    <row r="27146" spans="44:74">
      <c r="AR27146" s="8"/>
      <c r="BV27146" s="38"/>
    </row>
    <row r="27147" spans="44:74">
      <c r="AR27147" s="8"/>
      <c r="BV27147" s="38"/>
    </row>
    <row r="27148" spans="44:74">
      <c r="AR27148" s="8"/>
      <c r="BV27148" s="38"/>
    </row>
    <row r="27149" spans="44:74">
      <c r="AR27149" s="8"/>
      <c r="BV27149" s="38"/>
    </row>
    <row r="27150" spans="44:74">
      <c r="AR27150" s="8"/>
      <c r="BV27150" s="38"/>
    </row>
    <row r="27151" spans="44:74">
      <c r="AR27151" s="8"/>
      <c r="BV27151" s="38"/>
    </row>
    <row r="27152" spans="44:74">
      <c r="AR27152" s="8"/>
      <c r="BV27152" s="38"/>
    </row>
    <row r="27153" spans="44:74">
      <c r="AR27153" s="8"/>
      <c r="BV27153" s="38"/>
    </row>
    <row r="27154" spans="44:74">
      <c r="AR27154" s="8"/>
      <c r="BV27154" s="38"/>
    </row>
    <row r="27155" spans="44:74">
      <c r="AR27155" s="8"/>
      <c r="BV27155" s="38"/>
    </row>
    <row r="27156" spans="44:74">
      <c r="AR27156" s="8"/>
      <c r="BV27156" s="38"/>
    </row>
    <row r="27157" spans="44:74">
      <c r="AR27157" s="8"/>
      <c r="BV27157" s="38"/>
    </row>
    <row r="27158" spans="44:74">
      <c r="AR27158" s="8"/>
      <c r="BV27158" s="38"/>
    </row>
    <row r="27159" spans="44:74">
      <c r="AR27159" s="8"/>
      <c r="BV27159" s="38"/>
    </row>
    <row r="27160" spans="44:74">
      <c r="AR27160" s="8"/>
      <c r="BV27160" s="38"/>
    </row>
    <row r="27161" spans="44:74">
      <c r="AR27161" s="8"/>
      <c r="BV27161" s="38"/>
    </row>
    <row r="27162" spans="44:74">
      <c r="AR27162" s="8"/>
      <c r="BV27162" s="38"/>
    </row>
    <row r="27163" spans="44:74">
      <c r="AR27163" s="8"/>
      <c r="BV27163" s="38"/>
    </row>
    <row r="27164" spans="44:74">
      <c r="AR27164" s="8"/>
      <c r="BV27164" s="38"/>
    </row>
    <row r="27165" spans="44:74">
      <c r="AR27165" s="8"/>
      <c r="BV27165" s="38"/>
    </row>
    <row r="27166" spans="44:74">
      <c r="AR27166" s="8"/>
      <c r="BV27166" s="38"/>
    </row>
    <row r="27167" spans="44:74">
      <c r="AR27167" s="8"/>
      <c r="BV27167" s="38"/>
    </row>
    <row r="27168" spans="44:74">
      <c r="AR27168" s="8"/>
      <c r="BV27168" s="38"/>
    </row>
    <row r="27169" spans="44:74">
      <c r="AR27169" s="8"/>
      <c r="BV27169" s="38"/>
    </row>
    <row r="27170" spans="44:74">
      <c r="AR27170" s="8"/>
      <c r="BV27170" s="38"/>
    </row>
    <row r="27171" spans="44:74">
      <c r="AR27171" s="8"/>
      <c r="BV27171" s="38"/>
    </row>
    <row r="27172" spans="44:74">
      <c r="AR27172" s="8"/>
      <c r="BV27172" s="38"/>
    </row>
    <row r="27173" spans="44:74">
      <c r="AR27173" s="8"/>
      <c r="BV27173" s="38"/>
    </row>
    <row r="27174" spans="44:74">
      <c r="AR27174" s="8"/>
      <c r="BV27174" s="38"/>
    </row>
    <row r="27175" spans="44:74">
      <c r="AR27175" s="8"/>
      <c r="BV27175" s="38"/>
    </row>
    <row r="27176" spans="44:74">
      <c r="AR27176" s="8"/>
      <c r="BV27176" s="38"/>
    </row>
    <row r="27177" spans="44:74">
      <c r="AR27177" s="8"/>
      <c r="BV27177" s="38"/>
    </row>
    <row r="27178" spans="44:74">
      <c r="AR27178" s="8"/>
      <c r="BV27178" s="38"/>
    </row>
    <row r="27179" spans="44:74">
      <c r="AR27179" s="8"/>
      <c r="BV27179" s="38"/>
    </row>
    <row r="27180" spans="44:74">
      <c r="AR27180" s="8"/>
      <c r="BV27180" s="38"/>
    </row>
    <row r="27181" spans="44:74">
      <c r="AR27181" s="8"/>
      <c r="BV27181" s="38"/>
    </row>
    <row r="27182" spans="44:74">
      <c r="AR27182" s="8"/>
      <c r="BV27182" s="38"/>
    </row>
    <row r="27183" spans="44:74">
      <c r="AR27183" s="8"/>
      <c r="BV27183" s="38"/>
    </row>
    <row r="27184" spans="44:74">
      <c r="AR27184" s="8"/>
      <c r="BV27184" s="38"/>
    </row>
    <row r="27185" spans="44:74">
      <c r="AR27185" s="8"/>
      <c r="BV27185" s="38"/>
    </row>
    <row r="27186" spans="44:74">
      <c r="AR27186" s="8"/>
      <c r="BV27186" s="38"/>
    </row>
    <row r="27187" spans="44:74">
      <c r="AR27187" s="8"/>
      <c r="BV27187" s="38"/>
    </row>
    <row r="27188" spans="44:74">
      <c r="AR27188" s="8"/>
      <c r="BV27188" s="38"/>
    </row>
    <row r="27189" spans="44:74">
      <c r="AR27189" s="8"/>
      <c r="BV27189" s="38"/>
    </row>
    <row r="27190" spans="44:74">
      <c r="AR27190" s="8"/>
      <c r="BV27190" s="38"/>
    </row>
    <row r="27191" spans="44:74">
      <c r="AR27191" s="8"/>
      <c r="BV27191" s="38"/>
    </row>
    <row r="27192" spans="44:74">
      <c r="AR27192" s="8"/>
      <c r="BV27192" s="38"/>
    </row>
    <row r="27193" spans="44:74">
      <c r="AR27193" s="8"/>
      <c r="BV27193" s="38"/>
    </row>
    <row r="27194" spans="44:74">
      <c r="AR27194" s="8"/>
      <c r="BV27194" s="38"/>
    </row>
    <row r="27195" spans="44:74">
      <c r="AR27195" s="8"/>
      <c r="BV27195" s="38"/>
    </row>
    <row r="27196" spans="44:74">
      <c r="AR27196" s="8"/>
      <c r="BV27196" s="38"/>
    </row>
    <row r="27197" spans="44:74">
      <c r="AR27197" s="8"/>
      <c r="BV27197" s="38"/>
    </row>
    <row r="27198" spans="44:74">
      <c r="AR27198" s="8"/>
      <c r="BV27198" s="38"/>
    </row>
    <row r="27199" spans="44:74">
      <c r="AR27199" s="8"/>
      <c r="BV27199" s="38"/>
    </row>
    <row r="27200" spans="44:74">
      <c r="AR27200" s="8"/>
      <c r="BV27200" s="38"/>
    </row>
    <row r="27201" spans="44:74">
      <c r="AR27201" s="8"/>
      <c r="BV27201" s="38"/>
    </row>
    <row r="27202" spans="44:74">
      <c r="AR27202" s="8"/>
      <c r="BV27202" s="38"/>
    </row>
    <row r="27203" spans="44:74">
      <c r="AR27203" s="8"/>
      <c r="BV27203" s="38"/>
    </row>
    <row r="27204" spans="44:74">
      <c r="AR27204" s="8"/>
      <c r="BV27204" s="38"/>
    </row>
    <row r="27205" spans="44:74">
      <c r="AR27205" s="8"/>
      <c r="BV27205" s="38"/>
    </row>
    <row r="27206" spans="44:74">
      <c r="AR27206" s="8"/>
      <c r="BV27206" s="38"/>
    </row>
    <row r="27207" spans="44:74">
      <c r="AR27207" s="8"/>
      <c r="BV27207" s="38"/>
    </row>
    <row r="27208" spans="44:74">
      <c r="AR27208" s="8"/>
      <c r="BV27208" s="38"/>
    </row>
    <row r="27209" spans="44:74">
      <c r="AR27209" s="8"/>
      <c r="BV27209" s="38"/>
    </row>
    <row r="27210" spans="44:74">
      <c r="AR27210" s="8"/>
      <c r="BV27210" s="38"/>
    </row>
    <row r="27211" spans="44:74">
      <c r="AR27211" s="8"/>
      <c r="BV27211" s="38"/>
    </row>
    <row r="27212" spans="44:74">
      <c r="AR27212" s="8"/>
      <c r="BV27212" s="38"/>
    </row>
    <row r="27213" spans="44:74">
      <c r="AR27213" s="8"/>
      <c r="BV27213" s="38"/>
    </row>
    <row r="27214" spans="44:74">
      <c r="AR27214" s="8"/>
      <c r="BV27214" s="38"/>
    </row>
    <row r="27215" spans="44:74">
      <c r="AR27215" s="8"/>
      <c r="BV27215" s="38"/>
    </row>
    <row r="27216" spans="44:74">
      <c r="AR27216" s="8"/>
      <c r="BV27216" s="38"/>
    </row>
    <row r="27217" spans="44:74">
      <c r="AR27217" s="8"/>
      <c r="BV27217" s="38"/>
    </row>
    <row r="27218" spans="44:74">
      <c r="AR27218" s="8"/>
      <c r="BV27218" s="38"/>
    </row>
    <row r="27219" spans="44:74">
      <c r="AR27219" s="8"/>
      <c r="BV27219" s="38"/>
    </row>
    <row r="27220" spans="44:74">
      <c r="AR27220" s="8"/>
      <c r="BV27220" s="38"/>
    </row>
    <row r="27221" spans="44:74">
      <c r="AR27221" s="8"/>
      <c r="BV27221" s="38"/>
    </row>
    <row r="27222" spans="44:74">
      <c r="AR27222" s="8"/>
      <c r="BV27222" s="38"/>
    </row>
    <row r="27223" spans="44:74">
      <c r="AR27223" s="8"/>
      <c r="BV27223" s="38"/>
    </row>
    <row r="27224" spans="44:74">
      <c r="AR27224" s="8"/>
      <c r="BV27224" s="38"/>
    </row>
    <row r="27225" spans="44:74">
      <c r="AR27225" s="8"/>
      <c r="BV27225" s="38"/>
    </row>
    <row r="27226" spans="44:74">
      <c r="AR27226" s="8"/>
      <c r="BV27226" s="38"/>
    </row>
    <row r="27227" spans="44:74">
      <c r="AR27227" s="8"/>
      <c r="BV27227" s="38"/>
    </row>
    <row r="27228" spans="44:74">
      <c r="AR27228" s="8"/>
      <c r="BV27228" s="38"/>
    </row>
    <row r="27229" spans="44:74">
      <c r="AR27229" s="8"/>
      <c r="BV27229" s="38"/>
    </row>
    <row r="27230" spans="44:74">
      <c r="AR27230" s="8"/>
      <c r="BV27230" s="38"/>
    </row>
    <row r="27231" spans="44:74">
      <c r="AR27231" s="8"/>
      <c r="BV27231" s="38"/>
    </row>
    <row r="27232" spans="44:74">
      <c r="AR27232" s="8"/>
      <c r="BV27232" s="38"/>
    </row>
    <row r="27233" spans="44:74">
      <c r="AR27233" s="8"/>
      <c r="BV27233" s="38"/>
    </row>
    <row r="27234" spans="44:74">
      <c r="AR27234" s="8"/>
      <c r="BV27234" s="38"/>
    </row>
    <row r="27235" spans="44:74">
      <c r="AR27235" s="8"/>
      <c r="BV27235" s="38"/>
    </row>
    <row r="27236" spans="44:74">
      <c r="AR27236" s="8"/>
      <c r="BV27236" s="38"/>
    </row>
    <row r="27237" spans="44:74">
      <c r="AR27237" s="8"/>
      <c r="BV27237" s="38"/>
    </row>
    <row r="27238" spans="44:74">
      <c r="AR27238" s="8"/>
      <c r="BV27238" s="38"/>
    </row>
    <row r="27239" spans="44:74">
      <c r="AR27239" s="8"/>
      <c r="BV27239" s="38"/>
    </row>
    <row r="27240" spans="44:74">
      <c r="AR27240" s="8"/>
      <c r="BV27240" s="38"/>
    </row>
    <row r="27241" spans="44:74">
      <c r="AR27241" s="8"/>
      <c r="BV27241" s="38"/>
    </row>
    <row r="27242" spans="44:74">
      <c r="AR27242" s="8"/>
      <c r="BV27242" s="38"/>
    </row>
    <row r="27243" spans="44:74">
      <c r="AR27243" s="8"/>
      <c r="BV27243" s="38"/>
    </row>
    <row r="27244" spans="44:74">
      <c r="AR27244" s="8"/>
      <c r="BV27244" s="38"/>
    </row>
    <row r="27245" spans="44:74">
      <c r="AR27245" s="8"/>
      <c r="BV27245" s="38"/>
    </row>
    <row r="27246" spans="44:74">
      <c r="AR27246" s="8"/>
      <c r="BV27246" s="38"/>
    </row>
    <row r="27247" spans="44:74">
      <c r="AR27247" s="8"/>
      <c r="BV27247" s="38"/>
    </row>
    <row r="27248" spans="44:74">
      <c r="AR27248" s="8"/>
      <c r="BV27248" s="38"/>
    </row>
    <row r="27249" spans="44:74">
      <c r="AR27249" s="8"/>
      <c r="BV27249" s="38"/>
    </row>
    <row r="27250" spans="44:74">
      <c r="AR27250" s="8"/>
      <c r="BV27250" s="38"/>
    </row>
    <row r="27251" spans="44:74">
      <c r="AR27251" s="8"/>
      <c r="BV27251" s="38"/>
    </row>
    <row r="27252" spans="44:74">
      <c r="AR27252" s="8"/>
      <c r="BV27252" s="38"/>
    </row>
    <row r="27253" spans="44:74">
      <c r="AR27253" s="8"/>
      <c r="BV27253" s="38"/>
    </row>
    <row r="27254" spans="44:74">
      <c r="AR27254" s="8"/>
      <c r="BV27254" s="38"/>
    </row>
    <row r="27255" spans="44:74">
      <c r="AR27255" s="8"/>
      <c r="BV27255" s="38"/>
    </row>
    <row r="27256" spans="44:74">
      <c r="AR27256" s="8"/>
      <c r="BV27256" s="38"/>
    </row>
    <row r="27257" spans="44:74">
      <c r="AR27257" s="8"/>
      <c r="BV27257" s="38"/>
    </row>
    <row r="27258" spans="44:74">
      <c r="AR27258" s="8"/>
      <c r="BV27258" s="38"/>
    </row>
    <row r="27259" spans="44:74">
      <c r="AR27259" s="8"/>
      <c r="BV27259" s="38"/>
    </row>
    <row r="27260" spans="44:74">
      <c r="AR27260" s="8"/>
      <c r="BV27260" s="38"/>
    </row>
    <row r="27261" spans="44:74">
      <c r="AR27261" s="8"/>
      <c r="BV27261" s="38"/>
    </row>
    <row r="27262" spans="44:74">
      <c r="AR27262" s="8"/>
      <c r="BV27262" s="38"/>
    </row>
    <row r="27263" spans="44:74">
      <c r="AR27263" s="8"/>
      <c r="BV27263" s="38"/>
    </row>
    <row r="27264" spans="44:74">
      <c r="AR27264" s="8"/>
      <c r="BV27264" s="38"/>
    </row>
    <row r="27265" spans="44:74">
      <c r="AR27265" s="8"/>
      <c r="BV27265" s="38"/>
    </row>
    <row r="27266" spans="44:74">
      <c r="AR27266" s="8"/>
      <c r="BV27266" s="38"/>
    </row>
    <row r="27267" spans="44:74">
      <c r="AR27267" s="8"/>
      <c r="BV27267" s="38"/>
    </row>
    <row r="27268" spans="44:74">
      <c r="AR27268" s="8"/>
      <c r="BV27268" s="38"/>
    </row>
    <row r="27269" spans="44:74">
      <c r="AR27269" s="8"/>
      <c r="BV27269" s="38"/>
    </row>
    <row r="27270" spans="44:74">
      <c r="AR27270" s="8"/>
      <c r="BV27270" s="38"/>
    </row>
    <row r="27271" spans="44:74">
      <c r="AR27271" s="8"/>
      <c r="BV27271" s="38"/>
    </row>
    <row r="27272" spans="44:74">
      <c r="AR27272" s="8"/>
      <c r="BV27272" s="38"/>
    </row>
    <row r="27273" spans="44:74">
      <c r="AR27273" s="8"/>
      <c r="BV27273" s="38"/>
    </row>
    <row r="27274" spans="44:74">
      <c r="AR27274" s="8"/>
      <c r="BV27274" s="38"/>
    </row>
    <row r="27275" spans="44:74">
      <c r="AR27275" s="8"/>
      <c r="BV27275" s="38"/>
    </row>
    <row r="27276" spans="44:74">
      <c r="AR27276" s="8"/>
      <c r="BV27276" s="38"/>
    </row>
    <row r="27277" spans="44:74">
      <c r="AR27277" s="8"/>
      <c r="BV27277" s="38"/>
    </row>
    <row r="27278" spans="44:74">
      <c r="AR27278" s="8"/>
      <c r="BV27278" s="38"/>
    </row>
    <row r="27279" spans="44:74">
      <c r="AR27279" s="8"/>
      <c r="BV27279" s="38"/>
    </row>
    <row r="27280" spans="44:74">
      <c r="AR27280" s="8"/>
      <c r="BV27280" s="38"/>
    </row>
    <row r="27281" spans="44:74">
      <c r="AR27281" s="8"/>
      <c r="BV27281" s="38"/>
    </row>
    <row r="27282" spans="44:74">
      <c r="AR27282" s="8"/>
      <c r="BV27282" s="38"/>
    </row>
    <row r="27283" spans="44:74">
      <c r="AR27283" s="8"/>
      <c r="BV27283" s="38"/>
    </row>
    <row r="27284" spans="44:74">
      <c r="AR27284" s="8"/>
      <c r="BV27284" s="38"/>
    </row>
    <row r="27285" spans="44:74">
      <c r="AR27285" s="8"/>
      <c r="BV27285" s="38"/>
    </row>
    <row r="27286" spans="44:74">
      <c r="AR27286" s="8"/>
      <c r="BV27286" s="38"/>
    </row>
    <row r="27287" spans="44:74">
      <c r="AR27287" s="8"/>
      <c r="BV27287" s="38"/>
    </row>
    <row r="27288" spans="44:74">
      <c r="AR27288" s="8"/>
      <c r="BV27288" s="38"/>
    </row>
    <row r="27289" spans="44:74">
      <c r="AR27289" s="8"/>
      <c r="BV27289" s="38"/>
    </row>
    <row r="27290" spans="44:74">
      <c r="AR27290" s="8"/>
      <c r="BV27290" s="38"/>
    </row>
    <row r="27291" spans="44:74">
      <c r="AR27291" s="8"/>
      <c r="BV27291" s="38"/>
    </row>
    <row r="27292" spans="44:74">
      <c r="AR27292" s="8"/>
      <c r="BV27292" s="38"/>
    </row>
    <row r="27293" spans="44:74">
      <c r="AR27293" s="8"/>
      <c r="BV27293" s="38"/>
    </row>
    <row r="27294" spans="44:74">
      <c r="AR27294" s="8"/>
      <c r="BV27294" s="38"/>
    </row>
    <row r="27295" spans="44:74">
      <c r="AR27295" s="8"/>
      <c r="BV27295" s="38"/>
    </row>
    <row r="27296" spans="44:74">
      <c r="AR27296" s="8"/>
      <c r="BV27296" s="38"/>
    </row>
    <row r="27297" spans="44:74">
      <c r="AR27297" s="8"/>
      <c r="BV27297" s="38"/>
    </row>
    <row r="27298" spans="44:74">
      <c r="AR27298" s="8"/>
      <c r="BV27298" s="38"/>
    </row>
    <row r="27299" spans="44:74">
      <c r="AR27299" s="8"/>
      <c r="BV27299" s="38"/>
    </row>
    <row r="27300" spans="44:74">
      <c r="AR27300" s="8"/>
      <c r="BV27300" s="38"/>
    </row>
    <row r="27301" spans="44:74">
      <c r="AR27301" s="8"/>
      <c r="BV27301" s="38"/>
    </row>
    <row r="27302" spans="44:74">
      <c r="AR27302" s="8"/>
      <c r="BV27302" s="38"/>
    </row>
    <row r="27303" spans="44:74">
      <c r="AR27303" s="8"/>
      <c r="BV27303" s="38"/>
    </row>
    <row r="27304" spans="44:74">
      <c r="AR27304" s="8"/>
      <c r="BV27304" s="38"/>
    </row>
    <row r="27305" spans="44:74">
      <c r="AR27305" s="8"/>
      <c r="BV27305" s="38"/>
    </row>
    <row r="27306" spans="44:74">
      <c r="AR27306" s="8"/>
      <c r="BV27306" s="38"/>
    </row>
    <row r="27307" spans="44:74">
      <c r="AR27307" s="8"/>
      <c r="BV27307" s="38"/>
    </row>
    <row r="27308" spans="44:74">
      <c r="AR27308" s="8"/>
      <c r="BV27308" s="38"/>
    </row>
    <row r="27309" spans="44:74">
      <c r="AR27309" s="8"/>
      <c r="BV27309" s="38"/>
    </row>
    <row r="27310" spans="44:74">
      <c r="AR27310" s="8"/>
      <c r="BV27310" s="38"/>
    </row>
    <row r="27311" spans="44:74">
      <c r="AR27311" s="8"/>
      <c r="BV27311" s="38"/>
    </row>
    <row r="27312" spans="44:74">
      <c r="AR27312" s="8"/>
      <c r="BV27312" s="38"/>
    </row>
    <row r="27313" spans="44:74">
      <c r="AR27313" s="8"/>
      <c r="BV27313" s="38"/>
    </row>
    <row r="27314" spans="44:74">
      <c r="AR27314" s="8"/>
      <c r="BV27314" s="38"/>
    </row>
    <row r="27315" spans="44:74">
      <c r="AR27315" s="8"/>
      <c r="BV27315" s="38"/>
    </row>
    <row r="27316" spans="44:74">
      <c r="AR27316" s="8"/>
      <c r="BV27316" s="38"/>
    </row>
    <row r="27317" spans="44:74">
      <c r="AR27317" s="8"/>
      <c r="BV27317" s="38"/>
    </row>
    <row r="27318" spans="44:74">
      <c r="AR27318" s="8"/>
      <c r="BV27318" s="38"/>
    </row>
    <row r="27319" spans="44:74">
      <c r="AR27319" s="8"/>
      <c r="BV27319" s="38"/>
    </row>
    <row r="27320" spans="44:74">
      <c r="AR27320" s="8"/>
      <c r="BV27320" s="38"/>
    </row>
    <row r="27321" spans="44:74">
      <c r="AR27321" s="8"/>
      <c r="BV27321" s="38"/>
    </row>
    <row r="27322" spans="44:74">
      <c r="AR27322" s="8"/>
      <c r="BV27322" s="38"/>
    </row>
    <row r="27323" spans="44:74">
      <c r="AR27323" s="8"/>
      <c r="BV27323" s="38"/>
    </row>
    <row r="27324" spans="44:74">
      <c r="AR27324" s="8"/>
      <c r="BV27324" s="38"/>
    </row>
    <row r="27325" spans="44:74">
      <c r="AR27325" s="8"/>
      <c r="BV27325" s="38"/>
    </row>
    <row r="27326" spans="44:74">
      <c r="AR27326" s="8"/>
      <c r="BV27326" s="38"/>
    </row>
    <row r="27327" spans="44:74">
      <c r="AR27327" s="8"/>
      <c r="BV27327" s="38"/>
    </row>
    <row r="27328" spans="44:74">
      <c r="AR27328" s="8"/>
      <c r="BV27328" s="38"/>
    </row>
    <row r="27329" spans="44:74">
      <c r="AR27329" s="8"/>
      <c r="BV27329" s="38"/>
    </row>
    <row r="27330" spans="44:74">
      <c r="AR27330" s="8"/>
      <c r="BV27330" s="38"/>
    </row>
    <row r="27331" spans="44:74">
      <c r="AR27331" s="8"/>
      <c r="BV27331" s="38"/>
    </row>
    <row r="27332" spans="44:74">
      <c r="AR27332" s="8"/>
      <c r="BV27332" s="38"/>
    </row>
    <row r="27333" spans="44:74">
      <c r="AR27333" s="8"/>
      <c r="BV27333" s="38"/>
    </row>
    <row r="27334" spans="44:74">
      <c r="AR27334" s="8"/>
      <c r="BV27334" s="38"/>
    </row>
    <row r="27335" spans="44:74">
      <c r="AR27335" s="8"/>
      <c r="BV27335" s="38"/>
    </row>
    <row r="27336" spans="44:74">
      <c r="AR27336" s="8"/>
      <c r="BV27336" s="38"/>
    </row>
    <row r="27337" spans="44:74">
      <c r="AR27337" s="8"/>
      <c r="BV27337" s="38"/>
    </row>
    <row r="27338" spans="44:74">
      <c r="AR27338" s="8"/>
      <c r="BV27338" s="38"/>
    </row>
    <row r="27339" spans="44:74">
      <c r="AR27339" s="8"/>
      <c r="BV27339" s="38"/>
    </row>
    <row r="27340" spans="44:74">
      <c r="AR27340" s="8"/>
      <c r="BV27340" s="38"/>
    </row>
    <row r="27341" spans="44:74">
      <c r="AR27341" s="8"/>
      <c r="BV27341" s="38"/>
    </row>
    <row r="27342" spans="44:74">
      <c r="AR27342" s="8"/>
      <c r="BV27342" s="38"/>
    </row>
    <row r="27343" spans="44:74">
      <c r="AR27343" s="8"/>
      <c r="BV27343" s="38"/>
    </row>
    <row r="27344" spans="44:74">
      <c r="AR27344" s="8"/>
      <c r="BV27344" s="38"/>
    </row>
    <row r="27345" spans="44:74">
      <c r="AR27345" s="8"/>
      <c r="BV27345" s="38"/>
    </row>
    <row r="27346" spans="44:74">
      <c r="AR27346" s="8"/>
      <c r="BV27346" s="38"/>
    </row>
    <row r="27347" spans="44:74">
      <c r="AR27347" s="8"/>
      <c r="BV27347" s="38"/>
    </row>
    <row r="27348" spans="44:74">
      <c r="AR27348" s="8"/>
      <c r="BV27348" s="38"/>
    </row>
    <row r="27349" spans="44:74">
      <c r="AR27349" s="8"/>
      <c r="BV27349" s="38"/>
    </row>
    <row r="27350" spans="44:74">
      <c r="AR27350" s="8"/>
      <c r="BV27350" s="38"/>
    </row>
    <row r="27351" spans="44:74">
      <c r="AR27351" s="8"/>
      <c r="BV27351" s="38"/>
    </row>
    <row r="27352" spans="44:74">
      <c r="AR27352" s="8"/>
      <c r="BV27352" s="38"/>
    </row>
    <row r="27353" spans="44:74">
      <c r="AR27353" s="8"/>
      <c r="BV27353" s="38"/>
    </row>
    <row r="27354" spans="44:74">
      <c r="AR27354" s="8"/>
      <c r="BV27354" s="38"/>
    </row>
    <row r="27355" spans="44:74">
      <c r="AR27355" s="8"/>
      <c r="BV27355" s="38"/>
    </row>
    <row r="27356" spans="44:74">
      <c r="AR27356" s="8"/>
      <c r="BV27356" s="38"/>
    </row>
    <row r="27357" spans="44:74">
      <c r="AR27357" s="8"/>
      <c r="BV27357" s="38"/>
    </row>
    <row r="27358" spans="44:74">
      <c r="AR27358" s="8"/>
      <c r="BV27358" s="38"/>
    </row>
    <row r="27359" spans="44:74">
      <c r="AR27359" s="8"/>
      <c r="BV27359" s="38"/>
    </row>
    <row r="27360" spans="44:74">
      <c r="AR27360" s="8"/>
      <c r="BV27360" s="38"/>
    </row>
    <row r="27361" spans="44:74">
      <c r="AR27361" s="8"/>
      <c r="BV27361" s="38"/>
    </row>
    <row r="27362" spans="44:74">
      <c r="AR27362" s="8"/>
      <c r="BV27362" s="38"/>
    </row>
    <row r="27363" spans="44:74">
      <c r="AR27363" s="8"/>
      <c r="BV27363" s="38"/>
    </row>
    <row r="27364" spans="44:74">
      <c r="AR27364" s="8"/>
      <c r="BV27364" s="38"/>
    </row>
    <row r="27365" spans="44:74">
      <c r="AR27365" s="8"/>
      <c r="BV27365" s="38"/>
    </row>
    <row r="27366" spans="44:74">
      <c r="AR27366" s="8"/>
      <c r="BV27366" s="38"/>
    </row>
    <row r="27367" spans="44:74">
      <c r="AR27367" s="8"/>
      <c r="BV27367" s="38"/>
    </row>
    <row r="27368" spans="44:74">
      <c r="AR27368" s="8"/>
      <c r="BV27368" s="38"/>
    </row>
    <row r="27369" spans="44:74">
      <c r="AR27369" s="8"/>
      <c r="BV27369" s="38"/>
    </row>
    <row r="27370" spans="44:74">
      <c r="AR27370" s="8"/>
      <c r="BV27370" s="38"/>
    </row>
    <row r="27371" spans="44:74">
      <c r="AR27371" s="8"/>
      <c r="BV27371" s="38"/>
    </row>
    <row r="27372" spans="44:74">
      <c r="AR27372" s="8"/>
      <c r="BV27372" s="38"/>
    </row>
    <row r="27373" spans="44:74">
      <c r="AR27373" s="8"/>
      <c r="BV27373" s="38"/>
    </row>
    <row r="27374" spans="44:74">
      <c r="AR27374" s="8"/>
      <c r="BV27374" s="38"/>
    </row>
    <row r="27375" spans="44:74">
      <c r="AR27375" s="8"/>
      <c r="BV27375" s="38"/>
    </row>
    <row r="27376" spans="44:74">
      <c r="AR27376" s="8"/>
      <c r="BV27376" s="38"/>
    </row>
    <row r="27377" spans="44:74">
      <c r="AR27377" s="8"/>
      <c r="BV27377" s="38"/>
    </row>
    <row r="27378" spans="44:74">
      <c r="AR27378" s="8"/>
      <c r="BV27378" s="38"/>
    </row>
    <row r="27379" spans="44:74">
      <c r="AR27379" s="8"/>
      <c r="BV27379" s="38"/>
    </row>
    <row r="27380" spans="44:74">
      <c r="AR27380" s="8"/>
      <c r="BV27380" s="38"/>
    </row>
    <row r="27381" spans="44:74">
      <c r="AR27381" s="8"/>
      <c r="BV27381" s="38"/>
    </row>
    <row r="27382" spans="44:74">
      <c r="AR27382" s="8"/>
      <c r="BV27382" s="38"/>
    </row>
    <row r="27383" spans="44:74">
      <c r="AR27383" s="8"/>
      <c r="BV27383" s="38"/>
    </row>
    <row r="27384" spans="44:74">
      <c r="AR27384" s="8"/>
      <c r="BV27384" s="38"/>
    </row>
    <row r="27385" spans="44:74">
      <c r="AR27385" s="8"/>
      <c r="BV27385" s="38"/>
    </row>
    <row r="27386" spans="44:74">
      <c r="AR27386" s="8"/>
      <c r="BV27386" s="38"/>
    </row>
    <row r="27387" spans="44:74">
      <c r="AR27387" s="8"/>
      <c r="BV27387" s="38"/>
    </row>
    <row r="27388" spans="44:74">
      <c r="AR27388" s="8"/>
      <c r="BV27388" s="38"/>
    </row>
    <row r="27389" spans="44:74">
      <c r="AR27389" s="8"/>
      <c r="BV27389" s="38"/>
    </row>
    <row r="27390" spans="44:74">
      <c r="AR27390" s="8"/>
      <c r="BV27390" s="38"/>
    </row>
    <row r="27391" spans="44:74">
      <c r="AR27391" s="8"/>
      <c r="BV27391" s="38"/>
    </row>
    <row r="27392" spans="44:74">
      <c r="AR27392" s="8"/>
      <c r="BV27392" s="38"/>
    </row>
    <row r="27393" spans="44:74">
      <c r="AR27393" s="8"/>
      <c r="BV27393" s="38"/>
    </row>
    <row r="27394" spans="44:74">
      <c r="AR27394" s="8"/>
      <c r="BV27394" s="38"/>
    </row>
    <row r="27395" spans="44:74">
      <c r="AR27395" s="8"/>
      <c r="BV27395" s="38"/>
    </row>
    <row r="27396" spans="44:74">
      <c r="AR27396" s="8"/>
      <c r="BV27396" s="38"/>
    </row>
    <row r="27397" spans="44:74">
      <c r="AR27397" s="8"/>
      <c r="BV27397" s="38"/>
    </row>
    <row r="27398" spans="44:74">
      <c r="AR27398" s="8"/>
      <c r="BV27398" s="38"/>
    </row>
    <row r="27399" spans="44:74">
      <c r="AR27399" s="8"/>
      <c r="BV27399" s="38"/>
    </row>
    <row r="27400" spans="44:74">
      <c r="AR27400" s="8"/>
      <c r="BV27400" s="38"/>
    </row>
    <row r="27401" spans="44:74">
      <c r="AR27401" s="8"/>
      <c r="BV27401" s="38"/>
    </row>
    <row r="27402" spans="44:74">
      <c r="AR27402" s="8"/>
      <c r="BV27402" s="38"/>
    </row>
    <row r="27403" spans="44:74">
      <c r="AR27403" s="8"/>
      <c r="BV27403" s="38"/>
    </row>
    <row r="27404" spans="44:74">
      <c r="AR27404" s="8"/>
      <c r="BV27404" s="38"/>
    </row>
    <row r="27405" spans="44:74">
      <c r="AR27405" s="8"/>
      <c r="BV27405" s="38"/>
    </row>
    <row r="27406" spans="44:74">
      <c r="AR27406" s="8"/>
      <c r="BV27406" s="38"/>
    </row>
    <row r="27407" spans="44:74">
      <c r="AR27407" s="8"/>
      <c r="BV27407" s="38"/>
    </row>
    <row r="27408" spans="44:74">
      <c r="AR27408" s="8"/>
      <c r="BV27408" s="38"/>
    </row>
    <row r="27409" spans="44:74">
      <c r="AR27409" s="8"/>
      <c r="BV27409" s="38"/>
    </row>
    <row r="27410" spans="44:74">
      <c r="AR27410" s="8"/>
      <c r="BV27410" s="38"/>
    </row>
    <row r="27411" spans="44:74">
      <c r="AR27411" s="8"/>
      <c r="BV27411" s="38"/>
    </row>
    <row r="27412" spans="44:74">
      <c r="AR27412" s="8"/>
      <c r="BV27412" s="38"/>
    </row>
    <row r="27413" spans="44:74">
      <c r="AR27413" s="8"/>
      <c r="BV27413" s="38"/>
    </row>
    <row r="27414" spans="44:74">
      <c r="AR27414" s="8"/>
      <c r="BV27414" s="38"/>
    </row>
    <row r="27415" spans="44:74">
      <c r="AR27415" s="8"/>
      <c r="BV27415" s="38"/>
    </row>
    <row r="27416" spans="44:74">
      <c r="AR27416" s="8"/>
      <c r="BV27416" s="38"/>
    </row>
    <row r="27417" spans="44:74">
      <c r="AR27417" s="8"/>
      <c r="BV27417" s="38"/>
    </row>
    <row r="27418" spans="44:74">
      <c r="AR27418" s="8"/>
      <c r="BV27418" s="38"/>
    </row>
    <row r="27419" spans="44:74">
      <c r="AR27419" s="8"/>
      <c r="BV27419" s="38"/>
    </row>
    <row r="27420" spans="44:74">
      <c r="AR27420" s="8"/>
      <c r="BV27420" s="38"/>
    </row>
    <row r="27421" spans="44:74">
      <c r="AR27421" s="8"/>
      <c r="BV27421" s="38"/>
    </row>
    <row r="27422" spans="44:74">
      <c r="AR27422" s="8"/>
      <c r="BV27422" s="38"/>
    </row>
    <row r="27423" spans="44:74">
      <c r="AR27423" s="8"/>
      <c r="BV27423" s="38"/>
    </row>
    <row r="27424" spans="44:74">
      <c r="AR27424" s="8"/>
      <c r="BV27424" s="38"/>
    </row>
    <row r="27425" spans="44:74">
      <c r="AR27425" s="8"/>
      <c r="BV27425" s="38"/>
    </row>
    <row r="27426" spans="44:74">
      <c r="AR27426" s="8"/>
      <c r="BV27426" s="38"/>
    </row>
    <row r="27427" spans="44:74">
      <c r="AR27427" s="8"/>
      <c r="BV27427" s="38"/>
    </row>
    <row r="27428" spans="44:74">
      <c r="AR27428" s="8"/>
      <c r="BV27428" s="38"/>
    </row>
    <row r="27429" spans="44:74">
      <c r="AR27429" s="8"/>
      <c r="BV27429" s="38"/>
    </row>
    <row r="27430" spans="44:74">
      <c r="AR27430" s="8"/>
      <c r="BV27430" s="38"/>
    </row>
    <row r="27431" spans="44:74">
      <c r="AR27431" s="8"/>
      <c r="BV27431" s="38"/>
    </row>
    <row r="27432" spans="44:74">
      <c r="AR27432" s="8"/>
      <c r="BV27432" s="38"/>
    </row>
    <row r="27433" spans="44:74">
      <c r="AR27433" s="8"/>
      <c r="BV27433" s="38"/>
    </row>
    <row r="27434" spans="44:74">
      <c r="AR27434" s="8"/>
      <c r="BV27434" s="38"/>
    </row>
    <row r="27435" spans="44:74">
      <c r="AR27435" s="8"/>
      <c r="BV27435" s="38"/>
    </row>
    <row r="27436" spans="44:74">
      <c r="AR27436" s="8"/>
      <c r="BV27436" s="38"/>
    </row>
    <row r="27437" spans="44:74">
      <c r="AR27437" s="8"/>
      <c r="BV27437" s="38"/>
    </row>
    <row r="27438" spans="44:74">
      <c r="AR27438" s="8"/>
      <c r="BV27438" s="38"/>
    </row>
    <row r="27439" spans="44:74">
      <c r="AR27439" s="8"/>
      <c r="BV27439" s="38"/>
    </row>
    <row r="27440" spans="44:74">
      <c r="AR27440" s="8"/>
      <c r="BV27440" s="38"/>
    </row>
    <row r="27441" spans="44:74">
      <c r="AR27441" s="8"/>
      <c r="BV27441" s="38"/>
    </row>
    <row r="27442" spans="44:74">
      <c r="AR27442" s="8"/>
      <c r="BV27442" s="38"/>
    </row>
    <row r="27443" spans="44:74">
      <c r="AR27443" s="8"/>
      <c r="BV27443" s="38"/>
    </row>
    <row r="27444" spans="44:74">
      <c r="AR27444" s="8"/>
      <c r="BV27444" s="38"/>
    </row>
    <row r="27445" spans="44:74">
      <c r="AR27445" s="8"/>
      <c r="BV27445" s="38"/>
    </row>
    <row r="27446" spans="44:74">
      <c r="AR27446" s="8"/>
      <c r="BV27446" s="38"/>
    </row>
    <row r="27447" spans="44:74">
      <c r="AR27447" s="8"/>
      <c r="BV27447" s="38"/>
    </row>
    <row r="27448" spans="44:74">
      <c r="AR27448" s="8"/>
      <c r="BV27448" s="38"/>
    </row>
    <row r="27449" spans="44:74">
      <c r="AR27449" s="8"/>
      <c r="BV27449" s="38"/>
    </row>
    <row r="27450" spans="44:74">
      <c r="AR27450" s="8"/>
      <c r="BV27450" s="38"/>
    </row>
    <row r="27451" spans="44:74">
      <c r="AR27451" s="8"/>
      <c r="BV27451" s="38"/>
    </row>
    <row r="27452" spans="44:74">
      <c r="AR27452" s="8"/>
      <c r="BV27452" s="38"/>
    </row>
    <row r="27453" spans="44:74">
      <c r="AR27453" s="8"/>
      <c r="BV27453" s="38"/>
    </row>
    <row r="27454" spans="44:74">
      <c r="AR27454" s="8"/>
      <c r="BV27454" s="38"/>
    </row>
    <row r="27455" spans="44:74">
      <c r="AR27455" s="8"/>
      <c r="BV27455" s="38"/>
    </row>
    <row r="27456" spans="44:74">
      <c r="AR27456" s="8"/>
      <c r="BV27456" s="38"/>
    </row>
    <row r="27457" spans="44:74">
      <c r="AR27457" s="8"/>
      <c r="BV27457" s="38"/>
    </row>
    <row r="27458" spans="44:74">
      <c r="AR27458" s="8"/>
      <c r="BV27458" s="38"/>
    </row>
    <row r="27459" spans="44:74">
      <c r="AR27459" s="8"/>
      <c r="BV27459" s="38"/>
    </row>
    <row r="27460" spans="44:74">
      <c r="AR27460" s="8"/>
      <c r="BV27460" s="38"/>
    </row>
    <row r="27461" spans="44:74">
      <c r="AR27461" s="8"/>
      <c r="BV27461" s="38"/>
    </row>
    <row r="27462" spans="44:74">
      <c r="AR27462" s="8"/>
      <c r="BV27462" s="38"/>
    </row>
    <row r="27463" spans="44:74">
      <c r="AR27463" s="8"/>
      <c r="BV27463" s="38"/>
    </row>
    <row r="27464" spans="44:74">
      <c r="AR27464" s="8"/>
      <c r="BV27464" s="38"/>
    </row>
    <row r="27465" spans="44:74">
      <c r="AR27465" s="8"/>
      <c r="BV27465" s="38"/>
    </row>
    <row r="27466" spans="44:74">
      <c r="AR27466" s="8"/>
      <c r="BV27466" s="38"/>
    </row>
    <row r="27467" spans="44:74">
      <c r="AR27467" s="8"/>
      <c r="BV27467" s="38"/>
    </row>
    <row r="27468" spans="44:74">
      <c r="AR27468" s="8"/>
      <c r="BV27468" s="38"/>
    </row>
    <row r="27469" spans="44:74">
      <c r="AR27469" s="8"/>
      <c r="BV27469" s="38"/>
    </row>
    <row r="27470" spans="44:74">
      <c r="AR27470" s="8"/>
      <c r="BV27470" s="38"/>
    </row>
    <row r="27471" spans="44:74">
      <c r="AR27471" s="8"/>
      <c r="BV27471" s="38"/>
    </row>
    <row r="27472" spans="44:74">
      <c r="AR27472" s="8"/>
      <c r="BV27472" s="38"/>
    </row>
    <row r="27473" spans="44:74">
      <c r="AR27473" s="8"/>
      <c r="BV27473" s="38"/>
    </row>
    <row r="27474" spans="44:74">
      <c r="AR27474" s="8"/>
      <c r="BV27474" s="38"/>
    </row>
    <row r="27475" spans="44:74">
      <c r="AR27475" s="8"/>
      <c r="BV27475" s="38"/>
    </row>
    <row r="27476" spans="44:74">
      <c r="AR27476" s="8"/>
      <c r="BV27476" s="38"/>
    </row>
    <row r="27477" spans="44:74">
      <c r="AR27477" s="8"/>
      <c r="BV27477" s="38"/>
    </row>
    <row r="27478" spans="44:74">
      <c r="AR27478" s="8"/>
      <c r="BV27478" s="38"/>
    </row>
    <row r="27479" spans="44:74">
      <c r="AR27479" s="8"/>
      <c r="BV27479" s="38"/>
    </row>
    <row r="27480" spans="44:74">
      <c r="AR27480" s="8"/>
      <c r="BV27480" s="38"/>
    </row>
    <row r="27481" spans="44:74">
      <c r="AR27481" s="8"/>
      <c r="BV27481" s="38"/>
    </row>
    <row r="27482" spans="44:74">
      <c r="AR27482" s="8"/>
      <c r="BV27482" s="38"/>
    </row>
    <row r="27483" spans="44:74">
      <c r="AR27483" s="8"/>
      <c r="BV27483" s="38"/>
    </row>
    <row r="27484" spans="44:74">
      <c r="AR27484" s="8"/>
      <c r="BV27484" s="38"/>
    </row>
    <row r="27485" spans="44:74">
      <c r="AR27485" s="8"/>
      <c r="BV27485" s="38"/>
    </row>
    <row r="27486" spans="44:74">
      <c r="AR27486" s="8"/>
      <c r="BV27486" s="38"/>
    </row>
    <row r="27487" spans="44:74">
      <c r="AR27487" s="8"/>
      <c r="BV27487" s="38"/>
    </row>
    <row r="27488" spans="44:74">
      <c r="AR27488" s="8"/>
      <c r="BV27488" s="38"/>
    </row>
    <row r="27489" spans="44:74">
      <c r="AR27489" s="8"/>
      <c r="BV27489" s="38"/>
    </row>
    <row r="27490" spans="44:74">
      <c r="AR27490" s="8"/>
      <c r="BV27490" s="38"/>
    </row>
    <row r="27491" spans="44:74">
      <c r="AR27491" s="8"/>
      <c r="BV27491" s="38"/>
    </row>
    <row r="27492" spans="44:74">
      <c r="AR27492" s="8"/>
      <c r="BV27492" s="38"/>
    </row>
    <row r="27493" spans="44:74">
      <c r="AR27493" s="8"/>
      <c r="BV27493" s="38"/>
    </row>
    <row r="27494" spans="44:74">
      <c r="AR27494" s="8"/>
      <c r="BV27494" s="38"/>
    </row>
    <row r="27495" spans="44:74">
      <c r="AR27495" s="8"/>
      <c r="BV27495" s="38"/>
    </row>
    <row r="27496" spans="44:74">
      <c r="AR27496" s="8"/>
      <c r="BV27496" s="38"/>
    </row>
    <row r="27497" spans="44:74">
      <c r="AR27497" s="8"/>
      <c r="BV27497" s="38"/>
    </row>
    <row r="27498" spans="44:74">
      <c r="AR27498" s="8"/>
      <c r="BV27498" s="38"/>
    </row>
    <row r="27499" spans="44:74">
      <c r="AR27499" s="8"/>
      <c r="BV27499" s="38"/>
    </row>
    <row r="27500" spans="44:74">
      <c r="AR27500" s="8"/>
      <c r="BV27500" s="38"/>
    </row>
    <row r="27501" spans="44:74">
      <c r="AR27501" s="8"/>
      <c r="BV27501" s="38"/>
    </row>
    <row r="27502" spans="44:74">
      <c r="AR27502" s="8"/>
      <c r="BV27502" s="38"/>
    </row>
    <row r="27503" spans="44:74">
      <c r="AR27503" s="8"/>
      <c r="BV27503" s="38"/>
    </row>
    <row r="27504" spans="44:74">
      <c r="AR27504" s="8"/>
      <c r="BV27504" s="38"/>
    </row>
    <row r="27505" spans="44:74">
      <c r="AR27505" s="8"/>
      <c r="BV27505" s="38"/>
    </row>
    <row r="27506" spans="44:74">
      <c r="AR27506" s="8"/>
      <c r="BV27506" s="38"/>
    </row>
    <row r="27507" spans="44:74">
      <c r="AR27507" s="8"/>
      <c r="BV27507" s="38"/>
    </row>
    <row r="27508" spans="44:74">
      <c r="AR27508" s="8"/>
      <c r="BV27508" s="38"/>
    </row>
    <row r="27509" spans="44:74">
      <c r="AR27509" s="8"/>
      <c r="BV27509" s="38"/>
    </row>
    <row r="27510" spans="44:74">
      <c r="AR27510" s="8"/>
      <c r="BV27510" s="38"/>
    </row>
    <row r="27511" spans="44:74">
      <c r="AR27511" s="8"/>
      <c r="BV27511" s="38"/>
    </row>
    <row r="27512" spans="44:74">
      <c r="AR27512" s="8"/>
      <c r="BV27512" s="38"/>
    </row>
    <row r="27513" spans="44:74">
      <c r="AR27513" s="8"/>
      <c r="BV27513" s="38"/>
    </row>
    <row r="27514" spans="44:74">
      <c r="AR27514" s="8"/>
      <c r="BV27514" s="38"/>
    </row>
    <row r="27515" spans="44:74">
      <c r="AR27515" s="8"/>
      <c r="BV27515" s="38"/>
    </row>
    <row r="27516" spans="44:74">
      <c r="AR27516" s="8"/>
      <c r="BV27516" s="38"/>
    </row>
    <row r="27517" spans="44:74">
      <c r="AR27517" s="8"/>
      <c r="BV27517" s="38"/>
    </row>
    <row r="27518" spans="44:74">
      <c r="AR27518" s="8"/>
      <c r="BV27518" s="38"/>
    </row>
    <row r="27519" spans="44:74">
      <c r="AR27519" s="8"/>
      <c r="BV27519" s="38"/>
    </row>
    <row r="27520" spans="44:74">
      <c r="AR27520" s="8"/>
      <c r="BV27520" s="38"/>
    </row>
    <row r="27521" spans="44:74">
      <c r="AR27521" s="8"/>
      <c r="BV27521" s="38"/>
    </row>
    <row r="27522" spans="44:74">
      <c r="AR27522" s="8"/>
      <c r="BV27522" s="38"/>
    </row>
    <row r="27523" spans="44:74">
      <c r="AR27523" s="8"/>
      <c r="BV27523" s="38"/>
    </row>
    <row r="27524" spans="44:74">
      <c r="AR27524" s="8"/>
      <c r="BV27524" s="38"/>
    </row>
    <row r="27525" spans="44:74">
      <c r="AR27525" s="8"/>
      <c r="BV27525" s="38"/>
    </row>
    <row r="27526" spans="44:74">
      <c r="AR27526" s="8"/>
      <c r="BV27526" s="38"/>
    </row>
    <row r="27527" spans="44:74">
      <c r="AR27527" s="8"/>
      <c r="BV27527" s="38"/>
    </row>
    <row r="27528" spans="44:74">
      <c r="AR27528" s="8"/>
      <c r="BV27528" s="38"/>
    </row>
    <row r="27529" spans="44:74">
      <c r="AR27529" s="8"/>
      <c r="BV27529" s="38"/>
    </row>
    <row r="27530" spans="44:74">
      <c r="AR27530" s="8"/>
      <c r="BV27530" s="38"/>
    </row>
    <row r="27531" spans="44:74">
      <c r="AR27531" s="8"/>
      <c r="BV27531" s="38"/>
    </row>
    <row r="27532" spans="44:74">
      <c r="AR27532" s="8"/>
      <c r="BV27532" s="38"/>
    </row>
    <row r="27533" spans="44:74">
      <c r="AR27533" s="8"/>
      <c r="BV27533" s="38"/>
    </row>
    <row r="27534" spans="44:74">
      <c r="AR27534" s="8"/>
      <c r="BV27534" s="38"/>
    </row>
    <row r="27535" spans="44:74">
      <c r="AR27535" s="8"/>
      <c r="BV27535" s="38"/>
    </row>
    <row r="27536" spans="44:74">
      <c r="AR27536" s="8"/>
      <c r="BV27536" s="38"/>
    </row>
    <row r="27537" spans="44:74">
      <c r="AR27537" s="8"/>
      <c r="BV27537" s="38"/>
    </row>
    <row r="27538" spans="44:74">
      <c r="AR27538" s="8"/>
      <c r="BV27538" s="38"/>
    </row>
    <row r="27539" spans="44:74">
      <c r="AR27539" s="8"/>
      <c r="BV27539" s="38"/>
    </row>
    <row r="27540" spans="44:74">
      <c r="AR27540" s="8"/>
      <c r="BV27540" s="38"/>
    </row>
    <row r="27541" spans="44:74">
      <c r="AR27541" s="8"/>
      <c r="BV27541" s="38"/>
    </row>
    <row r="27542" spans="44:74">
      <c r="AR27542" s="8"/>
      <c r="BV27542" s="38"/>
    </row>
    <row r="27543" spans="44:74">
      <c r="AR27543" s="8"/>
      <c r="BV27543" s="38"/>
    </row>
    <row r="27544" spans="44:74">
      <c r="AR27544" s="8"/>
      <c r="BV27544" s="38"/>
    </row>
    <row r="27545" spans="44:74">
      <c r="AR27545" s="8"/>
      <c r="BV27545" s="38"/>
    </row>
    <row r="27546" spans="44:74">
      <c r="AR27546" s="8"/>
      <c r="BV27546" s="38"/>
    </row>
    <row r="27547" spans="44:74">
      <c r="AR27547" s="8"/>
      <c r="BV27547" s="38"/>
    </row>
    <row r="27548" spans="44:74">
      <c r="AR27548" s="8"/>
      <c r="BV27548" s="38"/>
    </row>
    <row r="27549" spans="44:74">
      <c r="AR27549" s="8"/>
      <c r="BV27549" s="38"/>
    </row>
    <row r="27550" spans="44:74">
      <c r="AR27550" s="8"/>
      <c r="BV27550" s="38"/>
    </row>
    <row r="27551" spans="44:74">
      <c r="AR27551" s="8"/>
      <c r="BV27551" s="38"/>
    </row>
    <row r="27552" spans="44:74">
      <c r="AR27552" s="8"/>
      <c r="BV27552" s="38"/>
    </row>
    <row r="27553" spans="44:74">
      <c r="AR27553" s="8"/>
      <c r="BV27553" s="38"/>
    </row>
    <row r="27554" spans="44:74">
      <c r="AR27554" s="8"/>
      <c r="BV27554" s="38"/>
    </row>
    <row r="27555" spans="44:74">
      <c r="AR27555" s="8"/>
      <c r="BV27555" s="38"/>
    </row>
    <row r="27556" spans="44:74">
      <c r="AR27556" s="8"/>
      <c r="BV27556" s="38"/>
    </row>
    <row r="27557" spans="44:74">
      <c r="AR27557" s="8"/>
      <c r="BV27557" s="38"/>
    </row>
    <row r="27558" spans="44:74">
      <c r="AR27558" s="8"/>
      <c r="BV27558" s="38"/>
    </row>
    <row r="27559" spans="44:74">
      <c r="AR27559" s="8"/>
      <c r="BV27559" s="38"/>
    </row>
    <row r="27560" spans="44:74">
      <c r="AR27560" s="8"/>
      <c r="BV27560" s="38"/>
    </row>
    <row r="27561" spans="44:74">
      <c r="AR27561" s="8"/>
      <c r="BV27561" s="38"/>
    </row>
    <row r="27562" spans="44:74">
      <c r="AR27562" s="8"/>
      <c r="BV27562" s="38"/>
    </row>
    <row r="27563" spans="44:74">
      <c r="AR27563" s="8"/>
      <c r="BV27563" s="38"/>
    </row>
    <row r="27564" spans="44:74">
      <c r="AR27564" s="8"/>
      <c r="BV27564" s="38"/>
    </row>
    <row r="27565" spans="44:74">
      <c r="AR27565" s="8"/>
      <c r="BV27565" s="38"/>
    </row>
    <row r="27566" spans="44:74">
      <c r="AR27566" s="8"/>
      <c r="BV27566" s="38"/>
    </row>
    <row r="27567" spans="44:74">
      <c r="AR27567" s="8"/>
      <c r="BV27567" s="38"/>
    </row>
    <row r="27568" spans="44:74">
      <c r="AR27568" s="8"/>
      <c r="BV27568" s="38"/>
    </row>
    <row r="27569" spans="44:74">
      <c r="AR27569" s="8"/>
      <c r="BV27569" s="38"/>
    </row>
    <row r="27570" spans="44:74">
      <c r="AR27570" s="8"/>
      <c r="BV27570" s="38"/>
    </row>
    <row r="27571" spans="44:74">
      <c r="AR27571" s="8"/>
      <c r="BV27571" s="38"/>
    </row>
    <row r="27572" spans="44:74">
      <c r="AR27572" s="8"/>
      <c r="BV27572" s="38"/>
    </row>
    <row r="27573" spans="44:74">
      <c r="AR27573" s="8"/>
      <c r="BV27573" s="38"/>
    </row>
    <row r="27574" spans="44:74">
      <c r="AR27574" s="8"/>
      <c r="BV27574" s="38"/>
    </row>
    <row r="27575" spans="44:74">
      <c r="AR27575" s="8"/>
      <c r="BV27575" s="38"/>
    </row>
    <row r="27576" spans="44:74">
      <c r="AR27576" s="8"/>
      <c r="BV27576" s="38"/>
    </row>
    <row r="27577" spans="44:74">
      <c r="AR27577" s="8"/>
      <c r="BV27577" s="38"/>
    </row>
    <row r="27578" spans="44:74">
      <c r="AR27578" s="8"/>
      <c r="BV27578" s="38"/>
    </row>
    <row r="27579" spans="44:74">
      <c r="AR27579" s="8"/>
      <c r="BV27579" s="38"/>
    </row>
    <row r="27580" spans="44:74">
      <c r="AR27580" s="8"/>
      <c r="BV27580" s="38"/>
    </row>
    <row r="27581" spans="44:74">
      <c r="AR27581" s="8"/>
      <c r="BV27581" s="38"/>
    </row>
    <row r="27582" spans="44:74">
      <c r="AR27582" s="8"/>
      <c r="BV27582" s="38"/>
    </row>
    <row r="27583" spans="44:74">
      <c r="AR27583" s="8"/>
      <c r="BV27583" s="38"/>
    </row>
    <row r="27584" spans="44:74">
      <c r="AR27584" s="8"/>
      <c r="BV27584" s="38"/>
    </row>
    <row r="27585" spans="44:74">
      <c r="AR27585" s="8"/>
      <c r="BV27585" s="38"/>
    </row>
    <row r="27586" spans="44:74">
      <c r="AR27586" s="8"/>
      <c r="BV27586" s="38"/>
    </row>
    <row r="27587" spans="44:74">
      <c r="AR27587" s="8"/>
      <c r="BV27587" s="38"/>
    </row>
    <row r="27588" spans="44:74">
      <c r="AR27588" s="8"/>
      <c r="BV27588" s="38"/>
    </row>
    <row r="27589" spans="44:74">
      <c r="AR27589" s="8"/>
      <c r="BV27589" s="38"/>
    </row>
    <row r="27590" spans="44:74">
      <c r="AR27590" s="8"/>
      <c r="BV27590" s="38"/>
    </row>
    <row r="27591" spans="44:74">
      <c r="AR27591" s="8"/>
      <c r="BV27591" s="38"/>
    </row>
    <row r="27592" spans="44:74">
      <c r="AR27592" s="8"/>
      <c r="BV27592" s="38"/>
    </row>
    <row r="27593" spans="44:74">
      <c r="AR27593" s="8"/>
      <c r="BV27593" s="38"/>
    </row>
    <row r="27594" spans="44:74">
      <c r="AR27594" s="8"/>
      <c r="BV27594" s="38"/>
    </row>
    <row r="27595" spans="44:74">
      <c r="AR27595" s="8"/>
      <c r="BV27595" s="38"/>
    </row>
    <row r="27596" spans="44:74">
      <c r="AR27596" s="8"/>
      <c r="BV27596" s="38"/>
    </row>
    <row r="27597" spans="44:74">
      <c r="AR27597" s="8"/>
      <c r="BV27597" s="38"/>
    </row>
    <row r="27598" spans="44:74">
      <c r="AR27598" s="8"/>
      <c r="BV27598" s="38"/>
    </row>
    <row r="27599" spans="44:74">
      <c r="AR27599" s="8"/>
      <c r="BV27599" s="38"/>
    </row>
    <row r="27600" spans="44:74">
      <c r="AR27600" s="8"/>
      <c r="BV27600" s="38"/>
    </row>
    <row r="27601" spans="44:74">
      <c r="AR27601" s="8"/>
      <c r="BV27601" s="38"/>
    </row>
    <row r="27602" spans="44:74">
      <c r="AR27602" s="8"/>
      <c r="BV27602" s="38"/>
    </row>
    <row r="27603" spans="44:74">
      <c r="AR27603" s="8"/>
      <c r="BV27603" s="38"/>
    </row>
    <row r="27604" spans="44:74">
      <c r="AR27604" s="8"/>
      <c r="BV27604" s="38"/>
    </row>
    <row r="27605" spans="44:74">
      <c r="AR27605" s="8"/>
      <c r="BV27605" s="38"/>
    </row>
    <row r="27606" spans="44:74">
      <c r="AR27606" s="8"/>
      <c r="BV27606" s="38"/>
    </row>
    <row r="27607" spans="44:74">
      <c r="AR27607" s="8"/>
      <c r="BV27607" s="38"/>
    </row>
    <row r="27608" spans="44:74">
      <c r="AR27608" s="8"/>
      <c r="BV27608" s="38"/>
    </row>
    <row r="27609" spans="44:74">
      <c r="AR27609" s="8"/>
      <c r="BV27609" s="38"/>
    </row>
    <row r="27610" spans="44:74">
      <c r="AR27610" s="8"/>
      <c r="BV27610" s="38"/>
    </row>
    <row r="27611" spans="44:74">
      <c r="AR27611" s="8"/>
      <c r="BV27611" s="38"/>
    </row>
    <row r="27612" spans="44:74">
      <c r="AR27612" s="8"/>
      <c r="BV27612" s="38"/>
    </row>
    <row r="27613" spans="44:74">
      <c r="AR27613" s="8"/>
      <c r="BV27613" s="38"/>
    </row>
    <row r="27614" spans="44:74">
      <c r="AR27614" s="8"/>
      <c r="BV27614" s="38"/>
    </row>
    <row r="27615" spans="44:74">
      <c r="AR27615" s="8"/>
      <c r="BV27615" s="38"/>
    </row>
    <row r="27616" spans="44:74">
      <c r="AR27616" s="8"/>
      <c r="BV27616" s="38"/>
    </row>
    <row r="27617" spans="44:74">
      <c r="AR27617" s="8"/>
      <c r="BV27617" s="38"/>
    </row>
    <row r="27618" spans="44:74">
      <c r="AR27618" s="8"/>
      <c r="BV27618" s="38"/>
    </row>
    <row r="27619" spans="44:74">
      <c r="AR27619" s="8"/>
      <c r="BV27619" s="38"/>
    </row>
    <row r="27620" spans="44:74">
      <c r="AR27620" s="8"/>
      <c r="BV27620" s="38"/>
    </row>
    <row r="27621" spans="44:74">
      <c r="AR27621" s="8"/>
      <c r="BV27621" s="38"/>
    </row>
    <row r="27622" spans="44:74">
      <c r="AR27622" s="8"/>
      <c r="BV27622" s="38"/>
    </row>
    <row r="27623" spans="44:74">
      <c r="AR27623" s="8"/>
      <c r="BV27623" s="38"/>
    </row>
    <row r="27624" spans="44:74">
      <c r="AR27624" s="8"/>
      <c r="BV27624" s="38"/>
    </row>
    <row r="27625" spans="44:74">
      <c r="AR27625" s="8"/>
      <c r="BV27625" s="38"/>
    </row>
    <row r="27626" spans="44:74">
      <c r="AR27626" s="8"/>
      <c r="BV27626" s="38"/>
    </row>
    <row r="27627" spans="44:74">
      <c r="AR27627" s="8"/>
      <c r="BV27627" s="38"/>
    </row>
    <row r="27628" spans="44:74">
      <c r="AR27628" s="8"/>
      <c r="BV27628" s="38"/>
    </row>
    <row r="27629" spans="44:74">
      <c r="AR27629" s="8"/>
      <c r="BV27629" s="38"/>
    </row>
    <row r="27630" spans="44:74">
      <c r="AR27630" s="8"/>
      <c r="BV27630" s="38"/>
    </row>
    <row r="27631" spans="44:74">
      <c r="AR27631" s="8"/>
      <c r="BV27631" s="38"/>
    </row>
    <row r="27632" spans="44:74">
      <c r="AR27632" s="8"/>
      <c r="BV27632" s="38"/>
    </row>
    <row r="27633" spans="44:74">
      <c r="AR27633" s="8"/>
      <c r="BV27633" s="38"/>
    </row>
    <row r="27634" spans="44:74">
      <c r="AR27634" s="8"/>
      <c r="BV27634" s="38"/>
    </row>
    <row r="27635" spans="44:74">
      <c r="AR27635" s="8"/>
      <c r="BV27635" s="38"/>
    </row>
    <row r="27636" spans="44:74">
      <c r="AR27636" s="8"/>
      <c r="BV27636" s="38"/>
    </row>
    <row r="27637" spans="44:74">
      <c r="AR27637" s="8"/>
      <c r="BV27637" s="38"/>
    </row>
    <row r="27638" spans="44:74">
      <c r="AR27638" s="8"/>
      <c r="BV27638" s="38"/>
    </row>
    <row r="27639" spans="44:74">
      <c r="AR27639" s="8"/>
      <c r="BV27639" s="38"/>
    </row>
    <row r="27640" spans="44:74">
      <c r="AR27640" s="8"/>
      <c r="BV27640" s="38"/>
    </row>
    <row r="27641" spans="44:74">
      <c r="AR27641" s="8"/>
      <c r="BV27641" s="38"/>
    </row>
    <row r="27642" spans="44:74">
      <c r="AR27642" s="8"/>
      <c r="BV27642" s="38"/>
    </row>
    <row r="27643" spans="44:74">
      <c r="AR27643" s="8"/>
      <c r="BV27643" s="38"/>
    </row>
    <row r="27644" spans="44:74">
      <c r="AR27644" s="8"/>
      <c r="BV27644" s="38"/>
    </row>
    <row r="27645" spans="44:74">
      <c r="AR27645" s="8"/>
      <c r="BV27645" s="38"/>
    </row>
    <row r="27646" spans="44:74">
      <c r="AR27646" s="8"/>
      <c r="BV27646" s="38"/>
    </row>
    <row r="27647" spans="44:74">
      <c r="AR27647" s="8"/>
      <c r="BV27647" s="38"/>
    </row>
    <row r="27648" spans="44:74">
      <c r="AR27648" s="8"/>
      <c r="BV27648" s="38"/>
    </row>
    <row r="27649" spans="44:74">
      <c r="AR27649" s="8"/>
      <c r="BV27649" s="38"/>
    </row>
    <row r="27650" spans="44:74">
      <c r="AR27650" s="8"/>
      <c r="BV27650" s="38"/>
    </row>
    <row r="27651" spans="44:74">
      <c r="AR27651" s="8"/>
      <c r="BV27651" s="38"/>
    </row>
    <row r="27652" spans="44:74">
      <c r="AR27652" s="8"/>
      <c r="BV27652" s="38"/>
    </row>
    <row r="27653" spans="44:74">
      <c r="AR27653" s="8"/>
      <c r="BV27653" s="38"/>
    </row>
    <row r="27654" spans="44:74">
      <c r="AR27654" s="8"/>
      <c r="BV27654" s="38"/>
    </row>
    <row r="27655" spans="44:74">
      <c r="AR27655" s="8"/>
      <c r="BV27655" s="38"/>
    </row>
    <row r="27656" spans="44:74">
      <c r="AR27656" s="8"/>
      <c r="BV27656" s="38"/>
    </row>
    <row r="27657" spans="44:74">
      <c r="AR27657" s="8"/>
      <c r="BV27657" s="38"/>
    </row>
    <row r="27658" spans="44:74">
      <c r="AR27658" s="8"/>
      <c r="BV27658" s="38"/>
    </row>
    <row r="27659" spans="44:74">
      <c r="AR27659" s="8"/>
      <c r="BV27659" s="38"/>
    </row>
    <row r="27660" spans="44:74">
      <c r="AR27660" s="8"/>
      <c r="BV27660" s="38"/>
    </row>
    <row r="27661" spans="44:74">
      <c r="AR27661" s="8"/>
      <c r="BV27661" s="38"/>
    </row>
    <row r="27662" spans="44:74">
      <c r="AR27662" s="8"/>
      <c r="BV27662" s="38"/>
    </row>
    <row r="27663" spans="44:74">
      <c r="AR27663" s="8"/>
      <c r="BV27663" s="38"/>
    </row>
    <row r="27664" spans="44:74">
      <c r="AR27664" s="8"/>
      <c r="BV27664" s="38"/>
    </row>
    <row r="27665" spans="44:74">
      <c r="AR27665" s="8"/>
      <c r="BV27665" s="38"/>
    </row>
    <row r="27666" spans="44:74">
      <c r="AR27666" s="8"/>
      <c r="BV27666" s="38"/>
    </row>
    <row r="27667" spans="44:74">
      <c r="AR27667" s="8"/>
      <c r="BV27667" s="38"/>
    </row>
    <row r="27668" spans="44:74">
      <c r="AR27668" s="8"/>
      <c r="BV27668" s="38"/>
    </row>
    <row r="27669" spans="44:74">
      <c r="AR27669" s="8"/>
      <c r="BV27669" s="38"/>
    </row>
    <row r="27670" spans="44:74">
      <c r="AR27670" s="8"/>
      <c r="BV27670" s="38"/>
    </row>
    <row r="27671" spans="44:74">
      <c r="AR27671" s="8"/>
      <c r="BV27671" s="38"/>
    </row>
    <row r="27672" spans="44:74">
      <c r="AR27672" s="8"/>
      <c r="BV27672" s="38"/>
    </row>
    <row r="27673" spans="44:74">
      <c r="AR27673" s="8"/>
      <c r="BV27673" s="38"/>
    </row>
    <row r="27674" spans="44:74">
      <c r="AR27674" s="8"/>
      <c r="BV27674" s="38"/>
    </row>
    <row r="27675" spans="44:74">
      <c r="AR27675" s="8"/>
      <c r="BV27675" s="38"/>
    </row>
    <row r="27676" spans="44:74">
      <c r="AR27676" s="8"/>
      <c r="BV27676" s="38"/>
    </row>
    <row r="27677" spans="44:74">
      <c r="AR27677" s="8"/>
      <c r="BV27677" s="38"/>
    </row>
    <row r="27678" spans="44:74">
      <c r="AR27678" s="8"/>
      <c r="BV27678" s="38"/>
    </row>
    <row r="27679" spans="44:74">
      <c r="AR27679" s="8"/>
      <c r="BV27679" s="38"/>
    </row>
    <row r="27680" spans="44:74">
      <c r="AR27680" s="8"/>
      <c r="BV27680" s="38"/>
    </row>
    <row r="27681" spans="44:74">
      <c r="AR27681" s="8"/>
      <c r="BV27681" s="38"/>
    </row>
    <row r="27682" spans="44:74">
      <c r="AR27682" s="8"/>
      <c r="BV27682" s="38"/>
    </row>
    <row r="27683" spans="44:74">
      <c r="AR27683" s="8"/>
      <c r="BV27683" s="38"/>
    </row>
    <row r="27684" spans="44:74">
      <c r="AR27684" s="8"/>
      <c r="BV27684" s="38"/>
    </row>
    <row r="27685" spans="44:74">
      <c r="AR27685" s="8"/>
      <c r="BV27685" s="38"/>
    </row>
    <row r="27686" spans="44:74">
      <c r="AR27686" s="8"/>
      <c r="BV27686" s="38"/>
    </row>
    <row r="27687" spans="44:74">
      <c r="AR27687" s="8"/>
      <c r="BV27687" s="38"/>
    </row>
    <row r="27688" spans="44:74">
      <c r="AR27688" s="8"/>
      <c r="BV27688" s="38"/>
    </row>
    <row r="27689" spans="44:74">
      <c r="AR27689" s="8"/>
      <c r="BV27689" s="38"/>
    </row>
    <row r="27690" spans="44:74">
      <c r="AR27690" s="8"/>
      <c r="BV27690" s="38"/>
    </row>
    <row r="27691" spans="44:74">
      <c r="AR27691" s="8"/>
      <c r="BV27691" s="38"/>
    </row>
    <row r="27692" spans="44:74">
      <c r="AR27692" s="8"/>
      <c r="BV27692" s="38"/>
    </row>
    <row r="27693" spans="44:74">
      <c r="AR27693" s="8"/>
      <c r="BV27693" s="38"/>
    </row>
    <row r="27694" spans="44:74">
      <c r="AR27694" s="8"/>
      <c r="BV27694" s="38"/>
    </row>
    <row r="27695" spans="44:74">
      <c r="AR27695" s="8"/>
      <c r="BV27695" s="38"/>
    </row>
    <row r="27696" spans="44:74">
      <c r="AR27696" s="8"/>
      <c r="BV27696" s="38"/>
    </row>
    <row r="27697" spans="44:74">
      <c r="AR27697" s="8"/>
      <c r="BV27697" s="38"/>
    </row>
    <row r="27698" spans="44:74">
      <c r="AR27698" s="8"/>
      <c r="BV27698" s="38"/>
    </row>
    <row r="27699" spans="44:74">
      <c r="AR27699" s="8"/>
      <c r="BV27699" s="38"/>
    </row>
    <row r="27700" spans="44:74">
      <c r="AR27700" s="8"/>
      <c r="BV27700" s="38"/>
    </row>
    <row r="27701" spans="44:74">
      <c r="AR27701" s="8"/>
      <c r="BV27701" s="38"/>
    </row>
    <row r="27702" spans="44:74">
      <c r="AR27702" s="8"/>
      <c r="BV27702" s="38"/>
    </row>
    <row r="27703" spans="44:74">
      <c r="AR27703" s="8"/>
      <c r="BV27703" s="38"/>
    </row>
    <row r="27704" spans="44:74">
      <c r="AR27704" s="8"/>
      <c r="BV27704" s="38"/>
    </row>
    <row r="27705" spans="44:74">
      <c r="AR27705" s="8"/>
      <c r="BV27705" s="38"/>
    </row>
    <row r="27706" spans="44:74">
      <c r="AR27706" s="8"/>
      <c r="BV27706" s="38"/>
    </row>
    <row r="27707" spans="44:74">
      <c r="AR27707" s="8"/>
      <c r="BV27707" s="38"/>
    </row>
    <row r="27708" spans="44:74">
      <c r="AR27708" s="8"/>
      <c r="BV27708" s="38"/>
    </row>
    <row r="27709" spans="44:74">
      <c r="AR27709" s="8"/>
      <c r="BV27709" s="38"/>
    </row>
    <row r="27710" spans="44:74">
      <c r="AR27710" s="8"/>
      <c r="BV27710" s="38"/>
    </row>
    <row r="27711" spans="44:74">
      <c r="AR27711" s="8"/>
      <c r="BV27711" s="38"/>
    </row>
    <row r="27712" spans="44:74">
      <c r="AR27712" s="8"/>
      <c r="BV27712" s="38"/>
    </row>
    <row r="27713" spans="44:74">
      <c r="AR27713" s="8"/>
      <c r="BV27713" s="38"/>
    </row>
    <row r="27714" spans="44:74">
      <c r="AR27714" s="8"/>
      <c r="BV27714" s="38"/>
    </row>
    <row r="27715" spans="44:74">
      <c r="AR27715" s="8"/>
      <c r="BV27715" s="38"/>
    </row>
    <row r="27716" spans="44:74">
      <c r="AR27716" s="8"/>
      <c r="BV27716" s="38"/>
    </row>
    <row r="27717" spans="44:74">
      <c r="AR27717" s="8"/>
      <c r="BV27717" s="38"/>
    </row>
    <row r="27718" spans="44:74">
      <c r="AR27718" s="8"/>
      <c r="BV27718" s="38"/>
    </row>
    <row r="27719" spans="44:74">
      <c r="AR27719" s="8"/>
      <c r="BV27719" s="38"/>
    </row>
    <row r="27720" spans="44:74">
      <c r="AR27720" s="8"/>
      <c r="BV27720" s="38"/>
    </row>
    <row r="27721" spans="44:74">
      <c r="AR27721" s="8"/>
      <c r="BV27721" s="38"/>
    </row>
    <row r="27722" spans="44:74">
      <c r="AR27722" s="8"/>
      <c r="BV27722" s="38"/>
    </row>
    <row r="27723" spans="44:74">
      <c r="AR27723" s="8"/>
      <c r="BV27723" s="38"/>
    </row>
    <row r="27724" spans="44:74">
      <c r="AR27724" s="8"/>
      <c r="BV27724" s="38"/>
    </row>
    <row r="27725" spans="44:74">
      <c r="AR27725" s="8"/>
      <c r="BV27725" s="38"/>
    </row>
    <row r="27726" spans="44:74">
      <c r="AR27726" s="8"/>
      <c r="BV27726" s="38"/>
    </row>
    <row r="27727" spans="44:74">
      <c r="AR27727" s="8"/>
      <c r="BV27727" s="38"/>
    </row>
    <row r="27728" spans="44:74">
      <c r="AR27728" s="8"/>
      <c r="BV27728" s="38"/>
    </row>
    <row r="27729" spans="44:74">
      <c r="AR27729" s="8"/>
      <c r="BV27729" s="38"/>
    </row>
    <row r="27730" spans="44:74">
      <c r="AR27730" s="8"/>
      <c r="BV27730" s="38"/>
    </row>
    <row r="27731" spans="44:74">
      <c r="AR27731" s="8"/>
      <c r="BV27731" s="38"/>
    </row>
    <row r="27732" spans="44:74">
      <c r="AR27732" s="8"/>
      <c r="BV27732" s="38"/>
    </row>
    <row r="27733" spans="44:74">
      <c r="AR27733" s="8"/>
      <c r="BV27733" s="38"/>
    </row>
    <row r="27734" spans="44:74">
      <c r="AR27734" s="8"/>
      <c r="BV27734" s="38"/>
    </row>
    <row r="27735" spans="44:74">
      <c r="AR27735" s="8"/>
      <c r="BV27735" s="38"/>
    </row>
    <row r="27736" spans="44:74">
      <c r="AR27736" s="8"/>
      <c r="BV27736" s="38"/>
    </row>
    <row r="27737" spans="44:74">
      <c r="AR27737" s="8"/>
      <c r="BV27737" s="38"/>
    </row>
    <row r="27738" spans="44:74">
      <c r="AR27738" s="8"/>
      <c r="BV27738" s="38"/>
    </row>
    <row r="27739" spans="44:74">
      <c r="AR27739" s="8"/>
      <c r="BV27739" s="38"/>
    </row>
    <row r="27740" spans="44:74">
      <c r="AR27740" s="8"/>
      <c r="BV27740" s="38"/>
    </row>
    <row r="27741" spans="44:74">
      <c r="AR27741" s="8"/>
      <c r="BV27741" s="38"/>
    </row>
    <row r="27742" spans="44:74">
      <c r="AR27742" s="8"/>
      <c r="BV27742" s="38"/>
    </row>
    <row r="27743" spans="44:74">
      <c r="AR27743" s="8"/>
      <c r="BV27743" s="38"/>
    </row>
    <row r="27744" spans="44:74">
      <c r="AR27744" s="8"/>
      <c r="BV27744" s="38"/>
    </row>
    <row r="27745" spans="44:74">
      <c r="AR27745" s="8"/>
      <c r="BV27745" s="38"/>
    </row>
    <row r="27746" spans="44:74">
      <c r="AR27746" s="8"/>
      <c r="BV27746" s="38"/>
    </row>
    <row r="27747" spans="44:74">
      <c r="AR27747" s="8"/>
      <c r="BV27747" s="38"/>
    </row>
    <row r="27748" spans="44:74">
      <c r="AR27748" s="8"/>
      <c r="BV27748" s="38"/>
    </row>
    <row r="27749" spans="44:74">
      <c r="AR27749" s="8"/>
      <c r="BV27749" s="38"/>
    </row>
    <row r="27750" spans="44:74">
      <c r="AR27750" s="8"/>
      <c r="BV27750" s="38"/>
    </row>
    <row r="27751" spans="44:74">
      <c r="AR27751" s="8"/>
      <c r="BV27751" s="38"/>
    </row>
    <row r="27752" spans="44:74">
      <c r="AR27752" s="8"/>
      <c r="BV27752" s="38"/>
    </row>
    <row r="27753" spans="44:74">
      <c r="AR27753" s="8"/>
      <c r="BV27753" s="38"/>
    </row>
    <row r="27754" spans="44:74">
      <c r="AR27754" s="8"/>
      <c r="BV27754" s="38"/>
    </row>
    <row r="27755" spans="44:74">
      <c r="AR27755" s="8"/>
      <c r="BV27755" s="38"/>
    </row>
    <row r="27756" spans="44:74">
      <c r="AR27756" s="8"/>
      <c r="BV27756" s="38"/>
    </row>
    <row r="27757" spans="44:74">
      <c r="AR27757" s="8"/>
      <c r="BV27757" s="38"/>
    </row>
    <row r="27758" spans="44:74">
      <c r="AR27758" s="8"/>
      <c r="BV27758" s="38"/>
    </row>
    <row r="27759" spans="44:74">
      <c r="AR27759" s="8"/>
      <c r="BV27759" s="38"/>
    </row>
    <row r="27760" spans="44:74">
      <c r="AR27760" s="8"/>
      <c r="BV27760" s="38"/>
    </row>
    <row r="27761" spans="44:74">
      <c r="AR27761" s="8"/>
      <c r="BV27761" s="38"/>
    </row>
    <row r="27762" spans="44:74">
      <c r="AR27762" s="8"/>
      <c r="BV27762" s="38"/>
    </row>
    <row r="27763" spans="44:74">
      <c r="AR27763" s="8"/>
      <c r="BV27763" s="38"/>
    </row>
    <row r="27764" spans="44:74">
      <c r="AR27764" s="8"/>
      <c r="BV27764" s="38"/>
    </row>
    <row r="27765" spans="44:74">
      <c r="AR27765" s="8"/>
      <c r="BV27765" s="38"/>
    </row>
    <row r="27766" spans="44:74">
      <c r="AR27766" s="8"/>
      <c r="BV27766" s="38"/>
    </row>
    <row r="27767" spans="44:74">
      <c r="AR27767" s="8"/>
      <c r="BV27767" s="38"/>
    </row>
    <row r="27768" spans="44:74">
      <c r="AR27768" s="8"/>
      <c r="BV27768" s="38"/>
    </row>
    <row r="27769" spans="44:74">
      <c r="AR27769" s="8"/>
      <c r="BV27769" s="38"/>
    </row>
    <row r="27770" spans="44:74">
      <c r="AR27770" s="8"/>
      <c r="BV27770" s="38"/>
    </row>
    <row r="27771" spans="44:74">
      <c r="AR27771" s="8"/>
      <c r="BV27771" s="38"/>
    </row>
    <row r="27772" spans="44:74">
      <c r="AR27772" s="8"/>
      <c r="BV27772" s="38"/>
    </row>
    <row r="27773" spans="44:74">
      <c r="AR27773" s="8"/>
      <c r="BV27773" s="38"/>
    </row>
    <row r="27774" spans="44:74">
      <c r="AR27774" s="8"/>
      <c r="BV27774" s="38"/>
    </row>
    <row r="27775" spans="44:74">
      <c r="AR27775" s="8"/>
      <c r="BV27775" s="38"/>
    </row>
    <row r="27776" spans="44:74">
      <c r="AR27776" s="8"/>
      <c r="BV27776" s="38"/>
    </row>
    <row r="27777" spans="44:74">
      <c r="AR27777" s="8"/>
      <c r="BV27777" s="38"/>
    </row>
    <row r="27778" spans="44:74">
      <c r="AR27778" s="8"/>
      <c r="BV27778" s="38"/>
    </row>
    <row r="27779" spans="44:74">
      <c r="AR27779" s="8"/>
      <c r="BV27779" s="38"/>
    </row>
    <row r="27780" spans="44:74">
      <c r="AR27780" s="8"/>
      <c r="BV27780" s="38"/>
    </row>
    <row r="27781" spans="44:74">
      <c r="AR27781" s="8"/>
      <c r="BV27781" s="38"/>
    </row>
    <row r="27782" spans="44:74">
      <c r="AR27782" s="8"/>
      <c r="BV27782" s="38"/>
    </row>
    <row r="27783" spans="44:74">
      <c r="AR27783" s="8"/>
      <c r="BV27783" s="38"/>
    </row>
    <row r="27784" spans="44:74">
      <c r="AR27784" s="8"/>
      <c r="BV27784" s="38"/>
    </row>
    <row r="27785" spans="44:74">
      <c r="AR27785" s="8"/>
      <c r="BV27785" s="38"/>
    </row>
    <row r="27786" spans="44:74">
      <c r="AR27786" s="8"/>
      <c r="BV27786" s="38"/>
    </row>
    <row r="27787" spans="44:74">
      <c r="AR27787" s="8"/>
      <c r="BV27787" s="38"/>
    </row>
    <row r="27788" spans="44:74">
      <c r="AR27788" s="8"/>
      <c r="BV27788" s="38"/>
    </row>
    <row r="27789" spans="44:74">
      <c r="AR27789" s="8"/>
      <c r="BV27789" s="38"/>
    </row>
    <row r="27790" spans="44:74">
      <c r="AR27790" s="8"/>
      <c r="BV27790" s="38"/>
    </row>
    <row r="27791" spans="44:74">
      <c r="AR27791" s="8"/>
      <c r="BV27791" s="38"/>
    </row>
    <row r="27792" spans="44:74">
      <c r="AR27792" s="8"/>
      <c r="BV27792" s="38"/>
    </row>
    <row r="27793" spans="44:74">
      <c r="AR27793" s="8"/>
      <c r="BV27793" s="38"/>
    </row>
    <row r="27794" spans="44:74">
      <c r="AR27794" s="8"/>
      <c r="BV27794" s="38"/>
    </row>
    <row r="27795" spans="44:74">
      <c r="AR27795" s="8"/>
      <c r="BV27795" s="38"/>
    </row>
    <row r="27796" spans="44:74">
      <c r="AR27796" s="8"/>
      <c r="BV27796" s="38"/>
    </row>
    <row r="27797" spans="44:74">
      <c r="AR27797" s="8"/>
      <c r="BV27797" s="38"/>
    </row>
    <row r="27798" spans="44:74">
      <c r="AR27798" s="8"/>
      <c r="BV27798" s="38"/>
    </row>
    <row r="27799" spans="44:74">
      <c r="AR27799" s="8"/>
      <c r="BV27799" s="38"/>
    </row>
    <row r="27800" spans="44:74">
      <c r="AR27800" s="8"/>
      <c r="BV27800" s="38"/>
    </row>
    <row r="27801" spans="44:74">
      <c r="AR27801" s="8"/>
      <c r="BV27801" s="38"/>
    </row>
    <row r="27802" spans="44:74">
      <c r="AR27802" s="8"/>
      <c r="BV27802" s="38"/>
    </row>
    <row r="27803" spans="44:74">
      <c r="AR27803" s="8"/>
      <c r="BV27803" s="38"/>
    </row>
    <row r="27804" spans="44:74">
      <c r="AR27804" s="8"/>
      <c r="BV27804" s="38"/>
    </row>
    <row r="27805" spans="44:74">
      <c r="AR27805" s="8"/>
      <c r="BV27805" s="38"/>
    </row>
    <row r="27806" spans="44:74">
      <c r="AR27806" s="8"/>
      <c r="BV27806" s="38"/>
    </row>
    <row r="27807" spans="44:74">
      <c r="AR27807" s="8"/>
      <c r="BV27807" s="38"/>
    </row>
    <row r="27808" spans="44:74">
      <c r="AR27808" s="8"/>
      <c r="BV27808" s="38"/>
    </row>
    <row r="27809" spans="44:74">
      <c r="AR27809" s="8"/>
      <c r="BV27809" s="38"/>
    </row>
    <row r="27810" spans="44:74">
      <c r="AR27810" s="8"/>
      <c r="BV27810" s="38"/>
    </row>
    <row r="27811" spans="44:74">
      <c r="AR27811" s="8"/>
      <c r="BV27811" s="38"/>
    </row>
    <row r="27812" spans="44:74">
      <c r="AR27812" s="8"/>
      <c r="BV27812" s="38"/>
    </row>
    <row r="27813" spans="44:74">
      <c r="AR27813" s="8"/>
      <c r="BV27813" s="38"/>
    </row>
    <row r="27814" spans="44:74">
      <c r="AR27814" s="8"/>
      <c r="BV27814" s="38"/>
    </row>
    <row r="27815" spans="44:74">
      <c r="AR27815" s="8"/>
      <c r="BV27815" s="38"/>
    </row>
    <row r="27816" spans="44:74">
      <c r="AR27816" s="8"/>
      <c r="BV27816" s="38"/>
    </row>
    <row r="27817" spans="44:74">
      <c r="AR27817" s="8"/>
      <c r="BV27817" s="38"/>
    </row>
    <row r="27818" spans="44:74">
      <c r="AR27818" s="8"/>
      <c r="BV27818" s="38"/>
    </row>
    <row r="27819" spans="44:74">
      <c r="AR27819" s="8"/>
      <c r="BV27819" s="38"/>
    </row>
    <row r="27820" spans="44:74">
      <c r="AR27820" s="8"/>
      <c r="BV27820" s="38"/>
    </row>
    <row r="27821" spans="44:74">
      <c r="AR27821" s="8"/>
      <c r="BV27821" s="38"/>
    </row>
    <row r="27822" spans="44:74">
      <c r="AR27822" s="8"/>
      <c r="BV27822" s="38"/>
    </row>
    <row r="27823" spans="44:74">
      <c r="AR27823" s="8"/>
      <c r="BV27823" s="38"/>
    </row>
    <row r="27824" spans="44:74">
      <c r="AR27824" s="8"/>
      <c r="BV27824" s="38"/>
    </row>
    <row r="27825" spans="44:74">
      <c r="AR27825" s="8"/>
      <c r="BV27825" s="38"/>
    </row>
    <row r="27826" spans="44:74">
      <c r="AR27826" s="8"/>
      <c r="BV27826" s="38"/>
    </row>
    <row r="27827" spans="44:74">
      <c r="AR27827" s="8"/>
      <c r="BV27827" s="38"/>
    </row>
    <row r="27828" spans="44:74">
      <c r="AR27828" s="8"/>
      <c r="BV27828" s="38"/>
    </row>
    <row r="27829" spans="44:74">
      <c r="AR27829" s="8"/>
      <c r="BV27829" s="38"/>
    </row>
    <row r="27830" spans="44:74">
      <c r="AR27830" s="8"/>
      <c r="BV27830" s="38"/>
    </row>
    <row r="27831" spans="44:74">
      <c r="AR27831" s="8"/>
      <c r="BV27831" s="38"/>
    </row>
    <row r="27832" spans="44:74">
      <c r="AR27832" s="8"/>
      <c r="BV27832" s="38"/>
    </row>
    <row r="27833" spans="44:74">
      <c r="AR27833" s="8"/>
      <c r="BV27833" s="38"/>
    </row>
    <row r="27834" spans="44:74">
      <c r="AR27834" s="8"/>
      <c r="BV27834" s="38"/>
    </row>
    <row r="27835" spans="44:74">
      <c r="AR27835" s="8"/>
      <c r="BV27835" s="38"/>
    </row>
    <row r="27836" spans="44:74">
      <c r="AR27836" s="8"/>
      <c r="BV27836" s="38"/>
    </row>
    <row r="27837" spans="44:74">
      <c r="AR27837" s="8"/>
      <c r="BV27837" s="38"/>
    </row>
    <row r="27838" spans="44:74">
      <c r="AR27838" s="8"/>
      <c r="BV27838" s="38"/>
    </row>
    <row r="27839" spans="44:74">
      <c r="AR27839" s="8"/>
      <c r="BV27839" s="38"/>
    </row>
    <row r="27840" spans="44:74">
      <c r="AR27840" s="8"/>
      <c r="BV27840" s="38"/>
    </row>
    <row r="27841" spans="44:74">
      <c r="AR27841" s="8"/>
      <c r="BV27841" s="38"/>
    </row>
    <row r="27842" spans="44:74">
      <c r="AR27842" s="8"/>
      <c r="BV27842" s="38"/>
    </row>
    <row r="27843" spans="44:74">
      <c r="AR27843" s="8"/>
      <c r="BV27843" s="38"/>
    </row>
    <row r="27844" spans="44:74">
      <c r="AR27844" s="8"/>
      <c r="BV27844" s="38"/>
    </row>
    <row r="27845" spans="44:74">
      <c r="AR27845" s="8"/>
      <c r="BV27845" s="38"/>
    </row>
    <row r="27846" spans="44:74">
      <c r="AR27846" s="8"/>
      <c r="BV27846" s="38"/>
    </row>
    <row r="27847" spans="44:74">
      <c r="AR27847" s="8"/>
      <c r="BV27847" s="38"/>
    </row>
    <row r="27848" spans="44:74">
      <c r="AR27848" s="8"/>
      <c r="BV27848" s="38"/>
    </row>
    <row r="27849" spans="44:74">
      <c r="AR27849" s="8"/>
      <c r="BV27849" s="38"/>
    </row>
    <row r="27850" spans="44:74">
      <c r="AR27850" s="8"/>
      <c r="BV27850" s="38"/>
    </row>
    <row r="27851" spans="44:74">
      <c r="AR27851" s="8"/>
      <c r="BV27851" s="38"/>
    </row>
    <row r="27852" spans="44:74">
      <c r="AR27852" s="8"/>
      <c r="BV27852" s="38"/>
    </row>
    <row r="27853" spans="44:74">
      <c r="AR27853" s="8"/>
      <c r="BV27853" s="38"/>
    </row>
    <row r="27854" spans="44:74">
      <c r="AR27854" s="8"/>
      <c r="BV27854" s="38"/>
    </row>
    <row r="27855" spans="44:74">
      <c r="AR27855" s="8"/>
      <c r="BV27855" s="38"/>
    </row>
    <row r="27856" spans="44:74">
      <c r="AR27856" s="8"/>
      <c r="BV27856" s="38"/>
    </row>
    <row r="27857" spans="44:74">
      <c r="AR27857" s="8"/>
      <c r="BV27857" s="38"/>
    </row>
    <row r="27858" spans="44:74">
      <c r="AR27858" s="8"/>
      <c r="BV27858" s="38"/>
    </row>
    <row r="27859" spans="44:74">
      <c r="AR27859" s="8"/>
      <c r="BV27859" s="38"/>
    </row>
    <row r="27860" spans="44:74">
      <c r="AR27860" s="8"/>
      <c r="BV27860" s="38"/>
    </row>
    <row r="27861" spans="44:74">
      <c r="AR27861" s="8"/>
      <c r="BV27861" s="38"/>
    </row>
    <row r="27862" spans="44:74">
      <c r="AR27862" s="8"/>
      <c r="BV27862" s="38"/>
    </row>
    <row r="27863" spans="44:74">
      <c r="AR27863" s="8"/>
      <c r="BV27863" s="38"/>
    </row>
    <row r="27864" spans="44:74">
      <c r="AR27864" s="8"/>
      <c r="BV27864" s="38"/>
    </row>
    <row r="27865" spans="44:74">
      <c r="AR27865" s="8"/>
      <c r="BV27865" s="38"/>
    </row>
    <row r="27866" spans="44:74">
      <c r="AR27866" s="8"/>
      <c r="BV27866" s="38"/>
    </row>
    <row r="27867" spans="44:74">
      <c r="AR27867" s="8"/>
      <c r="BV27867" s="38"/>
    </row>
    <row r="27868" spans="44:74">
      <c r="AR27868" s="8"/>
      <c r="BV27868" s="38"/>
    </row>
    <row r="27869" spans="44:74">
      <c r="AR27869" s="8"/>
      <c r="BV27869" s="38"/>
    </row>
    <row r="27870" spans="44:74">
      <c r="AR27870" s="8"/>
      <c r="BV27870" s="38"/>
    </row>
    <row r="27871" spans="44:74">
      <c r="AR27871" s="8"/>
      <c r="BV27871" s="38"/>
    </row>
    <row r="27872" spans="44:74">
      <c r="AR27872" s="8"/>
      <c r="BV27872" s="38"/>
    </row>
    <row r="27873" spans="44:74">
      <c r="AR27873" s="8"/>
      <c r="BV27873" s="38"/>
    </row>
    <row r="27874" spans="44:74">
      <c r="AR27874" s="8"/>
      <c r="BV27874" s="38"/>
    </row>
    <row r="27875" spans="44:74">
      <c r="AR27875" s="8"/>
      <c r="BV27875" s="38"/>
    </row>
    <row r="27876" spans="44:74">
      <c r="AR27876" s="8"/>
      <c r="BV27876" s="38"/>
    </row>
    <row r="27877" spans="44:74">
      <c r="AR27877" s="8"/>
      <c r="BV27877" s="38"/>
    </row>
    <row r="27878" spans="44:74">
      <c r="AR27878" s="8"/>
      <c r="BV27878" s="38"/>
    </row>
    <row r="27879" spans="44:74">
      <c r="AR27879" s="8"/>
      <c r="BV27879" s="38"/>
    </row>
    <row r="27880" spans="44:74">
      <c r="AR27880" s="8"/>
      <c r="BV27880" s="38"/>
    </row>
    <row r="27881" spans="44:74">
      <c r="AR27881" s="8"/>
      <c r="BV27881" s="38"/>
    </row>
    <row r="27882" spans="44:74">
      <c r="AR27882" s="8"/>
      <c r="BV27882" s="38"/>
    </row>
    <row r="27883" spans="44:74">
      <c r="AR27883" s="8"/>
      <c r="BV27883" s="38"/>
    </row>
    <row r="27884" spans="44:74">
      <c r="AR27884" s="8"/>
      <c r="BV27884" s="38"/>
    </row>
    <row r="27885" spans="44:74">
      <c r="AR27885" s="8"/>
      <c r="BV27885" s="38"/>
    </row>
    <row r="27886" spans="44:74">
      <c r="AR27886" s="8"/>
      <c r="BV27886" s="38"/>
    </row>
    <row r="27887" spans="44:74">
      <c r="AR27887" s="8"/>
      <c r="BV27887" s="38"/>
    </row>
    <row r="27888" spans="44:74">
      <c r="AR27888" s="8"/>
      <c r="BV27888" s="38"/>
    </row>
    <row r="27889" spans="44:74">
      <c r="AR27889" s="8"/>
      <c r="BV27889" s="38"/>
    </row>
    <row r="27890" spans="44:74">
      <c r="AR27890" s="8"/>
      <c r="BV27890" s="38"/>
    </row>
    <row r="27891" spans="44:74">
      <c r="AR27891" s="8"/>
      <c r="BV27891" s="38"/>
    </row>
    <row r="27892" spans="44:74">
      <c r="AR27892" s="8"/>
      <c r="BV27892" s="38"/>
    </row>
    <row r="27893" spans="44:74">
      <c r="AR27893" s="8"/>
      <c r="BV27893" s="38"/>
    </row>
    <row r="27894" spans="44:74">
      <c r="AR27894" s="8"/>
      <c r="BV27894" s="38"/>
    </row>
    <row r="27895" spans="44:74">
      <c r="AR27895" s="8"/>
      <c r="BV27895" s="38"/>
    </row>
    <row r="27896" spans="44:74">
      <c r="AR27896" s="8"/>
      <c r="BV27896" s="38"/>
    </row>
    <row r="27897" spans="44:74">
      <c r="AR27897" s="8"/>
      <c r="BV27897" s="38"/>
    </row>
    <row r="27898" spans="44:74">
      <c r="AR27898" s="8"/>
      <c r="BV27898" s="38"/>
    </row>
    <row r="27899" spans="44:74">
      <c r="AR27899" s="8"/>
      <c r="BV27899" s="38"/>
    </row>
    <row r="27900" spans="44:74">
      <c r="AR27900" s="8"/>
      <c r="BV27900" s="38"/>
    </row>
    <row r="27901" spans="44:74">
      <c r="AR27901" s="8"/>
      <c r="BV27901" s="38"/>
    </row>
    <row r="27902" spans="44:74">
      <c r="AR27902" s="8"/>
      <c r="BV27902" s="38"/>
    </row>
    <row r="27903" spans="44:74">
      <c r="AR27903" s="8"/>
      <c r="BV27903" s="38"/>
    </row>
    <row r="27904" spans="44:74">
      <c r="AR27904" s="8"/>
      <c r="BV27904" s="38"/>
    </row>
    <row r="27905" spans="44:74">
      <c r="AR27905" s="8"/>
      <c r="BV27905" s="38"/>
    </row>
    <row r="27906" spans="44:74">
      <c r="AR27906" s="8"/>
      <c r="BV27906" s="38"/>
    </row>
    <row r="27907" spans="44:74">
      <c r="AR27907" s="8"/>
      <c r="BV27907" s="38"/>
    </row>
    <row r="27908" spans="44:74">
      <c r="AR27908" s="8"/>
      <c r="BV27908" s="38"/>
    </row>
    <row r="27909" spans="44:74">
      <c r="AR27909" s="8"/>
      <c r="BV27909" s="38"/>
    </row>
    <row r="27910" spans="44:74">
      <c r="AR27910" s="8"/>
      <c r="BV27910" s="38"/>
    </row>
    <row r="27911" spans="44:74">
      <c r="AR27911" s="8"/>
      <c r="BV27911" s="38"/>
    </row>
    <row r="27912" spans="44:74">
      <c r="AR27912" s="8"/>
      <c r="BV27912" s="38"/>
    </row>
    <row r="27913" spans="44:74">
      <c r="AR27913" s="8"/>
      <c r="BV27913" s="38"/>
    </row>
    <row r="27914" spans="44:74">
      <c r="AR27914" s="8"/>
      <c r="BV27914" s="38"/>
    </row>
    <row r="27915" spans="44:74">
      <c r="AR27915" s="8"/>
      <c r="BV27915" s="38"/>
    </row>
    <row r="27916" spans="44:74">
      <c r="AR27916" s="8"/>
      <c r="BV27916" s="38"/>
    </row>
    <row r="27917" spans="44:74">
      <c r="AR27917" s="8"/>
      <c r="BV27917" s="38"/>
    </row>
    <row r="27918" spans="44:74">
      <c r="AR27918" s="8"/>
      <c r="BV27918" s="38"/>
    </row>
    <row r="27919" spans="44:74">
      <c r="AR27919" s="8"/>
      <c r="BV27919" s="38"/>
    </row>
    <row r="27920" spans="44:74">
      <c r="AR27920" s="8"/>
      <c r="BV27920" s="38"/>
    </row>
    <row r="27921" spans="44:74">
      <c r="AR27921" s="8"/>
      <c r="BV27921" s="38"/>
    </row>
    <row r="27922" spans="44:74">
      <c r="AR27922" s="8"/>
      <c r="BV27922" s="38"/>
    </row>
    <row r="27923" spans="44:74">
      <c r="AR27923" s="8"/>
      <c r="BV27923" s="38"/>
    </row>
    <row r="27924" spans="44:74">
      <c r="AR27924" s="8"/>
      <c r="BV27924" s="38"/>
    </row>
    <row r="27925" spans="44:74">
      <c r="AR27925" s="8"/>
      <c r="BV27925" s="38"/>
    </row>
    <row r="27926" spans="44:74">
      <c r="AR27926" s="8"/>
      <c r="BV27926" s="38"/>
    </row>
    <row r="27927" spans="44:74">
      <c r="AR27927" s="8"/>
      <c r="BV27927" s="38"/>
    </row>
    <row r="27928" spans="44:74">
      <c r="AR27928" s="8"/>
      <c r="BV27928" s="38"/>
    </row>
    <row r="27929" spans="44:74">
      <c r="AR27929" s="8"/>
      <c r="BV27929" s="38"/>
    </row>
    <row r="27930" spans="44:74">
      <c r="AR27930" s="8"/>
      <c r="BV27930" s="38"/>
    </row>
    <row r="27931" spans="44:74">
      <c r="AR27931" s="8"/>
      <c r="BV27931" s="38"/>
    </row>
    <row r="27932" spans="44:74">
      <c r="AR27932" s="8"/>
      <c r="BV27932" s="38"/>
    </row>
    <row r="27933" spans="44:74">
      <c r="AR27933" s="8"/>
      <c r="BV27933" s="38"/>
    </row>
    <row r="27934" spans="44:74">
      <c r="AR27934" s="8"/>
      <c r="BV27934" s="38"/>
    </row>
    <row r="27935" spans="44:74">
      <c r="AR27935" s="8"/>
      <c r="BV27935" s="38"/>
    </row>
    <row r="27936" spans="44:74">
      <c r="AR27936" s="8"/>
      <c r="BV27936" s="38"/>
    </row>
    <row r="27937" spans="44:74">
      <c r="AR27937" s="8"/>
      <c r="BV27937" s="38"/>
    </row>
    <row r="27938" spans="44:74">
      <c r="AR27938" s="8"/>
      <c r="BV27938" s="38"/>
    </row>
    <row r="27939" spans="44:74">
      <c r="AR27939" s="8"/>
      <c r="BV27939" s="38"/>
    </row>
    <row r="27940" spans="44:74">
      <c r="AR27940" s="8"/>
      <c r="BV27940" s="38"/>
    </row>
    <row r="27941" spans="44:74">
      <c r="AR27941" s="8"/>
      <c r="BV27941" s="38"/>
    </row>
    <row r="27942" spans="44:74">
      <c r="AR27942" s="8"/>
      <c r="BV27942" s="38"/>
    </row>
    <row r="27943" spans="44:74">
      <c r="AR27943" s="8"/>
      <c r="BV27943" s="38"/>
    </row>
    <row r="27944" spans="44:74">
      <c r="AR27944" s="8"/>
      <c r="BV27944" s="38"/>
    </row>
    <row r="27945" spans="44:74">
      <c r="AR27945" s="8"/>
      <c r="BV27945" s="38"/>
    </row>
    <row r="27946" spans="44:74">
      <c r="AR27946" s="8"/>
      <c r="BV27946" s="38"/>
    </row>
    <row r="27947" spans="44:74">
      <c r="AR27947" s="8"/>
      <c r="BV27947" s="38"/>
    </row>
    <row r="27948" spans="44:74">
      <c r="AR27948" s="8"/>
      <c r="BV27948" s="38"/>
    </row>
    <row r="27949" spans="44:74">
      <c r="AR27949" s="8"/>
      <c r="BV27949" s="38"/>
    </row>
    <row r="27950" spans="44:74">
      <c r="AR27950" s="8"/>
      <c r="BV27950" s="38"/>
    </row>
    <row r="27951" spans="44:74">
      <c r="AR27951" s="8"/>
      <c r="BV27951" s="38"/>
    </row>
    <row r="27952" spans="44:74">
      <c r="AR27952" s="8"/>
      <c r="BV27952" s="38"/>
    </row>
    <row r="27953" spans="44:74">
      <c r="AR27953" s="8"/>
      <c r="BV27953" s="38"/>
    </row>
    <row r="27954" spans="44:74">
      <c r="AR27954" s="8"/>
      <c r="BV27954" s="38"/>
    </row>
    <row r="27955" spans="44:74">
      <c r="AR27955" s="8"/>
      <c r="BV27955" s="38"/>
    </row>
    <row r="27956" spans="44:74">
      <c r="AR27956" s="8"/>
      <c r="BV27956" s="38"/>
    </row>
    <row r="27957" spans="44:74">
      <c r="AR27957" s="8"/>
      <c r="BV27957" s="38"/>
    </row>
    <row r="27958" spans="44:74">
      <c r="AR27958" s="8"/>
      <c r="BV27958" s="38"/>
    </row>
    <row r="27959" spans="44:74">
      <c r="AR27959" s="8"/>
      <c r="BV27959" s="38"/>
    </row>
    <row r="27960" spans="44:74">
      <c r="AR27960" s="8"/>
      <c r="BV27960" s="38"/>
    </row>
    <row r="27961" spans="44:74">
      <c r="AR27961" s="8"/>
      <c r="BV27961" s="38"/>
    </row>
    <row r="27962" spans="44:74">
      <c r="AR27962" s="8"/>
      <c r="BV27962" s="38"/>
    </row>
    <row r="27963" spans="44:74">
      <c r="AR27963" s="8"/>
      <c r="BV27963" s="38"/>
    </row>
    <row r="27964" spans="44:74">
      <c r="AR27964" s="8"/>
      <c r="BV27964" s="38"/>
    </row>
    <row r="27965" spans="44:74">
      <c r="AR27965" s="8"/>
      <c r="BV27965" s="38"/>
    </row>
    <row r="27966" spans="44:74">
      <c r="AR27966" s="8"/>
      <c r="BV27966" s="38"/>
    </row>
    <row r="27967" spans="44:74">
      <c r="AR27967" s="8"/>
      <c r="BV27967" s="38"/>
    </row>
    <row r="27968" spans="44:74">
      <c r="AR27968" s="8"/>
      <c r="BV27968" s="38"/>
    </row>
    <row r="27969" spans="44:74">
      <c r="AR27969" s="8"/>
      <c r="BV27969" s="38"/>
    </row>
    <row r="27970" spans="44:74">
      <c r="AR27970" s="8"/>
      <c r="BV27970" s="38"/>
    </row>
    <row r="27971" spans="44:74">
      <c r="AR27971" s="8"/>
      <c r="BV27971" s="38"/>
    </row>
    <row r="27972" spans="44:74">
      <c r="AR27972" s="8"/>
      <c r="BV27972" s="38"/>
    </row>
    <row r="27973" spans="44:74">
      <c r="AR27973" s="8"/>
      <c r="BV27973" s="38"/>
    </row>
    <row r="27974" spans="44:74">
      <c r="AR27974" s="8"/>
      <c r="BV27974" s="38"/>
    </row>
    <row r="27975" spans="44:74">
      <c r="AR27975" s="8"/>
      <c r="BV27975" s="38"/>
    </row>
    <row r="27976" spans="44:74">
      <c r="AR27976" s="8"/>
      <c r="BV27976" s="38"/>
    </row>
    <row r="27977" spans="44:74">
      <c r="AR27977" s="8"/>
      <c r="BV27977" s="38"/>
    </row>
    <row r="27978" spans="44:74">
      <c r="AR27978" s="8"/>
      <c r="BV27978" s="38"/>
    </row>
    <row r="27979" spans="44:74">
      <c r="AR27979" s="8"/>
      <c r="BV27979" s="38"/>
    </row>
    <row r="27980" spans="44:74">
      <c r="AR27980" s="8"/>
      <c r="BV27980" s="38"/>
    </row>
    <row r="27981" spans="44:74">
      <c r="AR27981" s="8"/>
      <c r="BV27981" s="38"/>
    </row>
    <row r="27982" spans="44:74">
      <c r="AR27982" s="8"/>
      <c r="BV27982" s="38"/>
    </row>
    <row r="27983" spans="44:74">
      <c r="AR27983" s="8"/>
      <c r="BV27983" s="38"/>
    </row>
    <row r="27984" spans="44:74">
      <c r="AR27984" s="8"/>
      <c r="BV27984" s="38"/>
    </row>
    <row r="27985" spans="44:74">
      <c r="AR27985" s="8"/>
      <c r="BV27985" s="38"/>
    </row>
    <row r="27986" spans="44:74">
      <c r="AR27986" s="8"/>
      <c r="BV27986" s="38"/>
    </row>
    <row r="27987" spans="44:74">
      <c r="AR27987" s="8"/>
      <c r="BV27987" s="38"/>
    </row>
    <row r="27988" spans="44:74">
      <c r="AR27988" s="8"/>
      <c r="BV27988" s="38"/>
    </row>
    <row r="27989" spans="44:74">
      <c r="AR27989" s="8"/>
      <c r="BV27989" s="38"/>
    </row>
    <row r="27990" spans="44:74">
      <c r="AR27990" s="8"/>
      <c r="BV27990" s="38"/>
    </row>
    <row r="27991" spans="44:74">
      <c r="AR27991" s="8"/>
      <c r="BV27991" s="38"/>
    </row>
    <row r="27992" spans="44:74">
      <c r="AR27992" s="8"/>
      <c r="BV27992" s="38"/>
    </row>
    <row r="27993" spans="44:74">
      <c r="AR27993" s="8"/>
      <c r="BV27993" s="38"/>
    </row>
    <row r="27994" spans="44:74">
      <c r="AR27994" s="8"/>
      <c r="BV27994" s="38"/>
    </row>
    <row r="27995" spans="44:74">
      <c r="AR27995" s="8"/>
      <c r="BV27995" s="38"/>
    </row>
    <row r="27996" spans="44:74">
      <c r="AR27996" s="8"/>
      <c r="BV27996" s="38"/>
    </row>
    <row r="27997" spans="44:74">
      <c r="AR27997" s="8"/>
      <c r="BV27997" s="38"/>
    </row>
    <row r="27998" spans="44:74">
      <c r="AR27998" s="8"/>
      <c r="BV27998" s="38"/>
    </row>
    <row r="27999" spans="44:74">
      <c r="AR27999" s="8"/>
      <c r="BV27999" s="38"/>
    </row>
    <row r="28000" spans="44:74">
      <c r="AR28000" s="8"/>
      <c r="BV28000" s="38"/>
    </row>
    <row r="28001" spans="44:74">
      <c r="AR28001" s="8"/>
      <c r="BV28001" s="38"/>
    </row>
    <row r="28002" spans="44:74">
      <c r="AR28002" s="8"/>
      <c r="BV28002" s="38"/>
    </row>
    <row r="28003" spans="44:74">
      <c r="AR28003" s="8"/>
      <c r="BV28003" s="38"/>
    </row>
    <row r="28004" spans="44:74">
      <c r="AR28004" s="8"/>
      <c r="BV28004" s="38"/>
    </row>
    <row r="28005" spans="44:74">
      <c r="AR28005" s="8"/>
      <c r="BV28005" s="38"/>
    </row>
    <row r="28006" spans="44:74">
      <c r="AR28006" s="8"/>
      <c r="BV28006" s="38"/>
    </row>
    <row r="28007" spans="44:74">
      <c r="AR28007" s="8"/>
      <c r="BV28007" s="38"/>
    </row>
    <row r="28008" spans="44:74">
      <c r="AR28008" s="8"/>
      <c r="BV28008" s="38"/>
    </row>
    <row r="28009" spans="44:74">
      <c r="AR28009" s="8"/>
      <c r="BV28009" s="38"/>
    </row>
    <row r="28010" spans="44:74">
      <c r="AR28010" s="8"/>
      <c r="BV28010" s="38"/>
    </row>
    <row r="28011" spans="44:74">
      <c r="AR28011" s="8"/>
      <c r="BV28011" s="38"/>
    </row>
    <row r="28012" spans="44:74">
      <c r="AR28012" s="8"/>
      <c r="BV28012" s="38"/>
    </row>
    <row r="28013" spans="44:74">
      <c r="AR28013" s="8"/>
      <c r="BV28013" s="38"/>
    </row>
    <row r="28014" spans="44:74">
      <c r="AR28014" s="8"/>
      <c r="BV28014" s="38"/>
    </row>
    <row r="28015" spans="44:74">
      <c r="AR28015" s="8"/>
      <c r="BV28015" s="38"/>
    </row>
    <row r="28016" spans="44:74">
      <c r="AR28016" s="8"/>
      <c r="BV28016" s="38"/>
    </row>
    <row r="28017" spans="44:74">
      <c r="AR28017" s="8"/>
      <c r="BV28017" s="38"/>
    </row>
    <row r="28018" spans="44:74">
      <c r="AR28018" s="8"/>
      <c r="BV28018" s="38"/>
    </row>
    <row r="28019" spans="44:74">
      <c r="AR28019" s="8"/>
      <c r="BV28019" s="38"/>
    </row>
    <row r="28020" spans="44:74">
      <c r="AR28020" s="8"/>
      <c r="BV28020" s="38"/>
    </row>
    <row r="28021" spans="44:74">
      <c r="AR28021" s="8"/>
      <c r="BV28021" s="38"/>
    </row>
    <row r="28022" spans="44:74">
      <c r="AR28022" s="8"/>
      <c r="BV28022" s="38"/>
    </row>
    <row r="28023" spans="44:74">
      <c r="AR28023" s="8"/>
      <c r="BV28023" s="38"/>
    </row>
    <row r="28024" spans="44:74">
      <c r="AR28024" s="8"/>
      <c r="BV28024" s="38"/>
    </row>
    <row r="28025" spans="44:74">
      <c r="AR28025" s="8"/>
      <c r="BV28025" s="38"/>
    </row>
    <row r="28026" spans="44:74">
      <c r="AR28026" s="8"/>
      <c r="BV28026" s="38"/>
    </row>
    <row r="28027" spans="44:74">
      <c r="AR28027" s="8"/>
      <c r="BV28027" s="38"/>
    </row>
    <row r="28028" spans="44:74">
      <c r="AR28028" s="8"/>
      <c r="BV28028" s="38"/>
    </row>
    <row r="28029" spans="44:74">
      <c r="AR28029" s="8"/>
      <c r="BV28029" s="38"/>
    </row>
    <row r="28030" spans="44:74">
      <c r="AR28030" s="8"/>
      <c r="BV28030" s="38"/>
    </row>
    <row r="28031" spans="44:74">
      <c r="AR28031" s="8"/>
      <c r="BV28031" s="38"/>
    </row>
    <row r="28032" spans="44:74">
      <c r="AR28032" s="8"/>
      <c r="BV28032" s="38"/>
    </row>
    <row r="28033" spans="44:74">
      <c r="AR28033" s="8"/>
      <c r="BV28033" s="38"/>
    </row>
    <row r="28034" spans="44:74">
      <c r="AR28034" s="8"/>
      <c r="BV28034" s="38"/>
    </row>
    <row r="28035" spans="44:74">
      <c r="AR28035" s="8"/>
      <c r="BV28035" s="38"/>
    </row>
    <row r="28036" spans="44:74">
      <c r="AR28036" s="8"/>
      <c r="BV28036" s="38"/>
    </row>
    <row r="28037" spans="44:74">
      <c r="AR28037" s="8"/>
      <c r="BV28037" s="38"/>
    </row>
    <row r="28038" spans="44:74">
      <c r="AR28038" s="8"/>
      <c r="BV28038" s="38"/>
    </row>
    <row r="28039" spans="44:74">
      <c r="AR28039" s="8"/>
      <c r="BV28039" s="38"/>
    </row>
    <row r="28040" spans="44:74">
      <c r="AR28040" s="8"/>
      <c r="BV28040" s="38"/>
    </row>
    <row r="28041" spans="44:74">
      <c r="AR28041" s="8"/>
      <c r="BV28041" s="38"/>
    </row>
    <row r="28042" spans="44:74">
      <c r="AR28042" s="8"/>
      <c r="BV28042" s="38"/>
    </row>
    <row r="28043" spans="44:74">
      <c r="AR28043" s="8"/>
      <c r="BV28043" s="38"/>
    </row>
    <row r="28044" spans="44:74">
      <c r="AR28044" s="8"/>
      <c r="BV28044" s="38"/>
    </row>
    <row r="28045" spans="44:74">
      <c r="AR28045" s="8"/>
      <c r="BV28045" s="38"/>
    </row>
    <row r="28046" spans="44:74">
      <c r="AR28046" s="8"/>
      <c r="BV28046" s="38"/>
    </row>
    <row r="28047" spans="44:74">
      <c r="AR28047" s="8"/>
      <c r="BV28047" s="38"/>
    </row>
    <row r="28048" spans="44:74">
      <c r="AR28048" s="8"/>
      <c r="BV28048" s="38"/>
    </row>
    <row r="28049" spans="44:74">
      <c r="AR28049" s="8"/>
      <c r="BV28049" s="38"/>
    </row>
    <row r="28050" spans="44:74">
      <c r="AR28050" s="8"/>
      <c r="BV28050" s="38"/>
    </row>
    <row r="28051" spans="44:74">
      <c r="AR28051" s="8"/>
      <c r="BV28051" s="38"/>
    </row>
    <row r="28052" spans="44:74">
      <c r="AR28052" s="8"/>
      <c r="BV28052" s="38"/>
    </row>
    <row r="28053" spans="44:74">
      <c r="AR28053" s="8"/>
      <c r="BV28053" s="38"/>
    </row>
    <row r="28054" spans="44:74">
      <c r="AR28054" s="8"/>
      <c r="BV28054" s="38"/>
    </row>
    <row r="28055" spans="44:74">
      <c r="AR28055" s="8"/>
      <c r="BV28055" s="38"/>
    </row>
    <row r="28056" spans="44:74">
      <c r="AR28056" s="8"/>
      <c r="BV28056" s="38"/>
    </row>
    <row r="28057" spans="44:74">
      <c r="AR28057" s="8"/>
      <c r="BV28057" s="38"/>
    </row>
    <row r="28058" spans="44:74">
      <c r="AR28058" s="8"/>
      <c r="BV28058" s="38"/>
    </row>
    <row r="28059" spans="44:74">
      <c r="AR28059" s="8"/>
      <c r="BV28059" s="38"/>
    </row>
    <row r="28060" spans="44:74">
      <c r="AR28060" s="8"/>
      <c r="BV28060" s="38"/>
    </row>
    <row r="28061" spans="44:74">
      <c r="AR28061" s="8"/>
      <c r="BV28061" s="38"/>
    </row>
    <row r="28062" spans="44:74">
      <c r="AR28062" s="8"/>
      <c r="BV28062" s="38"/>
    </row>
    <row r="28063" spans="44:74">
      <c r="AR28063" s="8"/>
      <c r="BV28063" s="38"/>
    </row>
    <row r="28064" spans="44:74">
      <c r="AR28064" s="8"/>
      <c r="BV28064" s="38"/>
    </row>
    <row r="28065" spans="44:74">
      <c r="AR28065" s="8"/>
      <c r="BV28065" s="38"/>
    </row>
    <row r="28066" spans="44:74">
      <c r="AR28066" s="8"/>
      <c r="BV28066" s="38"/>
    </row>
    <row r="28067" spans="44:74">
      <c r="AR28067" s="8"/>
      <c r="BV28067" s="38"/>
    </row>
    <row r="28068" spans="44:74">
      <c r="AR28068" s="8"/>
      <c r="BV28068" s="38"/>
    </row>
    <row r="28069" spans="44:74">
      <c r="AR28069" s="8"/>
      <c r="BV28069" s="38"/>
    </row>
    <row r="28070" spans="44:74">
      <c r="AR28070" s="8"/>
      <c r="BV28070" s="38"/>
    </row>
    <row r="28071" spans="44:74">
      <c r="AR28071" s="8"/>
      <c r="BV28071" s="38"/>
    </row>
    <row r="28072" spans="44:74">
      <c r="AR28072" s="8"/>
      <c r="BV28072" s="38"/>
    </row>
    <row r="28073" spans="44:74">
      <c r="AR28073" s="8"/>
      <c r="BV28073" s="38"/>
    </row>
    <row r="28074" spans="44:74">
      <c r="AR28074" s="8"/>
      <c r="BV28074" s="38"/>
    </row>
    <row r="28075" spans="44:74">
      <c r="AR28075" s="8"/>
      <c r="BV28075" s="38"/>
    </row>
    <row r="28076" spans="44:74">
      <c r="AR28076" s="8"/>
      <c r="BV28076" s="38"/>
    </row>
    <row r="28077" spans="44:74">
      <c r="AR28077" s="8"/>
      <c r="BV28077" s="38"/>
    </row>
    <row r="28078" spans="44:74">
      <c r="AR28078" s="8"/>
      <c r="BV28078" s="38"/>
    </row>
    <row r="28079" spans="44:74">
      <c r="AR28079" s="8"/>
      <c r="BV28079" s="38"/>
    </row>
    <row r="28080" spans="44:74">
      <c r="AR28080" s="8"/>
      <c r="BV28080" s="38"/>
    </row>
    <row r="28081" spans="44:74">
      <c r="AR28081" s="8"/>
      <c r="BV28081" s="38"/>
    </row>
    <row r="28082" spans="44:74">
      <c r="AR28082" s="8"/>
      <c r="BV28082" s="38"/>
    </row>
    <row r="28083" spans="44:74">
      <c r="AR28083" s="8"/>
      <c r="BV28083" s="38"/>
    </row>
    <row r="28084" spans="44:74">
      <c r="AR28084" s="8"/>
      <c r="BV28084" s="38"/>
    </row>
    <row r="28085" spans="44:74">
      <c r="AR28085" s="8"/>
      <c r="BV28085" s="38"/>
    </row>
    <row r="28086" spans="44:74">
      <c r="AR28086" s="8"/>
      <c r="BV28086" s="38"/>
    </row>
    <row r="28087" spans="44:74">
      <c r="AR28087" s="8"/>
      <c r="BV28087" s="38"/>
    </row>
    <row r="28088" spans="44:74">
      <c r="AR28088" s="8"/>
      <c r="BV28088" s="38"/>
    </row>
    <row r="28089" spans="44:74">
      <c r="AR28089" s="8"/>
      <c r="BV28089" s="38"/>
    </row>
    <row r="28090" spans="44:74">
      <c r="AR28090" s="8"/>
      <c r="BV28090" s="38"/>
    </row>
    <row r="28091" spans="44:74">
      <c r="AR28091" s="8"/>
      <c r="BV28091" s="38"/>
    </row>
    <row r="28092" spans="44:74">
      <c r="AR28092" s="8"/>
      <c r="BV28092" s="38"/>
    </row>
    <row r="28093" spans="44:74">
      <c r="AR28093" s="8"/>
      <c r="BV28093" s="38"/>
    </row>
    <row r="28094" spans="44:74">
      <c r="AR28094" s="8"/>
      <c r="BV28094" s="38"/>
    </row>
    <row r="28095" spans="44:74">
      <c r="AR28095" s="8"/>
      <c r="BV28095" s="38"/>
    </row>
    <row r="28096" spans="44:74">
      <c r="AR28096" s="8"/>
      <c r="BV28096" s="38"/>
    </row>
    <row r="28097" spans="44:74">
      <c r="AR28097" s="8"/>
      <c r="BV28097" s="38"/>
    </row>
    <row r="28098" spans="44:74">
      <c r="AR28098" s="8"/>
      <c r="BV28098" s="38"/>
    </row>
    <row r="28099" spans="44:74">
      <c r="AR28099" s="8"/>
      <c r="BV28099" s="38"/>
    </row>
    <row r="28100" spans="44:74">
      <c r="AR28100" s="8"/>
      <c r="BV28100" s="38"/>
    </row>
    <row r="28101" spans="44:74">
      <c r="AR28101" s="8"/>
      <c r="BV28101" s="38"/>
    </row>
    <row r="28102" spans="44:74">
      <c r="AR28102" s="8"/>
      <c r="BV28102" s="38"/>
    </row>
    <row r="28103" spans="44:74">
      <c r="AR28103" s="8"/>
      <c r="BV28103" s="38"/>
    </row>
    <row r="28104" spans="44:74">
      <c r="AR28104" s="8"/>
      <c r="BV28104" s="38"/>
    </row>
    <row r="28105" spans="44:74">
      <c r="AR28105" s="8"/>
      <c r="BV28105" s="38"/>
    </row>
    <row r="28106" spans="44:74">
      <c r="AR28106" s="8"/>
      <c r="BV28106" s="38"/>
    </row>
    <row r="28107" spans="44:74">
      <c r="AR28107" s="8"/>
      <c r="BV28107" s="38"/>
    </row>
    <row r="28108" spans="44:74">
      <c r="AR28108" s="8"/>
      <c r="BV28108" s="38"/>
    </row>
    <row r="28109" spans="44:74">
      <c r="AR28109" s="8"/>
      <c r="BV28109" s="38"/>
    </row>
    <row r="28110" spans="44:74">
      <c r="AR28110" s="8"/>
      <c r="BV28110" s="38"/>
    </row>
    <row r="28111" spans="44:74">
      <c r="AR28111" s="8"/>
      <c r="BV28111" s="38"/>
    </row>
    <row r="28112" spans="44:74">
      <c r="AR28112" s="8"/>
      <c r="BV28112" s="38"/>
    </row>
    <row r="28113" spans="44:74">
      <c r="AR28113" s="8"/>
      <c r="BV28113" s="38"/>
    </row>
    <row r="28114" spans="44:74">
      <c r="AR28114" s="8"/>
      <c r="BV28114" s="38"/>
    </row>
    <row r="28115" spans="44:74">
      <c r="AR28115" s="8"/>
      <c r="BV28115" s="38"/>
    </row>
    <row r="28116" spans="44:74">
      <c r="AR28116" s="8"/>
      <c r="BV28116" s="38"/>
    </row>
    <row r="28117" spans="44:74">
      <c r="AR28117" s="8"/>
      <c r="BV28117" s="38"/>
    </row>
    <row r="28118" spans="44:74">
      <c r="AR28118" s="8"/>
      <c r="BV28118" s="38"/>
    </row>
    <row r="28119" spans="44:74">
      <c r="AR28119" s="8"/>
      <c r="BV28119" s="38"/>
    </row>
    <row r="28120" spans="44:74">
      <c r="AR28120" s="8"/>
      <c r="BV28120" s="38"/>
    </row>
    <row r="28121" spans="44:74">
      <c r="AR28121" s="8"/>
      <c r="BV28121" s="38"/>
    </row>
    <row r="28122" spans="44:74">
      <c r="AR28122" s="8"/>
      <c r="BV28122" s="38"/>
    </row>
    <row r="28123" spans="44:74">
      <c r="AR28123" s="8"/>
      <c r="BV28123" s="38"/>
    </row>
    <row r="28124" spans="44:74">
      <c r="AR28124" s="8"/>
      <c r="BV28124" s="38"/>
    </row>
    <row r="28125" spans="44:74">
      <c r="AR28125" s="8"/>
      <c r="BV28125" s="38"/>
    </row>
    <row r="28126" spans="44:74">
      <c r="AR28126" s="8"/>
      <c r="BV28126" s="38"/>
    </row>
    <row r="28127" spans="44:74">
      <c r="AR28127" s="8"/>
      <c r="BV28127" s="38"/>
    </row>
    <row r="28128" spans="44:74">
      <c r="AR28128" s="8"/>
      <c r="BV28128" s="38"/>
    </row>
    <row r="28129" spans="44:74">
      <c r="AR28129" s="8"/>
      <c r="BV28129" s="38"/>
    </row>
    <row r="28130" spans="44:74">
      <c r="AR28130" s="8"/>
      <c r="BV28130" s="38"/>
    </row>
    <row r="28131" spans="44:74">
      <c r="AR28131" s="8"/>
      <c r="BV28131" s="38"/>
    </row>
    <row r="28132" spans="44:74">
      <c r="AR28132" s="8"/>
      <c r="BV28132" s="38"/>
    </row>
    <row r="28133" spans="44:74">
      <c r="AR28133" s="8"/>
      <c r="BV28133" s="38"/>
    </row>
    <row r="28134" spans="44:74">
      <c r="AR28134" s="8"/>
      <c r="BV28134" s="38"/>
    </row>
    <row r="28135" spans="44:74">
      <c r="AR28135" s="8"/>
      <c r="BV28135" s="38"/>
    </row>
    <row r="28136" spans="44:74">
      <c r="AR28136" s="8"/>
      <c r="BV28136" s="38"/>
    </row>
    <row r="28137" spans="44:74">
      <c r="AR28137" s="8"/>
      <c r="BV28137" s="38"/>
    </row>
    <row r="28138" spans="44:74">
      <c r="AR28138" s="8"/>
      <c r="BV28138" s="38"/>
    </row>
    <row r="28139" spans="44:74">
      <c r="AR28139" s="8"/>
      <c r="BV28139" s="38"/>
    </row>
    <row r="28140" spans="44:74">
      <c r="AR28140" s="8"/>
      <c r="BV28140" s="38"/>
    </row>
    <row r="28141" spans="44:74">
      <c r="AR28141" s="8"/>
      <c r="BV28141" s="38"/>
    </row>
    <row r="28142" spans="44:74">
      <c r="AR28142" s="8"/>
      <c r="BV28142" s="38"/>
    </row>
    <row r="28143" spans="44:74">
      <c r="AR28143" s="8"/>
      <c r="BV28143" s="38"/>
    </row>
    <row r="28144" spans="44:74">
      <c r="AR28144" s="8"/>
      <c r="BV28144" s="38"/>
    </row>
    <row r="28145" spans="44:74">
      <c r="AR28145" s="8"/>
      <c r="BV28145" s="38"/>
    </row>
    <row r="28146" spans="44:74">
      <c r="AR28146" s="8"/>
      <c r="BV28146" s="38"/>
    </row>
    <row r="28147" spans="44:74">
      <c r="AR28147" s="8"/>
      <c r="BV28147" s="38"/>
    </row>
    <row r="28148" spans="44:74">
      <c r="AR28148" s="8"/>
      <c r="BV28148" s="38"/>
    </row>
    <row r="28149" spans="44:74">
      <c r="AR28149" s="8"/>
      <c r="BV28149" s="38"/>
    </row>
    <row r="28150" spans="44:74">
      <c r="AR28150" s="8"/>
      <c r="BV28150" s="38"/>
    </row>
    <row r="28151" spans="44:74">
      <c r="AR28151" s="8"/>
      <c r="BV28151" s="38"/>
    </row>
    <row r="28152" spans="44:74">
      <c r="AR28152" s="8"/>
      <c r="BV28152" s="38"/>
    </row>
    <row r="28153" spans="44:74">
      <c r="AR28153" s="8"/>
      <c r="BV28153" s="38"/>
    </row>
    <row r="28154" spans="44:74">
      <c r="AR28154" s="8"/>
      <c r="BV28154" s="38"/>
    </row>
    <row r="28155" spans="44:74">
      <c r="AR28155" s="8"/>
      <c r="BV28155" s="38"/>
    </row>
    <row r="28156" spans="44:74">
      <c r="AR28156" s="8"/>
      <c r="BV28156" s="38"/>
    </row>
    <row r="28157" spans="44:74">
      <c r="AR28157" s="8"/>
      <c r="BV28157" s="38"/>
    </row>
    <row r="28158" spans="44:74">
      <c r="AR28158" s="8"/>
      <c r="BV28158" s="38"/>
    </row>
    <row r="28159" spans="44:74">
      <c r="AR28159" s="8"/>
      <c r="BV28159" s="38"/>
    </row>
    <row r="28160" spans="44:74">
      <c r="AR28160" s="8"/>
      <c r="BV28160" s="38"/>
    </row>
    <row r="28161" spans="44:74">
      <c r="AR28161" s="8"/>
      <c r="BV28161" s="38"/>
    </row>
    <row r="28162" spans="44:74">
      <c r="AR28162" s="8"/>
      <c r="BV28162" s="38"/>
    </row>
    <row r="28163" spans="44:74">
      <c r="AR28163" s="8"/>
      <c r="BV28163" s="38"/>
    </row>
    <row r="28164" spans="44:74">
      <c r="AR28164" s="8"/>
      <c r="BV28164" s="38"/>
    </row>
    <row r="28165" spans="44:74">
      <c r="AR28165" s="8"/>
      <c r="BV28165" s="38"/>
    </row>
    <row r="28166" spans="44:74">
      <c r="AR28166" s="8"/>
      <c r="BV28166" s="38"/>
    </row>
    <row r="28167" spans="44:74">
      <c r="AR28167" s="8"/>
      <c r="BV28167" s="38"/>
    </row>
    <row r="28168" spans="44:74">
      <c r="AR28168" s="8"/>
      <c r="BV28168" s="38"/>
    </row>
    <row r="28169" spans="44:74">
      <c r="AR28169" s="8"/>
      <c r="BV28169" s="38"/>
    </row>
    <row r="28170" spans="44:74">
      <c r="AR28170" s="8"/>
      <c r="BV28170" s="38"/>
    </row>
    <row r="28171" spans="44:74">
      <c r="AR28171" s="8"/>
      <c r="BV28171" s="38"/>
    </row>
    <row r="28172" spans="44:74">
      <c r="AR28172" s="8"/>
      <c r="BV28172" s="38"/>
    </row>
    <row r="28173" spans="44:74">
      <c r="AR28173" s="8"/>
      <c r="BV28173" s="38"/>
    </row>
    <row r="28174" spans="44:74">
      <c r="AR28174" s="8"/>
      <c r="BV28174" s="38"/>
    </row>
    <row r="28175" spans="44:74">
      <c r="AR28175" s="8"/>
      <c r="BV28175" s="38"/>
    </row>
    <row r="28176" spans="44:74">
      <c r="AR28176" s="8"/>
      <c r="BV28176" s="38"/>
    </row>
    <row r="28177" spans="44:74">
      <c r="AR28177" s="8"/>
      <c r="BV28177" s="38"/>
    </row>
    <row r="28178" spans="44:74">
      <c r="AR28178" s="8"/>
      <c r="BV28178" s="38"/>
    </row>
    <row r="28179" spans="44:74">
      <c r="AR28179" s="8"/>
      <c r="BV28179" s="38"/>
    </row>
    <row r="28180" spans="44:74">
      <c r="AR28180" s="8"/>
      <c r="BV28180" s="38"/>
    </row>
    <row r="28181" spans="44:74">
      <c r="AR28181" s="8"/>
      <c r="BV28181" s="38"/>
    </row>
    <row r="28182" spans="44:74">
      <c r="AR28182" s="8"/>
      <c r="BV28182" s="38"/>
    </row>
    <row r="28183" spans="44:74">
      <c r="AR28183" s="8"/>
      <c r="BV28183" s="38"/>
    </row>
    <row r="28184" spans="44:74">
      <c r="AR28184" s="8"/>
      <c r="BV28184" s="38"/>
    </row>
    <row r="28185" spans="44:74">
      <c r="AR28185" s="8"/>
      <c r="BV28185" s="38"/>
    </row>
    <row r="28186" spans="44:74">
      <c r="AR28186" s="8"/>
      <c r="BV28186" s="38"/>
    </row>
    <row r="28187" spans="44:74">
      <c r="AR28187" s="8"/>
      <c r="BV28187" s="38"/>
    </row>
    <row r="28188" spans="44:74">
      <c r="AR28188" s="8"/>
      <c r="BV28188" s="38"/>
    </row>
    <row r="28189" spans="44:74">
      <c r="AR28189" s="8"/>
      <c r="BV28189" s="38"/>
    </row>
    <row r="28190" spans="44:74">
      <c r="AR28190" s="8"/>
      <c r="BV28190" s="38"/>
    </row>
    <row r="28191" spans="44:74">
      <c r="AR28191" s="8"/>
      <c r="BV28191" s="38"/>
    </row>
    <row r="28192" spans="44:74">
      <c r="AR28192" s="8"/>
      <c r="BV28192" s="38"/>
    </row>
    <row r="28193" spans="44:74">
      <c r="AR28193" s="8"/>
      <c r="BV28193" s="38"/>
    </row>
    <row r="28194" spans="44:74">
      <c r="AR28194" s="8"/>
      <c r="BV28194" s="38"/>
    </row>
    <row r="28195" spans="44:74">
      <c r="AR28195" s="8"/>
      <c r="BV28195" s="38"/>
    </row>
    <row r="28196" spans="44:74">
      <c r="AR28196" s="8"/>
      <c r="BV28196" s="38"/>
    </row>
    <row r="28197" spans="44:74">
      <c r="AR28197" s="8"/>
      <c r="BV28197" s="38"/>
    </row>
    <row r="28198" spans="44:74">
      <c r="AR28198" s="8"/>
      <c r="BV28198" s="38"/>
    </row>
    <row r="28199" spans="44:74">
      <c r="AR28199" s="8"/>
      <c r="BV28199" s="38"/>
    </row>
    <row r="28200" spans="44:74">
      <c r="AR28200" s="8"/>
      <c r="BV28200" s="38"/>
    </row>
    <row r="28201" spans="44:74">
      <c r="AR28201" s="8"/>
      <c r="BV28201" s="38"/>
    </row>
    <row r="28202" spans="44:74">
      <c r="AR28202" s="8"/>
      <c r="BV28202" s="38"/>
    </row>
    <row r="28203" spans="44:74">
      <c r="AR28203" s="8"/>
      <c r="BV28203" s="38"/>
    </row>
    <row r="28204" spans="44:74">
      <c r="AR28204" s="8"/>
      <c r="BV28204" s="38"/>
    </row>
    <row r="28205" spans="44:74">
      <c r="AR28205" s="8"/>
      <c r="BV28205" s="38"/>
    </row>
    <row r="28206" spans="44:74">
      <c r="AR28206" s="8"/>
      <c r="BV28206" s="38"/>
    </row>
    <row r="28207" spans="44:74">
      <c r="AR28207" s="8"/>
      <c r="BV28207" s="38"/>
    </row>
    <row r="28208" spans="44:74">
      <c r="AR28208" s="8"/>
      <c r="BV28208" s="38"/>
    </row>
    <row r="28209" spans="44:74">
      <c r="AR28209" s="8"/>
      <c r="BV28209" s="38"/>
    </row>
    <row r="28210" spans="44:74">
      <c r="AR28210" s="8"/>
      <c r="BV28210" s="38"/>
    </row>
    <row r="28211" spans="44:74">
      <c r="AR28211" s="8"/>
      <c r="BV28211" s="38"/>
    </row>
    <row r="28212" spans="44:74">
      <c r="AR28212" s="8"/>
      <c r="BV28212" s="38"/>
    </row>
    <row r="28213" spans="44:74">
      <c r="AR28213" s="8"/>
      <c r="BV28213" s="38"/>
    </row>
    <row r="28214" spans="44:74">
      <c r="AR28214" s="8"/>
      <c r="BV28214" s="38"/>
    </row>
    <row r="28215" spans="44:74">
      <c r="AR28215" s="8"/>
      <c r="BV28215" s="38"/>
    </row>
    <row r="28216" spans="44:74">
      <c r="AR28216" s="8"/>
      <c r="BV28216" s="38"/>
    </row>
    <row r="28217" spans="44:74">
      <c r="AR28217" s="8"/>
      <c r="BV28217" s="38"/>
    </row>
    <row r="28218" spans="44:74">
      <c r="AR28218" s="8"/>
      <c r="BV28218" s="38"/>
    </row>
    <row r="28219" spans="44:74">
      <c r="AR28219" s="8"/>
      <c r="BV28219" s="38"/>
    </row>
    <row r="28220" spans="44:74">
      <c r="AR28220" s="8"/>
      <c r="BV28220" s="38"/>
    </row>
    <row r="28221" spans="44:74">
      <c r="AR28221" s="8"/>
      <c r="BV28221" s="38"/>
    </row>
    <row r="28222" spans="44:74">
      <c r="AR28222" s="8"/>
      <c r="BV28222" s="38"/>
    </row>
    <row r="28223" spans="44:74">
      <c r="AR28223" s="8"/>
      <c r="BV28223" s="38"/>
    </row>
    <row r="28224" spans="44:74">
      <c r="AR28224" s="8"/>
      <c r="BV28224" s="38"/>
    </row>
    <row r="28225" spans="44:74">
      <c r="AR28225" s="8"/>
      <c r="BV28225" s="38"/>
    </row>
    <row r="28226" spans="44:74">
      <c r="AR28226" s="8"/>
      <c r="BV28226" s="38"/>
    </row>
    <row r="28227" spans="44:74">
      <c r="AR28227" s="8"/>
      <c r="BV28227" s="38"/>
    </row>
    <row r="28228" spans="44:74">
      <c r="AR28228" s="8"/>
      <c r="BV28228" s="38"/>
    </row>
    <row r="28229" spans="44:74">
      <c r="AR28229" s="8"/>
      <c r="BV28229" s="38"/>
    </row>
    <row r="28230" spans="44:74">
      <c r="AR28230" s="8"/>
      <c r="BV28230" s="38"/>
    </row>
    <row r="28231" spans="44:74">
      <c r="AR28231" s="8"/>
      <c r="BV28231" s="38"/>
    </row>
    <row r="28232" spans="44:74">
      <c r="AR28232" s="8"/>
      <c r="BV28232" s="38"/>
    </row>
    <row r="28233" spans="44:74">
      <c r="AR28233" s="8"/>
      <c r="BV28233" s="38"/>
    </row>
    <row r="28234" spans="44:74">
      <c r="AR28234" s="8"/>
      <c r="BV28234" s="38"/>
    </row>
    <row r="28235" spans="44:74">
      <c r="AR28235" s="8"/>
      <c r="BV28235" s="38"/>
    </row>
    <row r="28236" spans="44:74">
      <c r="AR28236" s="8"/>
      <c r="BV28236" s="38"/>
    </row>
    <row r="28237" spans="44:74">
      <c r="AR28237" s="8"/>
      <c r="BV28237" s="38"/>
    </row>
    <row r="28238" spans="44:74">
      <c r="AR28238" s="8"/>
      <c r="BV28238" s="38"/>
    </row>
    <row r="28239" spans="44:74">
      <c r="AR28239" s="8"/>
      <c r="BV28239" s="38"/>
    </row>
    <row r="28240" spans="44:74">
      <c r="AR28240" s="8"/>
      <c r="BV28240" s="38"/>
    </row>
    <row r="28241" spans="44:74">
      <c r="AR28241" s="8"/>
      <c r="BV28241" s="38"/>
    </row>
    <row r="28242" spans="44:74">
      <c r="AR28242" s="8"/>
      <c r="BV28242" s="38"/>
    </row>
    <row r="28243" spans="44:74">
      <c r="AR28243" s="8"/>
      <c r="BV28243" s="38"/>
    </row>
    <row r="28244" spans="44:74">
      <c r="AR28244" s="8"/>
      <c r="BV28244" s="38"/>
    </row>
    <row r="28245" spans="44:74">
      <c r="AR28245" s="8"/>
      <c r="BV28245" s="38"/>
    </row>
    <row r="28246" spans="44:74">
      <c r="AR28246" s="8"/>
      <c r="BV28246" s="38"/>
    </row>
    <row r="28247" spans="44:74">
      <c r="AR28247" s="8"/>
      <c r="BV28247" s="38"/>
    </row>
    <row r="28248" spans="44:74">
      <c r="AR28248" s="8"/>
      <c r="BV28248" s="38"/>
    </row>
    <row r="28249" spans="44:74">
      <c r="AR28249" s="8"/>
      <c r="BV28249" s="38"/>
    </row>
    <row r="28250" spans="44:74">
      <c r="AR28250" s="8"/>
      <c r="BV28250" s="38"/>
    </row>
    <row r="28251" spans="44:74">
      <c r="AR28251" s="8"/>
      <c r="BV28251" s="38"/>
    </row>
    <row r="28252" spans="44:74">
      <c r="AR28252" s="8"/>
      <c r="BV28252" s="38"/>
    </row>
    <row r="28253" spans="44:74">
      <c r="AR28253" s="8"/>
      <c r="BV28253" s="38"/>
    </row>
    <row r="28254" spans="44:74">
      <c r="AR28254" s="8"/>
      <c r="BV28254" s="38"/>
    </row>
    <row r="28255" spans="44:74">
      <c r="AR28255" s="8"/>
      <c r="BV28255" s="38"/>
    </row>
    <row r="28256" spans="44:74">
      <c r="AR28256" s="8"/>
      <c r="BV28256" s="38"/>
    </row>
    <row r="28257" spans="44:74">
      <c r="AR28257" s="8"/>
      <c r="BV28257" s="38"/>
    </row>
    <row r="28258" spans="44:74">
      <c r="AR28258" s="8"/>
      <c r="BV28258" s="38"/>
    </row>
    <row r="28259" spans="44:74">
      <c r="AR28259" s="8"/>
      <c r="BV28259" s="38"/>
    </row>
    <row r="28260" spans="44:74">
      <c r="AR28260" s="8"/>
      <c r="BV28260" s="38"/>
    </row>
    <row r="28261" spans="44:74">
      <c r="AR28261" s="8"/>
      <c r="BV28261" s="38"/>
    </row>
    <row r="28262" spans="44:74">
      <c r="AR28262" s="8"/>
      <c r="BV28262" s="38"/>
    </row>
    <row r="28263" spans="44:74">
      <c r="AR28263" s="8"/>
      <c r="BV28263" s="38"/>
    </row>
    <row r="28264" spans="44:74">
      <c r="AR28264" s="8"/>
      <c r="BV28264" s="38"/>
    </row>
    <row r="28265" spans="44:74">
      <c r="AR28265" s="8"/>
      <c r="BV28265" s="38"/>
    </row>
    <row r="28266" spans="44:74">
      <c r="AR28266" s="8"/>
      <c r="BV28266" s="38"/>
    </row>
    <row r="28267" spans="44:74">
      <c r="AR28267" s="8"/>
      <c r="BV28267" s="38"/>
    </row>
    <row r="28268" spans="44:74">
      <c r="AR28268" s="8"/>
      <c r="BV28268" s="38"/>
    </row>
    <row r="28269" spans="44:74">
      <c r="AR28269" s="8"/>
      <c r="BV28269" s="38"/>
    </row>
    <row r="28270" spans="44:74">
      <c r="AR28270" s="8"/>
      <c r="BV28270" s="38"/>
    </row>
    <row r="28271" spans="44:74">
      <c r="AR28271" s="8"/>
      <c r="BV28271" s="38"/>
    </row>
    <row r="28272" spans="44:74">
      <c r="AR28272" s="8"/>
      <c r="BV28272" s="38"/>
    </row>
    <row r="28273" spans="44:74">
      <c r="AR28273" s="8"/>
      <c r="BV28273" s="38"/>
    </row>
    <row r="28274" spans="44:74">
      <c r="AR28274" s="8"/>
      <c r="BV28274" s="38"/>
    </row>
    <row r="28275" spans="44:74">
      <c r="AR28275" s="8"/>
      <c r="BV28275" s="38"/>
    </row>
    <row r="28276" spans="44:74">
      <c r="AR28276" s="8"/>
      <c r="BV28276" s="38"/>
    </row>
    <row r="28277" spans="44:74">
      <c r="AR28277" s="8"/>
      <c r="BV28277" s="38"/>
    </row>
    <row r="28278" spans="44:74">
      <c r="AR28278" s="8"/>
      <c r="BV28278" s="38"/>
    </row>
    <row r="28279" spans="44:74">
      <c r="AR28279" s="8"/>
      <c r="BV28279" s="38"/>
    </row>
    <row r="28280" spans="44:74">
      <c r="AR28280" s="8"/>
      <c r="BV28280" s="38"/>
    </row>
    <row r="28281" spans="44:74">
      <c r="AR28281" s="8"/>
      <c r="BV28281" s="38"/>
    </row>
    <row r="28282" spans="44:74">
      <c r="AR28282" s="8"/>
      <c r="BV28282" s="38"/>
    </row>
    <row r="28283" spans="44:74">
      <c r="AR28283" s="8"/>
      <c r="BV28283" s="38"/>
    </row>
    <row r="28284" spans="44:74">
      <c r="AR28284" s="8"/>
      <c r="BV28284" s="38"/>
    </row>
    <row r="28285" spans="44:74">
      <c r="AR28285" s="8"/>
      <c r="BV28285" s="38"/>
    </row>
    <row r="28286" spans="44:74">
      <c r="AR28286" s="8"/>
      <c r="BV28286" s="38"/>
    </row>
    <row r="28287" spans="44:74">
      <c r="AR28287" s="8"/>
      <c r="BV28287" s="38"/>
    </row>
    <row r="28288" spans="44:74">
      <c r="AR28288" s="8"/>
      <c r="BV28288" s="38"/>
    </row>
    <row r="28289" spans="44:74">
      <c r="AR28289" s="8"/>
      <c r="BV28289" s="38"/>
    </row>
    <row r="28290" spans="44:74">
      <c r="AR28290" s="8"/>
      <c r="BV28290" s="38"/>
    </row>
    <row r="28291" spans="44:74">
      <c r="AR28291" s="8"/>
      <c r="BV28291" s="38"/>
    </row>
    <row r="28292" spans="44:74">
      <c r="AR28292" s="8"/>
      <c r="BV28292" s="38"/>
    </row>
    <row r="28293" spans="44:74">
      <c r="AR28293" s="8"/>
      <c r="BV28293" s="38"/>
    </row>
    <row r="28294" spans="44:74">
      <c r="AR28294" s="8"/>
      <c r="BV28294" s="38"/>
    </row>
    <row r="28295" spans="44:74">
      <c r="AR28295" s="8"/>
      <c r="BV28295" s="38"/>
    </row>
    <row r="28296" spans="44:74">
      <c r="AR28296" s="8"/>
      <c r="BV28296" s="38"/>
    </row>
    <row r="28297" spans="44:74">
      <c r="AR28297" s="8"/>
      <c r="BV28297" s="38"/>
    </row>
    <row r="28298" spans="44:74">
      <c r="AR28298" s="8"/>
      <c r="BV28298" s="38"/>
    </row>
    <row r="28299" spans="44:74">
      <c r="AR28299" s="8"/>
      <c r="BV28299" s="38"/>
    </row>
    <row r="28300" spans="44:74">
      <c r="AR28300" s="8"/>
      <c r="BV28300" s="38"/>
    </row>
    <row r="28301" spans="44:74">
      <c r="AR28301" s="8"/>
      <c r="BV28301" s="38"/>
    </row>
    <row r="28302" spans="44:74">
      <c r="AR28302" s="8"/>
      <c r="BV28302" s="38"/>
    </row>
    <row r="28303" spans="44:74">
      <c r="AR28303" s="8"/>
      <c r="BV28303" s="38"/>
    </row>
    <row r="28304" spans="44:74">
      <c r="AR28304" s="8"/>
      <c r="BV28304" s="38"/>
    </row>
    <row r="28305" spans="44:74">
      <c r="AR28305" s="8"/>
      <c r="BV28305" s="38"/>
    </row>
    <row r="28306" spans="44:74">
      <c r="AR28306" s="8"/>
      <c r="BV28306" s="38"/>
    </row>
    <row r="28307" spans="44:74">
      <c r="AR28307" s="8"/>
      <c r="BV28307" s="38"/>
    </row>
    <row r="28308" spans="44:74">
      <c r="AR28308" s="8"/>
      <c r="BV28308" s="38"/>
    </row>
    <row r="28309" spans="44:74">
      <c r="AR28309" s="8"/>
      <c r="BV28309" s="38"/>
    </row>
    <row r="28310" spans="44:74">
      <c r="AR28310" s="8"/>
      <c r="BV28310" s="38"/>
    </row>
    <row r="28311" spans="44:74">
      <c r="AR28311" s="8"/>
      <c r="BV28311" s="38"/>
    </row>
    <row r="28312" spans="44:74">
      <c r="AR28312" s="8"/>
      <c r="BV28312" s="38"/>
    </row>
    <row r="28313" spans="44:74">
      <c r="AR28313" s="8"/>
      <c r="BV28313" s="38"/>
    </row>
    <row r="28314" spans="44:74">
      <c r="AR28314" s="8"/>
      <c r="BV28314" s="38"/>
    </row>
    <row r="28315" spans="44:74">
      <c r="AR28315" s="8"/>
      <c r="BV28315" s="38"/>
    </row>
    <row r="28316" spans="44:74">
      <c r="AR28316" s="8"/>
      <c r="BV28316" s="38"/>
    </row>
    <row r="28317" spans="44:74">
      <c r="AR28317" s="8"/>
      <c r="BV28317" s="38"/>
    </row>
    <row r="28318" spans="44:74">
      <c r="AR28318" s="8"/>
      <c r="BV28318" s="38"/>
    </row>
    <row r="28319" spans="44:74">
      <c r="AR28319" s="8"/>
      <c r="BV28319" s="38"/>
    </row>
    <row r="28320" spans="44:74">
      <c r="AR28320" s="8"/>
      <c r="BV28320" s="38"/>
    </row>
    <row r="28321" spans="44:74">
      <c r="AR28321" s="8"/>
      <c r="BV28321" s="38"/>
    </row>
    <row r="28322" spans="44:74">
      <c r="AR28322" s="8"/>
      <c r="BV28322" s="38"/>
    </row>
    <row r="28323" spans="44:74">
      <c r="AR28323" s="8"/>
      <c r="BV28323" s="38"/>
    </row>
    <row r="28324" spans="44:74">
      <c r="AR28324" s="8"/>
      <c r="BV28324" s="38"/>
    </row>
    <row r="28325" spans="44:74">
      <c r="AR28325" s="8"/>
      <c r="BV28325" s="38"/>
    </row>
    <row r="28326" spans="44:74">
      <c r="AR28326" s="8"/>
      <c r="BV28326" s="38"/>
    </row>
    <row r="28327" spans="44:74">
      <c r="AR28327" s="8"/>
      <c r="BV28327" s="38"/>
    </row>
    <row r="28328" spans="44:74">
      <c r="AR28328" s="8"/>
      <c r="BV28328" s="38"/>
    </row>
    <row r="28329" spans="44:74">
      <c r="AR28329" s="8"/>
      <c r="BV28329" s="38"/>
    </row>
    <row r="28330" spans="44:74">
      <c r="AR28330" s="8"/>
      <c r="BV28330" s="38"/>
    </row>
    <row r="28331" spans="44:74">
      <c r="AR28331" s="8"/>
      <c r="BV28331" s="38"/>
    </row>
    <row r="28332" spans="44:74">
      <c r="AR28332" s="8"/>
      <c r="BV28332" s="38"/>
    </row>
    <row r="28333" spans="44:74">
      <c r="AR28333" s="8"/>
      <c r="BV28333" s="38"/>
    </row>
    <row r="28334" spans="44:74">
      <c r="AR28334" s="8"/>
      <c r="BV28334" s="38"/>
    </row>
    <row r="28335" spans="44:74">
      <c r="AR28335" s="8"/>
      <c r="BV28335" s="38"/>
    </row>
    <row r="28336" spans="44:74">
      <c r="AR28336" s="8"/>
      <c r="BV28336" s="38"/>
    </row>
    <row r="28337" spans="44:74">
      <c r="AR28337" s="8"/>
      <c r="BV28337" s="38"/>
    </row>
    <row r="28338" spans="44:74">
      <c r="AR28338" s="8"/>
      <c r="BV28338" s="38"/>
    </row>
    <row r="28339" spans="44:74">
      <c r="AR28339" s="8"/>
      <c r="BV28339" s="38"/>
    </row>
    <row r="28340" spans="44:74">
      <c r="AR28340" s="8"/>
      <c r="BV28340" s="38"/>
    </row>
    <row r="28341" spans="44:74">
      <c r="AR28341" s="8"/>
      <c r="BV28341" s="38"/>
    </row>
    <row r="28342" spans="44:74">
      <c r="AR28342" s="8"/>
      <c r="BV28342" s="38"/>
    </row>
    <row r="28343" spans="44:74">
      <c r="AR28343" s="8"/>
      <c r="BV28343" s="38"/>
    </row>
    <row r="28344" spans="44:74">
      <c r="AR28344" s="8"/>
      <c r="BV28344" s="38"/>
    </row>
    <row r="28345" spans="44:74">
      <c r="AR28345" s="8"/>
      <c r="BV28345" s="38"/>
    </row>
    <row r="28346" spans="44:74">
      <c r="AR28346" s="8"/>
      <c r="BV28346" s="38"/>
    </row>
    <row r="28347" spans="44:74">
      <c r="AR28347" s="8"/>
      <c r="BV28347" s="38"/>
    </row>
    <row r="28348" spans="44:74">
      <c r="AR28348" s="8"/>
      <c r="BV28348" s="38"/>
    </row>
    <row r="28349" spans="44:74">
      <c r="AR28349" s="8"/>
      <c r="BV28349" s="38"/>
    </row>
    <row r="28350" spans="44:74">
      <c r="AR28350" s="8"/>
      <c r="BV28350" s="38"/>
    </row>
    <row r="28351" spans="44:74">
      <c r="AR28351" s="8"/>
      <c r="BV28351" s="38"/>
    </row>
    <row r="28352" spans="44:74">
      <c r="AR28352" s="8"/>
      <c r="BV28352" s="38"/>
    </row>
    <row r="28353" spans="44:74">
      <c r="AR28353" s="8"/>
      <c r="BV28353" s="38"/>
    </row>
    <row r="28354" spans="44:74">
      <c r="AR28354" s="8"/>
      <c r="BV28354" s="38"/>
    </row>
    <row r="28355" spans="44:74">
      <c r="AR28355" s="8"/>
      <c r="BV28355" s="38"/>
    </row>
    <row r="28356" spans="44:74">
      <c r="AR28356" s="8"/>
      <c r="BV28356" s="38"/>
    </row>
    <row r="28357" spans="44:74">
      <c r="AR28357" s="8"/>
      <c r="BV28357" s="38"/>
    </row>
    <row r="28358" spans="44:74">
      <c r="AR28358" s="8"/>
      <c r="BV28358" s="38"/>
    </row>
    <row r="28359" spans="44:74">
      <c r="AR28359" s="8"/>
      <c r="BV28359" s="38"/>
    </row>
    <row r="28360" spans="44:74">
      <c r="AR28360" s="8"/>
      <c r="BV28360" s="38"/>
    </row>
    <row r="28361" spans="44:74">
      <c r="AR28361" s="8"/>
      <c r="BV28361" s="38"/>
    </row>
    <row r="28362" spans="44:74">
      <c r="AR28362" s="8"/>
      <c r="BV28362" s="38"/>
    </row>
    <row r="28363" spans="44:74">
      <c r="AR28363" s="8"/>
      <c r="BV28363" s="38"/>
    </row>
    <row r="28364" spans="44:74">
      <c r="AR28364" s="8"/>
      <c r="BV28364" s="38"/>
    </row>
    <row r="28365" spans="44:74">
      <c r="AR28365" s="8"/>
      <c r="BV28365" s="38"/>
    </row>
    <row r="28366" spans="44:74">
      <c r="AR28366" s="8"/>
      <c r="BV28366" s="38"/>
    </row>
    <row r="28367" spans="44:74">
      <c r="AR28367" s="8"/>
      <c r="BV28367" s="38"/>
    </row>
    <row r="28368" spans="44:74">
      <c r="AR28368" s="8"/>
      <c r="BV28368" s="38"/>
    </row>
    <row r="28369" spans="44:74">
      <c r="AR28369" s="8"/>
      <c r="BV28369" s="38"/>
    </row>
    <row r="28370" spans="44:74">
      <c r="AR28370" s="8"/>
      <c r="BV28370" s="38"/>
    </row>
    <row r="28371" spans="44:74">
      <c r="AR28371" s="8"/>
      <c r="BV28371" s="38"/>
    </row>
    <row r="28372" spans="44:74">
      <c r="AR28372" s="8"/>
      <c r="BV28372" s="38"/>
    </row>
    <row r="28373" spans="44:74">
      <c r="AR28373" s="8"/>
      <c r="BV28373" s="38"/>
    </row>
    <row r="28374" spans="44:74">
      <c r="AR28374" s="8"/>
      <c r="BV28374" s="38"/>
    </row>
    <row r="28375" spans="44:74">
      <c r="AR28375" s="8"/>
      <c r="BV28375" s="38"/>
    </row>
    <row r="28376" spans="44:74">
      <c r="AR28376" s="8"/>
      <c r="BV28376" s="38"/>
    </row>
    <row r="28377" spans="44:74">
      <c r="AR28377" s="8"/>
      <c r="BV28377" s="38"/>
    </row>
    <row r="28378" spans="44:74">
      <c r="AR28378" s="8"/>
      <c r="BV28378" s="38"/>
    </row>
    <row r="28379" spans="44:74">
      <c r="AR28379" s="8"/>
      <c r="BV28379" s="38"/>
    </row>
    <row r="28380" spans="44:74">
      <c r="AR28380" s="8"/>
      <c r="BV28380" s="38"/>
    </row>
    <row r="28381" spans="44:74">
      <c r="AR28381" s="8"/>
      <c r="BV28381" s="38"/>
    </row>
    <row r="28382" spans="44:74">
      <c r="AR28382" s="8"/>
      <c r="BV28382" s="38"/>
    </row>
    <row r="28383" spans="44:74">
      <c r="AR28383" s="8"/>
      <c r="BV28383" s="38"/>
    </row>
    <row r="28384" spans="44:74">
      <c r="AR28384" s="8"/>
      <c r="BV28384" s="38"/>
    </row>
    <row r="28385" spans="44:74">
      <c r="AR28385" s="8"/>
      <c r="BV28385" s="38"/>
    </row>
    <row r="28386" spans="44:74">
      <c r="AR28386" s="8"/>
      <c r="BV28386" s="38"/>
    </row>
    <row r="28387" spans="44:74">
      <c r="AR28387" s="8"/>
      <c r="BV28387" s="38"/>
    </row>
    <row r="28388" spans="44:74">
      <c r="AR28388" s="8"/>
      <c r="BV28388" s="38"/>
    </row>
    <row r="28389" spans="44:74">
      <c r="AR28389" s="8"/>
      <c r="BV28389" s="38"/>
    </row>
    <row r="28390" spans="44:74">
      <c r="AR28390" s="8"/>
      <c r="BV28390" s="38"/>
    </row>
    <row r="28391" spans="44:74">
      <c r="AR28391" s="8"/>
      <c r="BV28391" s="38"/>
    </row>
    <row r="28392" spans="44:74">
      <c r="AR28392" s="8"/>
      <c r="BV28392" s="38"/>
    </row>
    <row r="28393" spans="44:74">
      <c r="AR28393" s="8"/>
      <c r="BV28393" s="38"/>
    </row>
    <row r="28394" spans="44:74">
      <c r="AR28394" s="8"/>
      <c r="BV28394" s="38"/>
    </row>
    <row r="28395" spans="44:74">
      <c r="AR28395" s="8"/>
      <c r="BV28395" s="38"/>
    </row>
    <row r="28396" spans="44:74">
      <c r="AR28396" s="8"/>
      <c r="BV28396" s="38"/>
    </row>
    <row r="28397" spans="44:74">
      <c r="AR28397" s="8"/>
      <c r="BV28397" s="38"/>
    </row>
    <row r="28398" spans="44:74">
      <c r="AR28398" s="8"/>
      <c r="BV28398" s="38"/>
    </row>
    <row r="28399" spans="44:74">
      <c r="AR28399" s="8"/>
      <c r="BV28399" s="38"/>
    </row>
    <row r="28400" spans="44:74">
      <c r="AR28400" s="8"/>
      <c r="BV28400" s="38"/>
    </row>
    <row r="28401" spans="44:74">
      <c r="AR28401" s="8"/>
      <c r="BV28401" s="38"/>
    </row>
    <row r="28402" spans="44:74">
      <c r="AR28402" s="8"/>
      <c r="BV28402" s="38"/>
    </row>
    <row r="28403" spans="44:74">
      <c r="AR28403" s="8"/>
      <c r="BV28403" s="38"/>
    </row>
    <row r="28404" spans="44:74">
      <c r="AR28404" s="8"/>
      <c r="BV28404" s="38"/>
    </row>
    <row r="28405" spans="44:74">
      <c r="AR28405" s="8"/>
      <c r="BV28405" s="38"/>
    </row>
    <row r="28406" spans="44:74">
      <c r="AR28406" s="8"/>
      <c r="BV28406" s="38"/>
    </row>
    <row r="28407" spans="44:74">
      <c r="AR28407" s="8"/>
      <c r="BV28407" s="38"/>
    </row>
    <row r="28408" spans="44:74">
      <c r="AR28408" s="8"/>
      <c r="BV28408" s="38"/>
    </row>
    <row r="28409" spans="44:74">
      <c r="AR28409" s="8"/>
      <c r="BV28409" s="38"/>
    </row>
    <row r="28410" spans="44:74">
      <c r="AR28410" s="8"/>
      <c r="BV28410" s="38"/>
    </row>
    <row r="28411" spans="44:74">
      <c r="AR28411" s="8"/>
      <c r="BV28411" s="38"/>
    </row>
    <row r="28412" spans="44:74">
      <c r="AR28412" s="8"/>
      <c r="BV28412" s="38"/>
    </row>
    <row r="28413" spans="44:74">
      <c r="AR28413" s="8"/>
      <c r="BV28413" s="38"/>
    </row>
    <row r="28414" spans="44:74">
      <c r="AR28414" s="8"/>
      <c r="BV28414" s="38"/>
    </row>
    <row r="28415" spans="44:74">
      <c r="AR28415" s="8"/>
      <c r="BV28415" s="38"/>
    </row>
    <row r="28416" spans="44:74">
      <c r="AR28416" s="8"/>
      <c r="BV28416" s="38"/>
    </row>
    <row r="28417" spans="44:74">
      <c r="AR28417" s="8"/>
      <c r="BV28417" s="38"/>
    </row>
    <row r="28418" spans="44:74">
      <c r="AR28418" s="8"/>
      <c r="BV28418" s="38"/>
    </row>
    <row r="28419" spans="44:74">
      <c r="AR28419" s="8"/>
      <c r="BV28419" s="38"/>
    </row>
    <row r="28420" spans="44:74">
      <c r="AR28420" s="8"/>
      <c r="BV28420" s="38"/>
    </row>
    <row r="28421" spans="44:74">
      <c r="AR28421" s="8"/>
      <c r="BV28421" s="38"/>
    </row>
    <row r="28422" spans="44:74">
      <c r="AR28422" s="8"/>
      <c r="BV28422" s="38"/>
    </row>
    <row r="28423" spans="44:74">
      <c r="AR28423" s="8"/>
      <c r="BV28423" s="38"/>
    </row>
    <row r="28424" spans="44:74">
      <c r="AR28424" s="8"/>
      <c r="BV28424" s="38"/>
    </row>
    <row r="28425" spans="44:74">
      <c r="AR28425" s="8"/>
      <c r="BV28425" s="38"/>
    </row>
    <row r="28426" spans="44:74">
      <c r="AR28426" s="8"/>
      <c r="BV28426" s="38"/>
    </row>
    <row r="28427" spans="44:74">
      <c r="AR28427" s="8"/>
      <c r="BV28427" s="38"/>
    </row>
    <row r="28428" spans="44:74">
      <c r="AR28428" s="8"/>
      <c r="BV28428" s="38"/>
    </row>
    <row r="28429" spans="44:74">
      <c r="AR28429" s="8"/>
      <c r="BV28429" s="38"/>
    </row>
    <row r="28430" spans="44:74">
      <c r="AR28430" s="8"/>
      <c r="BV28430" s="38"/>
    </row>
    <row r="28431" spans="44:74">
      <c r="AR28431" s="8"/>
      <c r="BV28431" s="38"/>
    </row>
    <row r="28432" spans="44:74">
      <c r="AR28432" s="8"/>
      <c r="BV28432" s="38"/>
    </row>
    <row r="28433" spans="44:74">
      <c r="AR28433" s="8"/>
      <c r="BV28433" s="38"/>
    </row>
    <row r="28434" spans="44:74">
      <c r="AR28434" s="8"/>
      <c r="BV28434" s="38"/>
    </row>
    <row r="28435" spans="44:74">
      <c r="AR28435" s="8"/>
      <c r="BV28435" s="38"/>
    </row>
    <row r="28436" spans="44:74">
      <c r="AR28436" s="8"/>
      <c r="BV28436" s="38"/>
    </row>
    <row r="28437" spans="44:74">
      <c r="AR28437" s="8"/>
      <c r="BV28437" s="38"/>
    </row>
    <row r="28438" spans="44:74">
      <c r="AR28438" s="8"/>
      <c r="BV28438" s="38"/>
    </row>
    <row r="28439" spans="44:74">
      <c r="AR28439" s="8"/>
      <c r="BV28439" s="38"/>
    </row>
    <row r="28440" spans="44:74">
      <c r="AR28440" s="8"/>
      <c r="BV28440" s="38"/>
    </row>
    <row r="28441" spans="44:74">
      <c r="AR28441" s="8"/>
      <c r="BV28441" s="38"/>
    </row>
    <row r="28442" spans="44:74">
      <c r="AR28442" s="8"/>
      <c r="BV28442" s="38"/>
    </row>
    <row r="28443" spans="44:74">
      <c r="AR28443" s="8"/>
      <c r="BV28443" s="38"/>
    </row>
    <row r="28444" spans="44:74">
      <c r="AR28444" s="8"/>
      <c r="BV28444" s="38"/>
    </row>
    <row r="28445" spans="44:74">
      <c r="AR28445" s="8"/>
      <c r="BV28445" s="38"/>
    </row>
    <row r="28446" spans="44:74">
      <c r="AR28446" s="8"/>
      <c r="BV28446" s="38"/>
    </row>
    <row r="28447" spans="44:74">
      <c r="AR28447" s="8"/>
      <c r="BV28447" s="38"/>
    </row>
    <row r="28448" spans="44:74">
      <c r="AR28448" s="8"/>
      <c r="BV28448" s="38"/>
    </row>
    <row r="28449" spans="44:74">
      <c r="AR28449" s="8"/>
      <c r="BV28449" s="38"/>
    </row>
    <row r="28450" spans="44:74">
      <c r="AR28450" s="8"/>
      <c r="BV28450" s="38"/>
    </row>
    <row r="28451" spans="44:74">
      <c r="AR28451" s="8"/>
      <c r="BV28451" s="38"/>
    </row>
    <row r="28452" spans="44:74">
      <c r="AR28452" s="8"/>
      <c r="BV28452" s="38"/>
    </row>
    <row r="28453" spans="44:74">
      <c r="AR28453" s="8"/>
      <c r="BV28453" s="38"/>
    </row>
    <row r="28454" spans="44:74">
      <c r="AR28454" s="8"/>
      <c r="BV28454" s="38"/>
    </row>
    <row r="28455" spans="44:74">
      <c r="AR28455" s="8"/>
      <c r="BV28455" s="38"/>
    </row>
    <row r="28456" spans="44:74">
      <c r="AR28456" s="8"/>
      <c r="BV28456" s="38"/>
    </row>
    <row r="28457" spans="44:74">
      <c r="AR28457" s="8"/>
      <c r="BV28457" s="38"/>
    </row>
    <row r="28458" spans="44:74">
      <c r="AR28458" s="8"/>
      <c r="BV28458" s="38"/>
    </row>
    <row r="28459" spans="44:74">
      <c r="AR28459" s="8"/>
      <c r="BV28459" s="38"/>
    </row>
    <row r="28460" spans="44:74">
      <c r="AR28460" s="8"/>
      <c r="BV28460" s="38"/>
    </row>
    <row r="28461" spans="44:74">
      <c r="AR28461" s="8"/>
      <c r="BV28461" s="38"/>
    </row>
    <row r="28462" spans="44:74">
      <c r="AR28462" s="8"/>
      <c r="BV28462" s="38"/>
    </row>
    <row r="28463" spans="44:74">
      <c r="AR28463" s="8"/>
      <c r="BV28463" s="38"/>
    </row>
    <row r="28464" spans="44:74">
      <c r="AR28464" s="8"/>
      <c r="BV28464" s="38"/>
    </row>
    <row r="28465" spans="44:74">
      <c r="AR28465" s="8"/>
      <c r="BV28465" s="38"/>
    </row>
    <row r="28466" spans="44:74">
      <c r="AR28466" s="8"/>
      <c r="BV28466" s="38"/>
    </row>
    <row r="28467" spans="44:74">
      <c r="AR28467" s="8"/>
      <c r="BV28467" s="38"/>
    </row>
    <row r="28468" spans="44:74">
      <c r="AR28468" s="8"/>
      <c r="BV28468" s="38"/>
    </row>
    <row r="28469" spans="44:74">
      <c r="AR28469" s="8"/>
      <c r="BV28469" s="38"/>
    </row>
    <row r="28470" spans="44:74">
      <c r="AR28470" s="8"/>
      <c r="BV28470" s="38"/>
    </row>
    <row r="28471" spans="44:74">
      <c r="AR28471" s="8"/>
      <c r="BV28471" s="38"/>
    </row>
    <row r="28472" spans="44:74">
      <c r="AR28472" s="8"/>
      <c r="BV28472" s="38"/>
    </row>
    <row r="28473" spans="44:74">
      <c r="AR28473" s="8"/>
      <c r="BV28473" s="38"/>
    </row>
    <row r="28474" spans="44:74">
      <c r="AR28474" s="8"/>
      <c r="BV28474" s="38"/>
    </row>
    <row r="28475" spans="44:74">
      <c r="AR28475" s="8"/>
      <c r="BV28475" s="38"/>
    </row>
    <row r="28476" spans="44:74">
      <c r="AR28476" s="8"/>
      <c r="BV28476" s="38"/>
    </row>
    <row r="28477" spans="44:74">
      <c r="AR28477" s="8"/>
      <c r="BV28477" s="38"/>
    </row>
    <row r="28478" spans="44:74">
      <c r="AR28478" s="8"/>
      <c r="BV28478" s="38"/>
    </row>
    <row r="28479" spans="44:74">
      <c r="AR28479" s="8"/>
      <c r="BV28479" s="38"/>
    </row>
    <row r="28480" spans="44:74">
      <c r="AR28480" s="8"/>
      <c r="BV28480" s="38"/>
    </row>
    <row r="28481" spans="44:74">
      <c r="AR28481" s="8"/>
      <c r="BV28481" s="38"/>
    </row>
    <row r="28482" spans="44:74">
      <c r="AR28482" s="8"/>
      <c r="BV28482" s="38"/>
    </row>
    <row r="28483" spans="44:74">
      <c r="AR28483" s="8"/>
      <c r="BV28483" s="38"/>
    </row>
    <row r="28484" spans="44:74">
      <c r="AR28484" s="8"/>
      <c r="BV28484" s="38"/>
    </row>
    <row r="28485" spans="44:74">
      <c r="AR28485" s="8"/>
      <c r="BV28485" s="38"/>
    </row>
    <row r="28486" spans="44:74">
      <c r="AR28486" s="8"/>
      <c r="BV28486" s="38"/>
    </row>
    <row r="28487" spans="44:74">
      <c r="AR28487" s="8"/>
      <c r="BV28487" s="38"/>
    </row>
    <row r="28488" spans="44:74">
      <c r="AR28488" s="8"/>
      <c r="BV28488" s="38"/>
    </row>
    <row r="28489" spans="44:74">
      <c r="AR28489" s="8"/>
      <c r="BV28489" s="38"/>
    </row>
    <row r="28490" spans="44:74">
      <c r="AR28490" s="8"/>
      <c r="BV28490" s="38"/>
    </row>
    <row r="28491" spans="44:74">
      <c r="AR28491" s="8"/>
      <c r="BV28491" s="38"/>
    </row>
    <row r="28492" spans="44:74">
      <c r="AR28492" s="8"/>
      <c r="BV28492" s="38"/>
    </row>
    <row r="28493" spans="44:74">
      <c r="AR28493" s="8"/>
      <c r="BV28493" s="38"/>
    </row>
    <row r="28494" spans="44:74">
      <c r="AR28494" s="8"/>
      <c r="BV28494" s="38"/>
    </row>
    <row r="28495" spans="44:74">
      <c r="AR28495" s="8"/>
      <c r="BV28495" s="38"/>
    </row>
    <row r="28496" spans="44:74">
      <c r="AR28496" s="8"/>
      <c r="BV28496" s="38"/>
    </row>
    <row r="28497" spans="44:74">
      <c r="AR28497" s="8"/>
      <c r="BV28497" s="38"/>
    </row>
    <row r="28498" spans="44:74">
      <c r="AR28498" s="8"/>
      <c r="BV28498" s="38"/>
    </row>
    <row r="28499" spans="44:74">
      <c r="AR28499" s="8"/>
      <c r="BV28499" s="38"/>
    </row>
    <row r="28500" spans="44:74">
      <c r="AR28500" s="8"/>
      <c r="BV28500" s="38"/>
    </row>
    <row r="28501" spans="44:74">
      <c r="AR28501" s="8"/>
      <c r="BV28501" s="38"/>
    </row>
    <row r="28502" spans="44:74">
      <c r="AR28502" s="8"/>
      <c r="BV28502" s="38"/>
    </row>
    <row r="28503" spans="44:74">
      <c r="AR28503" s="8"/>
      <c r="BV28503" s="38"/>
    </row>
    <row r="28504" spans="44:74">
      <c r="AR28504" s="8"/>
      <c r="BV28504" s="38"/>
    </row>
    <row r="28505" spans="44:74">
      <c r="AR28505" s="8"/>
      <c r="BV28505" s="38"/>
    </row>
    <row r="28506" spans="44:74">
      <c r="AR28506" s="8"/>
      <c r="BV28506" s="38"/>
    </row>
    <row r="28507" spans="44:74">
      <c r="AR28507" s="8"/>
      <c r="BV28507" s="38"/>
    </row>
    <row r="28508" spans="44:74">
      <c r="AR28508" s="8"/>
      <c r="BV28508" s="38"/>
    </row>
    <row r="28509" spans="44:74">
      <c r="AR28509" s="8"/>
      <c r="BV28509" s="38"/>
    </row>
    <row r="28510" spans="44:74">
      <c r="AR28510" s="8"/>
      <c r="BV28510" s="38"/>
    </row>
    <row r="28511" spans="44:74">
      <c r="AR28511" s="8"/>
      <c r="BV28511" s="38"/>
    </row>
    <row r="28512" spans="44:74">
      <c r="AR28512" s="8"/>
      <c r="BV28512" s="38"/>
    </row>
    <row r="28513" spans="44:74">
      <c r="AR28513" s="8"/>
      <c r="BV28513" s="38"/>
    </row>
    <row r="28514" spans="44:74">
      <c r="AR28514" s="8"/>
      <c r="BV28514" s="38"/>
    </row>
    <row r="28515" spans="44:74">
      <c r="AR28515" s="8"/>
      <c r="BV28515" s="38"/>
    </row>
    <row r="28516" spans="44:74">
      <c r="AR28516" s="8"/>
      <c r="BV28516" s="38"/>
    </row>
    <row r="28517" spans="44:74">
      <c r="AR28517" s="8"/>
      <c r="BV28517" s="38"/>
    </row>
    <row r="28518" spans="44:74">
      <c r="AR28518" s="8"/>
      <c r="BV28518" s="38"/>
    </row>
    <row r="28519" spans="44:74">
      <c r="AR28519" s="8"/>
      <c r="BV28519" s="38"/>
    </row>
    <row r="28520" spans="44:74">
      <c r="AR28520" s="8"/>
      <c r="BV28520" s="38"/>
    </row>
    <row r="28521" spans="44:74">
      <c r="AR28521" s="8"/>
      <c r="BV28521" s="38"/>
    </row>
    <row r="28522" spans="44:74">
      <c r="AR28522" s="8"/>
      <c r="BV28522" s="38"/>
    </row>
    <row r="28523" spans="44:74">
      <c r="AR28523" s="8"/>
      <c r="BV28523" s="38"/>
    </row>
    <row r="28524" spans="44:74">
      <c r="AR28524" s="8"/>
      <c r="BV28524" s="38"/>
    </row>
    <row r="28525" spans="44:74">
      <c r="AR28525" s="8"/>
      <c r="BV28525" s="38"/>
    </row>
    <row r="28526" spans="44:74">
      <c r="AR28526" s="8"/>
      <c r="BV28526" s="38"/>
    </row>
    <row r="28527" spans="44:74">
      <c r="AR28527" s="8"/>
      <c r="BV28527" s="38"/>
    </row>
    <row r="28528" spans="44:74">
      <c r="AR28528" s="8"/>
      <c r="BV28528" s="38"/>
    </row>
    <row r="28529" spans="44:74">
      <c r="AR28529" s="8"/>
      <c r="BV28529" s="38"/>
    </row>
    <row r="28530" spans="44:74">
      <c r="AR28530" s="8"/>
      <c r="BV28530" s="38"/>
    </row>
    <row r="28531" spans="44:74">
      <c r="AR28531" s="8"/>
      <c r="BV28531" s="38"/>
    </row>
    <row r="28532" spans="44:74">
      <c r="AR28532" s="8"/>
      <c r="BV28532" s="38"/>
    </row>
    <row r="28533" spans="44:74">
      <c r="AR28533" s="8"/>
      <c r="BV28533" s="38"/>
    </row>
    <row r="28534" spans="44:74">
      <c r="AR28534" s="8"/>
      <c r="BV28534" s="38"/>
    </row>
    <row r="28535" spans="44:74">
      <c r="AR28535" s="8"/>
      <c r="BV28535" s="38"/>
    </row>
    <row r="28536" spans="44:74">
      <c r="AR28536" s="8"/>
      <c r="BV28536" s="38"/>
    </row>
    <row r="28537" spans="44:74">
      <c r="AR28537" s="8"/>
      <c r="BV28537" s="38"/>
    </row>
    <row r="28538" spans="44:74">
      <c r="AR28538" s="8"/>
      <c r="BV28538" s="38"/>
    </row>
    <row r="28539" spans="44:74">
      <c r="AR28539" s="8"/>
      <c r="BV28539" s="38"/>
    </row>
    <row r="28540" spans="44:74">
      <c r="AR28540" s="8"/>
      <c r="BV28540" s="38"/>
    </row>
    <row r="28541" spans="44:74">
      <c r="AR28541" s="8"/>
      <c r="BV28541" s="38"/>
    </row>
    <row r="28542" spans="44:74">
      <c r="AR28542" s="8"/>
      <c r="BV28542" s="38"/>
    </row>
    <row r="28543" spans="44:74">
      <c r="AR28543" s="8"/>
      <c r="BV28543" s="38"/>
    </row>
    <row r="28544" spans="44:74">
      <c r="AR28544" s="8"/>
      <c r="BV28544" s="38"/>
    </row>
    <row r="28545" spans="44:74">
      <c r="AR28545" s="8"/>
      <c r="BV28545" s="38"/>
    </row>
    <row r="28546" spans="44:74">
      <c r="AR28546" s="8"/>
      <c r="BV28546" s="38"/>
    </row>
    <row r="28547" spans="44:74">
      <c r="AR28547" s="8"/>
      <c r="BV28547" s="38"/>
    </row>
    <row r="28548" spans="44:74">
      <c r="AR28548" s="8"/>
      <c r="BV28548" s="38"/>
    </row>
    <row r="28549" spans="44:74">
      <c r="AR28549" s="8"/>
      <c r="BV28549" s="38"/>
    </row>
    <row r="28550" spans="44:74">
      <c r="AR28550" s="8"/>
      <c r="BV28550" s="38"/>
    </row>
    <row r="28551" spans="44:74">
      <c r="AR28551" s="8"/>
      <c r="BV28551" s="38"/>
    </row>
    <row r="28552" spans="44:74">
      <c r="AR28552" s="8"/>
      <c r="BV28552" s="38"/>
    </row>
    <row r="28553" spans="44:74">
      <c r="AR28553" s="8"/>
      <c r="BV28553" s="38"/>
    </row>
    <row r="28554" spans="44:74">
      <c r="AR28554" s="8"/>
      <c r="BV28554" s="38"/>
    </row>
    <row r="28555" spans="44:74">
      <c r="AR28555" s="8"/>
      <c r="BV28555" s="38"/>
    </row>
    <row r="28556" spans="44:74">
      <c r="AR28556" s="8"/>
      <c r="BV28556" s="38"/>
    </row>
    <row r="28557" spans="44:74">
      <c r="AR28557" s="8"/>
      <c r="BV28557" s="38"/>
    </row>
    <row r="28558" spans="44:74">
      <c r="AR28558" s="8"/>
      <c r="BV28558" s="38"/>
    </row>
    <row r="28559" spans="44:74">
      <c r="AR28559" s="8"/>
      <c r="BV28559" s="38"/>
    </row>
    <row r="28560" spans="44:74">
      <c r="AR28560" s="8"/>
      <c r="BV28560" s="38"/>
    </row>
    <row r="28561" spans="44:74">
      <c r="AR28561" s="8"/>
      <c r="BV28561" s="38"/>
    </row>
    <row r="28562" spans="44:74">
      <c r="AR28562" s="8"/>
      <c r="BV28562" s="38"/>
    </row>
    <row r="28563" spans="44:74">
      <c r="AR28563" s="8"/>
      <c r="BV28563" s="38"/>
    </row>
    <row r="28564" spans="44:74">
      <c r="AR28564" s="8"/>
      <c r="BV28564" s="38"/>
    </row>
    <row r="28565" spans="44:74">
      <c r="AR28565" s="8"/>
      <c r="BV28565" s="38"/>
    </row>
    <row r="28566" spans="44:74">
      <c r="AR28566" s="8"/>
      <c r="BV28566" s="38"/>
    </row>
    <row r="28567" spans="44:74">
      <c r="AR28567" s="8"/>
      <c r="BV28567" s="38"/>
    </row>
    <row r="28568" spans="44:74">
      <c r="AR28568" s="8"/>
      <c r="BV28568" s="38"/>
    </row>
    <row r="28569" spans="44:74">
      <c r="AR28569" s="8"/>
      <c r="BV28569" s="38"/>
    </row>
    <row r="28570" spans="44:74">
      <c r="AR28570" s="8"/>
      <c r="BV28570" s="38"/>
    </row>
    <row r="28571" spans="44:74">
      <c r="AR28571" s="8"/>
      <c r="BV28571" s="38"/>
    </row>
    <row r="28572" spans="44:74">
      <c r="AR28572" s="8"/>
      <c r="BV28572" s="38"/>
    </row>
    <row r="28573" spans="44:74">
      <c r="AR28573" s="8"/>
      <c r="BV28573" s="38"/>
    </row>
    <row r="28574" spans="44:74">
      <c r="AR28574" s="8"/>
      <c r="BV28574" s="38"/>
    </row>
    <row r="28575" spans="44:74">
      <c r="AR28575" s="8"/>
      <c r="BV28575" s="38"/>
    </row>
    <row r="28576" spans="44:74">
      <c r="AR28576" s="8"/>
      <c r="BV28576" s="38"/>
    </row>
    <row r="28577" spans="44:74">
      <c r="AR28577" s="8"/>
      <c r="BV28577" s="38"/>
    </row>
    <row r="28578" spans="44:74">
      <c r="AR28578" s="8"/>
      <c r="BV28578" s="38"/>
    </row>
    <row r="28579" spans="44:74">
      <c r="AR28579" s="8"/>
      <c r="BV28579" s="38"/>
    </row>
    <row r="28580" spans="44:74">
      <c r="AR28580" s="8"/>
      <c r="BV28580" s="38"/>
    </row>
    <row r="28581" spans="44:74">
      <c r="AR28581" s="8"/>
      <c r="BV28581" s="38"/>
    </row>
    <row r="28582" spans="44:74">
      <c r="AR28582" s="8"/>
      <c r="BV28582" s="38"/>
    </row>
    <row r="28583" spans="44:74">
      <c r="AR28583" s="8"/>
      <c r="BV28583" s="38"/>
    </row>
    <row r="28584" spans="44:74">
      <c r="AR28584" s="8"/>
      <c r="BV28584" s="38"/>
    </row>
    <row r="28585" spans="44:74">
      <c r="AR28585" s="8"/>
      <c r="BV28585" s="38"/>
    </row>
    <row r="28586" spans="44:74">
      <c r="AR28586" s="8"/>
      <c r="BV28586" s="38"/>
    </row>
    <row r="28587" spans="44:74">
      <c r="AR28587" s="8"/>
      <c r="BV28587" s="38"/>
    </row>
    <row r="28588" spans="44:74">
      <c r="AR28588" s="8"/>
      <c r="BV28588" s="38"/>
    </row>
    <row r="28589" spans="44:74">
      <c r="AR28589" s="8"/>
      <c r="BV28589" s="38"/>
    </row>
    <row r="28590" spans="44:74">
      <c r="AR28590" s="8"/>
      <c r="BV28590" s="38"/>
    </row>
    <row r="28591" spans="44:74">
      <c r="AR28591" s="8"/>
      <c r="BV28591" s="38"/>
    </row>
    <row r="28592" spans="44:74">
      <c r="AR28592" s="8"/>
      <c r="BV28592" s="38"/>
    </row>
    <row r="28593" spans="44:74">
      <c r="AR28593" s="8"/>
      <c r="BV28593" s="38"/>
    </row>
    <row r="28594" spans="44:74">
      <c r="AR28594" s="8"/>
      <c r="BV28594" s="38"/>
    </row>
    <row r="28595" spans="44:74">
      <c r="AR28595" s="8"/>
      <c r="BV28595" s="38"/>
    </row>
    <row r="28596" spans="44:74">
      <c r="AR28596" s="8"/>
      <c r="BV28596" s="38"/>
    </row>
    <row r="28597" spans="44:74">
      <c r="AR28597" s="8"/>
      <c r="BV28597" s="38"/>
    </row>
    <row r="28598" spans="44:74">
      <c r="AR28598" s="8"/>
      <c r="BV28598" s="38"/>
    </row>
    <row r="28599" spans="44:74">
      <c r="AR28599" s="8"/>
      <c r="BV28599" s="38"/>
    </row>
    <row r="28600" spans="44:74">
      <c r="AR28600" s="8"/>
      <c r="BV28600" s="38"/>
    </row>
    <row r="28601" spans="44:74">
      <c r="AR28601" s="8"/>
      <c r="BV28601" s="38"/>
    </row>
    <row r="28602" spans="44:74">
      <c r="AR28602" s="8"/>
      <c r="BV28602" s="38"/>
    </row>
    <row r="28603" spans="44:74">
      <c r="AR28603" s="8"/>
      <c r="BV28603" s="38"/>
    </row>
    <row r="28604" spans="44:74">
      <c r="AR28604" s="8"/>
      <c r="BV28604" s="38"/>
    </row>
    <row r="28605" spans="44:74">
      <c r="AR28605" s="8"/>
      <c r="BV28605" s="38"/>
    </row>
    <row r="28606" spans="44:74">
      <c r="AR28606" s="8"/>
      <c r="BV28606" s="38"/>
    </row>
    <row r="28607" spans="44:74">
      <c r="AR28607" s="8"/>
      <c r="BV28607" s="38"/>
    </row>
    <row r="28608" spans="44:74">
      <c r="AR28608" s="8"/>
      <c r="BV28608" s="38"/>
    </row>
    <row r="28609" spans="44:74">
      <c r="AR28609" s="8"/>
      <c r="BV28609" s="38"/>
    </row>
    <row r="28610" spans="44:74">
      <c r="AR28610" s="8"/>
      <c r="BV28610" s="38"/>
    </row>
    <row r="28611" spans="44:74">
      <c r="AR28611" s="8"/>
      <c r="BV28611" s="38"/>
    </row>
    <row r="28612" spans="44:74">
      <c r="AR28612" s="8"/>
      <c r="BV28612" s="38"/>
    </row>
    <row r="28613" spans="44:74">
      <c r="AR28613" s="8"/>
      <c r="BV28613" s="38"/>
    </row>
    <row r="28614" spans="44:74">
      <c r="AR28614" s="8"/>
      <c r="BV28614" s="38"/>
    </row>
    <row r="28615" spans="44:74">
      <c r="AR28615" s="8"/>
      <c r="BV28615" s="38"/>
    </row>
    <row r="28616" spans="44:74">
      <c r="AR28616" s="8"/>
      <c r="BV28616" s="38"/>
    </row>
    <row r="28617" spans="44:74">
      <c r="AR28617" s="8"/>
      <c r="BV28617" s="38"/>
    </row>
    <row r="28618" spans="44:74">
      <c r="AR28618" s="8"/>
      <c r="BV28618" s="38"/>
    </row>
    <row r="28619" spans="44:74">
      <c r="AR28619" s="8"/>
      <c r="BV28619" s="38"/>
    </row>
    <row r="28620" spans="44:74">
      <c r="AR28620" s="8"/>
      <c r="BV28620" s="38"/>
    </row>
    <row r="28621" spans="44:74">
      <c r="AR28621" s="8"/>
      <c r="BV28621" s="38"/>
    </row>
    <row r="28622" spans="44:74">
      <c r="AR28622" s="8"/>
      <c r="BV28622" s="38"/>
    </row>
    <row r="28623" spans="44:74">
      <c r="AR28623" s="8"/>
      <c r="BV28623" s="38"/>
    </row>
    <row r="28624" spans="44:74">
      <c r="AR28624" s="8"/>
      <c r="BV28624" s="38"/>
    </row>
    <row r="28625" spans="44:74">
      <c r="AR28625" s="8"/>
      <c r="BV28625" s="38"/>
    </row>
    <row r="28626" spans="44:74">
      <c r="AR28626" s="8"/>
      <c r="BV28626" s="38"/>
    </row>
    <row r="28627" spans="44:74">
      <c r="AR28627" s="8"/>
      <c r="BV28627" s="38"/>
    </row>
    <row r="28628" spans="44:74">
      <c r="AR28628" s="8"/>
      <c r="BV28628" s="38"/>
    </row>
    <row r="28629" spans="44:74">
      <c r="AR28629" s="8"/>
      <c r="BV28629" s="38"/>
    </row>
    <row r="28630" spans="44:74">
      <c r="AR28630" s="8"/>
      <c r="BV28630" s="38"/>
    </row>
    <row r="28631" spans="44:74">
      <c r="AR28631" s="8"/>
      <c r="BV28631" s="38"/>
    </row>
    <row r="28632" spans="44:74">
      <c r="AR28632" s="8"/>
      <c r="BV28632" s="38"/>
    </row>
    <row r="28633" spans="44:74">
      <c r="AR28633" s="8"/>
      <c r="BV28633" s="38"/>
    </row>
    <row r="28634" spans="44:74">
      <c r="AR28634" s="8"/>
      <c r="BV28634" s="38"/>
    </row>
    <row r="28635" spans="44:74">
      <c r="AR28635" s="8"/>
      <c r="BV28635" s="38"/>
    </row>
    <row r="28636" spans="44:74">
      <c r="AR28636" s="8"/>
      <c r="BV28636" s="38"/>
    </row>
    <row r="28637" spans="44:74">
      <c r="AR28637" s="8"/>
      <c r="BV28637" s="38"/>
    </row>
    <row r="28638" spans="44:74">
      <c r="AR28638" s="8"/>
      <c r="BV28638" s="38"/>
    </row>
    <row r="28639" spans="44:74">
      <c r="AR28639" s="8"/>
      <c r="BV28639" s="38"/>
    </row>
    <row r="28640" spans="44:74">
      <c r="AR28640" s="8"/>
      <c r="BV28640" s="38"/>
    </row>
    <row r="28641" spans="44:74">
      <c r="AR28641" s="8"/>
      <c r="BV28641" s="38"/>
    </row>
    <row r="28642" spans="44:74">
      <c r="AR28642" s="8"/>
      <c r="BV28642" s="38"/>
    </row>
    <row r="28643" spans="44:74">
      <c r="AR28643" s="8"/>
      <c r="BV28643" s="38"/>
    </row>
    <row r="28644" spans="44:74">
      <c r="AR28644" s="8"/>
      <c r="BV28644" s="38"/>
    </row>
    <row r="28645" spans="44:74">
      <c r="AR28645" s="8"/>
      <c r="BV28645" s="38"/>
    </row>
    <row r="28646" spans="44:74">
      <c r="AR28646" s="8"/>
      <c r="BV28646" s="38"/>
    </row>
    <row r="28647" spans="44:74">
      <c r="AR28647" s="8"/>
      <c r="BV28647" s="38"/>
    </row>
    <row r="28648" spans="44:74">
      <c r="AR28648" s="8"/>
      <c r="BV28648" s="38"/>
    </row>
    <row r="28649" spans="44:74">
      <c r="AR28649" s="8"/>
      <c r="BV28649" s="38"/>
    </row>
    <row r="28650" spans="44:74">
      <c r="AR28650" s="8"/>
      <c r="BV28650" s="38"/>
    </row>
    <row r="28651" spans="44:74">
      <c r="AR28651" s="8"/>
      <c r="BV28651" s="38"/>
    </row>
    <row r="28652" spans="44:74">
      <c r="AR28652" s="8"/>
      <c r="BV28652" s="38"/>
    </row>
    <row r="28653" spans="44:74">
      <c r="AR28653" s="8"/>
      <c r="BV28653" s="38"/>
    </row>
    <row r="28654" spans="44:74">
      <c r="AR28654" s="8"/>
      <c r="BV28654" s="38"/>
    </row>
    <row r="28655" spans="44:74">
      <c r="AR28655" s="8"/>
      <c r="BV28655" s="38"/>
    </row>
    <row r="28656" spans="44:74">
      <c r="AR28656" s="8"/>
      <c r="BV28656" s="38"/>
    </row>
    <row r="28657" spans="44:74">
      <c r="AR28657" s="8"/>
      <c r="BV28657" s="38"/>
    </row>
    <row r="28658" spans="44:74">
      <c r="AR28658" s="8"/>
      <c r="BV28658" s="38"/>
    </row>
    <row r="28659" spans="44:74">
      <c r="AR28659" s="8"/>
      <c r="BV28659" s="38"/>
    </row>
    <row r="28660" spans="44:74">
      <c r="AR28660" s="8"/>
      <c r="BV28660" s="38"/>
    </row>
    <row r="28661" spans="44:74">
      <c r="AR28661" s="8"/>
      <c r="BV28661" s="38"/>
    </row>
    <row r="28662" spans="44:74">
      <c r="AR28662" s="8"/>
      <c r="BV28662" s="38"/>
    </row>
    <row r="28663" spans="44:74">
      <c r="AR28663" s="8"/>
      <c r="BV28663" s="38"/>
    </row>
    <row r="28664" spans="44:74">
      <c r="AR28664" s="8"/>
      <c r="BV28664" s="38"/>
    </row>
    <row r="28665" spans="44:74">
      <c r="AR28665" s="8"/>
      <c r="BV28665" s="38"/>
    </row>
    <row r="28666" spans="44:74">
      <c r="AR28666" s="8"/>
      <c r="BV28666" s="38"/>
    </row>
    <row r="28667" spans="44:74">
      <c r="AR28667" s="8"/>
      <c r="BV28667" s="38"/>
    </row>
    <row r="28668" spans="44:74">
      <c r="AR28668" s="8"/>
      <c r="BV28668" s="38"/>
    </row>
    <row r="28669" spans="44:74">
      <c r="AR28669" s="8"/>
      <c r="BV28669" s="38"/>
    </row>
    <row r="28670" spans="44:74">
      <c r="AR28670" s="8"/>
      <c r="BV28670" s="38"/>
    </row>
    <row r="28671" spans="44:74">
      <c r="AR28671" s="8"/>
      <c r="BV28671" s="38"/>
    </row>
    <row r="28672" spans="44:74">
      <c r="AR28672" s="8"/>
      <c r="BV28672" s="38"/>
    </row>
    <row r="28673" spans="44:74">
      <c r="AR28673" s="8"/>
      <c r="BV28673" s="38"/>
    </row>
    <row r="28674" spans="44:74">
      <c r="AR28674" s="8"/>
      <c r="BV28674" s="38"/>
    </row>
    <row r="28675" spans="44:74">
      <c r="AR28675" s="8"/>
      <c r="BV28675" s="38"/>
    </row>
    <row r="28676" spans="44:74">
      <c r="AR28676" s="8"/>
      <c r="BV28676" s="38"/>
    </row>
    <row r="28677" spans="44:74">
      <c r="AR28677" s="8"/>
      <c r="BV28677" s="38"/>
    </row>
    <row r="28678" spans="44:74">
      <c r="AR28678" s="8"/>
      <c r="BV28678" s="38"/>
    </row>
    <row r="28679" spans="44:74">
      <c r="AR28679" s="8"/>
      <c r="BV28679" s="38"/>
    </row>
    <row r="28680" spans="44:74">
      <c r="AR28680" s="8"/>
      <c r="BV28680" s="38"/>
    </row>
    <row r="28681" spans="44:74">
      <c r="AR28681" s="8"/>
      <c r="BV28681" s="38"/>
    </row>
    <row r="28682" spans="44:74">
      <c r="AR28682" s="8"/>
      <c r="BV28682" s="38"/>
    </row>
    <row r="28683" spans="44:74">
      <c r="AR28683" s="8"/>
      <c r="BV28683" s="38"/>
    </row>
    <row r="28684" spans="44:74">
      <c r="AR28684" s="8"/>
      <c r="BV28684" s="38"/>
    </row>
    <row r="28685" spans="44:74">
      <c r="AR28685" s="8"/>
      <c r="BV28685" s="38"/>
    </row>
    <row r="28686" spans="44:74">
      <c r="AR28686" s="8"/>
      <c r="BV28686" s="38"/>
    </row>
    <row r="28687" spans="44:74">
      <c r="AR28687" s="8"/>
      <c r="BV28687" s="38"/>
    </row>
    <row r="28688" spans="44:74">
      <c r="AR28688" s="8"/>
      <c r="BV28688" s="38"/>
    </row>
    <row r="28689" spans="44:74">
      <c r="AR28689" s="8"/>
      <c r="BV28689" s="38"/>
    </row>
    <row r="28690" spans="44:74">
      <c r="AR28690" s="8"/>
      <c r="BV28690" s="38"/>
    </row>
    <row r="28691" spans="44:74">
      <c r="AR28691" s="8"/>
      <c r="BV28691" s="38"/>
    </row>
    <row r="28692" spans="44:74">
      <c r="AR28692" s="8"/>
      <c r="BV28692" s="38"/>
    </row>
    <row r="28693" spans="44:74">
      <c r="AR28693" s="8"/>
      <c r="BV28693" s="38"/>
    </row>
    <row r="28694" spans="44:74">
      <c r="AR28694" s="8"/>
      <c r="BV28694" s="38"/>
    </row>
    <row r="28695" spans="44:74">
      <c r="AR28695" s="8"/>
      <c r="BV28695" s="38"/>
    </row>
    <row r="28696" spans="44:74">
      <c r="AR28696" s="8"/>
      <c r="BV28696" s="38"/>
    </row>
    <row r="28697" spans="44:74">
      <c r="AR28697" s="8"/>
      <c r="BV28697" s="38"/>
    </row>
    <row r="28698" spans="44:74">
      <c r="AR28698" s="8"/>
      <c r="BV28698" s="38"/>
    </row>
    <row r="28699" spans="44:74">
      <c r="AR28699" s="8"/>
      <c r="BV28699" s="38"/>
    </row>
    <row r="28700" spans="44:74">
      <c r="AR28700" s="8"/>
      <c r="BV28700" s="38"/>
    </row>
    <row r="28701" spans="44:74">
      <c r="AR28701" s="8"/>
      <c r="BV28701" s="38"/>
    </row>
    <row r="28702" spans="44:74">
      <c r="AR28702" s="8"/>
      <c r="BV28702" s="38"/>
    </row>
    <row r="28703" spans="44:74">
      <c r="AR28703" s="8"/>
      <c r="BV28703" s="38"/>
    </row>
    <row r="28704" spans="44:74">
      <c r="AR28704" s="8"/>
      <c r="BV28704" s="38"/>
    </row>
    <row r="28705" spans="44:74">
      <c r="AR28705" s="8"/>
      <c r="BV28705" s="38"/>
    </row>
    <row r="28706" spans="44:74">
      <c r="AR28706" s="8"/>
      <c r="BV28706" s="38"/>
    </row>
    <row r="28707" spans="44:74">
      <c r="AR28707" s="8"/>
      <c r="BV28707" s="38"/>
    </row>
    <row r="28708" spans="44:74">
      <c r="AR28708" s="8"/>
      <c r="BV28708" s="38"/>
    </row>
    <row r="28709" spans="44:74">
      <c r="AR28709" s="8"/>
      <c r="BV28709" s="38"/>
    </row>
    <row r="28710" spans="44:74">
      <c r="AR28710" s="8"/>
      <c r="BV28710" s="38"/>
    </row>
    <row r="28711" spans="44:74">
      <c r="AR28711" s="8"/>
      <c r="BV28711" s="38"/>
    </row>
    <row r="28712" spans="44:74">
      <c r="AR28712" s="8"/>
      <c r="BV28712" s="38"/>
    </row>
    <row r="28713" spans="44:74">
      <c r="AR28713" s="8"/>
      <c r="BV28713" s="38"/>
    </row>
    <row r="28714" spans="44:74">
      <c r="AR28714" s="8"/>
      <c r="BV28714" s="38"/>
    </row>
    <row r="28715" spans="44:74">
      <c r="AR28715" s="8"/>
      <c r="BV28715" s="38"/>
    </row>
    <row r="28716" spans="44:74">
      <c r="AR28716" s="8"/>
      <c r="BV28716" s="38"/>
    </row>
    <row r="28717" spans="44:74">
      <c r="AR28717" s="8"/>
      <c r="BV28717" s="38"/>
    </row>
    <row r="28718" spans="44:74">
      <c r="AR28718" s="8"/>
      <c r="BV28718" s="38"/>
    </row>
    <row r="28719" spans="44:74">
      <c r="AR28719" s="8"/>
      <c r="BV28719" s="38"/>
    </row>
    <row r="28720" spans="44:74">
      <c r="AR28720" s="8"/>
      <c r="BV28720" s="38"/>
    </row>
    <row r="28721" spans="44:74">
      <c r="AR28721" s="8"/>
      <c r="BV28721" s="38"/>
    </row>
    <row r="28722" spans="44:74">
      <c r="AR28722" s="8"/>
      <c r="BV28722" s="38"/>
    </row>
    <row r="28723" spans="44:74">
      <c r="AR28723" s="8"/>
      <c r="BV28723" s="38"/>
    </row>
    <row r="28724" spans="44:74">
      <c r="AR28724" s="8"/>
      <c r="BV28724" s="38"/>
    </row>
    <row r="28725" spans="44:74">
      <c r="AR28725" s="8"/>
      <c r="BV28725" s="38"/>
    </row>
    <row r="28726" spans="44:74">
      <c r="AR28726" s="8"/>
      <c r="BV28726" s="38"/>
    </row>
    <row r="28727" spans="44:74">
      <c r="AR28727" s="8"/>
      <c r="BV28727" s="38"/>
    </row>
    <row r="28728" spans="44:74">
      <c r="AR28728" s="8"/>
      <c r="BV28728" s="38"/>
    </row>
    <row r="28729" spans="44:74">
      <c r="AR28729" s="8"/>
      <c r="BV28729" s="38"/>
    </row>
    <row r="28730" spans="44:74">
      <c r="AR28730" s="8"/>
      <c r="BV28730" s="38"/>
    </row>
    <row r="28731" spans="44:74">
      <c r="AR28731" s="8"/>
      <c r="BV28731" s="38"/>
    </row>
    <row r="28732" spans="44:74">
      <c r="AR28732" s="8"/>
      <c r="BV28732" s="38"/>
    </row>
    <row r="28733" spans="44:74">
      <c r="AR28733" s="8"/>
      <c r="BV28733" s="38"/>
    </row>
    <row r="28734" spans="44:74">
      <c r="AR28734" s="8"/>
      <c r="BV28734" s="38"/>
    </row>
    <row r="28735" spans="44:74">
      <c r="AR28735" s="8"/>
      <c r="BV28735" s="38"/>
    </row>
    <row r="28736" spans="44:74">
      <c r="AR28736" s="8"/>
      <c r="BV28736" s="38"/>
    </row>
    <row r="28737" spans="44:74">
      <c r="AR28737" s="8"/>
      <c r="BV28737" s="38"/>
    </row>
    <row r="28738" spans="44:74">
      <c r="AR28738" s="8"/>
      <c r="BV28738" s="38"/>
    </row>
    <row r="28739" spans="44:74">
      <c r="AR28739" s="8"/>
      <c r="BV28739" s="38"/>
    </row>
    <row r="28740" spans="44:74">
      <c r="AR28740" s="8"/>
      <c r="BV28740" s="38"/>
    </row>
    <row r="28741" spans="44:74">
      <c r="AR28741" s="8"/>
      <c r="BV28741" s="38"/>
    </row>
    <row r="28742" spans="44:74">
      <c r="AR28742" s="8"/>
      <c r="BV28742" s="38"/>
    </row>
    <row r="28743" spans="44:74">
      <c r="AR28743" s="8"/>
      <c r="BV28743" s="38"/>
    </row>
    <row r="28744" spans="44:74">
      <c r="AR28744" s="8"/>
      <c r="BV28744" s="38"/>
    </row>
    <row r="28745" spans="44:74">
      <c r="AR28745" s="8"/>
      <c r="BV28745" s="38"/>
    </row>
    <row r="28746" spans="44:74">
      <c r="AR28746" s="8"/>
      <c r="BV28746" s="38"/>
    </row>
    <row r="28747" spans="44:74">
      <c r="AR28747" s="8"/>
      <c r="BV28747" s="38"/>
    </row>
    <row r="28748" spans="44:74">
      <c r="AR28748" s="8"/>
      <c r="BV28748" s="38"/>
    </row>
    <row r="28749" spans="44:74">
      <c r="AR28749" s="8"/>
      <c r="BV28749" s="38"/>
    </row>
    <row r="28750" spans="44:74">
      <c r="AR28750" s="8"/>
      <c r="BV28750" s="38"/>
    </row>
    <row r="28751" spans="44:74">
      <c r="AR28751" s="8"/>
      <c r="BV28751" s="38"/>
    </row>
    <row r="28752" spans="44:74">
      <c r="AR28752" s="8"/>
      <c r="BV28752" s="38"/>
    </row>
    <row r="28753" spans="44:74">
      <c r="AR28753" s="8"/>
      <c r="BV28753" s="38"/>
    </row>
    <row r="28754" spans="44:74">
      <c r="AR28754" s="8"/>
      <c r="BV28754" s="38"/>
    </row>
    <row r="28755" spans="44:74">
      <c r="AR28755" s="8"/>
      <c r="BV28755" s="38"/>
    </row>
    <row r="28756" spans="44:74">
      <c r="AR28756" s="8"/>
      <c r="BV28756" s="38"/>
    </row>
    <row r="28757" spans="44:74">
      <c r="AR28757" s="8"/>
      <c r="BV28757" s="38"/>
    </row>
    <row r="28758" spans="44:74">
      <c r="AR28758" s="8"/>
      <c r="BV28758" s="38"/>
    </row>
    <row r="28759" spans="44:74">
      <c r="AR28759" s="8"/>
      <c r="BV28759" s="38"/>
    </row>
    <row r="28760" spans="44:74">
      <c r="AR28760" s="8"/>
      <c r="BV28760" s="38"/>
    </row>
    <row r="28761" spans="44:74">
      <c r="AR28761" s="8"/>
      <c r="BV28761" s="38"/>
    </row>
    <row r="28762" spans="44:74">
      <c r="AR28762" s="8"/>
      <c r="BV28762" s="38"/>
    </row>
    <row r="28763" spans="44:74">
      <c r="AR28763" s="8"/>
      <c r="BV28763" s="38"/>
    </row>
    <row r="28764" spans="44:74">
      <c r="AR28764" s="8"/>
      <c r="BV28764" s="38"/>
    </row>
    <row r="28765" spans="44:74">
      <c r="AR28765" s="8"/>
      <c r="BV28765" s="38"/>
    </row>
    <row r="28766" spans="44:74">
      <c r="AR28766" s="8"/>
      <c r="BV28766" s="38"/>
    </row>
    <row r="28767" spans="44:74">
      <c r="AR28767" s="8"/>
      <c r="BV28767" s="38"/>
    </row>
    <row r="28768" spans="44:74">
      <c r="AR28768" s="8"/>
      <c r="BV28768" s="38"/>
    </row>
    <row r="28769" spans="44:74">
      <c r="AR28769" s="8"/>
      <c r="BV28769" s="38"/>
    </row>
    <row r="28770" spans="44:74">
      <c r="AR28770" s="8"/>
      <c r="BV28770" s="38"/>
    </row>
    <row r="28771" spans="44:74">
      <c r="AR28771" s="8"/>
      <c r="BV28771" s="38"/>
    </row>
    <row r="28772" spans="44:74">
      <c r="AR28772" s="8"/>
      <c r="BV28772" s="38"/>
    </row>
    <row r="28773" spans="44:74">
      <c r="AR28773" s="8"/>
      <c r="BV28773" s="38"/>
    </row>
    <row r="28774" spans="44:74">
      <c r="AR28774" s="8"/>
      <c r="BV28774" s="38"/>
    </row>
    <row r="28775" spans="44:74">
      <c r="AR28775" s="8"/>
      <c r="BV28775" s="38"/>
    </row>
    <row r="28776" spans="44:74">
      <c r="AR28776" s="8"/>
      <c r="BV28776" s="38"/>
    </row>
    <row r="28777" spans="44:74">
      <c r="AR28777" s="8"/>
      <c r="BV28777" s="38"/>
    </row>
    <row r="28778" spans="44:74">
      <c r="AR28778" s="8"/>
      <c r="BV28778" s="38"/>
    </row>
    <row r="28779" spans="44:74">
      <c r="AR28779" s="8"/>
      <c r="BV28779" s="38"/>
    </row>
    <row r="28780" spans="44:74">
      <c r="AR28780" s="8"/>
      <c r="BV28780" s="38"/>
    </row>
    <row r="28781" spans="44:74">
      <c r="AR28781" s="8"/>
      <c r="BV28781" s="38"/>
    </row>
    <row r="28782" spans="44:74">
      <c r="AR28782" s="8"/>
      <c r="BV28782" s="38"/>
    </row>
    <row r="28783" spans="44:74">
      <c r="AR28783" s="8"/>
      <c r="BV28783" s="38"/>
    </row>
    <row r="28784" spans="44:74">
      <c r="AR28784" s="8"/>
      <c r="BV28784" s="38"/>
    </row>
    <row r="28785" spans="44:74">
      <c r="AR28785" s="8"/>
      <c r="BV28785" s="38"/>
    </row>
    <row r="28786" spans="44:74">
      <c r="AR28786" s="8"/>
      <c r="BV28786" s="38"/>
    </row>
    <row r="28787" spans="44:74">
      <c r="AR28787" s="8"/>
      <c r="BV28787" s="38"/>
    </row>
    <row r="28788" spans="44:74">
      <c r="AR28788" s="8"/>
      <c r="BV28788" s="38"/>
    </row>
    <row r="28789" spans="44:74">
      <c r="AR28789" s="8"/>
      <c r="BV28789" s="38"/>
    </row>
    <row r="28790" spans="44:74">
      <c r="AR28790" s="8"/>
      <c r="BV28790" s="38"/>
    </row>
    <row r="28791" spans="44:74">
      <c r="AR28791" s="8"/>
      <c r="BV28791" s="38"/>
    </row>
    <row r="28792" spans="44:74">
      <c r="AR28792" s="8"/>
      <c r="BV28792" s="38"/>
    </row>
    <row r="28793" spans="44:74">
      <c r="AR28793" s="8"/>
      <c r="BV28793" s="38"/>
    </row>
    <row r="28794" spans="44:74">
      <c r="AR28794" s="8"/>
      <c r="BV28794" s="38"/>
    </row>
    <row r="28795" spans="44:74">
      <c r="AR28795" s="8"/>
      <c r="BV28795" s="38"/>
    </row>
    <row r="28796" spans="44:74">
      <c r="AR28796" s="8"/>
      <c r="BV28796" s="38"/>
    </row>
    <row r="28797" spans="44:74">
      <c r="AR28797" s="8"/>
      <c r="BV28797" s="38"/>
    </row>
    <row r="28798" spans="44:74">
      <c r="AR28798" s="8"/>
      <c r="BV28798" s="38"/>
    </row>
    <row r="28799" spans="44:74">
      <c r="AR28799" s="8"/>
      <c r="BV28799" s="38"/>
    </row>
    <row r="28800" spans="44:74">
      <c r="AR28800" s="8"/>
      <c r="BV28800" s="38"/>
    </row>
    <row r="28801" spans="44:74">
      <c r="AR28801" s="8"/>
      <c r="BV28801" s="38"/>
    </row>
    <row r="28802" spans="44:74">
      <c r="AR28802" s="8"/>
      <c r="BV28802" s="38"/>
    </row>
    <row r="28803" spans="44:74">
      <c r="AR28803" s="8"/>
      <c r="BV28803" s="38"/>
    </row>
    <row r="28804" spans="44:74">
      <c r="AR28804" s="8"/>
      <c r="BV28804" s="38"/>
    </row>
    <row r="28805" spans="44:74">
      <c r="AR28805" s="8"/>
      <c r="BV28805" s="38"/>
    </row>
    <row r="28806" spans="44:74">
      <c r="AR28806" s="8"/>
      <c r="BV28806" s="38"/>
    </row>
    <row r="28807" spans="44:74">
      <c r="AR28807" s="8"/>
      <c r="BV28807" s="38"/>
    </row>
    <row r="28808" spans="44:74">
      <c r="AR28808" s="8"/>
      <c r="BV28808" s="38"/>
    </row>
    <row r="28809" spans="44:74">
      <c r="AR28809" s="8"/>
      <c r="BV28809" s="38"/>
    </row>
    <row r="28810" spans="44:74">
      <c r="AR28810" s="8"/>
      <c r="BV28810" s="38"/>
    </row>
    <row r="28811" spans="44:74">
      <c r="AR28811" s="8"/>
      <c r="BV28811" s="38"/>
    </row>
    <row r="28812" spans="44:74">
      <c r="AR28812" s="8"/>
      <c r="BV28812" s="38"/>
    </row>
    <row r="28813" spans="44:74">
      <c r="AR28813" s="8"/>
      <c r="BV28813" s="38"/>
    </row>
    <row r="28814" spans="44:74">
      <c r="AR28814" s="8"/>
      <c r="BV28814" s="38"/>
    </row>
    <row r="28815" spans="44:74">
      <c r="AR28815" s="8"/>
      <c r="BV28815" s="38"/>
    </row>
    <row r="28816" spans="44:74">
      <c r="AR28816" s="8"/>
      <c r="BV28816" s="38"/>
    </row>
    <row r="28817" spans="44:74">
      <c r="AR28817" s="8"/>
      <c r="BV28817" s="38"/>
    </row>
    <row r="28818" spans="44:74">
      <c r="AR28818" s="8"/>
      <c r="BV28818" s="38"/>
    </row>
    <row r="28819" spans="44:74">
      <c r="AR28819" s="8"/>
      <c r="BV28819" s="38"/>
    </row>
    <row r="28820" spans="44:74">
      <c r="AR28820" s="8"/>
      <c r="BV28820" s="38"/>
    </row>
    <row r="28821" spans="44:74">
      <c r="AR28821" s="8"/>
      <c r="BV28821" s="38"/>
    </row>
    <row r="28822" spans="44:74">
      <c r="AR28822" s="8"/>
      <c r="BV28822" s="38"/>
    </row>
    <row r="28823" spans="44:74">
      <c r="AR28823" s="8"/>
      <c r="BV28823" s="38"/>
    </row>
    <row r="28824" spans="44:74">
      <c r="AR28824" s="8"/>
      <c r="BV28824" s="38"/>
    </row>
    <row r="28825" spans="44:74">
      <c r="AR28825" s="8"/>
      <c r="BV28825" s="38"/>
    </row>
    <row r="28826" spans="44:74">
      <c r="AR28826" s="8"/>
      <c r="BV28826" s="38"/>
    </row>
    <row r="28827" spans="44:74">
      <c r="AR28827" s="8"/>
      <c r="BV28827" s="38"/>
    </row>
    <row r="28828" spans="44:74">
      <c r="AR28828" s="8"/>
      <c r="BV28828" s="38"/>
    </row>
    <row r="28829" spans="44:74">
      <c r="AR28829" s="8"/>
      <c r="BV28829" s="38"/>
    </row>
    <row r="28830" spans="44:74">
      <c r="AR28830" s="8"/>
      <c r="BV28830" s="38"/>
    </row>
    <row r="28831" spans="44:74">
      <c r="AR28831" s="8"/>
      <c r="BV28831" s="38"/>
    </row>
    <row r="28832" spans="44:74">
      <c r="AR28832" s="8"/>
      <c r="BV28832" s="38"/>
    </row>
    <row r="28833" spans="44:74">
      <c r="AR28833" s="8"/>
      <c r="BV28833" s="38"/>
    </row>
    <row r="28834" spans="44:74">
      <c r="AR28834" s="8"/>
      <c r="BV28834" s="38"/>
    </row>
    <row r="28835" spans="44:74">
      <c r="AR28835" s="8"/>
      <c r="BV28835" s="38"/>
    </row>
    <row r="28836" spans="44:74">
      <c r="AR28836" s="8"/>
      <c r="BV28836" s="38"/>
    </row>
    <row r="28837" spans="44:74">
      <c r="AR28837" s="8"/>
      <c r="BV28837" s="38"/>
    </row>
    <row r="28838" spans="44:74">
      <c r="AR28838" s="8"/>
      <c r="BV28838" s="38"/>
    </row>
    <row r="28839" spans="44:74">
      <c r="AR28839" s="8"/>
      <c r="BV28839" s="38"/>
    </row>
    <row r="28840" spans="44:74">
      <c r="AR28840" s="8"/>
      <c r="BV28840" s="38"/>
    </row>
    <row r="28841" spans="44:74">
      <c r="AR28841" s="8"/>
      <c r="BV28841" s="38"/>
    </row>
    <row r="28842" spans="44:74">
      <c r="AR28842" s="8"/>
      <c r="BV28842" s="38"/>
    </row>
    <row r="28843" spans="44:74">
      <c r="AR28843" s="8"/>
      <c r="BV28843" s="38"/>
    </row>
    <row r="28844" spans="44:74">
      <c r="AR28844" s="8"/>
      <c r="BV28844" s="38"/>
    </row>
    <row r="28845" spans="44:74">
      <c r="AR28845" s="8"/>
      <c r="BV28845" s="38"/>
    </row>
    <row r="28846" spans="44:74">
      <c r="AR28846" s="8"/>
      <c r="BV28846" s="38"/>
    </row>
    <row r="28847" spans="44:74">
      <c r="AR28847" s="8"/>
      <c r="BV28847" s="38"/>
    </row>
    <row r="28848" spans="44:74">
      <c r="AR28848" s="8"/>
      <c r="BV28848" s="38"/>
    </row>
    <row r="28849" spans="44:74">
      <c r="AR28849" s="8"/>
      <c r="BV28849" s="38"/>
    </row>
    <row r="28850" spans="44:74">
      <c r="AR28850" s="8"/>
      <c r="BV28850" s="38"/>
    </row>
    <row r="28851" spans="44:74">
      <c r="AR28851" s="8"/>
      <c r="BV28851" s="38"/>
    </row>
    <row r="28852" spans="44:74">
      <c r="AR28852" s="8"/>
      <c r="BV28852" s="38"/>
    </row>
    <row r="28853" spans="44:74">
      <c r="AR28853" s="8"/>
      <c r="BV28853" s="38"/>
    </row>
    <row r="28854" spans="44:74">
      <c r="AR28854" s="8"/>
      <c r="BV28854" s="38"/>
    </row>
    <row r="28855" spans="44:74">
      <c r="AR28855" s="8"/>
      <c r="BV28855" s="38"/>
    </row>
    <row r="28856" spans="44:74">
      <c r="AR28856" s="8"/>
      <c r="BV28856" s="38"/>
    </row>
    <row r="28857" spans="44:74">
      <c r="AR28857" s="8"/>
      <c r="BV28857" s="38"/>
    </row>
    <row r="28858" spans="44:74">
      <c r="AR28858" s="8"/>
      <c r="BV28858" s="38"/>
    </row>
    <row r="28859" spans="44:74">
      <c r="AR28859" s="8"/>
      <c r="BV28859" s="38"/>
    </row>
    <row r="28860" spans="44:74">
      <c r="AR28860" s="8"/>
      <c r="BV28860" s="38"/>
    </row>
    <row r="28861" spans="44:74">
      <c r="AR28861" s="8"/>
      <c r="BV28861" s="38"/>
    </row>
    <row r="28862" spans="44:74">
      <c r="AR28862" s="8"/>
      <c r="BV28862" s="38"/>
    </row>
    <row r="28863" spans="44:74">
      <c r="AR28863" s="8"/>
      <c r="BV28863" s="38"/>
    </row>
    <row r="28864" spans="44:74">
      <c r="AR28864" s="8"/>
      <c r="BV28864" s="38"/>
    </row>
    <row r="28865" spans="44:74">
      <c r="AR28865" s="8"/>
      <c r="BV28865" s="38"/>
    </row>
    <row r="28866" spans="44:74">
      <c r="AR28866" s="8"/>
      <c r="BV28866" s="38"/>
    </row>
    <row r="28867" spans="44:74">
      <c r="AR28867" s="8"/>
      <c r="BV28867" s="38"/>
    </row>
    <row r="28868" spans="44:74">
      <c r="AR28868" s="8"/>
      <c r="BV28868" s="38"/>
    </row>
    <row r="28869" spans="44:74">
      <c r="AR28869" s="8"/>
      <c r="BV28869" s="38"/>
    </row>
    <row r="28870" spans="44:74">
      <c r="AR28870" s="8"/>
      <c r="BV28870" s="38"/>
    </row>
    <row r="28871" spans="44:74">
      <c r="AR28871" s="8"/>
      <c r="BV28871" s="38"/>
    </row>
    <row r="28872" spans="44:74">
      <c r="AR28872" s="8"/>
      <c r="BV28872" s="38"/>
    </row>
    <row r="28873" spans="44:74">
      <c r="AR28873" s="8"/>
      <c r="BV28873" s="38"/>
    </row>
    <row r="28874" spans="44:74">
      <c r="AR28874" s="8"/>
      <c r="BV28874" s="38"/>
    </row>
    <row r="28875" spans="44:74">
      <c r="AR28875" s="8"/>
      <c r="BV28875" s="38"/>
    </row>
    <row r="28876" spans="44:74">
      <c r="AR28876" s="8"/>
      <c r="BV28876" s="38"/>
    </row>
    <row r="28877" spans="44:74">
      <c r="AR28877" s="8"/>
      <c r="BV28877" s="38"/>
    </row>
    <row r="28878" spans="44:74">
      <c r="AR28878" s="8"/>
      <c r="BV28878" s="38"/>
    </row>
    <row r="28879" spans="44:74">
      <c r="AR28879" s="8"/>
      <c r="BV28879" s="38"/>
    </row>
    <row r="28880" spans="44:74">
      <c r="AR28880" s="8"/>
      <c r="BV28880" s="38"/>
    </row>
    <row r="28881" spans="44:74">
      <c r="AR28881" s="8"/>
      <c r="BV28881" s="38"/>
    </row>
    <row r="28882" spans="44:74">
      <c r="AR28882" s="8"/>
      <c r="BV28882" s="38"/>
    </row>
    <row r="28883" spans="44:74">
      <c r="AR28883" s="8"/>
      <c r="BV28883" s="38"/>
    </row>
    <row r="28884" spans="44:74">
      <c r="AR28884" s="8"/>
      <c r="BV28884" s="38"/>
    </row>
    <row r="28885" spans="44:74">
      <c r="AR28885" s="8"/>
      <c r="BV28885" s="38"/>
    </row>
    <row r="28886" spans="44:74">
      <c r="AR28886" s="8"/>
      <c r="BV28886" s="38"/>
    </row>
    <row r="28887" spans="44:74">
      <c r="AR28887" s="8"/>
      <c r="BV28887" s="38"/>
    </row>
    <row r="28888" spans="44:74">
      <c r="AR28888" s="8"/>
      <c r="BV28888" s="38"/>
    </row>
    <row r="28889" spans="44:74">
      <c r="AR28889" s="8"/>
      <c r="BV28889" s="38"/>
    </row>
    <row r="28890" spans="44:74">
      <c r="AR28890" s="8"/>
      <c r="BV28890" s="38"/>
    </row>
    <row r="28891" spans="44:74">
      <c r="AR28891" s="8"/>
      <c r="BV28891" s="38"/>
    </row>
    <row r="28892" spans="44:74">
      <c r="AR28892" s="8"/>
      <c r="BV28892" s="38"/>
    </row>
    <row r="28893" spans="44:74">
      <c r="AR28893" s="8"/>
      <c r="BV28893" s="38"/>
    </row>
    <row r="28894" spans="44:74">
      <c r="AR28894" s="8"/>
      <c r="BV28894" s="38"/>
    </row>
    <row r="28895" spans="44:74">
      <c r="AR28895" s="8"/>
      <c r="BV28895" s="38"/>
    </row>
    <row r="28896" spans="44:74">
      <c r="AR28896" s="8"/>
      <c r="BV28896" s="38"/>
    </row>
    <row r="28897" spans="44:74">
      <c r="AR28897" s="8"/>
      <c r="BV28897" s="38"/>
    </row>
    <row r="28898" spans="44:74">
      <c r="AR28898" s="8"/>
      <c r="BV28898" s="38"/>
    </row>
    <row r="28899" spans="44:74">
      <c r="AR28899" s="8"/>
      <c r="BV28899" s="38"/>
    </row>
    <row r="28900" spans="44:74">
      <c r="AR28900" s="8"/>
      <c r="BV28900" s="38"/>
    </row>
    <row r="28901" spans="44:74">
      <c r="AR28901" s="8"/>
      <c r="BV28901" s="38"/>
    </row>
    <row r="28902" spans="44:74">
      <c r="AR28902" s="8"/>
      <c r="BV28902" s="38"/>
    </row>
    <row r="28903" spans="44:74">
      <c r="AR28903" s="8"/>
      <c r="BV28903" s="38"/>
    </row>
    <row r="28904" spans="44:74">
      <c r="AR28904" s="8"/>
      <c r="BV28904" s="38"/>
    </row>
    <row r="28905" spans="44:74">
      <c r="AR28905" s="8"/>
      <c r="BV28905" s="38"/>
    </row>
    <row r="28906" spans="44:74">
      <c r="AR28906" s="8"/>
      <c r="BV28906" s="38"/>
    </row>
    <row r="28907" spans="44:74">
      <c r="AR28907" s="8"/>
      <c r="BV28907" s="38"/>
    </row>
    <row r="28908" spans="44:74">
      <c r="AR28908" s="8"/>
      <c r="BV28908" s="38"/>
    </row>
    <row r="28909" spans="44:74">
      <c r="AR28909" s="8"/>
      <c r="BV28909" s="38"/>
    </row>
    <row r="28910" spans="44:74">
      <c r="AR28910" s="8"/>
      <c r="BV28910" s="38"/>
    </row>
    <row r="28911" spans="44:74">
      <c r="AR28911" s="8"/>
      <c r="BV28911" s="38"/>
    </row>
    <row r="28912" spans="44:74">
      <c r="AR28912" s="8"/>
      <c r="BV28912" s="38"/>
    </row>
    <row r="28913" spans="44:74">
      <c r="AR28913" s="8"/>
      <c r="BV28913" s="38"/>
    </row>
    <row r="28914" spans="44:74">
      <c r="AR28914" s="8"/>
      <c r="BV28914" s="38"/>
    </row>
    <row r="28915" spans="44:74">
      <c r="AR28915" s="8"/>
      <c r="BV28915" s="38"/>
    </row>
    <row r="28916" spans="44:74">
      <c r="AR28916" s="8"/>
      <c r="BV28916" s="38"/>
    </row>
    <row r="28917" spans="44:74">
      <c r="AR28917" s="8"/>
      <c r="BV28917" s="38"/>
    </row>
    <row r="28918" spans="44:74">
      <c r="AR28918" s="8"/>
      <c r="BV28918" s="38"/>
    </row>
    <row r="28919" spans="44:74">
      <c r="AR28919" s="8"/>
      <c r="BV28919" s="38"/>
    </row>
    <row r="28920" spans="44:74">
      <c r="AR28920" s="8"/>
      <c r="BV28920" s="38"/>
    </row>
    <row r="28921" spans="44:74">
      <c r="AR28921" s="8"/>
      <c r="BV28921" s="38"/>
    </row>
    <row r="28922" spans="44:74">
      <c r="AR28922" s="8"/>
      <c r="BV28922" s="38"/>
    </row>
    <row r="28923" spans="44:74">
      <c r="AR28923" s="8"/>
      <c r="BV28923" s="38"/>
    </row>
    <row r="28924" spans="44:74">
      <c r="AR28924" s="8"/>
      <c r="BV28924" s="38"/>
    </row>
    <row r="28925" spans="44:74">
      <c r="AR28925" s="8"/>
      <c r="BV28925" s="38"/>
    </row>
    <row r="28926" spans="44:74">
      <c r="AR28926" s="8"/>
      <c r="BV28926" s="38"/>
    </row>
    <row r="28927" spans="44:74">
      <c r="AR28927" s="8"/>
      <c r="BV28927" s="38"/>
    </row>
    <row r="28928" spans="44:74">
      <c r="AR28928" s="8"/>
      <c r="BV28928" s="38"/>
    </row>
    <row r="28929" spans="44:74">
      <c r="AR28929" s="8"/>
      <c r="BV28929" s="38"/>
    </row>
    <row r="28930" spans="44:74">
      <c r="AR28930" s="8"/>
      <c r="BV28930" s="38"/>
    </row>
    <row r="28931" spans="44:74">
      <c r="AR28931" s="8"/>
      <c r="BV28931" s="38"/>
    </row>
    <row r="28932" spans="44:74">
      <c r="AR28932" s="8"/>
      <c r="BV28932" s="38"/>
    </row>
    <row r="28933" spans="44:74">
      <c r="AR28933" s="8"/>
      <c r="BV28933" s="38"/>
    </row>
    <row r="28934" spans="44:74">
      <c r="AR28934" s="8"/>
      <c r="BV28934" s="38"/>
    </row>
    <row r="28935" spans="44:74">
      <c r="AR28935" s="8"/>
      <c r="BV28935" s="38"/>
    </row>
    <row r="28936" spans="44:74">
      <c r="AR28936" s="8"/>
      <c r="BV28936" s="38"/>
    </row>
    <row r="28937" spans="44:74">
      <c r="AR28937" s="8"/>
      <c r="BV28937" s="38"/>
    </row>
    <row r="28938" spans="44:74">
      <c r="AR28938" s="8"/>
      <c r="BV28938" s="38"/>
    </row>
    <row r="28939" spans="44:74">
      <c r="AR28939" s="8"/>
      <c r="BV28939" s="38"/>
    </row>
    <row r="28940" spans="44:74">
      <c r="AR28940" s="8"/>
      <c r="BV28940" s="38"/>
    </row>
    <row r="28941" spans="44:74">
      <c r="AR28941" s="8"/>
      <c r="BV28941" s="38"/>
    </row>
    <row r="28942" spans="44:74">
      <c r="AR28942" s="8"/>
      <c r="BV28942" s="38"/>
    </row>
    <row r="28943" spans="44:74">
      <c r="AR28943" s="8"/>
      <c r="BV28943" s="38"/>
    </row>
    <row r="28944" spans="44:74">
      <c r="AR28944" s="8"/>
      <c r="BV28944" s="38"/>
    </row>
    <row r="28945" spans="44:74">
      <c r="AR28945" s="8"/>
      <c r="BV28945" s="38"/>
    </row>
    <row r="28946" spans="44:74">
      <c r="AR28946" s="8"/>
      <c r="BV28946" s="38"/>
    </row>
    <row r="28947" spans="44:74">
      <c r="AR28947" s="8"/>
      <c r="BV28947" s="38"/>
    </row>
    <row r="28948" spans="44:74">
      <c r="AR28948" s="8"/>
      <c r="BV28948" s="38"/>
    </row>
    <row r="28949" spans="44:74">
      <c r="AR28949" s="8"/>
      <c r="BV28949" s="38"/>
    </row>
    <row r="28950" spans="44:74">
      <c r="AR28950" s="8"/>
      <c r="BV28950" s="38"/>
    </row>
    <row r="28951" spans="44:74">
      <c r="AR28951" s="8"/>
      <c r="BV28951" s="38"/>
    </row>
    <row r="28952" spans="44:74">
      <c r="AR28952" s="8"/>
      <c r="BV28952" s="38"/>
    </row>
    <row r="28953" spans="44:74">
      <c r="AR28953" s="8"/>
      <c r="BV28953" s="38"/>
    </row>
    <row r="28954" spans="44:74">
      <c r="AR28954" s="8"/>
      <c r="BV28954" s="38"/>
    </row>
    <row r="28955" spans="44:74">
      <c r="AR28955" s="8"/>
      <c r="BV28955" s="38"/>
    </row>
    <row r="28956" spans="44:74">
      <c r="AR28956" s="8"/>
      <c r="BV28956" s="38"/>
    </row>
    <row r="28957" spans="44:74">
      <c r="AR28957" s="8"/>
      <c r="BV28957" s="38"/>
    </row>
    <row r="28958" spans="44:74">
      <c r="AR28958" s="8"/>
      <c r="BV28958" s="38"/>
    </row>
    <row r="28959" spans="44:74">
      <c r="AR28959" s="8"/>
      <c r="BV28959" s="38"/>
    </row>
    <row r="28960" spans="44:74">
      <c r="AR28960" s="8"/>
      <c r="BV28960" s="38"/>
    </row>
    <row r="28961" spans="44:74">
      <c r="AR28961" s="8"/>
      <c r="BV28961" s="38"/>
    </row>
    <row r="28962" spans="44:74">
      <c r="AR28962" s="8"/>
      <c r="BV28962" s="38"/>
    </row>
    <row r="28963" spans="44:74">
      <c r="AR28963" s="8"/>
      <c r="BV28963" s="38"/>
    </row>
    <row r="28964" spans="44:74">
      <c r="AR28964" s="8"/>
      <c r="BV28964" s="38"/>
    </row>
    <row r="28965" spans="44:74">
      <c r="AR28965" s="8"/>
      <c r="BV28965" s="38"/>
    </row>
    <row r="28966" spans="44:74">
      <c r="AR28966" s="8"/>
      <c r="BV28966" s="38"/>
    </row>
    <row r="28967" spans="44:74">
      <c r="AR28967" s="8"/>
      <c r="BV28967" s="38"/>
    </row>
    <row r="28968" spans="44:74">
      <c r="AR28968" s="8"/>
      <c r="BV28968" s="38"/>
    </row>
    <row r="28969" spans="44:74">
      <c r="AR28969" s="8"/>
      <c r="BV28969" s="38"/>
    </row>
    <row r="28970" spans="44:74">
      <c r="AR28970" s="8"/>
      <c r="BV28970" s="38"/>
    </row>
    <row r="28971" spans="44:74">
      <c r="AR28971" s="8"/>
      <c r="BV28971" s="38"/>
    </row>
    <row r="28972" spans="44:74">
      <c r="AR28972" s="8"/>
      <c r="BV28972" s="38"/>
    </row>
    <row r="28973" spans="44:74">
      <c r="AR28973" s="8"/>
      <c r="BV28973" s="38"/>
    </row>
    <row r="28974" spans="44:74">
      <c r="AR28974" s="8"/>
      <c r="BV28974" s="38"/>
    </row>
    <row r="28975" spans="44:74">
      <c r="AR28975" s="8"/>
      <c r="BV28975" s="38"/>
    </row>
    <row r="28976" spans="44:74">
      <c r="AR28976" s="8"/>
      <c r="BV28976" s="38"/>
    </row>
    <row r="28977" spans="44:74">
      <c r="AR28977" s="8"/>
      <c r="BV28977" s="38"/>
    </row>
    <row r="28978" spans="44:74">
      <c r="AR28978" s="8"/>
      <c r="BV28978" s="38"/>
    </row>
    <row r="28979" spans="44:74">
      <c r="AR28979" s="8"/>
      <c r="BV28979" s="38"/>
    </row>
    <row r="28980" spans="44:74">
      <c r="AR28980" s="8"/>
      <c r="BV28980" s="38"/>
    </row>
    <row r="28981" spans="44:74">
      <c r="AR28981" s="8"/>
      <c r="BV28981" s="38"/>
    </row>
    <row r="28982" spans="44:74">
      <c r="AR28982" s="8"/>
      <c r="BV28982" s="38"/>
    </row>
    <row r="28983" spans="44:74">
      <c r="AR28983" s="8"/>
      <c r="BV28983" s="38"/>
    </row>
    <row r="28984" spans="44:74">
      <c r="AR28984" s="8"/>
      <c r="BV28984" s="38"/>
    </row>
    <row r="28985" spans="44:74">
      <c r="AR28985" s="8"/>
      <c r="BV28985" s="38"/>
    </row>
    <row r="28986" spans="44:74">
      <c r="AR28986" s="8"/>
      <c r="BV28986" s="38"/>
    </row>
    <row r="28987" spans="44:74">
      <c r="AR28987" s="8"/>
      <c r="BV28987" s="38"/>
    </row>
    <row r="28988" spans="44:74">
      <c r="AR28988" s="8"/>
      <c r="BV28988" s="38"/>
    </row>
    <row r="28989" spans="44:74">
      <c r="AR28989" s="8"/>
      <c r="BV28989" s="38"/>
    </row>
    <row r="28990" spans="44:74">
      <c r="AR28990" s="8"/>
      <c r="BV28990" s="38"/>
    </row>
    <row r="28991" spans="44:74">
      <c r="AR28991" s="8"/>
      <c r="BV28991" s="38"/>
    </row>
    <row r="28992" spans="44:74">
      <c r="AR28992" s="8"/>
      <c r="BV28992" s="38"/>
    </row>
    <row r="28993" spans="44:74">
      <c r="AR28993" s="8"/>
      <c r="BV28993" s="38"/>
    </row>
    <row r="28994" spans="44:74">
      <c r="AR28994" s="8"/>
      <c r="BV28994" s="38"/>
    </row>
    <row r="28995" spans="44:74">
      <c r="AR28995" s="8"/>
      <c r="BV28995" s="38"/>
    </row>
    <row r="28996" spans="44:74">
      <c r="AR28996" s="8"/>
      <c r="BV28996" s="38"/>
    </row>
    <row r="28997" spans="44:74">
      <c r="AR28997" s="8"/>
      <c r="BV28997" s="38"/>
    </row>
    <row r="28998" spans="44:74">
      <c r="AR28998" s="8"/>
      <c r="BV28998" s="38"/>
    </row>
    <row r="28999" spans="44:74">
      <c r="AR28999" s="8"/>
      <c r="BV28999" s="38"/>
    </row>
    <row r="29000" spans="44:74">
      <c r="AR29000" s="8"/>
      <c r="BV29000" s="38"/>
    </row>
    <row r="29001" spans="44:74">
      <c r="AR29001" s="8"/>
      <c r="BV29001" s="38"/>
    </row>
    <row r="29002" spans="44:74">
      <c r="AR29002" s="8"/>
      <c r="BV29002" s="38"/>
    </row>
    <row r="29003" spans="44:74">
      <c r="AR29003" s="8"/>
      <c r="BV29003" s="38"/>
    </row>
    <row r="29004" spans="44:74">
      <c r="AR29004" s="8"/>
      <c r="BV29004" s="38"/>
    </row>
    <row r="29005" spans="44:74">
      <c r="AR29005" s="8"/>
      <c r="BV29005" s="38"/>
    </row>
    <row r="29006" spans="44:74">
      <c r="AR29006" s="8"/>
      <c r="BV29006" s="38"/>
    </row>
    <row r="29007" spans="44:74">
      <c r="AR29007" s="8"/>
      <c r="BV29007" s="38"/>
    </row>
    <row r="29008" spans="44:74">
      <c r="AR29008" s="8"/>
      <c r="BV29008" s="38"/>
    </row>
    <row r="29009" spans="44:74">
      <c r="AR29009" s="8"/>
      <c r="BV29009" s="38"/>
    </row>
    <row r="29010" spans="44:74">
      <c r="AR29010" s="8"/>
      <c r="BV29010" s="38"/>
    </row>
    <row r="29011" spans="44:74">
      <c r="AR29011" s="8"/>
      <c r="BV29011" s="38"/>
    </row>
    <row r="29012" spans="44:74">
      <c r="AR29012" s="8"/>
      <c r="BV29012" s="38"/>
    </row>
    <row r="29013" spans="44:74">
      <c r="AR29013" s="8"/>
      <c r="BV29013" s="38"/>
    </row>
    <row r="29014" spans="44:74">
      <c r="AR29014" s="8"/>
      <c r="BV29014" s="38"/>
    </row>
    <row r="29015" spans="44:74">
      <c r="AR29015" s="8"/>
      <c r="BV29015" s="38"/>
    </row>
    <row r="29016" spans="44:74">
      <c r="AR29016" s="8"/>
      <c r="BV29016" s="38"/>
    </row>
    <row r="29017" spans="44:74">
      <c r="AR29017" s="8"/>
      <c r="BV29017" s="38"/>
    </row>
    <row r="29018" spans="44:74">
      <c r="AR29018" s="8"/>
      <c r="BV29018" s="38"/>
    </row>
    <row r="29019" spans="44:74">
      <c r="AR29019" s="8"/>
      <c r="BV29019" s="38"/>
    </row>
    <row r="29020" spans="44:74">
      <c r="AR29020" s="8"/>
      <c r="BV29020" s="38"/>
    </row>
    <row r="29021" spans="44:74">
      <c r="AR29021" s="8"/>
      <c r="BV29021" s="38"/>
    </row>
    <row r="29022" spans="44:74">
      <c r="AR29022" s="8"/>
      <c r="BV29022" s="38"/>
    </row>
    <row r="29023" spans="44:74">
      <c r="AR29023" s="8"/>
      <c r="BV29023" s="38"/>
    </row>
    <row r="29024" spans="44:74">
      <c r="AR29024" s="8"/>
      <c r="BV29024" s="38"/>
    </row>
    <row r="29025" spans="44:74">
      <c r="AR29025" s="8"/>
      <c r="BV29025" s="38"/>
    </row>
    <row r="29026" spans="44:74">
      <c r="AR29026" s="8"/>
      <c r="BV29026" s="38"/>
    </row>
    <row r="29027" spans="44:74">
      <c r="AR29027" s="8"/>
      <c r="BV29027" s="38"/>
    </row>
    <row r="29028" spans="44:74">
      <c r="AR29028" s="8"/>
      <c r="BV29028" s="38"/>
    </row>
    <row r="29029" spans="44:74">
      <c r="AR29029" s="8"/>
      <c r="BV29029" s="38"/>
    </row>
    <row r="29030" spans="44:74">
      <c r="AR29030" s="8"/>
      <c r="BV29030" s="38"/>
    </row>
    <row r="29031" spans="44:74">
      <c r="AR29031" s="8"/>
      <c r="BV29031" s="38"/>
    </row>
    <row r="29032" spans="44:74">
      <c r="AR29032" s="8"/>
      <c r="BV29032" s="38"/>
    </row>
    <row r="29033" spans="44:74">
      <c r="AR29033" s="8"/>
      <c r="BV29033" s="38"/>
    </row>
    <row r="29034" spans="44:74">
      <c r="AR29034" s="8"/>
      <c r="BV29034" s="38"/>
    </row>
    <row r="29035" spans="44:74">
      <c r="AR29035" s="8"/>
      <c r="BV29035" s="38"/>
    </row>
    <row r="29036" spans="44:74">
      <c r="AR29036" s="8"/>
      <c r="BV29036" s="38"/>
    </row>
    <row r="29037" spans="44:74">
      <c r="AR29037" s="8"/>
      <c r="BV29037" s="38"/>
    </row>
    <row r="29038" spans="44:74">
      <c r="AR29038" s="8"/>
      <c r="BV29038" s="38"/>
    </row>
    <row r="29039" spans="44:74">
      <c r="AR29039" s="8"/>
      <c r="BV29039" s="38"/>
    </row>
    <row r="29040" spans="44:74">
      <c r="AR29040" s="8"/>
      <c r="BV29040" s="38"/>
    </row>
    <row r="29041" spans="44:74">
      <c r="AR29041" s="8"/>
      <c r="BV29041" s="38"/>
    </row>
    <row r="29042" spans="44:74">
      <c r="AR29042" s="8"/>
      <c r="BV29042" s="38"/>
    </row>
    <row r="29043" spans="44:74">
      <c r="AR29043" s="8"/>
      <c r="BV29043" s="38"/>
    </row>
    <row r="29044" spans="44:74">
      <c r="AR29044" s="8"/>
      <c r="BV29044" s="38"/>
    </row>
    <row r="29045" spans="44:74">
      <c r="AR29045" s="8"/>
      <c r="BV29045" s="38"/>
    </row>
    <row r="29046" spans="44:74">
      <c r="AR29046" s="8"/>
      <c r="BV29046" s="38"/>
    </row>
    <row r="29047" spans="44:74">
      <c r="AR29047" s="8"/>
      <c r="BV29047" s="38"/>
    </row>
    <row r="29048" spans="44:74">
      <c r="AR29048" s="8"/>
      <c r="BV29048" s="38"/>
    </row>
    <row r="29049" spans="44:74">
      <c r="AR29049" s="8"/>
      <c r="BV29049" s="38"/>
    </row>
    <row r="29050" spans="44:74">
      <c r="AR29050" s="8"/>
      <c r="BV29050" s="38"/>
    </row>
    <row r="29051" spans="44:74">
      <c r="AR29051" s="8"/>
      <c r="BV29051" s="38"/>
    </row>
    <row r="29052" spans="44:74">
      <c r="AR29052" s="8"/>
      <c r="BV29052" s="38"/>
    </row>
    <row r="29053" spans="44:74">
      <c r="AR29053" s="8"/>
      <c r="BV29053" s="38"/>
    </row>
    <row r="29054" spans="44:74">
      <c r="AR29054" s="8"/>
      <c r="BV29054" s="38"/>
    </row>
    <row r="29055" spans="44:74">
      <c r="AR29055" s="8"/>
      <c r="BV29055" s="38"/>
    </row>
    <row r="29056" spans="44:74">
      <c r="AR29056" s="8"/>
      <c r="BV29056" s="38"/>
    </row>
    <row r="29057" spans="44:74">
      <c r="AR29057" s="8"/>
      <c r="BV29057" s="38"/>
    </row>
    <row r="29058" spans="44:74">
      <c r="AR29058" s="8"/>
      <c r="BV29058" s="38"/>
    </row>
    <row r="29059" spans="44:74">
      <c r="AR29059" s="8"/>
      <c r="BV29059" s="38"/>
    </row>
    <row r="29060" spans="44:74">
      <c r="AR29060" s="8"/>
      <c r="BV29060" s="38"/>
    </row>
    <row r="29061" spans="44:74">
      <c r="AR29061" s="8"/>
      <c r="BV29061" s="38"/>
    </row>
    <row r="29062" spans="44:74">
      <c r="AR29062" s="8"/>
      <c r="BV29062" s="38"/>
    </row>
    <row r="29063" spans="44:74">
      <c r="AR29063" s="8"/>
      <c r="BV29063" s="38"/>
    </row>
    <row r="29064" spans="44:74">
      <c r="AR29064" s="8"/>
      <c r="BV29064" s="38"/>
    </row>
    <row r="29065" spans="44:74">
      <c r="AR29065" s="8"/>
      <c r="BV29065" s="38"/>
    </row>
    <row r="29066" spans="44:74">
      <c r="AR29066" s="8"/>
      <c r="BV29066" s="38"/>
    </row>
    <row r="29067" spans="44:74">
      <c r="AR29067" s="8"/>
      <c r="BV29067" s="38"/>
    </row>
    <row r="29068" spans="44:74">
      <c r="AR29068" s="8"/>
      <c r="BV29068" s="38"/>
    </row>
    <row r="29069" spans="44:74">
      <c r="AR29069" s="8"/>
      <c r="BV29069" s="38"/>
    </row>
    <row r="29070" spans="44:74">
      <c r="AR29070" s="8"/>
      <c r="BV29070" s="38"/>
    </row>
    <row r="29071" spans="44:74">
      <c r="AR29071" s="8"/>
      <c r="BV29071" s="38"/>
    </row>
    <row r="29072" spans="44:74">
      <c r="AR29072" s="8"/>
      <c r="BV29072" s="38"/>
    </row>
    <row r="29073" spans="44:74">
      <c r="AR29073" s="8"/>
      <c r="BV29073" s="38"/>
    </row>
    <row r="29074" spans="44:74">
      <c r="AR29074" s="8"/>
      <c r="BV29074" s="38"/>
    </row>
    <row r="29075" spans="44:74">
      <c r="AR29075" s="8"/>
      <c r="BV29075" s="38"/>
    </row>
    <row r="29076" spans="44:74">
      <c r="AR29076" s="8"/>
      <c r="BV29076" s="38"/>
    </row>
    <row r="29077" spans="44:74">
      <c r="AR29077" s="8"/>
      <c r="BV29077" s="38"/>
    </row>
    <row r="29078" spans="44:74">
      <c r="AR29078" s="8"/>
      <c r="BV29078" s="38"/>
    </row>
    <row r="29079" spans="44:74">
      <c r="AR29079" s="8"/>
      <c r="BV29079" s="38"/>
    </row>
    <row r="29080" spans="44:74">
      <c r="AR29080" s="8"/>
      <c r="BV29080" s="38"/>
    </row>
    <row r="29081" spans="44:74">
      <c r="AR29081" s="8"/>
      <c r="BV29081" s="38"/>
    </row>
    <row r="29082" spans="44:74">
      <c r="AR29082" s="8"/>
      <c r="BV29082" s="38"/>
    </row>
    <row r="29083" spans="44:74">
      <c r="AR29083" s="8"/>
      <c r="BV29083" s="38"/>
    </row>
    <row r="29084" spans="44:74">
      <c r="AR29084" s="8"/>
      <c r="BV29084" s="38"/>
    </row>
    <row r="29085" spans="44:74">
      <c r="AR29085" s="8"/>
      <c r="BV29085" s="38"/>
    </row>
    <row r="29086" spans="44:74">
      <c r="AR29086" s="8"/>
      <c r="BV29086" s="38"/>
    </row>
    <row r="29087" spans="44:74">
      <c r="AR29087" s="8"/>
      <c r="BV29087" s="38"/>
    </row>
    <row r="29088" spans="44:74">
      <c r="AR29088" s="8"/>
      <c r="BV29088" s="38"/>
    </row>
    <row r="29089" spans="44:74">
      <c r="AR29089" s="8"/>
      <c r="BV29089" s="38"/>
    </row>
    <row r="29090" spans="44:74">
      <c r="AR29090" s="8"/>
      <c r="BV29090" s="38"/>
    </row>
    <row r="29091" spans="44:74">
      <c r="AR29091" s="8"/>
      <c r="BV29091" s="38"/>
    </row>
    <row r="29092" spans="44:74">
      <c r="AR29092" s="8"/>
      <c r="BV29092" s="38"/>
    </row>
    <row r="29093" spans="44:74">
      <c r="AR29093" s="8"/>
      <c r="BV29093" s="38"/>
    </row>
    <row r="29094" spans="44:74">
      <c r="AR29094" s="8"/>
      <c r="BV29094" s="38"/>
    </row>
    <row r="29095" spans="44:74">
      <c r="AR29095" s="8"/>
      <c r="BV29095" s="38"/>
    </row>
    <row r="29096" spans="44:74">
      <c r="AR29096" s="8"/>
      <c r="BV29096" s="38"/>
    </row>
    <row r="29097" spans="44:74">
      <c r="AR29097" s="8"/>
      <c r="BV29097" s="38"/>
    </row>
    <row r="29098" spans="44:74">
      <c r="AR29098" s="8"/>
      <c r="BV29098" s="38"/>
    </row>
    <row r="29099" spans="44:74">
      <c r="AR29099" s="8"/>
      <c r="BV29099" s="38"/>
    </row>
    <row r="29100" spans="44:74">
      <c r="AR29100" s="8"/>
      <c r="BV29100" s="38"/>
    </row>
    <row r="29101" spans="44:74">
      <c r="AR29101" s="8"/>
      <c r="BV29101" s="38"/>
    </row>
    <row r="29102" spans="44:74">
      <c r="AR29102" s="8"/>
      <c r="BV29102" s="38"/>
    </row>
    <row r="29103" spans="44:74">
      <c r="AR29103" s="8"/>
      <c r="BV29103" s="38"/>
    </row>
    <row r="29104" spans="44:74">
      <c r="AR29104" s="8"/>
      <c r="BV29104" s="38"/>
    </row>
    <row r="29105" spans="44:74">
      <c r="AR29105" s="8"/>
      <c r="BV29105" s="38"/>
    </row>
    <row r="29106" spans="44:74">
      <c r="AR29106" s="8"/>
      <c r="BV29106" s="38"/>
    </row>
    <row r="29107" spans="44:74">
      <c r="AR29107" s="8"/>
      <c r="BV29107" s="38"/>
    </row>
    <row r="29108" spans="44:74">
      <c r="AR29108" s="8"/>
      <c r="BV29108" s="38"/>
    </row>
    <row r="29109" spans="44:74">
      <c r="AR29109" s="8"/>
      <c r="BV29109" s="38"/>
    </row>
    <row r="29110" spans="44:74">
      <c r="AR29110" s="8"/>
      <c r="BV29110" s="38"/>
    </row>
    <row r="29111" spans="44:74">
      <c r="AR29111" s="8"/>
      <c r="BV29111" s="38"/>
    </row>
    <row r="29112" spans="44:74">
      <c r="AR29112" s="8"/>
      <c r="BV29112" s="38"/>
    </row>
    <row r="29113" spans="44:74">
      <c r="AR29113" s="8"/>
      <c r="BV29113" s="38"/>
    </row>
    <row r="29114" spans="44:74">
      <c r="AR29114" s="8"/>
      <c r="BV29114" s="38"/>
    </row>
    <row r="29115" spans="44:74">
      <c r="AR29115" s="8"/>
      <c r="BV29115" s="38"/>
    </row>
    <row r="29116" spans="44:74">
      <c r="AR29116" s="8"/>
      <c r="BV29116" s="38"/>
    </row>
    <row r="29117" spans="44:74">
      <c r="AR29117" s="8"/>
      <c r="BV29117" s="38"/>
    </row>
    <row r="29118" spans="44:74">
      <c r="AR29118" s="8"/>
      <c r="BV29118" s="38"/>
    </row>
    <row r="29119" spans="44:74">
      <c r="AR29119" s="8"/>
      <c r="BV29119" s="38"/>
    </row>
    <row r="29120" spans="44:74">
      <c r="AR29120" s="8"/>
      <c r="BV29120" s="38"/>
    </row>
    <row r="29121" spans="44:74">
      <c r="AR29121" s="8"/>
      <c r="BV29121" s="38"/>
    </row>
    <row r="29122" spans="44:74">
      <c r="AR29122" s="8"/>
      <c r="BV29122" s="38"/>
    </row>
    <row r="29123" spans="44:74">
      <c r="AR29123" s="8"/>
      <c r="BV29123" s="38"/>
    </row>
    <row r="29124" spans="44:74">
      <c r="AR29124" s="8"/>
      <c r="BV29124" s="38"/>
    </row>
    <row r="29125" spans="44:74">
      <c r="AR29125" s="8"/>
      <c r="BV29125" s="38"/>
    </row>
    <row r="29126" spans="44:74">
      <c r="AR29126" s="8"/>
      <c r="BV29126" s="38"/>
    </row>
    <row r="29127" spans="44:74">
      <c r="AR29127" s="8"/>
      <c r="BV29127" s="38"/>
    </row>
    <row r="29128" spans="44:74">
      <c r="AR29128" s="8"/>
      <c r="BV29128" s="38"/>
    </row>
    <row r="29129" spans="44:74">
      <c r="AR29129" s="8"/>
      <c r="BV29129" s="38"/>
    </row>
    <row r="29130" spans="44:74">
      <c r="AR29130" s="8"/>
      <c r="BV29130" s="38"/>
    </row>
    <row r="29131" spans="44:74">
      <c r="AR29131" s="8"/>
      <c r="BV29131" s="38"/>
    </row>
    <row r="29132" spans="44:74">
      <c r="AR29132" s="8"/>
      <c r="BV29132" s="38"/>
    </row>
    <row r="29133" spans="44:74">
      <c r="AR29133" s="8"/>
      <c r="BV29133" s="38"/>
    </row>
    <row r="29134" spans="44:74">
      <c r="AR29134" s="8"/>
      <c r="BV29134" s="38"/>
    </row>
    <row r="29135" spans="44:74">
      <c r="AR29135" s="8"/>
      <c r="BV29135" s="38"/>
    </row>
    <row r="29136" spans="44:74">
      <c r="AR29136" s="8"/>
      <c r="BV29136" s="38"/>
    </row>
    <row r="29137" spans="44:74">
      <c r="AR29137" s="8"/>
      <c r="BV29137" s="38"/>
    </row>
    <row r="29138" spans="44:74">
      <c r="AR29138" s="8"/>
      <c r="BV29138" s="38"/>
    </row>
    <row r="29139" spans="44:74">
      <c r="AR29139" s="8"/>
      <c r="BV29139" s="38"/>
    </row>
    <row r="29140" spans="44:74">
      <c r="AR29140" s="8"/>
      <c r="BV29140" s="38"/>
    </row>
    <row r="29141" spans="44:74">
      <c r="AR29141" s="8"/>
      <c r="BV29141" s="38"/>
    </row>
    <row r="29142" spans="44:74">
      <c r="AR29142" s="8"/>
      <c r="BV29142" s="38"/>
    </row>
    <row r="29143" spans="44:74">
      <c r="AR29143" s="8"/>
      <c r="BV29143" s="38"/>
    </row>
    <row r="29144" spans="44:74">
      <c r="AR29144" s="8"/>
      <c r="BV29144" s="38"/>
    </row>
    <row r="29145" spans="44:74">
      <c r="AR29145" s="8"/>
      <c r="BV29145" s="38"/>
    </row>
    <row r="29146" spans="44:74">
      <c r="AR29146" s="8"/>
      <c r="BV29146" s="38"/>
    </row>
    <row r="29147" spans="44:74">
      <c r="AR29147" s="8"/>
      <c r="BV29147" s="38"/>
    </row>
    <row r="29148" spans="44:74">
      <c r="AR29148" s="8"/>
      <c r="BV29148" s="38"/>
    </row>
    <row r="29149" spans="44:74">
      <c r="AR29149" s="8"/>
      <c r="BV29149" s="38"/>
    </row>
    <row r="29150" spans="44:74">
      <c r="AR29150" s="8"/>
      <c r="BV29150" s="38"/>
    </row>
    <row r="29151" spans="44:74">
      <c r="AR29151" s="8"/>
      <c r="BV29151" s="38"/>
    </row>
    <row r="29152" spans="44:74">
      <c r="AR29152" s="8"/>
      <c r="BV29152" s="38"/>
    </row>
    <row r="29153" spans="44:74">
      <c r="AR29153" s="8"/>
      <c r="BV29153" s="38"/>
    </row>
    <row r="29154" spans="44:74">
      <c r="AR29154" s="8"/>
      <c r="BV29154" s="38"/>
    </row>
    <row r="29155" spans="44:74">
      <c r="AR29155" s="8"/>
      <c r="BV29155" s="38"/>
    </row>
    <row r="29156" spans="44:74">
      <c r="AR29156" s="8"/>
      <c r="BV29156" s="38"/>
    </row>
    <row r="29157" spans="44:74">
      <c r="AR29157" s="8"/>
      <c r="BV29157" s="38"/>
    </row>
    <row r="29158" spans="44:74">
      <c r="AR29158" s="8"/>
      <c r="BV29158" s="38"/>
    </row>
    <row r="29159" spans="44:74">
      <c r="AR29159" s="8"/>
      <c r="BV29159" s="38"/>
    </row>
    <row r="29160" spans="44:74">
      <c r="AR29160" s="8"/>
      <c r="BV29160" s="38"/>
    </row>
    <row r="29161" spans="44:74">
      <c r="AR29161" s="8"/>
      <c r="BV29161" s="38"/>
    </row>
    <row r="29162" spans="44:74">
      <c r="AR29162" s="8"/>
      <c r="BV29162" s="38"/>
    </row>
    <row r="29163" spans="44:74">
      <c r="AR29163" s="8"/>
      <c r="BV29163" s="38"/>
    </row>
    <row r="29164" spans="44:74">
      <c r="AR29164" s="8"/>
      <c r="BV29164" s="38"/>
    </row>
    <row r="29165" spans="44:74">
      <c r="AR29165" s="8"/>
      <c r="BV29165" s="38"/>
    </row>
    <row r="29166" spans="44:74">
      <c r="AR29166" s="8"/>
      <c r="BV29166" s="38"/>
    </row>
    <row r="29167" spans="44:74">
      <c r="AR29167" s="8"/>
      <c r="BV29167" s="38"/>
    </row>
    <row r="29168" spans="44:74">
      <c r="AR29168" s="8"/>
      <c r="BV29168" s="38"/>
    </row>
    <row r="29169" spans="44:74">
      <c r="AR29169" s="8"/>
      <c r="BV29169" s="38"/>
    </row>
    <row r="29170" spans="44:74">
      <c r="AR29170" s="8"/>
      <c r="BV29170" s="38"/>
    </row>
    <row r="29171" spans="44:74">
      <c r="AR29171" s="8"/>
      <c r="BV29171" s="38"/>
    </row>
    <row r="29172" spans="44:74">
      <c r="AR29172" s="8"/>
      <c r="BV29172" s="38"/>
    </row>
    <row r="29173" spans="44:74">
      <c r="AR29173" s="8"/>
      <c r="BV29173" s="38"/>
    </row>
    <row r="29174" spans="44:74">
      <c r="AR29174" s="8"/>
      <c r="BV29174" s="38"/>
    </row>
    <row r="29175" spans="44:74">
      <c r="AR29175" s="8"/>
      <c r="BV29175" s="38"/>
    </row>
    <row r="29176" spans="44:74">
      <c r="AR29176" s="8"/>
      <c r="BV29176" s="38"/>
    </row>
    <row r="29177" spans="44:74">
      <c r="AR29177" s="8"/>
      <c r="BV29177" s="38"/>
    </row>
    <row r="29178" spans="44:74">
      <c r="AR29178" s="8"/>
      <c r="BV29178" s="38"/>
    </row>
    <row r="29179" spans="44:74">
      <c r="AR29179" s="8"/>
      <c r="BV29179" s="38"/>
    </row>
    <row r="29180" spans="44:74">
      <c r="AR29180" s="8"/>
      <c r="BV29180" s="38"/>
    </row>
    <row r="29181" spans="44:74">
      <c r="AR29181" s="8"/>
      <c r="BV29181" s="38"/>
    </row>
    <row r="29182" spans="44:74">
      <c r="AR29182" s="8"/>
      <c r="BV29182" s="38"/>
    </row>
    <row r="29183" spans="44:74">
      <c r="AR29183" s="8"/>
      <c r="BV29183" s="38"/>
    </row>
    <row r="29184" spans="44:74">
      <c r="AR29184" s="8"/>
      <c r="BV29184" s="38"/>
    </row>
    <row r="29185" spans="44:74">
      <c r="AR29185" s="8"/>
      <c r="BV29185" s="38"/>
    </row>
    <row r="29186" spans="44:74">
      <c r="AR29186" s="8"/>
      <c r="BV29186" s="38"/>
    </row>
    <row r="29187" spans="44:74">
      <c r="AR29187" s="8"/>
      <c r="BV29187" s="38"/>
    </row>
    <row r="29188" spans="44:74">
      <c r="AR29188" s="8"/>
      <c r="BV29188" s="38"/>
    </row>
    <row r="29189" spans="44:74">
      <c r="AR29189" s="8"/>
      <c r="BV29189" s="38"/>
    </row>
    <row r="29190" spans="44:74">
      <c r="AR29190" s="8"/>
      <c r="BV29190" s="38"/>
    </row>
    <row r="29191" spans="44:74">
      <c r="AR29191" s="8"/>
      <c r="BV29191" s="38"/>
    </row>
    <row r="29192" spans="44:74">
      <c r="AR29192" s="8"/>
      <c r="BV29192" s="38"/>
    </row>
    <row r="29193" spans="44:74">
      <c r="AR29193" s="8"/>
      <c r="BV29193" s="38"/>
    </row>
    <row r="29194" spans="44:74">
      <c r="AR29194" s="8"/>
      <c r="BV29194" s="38"/>
    </row>
    <row r="29195" spans="44:74">
      <c r="AR29195" s="8"/>
      <c r="BV29195" s="38"/>
    </row>
    <row r="29196" spans="44:74">
      <c r="AR29196" s="8"/>
      <c r="BV29196" s="38"/>
    </row>
    <row r="29197" spans="44:74">
      <c r="AR29197" s="8"/>
      <c r="BV29197" s="38"/>
    </row>
    <row r="29198" spans="44:74">
      <c r="AR29198" s="8"/>
      <c r="BV29198" s="38"/>
    </row>
    <row r="29199" spans="44:74">
      <c r="AR29199" s="8"/>
      <c r="BV29199" s="38"/>
    </row>
    <row r="29200" spans="44:74">
      <c r="AR29200" s="8"/>
      <c r="BV29200" s="38"/>
    </row>
    <row r="29201" spans="44:74">
      <c r="AR29201" s="8"/>
      <c r="BV29201" s="38"/>
    </row>
    <row r="29202" spans="44:74">
      <c r="AR29202" s="8"/>
      <c r="BV29202" s="38"/>
    </row>
    <row r="29203" spans="44:74">
      <c r="AR29203" s="8"/>
      <c r="BV29203" s="38"/>
    </row>
    <row r="29204" spans="44:74">
      <c r="AR29204" s="8"/>
      <c r="BV29204" s="38"/>
    </row>
    <row r="29205" spans="44:74">
      <c r="AR29205" s="8"/>
      <c r="BV29205" s="38"/>
    </row>
    <row r="29206" spans="44:74">
      <c r="AR29206" s="8"/>
      <c r="BV29206" s="38"/>
    </row>
    <row r="29207" spans="44:74">
      <c r="AR29207" s="8"/>
      <c r="BV29207" s="38"/>
    </row>
    <row r="29208" spans="44:74">
      <c r="AR29208" s="8"/>
      <c r="BV29208" s="38"/>
    </row>
    <row r="29209" spans="44:74">
      <c r="AR29209" s="8"/>
      <c r="BV29209" s="38"/>
    </row>
    <row r="29210" spans="44:74">
      <c r="AR29210" s="8"/>
      <c r="BV29210" s="38"/>
    </row>
    <row r="29211" spans="44:74">
      <c r="AR29211" s="8"/>
      <c r="BV29211" s="38"/>
    </row>
    <row r="29212" spans="44:74">
      <c r="AR29212" s="8"/>
      <c r="BV29212" s="38"/>
    </row>
    <row r="29213" spans="44:74">
      <c r="AR29213" s="8"/>
      <c r="BV29213" s="38"/>
    </row>
    <row r="29214" spans="44:74">
      <c r="AR29214" s="8"/>
      <c r="BV29214" s="38"/>
    </row>
    <row r="29215" spans="44:74">
      <c r="AR29215" s="8"/>
      <c r="BV29215" s="38"/>
    </row>
    <row r="29216" spans="44:74">
      <c r="AR29216" s="8"/>
      <c r="BV29216" s="38"/>
    </row>
    <row r="29217" spans="44:74">
      <c r="AR29217" s="8"/>
      <c r="BV29217" s="38"/>
    </row>
    <row r="29218" spans="44:74">
      <c r="AR29218" s="8"/>
      <c r="BV29218" s="38"/>
    </row>
    <row r="29219" spans="44:74">
      <c r="AR29219" s="8"/>
      <c r="BV29219" s="38"/>
    </row>
    <row r="29220" spans="44:74">
      <c r="AR29220" s="8"/>
      <c r="BV29220" s="38"/>
    </row>
    <row r="29221" spans="44:74">
      <c r="AR29221" s="8"/>
      <c r="BV29221" s="38"/>
    </row>
    <row r="29222" spans="44:74">
      <c r="AR29222" s="8"/>
      <c r="BV29222" s="38"/>
    </row>
    <row r="29223" spans="44:74">
      <c r="AR29223" s="8"/>
      <c r="BV29223" s="38"/>
    </row>
    <row r="29224" spans="44:74">
      <c r="AR29224" s="8"/>
      <c r="BV29224" s="38"/>
    </row>
    <row r="29225" spans="44:74">
      <c r="AR29225" s="8"/>
      <c r="BV29225" s="38"/>
    </row>
    <row r="29226" spans="44:74">
      <c r="AR29226" s="8"/>
      <c r="BV29226" s="38"/>
    </row>
    <row r="29227" spans="44:74">
      <c r="AR29227" s="8"/>
      <c r="BV29227" s="38"/>
    </row>
    <row r="29228" spans="44:74">
      <c r="AR29228" s="8"/>
      <c r="BV29228" s="38"/>
    </row>
    <row r="29229" spans="44:74">
      <c r="AR29229" s="8"/>
      <c r="BV29229" s="38"/>
    </row>
    <row r="29230" spans="44:74">
      <c r="AR29230" s="8"/>
      <c r="BV29230" s="38"/>
    </row>
    <row r="29231" spans="44:74">
      <c r="AR29231" s="8"/>
      <c r="BV29231" s="38"/>
    </row>
    <row r="29232" spans="44:74">
      <c r="AR29232" s="8"/>
      <c r="BV29232" s="38"/>
    </row>
    <row r="29233" spans="44:74">
      <c r="AR29233" s="8"/>
      <c r="BV29233" s="38"/>
    </row>
    <row r="29234" spans="44:74">
      <c r="AR29234" s="8"/>
      <c r="BV29234" s="38"/>
    </row>
    <row r="29235" spans="44:74">
      <c r="AR29235" s="8"/>
      <c r="BV29235" s="38"/>
    </row>
    <row r="29236" spans="44:74">
      <c r="AR29236" s="8"/>
      <c r="BV29236" s="38"/>
    </row>
    <row r="29237" spans="44:74">
      <c r="AR29237" s="8"/>
      <c r="BV29237" s="38"/>
    </row>
    <row r="29238" spans="44:74">
      <c r="AR29238" s="8"/>
      <c r="BV29238" s="38"/>
    </row>
    <row r="29239" spans="44:74">
      <c r="AR29239" s="8"/>
      <c r="BV29239" s="38"/>
    </row>
    <row r="29240" spans="44:74">
      <c r="AR29240" s="8"/>
      <c r="BV29240" s="38"/>
    </row>
    <row r="29241" spans="44:74">
      <c r="AR29241" s="8"/>
      <c r="BV29241" s="38"/>
    </row>
    <row r="29242" spans="44:74">
      <c r="AR29242" s="8"/>
      <c r="BV29242" s="38"/>
    </row>
    <row r="29243" spans="44:74">
      <c r="AR29243" s="8"/>
      <c r="BV29243" s="38"/>
    </row>
    <row r="29244" spans="44:74">
      <c r="AR29244" s="8"/>
      <c r="BV29244" s="38"/>
    </row>
    <row r="29245" spans="44:74">
      <c r="AR29245" s="8"/>
      <c r="BV29245" s="38"/>
    </row>
    <row r="29246" spans="44:74">
      <c r="AR29246" s="8"/>
      <c r="BV29246" s="38"/>
    </row>
    <row r="29247" spans="44:74">
      <c r="AR29247" s="8"/>
      <c r="BV29247" s="38"/>
    </row>
    <row r="29248" spans="44:74">
      <c r="AR29248" s="8"/>
      <c r="BV29248" s="38"/>
    </row>
    <row r="29249" spans="44:74">
      <c r="AR29249" s="8"/>
      <c r="BV29249" s="38"/>
    </row>
    <row r="29250" spans="44:74">
      <c r="AR29250" s="8"/>
      <c r="BV29250" s="38"/>
    </row>
    <row r="29251" spans="44:74">
      <c r="AR29251" s="8"/>
      <c r="BV29251" s="38"/>
    </row>
    <row r="29252" spans="44:74">
      <c r="AR29252" s="8"/>
      <c r="BV29252" s="38"/>
    </row>
    <row r="29253" spans="44:74">
      <c r="AR29253" s="8"/>
      <c r="BV29253" s="38"/>
    </row>
    <row r="29254" spans="44:74">
      <c r="AR29254" s="8"/>
      <c r="BV29254" s="38"/>
    </row>
    <row r="29255" spans="44:74">
      <c r="AR29255" s="8"/>
      <c r="BV29255" s="38"/>
    </row>
    <row r="29256" spans="44:74">
      <c r="AR29256" s="8"/>
      <c r="BV29256" s="38"/>
    </row>
    <row r="29257" spans="44:74">
      <c r="AR29257" s="8"/>
      <c r="BV29257" s="38"/>
    </row>
    <row r="29258" spans="44:74">
      <c r="AR29258" s="8"/>
      <c r="BV29258" s="38"/>
    </row>
    <row r="29259" spans="44:74">
      <c r="AR29259" s="8"/>
      <c r="BV29259" s="38"/>
    </row>
    <row r="29260" spans="44:74">
      <c r="AR29260" s="8"/>
      <c r="BV29260" s="38"/>
    </row>
    <row r="29261" spans="44:74">
      <c r="AR29261" s="8"/>
      <c r="BV29261" s="38"/>
    </row>
    <row r="29262" spans="44:74">
      <c r="AR29262" s="8"/>
      <c r="BV29262" s="38"/>
    </row>
    <row r="29263" spans="44:74">
      <c r="AR29263" s="8"/>
      <c r="BV29263" s="38"/>
    </row>
    <row r="29264" spans="44:74">
      <c r="AR29264" s="8"/>
      <c r="BV29264" s="38"/>
    </row>
    <row r="29265" spans="44:74">
      <c r="AR29265" s="8"/>
      <c r="BV29265" s="38"/>
    </row>
    <row r="29266" spans="44:74">
      <c r="AR29266" s="8"/>
      <c r="BV29266" s="38"/>
    </row>
    <row r="29267" spans="44:74">
      <c r="AR29267" s="8"/>
      <c r="BV29267" s="38"/>
    </row>
    <row r="29268" spans="44:74">
      <c r="AR29268" s="8"/>
      <c r="BV29268" s="38"/>
    </row>
    <row r="29269" spans="44:74">
      <c r="AR29269" s="8"/>
      <c r="BV29269" s="38"/>
    </row>
    <row r="29270" spans="44:74">
      <c r="AR29270" s="8"/>
      <c r="BV29270" s="38"/>
    </row>
    <row r="29271" spans="44:74">
      <c r="AR29271" s="8"/>
      <c r="BV29271" s="38"/>
    </row>
    <row r="29272" spans="44:74">
      <c r="AR29272" s="8"/>
      <c r="BV29272" s="38"/>
    </row>
    <row r="29273" spans="44:74">
      <c r="AR29273" s="8"/>
      <c r="BV29273" s="38"/>
    </row>
    <row r="29274" spans="44:74">
      <c r="AR29274" s="8"/>
      <c r="BV29274" s="38"/>
    </row>
    <row r="29275" spans="44:74">
      <c r="AR29275" s="8"/>
      <c r="BV29275" s="38"/>
    </row>
    <row r="29276" spans="44:74">
      <c r="AR29276" s="8"/>
      <c r="BV29276" s="38"/>
    </row>
    <row r="29277" spans="44:74">
      <c r="AR29277" s="8"/>
      <c r="BV29277" s="38"/>
    </row>
    <row r="29278" spans="44:74">
      <c r="AR29278" s="8"/>
      <c r="BV29278" s="38"/>
    </row>
    <row r="29279" spans="44:74">
      <c r="AR29279" s="8"/>
      <c r="BV29279" s="38"/>
    </row>
    <row r="29280" spans="44:74">
      <c r="AR29280" s="8"/>
      <c r="BV29280" s="38"/>
    </row>
    <row r="29281" spans="44:74">
      <c r="AR29281" s="8"/>
      <c r="BV29281" s="38"/>
    </row>
    <row r="29282" spans="44:74">
      <c r="AR29282" s="8"/>
      <c r="BV29282" s="38"/>
    </row>
    <row r="29283" spans="44:74">
      <c r="AR29283" s="8"/>
      <c r="BV29283" s="38"/>
    </row>
    <row r="29284" spans="44:74">
      <c r="AR29284" s="8"/>
      <c r="BV29284" s="38"/>
    </row>
    <row r="29285" spans="44:74">
      <c r="AR29285" s="8"/>
      <c r="BV29285" s="38"/>
    </row>
    <row r="29286" spans="44:74">
      <c r="AR29286" s="8"/>
      <c r="BV29286" s="38"/>
    </row>
    <row r="29287" spans="44:74">
      <c r="AR29287" s="8"/>
      <c r="BV29287" s="38"/>
    </row>
    <row r="29288" spans="44:74">
      <c r="AR29288" s="8"/>
      <c r="BV29288" s="38"/>
    </row>
    <row r="29289" spans="44:74">
      <c r="AR29289" s="8"/>
      <c r="BV29289" s="38"/>
    </row>
    <row r="29290" spans="44:74">
      <c r="AR29290" s="8"/>
      <c r="BV29290" s="38"/>
    </row>
    <row r="29291" spans="44:74">
      <c r="AR29291" s="8"/>
      <c r="BV29291" s="38"/>
    </row>
    <row r="29292" spans="44:74">
      <c r="AR29292" s="8"/>
      <c r="BV29292" s="38"/>
    </row>
    <row r="29293" spans="44:74">
      <c r="AR29293" s="8"/>
      <c r="BV29293" s="38"/>
    </row>
    <row r="29294" spans="44:74">
      <c r="AR29294" s="8"/>
      <c r="BV29294" s="38"/>
    </row>
    <row r="29295" spans="44:74">
      <c r="AR29295" s="8"/>
      <c r="BV29295" s="38"/>
    </row>
    <row r="29296" spans="44:74">
      <c r="AR29296" s="8"/>
      <c r="BV29296" s="38"/>
    </row>
    <row r="29297" spans="44:74">
      <c r="AR29297" s="8"/>
      <c r="BV29297" s="38"/>
    </row>
    <row r="29298" spans="44:74">
      <c r="AR29298" s="8"/>
      <c r="BV29298" s="38"/>
    </row>
    <row r="29299" spans="44:74">
      <c r="AR29299" s="8"/>
      <c r="BV29299" s="38"/>
    </row>
    <row r="29300" spans="44:74">
      <c r="AR29300" s="8"/>
      <c r="BV29300" s="38"/>
    </row>
    <row r="29301" spans="44:74">
      <c r="AR29301" s="8"/>
      <c r="BV29301" s="38"/>
    </row>
    <row r="29302" spans="44:74">
      <c r="AR29302" s="8"/>
      <c r="BV29302" s="38"/>
    </row>
    <row r="29303" spans="44:74">
      <c r="AR29303" s="8"/>
      <c r="BV29303" s="38"/>
    </row>
    <row r="29304" spans="44:74">
      <c r="AR29304" s="8"/>
      <c r="BV29304" s="38"/>
    </row>
    <row r="29305" spans="44:74">
      <c r="AR29305" s="8"/>
      <c r="BV29305" s="38"/>
    </row>
    <row r="29306" spans="44:74">
      <c r="AR29306" s="8"/>
      <c r="BV29306" s="38"/>
    </row>
    <row r="29307" spans="44:74">
      <c r="AR29307" s="8"/>
      <c r="BV29307" s="38"/>
    </row>
    <row r="29308" spans="44:74">
      <c r="AR29308" s="8"/>
      <c r="BV29308" s="38"/>
    </row>
    <row r="29309" spans="44:74">
      <c r="AR29309" s="8"/>
      <c r="BV29309" s="38"/>
    </row>
    <row r="29310" spans="44:74">
      <c r="AR29310" s="8"/>
      <c r="BV29310" s="38"/>
    </row>
    <row r="29311" spans="44:74">
      <c r="AR29311" s="8"/>
      <c r="BV29311" s="38"/>
    </row>
    <row r="29312" spans="44:74">
      <c r="AR29312" s="8"/>
      <c r="BV29312" s="38"/>
    </row>
    <row r="29313" spans="44:74">
      <c r="AR29313" s="8"/>
      <c r="BV29313" s="38"/>
    </row>
    <row r="29314" spans="44:74">
      <c r="AR29314" s="8"/>
      <c r="BV29314" s="38"/>
    </row>
    <row r="29315" spans="44:74">
      <c r="AR29315" s="8"/>
      <c r="BV29315" s="38"/>
    </row>
    <row r="29316" spans="44:74">
      <c r="AR29316" s="8"/>
      <c r="BV29316" s="38"/>
    </row>
    <row r="29317" spans="44:74">
      <c r="AR29317" s="8"/>
      <c r="BV29317" s="38"/>
    </row>
    <row r="29318" spans="44:74">
      <c r="AR29318" s="8"/>
      <c r="BV29318" s="38"/>
    </row>
    <row r="29319" spans="44:74">
      <c r="AR29319" s="8"/>
      <c r="BV29319" s="38"/>
    </row>
    <row r="29320" spans="44:74">
      <c r="AR29320" s="8"/>
      <c r="BV29320" s="38"/>
    </row>
    <row r="29321" spans="44:74">
      <c r="AR29321" s="8"/>
      <c r="BV29321" s="38"/>
    </row>
    <row r="29322" spans="44:74">
      <c r="AR29322" s="8"/>
      <c r="BV29322" s="38"/>
    </row>
    <row r="29323" spans="44:74">
      <c r="AR29323" s="8"/>
      <c r="BV29323" s="38"/>
    </row>
    <row r="29324" spans="44:74">
      <c r="AR29324" s="8"/>
      <c r="BV29324" s="38"/>
    </row>
    <row r="29325" spans="44:74">
      <c r="AR29325" s="8"/>
      <c r="BV29325" s="38"/>
    </row>
    <row r="29326" spans="44:74">
      <c r="AR29326" s="8"/>
      <c r="BV29326" s="38"/>
    </row>
    <row r="29327" spans="44:74">
      <c r="AR29327" s="8"/>
      <c r="BV29327" s="38"/>
    </row>
    <row r="29328" spans="44:74">
      <c r="AR29328" s="8"/>
      <c r="BV29328" s="38"/>
    </row>
    <row r="29329" spans="44:74">
      <c r="AR29329" s="8"/>
      <c r="BV29329" s="38"/>
    </row>
    <row r="29330" spans="44:74">
      <c r="AR29330" s="8"/>
      <c r="BV29330" s="38"/>
    </row>
    <row r="29331" spans="44:74">
      <c r="AR29331" s="8"/>
      <c r="BV29331" s="38"/>
    </row>
    <row r="29332" spans="44:74">
      <c r="AR29332" s="8"/>
      <c r="BV29332" s="38"/>
    </row>
    <row r="29333" spans="44:74">
      <c r="AR29333" s="8"/>
      <c r="BV29333" s="38"/>
    </row>
    <row r="29334" spans="44:74">
      <c r="AR29334" s="8"/>
      <c r="BV29334" s="38"/>
    </row>
    <row r="29335" spans="44:74">
      <c r="AR29335" s="8"/>
      <c r="BV29335" s="38"/>
    </row>
    <row r="29336" spans="44:74">
      <c r="AR29336" s="8"/>
      <c r="BV29336" s="38"/>
    </row>
    <row r="29337" spans="44:74">
      <c r="AR29337" s="8"/>
      <c r="BV29337" s="38"/>
    </row>
    <row r="29338" spans="44:74">
      <c r="AR29338" s="8"/>
      <c r="BV29338" s="38"/>
    </row>
    <row r="29339" spans="44:74">
      <c r="AR29339" s="8"/>
      <c r="BV29339" s="38"/>
    </row>
    <row r="29340" spans="44:74">
      <c r="AR29340" s="8"/>
      <c r="BV29340" s="38"/>
    </row>
    <row r="29341" spans="44:74">
      <c r="AR29341" s="8"/>
      <c r="BV29341" s="38"/>
    </row>
    <row r="29342" spans="44:74">
      <c r="AR29342" s="8"/>
      <c r="BV29342" s="38"/>
    </row>
    <row r="29343" spans="44:74">
      <c r="AR29343" s="8"/>
      <c r="BV29343" s="38"/>
    </row>
    <row r="29344" spans="44:74">
      <c r="AR29344" s="8"/>
      <c r="BV29344" s="38"/>
    </row>
    <row r="29345" spans="44:74">
      <c r="AR29345" s="8"/>
      <c r="BV29345" s="38"/>
    </row>
    <row r="29346" spans="44:74">
      <c r="AR29346" s="8"/>
      <c r="BV29346" s="38"/>
    </row>
    <row r="29347" spans="44:74">
      <c r="AR29347" s="8"/>
      <c r="BV29347" s="38"/>
    </row>
    <row r="29348" spans="44:74">
      <c r="AR29348" s="8"/>
      <c r="BV29348" s="38"/>
    </row>
    <row r="29349" spans="44:74">
      <c r="AR29349" s="8"/>
      <c r="BV29349" s="38"/>
    </row>
    <row r="29350" spans="44:74">
      <c r="AR29350" s="8"/>
      <c r="BV29350" s="38"/>
    </row>
    <row r="29351" spans="44:74">
      <c r="AR29351" s="8"/>
      <c r="BV29351" s="38"/>
    </row>
    <row r="29352" spans="44:74">
      <c r="AR29352" s="8"/>
      <c r="BV29352" s="38"/>
    </row>
    <row r="29353" spans="44:74">
      <c r="AR29353" s="8"/>
      <c r="BV29353" s="38"/>
    </row>
    <row r="29354" spans="44:74">
      <c r="AR29354" s="8"/>
      <c r="BV29354" s="38"/>
    </row>
    <row r="29355" spans="44:74">
      <c r="AR29355" s="8"/>
      <c r="BV29355" s="38"/>
    </row>
    <row r="29356" spans="44:74">
      <c r="AR29356" s="8"/>
      <c r="BV29356" s="38"/>
    </row>
    <row r="29357" spans="44:74">
      <c r="AR29357" s="8"/>
      <c r="BV29357" s="38"/>
    </row>
    <row r="29358" spans="44:74">
      <c r="AR29358" s="8"/>
      <c r="BV29358" s="38"/>
    </row>
    <row r="29359" spans="44:74">
      <c r="AR29359" s="8"/>
      <c r="BV29359" s="38"/>
    </row>
    <row r="29360" spans="44:74">
      <c r="AR29360" s="8"/>
      <c r="BV29360" s="38"/>
    </row>
    <row r="29361" spans="44:74">
      <c r="AR29361" s="8"/>
      <c r="BV29361" s="38"/>
    </row>
    <row r="29362" spans="44:74">
      <c r="AR29362" s="8"/>
      <c r="BV29362" s="38"/>
    </row>
    <row r="29363" spans="44:74">
      <c r="AR29363" s="8"/>
      <c r="BV29363" s="38"/>
    </row>
    <row r="29364" spans="44:74">
      <c r="AR29364" s="8"/>
      <c r="BV29364" s="38"/>
    </row>
    <row r="29365" spans="44:74">
      <c r="AR29365" s="8"/>
      <c r="BV29365" s="38"/>
    </row>
    <row r="29366" spans="44:74">
      <c r="AR29366" s="8"/>
      <c r="BV29366" s="38"/>
    </row>
    <row r="29367" spans="44:74">
      <c r="AR29367" s="8"/>
      <c r="BV29367" s="38"/>
    </row>
    <row r="29368" spans="44:74">
      <c r="AR29368" s="8"/>
      <c r="BV29368" s="38"/>
    </row>
    <row r="29369" spans="44:74">
      <c r="AR29369" s="8"/>
      <c r="BV29369" s="38"/>
    </row>
    <row r="29370" spans="44:74">
      <c r="AR29370" s="8"/>
      <c r="BV29370" s="38"/>
    </row>
    <row r="29371" spans="44:74">
      <c r="AR29371" s="8"/>
      <c r="BV29371" s="38"/>
    </row>
    <row r="29372" spans="44:74">
      <c r="AR29372" s="8"/>
      <c r="BV29372" s="38"/>
    </row>
    <row r="29373" spans="44:74">
      <c r="AR29373" s="8"/>
      <c r="BV29373" s="38"/>
    </row>
    <row r="29374" spans="44:74">
      <c r="AR29374" s="8"/>
      <c r="BV29374" s="38"/>
    </row>
    <row r="29375" spans="44:74">
      <c r="AR29375" s="8"/>
      <c r="BV29375" s="38"/>
    </row>
    <row r="29376" spans="44:74">
      <c r="AR29376" s="8"/>
      <c r="BV29376" s="38"/>
    </row>
    <row r="29377" spans="44:74">
      <c r="AR29377" s="8"/>
      <c r="BV29377" s="38"/>
    </row>
    <row r="29378" spans="44:74">
      <c r="AR29378" s="8"/>
      <c r="BV29378" s="38"/>
    </row>
    <row r="29379" spans="44:74">
      <c r="AR29379" s="8"/>
      <c r="BV29379" s="38"/>
    </row>
    <row r="29380" spans="44:74">
      <c r="AR29380" s="8"/>
      <c r="BV29380" s="38"/>
    </row>
    <row r="29381" spans="44:74">
      <c r="AR29381" s="8"/>
      <c r="BV29381" s="38"/>
    </row>
    <row r="29382" spans="44:74">
      <c r="AR29382" s="8"/>
      <c r="BV29382" s="38"/>
    </row>
    <row r="29383" spans="44:74">
      <c r="AR29383" s="8"/>
      <c r="BV29383" s="38"/>
    </row>
    <row r="29384" spans="44:74">
      <c r="AR29384" s="8"/>
      <c r="BV29384" s="38"/>
    </row>
    <row r="29385" spans="44:74">
      <c r="AR29385" s="8"/>
      <c r="BV29385" s="38"/>
    </row>
    <row r="29386" spans="44:74">
      <c r="AR29386" s="8"/>
      <c r="BV29386" s="38"/>
    </row>
    <row r="29387" spans="44:74">
      <c r="AR29387" s="8"/>
      <c r="BV29387" s="38"/>
    </row>
    <row r="29388" spans="44:74">
      <c r="AR29388" s="8"/>
      <c r="BV29388" s="38"/>
    </row>
    <row r="29389" spans="44:74">
      <c r="AR29389" s="8"/>
      <c r="BV29389" s="38"/>
    </row>
    <row r="29390" spans="44:74">
      <c r="AR29390" s="8"/>
      <c r="BV29390" s="38"/>
    </row>
    <row r="29391" spans="44:74">
      <c r="AR29391" s="8"/>
      <c r="BV29391" s="38"/>
    </row>
    <row r="29392" spans="44:74">
      <c r="AR29392" s="8"/>
      <c r="BV29392" s="38"/>
    </row>
    <row r="29393" spans="44:74">
      <c r="AR29393" s="8"/>
      <c r="BV29393" s="38"/>
    </row>
    <row r="29394" spans="44:74">
      <c r="AR29394" s="8"/>
      <c r="BV29394" s="38"/>
    </row>
    <row r="29395" spans="44:74">
      <c r="AR29395" s="8"/>
      <c r="BV29395" s="38"/>
    </row>
    <row r="29396" spans="44:74">
      <c r="AR29396" s="8"/>
      <c r="BV29396" s="38"/>
    </row>
    <row r="29397" spans="44:74">
      <c r="AR29397" s="8"/>
      <c r="BV29397" s="38"/>
    </row>
    <row r="29398" spans="44:74">
      <c r="AR29398" s="8"/>
      <c r="BV29398" s="38"/>
    </row>
    <row r="29399" spans="44:74">
      <c r="AR29399" s="8"/>
      <c r="BV29399" s="38"/>
    </row>
    <row r="29400" spans="44:74">
      <c r="AR29400" s="8"/>
      <c r="BV29400" s="38"/>
    </row>
    <row r="29401" spans="44:74">
      <c r="AR29401" s="8"/>
      <c r="BV29401" s="38"/>
    </row>
    <row r="29402" spans="44:74">
      <c r="AR29402" s="8"/>
      <c r="BV29402" s="38"/>
    </row>
    <row r="29403" spans="44:74">
      <c r="AR29403" s="8"/>
      <c r="BV29403" s="38"/>
    </row>
    <row r="29404" spans="44:74">
      <c r="AR29404" s="8"/>
      <c r="BV29404" s="38"/>
    </row>
    <row r="29405" spans="44:74">
      <c r="AR29405" s="8"/>
      <c r="BV29405" s="38"/>
    </row>
    <row r="29406" spans="44:74">
      <c r="AR29406" s="8"/>
      <c r="BV29406" s="38"/>
    </row>
    <row r="29407" spans="44:74">
      <c r="AR29407" s="8"/>
      <c r="BV29407" s="38"/>
    </row>
    <row r="29408" spans="44:74">
      <c r="AR29408" s="8"/>
      <c r="BV29408" s="38"/>
    </row>
    <row r="29409" spans="44:74">
      <c r="AR29409" s="8"/>
      <c r="BV29409" s="38"/>
    </row>
    <row r="29410" spans="44:74">
      <c r="AR29410" s="8"/>
      <c r="BV29410" s="38"/>
    </row>
    <row r="29411" spans="44:74">
      <c r="AR29411" s="8"/>
      <c r="BV29411" s="38"/>
    </row>
    <row r="29412" spans="44:74">
      <c r="AR29412" s="8"/>
      <c r="BV29412" s="38"/>
    </row>
    <row r="29413" spans="44:74">
      <c r="AR29413" s="8"/>
      <c r="BV29413" s="38"/>
    </row>
    <row r="29414" spans="44:74">
      <c r="AR29414" s="8"/>
      <c r="BV29414" s="38"/>
    </row>
    <row r="29415" spans="44:74">
      <c r="AR29415" s="8"/>
      <c r="BV29415" s="38"/>
    </row>
    <row r="29416" spans="44:74">
      <c r="AR29416" s="8"/>
      <c r="BV29416" s="38"/>
    </row>
    <row r="29417" spans="44:74">
      <c r="AR29417" s="8"/>
      <c r="BV29417" s="38"/>
    </row>
    <row r="29418" spans="44:74">
      <c r="AR29418" s="8"/>
      <c r="BV29418" s="38"/>
    </row>
    <row r="29419" spans="44:74">
      <c r="AR29419" s="8"/>
      <c r="BV29419" s="38"/>
    </row>
    <row r="29420" spans="44:74">
      <c r="AR29420" s="8"/>
      <c r="BV29420" s="38"/>
    </row>
    <row r="29421" spans="44:74">
      <c r="AR29421" s="8"/>
      <c r="BV29421" s="38"/>
    </row>
    <row r="29422" spans="44:74">
      <c r="AR29422" s="8"/>
      <c r="BV29422" s="38"/>
    </row>
    <row r="29423" spans="44:74">
      <c r="AR29423" s="8"/>
      <c r="BV29423" s="38"/>
    </row>
    <row r="29424" spans="44:74">
      <c r="AR29424" s="8"/>
      <c r="BV29424" s="38"/>
    </row>
    <row r="29425" spans="44:74">
      <c r="AR29425" s="8"/>
      <c r="BV29425" s="38"/>
    </row>
    <row r="29426" spans="44:74">
      <c r="AR29426" s="8"/>
      <c r="BV29426" s="38"/>
    </row>
    <row r="29427" spans="44:74">
      <c r="AR29427" s="8"/>
      <c r="BV29427" s="38"/>
    </row>
    <row r="29428" spans="44:74">
      <c r="AR29428" s="8"/>
      <c r="BV29428" s="38"/>
    </row>
    <row r="29429" spans="44:74">
      <c r="AR29429" s="8"/>
      <c r="BV29429" s="38"/>
    </row>
    <row r="29430" spans="44:74">
      <c r="AR29430" s="8"/>
      <c r="BV29430" s="38"/>
    </row>
    <row r="29431" spans="44:74">
      <c r="AR29431" s="8"/>
      <c r="BV29431" s="38"/>
    </row>
    <row r="29432" spans="44:74">
      <c r="AR29432" s="8"/>
      <c r="BV29432" s="38"/>
    </row>
    <row r="29433" spans="44:74">
      <c r="AR29433" s="8"/>
      <c r="BV29433" s="38"/>
    </row>
    <row r="29434" spans="44:74">
      <c r="AR29434" s="8"/>
      <c r="BV29434" s="38"/>
    </row>
    <row r="29435" spans="44:74">
      <c r="AR29435" s="8"/>
      <c r="BV29435" s="38"/>
    </row>
    <row r="29436" spans="44:74">
      <c r="AR29436" s="8"/>
      <c r="BV29436" s="38"/>
    </row>
    <row r="29437" spans="44:74">
      <c r="AR29437" s="8"/>
      <c r="BV29437" s="38"/>
    </row>
    <row r="29438" spans="44:74">
      <c r="AR29438" s="8"/>
      <c r="BV29438" s="38"/>
    </row>
    <row r="29439" spans="44:74">
      <c r="AR29439" s="8"/>
      <c r="BV29439" s="38"/>
    </row>
    <row r="29440" spans="44:74">
      <c r="AR29440" s="8"/>
      <c r="BV29440" s="38"/>
    </row>
    <row r="29441" spans="44:74">
      <c r="AR29441" s="8"/>
      <c r="BV29441" s="38"/>
    </row>
    <row r="29442" spans="44:74">
      <c r="AR29442" s="8"/>
      <c r="BV29442" s="38"/>
    </row>
    <row r="29443" spans="44:74">
      <c r="AR29443" s="8"/>
      <c r="BV29443" s="38"/>
    </row>
    <row r="29444" spans="44:74">
      <c r="AR29444" s="8"/>
      <c r="BV29444" s="38"/>
    </row>
    <row r="29445" spans="44:74">
      <c r="AR29445" s="8"/>
      <c r="BV29445" s="38"/>
    </row>
    <row r="29446" spans="44:74">
      <c r="AR29446" s="8"/>
      <c r="BV29446" s="38"/>
    </row>
    <row r="29447" spans="44:74">
      <c r="AR29447" s="8"/>
      <c r="BV29447" s="38"/>
    </row>
    <row r="29448" spans="44:74">
      <c r="AR29448" s="8"/>
      <c r="BV29448" s="38"/>
    </row>
    <row r="29449" spans="44:74">
      <c r="AR29449" s="8"/>
      <c r="BV29449" s="38"/>
    </row>
    <row r="29450" spans="44:74">
      <c r="AR29450" s="8"/>
      <c r="BV29450" s="38"/>
    </row>
    <row r="29451" spans="44:74">
      <c r="AR29451" s="8"/>
      <c r="BV29451" s="38"/>
    </row>
    <row r="29452" spans="44:74">
      <c r="AR29452" s="8"/>
      <c r="BV29452" s="38"/>
    </row>
    <row r="29453" spans="44:74">
      <c r="AR29453" s="8"/>
      <c r="BV29453" s="38"/>
    </row>
    <row r="29454" spans="44:74">
      <c r="AR29454" s="8"/>
      <c r="BV29454" s="38"/>
    </row>
    <row r="29455" spans="44:74">
      <c r="AR29455" s="8"/>
      <c r="BV29455" s="38"/>
    </row>
    <row r="29456" spans="44:74">
      <c r="AR29456" s="8"/>
      <c r="BV29456" s="38"/>
    </row>
    <row r="29457" spans="44:74">
      <c r="AR29457" s="8"/>
      <c r="BV29457" s="38"/>
    </row>
    <row r="29458" spans="44:74">
      <c r="AR29458" s="8"/>
      <c r="BV29458" s="38"/>
    </row>
    <row r="29459" spans="44:74">
      <c r="AR29459" s="8"/>
      <c r="BV29459" s="38"/>
    </row>
    <row r="29460" spans="44:74">
      <c r="AR29460" s="8"/>
      <c r="BV29460" s="38"/>
    </row>
    <row r="29461" spans="44:74">
      <c r="AR29461" s="8"/>
      <c r="BV29461" s="38"/>
    </row>
    <row r="29462" spans="44:74">
      <c r="AR29462" s="8"/>
      <c r="BV29462" s="38"/>
    </row>
    <row r="29463" spans="44:74">
      <c r="AR29463" s="8"/>
      <c r="BV29463" s="38"/>
    </row>
    <row r="29464" spans="44:74">
      <c r="AR29464" s="8"/>
      <c r="BV29464" s="38"/>
    </row>
    <row r="29465" spans="44:74">
      <c r="AR29465" s="8"/>
      <c r="BV29465" s="38"/>
    </row>
    <row r="29466" spans="44:74">
      <c r="AR29466" s="8"/>
      <c r="BV29466" s="38"/>
    </row>
    <row r="29467" spans="44:74">
      <c r="AR29467" s="8"/>
      <c r="BV29467" s="38"/>
    </row>
    <row r="29468" spans="44:74">
      <c r="AR29468" s="8"/>
      <c r="BV29468" s="38"/>
    </row>
    <row r="29469" spans="44:74">
      <c r="AR29469" s="8"/>
      <c r="BV29469" s="38"/>
    </row>
    <row r="29470" spans="44:74">
      <c r="AR29470" s="8"/>
      <c r="BV29470" s="38"/>
    </row>
    <row r="29471" spans="44:74">
      <c r="AR29471" s="8"/>
      <c r="BV29471" s="38"/>
    </row>
    <row r="29472" spans="44:74">
      <c r="AR29472" s="8"/>
      <c r="BV29472" s="38"/>
    </row>
    <row r="29473" spans="44:74">
      <c r="AR29473" s="8"/>
      <c r="BV29473" s="38"/>
    </row>
    <row r="29474" spans="44:74">
      <c r="AR29474" s="8"/>
      <c r="BV29474" s="38"/>
    </row>
    <row r="29475" spans="44:74">
      <c r="AR29475" s="8"/>
      <c r="BV29475" s="38"/>
    </row>
    <row r="29476" spans="44:74">
      <c r="AR29476" s="8"/>
      <c r="BV29476" s="38"/>
    </row>
    <row r="29477" spans="44:74">
      <c r="AR29477" s="8"/>
      <c r="BV29477" s="38"/>
    </row>
    <row r="29478" spans="44:74">
      <c r="AR29478" s="8"/>
      <c r="BV29478" s="38"/>
    </row>
    <row r="29479" spans="44:74">
      <c r="AR29479" s="8"/>
      <c r="BV29479" s="38"/>
    </row>
    <row r="29480" spans="44:74">
      <c r="AR29480" s="8"/>
      <c r="BV29480" s="38"/>
    </row>
    <row r="29481" spans="44:74">
      <c r="AR29481" s="8"/>
      <c r="BV29481" s="38"/>
    </row>
    <row r="29482" spans="44:74">
      <c r="AR29482" s="8"/>
      <c r="BV29482" s="38"/>
    </row>
    <row r="29483" spans="44:74">
      <c r="AR29483" s="8"/>
      <c r="BV29483" s="38"/>
    </row>
    <row r="29484" spans="44:74">
      <c r="AR29484" s="8"/>
      <c r="BV29484" s="38"/>
    </row>
    <row r="29485" spans="44:74">
      <c r="AR29485" s="8"/>
      <c r="BV29485" s="38"/>
    </row>
    <row r="29486" spans="44:74">
      <c r="AR29486" s="8"/>
      <c r="BV29486" s="38"/>
    </row>
    <row r="29487" spans="44:74">
      <c r="AR29487" s="8"/>
      <c r="BV29487" s="38"/>
    </row>
    <row r="29488" spans="44:74">
      <c r="AR29488" s="8"/>
      <c r="BV29488" s="38"/>
    </row>
    <row r="29489" spans="44:74">
      <c r="AR29489" s="8"/>
      <c r="BV29489" s="38"/>
    </row>
    <row r="29490" spans="44:74">
      <c r="AR29490" s="8"/>
      <c r="BV29490" s="38"/>
    </row>
    <row r="29491" spans="44:74">
      <c r="AR29491" s="8"/>
      <c r="BV29491" s="38"/>
    </row>
    <row r="29492" spans="44:74">
      <c r="AR29492" s="8"/>
      <c r="BV29492" s="38"/>
    </row>
    <row r="29493" spans="44:74">
      <c r="AR29493" s="8"/>
      <c r="BV29493" s="38"/>
    </row>
    <row r="29494" spans="44:74">
      <c r="AR29494" s="8"/>
      <c r="BV29494" s="38"/>
    </row>
    <row r="29495" spans="44:74">
      <c r="AR29495" s="8"/>
      <c r="BV29495" s="38"/>
    </row>
    <row r="29496" spans="44:74">
      <c r="AR29496" s="8"/>
      <c r="BV29496" s="38"/>
    </row>
    <row r="29497" spans="44:74">
      <c r="AR29497" s="8"/>
      <c r="BV29497" s="38"/>
    </row>
    <row r="29498" spans="44:74">
      <c r="AR29498" s="8"/>
      <c r="BV29498" s="38"/>
    </row>
    <row r="29499" spans="44:74">
      <c r="AR29499" s="8"/>
      <c r="BV29499" s="38"/>
    </row>
    <row r="29500" spans="44:74">
      <c r="AR29500" s="8"/>
      <c r="BV29500" s="38"/>
    </row>
    <row r="29501" spans="44:74">
      <c r="AR29501" s="8"/>
      <c r="BV29501" s="38"/>
    </row>
    <row r="29502" spans="44:74">
      <c r="AR29502" s="8"/>
      <c r="BV29502" s="38"/>
    </row>
    <row r="29503" spans="44:74">
      <c r="AR29503" s="8"/>
      <c r="BV29503" s="38"/>
    </row>
    <row r="29504" spans="44:74">
      <c r="AR29504" s="8"/>
      <c r="BV29504" s="38"/>
    </row>
    <row r="29505" spans="44:74">
      <c r="AR29505" s="8"/>
      <c r="BV29505" s="38"/>
    </row>
    <row r="29506" spans="44:74">
      <c r="AR29506" s="8"/>
      <c r="BV29506" s="38"/>
    </row>
    <row r="29507" spans="44:74">
      <c r="AR29507" s="8"/>
      <c r="BV29507" s="38"/>
    </row>
    <row r="29508" spans="44:74">
      <c r="AR29508" s="8"/>
      <c r="BV29508" s="38"/>
    </row>
    <row r="29509" spans="44:74">
      <c r="AR29509" s="8"/>
      <c r="BV29509" s="38"/>
    </row>
    <row r="29510" spans="44:74">
      <c r="AR29510" s="8"/>
      <c r="BV29510" s="38"/>
    </row>
    <row r="29511" spans="44:74">
      <c r="AR29511" s="8"/>
      <c r="BV29511" s="38"/>
    </row>
    <row r="29512" spans="44:74">
      <c r="AR29512" s="8"/>
      <c r="BV29512" s="38"/>
    </row>
    <row r="29513" spans="44:74">
      <c r="AR29513" s="8"/>
      <c r="BV29513" s="38"/>
    </row>
    <row r="29514" spans="44:74">
      <c r="AR29514" s="8"/>
      <c r="BV29514" s="38"/>
    </row>
    <row r="29515" spans="44:74">
      <c r="AR29515" s="8"/>
      <c r="BV29515" s="38"/>
    </row>
    <row r="29516" spans="44:74">
      <c r="AR29516" s="8"/>
      <c r="BV29516" s="38"/>
    </row>
    <row r="29517" spans="44:74">
      <c r="AR29517" s="8"/>
      <c r="BV29517" s="38"/>
    </row>
    <row r="29518" spans="44:74">
      <c r="AR29518" s="8"/>
      <c r="BV29518" s="38"/>
    </row>
    <row r="29519" spans="44:74">
      <c r="AR29519" s="8"/>
      <c r="BV29519" s="38"/>
    </row>
    <row r="29520" spans="44:74">
      <c r="AR29520" s="8"/>
      <c r="BV29520" s="38"/>
    </row>
    <row r="29521" spans="44:74">
      <c r="AR29521" s="8"/>
      <c r="BV29521" s="38"/>
    </row>
    <row r="29522" spans="44:74">
      <c r="AR29522" s="8"/>
      <c r="BV29522" s="38"/>
    </row>
    <row r="29523" spans="44:74">
      <c r="AR29523" s="8"/>
      <c r="BV29523" s="38"/>
    </row>
    <row r="29524" spans="44:74">
      <c r="AR29524" s="8"/>
      <c r="BV29524" s="38"/>
    </row>
    <row r="29525" spans="44:74">
      <c r="AR29525" s="8"/>
      <c r="BV29525" s="38"/>
    </row>
    <row r="29526" spans="44:74">
      <c r="AR29526" s="8"/>
      <c r="BV29526" s="38"/>
    </row>
    <row r="29527" spans="44:74">
      <c r="AR29527" s="8"/>
      <c r="BV29527" s="38"/>
    </row>
    <row r="29528" spans="44:74">
      <c r="AR29528" s="8"/>
      <c r="BV29528" s="38"/>
    </row>
    <row r="29529" spans="44:74">
      <c r="AR29529" s="8"/>
      <c r="BV29529" s="38"/>
    </row>
    <row r="29530" spans="44:74">
      <c r="AR29530" s="8"/>
      <c r="BV29530" s="38"/>
    </row>
    <row r="29531" spans="44:74">
      <c r="AR29531" s="8"/>
      <c r="BV29531" s="38"/>
    </row>
    <row r="29532" spans="44:74">
      <c r="AR29532" s="8"/>
      <c r="BV29532" s="38"/>
    </row>
    <row r="29533" spans="44:74">
      <c r="AR29533" s="8"/>
      <c r="BV29533" s="38"/>
    </row>
    <row r="29534" spans="44:74">
      <c r="AR29534" s="8"/>
      <c r="BV29534" s="38"/>
    </row>
    <row r="29535" spans="44:74">
      <c r="AR29535" s="8"/>
      <c r="BV29535" s="38"/>
    </row>
    <row r="29536" spans="44:74">
      <c r="AR29536" s="8"/>
      <c r="BV29536" s="38"/>
    </row>
    <row r="29537" spans="44:74">
      <c r="AR29537" s="8"/>
      <c r="BV29537" s="38"/>
    </row>
    <row r="29538" spans="44:74">
      <c r="AR29538" s="8"/>
      <c r="BV29538" s="38"/>
    </row>
    <row r="29539" spans="44:74">
      <c r="AR29539" s="8"/>
      <c r="BV29539" s="38"/>
    </row>
    <row r="29540" spans="44:74">
      <c r="AR29540" s="8"/>
      <c r="BV29540" s="38"/>
    </row>
    <row r="29541" spans="44:74">
      <c r="AR29541" s="8"/>
      <c r="BV29541" s="38"/>
    </row>
    <row r="29542" spans="44:74">
      <c r="AR29542" s="8"/>
      <c r="BV29542" s="38"/>
    </row>
    <row r="29543" spans="44:74">
      <c r="AR29543" s="8"/>
      <c r="BV29543" s="38"/>
    </row>
    <row r="29544" spans="44:74">
      <c r="AR29544" s="8"/>
      <c r="BV29544" s="38"/>
    </row>
    <row r="29545" spans="44:74">
      <c r="AR29545" s="8"/>
      <c r="BV29545" s="38"/>
    </row>
    <row r="29546" spans="44:74">
      <c r="AR29546" s="8"/>
      <c r="BV29546" s="38"/>
    </row>
    <row r="29547" spans="44:74">
      <c r="AR29547" s="8"/>
      <c r="BV29547" s="38"/>
    </row>
    <row r="29548" spans="44:74">
      <c r="AR29548" s="8"/>
      <c r="BV29548" s="38"/>
    </row>
    <row r="29549" spans="44:74">
      <c r="AR29549" s="8"/>
      <c r="BV29549" s="38"/>
    </row>
    <row r="29550" spans="44:74">
      <c r="AR29550" s="8"/>
      <c r="BV29550" s="38"/>
    </row>
    <row r="29551" spans="44:74">
      <c r="AR29551" s="8"/>
      <c r="BV29551" s="38"/>
    </row>
    <row r="29552" spans="44:74">
      <c r="AR29552" s="8"/>
      <c r="BV29552" s="38"/>
    </row>
    <row r="29553" spans="44:74">
      <c r="AR29553" s="8"/>
      <c r="BV29553" s="38"/>
    </row>
    <row r="29554" spans="44:74">
      <c r="AR29554" s="8"/>
      <c r="BV29554" s="38"/>
    </row>
    <row r="29555" spans="44:74">
      <c r="AR29555" s="8"/>
      <c r="BV29555" s="38"/>
    </row>
    <row r="29556" spans="44:74">
      <c r="AR29556" s="8"/>
      <c r="BV29556" s="38"/>
    </row>
    <row r="29557" spans="44:74">
      <c r="AR29557" s="8"/>
      <c r="BV29557" s="38"/>
    </row>
    <row r="29558" spans="44:74">
      <c r="AR29558" s="8"/>
      <c r="BV29558" s="38"/>
    </row>
    <row r="29559" spans="44:74">
      <c r="AR29559" s="8"/>
      <c r="BV29559" s="38"/>
    </row>
    <row r="29560" spans="44:74">
      <c r="AR29560" s="8"/>
      <c r="BV29560" s="38"/>
    </row>
    <row r="29561" spans="44:74">
      <c r="AR29561" s="8"/>
      <c r="BV29561" s="38"/>
    </row>
    <row r="29562" spans="44:74">
      <c r="AR29562" s="8"/>
      <c r="BV29562" s="38"/>
    </row>
    <row r="29563" spans="44:74">
      <c r="AR29563" s="8"/>
      <c r="BV29563" s="38"/>
    </row>
    <row r="29564" spans="44:74">
      <c r="AR29564" s="8"/>
      <c r="BV29564" s="38"/>
    </row>
    <row r="29565" spans="44:74">
      <c r="AR29565" s="8"/>
      <c r="BV29565" s="38"/>
    </row>
    <row r="29566" spans="44:74">
      <c r="AR29566" s="8"/>
      <c r="BV29566" s="38"/>
    </row>
    <row r="29567" spans="44:74">
      <c r="AR29567" s="8"/>
      <c r="BV29567" s="38"/>
    </row>
    <row r="29568" spans="44:74">
      <c r="AR29568" s="8"/>
      <c r="BV29568" s="38"/>
    </row>
    <row r="29569" spans="44:74">
      <c r="AR29569" s="8"/>
      <c r="BV29569" s="38"/>
    </row>
    <row r="29570" spans="44:74">
      <c r="AR29570" s="8"/>
      <c r="BV29570" s="38"/>
    </row>
    <row r="29571" spans="44:74">
      <c r="AR29571" s="8"/>
      <c r="BV29571" s="38"/>
    </row>
    <row r="29572" spans="44:74">
      <c r="AR29572" s="8"/>
      <c r="BV29572" s="38"/>
    </row>
    <row r="29573" spans="44:74">
      <c r="AR29573" s="8"/>
      <c r="BV29573" s="38"/>
    </row>
    <row r="29574" spans="44:74">
      <c r="AR29574" s="8"/>
      <c r="BV29574" s="38"/>
    </row>
    <row r="29575" spans="44:74">
      <c r="AR29575" s="8"/>
      <c r="BV29575" s="38"/>
    </row>
    <row r="29576" spans="44:74">
      <c r="AR29576" s="8"/>
      <c r="BV29576" s="38"/>
    </row>
    <row r="29577" spans="44:74">
      <c r="AR29577" s="8"/>
      <c r="BV29577" s="38"/>
    </row>
    <row r="29578" spans="44:74">
      <c r="AR29578" s="8"/>
      <c r="BV29578" s="38"/>
    </row>
    <row r="29579" spans="44:74">
      <c r="AR29579" s="8"/>
      <c r="BV29579" s="38"/>
    </row>
    <row r="29580" spans="44:74">
      <c r="AR29580" s="8"/>
      <c r="BV29580" s="38"/>
    </row>
    <row r="29581" spans="44:74">
      <c r="AR29581" s="8"/>
      <c r="BV29581" s="38"/>
    </row>
    <row r="29582" spans="44:74">
      <c r="AR29582" s="8"/>
      <c r="BV29582" s="38"/>
    </row>
    <row r="29583" spans="44:74">
      <c r="AR29583" s="8"/>
      <c r="BV29583" s="38"/>
    </row>
    <row r="29584" spans="44:74">
      <c r="AR29584" s="8"/>
      <c r="BV29584" s="38"/>
    </row>
    <row r="29585" spans="44:74">
      <c r="AR29585" s="8"/>
      <c r="BV29585" s="38"/>
    </row>
    <row r="29586" spans="44:74">
      <c r="AR29586" s="8"/>
      <c r="BV29586" s="38"/>
    </row>
    <row r="29587" spans="44:74">
      <c r="AR29587" s="8"/>
      <c r="BV29587" s="38"/>
    </row>
    <row r="29588" spans="44:74">
      <c r="AR29588" s="8"/>
      <c r="BV29588" s="38"/>
    </row>
    <row r="29589" spans="44:74">
      <c r="AR29589" s="8"/>
      <c r="BV29589" s="38"/>
    </row>
    <row r="29590" spans="44:74">
      <c r="AR29590" s="8"/>
      <c r="BV29590" s="38"/>
    </row>
    <row r="29591" spans="44:74">
      <c r="AR29591" s="8"/>
      <c r="BV29591" s="38"/>
    </row>
    <row r="29592" spans="44:74">
      <c r="AR29592" s="8"/>
      <c r="BV29592" s="38"/>
    </row>
    <row r="29593" spans="44:74">
      <c r="AR29593" s="8"/>
      <c r="BV29593" s="38"/>
    </row>
    <row r="29594" spans="44:74">
      <c r="AR29594" s="8"/>
      <c r="BV29594" s="38"/>
    </row>
    <row r="29595" spans="44:74">
      <c r="AR29595" s="8"/>
      <c r="BV29595" s="38"/>
    </row>
    <row r="29596" spans="44:74">
      <c r="AR29596" s="8"/>
      <c r="BV29596" s="38"/>
    </row>
    <row r="29597" spans="44:74">
      <c r="AR29597" s="8"/>
      <c r="BV29597" s="38"/>
    </row>
    <row r="29598" spans="44:74">
      <c r="AR29598" s="8"/>
      <c r="BV29598" s="38"/>
    </row>
    <row r="29599" spans="44:74">
      <c r="AR29599" s="8"/>
      <c r="BV29599" s="38"/>
    </row>
    <row r="29600" spans="44:74">
      <c r="AR29600" s="8"/>
      <c r="BV29600" s="38"/>
    </row>
    <row r="29601" spans="44:74">
      <c r="AR29601" s="8"/>
      <c r="BV29601" s="38"/>
    </row>
    <row r="29602" spans="44:74">
      <c r="AR29602" s="8"/>
      <c r="BV29602" s="38"/>
    </row>
    <row r="29603" spans="44:74">
      <c r="AR29603" s="8"/>
      <c r="BV29603" s="38"/>
    </row>
    <row r="29604" spans="44:74">
      <c r="AR29604" s="8"/>
      <c r="BV29604" s="38"/>
    </row>
    <row r="29605" spans="44:74">
      <c r="AR29605" s="8"/>
      <c r="BV29605" s="38"/>
    </row>
    <row r="29606" spans="44:74">
      <c r="AR29606" s="8"/>
      <c r="BV29606" s="38"/>
    </row>
    <row r="29607" spans="44:74">
      <c r="AR29607" s="8"/>
      <c r="BV29607" s="38"/>
    </row>
    <row r="29608" spans="44:74">
      <c r="AR29608" s="8"/>
      <c r="BV29608" s="38"/>
    </row>
    <row r="29609" spans="44:74">
      <c r="AR29609" s="8"/>
      <c r="BV29609" s="38"/>
    </row>
    <row r="29610" spans="44:74">
      <c r="AR29610" s="8"/>
      <c r="BV29610" s="38"/>
    </row>
    <row r="29611" spans="44:74">
      <c r="AR29611" s="8"/>
      <c r="BV29611" s="38"/>
    </row>
    <row r="29612" spans="44:74">
      <c r="AR29612" s="8"/>
      <c r="BV29612" s="38"/>
    </row>
    <row r="29613" spans="44:74">
      <c r="AR29613" s="8"/>
      <c r="BV29613" s="38"/>
    </row>
    <row r="29614" spans="44:74">
      <c r="AR29614" s="8"/>
      <c r="BV29614" s="38"/>
    </row>
    <row r="29615" spans="44:74">
      <c r="AR29615" s="8"/>
      <c r="BV29615" s="38"/>
    </row>
    <row r="29616" spans="44:74">
      <c r="AR29616" s="8"/>
      <c r="BV29616" s="38"/>
    </row>
    <row r="29617" spans="44:74">
      <c r="AR29617" s="8"/>
      <c r="BV29617" s="38"/>
    </row>
    <row r="29618" spans="44:74">
      <c r="AR29618" s="8"/>
      <c r="BV29618" s="38"/>
    </row>
    <row r="29619" spans="44:74">
      <c r="AR29619" s="8"/>
      <c r="BV29619" s="38"/>
    </row>
    <row r="29620" spans="44:74">
      <c r="AR29620" s="8"/>
      <c r="BV29620" s="38"/>
    </row>
    <row r="29621" spans="44:74">
      <c r="AR29621" s="8"/>
      <c r="BV29621" s="38"/>
    </row>
    <row r="29622" spans="44:74">
      <c r="AR29622" s="8"/>
      <c r="BV29622" s="38"/>
    </row>
    <row r="29623" spans="44:74">
      <c r="AR29623" s="8"/>
      <c r="BV29623" s="38"/>
    </row>
    <row r="29624" spans="44:74">
      <c r="AR29624" s="8"/>
      <c r="BV29624" s="38"/>
    </row>
    <row r="29625" spans="44:74">
      <c r="AR29625" s="8"/>
      <c r="BV29625" s="38"/>
    </row>
    <row r="29626" spans="44:74">
      <c r="AR29626" s="8"/>
      <c r="BV29626" s="38"/>
    </row>
    <row r="29627" spans="44:74">
      <c r="AR29627" s="8"/>
      <c r="BV29627" s="38"/>
    </row>
    <row r="29628" spans="44:74">
      <c r="AR29628" s="8"/>
      <c r="BV29628" s="38"/>
    </row>
    <row r="29629" spans="44:74">
      <c r="AR29629" s="8"/>
      <c r="BV29629" s="38"/>
    </row>
    <row r="29630" spans="44:74">
      <c r="AR29630" s="8"/>
      <c r="BV29630" s="38"/>
    </row>
    <row r="29631" spans="44:74">
      <c r="AR29631" s="8"/>
      <c r="BV29631" s="38"/>
    </row>
    <row r="29632" spans="44:74">
      <c r="AR29632" s="8"/>
      <c r="BV29632" s="38"/>
    </row>
    <row r="29633" spans="44:74">
      <c r="AR29633" s="8"/>
      <c r="BV29633" s="38"/>
    </row>
    <row r="29634" spans="44:74">
      <c r="AR29634" s="8"/>
      <c r="BV29634" s="38"/>
    </row>
    <row r="29635" spans="44:74">
      <c r="AR29635" s="8"/>
      <c r="BV29635" s="38"/>
    </row>
    <row r="29636" spans="44:74">
      <c r="AR29636" s="8"/>
      <c r="BV29636" s="38"/>
    </row>
    <row r="29637" spans="44:74">
      <c r="AR29637" s="8"/>
      <c r="BV29637" s="38"/>
    </row>
    <row r="29638" spans="44:74">
      <c r="AR29638" s="8"/>
      <c r="BV29638" s="38"/>
    </row>
    <row r="29639" spans="44:74">
      <c r="AR29639" s="8"/>
      <c r="BV29639" s="38"/>
    </row>
    <row r="29640" spans="44:74">
      <c r="AR29640" s="8"/>
      <c r="BV29640" s="38"/>
    </row>
    <row r="29641" spans="44:74">
      <c r="AR29641" s="8"/>
      <c r="BV29641" s="38"/>
    </row>
    <row r="29642" spans="44:74">
      <c r="AR29642" s="8"/>
      <c r="BV29642" s="38"/>
    </row>
    <row r="29643" spans="44:74">
      <c r="AR29643" s="8"/>
      <c r="BV29643" s="38"/>
    </row>
    <row r="29644" spans="44:74">
      <c r="AR29644" s="8"/>
      <c r="BV29644" s="38"/>
    </row>
    <row r="29645" spans="44:74">
      <c r="AR29645" s="8"/>
      <c r="BV29645" s="38"/>
    </row>
    <row r="29646" spans="44:74">
      <c r="AR29646" s="8"/>
      <c r="BV29646" s="38"/>
    </row>
    <row r="29647" spans="44:74">
      <c r="AR29647" s="8"/>
      <c r="BV29647" s="38"/>
    </row>
    <row r="29648" spans="44:74">
      <c r="AR29648" s="8"/>
      <c r="BV29648" s="38"/>
    </row>
    <row r="29649" spans="44:74">
      <c r="AR29649" s="8"/>
      <c r="BV29649" s="38"/>
    </row>
    <row r="29650" spans="44:74">
      <c r="AR29650" s="8"/>
      <c r="BV29650" s="38"/>
    </row>
    <row r="29651" spans="44:74">
      <c r="AR29651" s="8"/>
      <c r="BV29651" s="38"/>
    </row>
    <row r="29652" spans="44:74">
      <c r="AR29652" s="8"/>
      <c r="BV29652" s="38"/>
    </row>
    <row r="29653" spans="44:74">
      <c r="AR29653" s="8"/>
      <c r="BV29653" s="38"/>
    </row>
    <row r="29654" spans="44:74">
      <c r="AR29654" s="8"/>
      <c r="BV29654" s="38"/>
    </row>
    <row r="29655" spans="44:74">
      <c r="AR29655" s="8"/>
      <c r="BV29655" s="38"/>
    </row>
    <row r="29656" spans="44:74">
      <c r="AR29656" s="8"/>
      <c r="BV29656" s="38"/>
    </row>
    <row r="29657" spans="44:74">
      <c r="AR29657" s="8"/>
      <c r="BV29657" s="38"/>
    </row>
    <row r="29658" spans="44:74">
      <c r="AR29658" s="8"/>
      <c r="BV29658" s="38"/>
    </row>
    <row r="29659" spans="44:74">
      <c r="AR29659" s="8"/>
      <c r="BV29659" s="38"/>
    </row>
    <row r="29660" spans="44:74">
      <c r="AR29660" s="8"/>
      <c r="BV29660" s="38"/>
    </row>
    <row r="29661" spans="44:74">
      <c r="AR29661" s="8"/>
      <c r="BV29661" s="38"/>
    </row>
    <row r="29662" spans="44:74">
      <c r="AR29662" s="8"/>
      <c r="BV29662" s="38"/>
    </row>
    <row r="29663" spans="44:74">
      <c r="AR29663" s="8"/>
      <c r="BV29663" s="38"/>
    </row>
    <row r="29664" spans="44:74">
      <c r="AR29664" s="8"/>
      <c r="BV29664" s="38"/>
    </row>
    <row r="29665" spans="44:74">
      <c r="AR29665" s="8"/>
      <c r="BV29665" s="38"/>
    </row>
    <row r="29666" spans="44:74">
      <c r="AR29666" s="8"/>
      <c r="BV29666" s="38"/>
    </row>
    <row r="29667" spans="44:74">
      <c r="AR29667" s="8"/>
      <c r="BV29667" s="38"/>
    </row>
    <row r="29668" spans="44:74">
      <c r="AR29668" s="8"/>
      <c r="BV29668" s="38"/>
    </row>
    <row r="29669" spans="44:74">
      <c r="AR29669" s="8"/>
      <c r="BV29669" s="38"/>
    </row>
    <row r="29670" spans="44:74">
      <c r="AR29670" s="8"/>
      <c r="BV29670" s="38"/>
    </row>
    <row r="29671" spans="44:74">
      <c r="AR29671" s="8"/>
      <c r="BV29671" s="38"/>
    </row>
    <row r="29672" spans="44:74">
      <c r="AR29672" s="8"/>
      <c r="BV29672" s="38"/>
    </row>
    <row r="29673" spans="44:74">
      <c r="AR29673" s="8"/>
      <c r="BV29673" s="38"/>
    </row>
    <row r="29674" spans="44:74">
      <c r="AR29674" s="8"/>
      <c r="BV29674" s="38"/>
    </row>
    <row r="29675" spans="44:74">
      <c r="AR29675" s="8"/>
      <c r="BV29675" s="38"/>
    </row>
    <row r="29676" spans="44:74">
      <c r="AR29676" s="8"/>
      <c r="BV29676" s="38"/>
    </row>
    <row r="29677" spans="44:74">
      <c r="AR29677" s="8"/>
      <c r="BV29677" s="38"/>
    </row>
    <row r="29678" spans="44:74">
      <c r="AR29678" s="8"/>
      <c r="BV29678" s="38"/>
    </row>
    <row r="29679" spans="44:74">
      <c r="AR29679" s="8"/>
      <c r="BV29679" s="38"/>
    </row>
    <row r="29680" spans="44:74">
      <c r="AR29680" s="8"/>
      <c r="BV29680" s="38"/>
    </row>
    <row r="29681" spans="44:74">
      <c r="AR29681" s="8"/>
      <c r="BV29681" s="38"/>
    </row>
    <row r="29682" spans="44:74">
      <c r="AR29682" s="8"/>
      <c r="BV29682" s="38"/>
    </row>
    <row r="29683" spans="44:74">
      <c r="AR29683" s="8"/>
      <c r="BV29683" s="38"/>
    </row>
    <row r="29684" spans="44:74">
      <c r="AR29684" s="8"/>
      <c r="BV29684" s="38"/>
    </row>
    <row r="29685" spans="44:74">
      <c r="AR29685" s="8"/>
      <c r="BV29685" s="38"/>
    </row>
    <row r="29686" spans="44:74">
      <c r="AR29686" s="8"/>
      <c r="BV29686" s="38"/>
    </row>
    <row r="29687" spans="44:74">
      <c r="AR29687" s="8"/>
      <c r="BV29687" s="38"/>
    </row>
    <row r="29688" spans="44:74">
      <c r="AR29688" s="8"/>
      <c r="BV29688" s="38"/>
    </row>
    <row r="29689" spans="44:74">
      <c r="AR29689" s="8"/>
      <c r="BV29689" s="38"/>
    </row>
    <row r="29690" spans="44:74">
      <c r="AR29690" s="8"/>
      <c r="BV29690" s="38"/>
    </row>
    <row r="29691" spans="44:74">
      <c r="AR29691" s="8"/>
      <c r="BV29691" s="38"/>
    </row>
    <row r="29692" spans="44:74">
      <c r="AR29692" s="8"/>
      <c r="BV29692" s="38"/>
    </row>
    <row r="29693" spans="44:74">
      <c r="AR29693" s="8"/>
      <c r="BV29693" s="38"/>
    </row>
    <row r="29694" spans="44:74">
      <c r="AR29694" s="8"/>
      <c r="BV29694" s="38"/>
    </row>
    <row r="29695" spans="44:74">
      <c r="AR29695" s="8"/>
      <c r="BV29695" s="38"/>
    </row>
    <row r="29696" spans="44:74">
      <c r="AR29696" s="8"/>
      <c r="BV29696" s="38"/>
    </row>
    <row r="29697" spans="44:74">
      <c r="AR29697" s="8"/>
      <c r="BV29697" s="38"/>
    </row>
    <row r="29698" spans="44:74">
      <c r="AR29698" s="8"/>
      <c r="BV29698" s="38"/>
    </row>
    <row r="29699" spans="44:74">
      <c r="AR29699" s="8"/>
      <c r="BV29699" s="38"/>
    </row>
    <row r="29700" spans="44:74">
      <c r="AR29700" s="8"/>
      <c r="BV29700" s="38"/>
    </row>
    <row r="29701" spans="44:74">
      <c r="AR29701" s="8"/>
      <c r="BV29701" s="38"/>
    </row>
    <row r="29702" spans="44:74">
      <c r="AR29702" s="8"/>
      <c r="BV29702" s="38"/>
    </row>
    <row r="29703" spans="44:74">
      <c r="AR29703" s="8"/>
      <c r="BV29703" s="38"/>
    </row>
    <row r="29704" spans="44:74">
      <c r="AR29704" s="8"/>
      <c r="BV29704" s="38"/>
    </row>
    <row r="29705" spans="44:74">
      <c r="AR29705" s="8"/>
      <c r="BV29705" s="38"/>
    </row>
    <row r="29706" spans="44:74">
      <c r="AR29706" s="8"/>
      <c r="BV29706" s="38"/>
    </row>
    <row r="29707" spans="44:74">
      <c r="AR29707" s="8"/>
      <c r="BV29707" s="38"/>
    </row>
    <row r="29708" spans="44:74">
      <c r="AR29708" s="8"/>
      <c r="BV29708" s="38"/>
    </row>
    <row r="29709" spans="44:74">
      <c r="AR29709" s="8"/>
      <c r="BV29709" s="38"/>
    </row>
    <row r="29710" spans="44:74">
      <c r="AR29710" s="8"/>
      <c r="BV29710" s="38"/>
    </row>
    <row r="29711" spans="44:74">
      <c r="AR29711" s="8"/>
      <c r="BV29711" s="38"/>
    </row>
    <row r="29712" spans="44:74">
      <c r="AR29712" s="8"/>
      <c r="BV29712" s="38"/>
    </row>
    <row r="29713" spans="44:74">
      <c r="AR29713" s="8"/>
      <c r="BV29713" s="38"/>
    </row>
    <row r="29714" spans="44:74">
      <c r="AR29714" s="8"/>
      <c r="BV29714" s="38"/>
    </row>
    <row r="29715" spans="44:74">
      <c r="AR29715" s="8"/>
      <c r="BV29715" s="38"/>
    </row>
    <row r="29716" spans="44:74">
      <c r="AR29716" s="8"/>
      <c r="BV29716" s="38"/>
    </row>
    <row r="29717" spans="44:74">
      <c r="AR29717" s="8"/>
      <c r="BV29717" s="38"/>
    </row>
    <row r="29718" spans="44:74">
      <c r="AR29718" s="8"/>
      <c r="BV29718" s="38"/>
    </row>
    <row r="29719" spans="44:74">
      <c r="AR29719" s="8"/>
      <c r="BV29719" s="38"/>
    </row>
    <row r="29720" spans="44:74">
      <c r="AR29720" s="8"/>
      <c r="BV29720" s="38"/>
    </row>
    <row r="29721" spans="44:74">
      <c r="AR29721" s="8"/>
      <c r="BV29721" s="38"/>
    </row>
    <row r="29722" spans="44:74">
      <c r="AR29722" s="8"/>
      <c r="BV29722" s="38"/>
    </row>
    <row r="29723" spans="44:74">
      <c r="AR29723" s="8"/>
      <c r="BV29723" s="38"/>
    </row>
    <row r="29724" spans="44:74">
      <c r="AR29724" s="8"/>
      <c r="BV29724" s="38"/>
    </row>
    <row r="29725" spans="44:74">
      <c r="AR29725" s="8"/>
      <c r="BV29725" s="38"/>
    </row>
    <row r="29726" spans="44:74">
      <c r="AR29726" s="8"/>
      <c r="BV29726" s="38"/>
    </row>
    <row r="29727" spans="44:74">
      <c r="AR29727" s="8"/>
      <c r="BV29727" s="38"/>
    </row>
    <row r="29728" spans="44:74">
      <c r="AR29728" s="8"/>
      <c r="BV29728" s="38"/>
    </row>
    <row r="29729" spans="44:74">
      <c r="AR29729" s="8"/>
      <c r="BV29729" s="38"/>
    </row>
    <row r="29730" spans="44:74">
      <c r="AR29730" s="8"/>
      <c r="BV29730" s="38"/>
    </row>
    <row r="29731" spans="44:74">
      <c r="AR29731" s="8"/>
      <c r="BV29731" s="38"/>
    </row>
    <row r="29732" spans="44:74">
      <c r="AR29732" s="8"/>
      <c r="BV29732" s="38"/>
    </row>
    <row r="29733" spans="44:74">
      <c r="AR29733" s="8"/>
      <c r="BV29733" s="38"/>
    </row>
    <row r="29734" spans="44:74">
      <c r="AR29734" s="8"/>
      <c r="BV29734" s="38"/>
    </row>
    <row r="29735" spans="44:74">
      <c r="AR29735" s="8"/>
      <c r="BV29735" s="38"/>
    </row>
    <row r="29736" spans="44:74">
      <c r="AR29736" s="8"/>
      <c r="BV29736" s="38"/>
    </row>
    <row r="29737" spans="44:74">
      <c r="AR29737" s="8"/>
      <c r="BV29737" s="38"/>
    </row>
    <row r="29738" spans="44:74">
      <c r="AR29738" s="8"/>
      <c r="BV29738" s="38"/>
    </row>
    <row r="29739" spans="44:74">
      <c r="AR29739" s="8"/>
      <c r="BV29739" s="38"/>
    </row>
    <row r="29740" spans="44:74">
      <c r="AR29740" s="8"/>
      <c r="BV29740" s="38"/>
    </row>
    <row r="29741" spans="44:74">
      <c r="AR29741" s="8"/>
      <c r="BV29741" s="38"/>
    </row>
    <row r="29742" spans="44:74">
      <c r="AR29742" s="8"/>
      <c r="BV29742" s="38"/>
    </row>
    <row r="29743" spans="44:74">
      <c r="AR29743" s="8"/>
      <c r="BV29743" s="38"/>
    </row>
    <row r="29744" spans="44:74">
      <c r="AR29744" s="8"/>
      <c r="BV29744" s="38"/>
    </row>
    <row r="29745" spans="44:74">
      <c r="AR29745" s="8"/>
      <c r="BV29745" s="38"/>
    </row>
    <row r="29746" spans="44:74">
      <c r="AR29746" s="8"/>
      <c r="BV29746" s="38"/>
    </row>
    <row r="29747" spans="44:74">
      <c r="AR29747" s="8"/>
      <c r="BV29747" s="38"/>
    </row>
    <row r="29748" spans="44:74">
      <c r="AR29748" s="8"/>
      <c r="BV29748" s="38"/>
    </row>
    <row r="29749" spans="44:74">
      <c r="AR29749" s="8"/>
      <c r="BV29749" s="38"/>
    </row>
    <row r="29750" spans="44:74">
      <c r="AR29750" s="8"/>
      <c r="BV29750" s="38"/>
    </row>
    <row r="29751" spans="44:74">
      <c r="AR29751" s="8"/>
      <c r="BV29751" s="38"/>
    </row>
    <row r="29752" spans="44:74">
      <c r="AR29752" s="8"/>
      <c r="BV29752" s="38"/>
    </row>
    <row r="29753" spans="44:74">
      <c r="AR29753" s="8"/>
      <c r="BV29753" s="38"/>
    </row>
    <row r="29754" spans="44:74">
      <c r="AR29754" s="8"/>
      <c r="BV29754" s="38"/>
    </row>
    <row r="29755" spans="44:74">
      <c r="AR29755" s="8"/>
      <c r="BV29755" s="38"/>
    </row>
    <row r="29756" spans="44:74">
      <c r="AR29756" s="8"/>
      <c r="BV29756" s="38"/>
    </row>
    <row r="29757" spans="44:74">
      <c r="AR29757" s="8"/>
      <c r="BV29757" s="38"/>
    </row>
    <row r="29758" spans="44:74">
      <c r="AR29758" s="8"/>
      <c r="BV29758" s="38"/>
    </row>
    <row r="29759" spans="44:74">
      <c r="AR29759" s="8"/>
      <c r="BV29759" s="38"/>
    </row>
    <row r="29760" spans="44:74">
      <c r="AR29760" s="8"/>
      <c r="BV29760" s="38"/>
    </row>
    <row r="29761" spans="44:74">
      <c r="AR29761" s="8"/>
      <c r="BV29761" s="38"/>
    </row>
    <row r="29762" spans="44:74">
      <c r="AR29762" s="8"/>
      <c r="BV29762" s="38"/>
    </row>
    <row r="29763" spans="44:74">
      <c r="AR29763" s="8"/>
      <c r="BV29763" s="38"/>
    </row>
    <row r="29764" spans="44:74">
      <c r="AR29764" s="8"/>
      <c r="BV29764" s="38"/>
    </row>
    <row r="29765" spans="44:74">
      <c r="AR29765" s="8"/>
      <c r="BV29765" s="38"/>
    </row>
    <row r="29766" spans="44:74">
      <c r="AR29766" s="8"/>
      <c r="BV29766" s="38"/>
    </row>
    <row r="29767" spans="44:74">
      <c r="AR29767" s="8"/>
      <c r="BV29767" s="38"/>
    </row>
    <row r="29768" spans="44:74">
      <c r="AR29768" s="8"/>
      <c r="BV29768" s="38"/>
    </row>
    <row r="29769" spans="44:74">
      <c r="AR29769" s="8"/>
      <c r="BV29769" s="38"/>
    </row>
    <row r="29770" spans="44:74">
      <c r="AR29770" s="8"/>
      <c r="BV29770" s="38"/>
    </row>
    <row r="29771" spans="44:74">
      <c r="AR29771" s="8"/>
      <c r="BV29771" s="38"/>
    </row>
    <row r="29772" spans="44:74">
      <c r="AR29772" s="8"/>
      <c r="BV29772" s="38"/>
    </row>
    <row r="29773" spans="44:74">
      <c r="AR29773" s="8"/>
      <c r="BV29773" s="38"/>
    </row>
    <row r="29774" spans="44:74">
      <c r="AR29774" s="8"/>
      <c r="BV29774" s="38"/>
    </row>
    <row r="29775" spans="44:74">
      <c r="AR29775" s="8"/>
      <c r="BV29775" s="38"/>
    </row>
    <row r="29776" spans="44:74">
      <c r="AR29776" s="8"/>
      <c r="BV29776" s="38"/>
    </row>
    <row r="29777" spans="44:74">
      <c r="AR29777" s="8"/>
      <c r="BV29777" s="38"/>
    </row>
    <row r="29778" spans="44:74">
      <c r="AR29778" s="8"/>
      <c r="BV29778" s="38"/>
    </row>
    <row r="29779" spans="44:74">
      <c r="AR29779" s="8"/>
      <c r="BV29779" s="38"/>
    </row>
    <row r="29780" spans="44:74">
      <c r="AR29780" s="8"/>
      <c r="BV29780" s="38"/>
    </row>
    <row r="29781" spans="44:74">
      <c r="AR29781" s="8"/>
      <c r="BV29781" s="38"/>
    </row>
    <row r="29782" spans="44:74">
      <c r="AR29782" s="8"/>
      <c r="BV29782" s="38"/>
    </row>
    <row r="29783" spans="44:74">
      <c r="AR29783" s="8"/>
      <c r="BV29783" s="38"/>
    </row>
    <row r="29784" spans="44:74">
      <c r="AR29784" s="8"/>
      <c r="BV29784" s="38"/>
    </row>
    <row r="29785" spans="44:74">
      <c r="AR29785" s="8"/>
      <c r="BV29785" s="38"/>
    </row>
    <row r="29786" spans="44:74">
      <c r="AR29786" s="8"/>
      <c r="BV29786" s="38"/>
    </row>
    <row r="29787" spans="44:74">
      <c r="AR29787" s="8"/>
      <c r="BV29787" s="38"/>
    </row>
    <row r="29788" spans="44:74">
      <c r="AR29788" s="8"/>
      <c r="BV29788" s="38"/>
    </row>
    <row r="29789" spans="44:74">
      <c r="AR29789" s="8"/>
      <c r="BV29789" s="38"/>
    </row>
    <row r="29790" spans="44:74">
      <c r="AR29790" s="8"/>
      <c r="BV29790" s="38"/>
    </row>
    <row r="29791" spans="44:74">
      <c r="AR29791" s="8"/>
      <c r="BV29791" s="38"/>
    </row>
    <row r="29792" spans="44:74">
      <c r="AR29792" s="8"/>
      <c r="BV29792" s="38"/>
    </row>
    <row r="29793" spans="44:74">
      <c r="AR29793" s="8"/>
      <c r="BV29793" s="38"/>
    </row>
    <row r="29794" spans="44:74">
      <c r="AR29794" s="8"/>
      <c r="BV29794" s="38"/>
    </row>
    <row r="29795" spans="44:74">
      <c r="AR29795" s="8"/>
      <c r="BV29795" s="38"/>
    </row>
    <row r="29796" spans="44:74">
      <c r="AR29796" s="8"/>
      <c r="BV29796" s="38"/>
    </row>
    <row r="29797" spans="44:74">
      <c r="AR29797" s="8"/>
      <c r="BV29797" s="38"/>
    </row>
    <row r="29798" spans="44:74">
      <c r="AR29798" s="8"/>
      <c r="BV29798" s="38"/>
    </row>
    <row r="29799" spans="44:74">
      <c r="AR29799" s="8"/>
      <c r="BV29799" s="38"/>
    </row>
    <row r="29800" spans="44:74">
      <c r="AR29800" s="8"/>
      <c r="BV29800" s="38"/>
    </row>
    <row r="29801" spans="44:74">
      <c r="AR29801" s="8"/>
      <c r="BV29801" s="38"/>
    </row>
    <row r="29802" spans="44:74">
      <c r="AR29802" s="8"/>
      <c r="BV29802" s="38"/>
    </row>
    <row r="29803" spans="44:74">
      <c r="AR29803" s="8"/>
      <c r="BV29803" s="38"/>
    </row>
    <row r="29804" spans="44:74">
      <c r="AR29804" s="8"/>
      <c r="BV29804" s="38"/>
    </row>
    <row r="29805" spans="44:74">
      <c r="AR29805" s="8"/>
      <c r="BV29805" s="38"/>
    </row>
    <row r="29806" spans="44:74">
      <c r="AR29806" s="8"/>
      <c r="BV29806" s="38"/>
    </row>
    <row r="29807" spans="44:74">
      <c r="AR29807" s="8"/>
      <c r="BV29807" s="38"/>
    </row>
    <row r="29808" spans="44:74">
      <c r="AR29808" s="8"/>
      <c r="BV29808" s="38"/>
    </row>
    <row r="29809" spans="44:74">
      <c r="AR29809" s="8"/>
      <c r="BV29809" s="38"/>
    </row>
    <row r="29810" spans="44:74">
      <c r="AR29810" s="8"/>
      <c r="BV29810" s="38"/>
    </row>
    <row r="29811" spans="44:74">
      <c r="AR29811" s="8"/>
      <c r="BV29811" s="38"/>
    </row>
    <row r="29812" spans="44:74">
      <c r="AR29812" s="8"/>
      <c r="BV29812" s="38"/>
    </row>
    <row r="29813" spans="44:74">
      <c r="AR29813" s="8"/>
      <c r="BV29813" s="38"/>
    </row>
    <row r="29814" spans="44:74">
      <c r="AR29814" s="8"/>
      <c r="BV29814" s="38"/>
    </row>
    <row r="29815" spans="44:74">
      <c r="AR29815" s="8"/>
      <c r="BV29815" s="38"/>
    </row>
    <row r="29816" spans="44:74">
      <c r="AR29816" s="8"/>
      <c r="BV29816" s="38"/>
    </row>
    <row r="29817" spans="44:74">
      <c r="AR29817" s="8"/>
      <c r="BV29817" s="38"/>
    </row>
    <row r="29818" spans="44:74">
      <c r="AR29818" s="8"/>
      <c r="BV29818" s="38"/>
    </row>
    <row r="29819" spans="44:74">
      <c r="AR29819" s="8"/>
      <c r="BV29819" s="38"/>
    </row>
    <row r="29820" spans="44:74">
      <c r="AR29820" s="8"/>
      <c r="BV29820" s="38"/>
    </row>
    <row r="29821" spans="44:74">
      <c r="AR29821" s="8"/>
      <c r="BV29821" s="38"/>
    </row>
    <row r="29822" spans="44:74">
      <c r="AR29822" s="8"/>
      <c r="BV29822" s="38"/>
    </row>
    <row r="29823" spans="44:74">
      <c r="AR29823" s="8"/>
      <c r="BV29823" s="38"/>
    </row>
    <row r="29824" spans="44:74">
      <c r="AR29824" s="8"/>
      <c r="BV29824" s="38"/>
    </row>
    <row r="29825" spans="44:74">
      <c r="AR29825" s="8"/>
      <c r="BV29825" s="38"/>
    </row>
    <row r="29826" spans="44:74">
      <c r="AR29826" s="8"/>
      <c r="BV29826" s="38"/>
    </row>
    <row r="29827" spans="44:74">
      <c r="AR29827" s="8"/>
      <c r="BV29827" s="38"/>
    </row>
    <row r="29828" spans="44:74">
      <c r="AR29828" s="8"/>
      <c r="BV29828" s="38"/>
    </row>
    <row r="29829" spans="44:74">
      <c r="AR29829" s="8"/>
      <c r="BV29829" s="38"/>
    </row>
    <row r="29830" spans="44:74">
      <c r="AR29830" s="8"/>
      <c r="BV29830" s="38"/>
    </row>
    <row r="29831" spans="44:74">
      <c r="AR29831" s="8"/>
      <c r="BV29831" s="38"/>
    </row>
    <row r="29832" spans="44:74">
      <c r="AR29832" s="8"/>
      <c r="BV29832" s="38"/>
    </row>
    <row r="29833" spans="44:74">
      <c r="AR29833" s="8"/>
      <c r="BV29833" s="38"/>
    </row>
    <row r="29834" spans="44:74">
      <c r="AR29834" s="8"/>
      <c r="BV29834" s="38"/>
    </row>
    <row r="29835" spans="44:74">
      <c r="AR29835" s="8"/>
      <c r="BV29835" s="38"/>
    </row>
    <row r="29836" spans="44:74">
      <c r="AR29836" s="8"/>
      <c r="BV29836" s="38"/>
    </row>
    <row r="29837" spans="44:74">
      <c r="AR29837" s="8"/>
      <c r="BV29837" s="38"/>
    </row>
    <row r="29838" spans="44:74">
      <c r="AR29838" s="8"/>
      <c r="BV29838" s="38"/>
    </row>
    <row r="29839" spans="44:74">
      <c r="AR29839" s="8"/>
      <c r="BV29839" s="38"/>
    </row>
    <row r="29840" spans="44:74">
      <c r="AR29840" s="8"/>
      <c r="BV29840" s="38"/>
    </row>
    <row r="29841" spans="44:74">
      <c r="AR29841" s="8"/>
      <c r="BV29841" s="38"/>
    </row>
    <row r="29842" spans="44:74">
      <c r="AR29842" s="8"/>
      <c r="BV29842" s="38"/>
    </row>
    <row r="29843" spans="44:74">
      <c r="AR29843" s="8"/>
      <c r="BV29843" s="38"/>
    </row>
    <row r="29844" spans="44:74">
      <c r="AR29844" s="8"/>
      <c r="BV29844" s="38"/>
    </row>
    <row r="29845" spans="44:74">
      <c r="AR29845" s="8"/>
      <c r="BV29845" s="38"/>
    </row>
    <row r="29846" spans="44:74">
      <c r="AR29846" s="8"/>
      <c r="BV29846" s="38"/>
    </row>
    <row r="29847" spans="44:74">
      <c r="AR29847" s="8"/>
      <c r="BV29847" s="38"/>
    </row>
    <row r="29848" spans="44:74">
      <c r="AR29848" s="8"/>
      <c r="BV29848" s="38"/>
    </row>
    <row r="29849" spans="44:74">
      <c r="AR29849" s="8"/>
      <c r="BV29849" s="38"/>
    </row>
    <row r="29850" spans="44:74">
      <c r="AR29850" s="8"/>
      <c r="BV29850" s="38"/>
    </row>
    <row r="29851" spans="44:74">
      <c r="AR29851" s="8"/>
      <c r="BV29851" s="38"/>
    </row>
    <row r="29852" spans="44:74">
      <c r="AR29852" s="8"/>
      <c r="BV29852" s="38"/>
    </row>
    <row r="29853" spans="44:74">
      <c r="AR29853" s="8"/>
      <c r="BV29853" s="38"/>
    </row>
    <row r="29854" spans="44:74">
      <c r="AR29854" s="8"/>
      <c r="BV29854" s="38"/>
    </row>
    <row r="29855" spans="44:74">
      <c r="AR29855" s="8"/>
      <c r="BV29855" s="38"/>
    </row>
    <row r="29856" spans="44:74">
      <c r="AR29856" s="8"/>
      <c r="BV29856" s="38"/>
    </row>
    <row r="29857" spans="44:74">
      <c r="AR29857" s="8"/>
      <c r="BV29857" s="38"/>
    </row>
    <row r="29858" spans="44:74">
      <c r="AR29858" s="8"/>
      <c r="BV29858" s="38"/>
    </row>
    <row r="29859" spans="44:74">
      <c r="AR29859" s="8"/>
      <c r="BV29859" s="38"/>
    </row>
    <row r="29860" spans="44:74">
      <c r="AR29860" s="8"/>
      <c r="BV29860" s="38"/>
    </row>
    <row r="29861" spans="44:74">
      <c r="AR29861" s="8"/>
      <c r="BV29861" s="38"/>
    </row>
    <row r="29862" spans="44:74">
      <c r="AR29862" s="8"/>
      <c r="BV29862" s="38"/>
    </row>
    <row r="29863" spans="44:74">
      <c r="AR29863" s="8"/>
      <c r="BV29863" s="38"/>
    </row>
    <row r="29864" spans="44:74">
      <c r="AR29864" s="8"/>
      <c r="BV29864" s="38"/>
    </row>
    <row r="29865" spans="44:74">
      <c r="AR29865" s="8"/>
      <c r="BV29865" s="38"/>
    </row>
    <row r="29866" spans="44:74">
      <c r="AR29866" s="8"/>
      <c r="BV29866" s="38"/>
    </row>
    <row r="29867" spans="44:74">
      <c r="AR29867" s="8"/>
      <c r="BV29867" s="38"/>
    </row>
    <row r="29868" spans="44:74">
      <c r="AR29868" s="8"/>
      <c r="BV29868" s="38"/>
    </row>
    <row r="29869" spans="44:74">
      <c r="AR29869" s="8"/>
      <c r="BV29869" s="38"/>
    </row>
    <row r="29870" spans="44:74">
      <c r="AR29870" s="8"/>
      <c r="BV29870" s="38"/>
    </row>
    <row r="29871" spans="44:74">
      <c r="AR29871" s="8"/>
      <c r="BV29871" s="38"/>
    </row>
    <row r="29872" spans="44:74">
      <c r="AR29872" s="8"/>
      <c r="BV29872" s="38"/>
    </row>
    <row r="29873" spans="44:74">
      <c r="AR29873" s="8"/>
      <c r="BV29873" s="38"/>
    </row>
    <row r="29874" spans="44:74">
      <c r="AR29874" s="8"/>
      <c r="BV29874" s="38"/>
    </row>
    <row r="29875" spans="44:74">
      <c r="AR29875" s="8"/>
      <c r="BV29875" s="38"/>
    </row>
    <row r="29876" spans="44:74">
      <c r="AR29876" s="8"/>
      <c r="BV29876" s="38"/>
    </row>
    <row r="29877" spans="44:74">
      <c r="AR29877" s="8"/>
      <c r="BV29877" s="38"/>
    </row>
    <row r="29878" spans="44:74">
      <c r="AR29878" s="8"/>
      <c r="BV29878" s="38"/>
    </row>
    <row r="29879" spans="44:74">
      <c r="AR29879" s="8"/>
      <c r="BV29879" s="38"/>
    </row>
    <row r="29880" spans="44:74">
      <c r="AR29880" s="8"/>
      <c r="BV29880" s="38"/>
    </row>
    <row r="29881" spans="44:74">
      <c r="AR29881" s="8"/>
      <c r="BV29881" s="38"/>
    </row>
    <row r="29882" spans="44:74">
      <c r="AR29882" s="8"/>
      <c r="BV29882" s="38"/>
    </row>
    <row r="29883" spans="44:74">
      <c r="AR29883" s="8"/>
      <c r="BV29883" s="38"/>
    </row>
    <row r="29884" spans="44:74">
      <c r="AR29884" s="8"/>
      <c r="BV29884" s="38"/>
    </row>
    <row r="29885" spans="44:74">
      <c r="AR29885" s="8"/>
      <c r="BV29885" s="38"/>
    </row>
    <row r="29886" spans="44:74">
      <c r="AR29886" s="8"/>
      <c r="BV29886" s="38"/>
    </row>
    <row r="29887" spans="44:74">
      <c r="AR29887" s="8"/>
      <c r="BV29887" s="38"/>
    </row>
    <row r="29888" spans="44:74">
      <c r="AR29888" s="8"/>
      <c r="BV29888" s="38"/>
    </row>
    <row r="29889" spans="44:74">
      <c r="AR29889" s="8"/>
      <c r="BV29889" s="38"/>
    </row>
    <row r="29890" spans="44:74">
      <c r="AR29890" s="8"/>
      <c r="BV29890" s="38"/>
    </row>
    <row r="29891" spans="44:74">
      <c r="AR29891" s="8"/>
      <c r="BV29891" s="38"/>
    </row>
    <row r="29892" spans="44:74">
      <c r="AR29892" s="8"/>
      <c r="BV29892" s="38"/>
    </row>
    <row r="29893" spans="44:74">
      <c r="AR29893" s="8"/>
      <c r="BV29893" s="38"/>
    </row>
    <row r="29894" spans="44:74">
      <c r="AR29894" s="8"/>
      <c r="BV29894" s="38"/>
    </row>
    <row r="29895" spans="44:74">
      <c r="AR29895" s="8"/>
      <c r="BV29895" s="38"/>
    </row>
    <row r="29896" spans="44:74">
      <c r="AR29896" s="8"/>
      <c r="BV29896" s="38"/>
    </row>
    <row r="29897" spans="44:74">
      <c r="AR29897" s="8"/>
      <c r="BV29897" s="38"/>
    </row>
    <row r="29898" spans="44:74">
      <c r="AR29898" s="8"/>
      <c r="BV29898" s="38"/>
    </row>
    <row r="29899" spans="44:74">
      <c r="AR29899" s="8"/>
      <c r="BV29899" s="38"/>
    </row>
    <row r="29900" spans="44:74">
      <c r="AR29900" s="8"/>
      <c r="BV29900" s="38"/>
    </row>
    <row r="29901" spans="44:74">
      <c r="AR29901" s="8"/>
      <c r="BV29901" s="38"/>
    </row>
    <row r="29902" spans="44:74">
      <c r="AR29902" s="8"/>
      <c r="BV29902" s="38"/>
    </row>
    <row r="29903" spans="44:74">
      <c r="AR29903" s="8"/>
      <c r="BV29903" s="38"/>
    </row>
    <row r="29904" spans="44:74">
      <c r="AR29904" s="8"/>
      <c r="BV29904" s="38"/>
    </row>
    <row r="29905" spans="44:74">
      <c r="AR29905" s="8"/>
      <c r="BV29905" s="38"/>
    </row>
    <row r="29906" spans="44:74">
      <c r="AR29906" s="8"/>
      <c r="BV29906" s="38"/>
    </row>
    <row r="29907" spans="44:74">
      <c r="AR29907" s="8"/>
      <c r="BV29907" s="38"/>
    </row>
    <row r="29908" spans="44:74">
      <c r="AR29908" s="8"/>
      <c r="BV29908" s="38"/>
    </row>
    <row r="29909" spans="44:74">
      <c r="AR29909" s="8"/>
      <c r="BV29909" s="38"/>
    </row>
    <row r="29910" spans="44:74">
      <c r="AR29910" s="8"/>
      <c r="BV29910" s="38"/>
    </row>
    <row r="29911" spans="44:74">
      <c r="AR29911" s="8"/>
      <c r="BV29911" s="38"/>
    </row>
    <row r="29912" spans="44:74">
      <c r="AR29912" s="8"/>
      <c r="BV29912" s="38"/>
    </row>
    <row r="29913" spans="44:74">
      <c r="AR29913" s="8"/>
      <c r="BV29913" s="38"/>
    </row>
    <row r="29914" spans="44:74">
      <c r="AR29914" s="8"/>
      <c r="BV29914" s="38"/>
    </row>
    <row r="29915" spans="44:74">
      <c r="AR29915" s="8"/>
      <c r="BV29915" s="38"/>
    </row>
    <row r="29916" spans="44:74">
      <c r="AR29916" s="8"/>
      <c r="BV29916" s="38"/>
    </row>
    <row r="29917" spans="44:74">
      <c r="AR29917" s="8"/>
      <c r="BV29917" s="38"/>
    </row>
    <row r="29918" spans="44:74">
      <c r="AR29918" s="8"/>
      <c r="BV29918" s="38"/>
    </row>
    <row r="29919" spans="44:74">
      <c r="AR29919" s="8"/>
      <c r="BV29919" s="38"/>
    </row>
    <row r="29920" spans="44:74">
      <c r="AR29920" s="8"/>
      <c r="BV29920" s="38"/>
    </row>
    <row r="29921" spans="44:74">
      <c r="AR29921" s="8"/>
      <c r="BV29921" s="38"/>
    </row>
    <row r="29922" spans="44:74">
      <c r="AR29922" s="8"/>
      <c r="BV29922" s="38"/>
    </row>
    <row r="29923" spans="44:74">
      <c r="AR29923" s="8"/>
      <c r="BV29923" s="38"/>
    </row>
    <row r="29924" spans="44:74">
      <c r="AR29924" s="8"/>
      <c r="BV29924" s="38"/>
    </row>
    <row r="29925" spans="44:74">
      <c r="AR29925" s="8"/>
      <c r="BV29925" s="38"/>
    </row>
    <row r="29926" spans="44:74">
      <c r="AR29926" s="8"/>
      <c r="BV29926" s="38"/>
    </row>
    <row r="29927" spans="44:74">
      <c r="AR29927" s="8"/>
      <c r="BV29927" s="38"/>
    </row>
    <row r="29928" spans="44:74">
      <c r="AR29928" s="8"/>
      <c r="BV29928" s="38"/>
    </row>
    <row r="29929" spans="44:74">
      <c r="AR29929" s="8"/>
      <c r="BV29929" s="38"/>
    </row>
    <row r="29930" spans="44:74">
      <c r="AR29930" s="8"/>
      <c r="BV29930" s="38"/>
    </row>
    <row r="29931" spans="44:74">
      <c r="AR29931" s="8"/>
      <c r="BV29931" s="38"/>
    </row>
    <row r="29932" spans="44:74">
      <c r="AR29932" s="8"/>
      <c r="BV29932" s="38"/>
    </row>
    <row r="29933" spans="44:74">
      <c r="AR29933" s="8"/>
      <c r="BV29933" s="38"/>
    </row>
    <row r="29934" spans="44:74">
      <c r="AR29934" s="8"/>
      <c r="BV29934" s="38"/>
    </row>
    <row r="29935" spans="44:74">
      <c r="AR29935" s="8"/>
      <c r="BV29935" s="38"/>
    </row>
    <row r="29936" spans="44:74">
      <c r="AR29936" s="8"/>
      <c r="BV29936" s="38"/>
    </row>
    <row r="29937" spans="44:74">
      <c r="AR29937" s="8"/>
      <c r="BV29937" s="38"/>
    </row>
    <row r="29938" spans="44:74">
      <c r="AR29938" s="8"/>
      <c r="BV29938" s="38"/>
    </row>
    <row r="29939" spans="44:74">
      <c r="AR29939" s="8"/>
      <c r="BV29939" s="38"/>
    </row>
    <row r="29940" spans="44:74">
      <c r="AR29940" s="8"/>
      <c r="BV29940" s="38"/>
    </row>
    <row r="29941" spans="44:74">
      <c r="AR29941" s="8"/>
      <c r="BV29941" s="38"/>
    </row>
    <row r="29942" spans="44:74">
      <c r="AR29942" s="8"/>
      <c r="BV29942" s="38"/>
    </row>
    <row r="29943" spans="44:74">
      <c r="AR29943" s="8"/>
      <c r="BV29943" s="38"/>
    </row>
    <row r="29944" spans="44:74">
      <c r="AR29944" s="8"/>
      <c r="BV29944" s="38"/>
    </row>
    <row r="29945" spans="44:74">
      <c r="AR29945" s="8"/>
      <c r="BV29945" s="38"/>
    </row>
    <row r="29946" spans="44:74">
      <c r="AR29946" s="8"/>
      <c r="BV29946" s="38"/>
    </row>
    <row r="29947" spans="44:74">
      <c r="AR29947" s="8"/>
      <c r="BV29947" s="38"/>
    </row>
    <row r="29948" spans="44:74">
      <c r="AR29948" s="8"/>
      <c r="BV29948" s="38"/>
    </row>
    <row r="29949" spans="44:74">
      <c r="AR29949" s="8"/>
      <c r="BV29949" s="38"/>
    </row>
    <row r="29950" spans="44:74">
      <c r="AR29950" s="8"/>
      <c r="BV29950" s="38"/>
    </row>
    <row r="29951" spans="44:74">
      <c r="AR29951" s="8"/>
      <c r="BV29951" s="38"/>
    </row>
    <row r="29952" spans="44:74">
      <c r="AR29952" s="8"/>
      <c r="BV29952" s="38"/>
    </row>
    <row r="29953" spans="44:74">
      <c r="AR29953" s="8"/>
      <c r="BV29953" s="38"/>
    </row>
    <row r="29954" spans="44:74">
      <c r="AR29954" s="8"/>
      <c r="BV29954" s="38"/>
    </row>
    <row r="29955" spans="44:74">
      <c r="AR29955" s="8"/>
      <c r="BV29955" s="38"/>
    </row>
    <row r="29956" spans="44:74">
      <c r="AR29956" s="8"/>
      <c r="BV29956" s="38"/>
    </row>
    <row r="29957" spans="44:74">
      <c r="AR29957" s="8"/>
      <c r="BV29957" s="38"/>
    </row>
    <row r="29958" spans="44:74">
      <c r="AR29958" s="8"/>
      <c r="BV29958" s="38"/>
    </row>
    <row r="29959" spans="44:74">
      <c r="AR29959" s="8"/>
      <c r="BV29959" s="38"/>
    </row>
    <row r="29960" spans="44:74">
      <c r="AR29960" s="8"/>
      <c r="BV29960" s="38"/>
    </row>
    <row r="29961" spans="44:74">
      <c r="AR29961" s="8"/>
      <c r="BV29961" s="38"/>
    </row>
    <row r="29962" spans="44:74">
      <c r="AR29962" s="8"/>
      <c r="BV29962" s="38"/>
    </row>
    <row r="29963" spans="44:74">
      <c r="AR29963" s="8"/>
      <c r="BV29963" s="38"/>
    </row>
    <row r="29964" spans="44:74">
      <c r="AR29964" s="8"/>
      <c r="BV29964" s="38"/>
    </row>
    <row r="29965" spans="44:74">
      <c r="AR29965" s="8"/>
      <c r="BV29965" s="38"/>
    </row>
    <row r="29966" spans="44:74">
      <c r="AR29966" s="8"/>
      <c r="BV29966" s="38"/>
    </row>
    <row r="29967" spans="44:74">
      <c r="AR29967" s="8"/>
      <c r="BV29967" s="38"/>
    </row>
    <row r="29968" spans="44:74">
      <c r="AR29968" s="8"/>
      <c r="BV29968" s="38"/>
    </row>
    <row r="29969" spans="44:74">
      <c r="AR29969" s="8"/>
      <c r="BV29969" s="38"/>
    </row>
    <row r="29970" spans="44:74">
      <c r="AR29970" s="8"/>
      <c r="BV29970" s="38"/>
    </row>
    <row r="29971" spans="44:74">
      <c r="AR29971" s="8"/>
      <c r="BV29971" s="38"/>
    </row>
    <row r="29972" spans="44:74">
      <c r="AR29972" s="8"/>
      <c r="BV29972" s="38"/>
    </row>
    <row r="29973" spans="44:74">
      <c r="AR29973" s="8"/>
      <c r="BV29973" s="38"/>
    </row>
    <row r="29974" spans="44:74">
      <c r="AR29974" s="8"/>
      <c r="BV29974" s="38"/>
    </row>
    <row r="29975" spans="44:74">
      <c r="AR29975" s="8"/>
      <c r="BV29975" s="38"/>
    </row>
    <row r="29976" spans="44:74">
      <c r="AR29976" s="8"/>
      <c r="BV29976" s="38"/>
    </row>
    <row r="29977" spans="44:74">
      <c r="AR29977" s="8"/>
      <c r="BV29977" s="38"/>
    </row>
    <row r="29978" spans="44:74">
      <c r="AR29978" s="8"/>
      <c r="BV29978" s="38"/>
    </row>
    <row r="29979" spans="44:74">
      <c r="AR29979" s="8"/>
      <c r="BV29979" s="38"/>
    </row>
    <row r="29980" spans="44:74">
      <c r="AR29980" s="8"/>
      <c r="BV29980" s="38"/>
    </row>
    <row r="29981" spans="44:74">
      <c r="AR29981" s="8"/>
      <c r="BV29981" s="38"/>
    </row>
    <row r="29982" spans="44:74">
      <c r="AR29982" s="8"/>
      <c r="BV29982" s="38"/>
    </row>
    <row r="29983" spans="44:74">
      <c r="AR29983" s="8"/>
      <c r="BV29983" s="38"/>
    </row>
    <row r="29984" spans="44:74">
      <c r="AR29984" s="8"/>
      <c r="BV29984" s="38"/>
    </row>
    <row r="29985" spans="44:74">
      <c r="AR29985" s="8"/>
      <c r="BV29985" s="38"/>
    </row>
    <row r="29986" spans="44:74">
      <c r="AR29986" s="8"/>
      <c r="BV29986" s="38"/>
    </row>
    <row r="29987" spans="44:74">
      <c r="AR29987" s="8"/>
      <c r="BV29987" s="38"/>
    </row>
    <row r="29988" spans="44:74">
      <c r="AR29988" s="8"/>
      <c r="BV29988" s="38"/>
    </row>
    <row r="29989" spans="44:74">
      <c r="AR29989" s="8"/>
      <c r="BV29989" s="38"/>
    </row>
    <row r="29990" spans="44:74">
      <c r="AR29990" s="8"/>
      <c r="BV29990" s="38"/>
    </row>
    <row r="29991" spans="44:74">
      <c r="AR29991" s="8"/>
      <c r="BV29991" s="38"/>
    </row>
    <row r="29992" spans="44:74">
      <c r="AR29992" s="8"/>
      <c r="BV29992" s="38"/>
    </row>
    <row r="29993" spans="44:74">
      <c r="AR29993" s="8"/>
      <c r="BV29993" s="38"/>
    </row>
    <row r="29994" spans="44:74">
      <c r="AR29994" s="8"/>
      <c r="BV29994" s="38"/>
    </row>
    <row r="29995" spans="44:74">
      <c r="AR29995" s="8"/>
      <c r="BV29995" s="38"/>
    </row>
    <row r="29996" spans="44:74">
      <c r="AR29996" s="8"/>
      <c r="BV29996" s="38"/>
    </row>
    <row r="29997" spans="44:74">
      <c r="AR29997" s="8"/>
      <c r="BV29997" s="38"/>
    </row>
    <row r="29998" spans="44:74">
      <c r="AR29998" s="8"/>
      <c r="BV29998" s="38"/>
    </row>
    <row r="29999" spans="44:74">
      <c r="AR29999" s="8"/>
      <c r="BV29999" s="38"/>
    </row>
    <row r="30000" spans="44:74">
      <c r="AR30000" s="8"/>
      <c r="BV30000" s="38"/>
    </row>
    <row r="30001" spans="44:74">
      <c r="AR30001" s="8"/>
      <c r="BV30001" s="38"/>
    </row>
    <row r="30002" spans="44:74">
      <c r="AR30002" s="8"/>
      <c r="BV30002" s="38"/>
    </row>
    <row r="30003" spans="44:74">
      <c r="AR30003" s="8"/>
      <c r="BV30003" s="38"/>
    </row>
    <row r="30004" spans="44:74">
      <c r="AR30004" s="8"/>
      <c r="BV30004" s="38"/>
    </row>
    <row r="30005" spans="44:74">
      <c r="AR30005" s="8"/>
      <c r="BV30005" s="38"/>
    </row>
    <row r="30006" spans="44:74">
      <c r="AR30006" s="8"/>
      <c r="BV30006" s="38"/>
    </row>
    <row r="30007" spans="44:74">
      <c r="AR30007" s="8"/>
      <c r="BV30007" s="38"/>
    </row>
    <row r="30008" spans="44:74">
      <c r="AR30008" s="8"/>
      <c r="BV30008" s="38"/>
    </row>
    <row r="30009" spans="44:74">
      <c r="AR30009" s="8"/>
      <c r="BV30009" s="38"/>
    </row>
    <row r="30010" spans="44:74">
      <c r="AR30010" s="8"/>
      <c r="BV30010" s="38"/>
    </row>
    <row r="30011" spans="44:74">
      <c r="AR30011" s="8"/>
      <c r="BV30011" s="38"/>
    </row>
    <row r="30012" spans="44:74">
      <c r="AR30012" s="8"/>
      <c r="BV30012" s="38"/>
    </row>
    <row r="30013" spans="44:74">
      <c r="AR30013" s="8"/>
      <c r="BV30013" s="38"/>
    </row>
    <row r="30014" spans="44:74">
      <c r="AR30014" s="8"/>
      <c r="BV30014" s="38"/>
    </row>
    <row r="30015" spans="44:74">
      <c r="AR30015" s="8"/>
      <c r="BV30015" s="38"/>
    </row>
    <row r="30016" spans="44:74">
      <c r="AR30016" s="8"/>
      <c r="BV30016" s="38"/>
    </row>
    <row r="30017" spans="44:74">
      <c r="AR30017" s="8"/>
      <c r="BV30017" s="38"/>
    </row>
    <row r="30018" spans="44:74">
      <c r="AR30018" s="8"/>
      <c r="BV30018" s="38"/>
    </row>
    <row r="30019" spans="44:74">
      <c r="AR30019" s="8"/>
      <c r="BV30019" s="38"/>
    </row>
    <row r="30020" spans="44:74">
      <c r="AR30020" s="8"/>
      <c r="BV30020" s="38"/>
    </row>
    <row r="30021" spans="44:74">
      <c r="AR30021" s="8"/>
      <c r="BV30021" s="38"/>
    </row>
    <row r="30022" spans="44:74">
      <c r="AR30022" s="8"/>
      <c r="BV30022" s="38"/>
    </row>
    <row r="30023" spans="44:74">
      <c r="AR30023" s="8"/>
      <c r="BV30023" s="38"/>
    </row>
    <row r="30024" spans="44:74">
      <c r="AR30024" s="8"/>
      <c r="BV30024" s="38"/>
    </row>
    <row r="30025" spans="44:74">
      <c r="AR30025" s="8"/>
      <c r="BV30025" s="38"/>
    </row>
    <row r="30026" spans="44:74">
      <c r="AR30026" s="8"/>
      <c r="BV30026" s="38"/>
    </row>
    <row r="30027" spans="44:74">
      <c r="AR30027" s="8"/>
      <c r="BV30027" s="38"/>
    </row>
    <row r="30028" spans="44:74">
      <c r="AR30028" s="8"/>
      <c r="BV30028" s="38"/>
    </row>
    <row r="30029" spans="44:74">
      <c r="AR30029" s="8"/>
      <c r="BV30029" s="38"/>
    </row>
    <row r="30030" spans="44:74">
      <c r="AR30030" s="8"/>
      <c r="BV30030" s="38"/>
    </row>
    <row r="30031" spans="44:74">
      <c r="AR30031" s="8"/>
      <c r="BV30031" s="38"/>
    </row>
    <row r="30032" spans="44:74">
      <c r="AR30032" s="8"/>
      <c r="BV30032" s="38"/>
    </row>
    <row r="30033" spans="44:74">
      <c r="AR30033" s="8"/>
      <c r="BV30033" s="38"/>
    </row>
    <row r="30034" spans="44:74">
      <c r="AR30034" s="8"/>
      <c r="BV30034" s="38"/>
    </row>
    <row r="30035" spans="44:74">
      <c r="AR30035" s="8"/>
      <c r="BV30035" s="38"/>
    </row>
    <row r="30036" spans="44:74">
      <c r="AR30036" s="8"/>
      <c r="BV30036" s="38"/>
    </row>
    <row r="30037" spans="44:74">
      <c r="AR30037" s="8"/>
      <c r="BV30037" s="38"/>
    </row>
    <row r="30038" spans="44:74">
      <c r="AR30038" s="8"/>
      <c r="BV30038" s="38"/>
    </row>
    <row r="30039" spans="44:74">
      <c r="AR30039" s="8"/>
      <c r="BV30039" s="38"/>
    </row>
    <row r="30040" spans="44:74">
      <c r="AR30040" s="8"/>
      <c r="BV30040" s="38"/>
    </row>
    <row r="30041" spans="44:74">
      <c r="AR30041" s="8"/>
      <c r="BV30041" s="38"/>
    </row>
    <row r="30042" spans="44:74">
      <c r="AR30042" s="8"/>
      <c r="BV30042" s="38"/>
    </row>
    <row r="30043" spans="44:74">
      <c r="AR30043" s="8"/>
      <c r="BV30043" s="38"/>
    </row>
    <row r="30044" spans="44:74">
      <c r="AR30044" s="8"/>
      <c r="BV30044" s="38"/>
    </row>
    <row r="30045" spans="44:74">
      <c r="AR30045" s="8"/>
      <c r="BV30045" s="38"/>
    </row>
    <row r="30046" spans="44:74">
      <c r="AR30046" s="8"/>
      <c r="BV30046" s="38"/>
    </row>
    <row r="30047" spans="44:74">
      <c r="AR30047" s="8"/>
      <c r="BV30047" s="38"/>
    </row>
    <row r="30048" spans="44:74">
      <c r="AR30048" s="8"/>
      <c r="BV30048" s="38"/>
    </row>
    <row r="30049" spans="44:74">
      <c r="AR30049" s="8"/>
      <c r="BV30049" s="38"/>
    </row>
    <row r="30050" spans="44:74">
      <c r="AR30050" s="8"/>
      <c r="BV30050" s="38"/>
    </row>
    <row r="30051" spans="44:74">
      <c r="AR30051" s="8"/>
      <c r="BV30051" s="38"/>
    </row>
    <row r="30052" spans="44:74">
      <c r="AR30052" s="8"/>
      <c r="BV30052" s="38"/>
    </row>
    <row r="30053" spans="44:74">
      <c r="AR30053" s="8"/>
      <c r="BV30053" s="38"/>
    </row>
    <row r="30054" spans="44:74">
      <c r="AR30054" s="8"/>
      <c r="BV30054" s="38"/>
    </row>
    <row r="30055" spans="44:74">
      <c r="AR30055" s="8"/>
      <c r="BV30055" s="38"/>
    </row>
    <row r="30056" spans="44:74">
      <c r="AR30056" s="8"/>
      <c r="BV30056" s="38"/>
    </row>
    <row r="30057" spans="44:74">
      <c r="AR30057" s="8"/>
      <c r="BV30057" s="38"/>
    </row>
    <row r="30058" spans="44:74">
      <c r="AR30058" s="8"/>
      <c r="BV30058" s="38"/>
    </row>
    <row r="30059" spans="44:74">
      <c r="AR30059" s="8"/>
      <c r="BV30059" s="38"/>
    </row>
    <row r="30060" spans="44:74">
      <c r="AR30060" s="8"/>
      <c r="BV30060" s="38"/>
    </row>
    <row r="30061" spans="44:74">
      <c r="AR30061" s="8"/>
      <c r="BV30061" s="38"/>
    </row>
    <row r="30062" spans="44:74">
      <c r="AR30062" s="8"/>
      <c r="BV30062" s="38"/>
    </row>
    <row r="30063" spans="44:74">
      <c r="AR30063" s="8"/>
      <c r="BV30063" s="38"/>
    </row>
    <row r="30064" spans="44:74">
      <c r="AR30064" s="8"/>
      <c r="BV30064" s="38"/>
    </row>
    <row r="30065" spans="44:74">
      <c r="AR30065" s="8"/>
      <c r="BV30065" s="38"/>
    </row>
    <row r="30066" spans="44:74">
      <c r="AR30066" s="8"/>
      <c r="BV30066" s="38"/>
    </row>
    <row r="30067" spans="44:74">
      <c r="AR30067" s="8"/>
      <c r="BV30067" s="38"/>
    </row>
    <row r="30068" spans="44:74">
      <c r="AR30068" s="8"/>
      <c r="BV30068" s="38"/>
    </row>
    <row r="30069" spans="44:74">
      <c r="AR30069" s="8"/>
      <c r="BV30069" s="38"/>
    </row>
    <row r="30070" spans="44:74">
      <c r="AR30070" s="8"/>
      <c r="BV30070" s="38"/>
    </row>
    <row r="30071" spans="44:74">
      <c r="AR30071" s="8"/>
      <c r="BV30071" s="38"/>
    </row>
    <row r="30072" spans="44:74">
      <c r="AR30072" s="8"/>
      <c r="BV30072" s="38"/>
    </row>
    <row r="30073" spans="44:74">
      <c r="AR30073" s="8"/>
      <c r="BV30073" s="38"/>
    </row>
    <row r="30074" spans="44:74">
      <c r="AR30074" s="8"/>
      <c r="BV30074" s="38"/>
    </row>
    <row r="30075" spans="44:74">
      <c r="AR30075" s="8"/>
      <c r="BV30075" s="38"/>
    </row>
    <row r="30076" spans="44:74">
      <c r="AR30076" s="8"/>
      <c r="BV30076" s="38"/>
    </row>
    <row r="30077" spans="44:74">
      <c r="AR30077" s="8"/>
      <c r="BV30077" s="38"/>
    </row>
    <row r="30078" spans="44:74">
      <c r="AR30078" s="8"/>
      <c r="BV30078" s="38"/>
    </row>
    <row r="30079" spans="44:74">
      <c r="AR30079" s="8"/>
      <c r="BV30079" s="38"/>
    </row>
    <row r="30080" spans="44:74">
      <c r="AR30080" s="8"/>
      <c r="BV30080" s="38"/>
    </row>
    <row r="30081" spans="44:74">
      <c r="AR30081" s="8"/>
      <c r="BV30081" s="38"/>
    </row>
    <row r="30082" spans="44:74">
      <c r="AR30082" s="8"/>
      <c r="BV30082" s="38"/>
    </row>
    <row r="30083" spans="44:74">
      <c r="AR30083" s="8"/>
      <c r="BV30083" s="38"/>
    </row>
    <row r="30084" spans="44:74">
      <c r="AR30084" s="8"/>
      <c r="BV30084" s="38"/>
    </row>
    <row r="30085" spans="44:74">
      <c r="AR30085" s="8"/>
      <c r="BV30085" s="38"/>
    </row>
    <row r="30086" spans="44:74">
      <c r="AR30086" s="8"/>
      <c r="BV30086" s="38"/>
    </row>
    <row r="30087" spans="44:74">
      <c r="AR30087" s="8"/>
      <c r="BV30087" s="38"/>
    </row>
    <row r="30088" spans="44:74">
      <c r="AR30088" s="8"/>
      <c r="BV30088" s="38"/>
    </row>
    <row r="30089" spans="44:74">
      <c r="AR30089" s="8"/>
      <c r="BV30089" s="38"/>
    </row>
    <row r="30090" spans="44:74">
      <c r="AR30090" s="8"/>
      <c r="BV30090" s="38"/>
    </row>
    <row r="30091" spans="44:74">
      <c r="AR30091" s="8"/>
      <c r="BV30091" s="38"/>
    </row>
    <row r="30092" spans="44:74">
      <c r="AR30092" s="8"/>
      <c r="BV30092" s="38"/>
    </row>
    <row r="30093" spans="44:74">
      <c r="AR30093" s="8"/>
      <c r="BV30093" s="38"/>
    </row>
    <row r="30094" spans="44:74">
      <c r="AR30094" s="8"/>
      <c r="BV30094" s="38"/>
    </row>
    <row r="30095" spans="44:74">
      <c r="AR30095" s="8"/>
      <c r="BV30095" s="38"/>
    </row>
    <row r="30096" spans="44:74">
      <c r="AR30096" s="8"/>
      <c r="BV30096" s="38"/>
    </row>
    <row r="30097" spans="44:74">
      <c r="AR30097" s="8"/>
      <c r="BV30097" s="38"/>
    </row>
    <row r="30098" spans="44:74">
      <c r="AR30098" s="8"/>
      <c r="BV30098" s="38"/>
    </row>
    <row r="30099" spans="44:74">
      <c r="AR30099" s="8"/>
      <c r="BV30099" s="38"/>
    </row>
    <row r="30100" spans="44:74">
      <c r="AR30100" s="8"/>
      <c r="BV30100" s="38"/>
    </row>
    <row r="30101" spans="44:74">
      <c r="AR30101" s="8"/>
      <c r="BV30101" s="38"/>
    </row>
    <row r="30102" spans="44:74">
      <c r="AR30102" s="8"/>
      <c r="BV30102" s="38"/>
    </row>
    <row r="30103" spans="44:74">
      <c r="AR30103" s="8"/>
      <c r="BV30103" s="38"/>
    </row>
    <row r="30104" spans="44:74">
      <c r="AR30104" s="8"/>
      <c r="BV30104" s="38"/>
    </row>
    <row r="30105" spans="44:74">
      <c r="AR30105" s="8"/>
      <c r="BV30105" s="38"/>
    </row>
    <row r="30106" spans="44:74">
      <c r="AR30106" s="8"/>
      <c r="BV30106" s="38"/>
    </row>
    <row r="30107" spans="44:74">
      <c r="AR30107" s="8"/>
      <c r="BV30107" s="38"/>
    </row>
    <row r="30108" spans="44:74">
      <c r="AR30108" s="8"/>
      <c r="BV30108" s="38"/>
    </row>
    <row r="30109" spans="44:74">
      <c r="AR30109" s="8"/>
      <c r="BV30109" s="38"/>
    </row>
    <row r="30110" spans="44:74">
      <c r="AR30110" s="8"/>
      <c r="BV30110" s="38"/>
    </row>
    <row r="30111" spans="44:74">
      <c r="AR30111" s="8"/>
      <c r="BV30111" s="38"/>
    </row>
    <row r="30112" spans="44:74">
      <c r="AR30112" s="8"/>
      <c r="BV30112" s="38"/>
    </row>
    <row r="30113" spans="44:74">
      <c r="AR30113" s="8"/>
      <c r="BV30113" s="38"/>
    </row>
    <row r="30114" spans="44:74">
      <c r="AR30114" s="8"/>
      <c r="BV30114" s="38"/>
    </row>
    <row r="30115" spans="44:74">
      <c r="AR30115" s="8"/>
      <c r="BV30115" s="38"/>
    </row>
    <row r="30116" spans="44:74">
      <c r="AR30116" s="8"/>
      <c r="BV30116" s="38"/>
    </row>
    <row r="30117" spans="44:74">
      <c r="AR30117" s="8"/>
      <c r="BV30117" s="38"/>
    </row>
    <row r="30118" spans="44:74">
      <c r="AR30118" s="8"/>
      <c r="BV30118" s="38"/>
    </row>
    <row r="30119" spans="44:74">
      <c r="AR30119" s="8"/>
      <c r="BV30119" s="38"/>
    </row>
    <row r="30120" spans="44:74">
      <c r="AR30120" s="8"/>
      <c r="BV30120" s="38"/>
    </row>
    <row r="30121" spans="44:74">
      <c r="AR30121" s="8"/>
      <c r="BV30121" s="38"/>
    </row>
    <row r="30122" spans="44:74">
      <c r="AR30122" s="8"/>
      <c r="BV30122" s="38"/>
    </row>
    <row r="30123" spans="44:74">
      <c r="AR30123" s="8"/>
      <c r="BV30123" s="38"/>
    </row>
    <row r="30124" spans="44:74">
      <c r="AR30124" s="8"/>
      <c r="BV30124" s="38"/>
    </row>
    <row r="30125" spans="44:74">
      <c r="AR30125" s="8"/>
      <c r="BV30125" s="38"/>
    </row>
    <row r="30126" spans="44:74">
      <c r="AR30126" s="8"/>
      <c r="BV30126" s="38"/>
    </row>
    <row r="30127" spans="44:74">
      <c r="AR30127" s="8"/>
      <c r="BV30127" s="38"/>
    </row>
    <row r="30128" spans="44:74">
      <c r="AR30128" s="8"/>
      <c r="BV30128" s="38"/>
    </row>
    <row r="30129" spans="44:74">
      <c r="AR30129" s="8"/>
      <c r="BV30129" s="38"/>
    </row>
    <row r="30130" spans="44:74">
      <c r="AR30130" s="8"/>
      <c r="BV30130" s="38"/>
    </row>
    <row r="30131" spans="44:74">
      <c r="AR30131" s="8"/>
      <c r="BV30131" s="38"/>
    </row>
    <row r="30132" spans="44:74">
      <c r="AR30132" s="8"/>
      <c r="BV30132" s="38"/>
    </row>
    <row r="30133" spans="44:74">
      <c r="AR30133" s="8"/>
      <c r="BV30133" s="38"/>
    </row>
    <row r="30134" spans="44:74">
      <c r="AR30134" s="8"/>
      <c r="BV30134" s="38"/>
    </row>
    <row r="30135" spans="44:74">
      <c r="AR30135" s="8"/>
      <c r="BV30135" s="38"/>
    </row>
    <row r="30136" spans="44:74">
      <c r="AR30136" s="8"/>
      <c r="BV30136" s="38"/>
    </row>
    <row r="30137" spans="44:74">
      <c r="AR30137" s="8"/>
      <c r="BV30137" s="38"/>
    </row>
    <row r="30138" spans="44:74">
      <c r="AR30138" s="8"/>
      <c r="BV30138" s="38"/>
    </row>
    <row r="30139" spans="44:74">
      <c r="AR30139" s="8"/>
      <c r="BV30139" s="38"/>
    </row>
    <row r="30140" spans="44:74">
      <c r="AR30140" s="8"/>
      <c r="BV30140" s="38"/>
    </row>
    <row r="30141" spans="44:74">
      <c r="AR30141" s="8"/>
      <c r="BV30141" s="38"/>
    </row>
    <row r="30142" spans="44:74">
      <c r="AR30142" s="8"/>
      <c r="BV30142" s="38"/>
    </row>
    <row r="30143" spans="44:74">
      <c r="AR30143" s="8"/>
      <c r="BV30143" s="38"/>
    </row>
    <row r="30144" spans="44:74">
      <c r="AR30144" s="8"/>
      <c r="BV30144" s="38"/>
    </row>
    <row r="30145" spans="44:74">
      <c r="AR30145" s="8"/>
      <c r="BV30145" s="38"/>
    </row>
    <row r="30146" spans="44:74">
      <c r="AR30146" s="8"/>
      <c r="BV30146" s="38"/>
    </row>
    <row r="30147" spans="44:74">
      <c r="AR30147" s="8"/>
      <c r="BV30147" s="38"/>
    </row>
    <row r="30148" spans="44:74">
      <c r="AR30148" s="8"/>
      <c r="BV30148" s="38"/>
    </row>
    <row r="30149" spans="44:74">
      <c r="AR30149" s="8"/>
      <c r="BV30149" s="38"/>
    </row>
    <row r="30150" spans="44:74">
      <c r="AR30150" s="8"/>
      <c r="BV30150" s="38"/>
    </row>
    <row r="30151" spans="44:74">
      <c r="AR30151" s="8"/>
      <c r="BV30151" s="38"/>
    </row>
    <row r="30152" spans="44:74">
      <c r="AR30152" s="8"/>
      <c r="BV30152" s="38"/>
    </row>
    <row r="30153" spans="44:74">
      <c r="AR30153" s="8"/>
      <c r="BV30153" s="38"/>
    </row>
    <row r="30154" spans="44:74">
      <c r="AR30154" s="8"/>
      <c r="BV30154" s="38"/>
    </row>
    <row r="30155" spans="44:74">
      <c r="AR30155" s="8"/>
      <c r="BV30155" s="38"/>
    </row>
    <row r="30156" spans="44:74">
      <c r="AR30156" s="8"/>
      <c r="BV30156" s="38"/>
    </row>
    <row r="30157" spans="44:74">
      <c r="AR30157" s="8"/>
      <c r="BV30157" s="38"/>
    </row>
    <row r="30158" spans="44:74">
      <c r="AR30158" s="8"/>
      <c r="BV30158" s="38"/>
    </row>
    <row r="30159" spans="44:74">
      <c r="AR30159" s="8"/>
      <c r="BV30159" s="38"/>
    </row>
    <row r="30160" spans="44:74">
      <c r="AR30160" s="8"/>
      <c r="BV30160" s="38"/>
    </row>
    <row r="30161" spans="44:74">
      <c r="AR30161" s="8"/>
      <c r="BV30161" s="38"/>
    </row>
    <row r="30162" spans="44:74">
      <c r="AR30162" s="8"/>
      <c r="BV30162" s="38"/>
    </row>
    <row r="30163" spans="44:74">
      <c r="AR30163" s="8"/>
      <c r="BV30163" s="38"/>
    </row>
    <row r="30164" spans="44:74">
      <c r="AR30164" s="8"/>
      <c r="BV30164" s="38"/>
    </row>
    <row r="30165" spans="44:74">
      <c r="AR30165" s="8"/>
      <c r="BV30165" s="38"/>
    </row>
    <row r="30166" spans="44:74">
      <c r="AR30166" s="8"/>
      <c r="BV30166" s="38"/>
    </row>
    <row r="30167" spans="44:74">
      <c r="AR30167" s="8"/>
      <c r="BV30167" s="38"/>
    </row>
    <row r="30168" spans="44:74">
      <c r="AR30168" s="8"/>
      <c r="BV30168" s="38"/>
    </row>
    <row r="30169" spans="44:74">
      <c r="AR30169" s="8"/>
      <c r="BV30169" s="38"/>
    </row>
    <row r="30170" spans="44:74">
      <c r="AR30170" s="8"/>
      <c r="BV30170" s="38"/>
    </row>
    <row r="30171" spans="44:74">
      <c r="AR30171" s="8"/>
      <c r="BV30171" s="38"/>
    </row>
    <row r="30172" spans="44:74">
      <c r="AR30172" s="8"/>
      <c r="BV30172" s="38"/>
    </row>
    <row r="30173" spans="44:74">
      <c r="AR30173" s="8"/>
      <c r="BV30173" s="38"/>
    </row>
    <row r="30174" spans="44:74">
      <c r="AR30174" s="8"/>
      <c r="BV30174" s="38"/>
    </row>
    <row r="30175" spans="44:74">
      <c r="AR30175" s="8"/>
      <c r="BV30175" s="38"/>
    </row>
    <row r="30176" spans="44:74">
      <c r="AR30176" s="8"/>
      <c r="BV30176" s="38"/>
    </row>
    <row r="30177" spans="44:74">
      <c r="AR30177" s="8"/>
      <c r="BV30177" s="38"/>
    </row>
    <row r="30178" spans="44:74">
      <c r="AR30178" s="8"/>
      <c r="BV30178" s="38"/>
    </row>
    <row r="30179" spans="44:74">
      <c r="AR30179" s="8"/>
      <c r="BV30179" s="38"/>
    </row>
    <row r="30180" spans="44:74">
      <c r="AR30180" s="8"/>
      <c r="BV30180" s="38"/>
    </row>
    <row r="30181" spans="44:74">
      <c r="AR30181" s="8"/>
      <c r="BV30181" s="38"/>
    </row>
    <row r="30182" spans="44:74">
      <c r="AR30182" s="8"/>
      <c r="BV30182" s="38"/>
    </row>
    <row r="30183" spans="44:74">
      <c r="AR30183" s="8"/>
      <c r="BV30183" s="38"/>
    </row>
    <row r="30184" spans="44:74">
      <c r="AR30184" s="8"/>
      <c r="BV30184" s="38"/>
    </row>
    <row r="30185" spans="44:74">
      <c r="AR30185" s="8"/>
      <c r="BV30185" s="38"/>
    </row>
    <row r="30186" spans="44:74">
      <c r="AR30186" s="8"/>
      <c r="BV30186" s="38"/>
    </row>
    <row r="30187" spans="44:74">
      <c r="AR30187" s="8"/>
      <c r="BV30187" s="38"/>
    </row>
    <row r="30188" spans="44:74">
      <c r="AR30188" s="8"/>
      <c r="BV30188" s="38"/>
    </row>
    <row r="30189" spans="44:74">
      <c r="AR30189" s="8"/>
      <c r="BV30189" s="38"/>
    </row>
    <row r="30190" spans="44:74">
      <c r="AR30190" s="8"/>
      <c r="BV30190" s="38"/>
    </row>
    <row r="30191" spans="44:74">
      <c r="AR30191" s="8"/>
      <c r="BV30191" s="38"/>
    </row>
    <row r="30192" spans="44:74">
      <c r="AR30192" s="8"/>
      <c r="BV30192" s="38"/>
    </row>
    <row r="30193" spans="44:74">
      <c r="AR30193" s="8"/>
      <c r="BV30193" s="38"/>
    </row>
    <row r="30194" spans="44:74">
      <c r="AR30194" s="8"/>
      <c r="BV30194" s="38"/>
    </row>
    <row r="30195" spans="44:74">
      <c r="AR30195" s="8"/>
      <c r="BV30195" s="38"/>
    </row>
    <row r="30196" spans="44:74">
      <c r="AR30196" s="8"/>
      <c r="BV30196" s="38"/>
    </row>
    <row r="30197" spans="44:74">
      <c r="AR30197" s="8"/>
      <c r="BV30197" s="38"/>
    </row>
    <row r="30198" spans="44:74">
      <c r="AR30198" s="8"/>
      <c r="BV30198" s="38"/>
    </row>
    <row r="30199" spans="44:74">
      <c r="AR30199" s="8"/>
      <c r="BV30199" s="38"/>
    </row>
    <row r="30200" spans="44:74">
      <c r="AR30200" s="8"/>
      <c r="BV30200" s="38"/>
    </row>
    <row r="30201" spans="44:74">
      <c r="AR30201" s="8"/>
      <c r="BV30201" s="38"/>
    </row>
    <row r="30202" spans="44:74">
      <c r="AR30202" s="8"/>
      <c r="BV30202" s="38"/>
    </row>
    <row r="30203" spans="44:74">
      <c r="AR30203" s="8"/>
      <c r="BV30203" s="38"/>
    </row>
    <row r="30204" spans="44:74">
      <c r="AR30204" s="8"/>
      <c r="BV30204" s="38"/>
    </row>
    <row r="30205" spans="44:74">
      <c r="AR30205" s="8"/>
      <c r="BV30205" s="38"/>
    </row>
    <row r="30206" spans="44:74">
      <c r="AR30206" s="8"/>
      <c r="BV30206" s="38"/>
    </row>
    <row r="30207" spans="44:74">
      <c r="AR30207" s="8"/>
      <c r="BV30207" s="38"/>
    </row>
    <row r="30208" spans="44:74">
      <c r="AR30208" s="8"/>
      <c r="BV30208" s="38"/>
    </row>
    <row r="30209" spans="44:74">
      <c r="AR30209" s="8"/>
      <c r="BV30209" s="38"/>
    </row>
    <row r="30210" spans="44:74">
      <c r="AR30210" s="8"/>
      <c r="BV30210" s="38"/>
    </row>
    <row r="30211" spans="44:74">
      <c r="AR30211" s="8"/>
      <c r="BV30211" s="38"/>
    </row>
    <row r="30212" spans="44:74">
      <c r="AR30212" s="8"/>
      <c r="BV30212" s="38"/>
    </row>
    <row r="30213" spans="44:74">
      <c r="AR30213" s="8"/>
      <c r="BV30213" s="38"/>
    </row>
    <row r="30214" spans="44:74">
      <c r="AR30214" s="8"/>
      <c r="BV30214" s="38"/>
    </row>
    <row r="30215" spans="44:74">
      <c r="AR30215" s="8"/>
      <c r="BV30215" s="38"/>
    </row>
    <row r="30216" spans="44:74">
      <c r="AR30216" s="8"/>
      <c r="BV30216" s="38"/>
    </row>
    <row r="30217" spans="44:74">
      <c r="AR30217" s="8"/>
      <c r="BV30217" s="38"/>
    </row>
    <row r="30218" spans="44:74">
      <c r="AR30218" s="8"/>
      <c r="BV30218" s="38"/>
    </row>
    <row r="30219" spans="44:74">
      <c r="AR30219" s="8"/>
      <c r="BV30219" s="38"/>
    </row>
    <row r="30220" spans="44:74">
      <c r="AR30220" s="8"/>
      <c r="BV30220" s="38"/>
    </row>
    <row r="30221" spans="44:74">
      <c r="AR30221" s="8"/>
      <c r="BV30221" s="38"/>
    </row>
    <row r="30222" spans="44:74">
      <c r="AR30222" s="8"/>
      <c r="BV30222" s="38"/>
    </row>
    <row r="30223" spans="44:74">
      <c r="AR30223" s="8"/>
      <c r="BV30223" s="38"/>
    </row>
    <row r="30224" spans="44:74">
      <c r="AR30224" s="8"/>
      <c r="BV30224" s="38"/>
    </row>
    <row r="30225" spans="44:74">
      <c r="AR30225" s="8"/>
      <c r="BV30225" s="38"/>
    </row>
    <row r="30226" spans="44:74">
      <c r="AR30226" s="8"/>
      <c r="BV30226" s="38"/>
    </row>
    <row r="30227" spans="44:74">
      <c r="AR30227" s="8"/>
      <c r="BV30227" s="38"/>
    </row>
    <row r="30228" spans="44:74">
      <c r="AR30228" s="8"/>
      <c r="BV30228" s="38"/>
    </row>
    <row r="30229" spans="44:74">
      <c r="AR30229" s="8"/>
      <c r="BV30229" s="38"/>
    </row>
    <row r="30230" spans="44:74">
      <c r="AR30230" s="8"/>
      <c r="BV30230" s="38"/>
    </row>
    <row r="30231" spans="44:74">
      <c r="AR30231" s="8"/>
      <c r="BV30231" s="38"/>
    </row>
    <row r="30232" spans="44:74">
      <c r="AR30232" s="8"/>
      <c r="BV30232" s="38"/>
    </row>
    <row r="30233" spans="44:74">
      <c r="AR30233" s="8"/>
      <c r="BV30233" s="38"/>
    </row>
    <row r="30234" spans="44:74">
      <c r="AR30234" s="8"/>
      <c r="BV30234" s="38"/>
    </row>
    <row r="30235" spans="44:74">
      <c r="AR30235" s="8"/>
      <c r="BV30235" s="38"/>
    </row>
    <row r="30236" spans="44:74">
      <c r="AR30236" s="8"/>
      <c r="BV30236" s="38"/>
    </row>
    <row r="30237" spans="44:74">
      <c r="AR30237" s="8"/>
      <c r="BV30237" s="38"/>
    </row>
    <row r="30238" spans="44:74">
      <c r="AR30238" s="8"/>
      <c r="BV30238" s="38"/>
    </row>
    <row r="30239" spans="44:74">
      <c r="AR30239" s="8"/>
      <c r="BV30239" s="38"/>
    </row>
    <row r="30240" spans="44:74">
      <c r="AR30240" s="8"/>
      <c r="BV30240" s="38"/>
    </row>
    <row r="30241" spans="44:74">
      <c r="AR30241" s="8"/>
      <c r="BV30241" s="38"/>
    </row>
    <row r="30242" spans="44:74">
      <c r="AR30242" s="8"/>
      <c r="BV30242" s="38"/>
    </row>
    <row r="30243" spans="44:74">
      <c r="AR30243" s="8"/>
      <c r="BV30243" s="38"/>
    </row>
    <row r="30244" spans="44:74">
      <c r="AR30244" s="8"/>
      <c r="BV30244" s="38"/>
    </row>
    <row r="30245" spans="44:74">
      <c r="AR30245" s="8"/>
      <c r="BV30245" s="38"/>
    </row>
    <row r="30246" spans="44:74">
      <c r="AR30246" s="8"/>
      <c r="BV30246" s="38"/>
    </row>
    <row r="30247" spans="44:74">
      <c r="AR30247" s="8"/>
      <c r="BV30247" s="38"/>
    </row>
    <row r="30248" spans="44:74">
      <c r="AR30248" s="8"/>
      <c r="BV30248" s="38"/>
    </row>
    <row r="30249" spans="44:74">
      <c r="AR30249" s="8"/>
      <c r="BV30249" s="38"/>
    </row>
    <row r="30250" spans="44:74">
      <c r="AR30250" s="8"/>
      <c r="BV30250" s="38"/>
    </row>
    <row r="30251" spans="44:74">
      <c r="AR30251" s="8"/>
      <c r="BV30251" s="38"/>
    </row>
    <row r="30252" spans="44:74">
      <c r="AR30252" s="8"/>
      <c r="BV30252" s="38"/>
    </row>
    <row r="30253" spans="44:74">
      <c r="AR30253" s="8"/>
      <c r="BV30253" s="38"/>
    </row>
    <row r="30254" spans="44:74">
      <c r="AR30254" s="8"/>
      <c r="BV30254" s="38"/>
    </row>
    <row r="30255" spans="44:74">
      <c r="AR30255" s="8"/>
      <c r="BV30255" s="38"/>
    </row>
    <row r="30256" spans="44:74">
      <c r="AR30256" s="8"/>
      <c r="BV30256" s="38"/>
    </row>
    <row r="30257" spans="44:74">
      <c r="AR30257" s="8"/>
      <c r="BV30257" s="38"/>
    </row>
    <row r="30258" spans="44:74">
      <c r="AR30258" s="8"/>
      <c r="BV30258" s="38"/>
    </row>
    <row r="30259" spans="44:74">
      <c r="AR30259" s="8"/>
      <c r="BV30259" s="38"/>
    </row>
    <row r="30260" spans="44:74">
      <c r="AR30260" s="8"/>
      <c r="BV30260" s="38"/>
    </row>
    <row r="30261" spans="44:74">
      <c r="AR30261" s="8"/>
      <c r="BV30261" s="38"/>
    </row>
    <row r="30262" spans="44:74">
      <c r="AR30262" s="8"/>
      <c r="BV30262" s="38"/>
    </row>
    <row r="30263" spans="44:74">
      <c r="AR30263" s="8"/>
      <c r="BV30263" s="38"/>
    </row>
    <row r="30264" spans="44:74">
      <c r="AR30264" s="8"/>
      <c r="BV30264" s="38"/>
    </row>
    <row r="30265" spans="44:74">
      <c r="AR30265" s="8"/>
      <c r="BV30265" s="38"/>
    </row>
    <row r="30266" spans="44:74">
      <c r="AR30266" s="8"/>
      <c r="BV30266" s="38"/>
    </row>
    <row r="30267" spans="44:74">
      <c r="AR30267" s="8"/>
      <c r="BV30267" s="38"/>
    </row>
    <row r="30268" spans="44:74">
      <c r="AR30268" s="8"/>
      <c r="BV30268" s="38"/>
    </row>
    <row r="30269" spans="44:74">
      <c r="AR30269" s="8"/>
      <c r="BV30269" s="38"/>
    </row>
    <row r="30270" spans="44:74">
      <c r="AR30270" s="8"/>
      <c r="BV30270" s="38"/>
    </row>
    <row r="30271" spans="44:74">
      <c r="AR30271" s="8"/>
      <c r="BV30271" s="38"/>
    </row>
    <row r="30272" spans="44:74">
      <c r="AR30272" s="8"/>
      <c r="BV30272" s="38"/>
    </row>
    <row r="30273" spans="44:74">
      <c r="AR30273" s="8"/>
      <c r="BV30273" s="38"/>
    </row>
    <row r="30274" spans="44:74">
      <c r="AR30274" s="8"/>
      <c r="BV30274" s="38"/>
    </row>
    <row r="30275" spans="44:74">
      <c r="AR30275" s="8"/>
      <c r="BV30275" s="38"/>
    </row>
    <row r="30276" spans="44:74">
      <c r="AR30276" s="8"/>
      <c r="BV30276" s="38"/>
    </row>
    <row r="30277" spans="44:74">
      <c r="AR30277" s="8"/>
      <c r="BV30277" s="38"/>
    </row>
    <row r="30278" spans="44:74">
      <c r="AR30278" s="8"/>
      <c r="BV30278" s="38"/>
    </row>
    <row r="30279" spans="44:74">
      <c r="AR30279" s="8"/>
      <c r="BV30279" s="38"/>
    </row>
    <row r="30280" spans="44:74">
      <c r="AR30280" s="8"/>
      <c r="BV30280" s="38"/>
    </row>
    <row r="30281" spans="44:74">
      <c r="AR30281" s="8"/>
      <c r="BV30281" s="38"/>
    </row>
    <row r="30282" spans="44:74">
      <c r="AR30282" s="8"/>
      <c r="BV30282" s="38"/>
    </row>
    <row r="30283" spans="44:74">
      <c r="AR30283" s="8"/>
      <c r="BV30283" s="38"/>
    </row>
    <row r="30284" spans="44:74">
      <c r="AR30284" s="8"/>
      <c r="BV30284" s="38"/>
    </row>
    <row r="30285" spans="44:74">
      <c r="AR30285" s="8"/>
      <c r="BV30285" s="38"/>
    </row>
    <row r="30286" spans="44:74">
      <c r="AR30286" s="8"/>
      <c r="BV30286" s="38"/>
    </row>
    <row r="30287" spans="44:74">
      <c r="AR30287" s="8"/>
      <c r="BV30287" s="38"/>
    </row>
    <row r="30288" spans="44:74">
      <c r="AR30288" s="8"/>
      <c r="BV30288" s="38"/>
    </row>
    <row r="30289" spans="44:74">
      <c r="AR30289" s="8"/>
      <c r="BV30289" s="38"/>
    </row>
    <row r="30290" spans="44:74">
      <c r="AR30290" s="8"/>
      <c r="BV30290" s="38"/>
    </row>
    <row r="30291" spans="44:74">
      <c r="AR30291" s="8"/>
      <c r="BV30291" s="38"/>
    </row>
    <row r="30292" spans="44:74">
      <c r="AR30292" s="8"/>
      <c r="BV30292" s="38"/>
    </row>
    <row r="30293" spans="44:74">
      <c r="AR30293" s="8"/>
      <c r="BV30293" s="38"/>
    </row>
    <row r="30294" spans="44:74">
      <c r="AR30294" s="8"/>
      <c r="BV30294" s="38"/>
    </row>
    <row r="30295" spans="44:74">
      <c r="AR30295" s="8"/>
      <c r="BV30295" s="38"/>
    </row>
    <row r="30296" spans="44:74">
      <c r="AR30296" s="8"/>
      <c r="BV30296" s="38"/>
    </row>
    <row r="30297" spans="44:74">
      <c r="AR30297" s="8"/>
      <c r="BV30297" s="38"/>
    </row>
    <row r="30298" spans="44:74">
      <c r="AR30298" s="8"/>
      <c r="BV30298" s="38"/>
    </row>
    <row r="30299" spans="44:74">
      <c r="AR30299" s="8"/>
      <c r="BV30299" s="38"/>
    </row>
    <row r="30300" spans="44:74">
      <c r="AR30300" s="8"/>
      <c r="BV30300" s="38"/>
    </row>
    <row r="30301" spans="44:74">
      <c r="AR30301" s="8"/>
      <c r="BV30301" s="38"/>
    </row>
    <row r="30302" spans="44:74">
      <c r="AR30302" s="8"/>
      <c r="BV30302" s="38"/>
    </row>
    <row r="30303" spans="44:74">
      <c r="AR30303" s="8"/>
      <c r="BV30303" s="38"/>
    </row>
    <row r="30304" spans="44:74">
      <c r="AR30304" s="8"/>
      <c r="BV30304" s="38"/>
    </row>
    <row r="30305" spans="44:74">
      <c r="AR30305" s="8"/>
      <c r="BV30305" s="38"/>
    </row>
    <row r="30306" spans="44:74">
      <c r="AR30306" s="8"/>
      <c r="BV30306" s="38"/>
    </row>
    <row r="30307" spans="44:74">
      <c r="AR30307" s="8"/>
      <c r="BV30307" s="38"/>
    </row>
    <row r="30308" spans="44:74">
      <c r="AR30308" s="8"/>
      <c r="BV30308" s="38"/>
    </row>
    <row r="30309" spans="44:74">
      <c r="AR30309" s="8"/>
      <c r="BV30309" s="38"/>
    </row>
    <row r="30310" spans="44:74">
      <c r="AR30310" s="8"/>
      <c r="BV30310" s="38"/>
    </row>
    <row r="30311" spans="44:74">
      <c r="AR30311" s="8"/>
      <c r="BV30311" s="38"/>
    </row>
    <row r="30312" spans="44:74">
      <c r="AR30312" s="8"/>
      <c r="BV30312" s="38"/>
    </row>
    <row r="30313" spans="44:74">
      <c r="AR30313" s="8"/>
      <c r="BV30313" s="38"/>
    </row>
    <row r="30314" spans="44:74">
      <c r="AR30314" s="8"/>
      <c r="BV30314" s="38"/>
    </row>
    <row r="30315" spans="44:74">
      <c r="AR30315" s="8"/>
      <c r="BV30315" s="38"/>
    </row>
    <row r="30316" spans="44:74">
      <c r="AR30316" s="8"/>
      <c r="BV30316" s="38"/>
    </row>
    <row r="30317" spans="44:74">
      <c r="AR30317" s="8"/>
      <c r="BV30317" s="38"/>
    </row>
    <row r="30318" spans="44:74">
      <c r="AR30318" s="8"/>
      <c r="BV30318" s="38"/>
    </row>
    <row r="30319" spans="44:74">
      <c r="AR30319" s="8"/>
      <c r="BV30319" s="38"/>
    </row>
    <row r="30320" spans="44:74">
      <c r="AR30320" s="8"/>
      <c r="BV30320" s="38"/>
    </row>
    <row r="30321" spans="44:74">
      <c r="AR30321" s="8"/>
      <c r="BV30321" s="38"/>
    </row>
    <row r="30322" spans="44:74">
      <c r="AR30322" s="8"/>
      <c r="BV30322" s="38"/>
    </row>
    <row r="30323" spans="44:74">
      <c r="AR30323" s="8"/>
      <c r="BV30323" s="38"/>
    </row>
    <row r="30324" spans="44:74">
      <c r="AR30324" s="8"/>
      <c r="BV30324" s="38"/>
    </row>
    <row r="30325" spans="44:74">
      <c r="AR30325" s="8"/>
      <c r="BV30325" s="38"/>
    </row>
    <row r="30326" spans="44:74">
      <c r="AR30326" s="8"/>
      <c r="BV30326" s="38"/>
    </row>
    <row r="30327" spans="44:74">
      <c r="AR30327" s="8"/>
      <c r="BV30327" s="38"/>
    </row>
    <row r="30328" spans="44:74">
      <c r="AR30328" s="8"/>
      <c r="BV30328" s="38"/>
    </row>
    <row r="30329" spans="44:74">
      <c r="AR30329" s="8"/>
      <c r="BV30329" s="38"/>
    </row>
    <row r="30330" spans="44:74">
      <c r="AR30330" s="8"/>
      <c r="BV30330" s="38"/>
    </row>
    <row r="30331" spans="44:74">
      <c r="AR30331" s="8"/>
      <c r="BV30331" s="38"/>
    </row>
    <row r="30332" spans="44:74">
      <c r="AR30332" s="8"/>
      <c r="BV30332" s="38"/>
    </row>
    <row r="30333" spans="44:74">
      <c r="AR30333" s="8"/>
      <c r="BV30333" s="38"/>
    </row>
    <row r="30334" spans="44:74">
      <c r="AR30334" s="8"/>
      <c r="BV30334" s="38"/>
    </row>
    <row r="30335" spans="44:74">
      <c r="AR30335" s="8"/>
      <c r="BV30335" s="38"/>
    </row>
    <row r="30336" spans="44:74">
      <c r="AR30336" s="8"/>
      <c r="BV30336" s="38"/>
    </row>
    <row r="30337" spans="44:74">
      <c r="AR30337" s="8"/>
      <c r="BV30337" s="38"/>
    </row>
    <row r="30338" spans="44:74">
      <c r="AR30338" s="8"/>
      <c r="BV30338" s="38"/>
    </row>
    <row r="30339" spans="44:74">
      <c r="AR30339" s="8"/>
      <c r="BV30339" s="38"/>
    </row>
    <row r="30340" spans="44:74">
      <c r="AR30340" s="8"/>
      <c r="BV30340" s="38"/>
    </row>
    <row r="30341" spans="44:74">
      <c r="AR30341" s="8"/>
      <c r="BV30341" s="38"/>
    </row>
    <row r="30342" spans="44:74">
      <c r="AR30342" s="8"/>
      <c r="BV30342" s="38"/>
    </row>
    <row r="30343" spans="44:74">
      <c r="AR30343" s="8"/>
      <c r="BV30343" s="38"/>
    </row>
    <row r="30344" spans="44:74">
      <c r="AR30344" s="8"/>
      <c r="BV30344" s="38"/>
    </row>
    <row r="30345" spans="44:74">
      <c r="AR30345" s="8"/>
      <c r="BV30345" s="38"/>
    </row>
    <row r="30346" spans="44:74">
      <c r="AR30346" s="8"/>
      <c r="BV30346" s="38"/>
    </row>
    <row r="30347" spans="44:74">
      <c r="AR30347" s="8"/>
      <c r="BV30347" s="38"/>
    </row>
    <row r="30348" spans="44:74">
      <c r="AR30348" s="8"/>
      <c r="BV30348" s="38"/>
    </row>
    <row r="30349" spans="44:74">
      <c r="AR30349" s="8"/>
      <c r="BV30349" s="38"/>
    </row>
    <row r="30350" spans="44:74">
      <c r="AR30350" s="8"/>
      <c r="BV30350" s="38"/>
    </row>
    <row r="30351" spans="44:74">
      <c r="AR30351" s="8"/>
      <c r="BV30351" s="38"/>
    </row>
    <row r="30352" spans="44:74">
      <c r="AR30352" s="8"/>
      <c r="BV30352" s="38"/>
    </row>
    <row r="30353" spans="44:74">
      <c r="AR30353" s="8"/>
      <c r="BV30353" s="38"/>
    </row>
    <row r="30354" spans="44:74">
      <c r="AR30354" s="8"/>
      <c r="BV30354" s="38"/>
    </row>
    <row r="30355" spans="44:74">
      <c r="AR30355" s="8"/>
      <c r="BV30355" s="38"/>
    </row>
    <row r="30356" spans="44:74">
      <c r="AR30356" s="8"/>
      <c r="BV30356" s="38"/>
    </row>
    <row r="30357" spans="44:74">
      <c r="AR30357" s="8"/>
      <c r="BV30357" s="38"/>
    </row>
    <row r="30358" spans="44:74">
      <c r="AR30358" s="8"/>
      <c r="BV30358" s="38"/>
    </row>
    <row r="30359" spans="44:74">
      <c r="AR30359" s="8"/>
      <c r="BV30359" s="38"/>
    </row>
    <row r="30360" spans="44:74">
      <c r="AR30360" s="8"/>
      <c r="BV30360" s="38"/>
    </row>
    <row r="30361" spans="44:74">
      <c r="AR30361" s="8"/>
      <c r="BV30361" s="38"/>
    </row>
    <row r="30362" spans="44:74">
      <c r="AR30362" s="8"/>
      <c r="BV30362" s="38"/>
    </row>
    <row r="30363" spans="44:74">
      <c r="AR30363" s="8"/>
      <c r="BV30363" s="38"/>
    </row>
    <row r="30364" spans="44:74">
      <c r="AR30364" s="8"/>
      <c r="BV30364" s="38"/>
    </row>
    <row r="30365" spans="44:74">
      <c r="AR30365" s="8"/>
      <c r="BV30365" s="38"/>
    </row>
    <row r="30366" spans="44:74">
      <c r="AR30366" s="8"/>
      <c r="BV30366" s="38"/>
    </row>
    <row r="30367" spans="44:74">
      <c r="AR30367" s="8"/>
      <c r="BV30367" s="38"/>
    </row>
    <row r="30368" spans="44:74">
      <c r="AR30368" s="8"/>
      <c r="BV30368" s="38"/>
    </row>
    <row r="30369" spans="44:74">
      <c r="AR30369" s="8"/>
      <c r="BV30369" s="38"/>
    </row>
    <row r="30370" spans="44:74">
      <c r="AR30370" s="8"/>
      <c r="BV30370" s="38"/>
    </row>
    <row r="30371" spans="44:74">
      <c r="AR30371" s="8"/>
      <c r="BV30371" s="38"/>
    </row>
    <row r="30372" spans="44:74">
      <c r="AR30372" s="8"/>
      <c r="BV30372" s="38"/>
    </row>
    <row r="30373" spans="44:74">
      <c r="AR30373" s="8"/>
      <c r="BV30373" s="38"/>
    </row>
    <row r="30374" spans="44:74">
      <c r="AR30374" s="8"/>
      <c r="BV30374" s="38"/>
    </row>
    <row r="30375" spans="44:74">
      <c r="AR30375" s="8"/>
      <c r="BV30375" s="38"/>
    </row>
    <row r="30376" spans="44:74">
      <c r="AR30376" s="8"/>
      <c r="BV30376" s="38"/>
    </row>
    <row r="30377" spans="44:74">
      <c r="AR30377" s="8"/>
      <c r="BV30377" s="38"/>
    </row>
    <row r="30378" spans="44:74">
      <c r="AR30378" s="8"/>
      <c r="BV30378" s="38"/>
    </row>
    <row r="30379" spans="44:74">
      <c r="AR30379" s="8"/>
      <c r="BV30379" s="38"/>
    </row>
    <row r="30380" spans="44:74">
      <c r="AR30380" s="8"/>
      <c r="BV30380" s="38"/>
    </row>
    <row r="30381" spans="44:74">
      <c r="AR30381" s="8"/>
      <c r="BV30381" s="38"/>
    </row>
    <row r="30382" spans="44:74">
      <c r="AR30382" s="8"/>
      <c r="BV30382" s="38"/>
    </row>
    <row r="30383" spans="44:74">
      <c r="AR30383" s="8"/>
      <c r="BV30383" s="38"/>
    </row>
    <row r="30384" spans="44:74">
      <c r="AR30384" s="8"/>
      <c r="BV30384" s="38"/>
    </row>
    <row r="30385" spans="44:74">
      <c r="AR30385" s="8"/>
      <c r="BV30385" s="38"/>
    </row>
    <row r="30386" spans="44:74">
      <c r="AR30386" s="8"/>
      <c r="BV30386" s="38"/>
    </row>
    <row r="30387" spans="44:74">
      <c r="AR30387" s="8"/>
      <c r="BV30387" s="38"/>
    </row>
    <row r="30388" spans="44:74">
      <c r="AR30388" s="8"/>
      <c r="BV30388" s="38"/>
    </row>
    <row r="30389" spans="44:74">
      <c r="AR30389" s="8"/>
      <c r="BV30389" s="38"/>
    </row>
    <row r="30390" spans="44:74">
      <c r="AR30390" s="8"/>
      <c r="BV30390" s="38"/>
    </row>
    <row r="30391" spans="44:74">
      <c r="AR30391" s="8"/>
      <c r="BV30391" s="38"/>
    </row>
    <row r="30392" spans="44:74">
      <c r="AR30392" s="8"/>
      <c r="BV30392" s="38"/>
    </row>
    <row r="30393" spans="44:74">
      <c r="AR30393" s="8"/>
      <c r="BV30393" s="38"/>
    </row>
    <row r="30394" spans="44:74">
      <c r="AR30394" s="8"/>
      <c r="BV30394" s="38"/>
    </row>
    <row r="30395" spans="44:74">
      <c r="AR30395" s="8"/>
      <c r="BV30395" s="38"/>
    </row>
    <row r="30396" spans="44:74">
      <c r="AR30396" s="8"/>
      <c r="BV30396" s="38"/>
    </row>
    <row r="30397" spans="44:74">
      <c r="AR30397" s="8"/>
      <c r="BV30397" s="38"/>
    </row>
    <row r="30398" spans="44:74">
      <c r="AR30398" s="8"/>
      <c r="BV30398" s="38"/>
    </row>
    <row r="30399" spans="44:74">
      <c r="AR30399" s="8"/>
      <c r="BV30399" s="38"/>
    </row>
    <row r="30400" spans="44:74">
      <c r="AR30400" s="8"/>
      <c r="BV30400" s="38"/>
    </row>
    <row r="30401" spans="44:74">
      <c r="AR30401" s="8"/>
      <c r="BV30401" s="38"/>
    </row>
    <row r="30402" spans="44:74">
      <c r="AR30402" s="8"/>
      <c r="BV30402" s="38"/>
    </row>
    <row r="30403" spans="44:74">
      <c r="AR30403" s="8"/>
      <c r="BV30403" s="38"/>
    </row>
    <row r="30404" spans="44:74">
      <c r="AR30404" s="8"/>
      <c r="BV30404" s="38"/>
    </row>
    <row r="30405" spans="44:74">
      <c r="AR30405" s="8"/>
      <c r="BV30405" s="38"/>
    </row>
    <row r="30406" spans="44:74">
      <c r="AR30406" s="8"/>
      <c r="BV30406" s="38"/>
    </row>
    <row r="30407" spans="44:74">
      <c r="AR30407" s="8"/>
      <c r="BV30407" s="38"/>
    </row>
    <row r="30408" spans="44:74">
      <c r="AR30408" s="8"/>
      <c r="BV30408" s="38"/>
    </row>
    <row r="30409" spans="44:74">
      <c r="AR30409" s="8"/>
      <c r="BV30409" s="38"/>
    </row>
    <row r="30410" spans="44:74">
      <c r="AR30410" s="8"/>
      <c r="BV30410" s="38"/>
    </row>
    <row r="30411" spans="44:74">
      <c r="AR30411" s="8"/>
      <c r="BV30411" s="38"/>
    </row>
    <row r="30412" spans="44:74">
      <c r="AR30412" s="8"/>
      <c r="BV30412" s="38"/>
    </row>
    <row r="30413" spans="44:74">
      <c r="AR30413" s="8"/>
      <c r="BV30413" s="38"/>
    </row>
    <row r="30414" spans="44:74">
      <c r="AR30414" s="8"/>
      <c r="BV30414" s="38"/>
    </row>
    <row r="30415" spans="44:74">
      <c r="AR30415" s="8"/>
      <c r="BV30415" s="38"/>
    </row>
    <row r="30416" spans="44:74">
      <c r="AR30416" s="8"/>
      <c r="BV30416" s="38"/>
    </row>
    <row r="30417" spans="44:74">
      <c r="AR30417" s="8"/>
      <c r="BV30417" s="38"/>
    </row>
    <row r="30418" spans="44:74">
      <c r="AR30418" s="8"/>
      <c r="BV30418" s="38"/>
    </row>
    <row r="30419" spans="44:74">
      <c r="AR30419" s="8"/>
      <c r="BV30419" s="38"/>
    </row>
    <row r="30420" spans="44:74">
      <c r="AR30420" s="8"/>
      <c r="BV30420" s="38"/>
    </row>
    <row r="30421" spans="44:74">
      <c r="AR30421" s="8"/>
      <c r="BV30421" s="38"/>
    </row>
    <row r="30422" spans="44:74">
      <c r="AR30422" s="8"/>
      <c r="BV30422" s="38"/>
    </row>
    <row r="30423" spans="44:74">
      <c r="AR30423" s="8"/>
      <c r="BV30423" s="38"/>
    </row>
    <row r="30424" spans="44:74">
      <c r="AR30424" s="8"/>
      <c r="BV30424" s="38"/>
    </row>
    <row r="30425" spans="44:74">
      <c r="AR30425" s="8"/>
      <c r="BV30425" s="38"/>
    </row>
    <row r="30426" spans="44:74">
      <c r="AR30426" s="8"/>
      <c r="BV30426" s="38"/>
    </row>
    <row r="30427" spans="44:74">
      <c r="AR30427" s="8"/>
      <c r="BV30427" s="38"/>
    </row>
    <row r="30428" spans="44:74">
      <c r="AR30428" s="8"/>
      <c r="BV30428" s="38"/>
    </row>
    <row r="30429" spans="44:74">
      <c r="AR30429" s="8"/>
      <c r="BV30429" s="38"/>
    </row>
    <row r="30430" spans="44:74">
      <c r="AR30430" s="8"/>
      <c r="BV30430" s="38"/>
    </row>
    <row r="30431" spans="44:74">
      <c r="AR30431" s="8"/>
      <c r="BV30431" s="38"/>
    </row>
    <row r="30432" spans="44:74">
      <c r="AR30432" s="8"/>
      <c r="BV30432" s="38"/>
    </row>
    <row r="30433" spans="44:74">
      <c r="AR30433" s="8"/>
      <c r="BV30433" s="38"/>
    </row>
    <row r="30434" spans="44:74">
      <c r="AR30434" s="8"/>
      <c r="BV30434" s="38"/>
    </row>
    <row r="30435" spans="44:74">
      <c r="AR30435" s="8"/>
      <c r="BV30435" s="38"/>
    </row>
    <row r="30436" spans="44:74">
      <c r="AR30436" s="8"/>
      <c r="BV30436" s="38"/>
    </row>
    <row r="30437" spans="44:74">
      <c r="AR30437" s="8"/>
      <c r="BV30437" s="38"/>
    </row>
    <row r="30438" spans="44:74">
      <c r="AR30438" s="8"/>
      <c r="BV30438" s="38"/>
    </row>
    <row r="30439" spans="44:74">
      <c r="AR30439" s="8"/>
      <c r="BV30439" s="38"/>
    </row>
    <row r="30440" spans="44:74">
      <c r="AR30440" s="8"/>
      <c r="BV30440" s="38"/>
    </row>
    <row r="30441" spans="44:74">
      <c r="AR30441" s="8"/>
      <c r="BV30441" s="38"/>
    </row>
    <row r="30442" spans="44:74">
      <c r="AR30442" s="8"/>
      <c r="BV30442" s="38"/>
    </row>
    <row r="30443" spans="44:74">
      <c r="AR30443" s="8"/>
      <c r="BV30443" s="38"/>
    </row>
    <row r="30444" spans="44:74">
      <c r="AR30444" s="8"/>
      <c r="BV30444" s="38"/>
    </row>
    <row r="30445" spans="44:74">
      <c r="AR30445" s="8"/>
      <c r="BV30445" s="38"/>
    </row>
    <row r="30446" spans="44:74">
      <c r="AR30446" s="8"/>
      <c r="BV30446" s="38"/>
    </row>
    <row r="30447" spans="44:74">
      <c r="AR30447" s="8"/>
      <c r="BV30447" s="38"/>
    </row>
    <row r="30448" spans="44:74">
      <c r="AR30448" s="8"/>
      <c r="BV30448" s="38"/>
    </row>
    <row r="30449" spans="44:74">
      <c r="AR30449" s="8"/>
      <c r="BV30449" s="38"/>
    </row>
    <row r="30450" spans="44:74">
      <c r="AR30450" s="8"/>
      <c r="BV30450" s="38"/>
    </row>
    <row r="30451" spans="44:74">
      <c r="AR30451" s="8"/>
      <c r="BV30451" s="38"/>
    </row>
    <row r="30452" spans="44:74">
      <c r="AR30452" s="8"/>
      <c r="BV30452" s="38"/>
    </row>
    <row r="30453" spans="44:74">
      <c r="AR30453" s="8"/>
      <c r="BV30453" s="38"/>
    </row>
    <row r="30454" spans="44:74">
      <c r="AR30454" s="8"/>
      <c r="BV30454" s="38"/>
    </row>
    <row r="30455" spans="44:74">
      <c r="AR30455" s="8"/>
      <c r="BV30455" s="38"/>
    </row>
    <row r="30456" spans="44:74">
      <c r="AR30456" s="8"/>
      <c r="BV30456" s="38"/>
    </row>
    <row r="30457" spans="44:74">
      <c r="AR30457" s="8"/>
      <c r="BV30457" s="38"/>
    </row>
    <row r="30458" spans="44:74">
      <c r="AR30458" s="8"/>
      <c r="BV30458" s="38"/>
    </row>
    <row r="30459" spans="44:74">
      <c r="AR30459" s="8"/>
      <c r="BV30459" s="38"/>
    </row>
    <row r="30460" spans="44:74">
      <c r="AR30460" s="8"/>
      <c r="BV30460" s="38"/>
    </row>
    <row r="30461" spans="44:74">
      <c r="AR30461" s="8"/>
      <c r="BV30461" s="38"/>
    </row>
    <row r="30462" spans="44:74">
      <c r="AR30462" s="8"/>
      <c r="BV30462" s="38"/>
    </row>
    <row r="30463" spans="44:74">
      <c r="AR30463" s="8"/>
      <c r="BV30463" s="38"/>
    </row>
    <row r="30464" spans="44:74">
      <c r="AR30464" s="8"/>
      <c r="BV30464" s="38"/>
    </row>
    <row r="30465" spans="44:74">
      <c r="AR30465" s="8"/>
      <c r="BV30465" s="38"/>
    </row>
    <row r="30466" spans="44:74">
      <c r="AR30466" s="8"/>
      <c r="BV30466" s="38"/>
    </row>
    <row r="30467" spans="44:74">
      <c r="AR30467" s="8"/>
      <c r="BV30467" s="38"/>
    </row>
    <row r="30468" spans="44:74">
      <c r="AR30468" s="8"/>
      <c r="BV30468" s="38"/>
    </row>
    <row r="30469" spans="44:74">
      <c r="AR30469" s="8"/>
      <c r="BV30469" s="38"/>
    </row>
    <row r="30470" spans="44:74">
      <c r="AR30470" s="8"/>
      <c r="BV30470" s="38"/>
    </row>
    <row r="30471" spans="44:74">
      <c r="AR30471" s="8"/>
      <c r="BV30471" s="38"/>
    </row>
    <row r="30472" spans="44:74">
      <c r="AR30472" s="8"/>
      <c r="BV30472" s="38"/>
    </row>
    <row r="30473" spans="44:74">
      <c r="AR30473" s="8"/>
      <c r="BV30473" s="38"/>
    </row>
    <row r="30474" spans="44:74">
      <c r="AR30474" s="8"/>
      <c r="BV30474" s="38"/>
    </row>
    <row r="30475" spans="44:74">
      <c r="AR30475" s="8"/>
      <c r="BV30475" s="38"/>
    </row>
    <row r="30476" spans="44:74">
      <c r="AR30476" s="8"/>
      <c r="BV30476" s="38"/>
    </row>
    <row r="30477" spans="44:74">
      <c r="AR30477" s="8"/>
      <c r="BV30477" s="38"/>
    </row>
    <row r="30478" spans="44:74">
      <c r="AR30478" s="8"/>
      <c r="BV30478" s="38"/>
    </row>
    <row r="30479" spans="44:74">
      <c r="AR30479" s="8"/>
      <c r="BV30479" s="38"/>
    </row>
    <row r="30480" spans="44:74">
      <c r="AR30480" s="8"/>
      <c r="BV30480" s="38"/>
    </row>
    <row r="30481" spans="44:74">
      <c r="AR30481" s="8"/>
      <c r="BV30481" s="38"/>
    </row>
    <row r="30482" spans="44:74">
      <c r="AR30482" s="8"/>
      <c r="BV30482" s="38"/>
    </row>
    <row r="30483" spans="44:74">
      <c r="AR30483" s="8"/>
      <c r="BV30483" s="38"/>
    </row>
    <row r="30484" spans="44:74">
      <c r="AR30484" s="8"/>
      <c r="BV30484" s="38"/>
    </row>
    <row r="30485" spans="44:74">
      <c r="AR30485" s="8"/>
      <c r="BV30485" s="38"/>
    </row>
    <row r="30486" spans="44:74">
      <c r="AR30486" s="8"/>
      <c r="BV30486" s="38"/>
    </row>
    <row r="30487" spans="44:74">
      <c r="AR30487" s="8"/>
      <c r="BV30487" s="38"/>
    </row>
    <row r="30488" spans="44:74">
      <c r="AR30488" s="8"/>
      <c r="BV30488" s="38"/>
    </row>
    <row r="30489" spans="44:74">
      <c r="AR30489" s="8"/>
      <c r="BV30489" s="38"/>
    </row>
    <row r="30490" spans="44:74">
      <c r="AR30490" s="8"/>
      <c r="BV30490" s="38"/>
    </row>
    <row r="30491" spans="44:74">
      <c r="AR30491" s="8"/>
      <c r="BV30491" s="38"/>
    </row>
    <row r="30492" spans="44:74">
      <c r="AR30492" s="8"/>
      <c r="BV30492" s="38"/>
    </row>
    <row r="30493" spans="44:74">
      <c r="AR30493" s="8"/>
      <c r="BV30493" s="38"/>
    </row>
    <row r="30494" spans="44:74">
      <c r="AR30494" s="8"/>
      <c r="BV30494" s="38"/>
    </row>
    <row r="30495" spans="44:74">
      <c r="AR30495" s="8"/>
      <c r="BV30495" s="38"/>
    </row>
    <row r="30496" spans="44:74">
      <c r="AR30496" s="8"/>
      <c r="BV30496" s="38"/>
    </row>
    <row r="30497" spans="44:74">
      <c r="AR30497" s="8"/>
      <c r="BV30497" s="38"/>
    </row>
    <row r="30498" spans="44:74">
      <c r="AR30498" s="8"/>
      <c r="BV30498" s="38"/>
    </row>
    <row r="30499" spans="44:74">
      <c r="AR30499" s="8"/>
      <c r="BV30499" s="38"/>
    </row>
    <row r="30500" spans="44:74">
      <c r="AR30500" s="8"/>
      <c r="BV30500" s="38"/>
    </row>
    <row r="30501" spans="44:74">
      <c r="AR30501" s="8"/>
      <c r="BV30501" s="38"/>
    </row>
    <row r="30502" spans="44:74">
      <c r="AR30502" s="8"/>
      <c r="BV30502" s="38"/>
    </row>
    <row r="30503" spans="44:74">
      <c r="AR30503" s="8"/>
      <c r="BV30503" s="38"/>
    </row>
    <row r="30504" spans="44:74">
      <c r="AR30504" s="8"/>
      <c r="BV30504" s="38"/>
    </row>
    <row r="30505" spans="44:74">
      <c r="AR30505" s="8"/>
      <c r="BV30505" s="38"/>
    </row>
    <row r="30506" spans="44:74">
      <c r="AR30506" s="8"/>
      <c r="BV30506" s="38"/>
    </row>
    <row r="30507" spans="44:74">
      <c r="AR30507" s="8"/>
      <c r="BV30507" s="38"/>
    </row>
    <row r="30508" spans="44:74">
      <c r="AR30508" s="8"/>
      <c r="BV30508" s="38"/>
    </row>
    <row r="30509" spans="44:74">
      <c r="AR30509" s="8"/>
      <c r="BV30509" s="38"/>
    </row>
    <row r="30510" spans="44:74">
      <c r="AR30510" s="8"/>
      <c r="BV30510" s="38"/>
    </row>
    <row r="30511" spans="44:74">
      <c r="AR30511" s="8"/>
      <c r="BV30511" s="38"/>
    </row>
    <row r="30512" spans="44:74">
      <c r="AR30512" s="8"/>
      <c r="BV30512" s="38"/>
    </row>
    <row r="30513" spans="44:74">
      <c r="AR30513" s="8"/>
      <c r="BV30513" s="38"/>
    </row>
    <row r="30514" spans="44:74">
      <c r="AR30514" s="8"/>
      <c r="BV30514" s="38"/>
    </row>
    <row r="30515" spans="44:74">
      <c r="AR30515" s="8"/>
      <c r="BV30515" s="38"/>
    </row>
    <row r="30516" spans="44:74">
      <c r="AR30516" s="8"/>
      <c r="BV30516" s="38"/>
    </row>
    <row r="30517" spans="44:74">
      <c r="AR30517" s="8"/>
      <c r="BV30517" s="38"/>
    </row>
    <row r="30518" spans="44:74">
      <c r="AR30518" s="8"/>
      <c r="BV30518" s="38"/>
    </row>
    <row r="30519" spans="44:74">
      <c r="AR30519" s="8"/>
      <c r="BV30519" s="38"/>
    </row>
    <row r="30520" spans="44:74">
      <c r="AR30520" s="8"/>
      <c r="BV30520" s="38"/>
    </row>
    <row r="30521" spans="44:74">
      <c r="AR30521" s="8"/>
      <c r="BV30521" s="38"/>
    </row>
    <row r="30522" spans="44:74">
      <c r="AR30522" s="8"/>
      <c r="BV30522" s="38"/>
    </row>
    <row r="30523" spans="44:74">
      <c r="AR30523" s="8"/>
      <c r="BV30523" s="38"/>
    </row>
    <row r="30524" spans="44:74">
      <c r="AR30524" s="8"/>
      <c r="BV30524" s="38"/>
    </row>
    <row r="30525" spans="44:74">
      <c r="AR30525" s="8"/>
      <c r="BV30525" s="38"/>
    </row>
    <row r="30526" spans="44:74">
      <c r="AR30526" s="8"/>
      <c r="BV30526" s="38"/>
    </row>
    <row r="30527" spans="44:74">
      <c r="AR30527" s="8"/>
      <c r="BV30527" s="38"/>
    </row>
    <row r="30528" spans="44:74">
      <c r="AR30528" s="8"/>
      <c r="BV30528" s="38"/>
    </row>
    <row r="30529" spans="44:74">
      <c r="AR30529" s="8"/>
      <c r="BV30529" s="38"/>
    </row>
    <row r="30530" spans="44:74">
      <c r="AR30530" s="8"/>
      <c r="BV30530" s="38"/>
    </row>
    <row r="30531" spans="44:74">
      <c r="AR30531" s="8"/>
      <c r="BV30531" s="38"/>
    </row>
    <row r="30532" spans="44:74">
      <c r="AR30532" s="8"/>
      <c r="BV30532" s="38"/>
    </row>
    <row r="30533" spans="44:74">
      <c r="AR30533" s="8"/>
      <c r="BV30533" s="38"/>
    </row>
    <row r="30534" spans="44:74">
      <c r="AR30534" s="8"/>
      <c r="BV30534" s="38"/>
    </row>
    <row r="30535" spans="44:74">
      <c r="AR30535" s="8"/>
      <c r="BV30535" s="38"/>
    </row>
    <row r="30536" spans="44:74">
      <c r="AR30536" s="8"/>
      <c r="BV30536" s="38"/>
    </row>
    <row r="30537" spans="44:74">
      <c r="AR30537" s="8"/>
      <c r="BV30537" s="38"/>
    </row>
    <row r="30538" spans="44:74">
      <c r="AR30538" s="8"/>
      <c r="BV30538" s="38"/>
    </row>
    <row r="30539" spans="44:74">
      <c r="AR30539" s="8"/>
      <c r="BV30539" s="38"/>
    </row>
    <row r="30540" spans="44:74">
      <c r="AR30540" s="8"/>
      <c r="BV30540" s="38"/>
    </row>
    <row r="30541" spans="44:74">
      <c r="AR30541" s="8"/>
      <c r="BV30541" s="38"/>
    </row>
    <row r="30542" spans="44:74">
      <c r="AR30542" s="8"/>
      <c r="BV30542" s="38"/>
    </row>
    <row r="30543" spans="44:74">
      <c r="AR30543" s="8"/>
      <c r="BV30543" s="38"/>
    </row>
    <row r="30544" spans="44:74">
      <c r="AR30544" s="8"/>
      <c r="BV30544" s="38"/>
    </row>
    <row r="30545" spans="44:74">
      <c r="AR30545" s="8"/>
      <c r="BV30545" s="38"/>
    </row>
    <row r="30546" spans="44:74">
      <c r="AR30546" s="8"/>
      <c r="BV30546" s="38"/>
    </row>
    <row r="30547" spans="44:74">
      <c r="AR30547" s="8"/>
      <c r="BV30547" s="38"/>
    </row>
    <row r="30548" spans="44:74">
      <c r="AR30548" s="8"/>
      <c r="BV30548" s="38"/>
    </row>
    <row r="30549" spans="44:74">
      <c r="AR30549" s="8"/>
      <c r="BV30549" s="38"/>
    </row>
    <row r="30550" spans="44:74">
      <c r="AR30550" s="8"/>
      <c r="BV30550" s="38"/>
    </row>
    <row r="30551" spans="44:74">
      <c r="AR30551" s="8"/>
      <c r="BV30551" s="38"/>
    </row>
    <row r="30552" spans="44:74">
      <c r="AR30552" s="8"/>
      <c r="BV30552" s="38"/>
    </row>
    <row r="30553" spans="44:74">
      <c r="AR30553" s="8"/>
      <c r="BV30553" s="38"/>
    </row>
    <row r="30554" spans="44:74">
      <c r="AR30554" s="8"/>
      <c r="BV30554" s="38"/>
    </row>
    <row r="30555" spans="44:74">
      <c r="AR30555" s="8"/>
      <c r="BV30555" s="38"/>
    </row>
    <row r="30556" spans="44:74">
      <c r="AR30556" s="8"/>
      <c r="BV30556" s="38"/>
    </row>
    <row r="30557" spans="44:74">
      <c r="AR30557" s="8"/>
      <c r="BV30557" s="38"/>
    </row>
    <row r="30558" spans="44:74">
      <c r="AR30558" s="8"/>
      <c r="BV30558" s="38"/>
    </row>
    <row r="30559" spans="44:74">
      <c r="AR30559" s="8"/>
      <c r="BV30559" s="38"/>
    </row>
    <row r="30560" spans="44:74">
      <c r="AR30560" s="8"/>
      <c r="BV30560" s="38"/>
    </row>
    <row r="30561" spans="44:74">
      <c r="AR30561" s="8"/>
      <c r="BV30561" s="38"/>
    </row>
    <row r="30562" spans="44:74">
      <c r="AR30562" s="8"/>
      <c r="BV30562" s="38"/>
    </row>
    <row r="30563" spans="44:74">
      <c r="AR30563" s="8"/>
      <c r="BV30563" s="38"/>
    </row>
    <row r="30564" spans="44:74">
      <c r="AR30564" s="8"/>
      <c r="BV30564" s="38"/>
    </row>
    <row r="30565" spans="44:74">
      <c r="AR30565" s="8"/>
      <c r="BV30565" s="38"/>
    </row>
    <row r="30566" spans="44:74">
      <c r="AR30566" s="8"/>
      <c r="BV30566" s="38"/>
    </row>
    <row r="30567" spans="44:74">
      <c r="AR30567" s="8"/>
      <c r="BV30567" s="38"/>
    </row>
    <row r="30568" spans="44:74">
      <c r="AR30568" s="8"/>
      <c r="BV30568" s="38"/>
    </row>
    <row r="30569" spans="44:74">
      <c r="AR30569" s="8"/>
      <c r="BV30569" s="38"/>
    </row>
    <row r="30570" spans="44:74">
      <c r="AR30570" s="8"/>
      <c r="BV30570" s="38"/>
    </row>
    <row r="30571" spans="44:74">
      <c r="AR30571" s="8"/>
      <c r="BV30571" s="38"/>
    </row>
    <row r="30572" spans="44:74">
      <c r="AR30572" s="8"/>
      <c r="BV30572" s="38"/>
    </row>
    <row r="30573" spans="44:74">
      <c r="AR30573" s="8"/>
      <c r="BV30573" s="38"/>
    </row>
    <row r="30574" spans="44:74">
      <c r="AR30574" s="8"/>
      <c r="BV30574" s="38"/>
    </row>
    <row r="30575" spans="44:74">
      <c r="AR30575" s="8"/>
      <c r="BV30575" s="38"/>
    </row>
    <row r="30576" spans="44:74">
      <c r="AR30576" s="8"/>
      <c r="BV30576" s="38"/>
    </row>
    <row r="30577" spans="44:74">
      <c r="AR30577" s="8"/>
      <c r="BV30577" s="38"/>
    </row>
    <row r="30578" spans="44:74">
      <c r="AR30578" s="8"/>
      <c r="BV30578" s="38"/>
    </row>
    <row r="30579" spans="44:74">
      <c r="AR30579" s="8"/>
      <c r="BV30579" s="38"/>
    </row>
    <row r="30580" spans="44:74">
      <c r="AR30580" s="8"/>
      <c r="BV30580" s="38"/>
    </row>
    <row r="30581" spans="44:74">
      <c r="AR30581" s="8"/>
      <c r="BV30581" s="38"/>
    </row>
    <row r="30582" spans="44:74">
      <c r="AR30582" s="8"/>
      <c r="BV30582" s="38"/>
    </row>
    <row r="30583" spans="44:74">
      <c r="AR30583" s="8"/>
      <c r="BV30583" s="38"/>
    </row>
    <row r="30584" spans="44:74">
      <c r="AR30584" s="8"/>
      <c r="BV30584" s="38"/>
    </row>
    <row r="30585" spans="44:74">
      <c r="AR30585" s="8"/>
      <c r="BV30585" s="38"/>
    </row>
    <row r="30586" spans="44:74">
      <c r="AR30586" s="8"/>
      <c r="BV30586" s="38"/>
    </row>
    <row r="30587" spans="44:74">
      <c r="AR30587" s="8"/>
      <c r="BV30587" s="38"/>
    </row>
    <row r="30588" spans="44:74">
      <c r="AR30588" s="8"/>
      <c r="BV30588" s="38"/>
    </row>
    <row r="30589" spans="44:74">
      <c r="AR30589" s="8"/>
      <c r="BV30589" s="38"/>
    </row>
    <row r="30590" spans="44:74">
      <c r="AR30590" s="8"/>
      <c r="BV30590" s="38"/>
    </row>
    <row r="30591" spans="44:74">
      <c r="AR30591" s="8"/>
      <c r="BV30591" s="38"/>
    </row>
    <row r="30592" spans="44:74">
      <c r="AR30592" s="8"/>
      <c r="BV30592" s="38"/>
    </row>
    <row r="30593" spans="44:74">
      <c r="AR30593" s="8"/>
      <c r="BV30593" s="38"/>
    </row>
    <row r="30594" spans="44:74">
      <c r="AR30594" s="8"/>
      <c r="BV30594" s="38"/>
    </row>
    <row r="30595" spans="44:74">
      <c r="AR30595" s="8"/>
      <c r="BV30595" s="38"/>
    </row>
    <row r="30596" spans="44:74">
      <c r="AR30596" s="8"/>
      <c r="BV30596" s="38"/>
    </row>
    <row r="30597" spans="44:74">
      <c r="AR30597" s="8"/>
      <c r="BV30597" s="38"/>
    </row>
    <row r="30598" spans="44:74">
      <c r="AR30598" s="8"/>
      <c r="BV30598" s="38"/>
    </row>
    <row r="30599" spans="44:74">
      <c r="AR30599" s="8"/>
      <c r="BV30599" s="38"/>
    </row>
    <row r="30600" spans="44:74">
      <c r="AR30600" s="8"/>
      <c r="BV30600" s="38"/>
    </row>
    <row r="30601" spans="44:74">
      <c r="AR30601" s="8"/>
      <c r="BV30601" s="38"/>
    </row>
    <row r="30602" spans="44:74">
      <c r="AR30602" s="8"/>
      <c r="BV30602" s="38"/>
    </row>
    <row r="30603" spans="44:74">
      <c r="AR30603" s="8"/>
      <c r="BV30603" s="38"/>
    </row>
    <row r="30604" spans="44:74">
      <c r="AR30604" s="8"/>
      <c r="BV30604" s="38"/>
    </row>
    <row r="30605" spans="44:74">
      <c r="AR30605" s="8"/>
      <c r="BV30605" s="38"/>
    </row>
    <row r="30606" spans="44:74">
      <c r="AR30606" s="8"/>
      <c r="BV30606" s="38"/>
    </row>
    <row r="30607" spans="44:74">
      <c r="AR30607" s="8"/>
      <c r="BV30607" s="38"/>
    </row>
    <row r="30608" spans="44:74">
      <c r="AR30608" s="8"/>
      <c r="BV30608" s="38"/>
    </row>
    <row r="30609" spans="44:74">
      <c r="AR30609" s="8"/>
      <c r="BV30609" s="38"/>
    </row>
    <row r="30610" spans="44:74">
      <c r="AR30610" s="8"/>
      <c r="BV30610" s="38"/>
    </row>
    <row r="30611" spans="44:74">
      <c r="AR30611" s="8"/>
      <c r="BV30611" s="38"/>
    </row>
    <row r="30612" spans="44:74">
      <c r="AR30612" s="8"/>
      <c r="BV30612" s="38"/>
    </row>
    <row r="30613" spans="44:74">
      <c r="AR30613" s="8"/>
      <c r="BV30613" s="38"/>
    </row>
    <row r="30614" spans="44:74">
      <c r="AR30614" s="8"/>
      <c r="BV30614" s="38"/>
    </row>
    <row r="30615" spans="44:74">
      <c r="AR30615" s="8"/>
      <c r="BV30615" s="38"/>
    </row>
    <row r="30616" spans="44:74">
      <c r="AR30616" s="8"/>
      <c r="BV30616" s="38"/>
    </row>
    <row r="30617" spans="44:74">
      <c r="AR30617" s="8"/>
      <c r="BV30617" s="38"/>
    </row>
    <row r="30618" spans="44:74">
      <c r="AR30618" s="8"/>
      <c r="BV30618" s="38"/>
    </row>
    <row r="30619" spans="44:74">
      <c r="AR30619" s="8"/>
      <c r="BV30619" s="38"/>
    </row>
    <row r="30620" spans="44:74">
      <c r="AR30620" s="8"/>
      <c r="BV30620" s="38"/>
    </row>
    <row r="30621" spans="44:74">
      <c r="AR30621" s="8"/>
      <c r="BV30621" s="38"/>
    </row>
    <row r="30622" spans="44:74">
      <c r="AR30622" s="8"/>
      <c r="BV30622" s="38"/>
    </row>
    <row r="30623" spans="44:74">
      <c r="AR30623" s="8"/>
      <c r="BV30623" s="38"/>
    </row>
    <row r="30624" spans="44:74">
      <c r="AR30624" s="8"/>
      <c r="BV30624" s="38"/>
    </row>
    <row r="30625" spans="44:74">
      <c r="AR30625" s="8"/>
      <c r="BV30625" s="38"/>
    </row>
    <row r="30626" spans="44:74">
      <c r="AR30626" s="8"/>
      <c r="BV30626" s="38"/>
    </row>
    <row r="30627" spans="44:74">
      <c r="AR30627" s="8"/>
      <c r="BV30627" s="38"/>
    </row>
    <row r="30628" spans="44:74">
      <c r="AR30628" s="8"/>
      <c r="BV30628" s="38"/>
    </row>
    <row r="30629" spans="44:74">
      <c r="AR30629" s="8"/>
      <c r="BV30629" s="38"/>
    </row>
    <row r="30630" spans="44:74">
      <c r="AR30630" s="8"/>
      <c r="BV30630" s="38"/>
    </row>
    <row r="30631" spans="44:74">
      <c r="AR30631" s="8"/>
      <c r="BV30631" s="38"/>
    </row>
    <row r="30632" spans="44:74">
      <c r="AR30632" s="8"/>
      <c r="BV30632" s="38"/>
    </row>
    <row r="30633" spans="44:74">
      <c r="AR30633" s="8"/>
      <c r="BV30633" s="38"/>
    </row>
    <row r="30634" spans="44:74">
      <c r="AR30634" s="8"/>
      <c r="BV30634" s="38"/>
    </row>
    <row r="30635" spans="44:74">
      <c r="AR30635" s="8"/>
      <c r="BV30635" s="38"/>
    </row>
    <row r="30636" spans="44:74">
      <c r="AR30636" s="8"/>
      <c r="BV30636" s="38"/>
    </row>
    <row r="30637" spans="44:74">
      <c r="AR30637" s="8"/>
      <c r="BV30637" s="38"/>
    </row>
    <row r="30638" spans="44:74">
      <c r="AR30638" s="8"/>
      <c r="BV30638" s="38"/>
    </row>
    <row r="30639" spans="44:74">
      <c r="AR30639" s="8"/>
      <c r="BV30639" s="38"/>
    </row>
    <row r="30640" spans="44:74">
      <c r="AR30640" s="8"/>
      <c r="BV30640" s="38"/>
    </row>
    <row r="30641" spans="44:74">
      <c r="AR30641" s="8"/>
      <c r="BV30641" s="38"/>
    </row>
    <row r="30642" spans="44:74">
      <c r="AR30642" s="8"/>
      <c r="BV30642" s="38"/>
    </row>
    <row r="30643" spans="44:74">
      <c r="AR30643" s="8"/>
      <c r="BV30643" s="38"/>
    </row>
    <row r="30644" spans="44:74">
      <c r="AR30644" s="8"/>
      <c r="BV30644" s="38"/>
    </row>
    <row r="30645" spans="44:74">
      <c r="AR30645" s="8"/>
      <c r="BV30645" s="38"/>
    </row>
    <row r="30646" spans="44:74">
      <c r="AR30646" s="8"/>
      <c r="BV30646" s="38"/>
    </row>
    <row r="30647" spans="44:74">
      <c r="AR30647" s="8"/>
      <c r="BV30647" s="38"/>
    </row>
    <row r="30648" spans="44:74">
      <c r="AR30648" s="8"/>
      <c r="BV30648" s="38"/>
    </row>
    <row r="30649" spans="44:74">
      <c r="AR30649" s="8"/>
      <c r="BV30649" s="38"/>
    </row>
    <row r="30650" spans="44:74">
      <c r="AR30650" s="8"/>
      <c r="BV30650" s="38"/>
    </row>
    <row r="30651" spans="44:74">
      <c r="AR30651" s="8"/>
      <c r="BV30651" s="38"/>
    </row>
    <row r="30652" spans="44:74">
      <c r="AR30652" s="8"/>
      <c r="BV30652" s="38"/>
    </row>
    <row r="30653" spans="44:74">
      <c r="AR30653" s="8"/>
      <c r="BV30653" s="38"/>
    </row>
    <row r="30654" spans="44:74">
      <c r="AR30654" s="8"/>
      <c r="BV30654" s="38"/>
    </row>
    <row r="30655" spans="44:74">
      <c r="AR30655" s="8"/>
      <c r="BV30655" s="38"/>
    </row>
    <row r="30656" spans="44:74">
      <c r="AR30656" s="8"/>
      <c r="BV30656" s="38"/>
    </row>
    <row r="30657" spans="44:74">
      <c r="AR30657" s="8"/>
      <c r="BV30657" s="38"/>
    </row>
    <row r="30658" spans="44:74">
      <c r="AR30658" s="8"/>
      <c r="BV30658" s="38"/>
    </row>
    <row r="30659" spans="44:74">
      <c r="AR30659" s="8"/>
      <c r="BV30659" s="38"/>
    </row>
    <row r="30660" spans="44:74">
      <c r="AR30660" s="8"/>
      <c r="BV30660" s="38"/>
    </row>
    <row r="30661" spans="44:74">
      <c r="AR30661" s="8"/>
      <c r="BV30661" s="38"/>
    </row>
    <row r="30662" spans="44:74">
      <c r="AR30662" s="8"/>
      <c r="BV30662" s="38"/>
    </row>
    <row r="30663" spans="44:74">
      <c r="AR30663" s="8"/>
      <c r="BV30663" s="38"/>
    </row>
    <row r="30664" spans="44:74">
      <c r="AR30664" s="8"/>
      <c r="BV30664" s="38"/>
    </row>
    <row r="30665" spans="44:74">
      <c r="AR30665" s="8"/>
      <c r="BV30665" s="38"/>
    </row>
    <row r="30666" spans="44:74">
      <c r="AR30666" s="8"/>
      <c r="BV30666" s="38"/>
    </row>
    <row r="30667" spans="44:74">
      <c r="AR30667" s="8"/>
      <c r="BV30667" s="38"/>
    </row>
    <row r="30668" spans="44:74">
      <c r="AR30668" s="8"/>
      <c r="BV30668" s="38"/>
    </row>
    <row r="30669" spans="44:74">
      <c r="AR30669" s="8"/>
      <c r="BV30669" s="38"/>
    </row>
    <row r="30670" spans="44:74">
      <c r="AR30670" s="8"/>
      <c r="BV30670" s="38"/>
    </row>
    <row r="30671" spans="44:74">
      <c r="AR30671" s="8"/>
      <c r="BV30671" s="38"/>
    </row>
    <row r="30672" spans="44:74">
      <c r="AR30672" s="8"/>
      <c r="BV30672" s="38"/>
    </row>
    <row r="30673" spans="44:74">
      <c r="AR30673" s="8"/>
      <c r="BV30673" s="38"/>
    </row>
    <row r="30674" spans="44:74">
      <c r="AR30674" s="8"/>
      <c r="BV30674" s="38"/>
    </row>
    <row r="30675" spans="44:74">
      <c r="AR30675" s="8"/>
      <c r="BV30675" s="38"/>
    </row>
    <row r="30676" spans="44:74">
      <c r="AR30676" s="8"/>
      <c r="BV30676" s="38"/>
    </row>
    <row r="30677" spans="44:74">
      <c r="AR30677" s="8"/>
      <c r="BV30677" s="38"/>
    </row>
    <row r="30678" spans="44:74">
      <c r="AR30678" s="8"/>
      <c r="BV30678" s="38"/>
    </row>
    <row r="30679" spans="44:74">
      <c r="AR30679" s="8"/>
      <c r="BV30679" s="38"/>
    </row>
    <row r="30680" spans="44:74">
      <c r="AR30680" s="8"/>
      <c r="BV30680" s="38"/>
    </row>
    <row r="30681" spans="44:74">
      <c r="AR30681" s="8"/>
      <c r="BV30681" s="38"/>
    </row>
    <row r="30682" spans="44:74">
      <c r="AR30682" s="8"/>
      <c r="BV30682" s="38"/>
    </row>
    <row r="30683" spans="44:74">
      <c r="AR30683" s="8"/>
      <c r="BV30683" s="38"/>
    </row>
    <row r="30684" spans="44:74">
      <c r="AR30684" s="8"/>
      <c r="BV30684" s="38"/>
    </row>
    <row r="30685" spans="44:74">
      <c r="AR30685" s="8"/>
      <c r="BV30685" s="38"/>
    </row>
    <row r="30686" spans="44:74">
      <c r="AR30686" s="8"/>
      <c r="BV30686" s="38"/>
    </row>
    <row r="30687" spans="44:74">
      <c r="AR30687" s="8"/>
      <c r="BV30687" s="38"/>
    </row>
    <row r="30688" spans="44:74">
      <c r="AR30688" s="8"/>
      <c r="BV30688" s="38"/>
    </row>
    <row r="30689" spans="44:74">
      <c r="AR30689" s="8"/>
      <c r="BV30689" s="38"/>
    </row>
    <row r="30690" spans="44:74">
      <c r="AR30690" s="8"/>
      <c r="BV30690" s="38"/>
    </row>
    <row r="30691" spans="44:74">
      <c r="AR30691" s="8"/>
      <c r="BV30691" s="38"/>
    </row>
    <row r="30692" spans="44:74">
      <c r="AR30692" s="8"/>
      <c r="BV30692" s="38"/>
    </row>
    <row r="30693" spans="44:74">
      <c r="AR30693" s="8"/>
      <c r="BV30693" s="38"/>
    </row>
    <row r="30694" spans="44:74">
      <c r="AR30694" s="8"/>
      <c r="BV30694" s="38"/>
    </row>
    <row r="30695" spans="44:74">
      <c r="AR30695" s="8"/>
      <c r="BV30695" s="38"/>
    </row>
    <row r="30696" spans="44:74">
      <c r="AR30696" s="8"/>
      <c r="BV30696" s="38"/>
    </row>
    <row r="30697" spans="44:74">
      <c r="AR30697" s="8"/>
      <c r="BV30697" s="38"/>
    </row>
    <row r="30698" spans="44:74">
      <c r="AR30698" s="8"/>
      <c r="BV30698" s="38"/>
    </row>
    <row r="30699" spans="44:74">
      <c r="AR30699" s="8"/>
      <c r="BV30699" s="38"/>
    </row>
    <row r="30700" spans="44:74">
      <c r="AR30700" s="8"/>
      <c r="BV30700" s="38"/>
    </row>
    <row r="30701" spans="44:74">
      <c r="AR30701" s="8"/>
      <c r="BV30701" s="38"/>
    </row>
    <row r="30702" spans="44:74">
      <c r="AR30702" s="8"/>
      <c r="BV30702" s="38"/>
    </row>
    <row r="30703" spans="44:74">
      <c r="AR30703" s="8"/>
      <c r="BV30703" s="38"/>
    </row>
    <row r="30704" spans="44:74">
      <c r="AR30704" s="8"/>
      <c r="BV30704" s="38"/>
    </row>
    <row r="30705" spans="44:74">
      <c r="AR30705" s="8"/>
      <c r="BV30705" s="38"/>
    </row>
    <row r="30706" spans="44:74">
      <c r="AR30706" s="8"/>
      <c r="BV30706" s="38"/>
    </row>
    <row r="30707" spans="44:74">
      <c r="AR30707" s="8"/>
      <c r="BV30707" s="38"/>
    </row>
    <row r="30708" spans="44:74">
      <c r="AR30708" s="8"/>
      <c r="BV30708" s="38"/>
    </row>
    <row r="30709" spans="44:74">
      <c r="AR30709" s="8"/>
      <c r="BV30709" s="38"/>
    </row>
    <row r="30710" spans="44:74">
      <c r="AR30710" s="8"/>
      <c r="BV30710" s="38"/>
    </row>
    <row r="30711" spans="44:74">
      <c r="AR30711" s="8"/>
      <c r="BV30711" s="38"/>
    </row>
    <row r="30712" spans="44:74">
      <c r="AR30712" s="8"/>
      <c r="BV30712" s="38"/>
    </row>
    <row r="30713" spans="44:74">
      <c r="AR30713" s="8"/>
      <c r="BV30713" s="38"/>
    </row>
    <row r="30714" spans="44:74">
      <c r="AR30714" s="8"/>
      <c r="BV30714" s="38"/>
    </row>
    <row r="30715" spans="44:74">
      <c r="AR30715" s="8"/>
      <c r="BV30715" s="38"/>
    </row>
    <row r="30716" spans="44:74">
      <c r="AR30716" s="8"/>
      <c r="BV30716" s="38"/>
    </row>
    <row r="30717" spans="44:74">
      <c r="AR30717" s="8"/>
      <c r="BV30717" s="38"/>
    </row>
    <row r="30718" spans="44:74">
      <c r="AR30718" s="8"/>
      <c r="BV30718" s="38"/>
    </row>
    <row r="30719" spans="44:74">
      <c r="AR30719" s="8"/>
      <c r="BV30719" s="38"/>
    </row>
    <row r="30720" spans="44:74">
      <c r="AR30720" s="8"/>
      <c r="BV30720" s="38"/>
    </row>
    <row r="30721" spans="44:74">
      <c r="AR30721" s="8"/>
      <c r="BV30721" s="38"/>
    </row>
    <row r="30722" spans="44:74">
      <c r="AR30722" s="8"/>
      <c r="BV30722" s="38"/>
    </row>
    <row r="30723" spans="44:74">
      <c r="AR30723" s="8"/>
      <c r="BV30723" s="38"/>
    </row>
    <row r="30724" spans="44:74">
      <c r="AR30724" s="8"/>
      <c r="BV30724" s="38"/>
    </row>
    <row r="30725" spans="44:74">
      <c r="AR30725" s="8"/>
      <c r="BV30725" s="38"/>
    </row>
    <row r="30726" spans="44:74">
      <c r="AR30726" s="8"/>
      <c r="BV30726" s="38"/>
    </row>
    <row r="30727" spans="44:74">
      <c r="AR30727" s="8"/>
      <c r="BV30727" s="38"/>
    </row>
    <row r="30728" spans="44:74">
      <c r="AR30728" s="8"/>
      <c r="BV30728" s="38"/>
    </row>
    <row r="30729" spans="44:74">
      <c r="AR30729" s="8"/>
      <c r="BV30729" s="38"/>
    </row>
    <row r="30730" spans="44:74">
      <c r="AR30730" s="8"/>
      <c r="BV30730" s="38"/>
    </row>
    <row r="30731" spans="44:74">
      <c r="AR30731" s="8"/>
      <c r="BV30731" s="38"/>
    </row>
    <row r="30732" spans="44:74">
      <c r="AR30732" s="8"/>
      <c r="BV30732" s="38"/>
    </row>
    <row r="30733" spans="44:74">
      <c r="AR30733" s="8"/>
      <c r="BV30733" s="38"/>
    </row>
    <row r="30734" spans="44:74">
      <c r="AR30734" s="8"/>
      <c r="BV30734" s="38"/>
    </row>
    <row r="30735" spans="44:74">
      <c r="AR30735" s="8"/>
      <c r="BV30735" s="38"/>
    </row>
    <row r="30736" spans="44:74">
      <c r="AR30736" s="8"/>
      <c r="BV30736" s="38"/>
    </row>
    <row r="30737" spans="44:74">
      <c r="AR30737" s="8"/>
      <c r="BV30737" s="38"/>
    </row>
    <row r="30738" spans="44:74">
      <c r="AR30738" s="8"/>
      <c r="BV30738" s="38"/>
    </row>
    <row r="30739" spans="44:74">
      <c r="AR30739" s="8"/>
      <c r="BV30739" s="38"/>
    </row>
    <row r="30740" spans="44:74">
      <c r="AR30740" s="8"/>
      <c r="BV30740" s="38"/>
    </row>
    <row r="30741" spans="44:74">
      <c r="AR30741" s="8"/>
      <c r="BV30741" s="38"/>
    </row>
    <row r="30742" spans="44:74">
      <c r="AR30742" s="8"/>
      <c r="BV30742" s="38"/>
    </row>
    <row r="30743" spans="44:74">
      <c r="AR30743" s="8"/>
      <c r="BV30743" s="38"/>
    </row>
    <row r="30744" spans="44:74">
      <c r="AR30744" s="8"/>
      <c r="BV30744" s="38"/>
    </row>
    <row r="30745" spans="44:74">
      <c r="AR30745" s="8"/>
      <c r="BV30745" s="38"/>
    </row>
    <row r="30746" spans="44:74">
      <c r="AR30746" s="8"/>
      <c r="BV30746" s="38"/>
    </row>
    <row r="30747" spans="44:74">
      <c r="AR30747" s="8"/>
      <c r="BV30747" s="38"/>
    </row>
    <row r="30748" spans="44:74">
      <c r="AR30748" s="8"/>
      <c r="BV30748" s="38"/>
    </row>
    <row r="30749" spans="44:74">
      <c r="AR30749" s="8"/>
      <c r="BV30749" s="38"/>
    </row>
    <row r="30750" spans="44:74">
      <c r="AR30750" s="8"/>
      <c r="BV30750" s="38"/>
    </row>
    <row r="30751" spans="44:74">
      <c r="AR30751" s="8"/>
      <c r="BV30751" s="38"/>
    </row>
    <row r="30752" spans="44:74">
      <c r="AR30752" s="8"/>
      <c r="BV30752" s="38"/>
    </row>
    <row r="30753" spans="44:74">
      <c r="AR30753" s="8"/>
      <c r="BV30753" s="38"/>
    </row>
    <row r="30754" spans="44:74">
      <c r="AR30754" s="8"/>
      <c r="BV30754" s="38"/>
    </row>
    <row r="30755" spans="44:74">
      <c r="AR30755" s="8"/>
      <c r="BV30755" s="38"/>
    </row>
    <row r="30756" spans="44:74">
      <c r="AR30756" s="8"/>
      <c r="BV30756" s="38"/>
    </row>
    <row r="30757" spans="44:74">
      <c r="AR30757" s="8"/>
      <c r="BV30757" s="38"/>
    </row>
    <row r="30758" spans="44:74">
      <c r="AR30758" s="8"/>
      <c r="BV30758" s="38"/>
    </row>
    <row r="30759" spans="44:74">
      <c r="AR30759" s="8"/>
      <c r="BV30759" s="38"/>
    </row>
    <row r="30760" spans="44:74">
      <c r="AR30760" s="8"/>
      <c r="BV30760" s="38"/>
    </row>
    <row r="30761" spans="44:74">
      <c r="AR30761" s="8"/>
      <c r="BV30761" s="38"/>
    </row>
    <row r="30762" spans="44:74">
      <c r="AR30762" s="8"/>
      <c r="BV30762" s="38"/>
    </row>
    <row r="30763" spans="44:74">
      <c r="AR30763" s="8"/>
      <c r="BV30763" s="38"/>
    </row>
    <row r="30764" spans="44:74">
      <c r="AR30764" s="8"/>
      <c r="BV30764" s="38"/>
    </row>
    <row r="30765" spans="44:74">
      <c r="AR30765" s="8"/>
      <c r="BV30765" s="38"/>
    </row>
    <row r="30766" spans="44:74">
      <c r="AR30766" s="8"/>
      <c r="BV30766" s="38"/>
    </row>
    <row r="30767" spans="44:74">
      <c r="AR30767" s="8"/>
      <c r="BV30767" s="38"/>
    </row>
    <row r="30768" spans="44:74">
      <c r="AR30768" s="8"/>
      <c r="BV30768" s="38"/>
    </row>
    <row r="30769" spans="44:74">
      <c r="AR30769" s="8"/>
      <c r="BV30769" s="38"/>
    </row>
    <row r="30770" spans="44:74">
      <c r="AR30770" s="8"/>
      <c r="BV30770" s="38"/>
    </row>
    <row r="30771" spans="44:74">
      <c r="AR30771" s="8"/>
      <c r="BV30771" s="38"/>
    </row>
    <row r="30772" spans="44:74">
      <c r="AR30772" s="8"/>
      <c r="BV30772" s="38"/>
    </row>
    <row r="30773" spans="44:74">
      <c r="AR30773" s="8"/>
      <c r="BV30773" s="38"/>
    </row>
    <row r="30774" spans="44:74">
      <c r="AR30774" s="8"/>
      <c r="BV30774" s="38"/>
    </row>
    <row r="30775" spans="44:74">
      <c r="AR30775" s="8"/>
      <c r="BV30775" s="38"/>
    </row>
    <row r="30776" spans="44:74">
      <c r="AR30776" s="8"/>
      <c r="BV30776" s="38"/>
    </row>
    <row r="30777" spans="44:74">
      <c r="AR30777" s="8"/>
      <c r="BV30777" s="38"/>
    </row>
    <row r="30778" spans="44:74">
      <c r="AR30778" s="8"/>
      <c r="BV30778" s="38"/>
    </row>
    <row r="30779" spans="44:74">
      <c r="AR30779" s="8"/>
      <c r="BV30779" s="38"/>
    </row>
    <row r="30780" spans="44:74">
      <c r="AR30780" s="8"/>
      <c r="BV30780" s="38"/>
    </row>
    <row r="30781" spans="44:74">
      <c r="AR30781" s="8"/>
      <c r="BV30781" s="38"/>
    </row>
    <row r="30782" spans="44:74">
      <c r="AR30782" s="8"/>
      <c r="BV30782" s="38"/>
    </row>
    <row r="30783" spans="44:74">
      <c r="AR30783" s="8"/>
      <c r="BV30783" s="38"/>
    </row>
    <row r="30784" spans="44:74">
      <c r="AR30784" s="8"/>
      <c r="BV30784" s="38"/>
    </row>
    <row r="30785" spans="44:74">
      <c r="AR30785" s="8"/>
      <c r="BV30785" s="38"/>
    </row>
    <row r="30786" spans="44:74">
      <c r="AR30786" s="8"/>
      <c r="BV30786" s="38"/>
    </row>
    <row r="30787" spans="44:74">
      <c r="AR30787" s="8"/>
      <c r="BV30787" s="38"/>
    </row>
    <row r="30788" spans="44:74">
      <c r="AR30788" s="8"/>
      <c r="BV30788" s="38"/>
    </row>
    <row r="30789" spans="44:74">
      <c r="AR30789" s="8"/>
      <c r="BV30789" s="38"/>
    </row>
    <row r="30790" spans="44:74">
      <c r="AR30790" s="8"/>
      <c r="BV30790" s="38"/>
    </row>
    <row r="30791" spans="44:74">
      <c r="AR30791" s="8"/>
      <c r="BV30791" s="38"/>
    </row>
    <row r="30792" spans="44:74">
      <c r="AR30792" s="8"/>
      <c r="BV30792" s="38"/>
    </row>
    <row r="30793" spans="44:74">
      <c r="AR30793" s="8"/>
      <c r="BV30793" s="38"/>
    </row>
    <row r="30794" spans="44:74">
      <c r="AR30794" s="8"/>
      <c r="BV30794" s="38"/>
    </row>
    <row r="30795" spans="44:74">
      <c r="AR30795" s="8"/>
      <c r="BV30795" s="38"/>
    </row>
    <row r="30796" spans="44:74">
      <c r="AR30796" s="8"/>
      <c r="BV30796" s="38"/>
    </row>
    <row r="30797" spans="44:74">
      <c r="AR30797" s="8"/>
      <c r="BV30797" s="38"/>
    </row>
    <row r="30798" spans="44:74">
      <c r="AR30798" s="8"/>
      <c r="BV30798" s="38"/>
    </row>
    <row r="30799" spans="44:74">
      <c r="AR30799" s="8"/>
      <c r="BV30799" s="38"/>
    </row>
    <row r="30800" spans="44:74">
      <c r="AR30800" s="8"/>
      <c r="BV30800" s="38"/>
    </row>
    <row r="30801" spans="44:74">
      <c r="AR30801" s="8"/>
      <c r="BV30801" s="38"/>
    </row>
    <row r="30802" spans="44:74">
      <c r="AR30802" s="8"/>
      <c r="BV30802" s="38"/>
    </row>
    <row r="30803" spans="44:74">
      <c r="AR30803" s="8"/>
      <c r="BV30803" s="38"/>
    </row>
    <row r="30804" spans="44:74">
      <c r="AR30804" s="8"/>
      <c r="BV30804" s="38"/>
    </row>
    <row r="30805" spans="44:74">
      <c r="AR30805" s="8"/>
      <c r="BV30805" s="38"/>
    </row>
    <row r="30806" spans="44:74">
      <c r="AR30806" s="8"/>
      <c r="BV30806" s="38"/>
    </row>
    <row r="30807" spans="44:74">
      <c r="AR30807" s="8"/>
      <c r="BV30807" s="38"/>
    </row>
    <row r="30808" spans="44:74">
      <c r="AR30808" s="8"/>
      <c r="BV30808" s="38"/>
    </row>
    <row r="30809" spans="44:74">
      <c r="AR30809" s="8"/>
      <c r="BV30809" s="38"/>
    </row>
    <row r="30810" spans="44:74">
      <c r="AR30810" s="8"/>
      <c r="BV30810" s="38"/>
    </row>
    <row r="30811" spans="44:74">
      <c r="AR30811" s="8"/>
      <c r="BV30811" s="38"/>
    </row>
    <row r="30812" spans="44:74">
      <c r="AR30812" s="8"/>
      <c r="BV30812" s="38"/>
    </row>
    <row r="30813" spans="44:74">
      <c r="AR30813" s="8"/>
      <c r="BV30813" s="38"/>
    </row>
    <row r="30814" spans="44:74">
      <c r="AR30814" s="8"/>
      <c r="BV30814" s="38"/>
    </row>
    <row r="30815" spans="44:74">
      <c r="AR30815" s="8"/>
      <c r="BV30815" s="38"/>
    </row>
    <row r="30816" spans="44:74">
      <c r="AR30816" s="8"/>
      <c r="BV30816" s="38"/>
    </row>
    <row r="30817" spans="44:74">
      <c r="AR30817" s="8"/>
      <c r="BV30817" s="38"/>
    </row>
    <row r="30818" spans="44:74">
      <c r="AR30818" s="8"/>
      <c r="BV30818" s="38"/>
    </row>
    <row r="30819" spans="44:74">
      <c r="AR30819" s="8"/>
      <c r="BV30819" s="38"/>
    </row>
    <row r="30820" spans="44:74">
      <c r="AR30820" s="8"/>
      <c r="BV30820" s="38"/>
    </row>
    <row r="30821" spans="44:74">
      <c r="AR30821" s="8"/>
      <c r="BV30821" s="38"/>
    </row>
    <row r="30822" spans="44:74">
      <c r="AR30822" s="8"/>
      <c r="BV30822" s="38"/>
    </row>
    <row r="30823" spans="44:74">
      <c r="AR30823" s="8"/>
      <c r="BV30823" s="38"/>
    </row>
    <row r="30824" spans="44:74">
      <c r="AR30824" s="8"/>
      <c r="BV30824" s="38"/>
    </row>
    <row r="30825" spans="44:74">
      <c r="AR30825" s="8"/>
      <c r="BV30825" s="38"/>
    </row>
    <row r="30826" spans="44:74">
      <c r="AR30826" s="8"/>
      <c r="BV30826" s="38"/>
    </row>
    <row r="30827" spans="44:74">
      <c r="AR30827" s="8"/>
      <c r="BV30827" s="38"/>
    </row>
    <row r="30828" spans="44:74">
      <c r="AR30828" s="8"/>
      <c r="BV30828" s="38"/>
    </row>
    <row r="30829" spans="44:74">
      <c r="AR30829" s="8"/>
      <c r="BV30829" s="38"/>
    </row>
    <row r="30830" spans="44:74">
      <c r="AR30830" s="8"/>
      <c r="BV30830" s="38"/>
    </row>
    <row r="30831" spans="44:74">
      <c r="AR30831" s="8"/>
      <c r="BV30831" s="38"/>
    </row>
    <row r="30832" spans="44:74">
      <c r="AR30832" s="8"/>
      <c r="BV30832" s="38"/>
    </row>
    <row r="30833" spans="44:74">
      <c r="AR30833" s="8"/>
      <c r="BV30833" s="38"/>
    </row>
    <row r="30834" spans="44:74">
      <c r="AR30834" s="8"/>
      <c r="BV30834" s="38"/>
    </row>
    <row r="30835" spans="44:74">
      <c r="AR30835" s="8"/>
      <c r="BV30835" s="38"/>
    </row>
    <row r="30836" spans="44:74">
      <c r="AR30836" s="8"/>
      <c r="BV30836" s="38"/>
    </row>
    <row r="30837" spans="44:74">
      <c r="AR30837" s="8"/>
      <c r="BV30837" s="38"/>
    </row>
    <row r="30838" spans="44:74">
      <c r="AR30838" s="8"/>
      <c r="BV30838" s="38"/>
    </row>
    <row r="30839" spans="44:74">
      <c r="AR30839" s="8"/>
      <c r="BV30839" s="38"/>
    </row>
    <row r="30840" spans="44:74">
      <c r="AR30840" s="8"/>
      <c r="BV30840" s="38"/>
    </row>
    <row r="30841" spans="44:74">
      <c r="AR30841" s="8"/>
      <c r="BV30841" s="38"/>
    </row>
    <row r="30842" spans="44:74">
      <c r="AR30842" s="8"/>
      <c r="BV30842" s="38"/>
    </row>
    <row r="30843" spans="44:74">
      <c r="AR30843" s="8"/>
      <c r="BV30843" s="38"/>
    </row>
    <row r="30844" spans="44:74">
      <c r="AR30844" s="8"/>
      <c r="BV30844" s="38"/>
    </row>
    <row r="30845" spans="44:74">
      <c r="AR30845" s="8"/>
      <c r="BV30845" s="38"/>
    </row>
    <row r="30846" spans="44:74">
      <c r="AR30846" s="8"/>
      <c r="BV30846" s="38"/>
    </row>
    <row r="30847" spans="44:74">
      <c r="AR30847" s="8"/>
      <c r="BV30847" s="38"/>
    </row>
    <row r="30848" spans="44:74">
      <c r="AR30848" s="8"/>
      <c r="BV30848" s="38"/>
    </row>
    <row r="30849" spans="44:74">
      <c r="AR30849" s="8"/>
      <c r="BV30849" s="38"/>
    </row>
    <row r="30850" spans="44:74">
      <c r="AR30850" s="8"/>
      <c r="BV30850" s="38"/>
    </row>
    <row r="30851" spans="44:74">
      <c r="AR30851" s="8"/>
      <c r="BV30851" s="38"/>
    </row>
    <row r="30852" spans="44:74">
      <c r="AR30852" s="8"/>
      <c r="BV30852" s="38"/>
    </row>
    <row r="30853" spans="44:74">
      <c r="AR30853" s="8"/>
      <c r="BV30853" s="38"/>
    </row>
    <row r="30854" spans="44:74">
      <c r="AR30854" s="8"/>
      <c r="BV30854" s="38"/>
    </row>
    <row r="30855" spans="44:74">
      <c r="AR30855" s="8"/>
      <c r="BV30855" s="38"/>
    </row>
    <row r="30856" spans="44:74">
      <c r="AR30856" s="8"/>
      <c r="BV30856" s="38"/>
    </row>
    <row r="30857" spans="44:74">
      <c r="AR30857" s="8"/>
      <c r="BV30857" s="38"/>
    </row>
    <row r="30858" spans="44:74">
      <c r="AR30858" s="8"/>
      <c r="BV30858" s="38"/>
    </row>
    <row r="30859" spans="44:74">
      <c r="AR30859" s="8"/>
      <c r="BV30859" s="38"/>
    </row>
    <row r="30860" spans="44:74">
      <c r="AR30860" s="8"/>
      <c r="BV30860" s="38"/>
    </row>
    <row r="30861" spans="44:74">
      <c r="AR30861" s="8"/>
      <c r="BV30861" s="38"/>
    </row>
    <row r="30862" spans="44:74">
      <c r="AR30862" s="8"/>
      <c r="BV30862" s="38"/>
    </row>
    <row r="30863" spans="44:74">
      <c r="AR30863" s="8"/>
      <c r="BV30863" s="38"/>
    </row>
    <row r="30864" spans="44:74">
      <c r="AR30864" s="8"/>
      <c r="BV30864" s="38"/>
    </row>
    <row r="30865" spans="44:74">
      <c r="AR30865" s="8"/>
      <c r="BV30865" s="38"/>
    </row>
    <row r="30866" spans="44:74">
      <c r="AR30866" s="8"/>
      <c r="BV30866" s="38"/>
    </row>
    <row r="30867" spans="44:74">
      <c r="AR30867" s="8"/>
      <c r="BV30867" s="38"/>
    </row>
    <row r="30868" spans="44:74">
      <c r="AR30868" s="8"/>
      <c r="BV30868" s="38"/>
    </row>
    <row r="30869" spans="44:74">
      <c r="AR30869" s="8"/>
      <c r="BV30869" s="38"/>
    </row>
    <row r="30870" spans="44:74">
      <c r="AR30870" s="8"/>
      <c r="BV30870" s="38"/>
    </row>
    <row r="30871" spans="44:74">
      <c r="AR30871" s="8"/>
      <c r="BV30871" s="38"/>
    </row>
    <row r="30872" spans="44:74">
      <c r="AR30872" s="8"/>
      <c r="BV30872" s="38"/>
    </row>
    <row r="30873" spans="44:74">
      <c r="AR30873" s="8"/>
      <c r="BV30873" s="38"/>
    </row>
    <row r="30874" spans="44:74">
      <c r="AR30874" s="8"/>
      <c r="BV30874" s="38"/>
    </row>
    <row r="30875" spans="44:74">
      <c r="AR30875" s="8"/>
      <c r="BV30875" s="38"/>
    </row>
    <row r="30876" spans="44:74">
      <c r="AR30876" s="8"/>
      <c r="BV30876" s="38"/>
    </row>
    <row r="30877" spans="44:74">
      <c r="AR30877" s="8"/>
      <c r="BV30877" s="38"/>
    </row>
    <row r="30878" spans="44:74">
      <c r="AR30878" s="8"/>
      <c r="BV30878" s="38"/>
    </row>
    <row r="30879" spans="44:74">
      <c r="AR30879" s="8"/>
      <c r="BV30879" s="38"/>
    </row>
    <row r="30880" spans="44:74">
      <c r="AR30880" s="8"/>
      <c r="BV30880" s="38"/>
    </row>
    <row r="30881" spans="44:74">
      <c r="AR30881" s="8"/>
      <c r="BV30881" s="38"/>
    </row>
    <row r="30882" spans="44:74">
      <c r="AR30882" s="8"/>
      <c r="BV30882" s="38"/>
    </row>
    <row r="30883" spans="44:74">
      <c r="AR30883" s="8"/>
      <c r="BV30883" s="38"/>
    </row>
    <row r="30884" spans="44:74">
      <c r="AR30884" s="8"/>
      <c r="BV30884" s="38"/>
    </row>
    <row r="30885" spans="44:74">
      <c r="AR30885" s="8"/>
      <c r="BV30885" s="38"/>
    </row>
    <row r="30886" spans="44:74">
      <c r="AR30886" s="8"/>
      <c r="BV30886" s="38"/>
    </row>
    <row r="30887" spans="44:74">
      <c r="AR30887" s="8"/>
      <c r="BV30887" s="38"/>
    </row>
    <row r="30888" spans="44:74">
      <c r="AR30888" s="8"/>
      <c r="BV30888" s="38"/>
    </row>
    <row r="30889" spans="44:74">
      <c r="AR30889" s="8"/>
      <c r="BV30889" s="38"/>
    </row>
    <row r="30890" spans="44:74">
      <c r="AR30890" s="8"/>
      <c r="BV30890" s="38"/>
    </row>
    <row r="30891" spans="44:74">
      <c r="AR30891" s="8"/>
      <c r="BV30891" s="38"/>
    </row>
    <row r="30892" spans="44:74">
      <c r="AR30892" s="8"/>
      <c r="BV30892" s="38"/>
    </row>
    <row r="30893" spans="44:74">
      <c r="AR30893" s="8"/>
      <c r="BV30893" s="38"/>
    </row>
    <row r="30894" spans="44:74">
      <c r="AR30894" s="8"/>
      <c r="BV30894" s="38"/>
    </row>
    <row r="30895" spans="44:74">
      <c r="AR30895" s="8"/>
      <c r="BV30895" s="38"/>
    </row>
    <row r="30896" spans="44:74">
      <c r="AR30896" s="8"/>
      <c r="BV30896" s="38"/>
    </row>
    <row r="30897" spans="44:74">
      <c r="AR30897" s="8"/>
      <c r="BV30897" s="38"/>
    </row>
    <row r="30898" spans="44:74">
      <c r="AR30898" s="8"/>
      <c r="BV30898" s="38"/>
    </row>
    <row r="30899" spans="44:74">
      <c r="AR30899" s="8"/>
      <c r="BV30899" s="38"/>
    </row>
    <row r="30900" spans="44:74">
      <c r="AR30900" s="8"/>
      <c r="BV30900" s="38"/>
    </row>
    <row r="30901" spans="44:74">
      <c r="AR30901" s="8"/>
      <c r="BV30901" s="38"/>
    </row>
    <row r="30902" spans="44:74">
      <c r="AR30902" s="8"/>
      <c r="BV30902" s="38"/>
    </row>
    <row r="30903" spans="44:74">
      <c r="AR30903" s="8"/>
      <c r="BV30903" s="38"/>
    </row>
    <row r="30904" spans="44:74">
      <c r="AR30904" s="8"/>
      <c r="BV30904" s="38"/>
    </row>
    <row r="30905" spans="44:74">
      <c r="AR30905" s="8"/>
      <c r="BV30905" s="38"/>
    </row>
    <row r="30906" spans="44:74">
      <c r="AR30906" s="8"/>
      <c r="BV30906" s="38"/>
    </row>
    <row r="30907" spans="44:74">
      <c r="AR30907" s="8"/>
      <c r="BV30907" s="38"/>
    </row>
    <row r="30908" spans="44:74">
      <c r="AR30908" s="8"/>
      <c r="BV30908" s="38"/>
    </row>
    <row r="30909" spans="44:74">
      <c r="AR30909" s="8"/>
      <c r="BV30909" s="38"/>
    </row>
    <row r="30910" spans="44:74">
      <c r="AR30910" s="8"/>
      <c r="BV30910" s="38"/>
    </row>
    <row r="30911" spans="44:74">
      <c r="AR30911" s="8"/>
      <c r="BV30911" s="38"/>
    </row>
    <row r="30912" spans="44:74">
      <c r="AR30912" s="8"/>
      <c r="BV30912" s="38"/>
    </row>
    <row r="30913" spans="44:74">
      <c r="AR30913" s="8"/>
      <c r="BV30913" s="38"/>
    </row>
    <row r="30914" spans="44:74">
      <c r="AR30914" s="8"/>
      <c r="BV30914" s="38"/>
    </row>
    <row r="30915" spans="44:74">
      <c r="AR30915" s="8"/>
      <c r="BV30915" s="38"/>
    </row>
    <row r="30916" spans="44:74">
      <c r="AR30916" s="8"/>
      <c r="BV30916" s="38"/>
    </row>
    <row r="30917" spans="44:74">
      <c r="AR30917" s="8"/>
      <c r="BV30917" s="38"/>
    </row>
    <row r="30918" spans="44:74">
      <c r="AR30918" s="8"/>
      <c r="BV30918" s="38"/>
    </row>
    <row r="30919" spans="44:74">
      <c r="AR30919" s="8"/>
      <c r="BV30919" s="38"/>
    </row>
    <row r="30920" spans="44:74">
      <c r="AR30920" s="8"/>
      <c r="BV30920" s="38"/>
    </row>
    <row r="30921" spans="44:74">
      <c r="AR30921" s="8"/>
      <c r="BV30921" s="38"/>
    </row>
    <row r="30922" spans="44:74">
      <c r="AR30922" s="8"/>
      <c r="BV30922" s="38"/>
    </row>
    <row r="30923" spans="44:74">
      <c r="AR30923" s="8"/>
      <c r="BV30923" s="38"/>
    </row>
    <row r="30924" spans="44:74">
      <c r="AR30924" s="8"/>
      <c r="BV30924" s="38"/>
    </row>
    <row r="30925" spans="44:74">
      <c r="AR30925" s="8"/>
      <c r="BV30925" s="38"/>
    </row>
    <row r="30926" spans="44:74">
      <c r="AR30926" s="8"/>
      <c r="BV30926" s="38"/>
    </row>
    <row r="30927" spans="44:74">
      <c r="AR30927" s="8"/>
      <c r="BV30927" s="38"/>
    </row>
    <row r="30928" spans="44:74">
      <c r="AR30928" s="8"/>
      <c r="BV30928" s="38"/>
    </row>
    <row r="30929" spans="44:74">
      <c r="AR30929" s="8"/>
      <c r="BV30929" s="38"/>
    </row>
    <row r="30930" spans="44:74">
      <c r="AR30930" s="8"/>
      <c r="BV30930" s="38"/>
    </row>
    <row r="30931" spans="44:74">
      <c r="AR30931" s="8"/>
      <c r="BV30931" s="38"/>
    </row>
    <row r="30932" spans="44:74">
      <c r="AR30932" s="8"/>
      <c r="BV30932" s="38"/>
    </row>
    <row r="30933" spans="44:74">
      <c r="AR30933" s="8"/>
      <c r="BV30933" s="38"/>
    </row>
    <row r="30934" spans="44:74">
      <c r="AR30934" s="8"/>
      <c r="BV30934" s="38"/>
    </row>
    <row r="30935" spans="44:74">
      <c r="AR30935" s="8"/>
      <c r="BV30935" s="38"/>
    </row>
    <row r="30936" spans="44:74">
      <c r="AR30936" s="8"/>
      <c r="BV30936" s="38"/>
    </row>
    <row r="30937" spans="44:74">
      <c r="AR30937" s="8"/>
      <c r="BV30937" s="38"/>
    </row>
    <row r="30938" spans="44:74">
      <c r="AR30938" s="8"/>
      <c r="BV30938" s="38"/>
    </row>
    <row r="30939" spans="44:74">
      <c r="AR30939" s="8"/>
      <c r="BV30939" s="38"/>
    </row>
    <row r="30940" spans="44:74">
      <c r="AR30940" s="8"/>
      <c r="BV30940" s="38"/>
    </row>
    <row r="30941" spans="44:74">
      <c r="AR30941" s="8"/>
      <c r="BV30941" s="38"/>
    </row>
    <row r="30942" spans="44:74">
      <c r="AR30942" s="8"/>
      <c r="BV30942" s="38"/>
    </row>
    <row r="30943" spans="44:74">
      <c r="AR30943" s="8"/>
      <c r="BV30943" s="38"/>
    </row>
    <row r="30944" spans="44:74">
      <c r="AR30944" s="8"/>
      <c r="BV30944" s="38"/>
    </row>
    <row r="30945" spans="44:74">
      <c r="AR30945" s="8"/>
      <c r="BV30945" s="38"/>
    </row>
    <row r="30946" spans="44:74">
      <c r="AR30946" s="8"/>
      <c r="BV30946" s="38"/>
    </row>
    <row r="30947" spans="44:74">
      <c r="AR30947" s="8"/>
      <c r="BV30947" s="38"/>
    </row>
    <row r="30948" spans="44:74">
      <c r="AR30948" s="8"/>
      <c r="BV30948" s="38"/>
    </row>
    <row r="30949" spans="44:74">
      <c r="AR30949" s="8"/>
      <c r="BV30949" s="38"/>
    </row>
    <row r="30950" spans="44:74">
      <c r="AR30950" s="8"/>
      <c r="BV30950" s="38"/>
    </row>
    <row r="30951" spans="44:74">
      <c r="AR30951" s="8"/>
      <c r="BV30951" s="38"/>
    </row>
    <row r="30952" spans="44:74">
      <c r="AR30952" s="8"/>
      <c r="BV30952" s="38"/>
    </row>
    <row r="30953" spans="44:74">
      <c r="AR30953" s="8"/>
      <c r="BV30953" s="38"/>
    </row>
    <row r="30954" spans="44:74">
      <c r="AR30954" s="8"/>
      <c r="BV30954" s="38"/>
    </row>
    <row r="30955" spans="44:74">
      <c r="AR30955" s="8"/>
      <c r="BV30955" s="38"/>
    </row>
    <row r="30956" spans="44:74">
      <c r="AR30956" s="8"/>
      <c r="BV30956" s="38"/>
    </row>
    <row r="30957" spans="44:74">
      <c r="AR30957" s="8"/>
      <c r="BV30957" s="38"/>
    </row>
    <row r="30958" spans="44:74">
      <c r="AR30958" s="8"/>
      <c r="BV30958" s="38"/>
    </row>
    <row r="30959" spans="44:74">
      <c r="AR30959" s="8"/>
      <c r="BV30959" s="38"/>
    </row>
    <row r="30960" spans="44:74">
      <c r="AR30960" s="8"/>
      <c r="BV30960" s="38"/>
    </row>
    <row r="30961" spans="44:74">
      <c r="AR30961" s="8"/>
      <c r="BV30961" s="38"/>
    </row>
    <row r="30962" spans="44:74">
      <c r="AR30962" s="8"/>
      <c r="BV30962" s="38"/>
    </row>
    <row r="30963" spans="44:74">
      <c r="AR30963" s="8"/>
      <c r="BV30963" s="38"/>
    </row>
    <row r="30964" spans="44:74">
      <c r="AR30964" s="8"/>
      <c r="BV30964" s="38"/>
    </row>
    <row r="30965" spans="44:74">
      <c r="AR30965" s="8"/>
      <c r="BV30965" s="38"/>
    </row>
    <row r="30966" spans="44:74">
      <c r="AR30966" s="8"/>
      <c r="BV30966" s="38"/>
    </row>
    <row r="30967" spans="44:74">
      <c r="AR30967" s="8"/>
      <c r="BV30967" s="38"/>
    </row>
    <row r="30968" spans="44:74">
      <c r="AR30968" s="8"/>
      <c r="BV30968" s="38"/>
    </row>
    <row r="30969" spans="44:74">
      <c r="AR30969" s="8"/>
      <c r="BV30969" s="38"/>
    </row>
    <row r="30970" spans="44:74">
      <c r="AR30970" s="8"/>
      <c r="BV30970" s="38"/>
    </row>
    <row r="30971" spans="44:74">
      <c r="AR30971" s="8"/>
      <c r="BV30971" s="38"/>
    </row>
    <row r="30972" spans="44:74">
      <c r="AR30972" s="8"/>
      <c r="BV30972" s="38"/>
    </row>
    <row r="30973" spans="44:74">
      <c r="AR30973" s="8"/>
      <c r="BV30973" s="38"/>
    </row>
    <row r="30974" spans="44:74">
      <c r="AR30974" s="8"/>
      <c r="BV30974" s="38"/>
    </row>
    <row r="30975" spans="44:74">
      <c r="AR30975" s="8"/>
      <c r="BV30975" s="38"/>
    </row>
    <row r="30976" spans="44:74">
      <c r="AR30976" s="8"/>
      <c r="BV30976" s="38"/>
    </row>
    <row r="30977" spans="44:74">
      <c r="AR30977" s="8"/>
      <c r="BV30977" s="38"/>
    </row>
    <row r="30978" spans="44:74">
      <c r="AR30978" s="8"/>
      <c r="BV30978" s="38"/>
    </row>
    <row r="30979" spans="44:74">
      <c r="AR30979" s="8"/>
      <c r="BV30979" s="38"/>
    </row>
    <row r="30980" spans="44:74">
      <c r="AR30980" s="8"/>
      <c r="BV30980" s="38"/>
    </row>
    <row r="30981" spans="44:74">
      <c r="AR30981" s="8"/>
      <c r="BV30981" s="38"/>
    </row>
    <row r="30982" spans="44:74">
      <c r="AR30982" s="8"/>
      <c r="BV30982" s="38"/>
    </row>
    <row r="30983" spans="44:74">
      <c r="AR30983" s="8"/>
      <c r="BV30983" s="38"/>
    </row>
    <row r="30984" spans="44:74">
      <c r="AR30984" s="8"/>
      <c r="BV30984" s="38"/>
    </row>
    <row r="30985" spans="44:74">
      <c r="AR30985" s="8"/>
      <c r="BV30985" s="38"/>
    </row>
    <row r="30986" spans="44:74">
      <c r="AR30986" s="8"/>
      <c r="BV30986" s="38"/>
    </row>
    <row r="30987" spans="44:74">
      <c r="AR30987" s="8"/>
      <c r="BV30987" s="38"/>
    </row>
    <row r="30988" spans="44:74">
      <c r="AR30988" s="8"/>
      <c r="BV30988" s="38"/>
    </row>
    <row r="30989" spans="44:74">
      <c r="AR30989" s="8"/>
      <c r="BV30989" s="38"/>
    </row>
    <row r="30990" spans="44:74">
      <c r="AR30990" s="8"/>
      <c r="BV30990" s="38"/>
    </row>
    <row r="30991" spans="44:74">
      <c r="AR30991" s="8"/>
      <c r="BV30991" s="38"/>
    </row>
    <row r="30992" spans="44:74">
      <c r="AR30992" s="8"/>
      <c r="BV30992" s="38"/>
    </row>
    <row r="30993" spans="44:74">
      <c r="AR30993" s="8"/>
      <c r="BV30993" s="38"/>
    </row>
    <row r="30994" spans="44:74">
      <c r="AR30994" s="8"/>
      <c r="BV30994" s="38"/>
    </row>
    <row r="30995" spans="44:74">
      <c r="AR30995" s="8"/>
      <c r="BV30995" s="38"/>
    </row>
    <row r="30996" spans="44:74">
      <c r="AR30996" s="8"/>
      <c r="BV30996" s="38"/>
    </row>
    <row r="30997" spans="44:74">
      <c r="AR30997" s="8"/>
      <c r="BV30997" s="38"/>
    </row>
    <row r="30998" spans="44:74">
      <c r="AR30998" s="8"/>
      <c r="BV30998" s="38"/>
    </row>
    <row r="30999" spans="44:74">
      <c r="AR30999" s="8"/>
      <c r="BV30999" s="38"/>
    </row>
    <row r="31000" spans="44:74">
      <c r="AR31000" s="8"/>
      <c r="BV31000" s="38"/>
    </row>
    <row r="31001" spans="44:74">
      <c r="AR31001" s="8"/>
      <c r="BV31001" s="38"/>
    </row>
    <row r="31002" spans="44:74">
      <c r="AR31002" s="8"/>
      <c r="BV31002" s="38"/>
    </row>
    <row r="31003" spans="44:74">
      <c r="AR31003" s="8"/>
      <c r="BV31003" s="38"/>
    </row>
    <row r="31004" spans="44:74">
      <c r="AR31004" s="8"/>
      <c r="BV31004" s="38"/>
    </row>
    <row r="31005" spans="44:74">
      <c r="AR31005" s="8"/>
      <c r="BV31005" s="38"/>
    </row>
    <row r="31006" spans="44:74">
      <c r="AR31006" s="8"/>
      <c r="BV31006" s="38"/>
    </row>
    <row r="31007" spans="44:74">
      <c r="AR31007" s="8"/>
      <c r="BV31007" s="38"/>
    </row>
    <row r="31008" spans="44:74">
      <c r="AR31008" s="8"/>
      <c r="BV31008" s="38"/>
    </row>
    <row r="31009" spans="44:74">
      <c r="AR31009" s="8"/>
      <c r="BV31009" s="38"/>
    </row>
    <row r="31010" spans="44:74">
      <c r="AR31010" s="8"/>
      <c r="BV31010" s="38"/>
    </row>
    <row r="31011" spans="44:74">
      <c r="AR31011" s="8"/>
      <c r="BV31011" s="38"/>
    </row>
    <row r="31012" spans="44:74">
      <c r="AR31012" s="8"/>
      <c r="BV31012" s="38"/>
    </row>
    <row r="31013" spans="44:74">
      <c r="AR31013" s="8"/>
      <c r="BV31013" s="38"/>
    </row>
    <row r="31014" spans="44:74">
      <c r="AR31014" s="8"/>
      <c r="BV31014" s="38"/>
    </row>
    <row r="31015" spans="44:74">
      <c r="AR31015" s="8"/>
      <c r="BV31015" s="38"/>
    </row>
    <row r="31016" spans="44:74">
      <c r="AR31016" s="8"/>
      <c r="BV31016" s="38"/>
    </row>
    <row r="31017" spans="44:74">
      <c r="AR31017" s="8"/>
      <c r="BV31017" s="38"/>
    </row>
    <row r="31018" spans="44:74">
      <c r="AR31018" s="8"/>
      <c r="BV31018" s="38"/>
    </row>
    <row r="31019" spans="44:74">
      <c r="AR31019" s="8"/>
      <c r="BV31019" s="38"/>
    </row>
    <row r="31020" spans="44:74">
      <c r="AR31020" s="8"/>
      <c r="BV31020" s="38"/>
    </row>
    <row r="31021" spans="44:74">
      <c r="AR31021" s="8"/>
      <c r="BV31021" s="38"/>
    </row>
    <row r="31022" spans="44:74">
      <c r="AR31022" s="8"/>
      <c r="BV31022" s="38"/>
    </row>
    <row r="31023" spans="44:74">
      <c r="AR31023" s="8"/>
      <c r="BV31023" s="38"/>
    </row>
    <row r="31024" spans="44:74">
      <c r="AR31024" s="8"/>
      <c r="BV31024" s="38"/>
    </row>
    <row r="31025" spans="44:74">
      <c r="AR31025" s="8"/>
      <c r="BV31025" s="38"/>
    </row>
    <row r="31026" spans="44:74">
      <c r="AR31026" s="8"/>
      <c r="BV31026" s="38"/>
    </row>
    <row r="31027" spans="44:74">
      <c r="AR31027" s="8"/>
      <c r="BV31027" s="38"/>
    </row>
    <row r="31028" spans="44:74">
      <c r="AR31028" s="8"/>
      <c r="BV31028" s="38"/>
    </row>
    <row r="31029" spans="44:74">
      <c r="AR31029" s="8"/>
      <c r="BV31029" s="38"/>
    </row>
    <row r="31030" spans="44:74">
      <c r="AR31030" s="8"/>
      <c r="BV31030" s="38"/>
    </row>
    <row r="31031" spans="44:74">
      <c r="AR31031" s="8"/>
      <c r="BV31031" s="38"/>
    </row>
    <row r="31032" spans="44:74">
      <c r="AR31032" s="8"/>
      <c r="BV31032" s="38"/>
    </row>
    <row r="31033" spans="44:74">
      <c r="AR31033" s="8"/>
      <c r="BV31033" s="38"/>
    </row>
    <row r="31034" spans="44:74">
      <c r="AR31034" s="8"/>
      <c r="BV31034" s="38"/>
    </row>
    <row r="31035" spans="44:74">
      <c r="AR31035" s="8"/>
      <c r="BV31035" s="38"/>
    </row>
    <row r="31036" spans="44:74">
      <c r="AR31036" s="8"/>
      <c r="BV31036" s="38"/>
    </row>
    <row r="31037" spans="44:74">
      <c r="AR31037" s="8"/>
      <c r="BV31037" s="38"/>
    </row>
    <row r="31038" spans="44:74">
      <c r="AR31038" s="8"/>
      <c r="BV31038" s="38"/>
    </row>
    <row r="31039" spans="44:74">
      <c r="AR31039" s="8"/>
      <c r="BV31039" s="38"/>
    </row>
    <row r="31040" spans="44:74">
      <c r="AR31040" s="8"/>
      <c r="BV31040" s="38"/>
    </row>
    <row r="31041" spans="44:74">
      <c r="AR31041" s="8"/>
      <c r="BV31041" s="38"/>
    </row>
    <row r="31042" spans="44:74">
      <c r="AR31042" s="8"/>
      <c r="BV31042" s="38"/>
    </row>
    <row r="31043" spans="44:74">
      <c r="AR31043" s="8"/>
      <c r="BV31043" s="38"/>
    </row>
    <row r="31044" spans="44:74">
      <c r="AR31044" s="8"/>
      <c r="BV31044" s="38"/>
    </row>
    <row r="31045" spans="44:74">
      <c r="AR31045" s="8"/>
      <c r="BV31045" s="38"/>
    </row>
    <row r="31046" spans="44:74">
      <c r="AR31046" s="8"/>
      <c r="BV31046" s="38"/>
    </row>
    <row r="31047" spans="44:74">
      <c r="AR31047" s="8"/>
      <c r="BV31047" s="38"/>
    </row>
    <row r="31048" spans="44:74">
      <c r="AR31048" s="8"/>
      <c r="BV31048" s="38"/>
    </row>
    <row r="31049" spans="44:74">
      <c r="AR31049" s="8"/>
      <c r="BV31049" s="38"/>
    </row>
    <row r="31050" spans="44:74">
      <c r="AR31050" s="8"/>
      <c r="BV31050" s="38"/>
    </row>
    <row r="31051" spans="44:74">
      <c r="AR31051" s="8"/>
      <c r="BV31051" s="38"/>
    </row>
    <row r="31052" spans="44:74">
      <c r="AR31052" s="8"/>
      <c r="BV31052" s="38"/>
    </row>
    <row r="31053" spans="44:74">
      <c r="AR31053" s="8"/>
      <c r="BV31053" s="38"/>
    </row>
    <row r="31054" spans="44:74">
      <c r="AR31054" s="8"/>
      <c r="BV31054" s="38"/>
    </row>
    <row r="31055" spans="44:74">
      <c r="AR31055" s="8"/>
      <c r="BV31055" s="38"/>
    </row>
    <row r="31056" spans="44:74">
      <c r="AR31056" s="8"/>
      <c r="BV31056" s="38"/>
    </row>
    <row r="31057" spans="44:74">
      <c r="AR31057" s="8"/>
      <c r="BV31057" s="38"/>
    </row>
    <row r="31058" spans="44:74">
      <c r="AR31058" s="8"/>
      <c r="BV31058" s="38"/>
    </row>
    <row r="31059" spans="44:74">
      <c r="AR31059" s="8"/>
      <c r="BV31059" s="38"/>
    </row>
    <row r="31060" spans="44:74">
      <c r="AR31060" s="8"/>
      <c r="BV31060" s="38"/>
    </row>
    <row r="31061" spans="44:74">
      <c r="AR31061" s="8"/>
      <c r="BV31061" s="38"/>
    </row>
    <row r="31062" spans="44:74">
      <c r="AR31062" s="8"/>
      <c r="BV31062" s="38"/>
    </row>
    <row r="31063" spans="44:74">
      <c r="AR31063" s="8"/>
      <c r="BV31063" s="38"/>
    </row>
    <row r="31064" spans="44:74">
      <c r="AR31064" s="8"/>
      <c r="BV31064" s="38"/>
    </row>
    <row r="31065" spans="44:74">
      <c r="AR31065" s="8"/>
      <c r="BV31065" s="38"/>
    </row>
    <row r="31066" spans="44:74">
      <c r="AR31066" s="8"/>
      <c r="BV31066" s="38"/>
    </row>
    <row r="31067" spans="44:74">
      <c r="AR31067" s="8"/>
      <c r="BV31067" s="38"/>
    </row>
    <row r="31068" spans="44:74">
      <c r="AR31068" s="8"/>
      <c r="BV31068" s="38"/>
    </row>
    <row r="31069" spans="44:74">
      <c r="AR31069" s="8"/>
      <c r="BV31069" s="38"/>
    </row>
    <row r="31070" spans="44:74">
      <c r="AR31070" s="8"/>
      <c r="BV31070" s="38"/>
    </row>
    <row r="31071" spans="44:74">
      <c r="AR31071" s="8"/>
      <c r="BV31071" s="38"/>
    </row>
    <row r="31072" spans="44:74">
      <c r="AR31072" s="8"/>
      <c r="BV31072" s="38"/>
    </row>
    <row r="31073" spans="44:74">
      <c r="AR31073" s="8"/>
      <c r="BV31073" s="38"/>
    </row>
    <row r="31074" spans="44:74">
      <c r="AR31074" s="8"/>
      <c r="BV31074" s="38"/>
    </row>
    <row r="31075" spans="44:74">
      <c r="AR31075" s="8"/>
      <c r="BV31075" s="38"/>
    </row>
    <row r="31076" spans="44:74">
      <c r="AR31076" s="8"/>
      <c r="BV31076" s="38"/>
    </row>
    <row r="31077" spans="44:74">
      <c r="AR31077" s="8"/>
      <c r="BV31077" s="38"/>
    </row>
    <row r="31078" spans="44:74">
      <c r="AR31078" s="8"/>
      <c r="BV31078" s="38"/>
    </row>
    <row r="31079" spans="44:74">
      <c r="AR31079" s="8"/>
      <c r="BV31079" s="38"/>
    </row>
    <row r="31080" spans="44:74">
      <c r="AR31080" s="8"/>
      <c r="BV31080" s="38"/>
    </row>
    <row r="31081" spans="44:74">
      <c r="AR31081" s="8"/>
      <c r="BV31081" s="38"/>
    </row>
    <row r="31082" spans="44:74">
      <c r="AR31082" s="8"/>
      <c r="BV31082" s="38"/>
    </row>
    <row r="31083" spans="44:74">
      <c r="AR31083" s="8"/>
      <c r="BV31083" s="38"/>
    </row>
    <row r="31084" spans="44:74">
      <c r="AR31084" s="8"/>
      <c r="BV31084" s="38"/>
    </row>
    <row r="31085" spans="44:74">
      <c r="AR31085" s="8"/>
      <c r="BV31085" s="38"/>
    </row>
    <row r="31086" spans="44:74">
      <c r="AR31086" s="8"/>
      <c r="BV31086" s="38"/>
    </row>
    <row r="31087" spans="44:74">
      <c r="AR31087" s="8"/>
      <c r="BV31087" s="38"/>
    </row>
    <row r="31088" spans="44:74">
      <c r="AR31088" s="8"/>
      <c r="BV31088" s="38"/>
    </row>
    <row r="31089" spans="44:74">
      <c r="AR31089" s="8"/>
      <c r="BV31089" s="38"/>
    </row>
    <row r="31090" spans="44:74">
      <c r="AR31090" s="8"/>
      <c r="BV31090" s="38"/>
    </row>
    <row r="31091" spans="44:74">
      <c r="AR31091" s="8"/>
      <c r="BV31091" s="38"/>
    </row>
    <row r="31092" spans="44:74">
      <c r="AR31092" s="8"/>
      <c r="BV31092" s="38"/>
    </row>
    <row r="31093" spans="44:74">
      <c r="AR31093" s="8"/>
      <c r="BV31093" s="38"/>
    </row>
    <row r="31094" spans="44:74">
      <c r="AR31094" s="8"/>
      <c r="BV31094" s="38"/>
    </row>
    <row r="31095" spans="44:74">
      <c r="AR31095" s="8"/>
      <c r="BV31095" s="38"/>
    </row>
    <row r="31096" spans="44:74">
      <c r="AR31096" s="8"/>
      <c r="BV31096" s="38"/>
    </row>
    <row r="31097" spans="44:74">
      <c r="AR31097" s="8"/>
      <c r="BV31097" s="38"/>
    </row>
    <row r="31098" spans="44:74">
      <c r="AR31098" s="8"/>
      <c r="BV31098" s="38"/>
    </row>
    <row r="31099" spans="44:74">
      <c r="AR31099" s="8"/>
      <c r="BV31099" s="38"/>
    </row>
    <row r="31100" spans="44:74">
      <c r="AR31100" s="8"/>
      <c r="BV31100" s="38"/>
    </row>
    <row r="31101" spans="44:74">
      <c r="AR31101" s="8"/>
      <c r="BV31101" s="38"/>
    </row>
    <row r="31102" spans="44:74">
      <c r="AR31102" s="8"/>
      <c r="BV31102" s="38"/>
    </row>
    <row r="31103" spans="44:74">
      <c r="AR31103" s="8"/>
      <c r="BV31103" s="38"/>
    </row>
    <row r="31104" spans="44:74">
      <c r="AR31104" s="8"/>
      <c r="BV31104" s="38"/>
    </row>
    <row r="31105" spans="44:74">
      <c r="AR31105" s="8"/>
      <c r="BV31105" s="38"/>
    </row>
    <row r="31106" spans="44:74">
      <c r="AR31106" s="8"/>
      <c r="BV31106" s="38"/>
    </row>
    <row r="31107" spans="44:74">
      <c r="AR31107" s="8"/>
      <c r="BV31107" s="38"/>
    </row>
    <row r="31108" spans="44:74">
      <c r="AR31108" s="8"/>
      <c r="BV31108" s="38"/>
    </row>
    <row r="31109" spans="44:74">
      <c r="AR31109" s="8"/>
      <c r="BV31109" s="38"/>
    </row>
    <row r="31110" spans="44:74">
      <c r="AR31110" s="8"/>
      <c r="BV31110" s="38"/>
    </row>
    <row r="31111" spans="44:74">
      <c r="AR31111" s="8"/>
      <c r="BV31111" s="38"/>
    </row>
    <row r="31112" spans="44:74">
      <c r="AR31112" s="8"/>
      <c r="BV31112" s="38"/>
    </row>
    <row r="31113" spans="44:74">
      <c r="AR31113" s="8"/>
      <c r="BV31113" s="38"/>
    </row>
    <row r="31114" spans="44:74">
      <c r="AR31114" s="8"/>
      <c r="BV31114" s="38"/>
    </row>
    <row r="31115" spans="44:74">
      <c r="AR31115" s="8"/>
      <c r="BV31115" s="38"/>
    </row>
    <row r="31116" spans="44:74">
      <c r="AR31116" s="8"/>
      <c r="BV31116" s="38"/>
    </row>
    <row r="31117" spans="44:74">
      <c r="AR31117" s="8"/>
      <c r="BV31117" s="38"/>
    </row>
    <row r="31118" spans="44:74">
      <c r="AR31118" s="8"/>
      <c r="BV31118" s="38"/>
    </row>
    <row r="31119" spans="44:74">
      <c r="AR31119" s="8"/>
      <c r="BV31119" s="38"/>
    </row>
    <row r="31120" spans="44:74">
      <c r="AR31120" s="8"/>
      <c r="BV31120" s="38"/>
    </row>
    <row r="31121" spans="44:74">
      <c r="AR31121" s="8"/>
      <c r="BV31121" s="38"/>
    </row>
    <row r="31122" spans="44:74">
      <c r="AR31122" s="8"/>
      <c r="BV31122" s="38"/>
    </row>
    <row r="31123" spans="44:74">
      <c r="AR31123" s="8"/>
      <c r="BV31123" s="38"/>
    </row>
    <row r="31124" spans="44:74">
      <c r="AR31124" s="8"/>
      <c r="BV31124" s="38"/>
    </row>
    <row r="31125" spans="44:74">
      <c r="AR31125" s="8"/>
      <c r="BV31125" s="38"/>
    </row>
    <row r="31126" spans="44:74">
      <c r="AR31126" s="8"/>
      <c r="BV31126" s="38"/>
    </row>
    <row r="31127" spans="44:74">
      <c r="AR31127" s="8"/>
      <c r="BV31127" s="38"/>
    </row>
    <row r="31128" spans="44:74">
      <c r="AR31128" s="8"/>
      <c r="BV31128" s="38"/>
    </row>
    <row r="31129" spans="44:74">
      <c r="AR31129" s="8"/>
      <c r="BV31129" s="38"/>
    </row>
    <row r="31130" spans="44:74">
      <c r="AR31130" s="8"/>
      <c r="BV31130" s="38"/>
    </row>
    <row r="31131" spans="44:74">
      <c r="AR31131" s="8"/>
      <c r="BV31131" s="38"/>
    </row>
    <row r="31132" spans="44:74">
      <c r="AR31132" s="8"/>
      <c r="BV31132" s="38"/>
    </row>
    <row r="31133" spans="44:74">
      <c r="AR31133" s="8"/>
      <c r="BV31133" s="38"/>
    </row>
    <row r="31134" spans="44:74">
      <c r="AR31134" s="8"/>
      <c r="BV31134" s="38"/>
    </row>
    <row r="31135" spans="44:74">
      <c r="AR31135" s="8"/>
      <c r="BV31135" s="38"/>
    </row>
    <row r="31136" spans="44:74">
      <c r="AR31136" s="8"/>
      <c r="BV31136" s="38"/>
    </row>
    <row r="31137" spans="44:74">
      <c r="AR31137" s="8"/>
      <c r="BV31137" s="38"/>
    </row>
    <row r="31138" spans="44:74">
      <c r="AR31138" s="8"/>
      <c r="BV31138" s="38"/>
    </row>
    <row r="31139" spans="44:74">
      <c r="AR31139" s="8"/>
      <c r="BV31139" s="38"/>
    </row>
    <row r="31140" spans="44:74">
      <c r="AR31140" s="8"/>
      <c r="BV31140" s="38"/>
    </row>
    <row r="31141" spans="44:74">
      <c r="AR31141" s="8"/>
      <c r="BV31141" s="38"/>
    </row>
    <row r="31142" spans="44:74">
      <c r="AR31142" s="8"/>
      <c r="BV31142" s="38"/>
    </row>
    <row r="31143" spans="44:74">
      <c r="AR31143" s="8"/>
      <c r="BV31143" s="38"/>
    </row>
    <row r="31144" spans="44:74">
      <c r="AR31144" s="8"/>
      <c r="BV31144" s="38"/>
    </row>
    <row r="31145" spans="44:74">
      <c r="AR31145" s="8"/>
      <c r="BV31145" s="38"/>
    </row>
    <row r="31146" spans="44:74">
      <c r="AR31146" s="8"/>
      <c r="BV31146" s="38"/>
    </row>
    <row r="31147" spans="44:74">
      <c r="AR31147" s="8"/>
      <c r="BV31147" s="38"/>
    </row>
    <row r="31148" spans="44:74">
      <c r="AR31148" s="8"/>
      <c r="BV31148" s="38"/>
    </row>
    <row r="31149" spans="44:74">
      <c r="AR31149" s="8"/>
      <c r="BV31149" s="38"/>
    </row>
    <row r="31150" spans="44:74">
      <c r="AR31150" s="8"/>
      <c r="BV31150" s="38"/>
    </row>
    <row r="31151" spans="44:74">
      <c r="AR31151" s="8"/>
      <c r="BV31151" s="38"/>
    </row>
    <row r="31152" spans="44:74">
      <c r="AR31152" s="8"/>
      <c r="BV31152" s="38"/>
    </row>
    <row r="31153" spans="44:74">
      <c r="AR31153" s="8"/>
      <c r="BV31153" s="38"/>
    </row>
    <row r="31154" spans="44:74">
      <c r="AR31154" s="8"/>
      <c r="BV31154" s="38"/>
    </row>
    <row r="31155" spans="44:74">
      <c r="AR31155" s="8"/>
      <c r="BV31155" s="38"/>
    </row>
    <row r="31156" spans="44:74">
      <c r="AR31156" s="8"/>
      <c r="BV31156" s="38"/>
    </row>
    <row r="31157" spans="44:74">
      <c r="AR31157" s="8"/>
      <c r="BV31157" s="38"/>
    </row>
    <row r="31158" spans="44:74">
      <c r="AR31158" s="8"/>
      <c r="BV31158" s="38"/>
    </row>
    <row r="31159" spans="44:74">
      <c r="AR31159" s="8"/>
      <c r="BV31159" s="38"/>
    </row>
    <row r="31160" spans="44:74">
      <c r="AR31160" s="8"/>
      <c r="BV31160" s="38"/>
    </row>
    <row r="31161" spans="44:74">
      <c r="AR31161" s="8"/>
      <c r="BV31161" s="38"/>
    </row>
    <row r="31162" spans="44:74">
      <c r="AR31162" s="8"/>
      <c r="BV31162" s="38"/>
    </row>
    <row r="31163" spans="44:74">
      <c r="AR31163" s="8"/>
      <c r="BV31163" s="38"/>
    </row>
    <row r="31164" spans="44:74">
      <c r="AR31164" s="8"/>
      <c r="BV31164" s="38"/>
    </row>
    <row r="31165" spans="44:74">
      <c r="AR31165" s="8"/>
      <c r="BV31165" s="38"/>
    </row>
    <row r="31166" spans="44:74">
      <c r="AR31166" s="8"/>
      <c r="BV31166" s="38"/>
    </row>
    <row r="31167" spans="44:74">
      <c r="AR31167" s="8"/>
      <c r="BV31167" s="38"/>
    </row>
    <row r="31168" spans="44:74">
      <c r="AR31168" s="8"/>
      <c r="BV31168" s="38"/>
    </row>
    <row r="31169" spans="44:74">
      <c r="AR31169" s="8"/>
      <c r="BV31169" s="38"/>
    </row>
    <row r="31170" spans="44:74">
      <c r="AR31170" s="8"/>
      <c r="BV31170" s="38"/>
    </row>
    <row r="31171" spans="44:74">
      <c r="AR31171" s="8"/>
      <c r="BV31171" s="38"/>
    </row>
    <row r="31172" spans="44:74">
      <c r="AR31172" s="8"/>
      <c r="BV31172" s="38"/>
    </row>
    <row r="31173" spans="44:74">
      <c r="AR31173" s="8"/>
      <c r="BV31173" s="38"/>
    </row>
    <row r="31174" spans="44:74">
      <c r="AR31174" s="8"/>
      <c r="BV31174" s="38"/>
    </row>
    <row r="31175" spans="44:74">
      <c r="AR31175" s="8"/>
      <c r="BV31175" s="38"/>
    </row>
    <row r="31176" spans="44:74">
      <c r="AR31176" s="8"/>
      <c r="BV31176" s="38"/>
    </row>
    <row r="31177" spans="44:74">
      <c r="AR31177" s="8"/>
      <c r="BV31177" s="38"/>
    </row>
    <row r="31178" spans="44:74">
      <c r="AR31178" s="8"/>
      <c r="BV31178" s="38"/>
    </row>
    <row r="31179" spans="44:74">
      <c r="AR31179" s="8"/>
      <c r="BV31179" s="38"/>
    </row>
    <row r="31180" spans="44:74">
      <c r="AR31180" s="8"/>
      <c r="BV31180" s="38"/>
    </row>
    <row r="31181" spans="44:74">
      <c r="AR31181" s="8"/>
      <c r="BV31181" s="38"/>
    </row>
    <row r="31182" spans="44:74">
      <c r="AR31182" s="8"/>
      <c r="BV31182" s="38"/>
    </row>
    <row r="31183" spans="44:74">
      <c r="AR31183" s="8"/>
      <c r="BV31183" s="38"/>
    </row>
    <row r="31184" spans="44:74">
      <c r="AR31184" s="8"/>
      <c r="BV31184" s="38"/>
    </row>
    <row r="31185" spans="44:74">
      <c r="AR31185" s="8"/>
      <c r="BV31185" s="38"/>
    </row>
    <row r="31186" spans="44:74">
      <c r="AR31186" s="8"/>
      <c r="BV31186" s="38"/>
    </row>
    <row r="31187" spans="44:74">
      <c r="AR31187" s="8"/>
      <c r="BV31187" s="38"/>
    </row>
    <row r="31188" spans="44:74">
      <c r="AR31188" s="8"/>
      <c r="BV31188" s="38"/>
    </row>
    <row r="31189" spans="44:74">
      <c r="AR31189" s="8"/>
      <c r="BV31189" s="38"/>
    </row>
    <row r="31190" spans="44:74">
      <c r="AR31190" s="8"/>
      <c r="BV31190" s="38"/>
    </row>
    <row r="31191" spans="44:74">
      <c r="AR31191" s="8"/>
      <c r="BV31191" s="38"/>
    </row>
    <row r="31192" spans="44:74">
      <c r="AR31192" s="8"/>
      <c r="BV31192" s="38"/>
    </row>
    <row r="31193" spans="44:74">
      <c r="AR31193" s="8"/>
      <c r="BV31193" s="38"/>
    </row>
    <row r="31194" spans="44:74">
      <c r="AR31194" s="8"/>
      <c r="BV31194" s="38"/>
    </row>
    <row r="31195" spans="44:74">
      <c r="AR31195" s="8"/>
      <c r="BV31195" s="38"/>
    </row>
    <row r="31196" spans="44:74">
      <c r="AR31196" s="8"/>
      <c r="BV31196" s="38"/>
    </row>
    <row r="31197" spans="44:74">
      <c r="AR31197" s="8"/>
      <c r="BV31197" s="38"/>
    </row>
    <row r="31198" spans="44:74">
      <c r="AR31198" s="8"/>
      <c r="BV31198" s="38"/>
    </row>
    <row r="31199" spans="44:74">
      <c r="AR31199" s="8"/>
      <c r="BV31199" s="38"/>
    </row>
    <row r="31200" spans="44:74">
      <c r="AR31200" s="8"/>
      <c r="BV31200" s="38"/>
    </row>
    <row r="31201" spans="44:74">
      <c r="AR31201" s="8"/>
      <c r="BV31201" s="38"/>
    </row>
    <row r="31202" spans="44:74">
      <c r="AR31202" s="8"/>
      <c r="BV31202" s="38"/>
    </row>
    <row r="31203" spans="44:74">
      <c r="AR31203" s="8"/>
      <c r="BV31203" s="38"/>
    </row>
    <row r="31204" spans="44:74">
      <c r="AR31204" s="8"/>
      <c r="BV31204" s="38"/>
    </row>
    <row r="31205" spans="44:74">
      <c r="AR31205" s="8"/>
      <c r="BV31205" s="38"/>
    </row>
    <row r="31206" spans="44:74">
      <c r="AR31206" s="8"/>
      <c r="BV31206" s="38"/>
    </row>
    <row r="31207" spans="44:74">
      <c r="AR31207" s="8"/>
      <c r="BV31207" s="38"/>
    </row>
    <row r="31208" spans="44:74">
      <c r="AR31208" s="8"/>
      <c r="BV31208" s="38"/>
    </row>
    <row r="31209" spans="44:74">
      <c r="AR31209" s="8"/>
      <c r="BV31209" s="38"/>
    </row>
    <row r="31210" spans="44:74">
      <c r="AR31210" s="8"/>
      <c r="BV31210" s="38"/>
    </row>
    <row r="31211" spans="44:74">
      <c r="AR31211" s="8"/>
      <c r="BV31211" s="38"/>
    </row>
    <row r="31212" spans="44:74">
      <c r="AR31212" s="8"/>
      <c r="BV31212" s="38"/>
    </row>
    <row r="31213" spans="44:74">
      <c r="AR31213" s="8"/>
      <c r="BV31213" s="38"/>
    </row>
    <row r="31214" spans="44:74">
      <c r="AR31214" s="8"/>
      <c r="BV31214" s="38"/>
    </row>
    <row r="31215" spans="44:74">
      <c r="AR31215" s="8"/>
      <c r="BV31215" s="38"/>
    </row>
    <row r="31216" spans="44:74">
      <c r="AR31216" s="8"/>
      <c r="BV31216" s="38"/>
    </row>
    <row r="31217" spans="44:74">
      <c r="AR31217" s="8"/>
      <c r="BV31217" s="38"/>
    </row>
    <row r="31218" spans="44:74">
      <c r="AR31218" s="8"/>
      <c r="BV31218" s="38"/>
    </row>
    <row r="31219" spans="44:74">
      <c r="AR31219" s="8"/>
      <c r="BV31219" s="38"/>
    </row>
    <row r="31220" spans="44:74">
      <c r="AR31220" s="8"/>
      <c r="BV31220" s="38"/>
    </row>
    <row r="31221" spans="44:74">
      <c r="AR31221" s="8"/>
      <c r="BV31221" s="38"/>
    </row>
    <row r="31222" spans="44:74">
      <c r="AR31222" s="8"/>
      <c r="BV31222" s="38"/>
    </row>
    <row r="31223" spans="44:74">
      <c r="AR31223" s="8"/>
      <c r="BV31223" s="38"/>
    </row>
    <row r="31224" spans="44:74">
      <c r="AR31224" s="8"/>
      <c r="BV31224" s="38"/>
    </row>
    <row r="31225" spans="44:74">
      <c r="AR31225" s="8"/>
      <c r="BV31225" s="38"/>
    </row>
    <row r="31226" spans="44:74">
      <c r="AR31226" s="8"/>
      <c r="BV31226" s="38"/>
    </row>
    <row r="31227" spans="44:74">
      <c r="AR31227" s="8"/>
      <c r="BV31227" s="38"/>
    </row>
    <row r="31228" spans="44:74">
      <c r="AR31228" s="8"/>
      <c r="BV31228" s="38"/>
    </row>
    <row r="31229" spans="44:74">
      <c r="AR31229" s="8"/>
      <c r="BV31229" s="38"/>
    </row>
    <row r="31230" spans="44:74">
      <c r="AR31230" s="8"/>
      <c r="BV31230" s="38"/>
    </row>
    <row r="31231" spans="44:74">
      <c r="AR31231" s="8"/>
      <c r="BV31231" s="38"/>
    </row>
    <row r="31232" spans="44:74">
      <c r="AR31232" s="8"/>
      <c r="BV31232" s="38"/>
    </row>
    <row r="31233" spans="44:74">
      <c r="AR31233" s="8"/>
      <c r="BV31233" s="38"/>
    </row>
    <row r="31234" spans="44:74">
      <c r="AR31234" s="8"/>
      <c r="BV31234" s="38"/>
    </row>
    <row r="31235" spans="44:74">
      <c r="AR31235" s="8"/>
      <c r="BV31235" s="38"/>
    </row>
    <row r="31236" spans="44:74">
      <c r="AR31236" s="8"/>
      <c r="BV31236" s="38"/>
    </row>
    <row r="31237" spans="44:74">
      <c r="AR31237" s="8"/>
      <c r="BV31237" s="38"/>
    </row>
    <row r="31238" spans="44:74">
      <c r="AR31238" s="8"/>
      <c r="BV31238" s="38"/>
    </row>
    <row r="31239" spans="44:74">
      <c r="AR31239" s="8"/>
      <c r="BV31239" s="38"/>
    </row>
    <row r="31240" spans="44:74">
      <c r="AR31240" s="8"/>
      <c r="BV31240" s="38"/>
    </row>
    <row r="31241" spans="44:74">
      <c r="AR31241" s="8"/>
      <c r="BV31241" s="38"/>
    </row>
    <row r="31242" spans="44:74">
      <c r="AR31242" s="8"/>
      <c r="BV31242" s="38"/>
    </row>
    <row r="31243" spans="44:74">
      <c r="AR31243" s="8"/>
      <c r="BV31243" s="38"/>
    </row>
    <row r="31244" spans="44:74">
      <c r="AR31244" s="8"/>
      <c r="BV31244" s="38"/>
    </row>
    <row r="31245" spans="44:74">
      <c r="AR31245" s="8"/>
      <c r="BV31245" s="38"/>
    </row>
    <row r="31246" spans="44:74">
      <c r="AR31246" s="8"/>
      <c r="BV31246" s="38"/>
    </row>
    <row r="31247" spans="44:74">
      <c r="AR31247" s="8"/>
      <c r="BV31247" s="38"/>
    </row>
    <row r="31248" spans="44:74">
      <c r="AR31248" s="8"/>
      <c r="BV31248" s="38"/>
    </row>
    <row r="31249" spans="44:74">
      <c r="AR31249" s="8"/>
      <c r="BV31249" s="38"/>
    </row>
    <row r="31250" spans="44:74">
      <c r="AR31250" s="8"/>
      <c r="BV31250" s="38"/>
    </row>
    <row r="31251" spans="44:74">
      <c r="AR31251" s="8"/>
      <c r="BV31251" s="38"/>
    </row>
    <row r="31252" spans="44:74">
      <c r="AR31252" s="8"/>
      <c r="BV31252" s="38"/>
    </row>
    <row r="31253" spans="44:74">
      <c r="AR31253" s="8"/>
      <c r="BV31253" s="38"/>
    </row>
    <row r="31254" spans="44:74">
      <c r="AR31254" s="8"/>
      <c r="BV31254" s="38"/>
    </row>
    <row r="31255" spans="44:74">
      <c r="AR31255" s="8"/>
      <c r="BV31255" s="38"/>
    </row>
    <row r="31256" spans="44:74">
      <c r="AR31256" s="8"/>
      <c r="BV31256" s="38"/>
    </row>
    <row r="31257" spans="44:74">
      <c r="AR31257" s="8"/>
      <c r="BV31257" s="38"/>
    </row>
    <row r="31258" spans="44:74">
      <c r="AR31258" s="8"/>
      <c r="BV31258" s="38"/>
    </row>
    <row r="31259" spans="44:74">
      <c r="AR31259" s="8"/>
      <c r="BV31259" s="38"/>
    </row>
    <row r="31260" spans="44:74">
      <c r="AR31260" s="8"/>
      <c r="BV31260" s="38"/>
    </row>
    <row r="31261" spans="44:74">
      <c r="AR31261" s="8"/>
      <c r="BV31261" s="38"/>
    </row>
    <row r="31262" spans="44:74">
      <c r="AR31262" s="8"/>
      <c r="BV31262" s="38"/>
    </row>
    <row r="31263" spans="44:74">
      <c r="AR31263" s="8"/>
      <c r="BV31263" s="38"/>
    </row>
    <row r="31264" spans="44:74">
      <c r="AR31264" s="8"/>
      <c r="BV31264" s="38"/>
    </row>
    <row r="31265" spans="44:74">
      <c r="AR31265" s="8"/>
      <c r="BV31265" s="38"/>
    </row>
    <row r="31266" spans="44:74">
      <c r="AR31266" s="8"/>
      <c r="BV31266" s="38"/>
    </row>
    <row r="31267" spans="44:74">
      <c r="AR31267" s="8"/>
      <c r="BV31267" s="38"/>
    </row>
    <row r="31268" spans="44:74">
      <c r="AR31268" s="8"/>
      <c r="BV31268" s="38"/>
    </row>
    <row r="31269" spans="44:74">
      <c r="AR31269" s="8"/>
      <c r="BV31269" s="38"/>
    </row>
    <row r="31270" spans="44:74">
      <c r="AR31270" s="8"/>
      <c r="BV31270" s="38"/>
    </row>
    <row r="31271" spans="44:74">
      <c r="AR31271" s="8"/>
      <c r="BV31271" s="38"/>
    </row>
    <row r="31272" spans="44:74">
      <c r="AR31272" s="8"/>
      <c r="BV31272" s="38"/>
    </row>
    <row r="31273" spans="44:74">
      <c r="AR31273" s="8"/>
      <c r="BV31273" s="38"/>
    </row>
    <row r="31274" spans="44:74">
      <c r="AR31274" s="8"/>
      <c r="BV31274" s="38"/>
    </row>
    <row r="31275" spans="44:74">
      <c r="AR31275" s="8"/>
      <c r="BV31275" s="38"/>
    </row>
    <row r="31276" spans="44:74">
      <c r="AR31276" s="8"/>
      <c r="BV31276" s="38"/>
    </row>
    <row r="31277" spans="44:74">
      <c r="AR31277" s="8"/>
      <c r="BV31277" s="38"/>
    </row>
    <row r="31278" spans="44:74">
      <c r="AR31278" s="8"/>
      <c r="BV31278" s="38"/>
    </row>
    <row r="31279" spans="44:74">
      <c r="AR31279" s="8"/>
      <c r="BV31279" s="38"/>
    </row>
    <row r="31280" spans="44:74">
      <c r="AR31280" s="8"/>
      <c r="BV31280" s="38"/>
    </row>
    <row r="31281" spans="44:74">
      <c r="AR31281" s="8"/>
      <c r="BV31281" s="38"/>
    </row>
    <row r="31282" spans="44:74">
      <c r="AR31282" s="8"/>
      <c r="BV31282" s="38"/>
    </row>
    <row r="31283" spans="44:74">
      <c r="AR31283" s="8"/>
      <c r="BV31283" s="38"/>
    </row>
    <row r="31284" spans="44:74">
      <c r="AR31284" s="8"/>
      <c r="BV31284" s="38"/>
    </row>
    <row r="31285" spans="44:74">
      <c r="AR31285" s="8"/>
      <c r="BV31285" s="38"/>
    </row>
    <row r="31286" spans="44:74">
      <c r="AR31286" s="8"/>
      <c r="BV31286" s="38"/>
    </row>
    <row r="31287" spans="44:74">
      <c r="AR31287" s="8"/>
      <c r="BV31287" s="38"/>
    </row>
    <row r="31288" spans="44:74">
      <c r="AR31288" s="8"/>
      <c r="BV31288" s="38"/>
    </row>
    <row r="31289" spans="44:74">
      <c r="AR31289" s="8"/>
      <c r="BV31289" s="38"/>
    </row>
    <row r="31290" spans="44:74">
      <c r="AR31290" s="8"/>
      <c r="BV31290" s="38"/>
    </row>
    <row r="31291" spans="44:74">
      <c r="AR31291" s="8"/>
      <c r="BV31291" s="38"/>
    </row>
    <row r="31292" spans="44:74">
      <c r="AR31292" s="8"/>
      <c r="BV31292" s="38"/>
    </row>
    <row r="31293" spans="44:74">
      <c r="AR31293" s="8"/>
      <c r="BV31293" s="38"/>
    </row>
    <row r="31294" spans="44:74">
      <c r="AR31294" s="8"/>
      <c r="BV31294" s="38"/>
    </row>
    <row r="31295" spans="44:74">
      <c r="AR31295" s="8"/>
      <c r="BV31295" s="38"/>
    </row>
    <row r="31296" spans="44:74">
      <c r="AR31296" s="8"/>
      <c r="BV31296" s="38"/>
    </row>
    <row r="31297" spans="44:74">
      <c r="AR31297" s="8"/>
      <c r="BV31297" s="38"/>
    </row>
    <row r="31298" spans="44:74">
      <c r="AR31298" s="8"/>
      <c r="BV31298" s="38"/>
    </row>
    <row r="31299" spans="44:74">
      <c r="AR31299" s="8"/>
      <c r="BV31299" s="38"/>
    </row>
    <row r="31300" spans="44:74">
      <c r="AR31300" s="8"/>
      <c r="BV31300" s="38"/>
    </row>
    <row r="31301" spans="44:74">
      <c r="AR31301" s="8"/>
      <c r="BV31301" s="38"/>
    </row>
    <row r="31302" spans="44:74">
      <c r="AR31302" s="8"/>
      <c r="BV31302" s="38"/>
    </row>
    <row r="31303" spans="44:74">
      <c r="AR31303" s="8"/>
      <c r="BV31303" s="38"/>
    </row>
    <row r="31304" spans="44:74">
      <c r="AR31304" s="8"/>
      <c r="BV31304" s="38"/>
    </row>
    <row r="31305" spans="44:74">
      <c r="AR31305" s="8"/>
      <c r="BV31305" s="38"/>
    </row>
    <row r="31306" spans="44:74">
      <c r="AR31306" s="8"/>
      <c r="BV31306" s="38"/>
    </row>
    <row r="31307" spans="44:74">
      <c r="AR31307" s="8"/>
      <c r="BV31307" s="38"/>
    </row>
    <row r="31308" spans="44:74">
      <c r="AR31308" s="8"/>
      <c r="BV31308" s="38"/>
    </row>
    <row r="31309" spans="44:74">
      <c r="AR31309" s="8"/>
      <c r="BV31309" s="38"/>
    </row>
    <row r="31310" spans="44:74">
      <c r="AR31310" s="8"/>
      <c r="BV31310" s="38"/>
    </row>
    <row r="31311" spans="44:74">
      <c r="AR31311" s="8"/>
      <c r="BV31311" s="38"/>
    </row>
    <row r="31312" spans="44:74">
      <c r="AR31312" s="8"/>
      <c r="BV31312" s="38"/>
    </row>
    <row r="31313" spans="44:74">
      <c r="AR31313" s="8"/>
      <c r="BV31313" s="38"/>
    </row>
    <row r="31314" spans="44:74">
      <c r="AR31314" s="8"/>
      <c r="BV31314" s="38"/>
    </row>
    <row r="31315" spans="44:74">
      <c r="AR31315" s="8"/>
      <c r="BV31315" s="38"/>
    </row>
    <row r="31316" spans="44:74">
      <c r="AR31316" s="8"/>
      <c r="BV31316" s="38"/>
    </row>
    <row r="31317" spans="44:74">
      <c r="AR31317" s="8"/>
      <c r="BV31317" s="38"/>
    </row>
    <row r="31318" spans="44:74">
      <c r="AR31318" s="8"/>
      <c r="BV31318" s="38"/>
    </row>
    <row r="31319" spans="44:74">
      <c r="AR31319" s="8"/>
      <c r="BV31319" s="38"/>
    </row>
    <row r="31320" spans="44:74">
      <c r="AR31320" s="8"/>
      <c r="BV31320" s="38"/>
    </row>
    <row r="31321" spans="44:74">
      <c r="AR31321" s="8"/>
      <c r="BV31321" s="38"/>
    </row>
    <row r="31322" spans="44:74">
      <c r="AR31322" s="8"/>
      <c r="BV31322" s="38"/>
    </row>
    <row r="31323" spans="44:74">
      <c r="AR31323" s="8"/>
      <c r="BV31323" s="38"/>
    </row>
    <row r="31324" spans="44:74">
      <c r="AR31324" s="8"/>
      <c r="BV31324" s="38"/>
    </row>
    <row r="31325" spans="44:74">
      <c r="AR31325" s="8"/>
      <c r="BV31325" s="38"/>
    </row>
    <row r="31326" spans="44:74">
      <c r="AR31326" s="8"/>
      <c r="BV31326" s="38"/>
    </row>
    <row r="31327" spans="44:74">
      <c r="AR31327" s="8"/>
      <c r="BV31327" s="38"/>
    </row>
    <row r="31328" spans="44:74">
      <c r="AR31328" s="8"/>
      <c r="BV31328" s="38"/>
    </row>
    <row r="31329" spans="44:74">
      <c r="AR31329" s="8"/>
      <c r="BV31329" s="38"/>
    </row>
    <row r="31330" spans="44:74">
      <c r="AR31330" s="8"/>
      <c r="BV31330" s="38"/>
    </row>
    <row r="31331" spans="44:74">
      <c r="AR31331" s="8"/>
      <c r="BV31331" s="38"/>
    </row>
    <row r="31332" spans="44:74">
      <c r="AR31332" s="8"/>
      <c r="BV31332" s="38"/>
    </row>
    <row r="31333" spans="44:74">
      <c r="AR31333" s="8"/>
      <c r="BV31333" s="38"/>
    </row>
    <row r="31334" spans="44:74">
      <c r="AR31334" s="8"/>
      <c r="BV31334" s="38"/>
    </row>
    <row r="31335" spans="44:74">
      <c r="AR31335" s="8"/>
      <c r="BV31335" s="38"/>
    </row>
    <row r="31336" spans="44:74">
      <c r="AR31336" s="8"/>
      <c r="BV31336" s="38"/>
    </row>
    <row r="31337" spans="44:74">
      <c r="AR31337" s="8"/>
      <c r="BV31337" s="38"/>
    </row>
    <row r="31338" spans="44:74">
      <c r="AR31338" s="8"/>
      <c r="BV31338" s="38"/>
    </row>
    <row r="31339" spans="44:74">
      <c r="AR31339" s="8"/>
      <c r="BV31339" s="38"/>
    </row>
    <row r="31340" spans="44:74">
      <c r="AR31340" s="8"/>
      <c r="BV31340" s="38"/>
    </row>
    <row r="31341" spans="44:74">
      <c r="AR31341" s="8"/>
      <c r="BV31341" s="38"/>
    </row>
    <row r="31342" spans="44:74">
      <c r="AR31342" s="8"/>
      <c r="BV31342" s="38"/>
    </row>
    <row r="31343" spans="44:74">
      <c r="AR31343" s="8"/>
      <c r="BV31343" s="38"/>
    </row>
    <row r="31344" spans="44:74">
      <c r="AR31344" s="8"/>
      <c r="BV31344" s="38"/>
    </row>
    <row r="31345" spans="44:74">
      <c r="AR31345" s="8"/>
      <c r="BV31345" s="38"/>
    </row>
    <row r="31346" spans="44:74">
      <c r="AR31346" s="8"/>
      <c r="BV31346" s="38"/>
    </row>
    <row r="31347" spans="44:74">
      <c r="AR31347" s="8"/>
      <c r="BV31347" s="38"/>
    </row>
    <row r="31348" spans="44:74">
      <c r="AR31348" s="8"/>
      <c r="BV31348" s="38"/>
    </row>
    <row r="31349" spans="44:74">
      <c r="AR31349" s="8"/>
      <c r="BV31349" s="38"/>
    </row>
    <row r="31350" spans="44:74">
      <c r="AR31350" s="8"/>
      <c r="BV31350" s="38"/>
    </row>
    <row r="31351" spans="44:74">
      <c r="AR31351" s="8"/>
      <c r="BV31351" s="38"/>
    </row>
    <row r="31352" spans="44:74">
      <c r="AR31352" s="8"/>
      <c r="BV31352" s="38"/>
    </row>
    <row r="31353" spans="44:74">
      <c r="AR31353" s="8"/>
      <c r="BV31353" s="38"/>
    </row>
    <row r="31354" spans="44:74">
      <c r="AR31354" s="8"/>
      <c r="BV31354" s="38"/>
    </row>
    <row r="31355" spans="44:74">
      <c r="AR31355" s="8"/>
      <c r="BV31355" s="38"/>
    </row>
    <row r="31356" spans="44:74">
      <c r="AR31356" s="8"/>
      <c r="BV31356" s="38"/>
    </row>
    <row r="31357" spans="44:74">
      <c r="AR31357" s="8"/>
      <c r="BV31357" s="38"/>
    </row>
    <row r="31358" spans="44:74">
      <c r="AR31358" s="8"/>
      <c r="BV31358" s="38"/>
    </row>
    <row r="31359" spans="44:74">
      <c r="AR31359" s="8"/>
      <c r="BV31359" s="38"/>
    </row>
    <row r="31360" spans="44:74">
      <c r="AR31360" s="8"/>
      <c r="BV31360" s="38"/>
    </row>
    <row r="31361" spans="44:74">
      <c r="AR31361" s="8"/>
      <c r="BV31361" s="38"/>
    </row>
    <row r="31362" spans="44:74">
      <c r="AR31362" s="8"/>
      <c r="BV31362" s="38"/>
    </row>
    <row r="31363" spans="44:74">
      <c r="AR31363" s="8"/>
      <c r="BV31363" s="38"/>
    </row>
    <row r="31364" spans="44:74">
      <c r="AR31364" s="8"/>
      <c r="BV31364" s="38"/>
    </row>
    <row r="31365" spans="44:74">
      <c r="AR31365" s="8"/>
      <c r="BV31365" s="38"/>
    </row>
    <row r="31366" spans="44:74">
      <c r="AR31366" s="8"/>
      <c r="BV31366" s="38"/>
    </row>
    <row r="31367" spans="44:74">
      <c r="AR31367" s="8"/>
      <c r="BV31367" s="38"/>
    </row>
    <row r="31368" spans="44:74">
      <c r="AR31368" s="8"/>
      <c r="BV31368" s="38"/>
    </row>
    <row r="31369" spans="44:74">
      <c r="AR31369" s="8"/>
      <c r="BV31369" s="38"/>
    </row>
    <row r="31370" spans="44:74">
      <c r="AR31370" s="8"/>
      <c r="BV31370" s="38"/>
    </row>
    <row r="31371" spans="44:74">
      <c r="AR31371" s="8"/>
      <c r="BV31371" s="38"/>
    </row>
    <row r="31372" spans="44:74">
      <c r="AR31372" s="8"/>
      <c r="BV31372" s="38"/>
    </row>
    <row r="31373" spans="44:74">
      <c r="AR31373" s="8"/>
      <c r="BV31373" s="38"/>
    </row>
    <row r="31374" spans="44:74">
      <c r="AR31374" s="8"/>
      <c r="BV31374" s="38"/>
    </row>
    <row r="31375" spans="44:74">
      <c r="AR31375" s="8"/>
      <c r="BV31375" s="38"/>
    </row>
    <row r="31376" spans="44:74">
      <c r="AR31376" s="8"/>
      <c r="BV31376" s="38"/>
    </row>
    <row r="31377" spans="44:74">
      <c r="AR31377" s="8"/>
      <c r="BV31377" s="38"/>
    </row>
    <row r="31378" spans="44:74">
      <c r="AR31378" s="8"/>
      <c r="BV31378" s="38"/>
    </row>
    <row r="31379" spans="44:74">
      <c r="AR31379" s="8"/>
      <c r="BV31379" s="38"/>
    </row>
    <row r="31380" spans="44:74">
      <c r="AR31380" s="8"/>
      <c r="BV31380" s="38"/>
    </row>
    <row r="31381" spans="44:74">
      <c r="AR31381" s="8"/>
      <c r="BV31381" s="38"/>
    </row>
    <row r="31382" spans="44:74">
      <c r="AR31382" s="8"/>
      <c r="BV31382" s="38"/>
    </row>
    <row r="31383" spans="44:74">
      <c r="AR31383" s="8"/>
      <c r="BV31383" s="38"/>
    </row>
    <row r="31384" spans="44:74">
      <c r="AR31384" s="8"/>
      <c r="BV31384" s="38"/>
    </row>
    <row r="31385" spans="44:74">
      <c r="AR31385" s="8"/>
      <c r="BV31385" s="38"/>
    </row>
    <row r="31386" spans="44:74">
      <c r="AR31386" s="8"/>
      <c r="BV31386" s="38"/>
    </row>
    <row r="31387" spans="44:74">
      <c r="AR31387" s="8"/>
      <c r="BV31387" s="38"/>
    </row>
    <row r="31388" spans="44:74">
      <c r="AR31388" s="8"/>
      <c r="BV31388" s="38"/>
    </row>
    <row r="31389" spans="44:74">
      <c r="AR31389" s="8"/>
      <c r="BV31389" s="38"/>
    </row>
    <row r="31390" spans="44:74">
      <c r="AR31390" s="8"/>
      <c r="BV31390" s="38"/>
    </row>
    <row r="31391" spans="44:74">
      <c r="AR31391" s="8"/>
      <c r="BV31391" s="38"/>
    </row>
    <row r="31392" spans="44:74">
      <c r="AR31392" s="8"/>
      <c r="BV31392" s="38"/>
    </row>
    <row r="31393" spans="44:74">
      <c r="AR31393" s="8"/>
      <c r="BV31393" s="38"/>
    </row>
    <row r="31394" spans="44:74">
      <c r="AR31394" s="8"/>
      <c r="BV31394" s="38"/>
    </row>
    <row r="31395" spans="44:74">
      <c r="AR31395" s="8"/>
      <c r="BV31395" s="38"/>
    </row>
    <row r="31396" spans="44:74">
      <c r="AR31396" s="8"/>
      <c r="BV31396" s="38"/>
    </row>
    <row r="31397" spans="44:74">
      <c r="AR31397" s="8"/>
      <c r="BV31397" s="38"/>
    </row>
    <row r="31398" spans="44:74">
      <c r="AR31398" s="8"/>
      <c r="BV31398" s="38"/>
    </row>
    <row r="31399" spans="44:74">
      <c r="AR31399" s="8"/>
      <c r="BV31399" s="38"/>
    </row>
    <row r="31400" spans="44:74">
      <c r="AR31400" s="8"/>
      <c r="BV31400" s="38"/>
    </row>
    <row r="31401" spans="44:74">
      <c r="AR31401" s="8"/>
      <c r="BV31401" s="38"/>
    </row>
    <row r="31402" spans="44:74">
      <c r="AR31402" s="8"/>
      <c r="BV31402" s="38"/>
    </row>
    <row r="31403" spans="44:74">
      <c r="AR31403" s="8"/>
      <c r="BV31403" s="38"/>
    </row>
    <row r="31404" spans="44:74">
      <c r="AR31404" s="8"/>
      <c r="BV31404" s="38"/>
    </row>
    <row r="31405" spans="44:74">
      <c r="AR31405" s="8"/>
      <c r="BV31405" s="38"/>
    </row>
    <row r="31406" spans="44:74">
      <c r="AR31406" s="8"/>
      <c r="BV31406" s="38"/>
    </row>
    <row r="31407" spans="44:74">
      <c r="AR31407" s="8"/>
      <c r="BV31407" s="38"/>
    </row>
    <row r="31408" spans="44:74">
      <c r="AR31408" s="8"/>
      <c r="BV31408" s="38"/>
    </row>
    <row r="31409" spans="44:74">
      <c r="AR31409" s="8"/>
      <c r="BV31409" s="38"/>
    </row>
    <row r="31410" spans="44:74">
      <c r="AR31410" s="8"/>
      <c r="BV31410" s="38"/>
    </row>
    <row r="31411" spans="44:74">
      <c r="AR31411" s="8"/>
      <c r="BV31411" s="38"/>
    </row>
    <row r="31412" spans="44:74">
      <c r="AR31412" s="8"/>
      <c r="BV31412" s="38"/>
    </row>
    <row r="31413" spans="44:74">
      <c r="AR31413" s="8"/>
      <c r="BV31413" s="38"/>
    </row>
    <row r="31414" spans="44:74">
      <c r="AR31414" s="8"/>
      <c r="BV31414" s="38"/>
    </row>
    <row r="31415" spans="44:74">
      <c r="AR31415" s="8"/>
      <c r="BV31415" s="38"/>
    </row>
    <row r="31416" spans="44:74">
      <c r="AR31416" s="8"/>
      <c r="BV31416" s="38"/>
    </row>
    <row r="31417" spans="44:74">
      <c r="AR31417" s="8"/>
      <c r="BV31417" s="38"/>
    </row>
    <row r="31418" spans="44:74">
      <c r="AR31418" s="8"/>
      <c r="BV31418" s="38"/>
    </row>
    <row r="31419" spans="44:74">
      <c r="AR31419" s="8"/>
      <c r="BV31419" s="38"/>
    </row>
    <row r="31420" spans="44:74">
      <c r="AR31420" s="8"/>
      <c r="BV31420" s="38"/>
    </row>
    <row r="31421" spans="44:74">
      <c r="AR31421" s="8"/>
      <c r="BV31421" s="38"/>
    </row>
    <row r="31422" spans="44:74">
      <c r="AR31422" s="8"/>
      <c r="BV31422" s="38"/>
    </row>
    <row r="31423" spans="44:74">
      <c r="AR31423" s="8"/>
      <c r="BV31423" s="38"/>
    </row>
    <row r="31424" spans="44:74">
      <c r="AR31424" s="8"/>
      <c r="BV31424" s="38"/>
    </row>
    <row r="31425" spans="44:74">
      <c r="AR31425" s="8"/>
      <c r="BV31425" s="38"/>
    </row>
    <row r="31426" spans="44:74">
      <c r="AR31426" s="8"/>
      <c r="BV31426" s="38"/>
    </row>
    <row r="31427" spans="44:74">
      <c r="AR31427" s="8"/>
      <c r="BV31427" s="38"/>
    </row>
    <row r="31428" spans="44:74">
      <c r="AR31428" s="8"/>
      <c r="BV31428" s="38"/>
    </row>
    <row r="31429" spans="44:74">
      <c r="AR31429" s="8"/>
      <c r="BV31429" s="38"/>
    </row>
    <row r="31430" spans="44:74">
      <c r="AR31430" s="8"/>
      <c r="BV31430" s="38"/>
    </row>
    <row r="31431" spans="44:74">
      <c r="AR31431" s="8"/>
      <c r="BV31431" s="38"/>
    </row>
    <row r="31432" spans="44:74">
      <c r="AR31432" s="8"/>
      <c r="BV31432" s="38"/>
    </row>
    <row r="31433" spans="44:74">
      <c r="AR31433" s="8"/>
      <c r="BV31433" s="38"/>
    </row>
    <row r="31434" spans="44:74">
      <c r="AR31434" s="8"/>
      <c r="BV31434" s="38"/>
    </row>
    <row r="31435" spans="44:74">
      <c r="AR31435" s="8"/>
      <c r="BV31435" s="38"/>
    </row>
    <row r="31436" spans="44:74">
      <c r="AR31436" s="8"/>
      <c r="BV31436" s="38"/>
    </row>
    <row r="31437" spans="44:74">
      <c r="AR31437" s="8"/>
      <c r="BV31437" s="38"/>
    </row>
    <row r="31438" spans="44:74">
      <c r="AR31438" s="8"/>
      <c r="BV31438" s="38"/>
    </row>
    <row r="31439" spans="44:74">
      <c r="AR31439" s="8"/>
      <c r="BV31439" s="38"/>
    </row>
    <row r="31440" spans="44:74">
      <c r="AR31440" s="8"/>
      <c r="BV31440" s="38"/>
    </row>
    <row r="31441" spans="44:74">
      <c r="AR31441" s="8"/>
      <c r="BV31441" s="38"/>
    </row>
    <row r="31442" spans="44:74">
      <c r="AR31442" s="8"/>
      <c r="BV31442" s="38"/>
    </row>
    <row r="31443" spans="44:74">
      <c r="AR31443" s="8"/>
      <c r="BV31443" s="38"/>
    </row>
    <row r="31444" spans="44:74">
      <c r="AR31444" s="8"/>
      <c r="BV31444" s="38"/>
    </row>
    <row r="31445" spans="44:74">
      <c r="AR31445" s="8"/>
      <c r="BV31445" s="38"/>
    </row>
    <row r="31446" spans="44:74">
      <c r="AR31446" s="8"/>
      <c r="BV31446" s="38"/>
    </row>
    <row r="31447" spans="44:74">
      <c r="AR31447" s="8"/>
      <c r="BV31447" s="38"/>
    </row>
    <row r="31448" spans="44:74">
      <c r="AR31448" s="8"/>
      <c r="BV31448" s="38"/>
    </row>
    <row r="31449" spans="44:74">
      <c r="AR31449" s="8"/>
      <c r="BV31449" s="38"/>
    </row>
    <row r="31450" spans="44:74">
      <c r="AR31450" s="8"/>
      <c r="BV31450" s="38"/>
    </row>
    <row r="31451" spans="44:74">
      <c r="AR31451" s="8"/>
      <c r="BV31451" s="38"/>
    </row>
    <row r="31452" spans="44:74">
      <c r="AR31452" s="8"/>
      <c r="BV31452" s="38"/>
    </row>
    <row r="31453" spans="44:74">
      <c r="AR31453" s="8"/>
      <c r="BV31453" s="38"/>
    </row>
    <row r="31454" spans="44:74">
      <c r="AR31454" s="8"/>
      <c r="BV31454" s="38"/>
    </row>
    <row r="31455" spans="44:74">
      <c r="AR31455" s="8"/>
      <c r="BV31455" s="38"/>
    </row>
    <row r="31456" spans="44:74">
      <c r="AR31456" s="8"/>
      <c r="BV31456" s="38"/>
    </row>
    <row r="31457" spans="44:74">
      <c r="AR31457" s="8"/>
      <c r="BV31457" s="38"/>
    </row>
    <row r="31458" spans="44:74">
      <c r="AR31458" s="8"/>
      <c r="BV31458" s="38"/>
    </row>
    <row r="31459" spans="44:74">
      <c r="AR31459" s="8"/>
      <c r="BV31459" s="38"/>
    </row>
    <row r="31460" spans="44:74">
      <c r="AR31460" s="8"/>
      <c r="BV31460" s="38"/>
    </row>
    <row r="31461" spans="44:74">
      <c r="AR31461" s="8"/>
      <c r="BV31461" s="38"/>
    </row>
    <row r="31462" spans="44:74">
      <c r="AR31462" s="8"/>
      <c r="BV31462" s="38"/>
    </row>
    <row r="31463" spans="44:74">
      <c r="AR31463" s="8"/>
      <c r="BV31463" s="38"/>
    </row>
    <row r="31464" spans="44:74">
      <c r="AR31464" s="8"/>
      <c r="BV31464" s="38"/>
    </row>
    <row r="31465" spans="44:74">
      <c r="AR31465" s="8"/>
      <c r="BV31465" s="38"/>
    </row>
    <row r="31466" spans="44:74">
      <c r="AR31466" s="8"/>
      <c r="BV31466" s="38"/>
    </row>
    <row r="31467" spans="44:74">
      <c r="AR31467" s="8"/>
      <c r="BV31467" s="38"/>
    </row>
    <row r="31468" spans="44:74">
      <c r="AR31468" s="8"/>
      <c r="BV31468" s="38"/>
    </row>
    <row r="31469" spans="44:74">
      <c r="AR31469" s="8"/>
      <c r="BV31469" s="38"/>
    </row>
    <row r="31470" spans="44:74">
      <c r="AR31470" s="8"/>
      <c r="BV31470" s="38"/>
    </row>
    <row r="31471" spans="44:74">
      <c r="AR31471" s="8"/>
      <c r="BV31471" s="38"/>
    </row>
    <row r="31472" spans="44:74">
      <c r="AR31472" s="8"/>
      <c r="BV31472" s="38"/>
    </row>
    <row r="31473" spans="44:74">
      <c r="AR31473" s="8"/>
      <c r="BV31473" s="38"/>
    </row>
    <row r="31474" spans="44:74">
      <c r="AR31474" s="8"/>
      <c r="BV31474" s="38"/>
    </row>
    <row r="31475" spans="44:74">
      <c r="AR31475" s="8"/>
      <c r="BV31475" s="38"/>
    </row>
    <row r="31476" spans="44:74">
      <c r="AR31476" s="8"/>
      <c r="BV31476" s="38"/>
    </row>
    <row r="31477" spans="44:74">
      <c r="AR31477" s="8"/>
      <c r="BV31477" s="38"/>
    </row>
    <row r="31478" spans="44:74">
      <c r="AR31478" s="8"/>
      <c r="BV31478" s="38"/>
    </row>
    <row r="31479" spans="44:74">
      <c r="AR31479" s="8"/>
      <c r="BV31479" s="38"/>
    </row>
    <row r="31480" spans="44:74">
      <c r="AR31480" s="8"/>
      <c r="BV31480" s="38"/>
    </row>
    <row r="31481" spans="44:74">
      <c r="AR31481" s="8"/>
      <c r="BV31481" s="38"/>
    </row>
    <row r="31482" spans="44:74">
      <c r="AR31482" s="8"/>
      <c r="BV31482" s="38"/>
    </row>
    <row r="31483" spans="44:74">
      <c r="AR31483" s="8"/>
      <c r="BV31483" s="38"/>
    </row>
    <row r="31484" spans="44:74">
      <c r="AR31484" s="8"/>
      <c r="BV31484" s="38"/>
    </row>
    <row r="31485" spans="44:74">
      <c r="AR31485" s="8"/>
      <c r="BV31485" s="38"/>
    </row>
    <row r="31486" spans="44:74">
      <c r="AR31486" s="8"/>
      <c r="BV31486" s="38"/>
    </row>
    <row r="31487" spans="44:74">
      <c r="AR31487" s="8"/>
      <c r="BV31487" s="38"/>
    </row>
    <row r="31488" spans="44:74">
      <c r="AR31488" s="8"/>
      <c r="BV31488" s="38"/>
    </row>
    <row r="31489" spans="44:74">
      <c r="AR31489" s="8"/>
      <c r="BV31489" s="38"/>
    </row>
    <row r="31490" spans="44:74">
      <c r="AR31490" s="8"/>
      <c r="BV31490" s="38"/>
    </row>
    <row r="31491" spans="44:74">
      <c r="AR31491" s="8"/>
      <c r="BV31491" s="38"/>
    </row>
    <row r="31492" spans="44:74">
      <c r="AR31492" s="8"/>
      <c r="BV31492" s="38"/>
    </row>
    <row r="31493" spans="44:74">
      <c r="AR31493" s="8"/>
      <c r="BV31493" s="38"/>
    </row>
    <row r="31494" spans="44:74">
      <c r="AR31494" s="8"/>
      <c r="BV31494" s="38"/>
    </row>
    <row r="31495" spans="44:74">
      <c r="AR31495" s="8"/>
      <c r="BV31495" s="38"/>
    </row>
    <row r="31496" spans="44:74">
      <c r="AR31496" s="8"/>
      <c r="BV31496" s="38"/>
    </row>
    <row r="31497" spans="44:74">
      <c r="AR31497" s="8"/>
      <c r="BV31497" s="38"/>
    </row>
    <row r="31498" spans="44:74">
      <c r="AR31498" s="8"/>
      <c r="BV31498" s="38"/>
    </row>
    <row r="31499" spans="44:74">
      <c r="AR31499" s="8"/>
      <c r="BV31499" s="38"/>
    </row>
    <row r="31500" spans="44:74">
      <c r="AR31500" s="8"/>
      <c r="BV31500" s="38"/>
    </row>
    <row r="31501" spans="44:74">
      <c r="AR31501" s="8"/>
      <c r="BV31501" s="38"/>
    </row>
    <row r="31502" spans="44:74">
      <c r="AR31502" s="8"/>
      <c r="BV31502" s="38"/>
    </row>
    <row r="31503" spans="44:74">
      <c r="AR31503" s="8"/>
      <c r="BV31503" s="38"/>
    </row>
    <row r="31504" spans="44:74">
      <c r="AR31504" s="8"/>
      <c r="BV31504" s="38"/>
    </row>
    <row r="31505" spans="44:74">
      <c r="AR31505" s="8"/>
      <c r="BV31505" s="38"/>
    </row>
    <row r="31506" spans="44:74">
      <c r="AR31506" s="8"/>
      <c r="BV31506" s="38"/>
    </row>
    <row r="31507" spans="44:74">
      <c r="AR31507" s="8"/>
      <c r="BV31507" s="38"/>
    </row>
    <row r="31508" spans="44:74">
      <c r="AR31508" s="8"/>
      <c r="BV31508" s="38"/>
    </row>
    <row r="31509" spans="44:74">
      <c r="AR31509" s="8"/>
      <c r="BV31509" s="38"/>
    </row>
    <row r="31510" spans="44:74">
      <c r="AR31510" s="8"/>
      <c r="BV31510" s="38"/>
    </row>
    <row r="31511" spans="44:74">
      <c r="AR31511" s="8"/>
      <c r="BV31511" s="38"/>
    </row>
    <row r="31512" spans="44:74">
      <c r="AR31512" s="8"/>
      <c r="BV31512" s="38"/>
    </row>
    <row r="31513" spans="44:74">
      <c r="AR31513" s="8"/>
      <c r="BV31513" s="38"/>
    </row>
    <row r="31514" spans="44:74">
      <c r="AR31514" s="8"/>
      <c r="BV31514" s="38"/>
    </row>
    <row r="31515" spans="44:74">
      <c r="AR31515" s="8"/>
      <c r="BV31515" s="38"/>
    </row>
    <row r="31516" spans="44:74">
      <c r="AR31516" s="8"/>
      <c r="BV31516" s="38"/>
    </row>
    <row r="31517" spans="44:74">
      <c r="AR31517" s="8"/>
      <c r="BV31517" s="38"/>
    </row>
    <row r="31518" spans="44:74">
      <c r="AR31518" s="8"/>
      <c r="BV31518" s="38"/>
    </row>
    <row r="31519" spans="44:74">
      <c r="AR31519" s="8"/>
      <c r="BV31519" s="38"/>
    </row>
    <row r="31520" spans="44:74">
      <c r="AR31520" s="8"/>
      <c r="BV31520" s="38"/>
    </row>
    <row r="31521" spans="44:74">
      <c r="AR31521" s="8"/>
      <c r="BV31521" s="38"/>
    </row>
    <row r="31522" spans="44:74">
      <c r="AR31522" s="8"/>
      <c r="BV31522" s="38"/>
    </row>
    <row r="31523" spans="44:74">
      <c r="AR31523" s="8"/>
      <c r="BV31523" s="38"/>
    </row>
    <row r="31524" spans="44:74">
      <c r="AR31524" s="8"/>
      <c r="BV31524" s="38"/>
    </row>
    <row r="31525" spans="44:74">
      <c r="AR31525" s="8"/>
      <c r="BV31525" s="38"/>
    </row>
    <row r="31526" spans="44:74">
      <c r="AR31526" s="8"/>
      <c r="BV31526" s="38"/>
    </row>
    <row r="31527" spans="44:74">
      <c r="AR31527" s="8"/>
      <c r="BV31527" s="38"/>
    </row>
    <row r="31528" spans="44:74">
      <c r="AR31528" s="8"/>
      <c r="BV31528" s="38"/>
    </row>
    <row r="31529" spans="44:74">
      <c r="AR31529" s="8"/>
      <c r="BV31529" s="38"/>
    </row>
    <row r="31530" spans="44:74">
      <c r="AR31530" s="8"/>
      <c r="BV31530" s="38"/>
    </row>
    <row r="31531" spans="44:74">
      <c r="AR31531" s="8"/>
      <c r="BV31531" s="38"/>
    </row>
    <row r="31532" spans="44:74">
      <c r="AR31532" s="8"/>
      <c r="BV31532" s="38"/>
    </row>
    <row r="31533" spans="44:74">
      <c r="AR31533" s="8"/>
      <c r="BV31533" s="38"/>
    </row>
    <row r="31534" spans="44:74">
      <c r="AR31534" s="8"/>
      <c r="BV31534" s="38"/>
    </row>
    <row r="31535" spans="44:74">
      <c r="AR31535" s="8"/>
      <c r="BV31535" s="38"/>
    </row>
    <row r="31536" spans="44:74">
      <c r="AR31536" s="8"/>
      <c r="BV31536" s="38"/>
    </row>
    <row r="31537" spans="44:74">
      <c r="AR31537" s="8"/>
      <c r="BV31537" s="38"/>
    </row>
    <row r="31538" spans="44:74">
      <c r="AR31538" s="8"/>
      <c r="BV31538" s="38"/>
    </row>
    <row r="31539" spans="44:74">
      <c r="AR31539" s="8"/>
      <c r="BV31539" s="38"/>
    </row>
    <row r="31540" spans="44:74">
      <c r="AR31540" s="8"/>
      <c r="BV31540" s="38"/>
    </row>
    <row r="31541" spans="44:74">
      <c r="AR31541" s="8"/>
      <c r="BV31541" s="38"/>
    </row>
    <row r="31542" spans="44:74">
      <c r="AR31542" s="8"/>
      <c r="BV31542" s="38"/>
    </row>
    <row r="31543" spans="44:74">
      <c r="AR31543" s="8"/>
      <c r="BV31543" s="38"/>
    </row>
    <row r="31544" spans="44:74">
      <c r="AR31544" s="8"/>
      <c r="BV31544" s="38"/>
    </row>
    <row r="31545" spans="44:74">
      <c r="AR31545" s="8"/>
      <c r="BV31545" s="38"/>
    </row>
    <row r="31546" spans="44:74">
      <c r="AR31546" s="8"/>
      <c r="BV31546" s="38"/>
    </row>
    <row r="31547" spans="44:74">
      <c r="AR31547" s="8"/>
      <c r="BV31547" s="38"/>
    </row>
    <row r="31548" spans="44:74">
      <c r="AR31548" s="8"/>
      <c r="BV31548" s="38"/>
    </row>
    <row r="31549" spans="44:74">
      <c r="AR31549" s="8"/>
      <c r="BV31549" s="38"/>
    </row>
    <row r="31550" spans="44:74">
      <c r="AR31550" s="8"/>
      <c r="BV31550" s="38"/>
    </row>
    <row r="31551" spans="44:74">
      <c r="AR31551" s="8"/>
      <c r="BV31551" s="38"/>
    </row>
    <row r="31552" spans="44:74">
      <c r="AR31552" s="8"/>
      <c r="BV31552" s="38"/>
    </row>
    <row r="31553" spans="44:74">
      <c r="AR31553" s="8"/>
      <c r="BV31553" s="38"/>
    </row>
    <row r="31554" spans="44:74">
      <c r="AR31554" s="8"/>
      <c r="BV31554" s="38"/>
    </row>
    <row r="31555" spans="44:74">
      <c r="AR31555" s="8"/>
      <c r="BV31555" s="38"/>
    </row>
    <row r="31556" spans="44:74">
      <c r="AR31556" s="8"/>
      <c r="BV31556" s="38"/>
    </row>
    <row r="31557" spans="44:74">
      <c r="AR31557" s="8"/>
      <c r="BV31557" s="38"/>
    </row>
    <row r="31558" spans="44:74">
      <c r="AR31558" s="8"/>
      <c r="BV31558" s="38"/>
    </row>
    <row r="31559" spans="44:74">
      <c r="AR31559" s="8"/>
      <c r="BV31559" s="38"/>
    </row>
    <row r="31560" spans="44:74">
      <c r="AR31560" s="8"/>
      <c r="BV31560" s="38"/>
    </row>
    <row r="31561" spans="44:74">
      <c r="AR31561" s="8"/>
      <c r="BV31561" s="38"/>
    </row>
    <row r="31562" spans="44:74">
      <c r="AR31562" s="8"/>
      <c r="BV31562" s="38"/>
    </row>
    <row r="31563" spans="44:74">
      <c r="AR31563" s="8"/>
      <c r="BV31563" s="38"/>
    </row>
    <row r="31564" spans="44:74">
      <c r="AR31564" s="8"/>
      <c r="BV31564" s="38"/>
    </row>
    <row r="31565" spans="44:74">
      <c r="AR31565" s="8"/>
      <c r="BV31565" s="38"/>
    </row>
    <row r="31566" spans="44:74">
      <c r="AR31566" s="8"/>
      <c r="BV31566" s="38"/>
    </row>
    <row r="31567" spans="44:74">
      <c r="AR31567" s="8"/>
      <c r="BV31567" s="38"/>
    </row>
    <row r="31568" spans="44:74">
      <c r="AR31568" s="8"/>
      <c r="BV31568" s="38"/>
    </row>
    <row r="31569" spans="44:74">
      <c r="AR31569" s="8"/>
      <c r="BV31569" s="38"/>
    </row>
    <row r="31570" spans="44:74">
      <c r="AR31570" s="8"/>
      <c r="BV31570" s="38"/>
    </row>
    <row r="31571" spans="44:74">
      <c r="AR31571" s="8"/>
      <c r="BV31571" s="38"/>
    </row>
    <row r="31572" spans="44:74">
      <c r="AR31572" s="8"/>
      <c r="BV31572" s="38"/>
    </row>
    <row r="31573" spans="44:74">
      <c r="AR31573" s="8"/>
      <c r="BV31573" s="38"/>
    </row>
    <row r="31574" spans="44:74">
      <c r="AR31574" s="8"/>
      <c r="BV31574" s="38"/>
    </row>
    <row r="31575" spans="44:74">
      <c r="AR31575" s="8"/>
      <c r="BV31575" s="38"/>
    </row>
    <row r="31576" spans="44:74">
      <c r="AR31576" s="8"/>
      <c r="BV31576" s="38"/>
    </row>
    <row r="31577" spans="44:74">
      <c r="AR31577" s="8"/>
      <c r="BV31577" s="38"/>
    </row>
    <row r="31578" spans="44:74">
      <c r="AR31578" s="8"/>
      <c r="BV31578" s="38"/>
    </row>
    <row r="31579" spans="44:74">
      <c r="AR31579" s="8"/>
      <c r="BV31579" s="38"/>
    </row>
    <row r="31580" spans="44:74">
      <c r="AR31580" s="8"/>
      <c r="BV31580" s="38"/>
    </row>
    <row r="31581" spans="44:74">
      <c r="AR31581" s="8"/>
      <c r="BV31581" s="38"/>
    </row>
    <row r="31582" spans="44:74">
      <c r="AR31582" s="8"/>
      <c r="BV31582" s="38"/>
    </row>
    <row r="31583" spans="44:74">
      <c r="AR31583" s="8"/>
      <c r="BV31583" s="38"/>
    </row>
    <row r="31584" spans="44:74">
      <c r="AR31584" s="8"/>
      <c r="BV31584" s="38"/>
    </row>
    <row r="31585" spans="44:74">
      <c r="AR31585" s="8"/>
      <c r="BV31585" s="38"/>
    </row>
    <row r="31586" spans="44:74">
      <c r="AR31586" s="8"/>
      <c r="BV31586" s="38"/>
    </row>
    <row r="31587" spans="44:74">
      <c r="AR31587" s="8"/>
      <c r="BV31587" s="38"/>
    </row>
    <row r="31588" spans="44:74">
      <c r="AR31588" s="8"/>
      <c r="BV31588" s="38"/>
    </row>
    <row r="31589" spans="44:74">
      <c r="AR31589" s="8"/>
      <c r="BV31589" s="38"/>
    </row>
    <row r="31590" spans="44:74">
      <c r="AR31590" s="8"/>
      <c r="BV31590" s="38"/>
    </row>
    <row r="31591" spans="44:74">
      <c r="AR31591" s="8"/>
      <c r="BV31591" s="38"/>
    </row>
    <row r="31592" spans="44:74">
      <c r="AR31592" s="8"/>
      <c r="BV31592" s="38"/>
    </row>
    <row r="31593" spans="44:74">
      <c r="AR31593" s="8"/>
      <c r="BV31593" s="38"/>
    </row>
    <row r="31594" spans="44:74">
      <c r="AR31594" s="8"/>
      <c r="BV31594" s="38"/>
    </row>
    <row r="31595" spans="44:74">
      <c r="AR31595" s="8"/>
      <c r="BV31595" s="38"/>
    </row>
    <row r="31596" spans="44:74">
      <c r="AR31596" s="8"/>
      <c r="BV31596" s="38"/>
    </row>
    <row r="31597" spans="44:74">
      <c r="AR31597" s="8"/>
      <c r="BV31597" s="38"/>
    </row>
    <row r="31598" spans="44:74">
      <c r="AR31598" s="8"/>
      <c r="BV31598" s="38"/>
    </row>
    <row r="31599" spans="44:74">
      <c r="AR31599" s="8"/>
      <c r="BV31599" s="38"/>
    </row>
    <row r="31600" spans="44:74">
      <c r="AR31600" s="8"/>
      <c r="BV31600" s="38"/>
    </row>
    <row r="31601" spans="44:74">
      <c r="AR31601" s="8"/>
      <c r="BV31601" s="38"/>
    </row>
    <row r="31602" spans="44:74">
      <c r="AR31602" s="8"/>
      <c r="BV31602" s="38"/>
    </row>
    <row r="31603" spans="44:74">
      <c r="AR31603" s="8"/>
      <c r="BV31603" s="38"/>
    </row>
    <row r="31604" spans="44:74">
      <c r="AR31604" s="8"/>
      <c r="BV31604" s="38"/>
    </row>
    <row r="31605" spans="44:74">
      <c r="AR31605" s="8"/>
      <c r="BV31605" s="38"/>
    </row>
    <row r="31606" spans="44:74">
      <c r="AR31606" s="8"/>
      <c r="BV31606" s="38"/>
    </row>
    <row r="31607" spans="44:74">
      <c r="AR31607" s="8"/>
      <c r="BV31607" s="38"/>
    </row>
    <row r="31608" spans="44:74">
      <c r="AR31608" s="8"/>
      <c r="BV31608" s="38"/>
    </row>
    <row r="31609" spans="44:74">
      <c r="AR31609" s="8"/>
      <c r="BV31609" s="38"/>
    </row>
    <row r="31610" spans="44:74">
      <c r="AR31610" s="8"/>
      <c r="BV31610" s="38"/>
    </row>
    <row r="31611" spans="44:74">
      <c r="AR31611" s="8"/>
      <c r="BV31611" s="38"/>
    </row>
    <row r="31612" spans="44:74">
      <c r="AR31612" s="8"/>
      <c r="BV31612" s="38"/>
    </row>
    <row r="31613" spans="44:74">
      <c r="AR31613" s="8"/>
      <c r="BV31613" s="38"/>
    </row>
    <row r="31614" spans="44:74">
      <c r="AR31614" s="8"/>
      <c r="BV31614" s="38"/>
    </row>
    <row r="31615" spans="44:74">
      <c r="AR31615" s="8"/>
      <c r="BV31615" s="38"/>
    </row>
    <row r="31616" spans="44:74">
      <c r="AR31616" s="8"/>
      <c r="BV31616" s="38"/>
    </row>
    <row r="31617" spans="44:74">
      <c r="AR31617" s="8"/>
      <c r="BV31617" s="38"/>
    </row>
    <row r="31618" spans="44:74">
      <c r="AR31618" s="8"/>
      <c r="BV31618" s="38"/>
    </row>
    <row r="31619" spans="44:74">
      <c r="AR31619" s="8"/>
      <c r="BV31619" s="38"/>
    </row>
    <row r="31620" spans="44:74">
      <c r="AR31620" s="8"/>
      <c r="BV31620" s="38"/>
    </row>
    <row r="31621" spans="44:74">
      <c r="AR31621" s="8"/>
      <c r="BV31621" s="38"/>
    </row>
    <row r="31622" spans="44:74">
      <c r="AR31622" s="8"/>
      <c r="BV31622" s="38"/>
    </row>
    <row r="31623" spans="44:74">
      <c r="AR31623" s="8"/>
      <c r="BV31623" s="38"/>
    </row>
    <row r="31624" spans="44:74">
      <c r="AR31624" s="8"/>
      <c r="BV31624" s="38"/>
    </row>
    <row r="31625" spans="44:74">
      <c r="AR31625" s="8"/>
      <c r="BV31625" s="38"/>
    </row>
    <row r="31626" spans="44:74">
      <c r="AR31626" s="8"/>
      <c r="BV31626" s="38"/>
    </row>
    <row r="31627" spans="44:74">
      <c r="AR31627" s="8"/>
      <c r="BV31627" s="38"/>
    </row>
    <row r="31628" spans="44:74">
      <c r="AR31628" s="8"/>
      <c r="BV31628" s="38"/>
    </row>
    <row r="31629" spans="44:74">
      <c r="AR31629" s="8"/>
      <c r="BV31629" s="38"/>
    </row>
    <row r="31630" spans="44:74">
      <c r="AR31630" s="8"/>
      <c r="BV31630" s="38"/>
    </row>
    <row r="31631" spans="44:74">
      <c r="AR31631" s="8"/>
      <c r="BV31631" s="38"/>
    </row>
    <row r="31632" spans="44:74">
      <c r="AR31632" s="8"/>
      <c r="BV31632" s="38"/>
    </row>
    <row r="31633" spans="44:74">
      <c r="AR31633" s="8"/>
      <c r="BV31633" s="38"/>
    </row>
    <row r="31634" spans="44:74">
      <c r="AR31634" s="8"/>
      <c r="BV31634" s="38"/>
    </row>
    <row r="31635" spans="44:74">
      <c r="AR31635" s="8"/>
      <c r="BV31635" s="38"/>
    </row>
    <row r="31636" spans="44:74">
      <c r="AR31636" s="8"/>
      <c r="BV31636" s="38"/>
    </row>
    <row r="31637" spans="44:74">
      <c r="AR31637" s="8"/>
      <c r="BV31637" s="38"/>
    </row>
    <row r="31638" spans="44:74">
      <c r="AR31638" s="8"/>
      <c r="BV31638" s="38"/>
    </row>
    <row r="31639" spans="44:74">
      <c r="AR31639" s="8"/>
      <c r="BV31639" s="38"/>
    </row>
    <row r="31640" spans="44:74">
      <c r="AR31640" s="8"/>
      <c r="BV31640" s="38"/>
    </row>
    <row r="31641" spans="44:74">
      <c r="AR31641" s="8"/>
      <c r="BV31641" s="38"/>
    </row>
    <row r="31642" spans="44:74">
      <c r="AR31642" s="8"/>
      <c r="BV31642" s="38"/>
    </row>
    <row r="31643" spans="44:74">
      <c r="AR31643" s="8"/>
      <c r="BV31643" s="38"/>
    </row>
    <row r="31644" spans="44:74">
      <c r="AR31644" s="8"/>
      <c r="BV31644" s="38"/>
    </row>
    <row r="31645" spans="44:74">
      <c r="AR31645" s="8"/>
      <c r="BV31645" s="38"/>
    </row>
    <row r="31646" spans="44:74">
      <c r="AR31646" s="8"/>
      <c r="BV31646" s="38"/>
    </row>
    <row r="31647" spans="44:74">
      <c r="AR31647" s="8"/>
      <c r="BV31647" s="38"/>
    </row>
    <row r="31648" spans="44:74">
      <c r="AR31648" s="8"/>
      <c r="BV31648" s="38"/>
    </row>
    <row r="31649" spans="44:74">
      <c r="AR31649" s="8"/>
      <c r="BV31649" s="38"/>
    </row>
    <row r="31650" spans="44:74">
      <c r="AR31650" s="8"/>
      <c r="BV31650" s="38"/>
    </row>
    <row r="31651" spans="44:74">
      <c r="AR31651" s="8"/>
      <c r="BV31651" s="38"/>
    </row>
    <row r="31652" spans="44:74">
      <c r="AR31652" s="8"/>
      <c r="BV31652" s="38"/>
    </row>
    <row r="31653" spans="44:74">
      <c r="AR31653" s="8"/>
      <c r="BV31653" s="38"/>
    </row>
    <row r="31654" spans="44:74">
      <c r="AR31654" s="8"/>
      <c r="BV31654" s="38"/>
    </row>
    <row r="31655" spans="44:74">
      <c r="AR31655" s="8"/>
      <c r="BV31655" s="38"/>
    </row>
    <row r="31656" spans="44:74">
      <c r="AR31656" s="8"/>
      <c r="BV31656" s="38"/>
    </row>
    <row r="31657" spans="44:74">
      <c r="AR31657" s="8"/>
      <c r="BV31657" s="38"/>
    </row>
    <row r="31658" spans="44:74">
      <c r="AR31658" s="8"/>
      <c r="BV31658" s="38"/>
    </row>
    <row r="31659" spans="44:74">
      <c r="AR31659" s="8"/>
      <c r="BV31659" s="38"/>
    </row>
    <row r="31660" spans="44:74">
      <c r="AR31660" s="8"/>
      <c r="BV31660" s="38"/>
    </row>
    <row r="31661" spans="44:74">
      <c r="AR31661" s="8"/>
      <c r="BV31661" s="38"/>
    </row>
    <row r="31662" spans="44:74">
      <c r="AR31662" s="8"/>
      <c r="BV31662" s="38"/>
    </row>
    <row r="31663" spans="44:74">
      <c r="AR31663" s="8"/>
      <c r="BV31663" s="38"/>
    </row>
    <row r="31664" spans="44:74">
      <c r="AR31664" s="8"/>
      <c r="BV31664" s="38"/>
    </row>
    <row r="31665" spans="44:74">
      <c r="AR31665" s="8"/>
      <c r="BV31665" s="38"/>
    </row>
    <row r="31666" spans="44:74">
      <c r="AR31666" s="8"/>
      <c r="BV31666" s="38"/>
    </row>
    <row r="31667" spans="44:74">
      <c r="AR31667" s="8"/>
      <c r="BV31667" s="38"/>
    </row>
    <row r="31668" spans="44:74">
      <c r="AR31668" s="8"/>
      <c r="BV31668" s="38"/>
    </row>
    <row r="31669" spans="44:74">
      <c r="AR31669" s="8"/>
      <c r="BV31669" s="38"/>
    </row>
    <row r="31670" spans="44:74">
      <c r="AR31670" s="8"/>
      <c r="BV31670" s="38"/>
    </row>
    <row r="31671" spans="44:74">
      <c r="AR31671" s="8"/>
      <c r="BV31671" s="38"/>
    </row>
    <row r="31672" spans="44:74">
      <c r="AR31672" s="8"/>
      <c r="BV31672" s="38"/>
    </row>
    <row r="31673" spans="44:74">
      <c r="AR31673" s="8"/>
      <c r="BV31673" s="38"/>
    </row>
    <row r="31674" spans="44:74">
      <c r="AR31674" s="8"/>
      <c r="BV31674" s="38"/>
    </row>
    <row r="31675" spans="44:74">
      <c r="AR31675" s="8"/>
      <c r="BV31675" s="38"/>
    </row>
    <row r="31676" spans="44:74">
      <c r="AR31676" s="8"/>
      <c r="BV31676" s="38"/>
    </row>
    <row r="31677" spans="44:74">
      <c r="AR31677" s="8"/>
      <c r="BV31677" s="38"/>
    </row>
    <row r="31678" spans="44:74">
      <c r="AR31678" s="8"/>
      <c r="BV31678" s="38"/>
    </row>
    <row r="31679" spans="44:74">
      <c r="AR31679" s="8"/>
      <c r="BV31679" s="38"/>
    </row>
    <row r="31680" spans="44:74">
      <c r="AR31680" s="8"/>
      <c r="BV31680" s="38"/>
    </row>
    <row r="31681" spans="44:74">
      <c r="AR31681" s="8"/>
      <c r="BV31681" s="38"/>
    </row>
    <row r="31682" spans="44:74">
      <c r="AR31682" s="8"/>
      <c r="BV31682" s="38"/>
    </row>
    <row r="31683" spans="44:74">
      <c r="AR31683" s="8"/>
      <c r="BV31683" s="38"/>
    </row>
    <row r="31684" spans="44:74">
      <c r="AR31684" s="8"/>
      <c r="BV31684" s="38"/>
    </row>
    <row r="31685" spans="44:74">
      <c r="AR31685" s="8"/>
      <c r="BV31685" s="38"/>
    </row>
    <row r="31686" spans="44:74">
      <c r="AR31686" s="8"/>
      <c r="BV31686" s="38"/>
    </row>
    <row r="31687" spans="44:74">
      <c r="AR31687" s="8"/>
      <c r="BV31687" s="38"/>
    </row>
    <row r="31688" spans="44:74">
      <c r="AR31688" s="8"/>
      <c r="BV31688" s="38"/>
    </row>
    <row r="31689" spans="44:74">
      <c r="AR31689" s="8"/>
      <c r="BV31689" s="38"/>
    </row>
    <row r="31690" spans="44:74">
      <c r="AR31690" s="8"/>
      <c r="BV31690" s="38"/>
    </row>
    <row r="31691" spans="44:74">
      <c r="AR31691" s="8"/>
      <c r="BV31691" s="38"/>
    </row>
    <row r="31692" spans="44:74">
      <c r="AR31692" s="8"/>
      <c r="BV31692" s="38"/>
    </row>
    <row r="31693" spans="44:74">
      <c r="AR31693" s="8"/>
      <c r="BV31693" s="38"/>
    </row>
    <row r="31694" spans="44:74">
      <c r="AR31694" s="8"/>
      <c r="BV31694" s="38"/>
    </row>
    <row r="31695" spans="44:74">
      <c r="AR31695" s="8"/>
      <c r="BV31695" s="38"/>
    </row>
    <row r="31696" spans="44:74">
      <c r="AR31696" s="8"/>
      <c r="BV31696" s="38"/>
    </row>
    <row r="31697" spans="44:74">
      <c r="AR31697" s="8"/>
      <c r="BV31697" s="38"/>
    </row>
    <row r="31698" spans="44:74">
      <c r="AR31698" s="8"/>
      <c r="BV31698" s="38"/>
    </row>
    <row r="31699" spans="44:74">
      <c r="AR31699" s="8"/>
      <c r="BV31699" s="38"/>
    </row>
    <row r="31700" spans="44:74">
      <c r="AR31700" s="8"/>
      <c r="BV31700" s="38"/>
    </row>
    <row r="31701" spans="44:74">
      <c r="AR31701" s="8"/>
      <c r="BV31701" s="38"/>
    </row>
    <row r="31702" spans="44:74">
      <c r="AR31702" s="8"/>
      <c r="BV31702" s="38"/>
    </row>
    <row r="31703" spans="44:74">
      <c r="AR31703" s="8"/>
      <c r="BV31703" s="38"/>
    </row>
    <row r="31704" spans="44:74">
      <c r="AR31704" s="8"/>
      <c r="BV31704" s="38"/>
    </row>
    <row r="31705" spans="44:74">
      <c r="AR31705" s="8"/>
      <c r="BV31705" s="38"/>
    </row>
    <row r="31706" spans="44:74">
      <c r="AR31706" s="8"/>
      <c r="BV31706" s="38"/>
    </row>
    <row r="31707" spans="44:74">
      <c r="AR31707" s="8"/>
      <c r="BV31707" s="38"/>
    </row>
    <row r="31708" spans="44:74">
      <c r="AR31708" s="8"/>
      <c r="BV31708" s="38"/>
    </row>
    <row r="31709" spans="44:74">
      <c r="AR31709" s="8"/>
      <c r="BV31709" s="38"/>
    </row>
    <row r="31710" spans="44:74">
      <c r="AR31710" s="8"/>
      <c r="BV31710" s="38"/>
    </row>
    <row r="31711" spans="44:74">
      <c r="AR31711" s="8"/>
      <c r="BV31711" s="38"/>
    </row>
    <row r="31712" spans="44:74">
      <c r="AR31712" s="8"/>
      <c r="BV31712" s="38"/>
    </row>
    <row r="31713" spans="44:74">
      <c r="AR31713" s="8"/>
      <c r="BV31713" s="38"/>
    </row>
    <row r="31714" spans="44:74">
      <c r="AR31714" s="8"/>
      <c r="BV31714" s="38"/>
    </row>
    <row r="31715" spans="44:74">
      <c r="AR31715" s="8"/>
      <c r="BV31715" s="38"/>
    </row>
    <row r="31716" spans="44:74">
      <c r="AR31716" s="8"/>
      <c r="BV31716" s="38"/>
    </row>
    <row r="31717" spans="44:74">
      <c r="AR31717" s="8"/>
      <c r="BV31717" s="38"/>
    </row>
    <row r="31718" spans="44:74">
      <c r="AR31718" s="8"/>
      <c r="BV31718" s="38"/>
    </row>
    <row r="31719" spans="44:74">
      <c r="AR31719" s="8"/>
      <c r="BV31719" s="38"/>
    </row>
    <row r="31720" spans="44:74">
      <c r="AR31720" s="8"/>
      <c r="BV31720" s="38"/>
    </row>
    <row r="31721" spans="44:74">
      <c r="AR31721" s="8"/>
      <c r="BV31721" s="38"/>
    </row>
    <row r="31722" spans="44:74">
      <c r="AR31722" s="8"/>
      <c r="BV31722" s="38"/>
    </row>
    <row r="31723" spans="44:74">
      <c r="AR31723" s="8"/>
      <c r="BV31723" s="38"/>
    </row>
    <row r="31724" spans="44:74">
      <c r="AR31724" s="8"/>
      <c r="BV31724" s="38"/>
    </row>
    <row r="31725" spans="44:74">
      <c r="AR31725" s="8"/>
      <c r="BV31725" s="38"/>
    </row>
    <row r="31726" spans="44:74">
      <c r="AR31726" s="8"/>
      <c r="BV31726" s="38"/>
    </row>
    <row r="31727" spans="44:74">
      <c r="AR31727" s="8"/>
      <c r="BV31727" s="38"/>
    </row>
    <row r="31728" spans="44:74">
      <c r="AR31728" s="8"/>
      <c r="BV31728" s="38"/>
    </row>
    <row r="31729" spans="44:74">
      <c r="AR31729" s="8"/>
      <c r="BV31729" s="38"/>
    </row>
    <row r="31730" spans="44:74">
      <c r="AR31730" s="8"/>
      <c r="BV31730" s="38"/>
    </row>
    <row r="31731" spans="44:74">
      <c r="AR31731" s="8"/>
      <c r="BV31731" s="38"/>
    </row>
    <row r="31732" spans="44:74">
      <c r="AR31732" s="8"/>
      <c r="BV31732" s="38"/>
    </row>
    <row r="31733" spans="44:74">
      <c r="AR31733" s="8"/>
      <c r="BV31733" s="38"/>
    </row>
    <row r="31734" spans="44:74">
      <c r="AR31734" s="8"/>
      <c r="BV31734" s="38"/>
    </row>
    <row r="31735" spans="44:74">
      <c r="AR31735" s="8"/>
      <c r="BV31735" s="38"/>
    </row>
    <row r="31736" spans="44:74">
      <c r="AR31736" s="8"/>
      <c r="BV31736" s="38"/>
    </row>
    <row r="31737" spans="44:74">
      <c r="AR31737" s="8"/>
      <c r="BV31737" s="38"/>
    </row>
    <row r="31738" spans="44:74">
      <c r="AR31738" s="8"/>
      <c r="BV31738" s="38"/>
    </row>
    <row r="31739" spans="44:74">
      <c r="AR31739" s="8"/>
      <c r="BV31739" s="38"/>
    </row>
    <row r="31740" spans="44:74">
      <c r="AR31740" s="8"/>
      <c r="BV31740" s="38"/>
    </row>
    <row r="31741" spans="44:74">
      <c r="AR31741" s="8"/>
      <c r="BV31741" s="38"/>
    </row>
    <row r="31742" spans="44:74">
      <c r="AR31742" s="8"/>
      <c r="BV31742" s="38"/>
    </row>
    <row r="31743" spans="44:74">
      <c r="AR31743" s="8"/>
      <c r="BV31743" s="38"/>
    </row>
    <row r="31744" spans="44:74">
      <c r="AR31744" s="8"/>
      <c r="BV31744" s="38"/>
    </row>
    <row r="31745" spans="44:74">
      <c r="AR31745" s="8"/>
      <c r="BV31745" s="38"/>
    </row>
    <row r="31746" spans="44:74">
      <c r="AR31746" s="8"/>
      <c r="BV31746" s="38"/>
    </row>
    <row r="31747" spans="44:74">
      <c r="AR31747" s="8"/>
      <c r="BV31747" s="38"/>
    </row>
    <row r="31748" spans="44:74">
      <c r="AR31748" s="8"/>
      <c r="BV31748" s="38"/>
    </row>
    <row r="31749" spans="44:74">
      <c r="AR31749" s="8"/>
      <c r="BV31749" s="38"/>
    </row>
    <row r="31750" spans="44:74">
      <c r="AR31750" s="8"/>
      <c r="BV31750" s="38"/>
    </row>
    <row r="31751" spans="44:74">
      <c r="AR31751" s="8"/>
      <c r="BV31751" s="38"/>
    </row>
    <row r="31752" spans="44:74">
      <c r="AR31752" s="8"/>
      <c r="BV31752" s="38"/>
    </row>
    <row r="31753" spans="44:74">
      <c r="AR31753" s="8"/>
      <c r="BV31753" s="38"/>
    </row>
    <row r="31754" spans="44:74">
      <c r="AR31754" s="8"/>
      <c r="BV31754" s="38"/>
    </row>
    <row r="31755" spans="44:74">
      <c r="AR31755" s="8"/>
      <c r="BV31755" s="38"/>
    </row>
    <row r="31756" spans="44:74">
      <c r="AR31756" s="8"/>
      <c r="BV31756" s="38"/>
    </row>
    <row r="31757" spans="44:74">
      <c r="AR31757" s="8"/>
      <c r="BV31757" s="38"/>
    </row>
    <row r="31758" spans="44:74">
      <c r="AR31758" s="8"/>
      <c r="BV31758" s="38"/>
    </row>
    <row r="31759" spans="44:74">
      <c r="AR31759" s="8"/>
      <c r="BV31759" s="38"/>
    </row>
    <row r="31760" spans="44:74">
      <c r="AR31760" s="8"/>
      <c r="BV31760" s="38"/>
    </row>
    <row r="31761" spans="44:74">
      <c r="AR31761" s="8"/>
      <c r="BV31761" s="38"/>
    </row>
    <row r="31762" spans="44:74">
      <c r="AR31762" s="8"/>
      <c r="BV31762" s="38"/>
    </row>
    <row r="31763" spans="44:74">
      <c r="AR31763" s="8"/>
      <c r="BV31763" s="38"/>
    </row>
    <row r="31764" spans="44:74">
      <c r="AR31764" s="8"/>
      <c r="BV31764" s="38"/>
    </row>
    <row r="31765" spans="44:74">
      <c r="AR31765" s="8"/>
      <c r="BV31765" s="38"/>
    </row>
    <row r="31766" spans="44:74">
      <c r="AR31766" s="8"/>
      <c r="BV31766" s="38"/>
    </row>
    <row r="31767" spans="44:74">
      <c r="AR31767" s="8"/>
      <c r="BV31767" s="38"/>
    </row>
    <row r="31768" spans="44:74">
      <c r="AR31768" s="8"/>
      <c r="BV31768" s="38"/>
    </row>
    <row r="31769" spans="44:74">
      <c r="AR31769" s="8"/>
      <c r="BV31769" s="38"/>
    </row>
    <row r="31770" spans="44:74">
      <c r="AR31770" s="8"/>
      <c r="BV31770" s="38"/>
    </row>
    <row r="31771" spans="44:74">
      <c r="AR31771" s="8"/>
      <c r="BV31771" s="38"/>
    </row>
    <row r="31772" spans="44:74">
      <c r="AR31772" s="8"/>
      <c r="BV31772" s="38"/>
    </row>
    <row r="31773" spans="44:74">
      <c r="AR31773" s="8"/>
      <c r="BV31773" s="38"/>
    </row>
    <row r="31774" spans="44:74">
      <c r="AR31774" s="8"/>
      <c r="BV31774" s="38"/>
    </row>
    <row r="31775" spans="44:74">
      <c r="AR31775" s="8"/>
      <c r="BV31775" s="38"/>
    </row>
    <row r="31776" spans="44:74">
      <c r="AR31776" s="8"/>
      <c r="BV31776" s="38"/>
    </row>
    <row r="31777" spans="44:74">
      <c r="AR31777" s="8"/>
      <c r="BV31777" s="38"/>
    </row>
    <row r="31778" spans="44:74">
      <c r="AR31778" s="8"/>
      <c r="BV31778" s="38"/>
    </row>
    <row r="31779" spans="44:74">
      <c r="AR31779" s="8"/>
      <c r="BV31779" s="38"/>
    </row>
    <row r="31780" spans="44:74">
      <c r="AR31780" s="8"/>
      <c r="BV31780" s="38"/>
    </row>
    <row r="31781" spans="44:74">
      <c r="AR31781" s="8"/>
      <c r="BV31781" s="38"/>
    </row>
    <row r="31782" spans="44:74">
      <c r="AR31782" s="8"/>
      <c r="BV31782" s="38"/>
    </row>
    <row r="31783" spans="44:74">
      <c r="AR31783" s="8"/>
      <c r="BV31783" s="38"/>
    </row>
    <row r="31784" spans="44:74">
      <c r="AR31784" s="8"/>
      <c r="BV31784" s="38"/>
    </row>
    <row r="31785" spans="44:74">
      <c r="AR31785" s="8"/>
      <c r="BV31785" s="38"/>
    </row>
    <row r="31786" spans="44:74">
      <c r="AR31786" s="8"/>
      <c r="BV31786" s="38"/>
    </row>
    <row r="31787" spans="44:74">
      <c r="AR31787" s="8"/>
      <c r="BV31787" s="38"/>
    </row>
    <row r="31788" spans="44:74">
      <c r="AR31788" s="8"/>
      <c r="BV31788" s="38"/>
    </row>
    <row r="31789" spans="44:74">
      <c r="AR31789" s="8"/>
      <c r="BV31789" s="38"/>
    </row>
    <row r="31790" spans="44:74">
      <c r="AR31790" s="8"/>
      <c r="BV31790" s="38"/>
    </row>
    <row r="31791" spans="44:74">
      <c r="AR31791" s="8"/>
      <c r="BV31791" s="38"/>
    </row>
    <row r="31792" spans="44:74">
      <c r="AR31792" s="8"/>
      <c r="BV31792" s="38"/>
    </row>
    <row r="31793" spans="44:74">
      <c r="AR31793" s="8"/>
      <c r="BV31793" s="38"/>
    </row>
    <row r="31794" spans="44:74">
      <c r="AR31794" s="8"/>
      <c r="BV31794" s="38"/>
    </row>
    <row r="31795" spans="44:74">
      <c r="AR31795" s="8"/>
      <c r="BV31795" s="38"/>
    </row>
    <row r="31796" spans="44:74">
      <c r="AR31796" s="8"/>
      <c r="BV31796" s="38"/>
    </row>
    <row r="31797" spans="44:74">
      <c r="AR31797" s="8"/>
      <c r="BV31797" s="38"/>
    </row>
    <row r="31798" spans="44:74">
      <c r="AR31798" s="8"/>
      <c r="BV31798" s="38"/>
    </row>
    <row r="31799" spans="44:74">
      <c r="AR31799" s="8"/>
      <c r="BV31799" s="38"/>
    </row>
    <row r="31800" spans="44:74">
      <c r="AR31800" s="8"/>
      <c r="BV31800" s="38"/>
    </row>
    <row r="31801" spans="44:74">
      <c r="AR31801" s="8"/>
      <c r="BV31801" s="38"/>
    </row>
    <row r="31802" spans="44:74">
      <c r="AR31802" s="8"/>
      <c r="BV31802" s="38"/>
    </row>
    <row r="31803" spans="44:74">
      <c r="AR31803" s="8"/>
      <c r="BV31803" s="38"/>
    </row>
    <row r="31804" spans="44:74">
      <c r="AR31804" s="8"/>
      <c r="BV31804" s="38"/>
    </row>
    <row r="31805" spans="44:74">
      <c r="AR31805" s="8"/>
      <c r="BV31805" s="38"/>
    </row>
    <row r="31806" spans="44:74">
      <c r="AR31806" s="8"/>
      <c r="BV31806" s="38"/>
    </row>
    <row r="31807" spans="44:74">
      <c r="AR31807" s="8"/>
      <c r="BV31807" s="38"/>
    </row>
    <row r="31808" spans="44:74">
      <c r="AR31808" s="8"/>
      <c r="BV31808" s="38"/>
    </row>
    <row r="31809" spans="44:74">
      <c r="AR31809" s="8"/>
      <c r="BV31809" s="38"/>
    </row>
    <row r="31810" spans="44:74">
      <c r="AR31810" s="8"/>
      <c r="BV31810" s="38"/>
    </row>
    <row r="31811" spans="44:74">
      <c r="AR31811" s="8"/>
      <c r="BV31811" s="38"/>
    </row>
    <row r="31812" spans="44:74">
      <c r="AR31812" s="8"/>
      <c r="BV31812" s="38"/>
    </row>
    <row r="31813" spans="44:74">
      <c r="AR31813" s="8"/>
      <c r="BV31813" s="38"/>
    </row>
    <row r="31814" spans="44:74">
      <c r="AR31814" s="8"/>
      <c r="BV31814" s="38"/>
    </row>
    <row r="31815" spans="44:74">
      <c r="AR31815" s="8"/>
      <c r="BV31815" s="38"/>
    </row>
    <row r="31816" spans="44:74">
      <c r="AR31816" s="8"/>
      <c r="BV31816" s="38"/>
    </row>
    <row r="31817" spans="44:74">
      <c r="AR31817" s="8"/>
      <c r="BV31817" s="38"/>
    </row>
    <row r="31818" spans="44:74">
      <c r="AR31818" s="8"/>
      <c r="BV31818" s="38"/>
    </row>
    <row r="31819" spans="44:74">
      <c r="AR31819" s="8"/>
      <c r="BV31819" s="38"/>
    </row>
    <row r="31820" spans="44:74">
      <c r="AR31820" s="8"/>
      <c r="BV31820" s="38"/>
    </row>
    <row r="31821" spans="44:74">
      <c r="AR31821" s="8"/>
      <c r="BV31821" s="38"/>
    </row>
    <row r="31822" spans="44:74">
      <c r="AR31822" s="8"/>
      <c r="BV31822" s="38"/>
    </row>
    <row r="31823" spans="44:74">
      <c r="AR31823" s="8"/>
      <c r="BV31823" s="38"/>
    </row>
    <row r="31824" spans="44:74">
      <c r="AR31824" s="8"/>
      <c r="BV31824" s="38"/>
    </row>
    <row r="31825" spans="44:74">
      <c r="AR31825" s="8"/>
      <c r="BV31825" s="38"/>
    </row>
    <row r="31826" spans="44:74">
      <c r="AR31826" s="8"/>
      <c r="BV31826" s="38"/>
    </row>
    <row r="31827" spans="44:74">
      <c r="AR31827" s="8"/>
      <c r="BV31827" s="38"/>
    </row>
    <row r="31828" spans="44:74">
      <c r="AR31828" s="8"/>
      <c r="BV31828" s="38"/>
    </row>
    <row r="31829" spans="44:74">
      <c r="AR31829" s="8"/>
      <c r="BV31829" s="38"/>
    </row>
    <row r="31830" spans="44:74">
      <c r="AR31830" s="8"/>
      <c r="BV31830" s="38"/>
    </row>
    <row r="31831" spans="44:74">
      <c r="AR31831" s="8"/>
      <c r="BV31831" s="38"/>
    </row>
    <row r="31832" spans="44:74">
      <c r="AR31832" s="8"/>
      <c r="BV31832" s="38"/>
    </row>
    <row r="31833" spans="44:74">
      <c r="AR31833" s="8"/>
      <c r="BV31833" s="38"/>
    </row>
    <row r="31834" spans="44:74">
      <c r="AR31834" s="8"/>
      <c r="BV31834" s="38"/>
    </row>
    <row r="31835" spans="44:74">
      <c r="AR31835" s="8"/>
      <c r="BV31835" s="38"/>
    </row>
    <row r="31836" spans="44:74">
      <c r="AR31836" s="8"/>
      <c r="BV31836" s="38"/>
    </row>
    <row r="31837" spans="44:74">
      <c r="AR31837" s="8"/>
      <c r="BV31837" s="38"/>
    </row>
    <row r="31838" spans="44:74">
      <c r="AR31838" s="8"/>
      <c r="BV31838" s="38"/>
    </row>
    <row r="31839" spans="44:74">
      <c r="AR31839" s="8"/>
      <c r="BV31839" s="38"/>
    </row>
    <row r="31840" spans="44:74">
      <c r="AR31840" s="8"/>
      <c r="BV31840" s="38"/>
    </row>
    <row r="31841" spans="44:74">
      <c r="AR31841" s="8"/>
      <c r="BV31841" s="38"/>
    </row>
    <row r="31842" spans="44:74">
      <c r="AR31842" s="8"/>
      <c r="BV31842" s="38"/>
    </row>
    <row r="31843" spans="44:74">
      <c r="AR31843" s="8"/>
      <c r="BV31843" s="38"/>
    </row>
    <row r="31844" spans="44:74">
      <c r="AR31844" s="8"/>
      <c r="BV31844" s="38"/>
    </row>
    <row r="31845" spans="44:74">
      <c r="AR31845" s="8"/>
      <c r="BV31845" s="38"/>
    </row>
    <row r="31846" spans="44:74">
      <c r="AR31846" s="8"/>
      <c r="BV31846" s="38"/>
    </row>
    <row r="31847" spans="44:74">
      <c r="AR31847" s="8"/>
      <c r="BV31847" s="38"/>
    </row>
    <row r="31848" spans="44:74">
      <c r="AR31848" s="8"/>
      <c r="BV31848" s="38"/>
    </row>
    <row r="31849" spans="44:74">
      <c r="AR31849" s="8"/>
      <c r="BV31849" s="38"/>
    </row>
    <row r="31850" spans="44:74">
      <c r="AR31850" s="8"/>
      <c r="BV31850" s="38"/>
    </row>
    <row r="31851" spans="44:74">
      <c r="AR31851" s="8"/>
      <c r="BV31851" s="38"/>
    </row>
    <row r="31852" spans="44:74">
      <c r="AR31852" s="8"/>
      <c r="BV31852" s="38"/>
    </row>
    <row r="31853" spans="44:74">
      <c r="AR31853" s="8"/>
      <c r="BV31853" s="38"/>
    </row>
    <row r="31854" spans="44:74">
      <c r="AR31854" s="8"/>
      <c r="BV31854" s="38"/>
    </row>
    <row r="31855" spans="44:74">
      <c r="AR31855" s="8"/>
      <c r="BV31855" s="38"/>
    </row>
    <row r="31856" spans="44:74">
      <c r="AR31856" s="8"/>
      <c r="BV31856" s="38"/>
    </row>
    <row r="31857" spans="44:74">
      <c r="AR31857" s="8"/>
      <c r="BV31857" s="38"/>
    </row>
    <row r="31858" spans="44:74">
      <c r="AR31858" s="8"/>
      <c r="BV31858" s="38"/>
    </row>
    <row r="31859" spans="44:74">
      <c r="AR31859" s="8"/>
      <c r="BV31859" s="38"/>
    </row>
    <row r="31860" spans="44:74">
      <c r="AR31860" s="8"/>
      <c r="BV31860" s="38"/>
    </row>
    <row r="31861" spans="44:74">
      <c r="AR31861" s="8"/>
      <c r="BV31861" s="38"/>
    </row>
    <row r="31862" spans="44:74">
      <c r="AR31862" s="8"/>
      <c r="BV31862" s="38"/>
    </row>
    <row r="31863" spans="44:74">
      <c r="AR31863" s="8"/>
      <c r="BV31863" s="38"/>
    </row>
    <row r="31864" spans="44:74">
      <c r="AR31864" s="8"/>
      <c r="BV31864" s="38"/>
    </row>
    <row r="31865" spans="44:74">
      <c r="AR31865" s="8"/>
      <c r="BV31865" s="38"/>
    </row>
    <row r="31866" spans="44:74">
      <c r="AR31866" s="8"/>
      <c r="BV31866" s="38"/>
    </row>
    <row r="31867" spans="44:74">
      <c r="AR31867" s="8"/>
      <c r="BV31867" s="38"/>
    </row>
    <row r="31868" spans="44:74">
      <c r="AR31868" s="8"/>
      <c r="BV31868" s="38"/>
    </row>
    <row r="31869" spans="44:74">
      <c r="AR31869" s="8"/>
      <c r="BV31869" s="38"/>
    </row>
    <row r="31870" spans="44:74">
      <c r="AR31870" s="8"/>
      <c r="BV31870" s="38"/>
    </row>
    <row r="31871" spans="44:74">
      <c r="AR31871" s="8"/>
      <c r="BV31871" s="38"/>
    </row>
    <row r="31872" spans="44:74">
      <c r="AR31872" s="8"/>
      <c r="BV31872" s="38"/>
    </row>
    <row r="31873" spans="44:74">
      <c r="AR31873" s="8"/>
      <c r="BV31873" s="38"/>
    </row>
    <row r="31874" spans="44:74">
      <c r="AR31874" s="8"/>
      <c r="BV31874" s="38"/>
    </row>
    <row r="31875" spans="44:74">
      <c r="AR31875" s="8"/>
      <c r="BV31875" s="38"/>
    </row>
    <row r="31876" spans="44:74">
      <c r="AR31876" s="8"/>
      <c r="BV31876" s="38"/>
    </row>
    <row r="31877" spans="44:74">
      <c r="AR31877" s="8"/>
      <c r="BV31877" s="38"/>
    </row>
    <row r="31878" spans="44:74">
      <c r="AR31878" s="8"/>
      <c r="BV31878" s="38"/>
    </row>
    <row r="31879" spans="44:74">
      <c r="AR31879" s="8"/>
      <c r="BV31879" s="38"/>
    </row>
    <row r="31880" spans="44:74">
      <c r="AR31880" s="8"/>
      <c r="BV31880" s="38"/>
    </row>
    <row r="31881" spans="44:74">
      <c r="AR31881" s="8"/>
      <c r="BV31881" s="38"/>
    </row>
    <row r="31882" spans="44:74">
      <c r="AR31882" s="8"/>
      <c r="BV31882" s="38"/>
    </row>
    <row r="31883" spans="44:74">
      <c r="AR31883" s="8"/>
      <c r="BV31883" s="38"/>
    </row>
    <row r="31884" spans="44:74">
      <c r="AR31884" s="8"/>
      <c r="BV31884" s="38"/>
    </row>
    <row r="31885" spans="44:74">
      <c r="AR31885" s="8"/>
      <c r="BV31885" s="38"/>
    </row>
    <row r="31886" spans="44:74">
      <c r="AR31886" s="8"/>
      <c r="BV31886" s="38"/>
    </row>
    <row r="31887" spans="44:74">
      <c r="AR31887" s="8"/>
      <c r="BV31887" s="38"/>
    </row>
    <row r="31888" spans="44:74">
      <c r="AR31888" s="8"/>
      <c r="BV31888" s="38"/>
    </row>
    <row r="31889" spans="44:74">
      <c r="AR31889" s="8"/>
      <c r="BV31889" s="38"/>
    </row>
    <row r="31890" spans="44:74">
      <c r="AR31890" s="8"/>
      <c r="BV31890" s="38"/>
    </row>
    <row r="31891" spans="44:74">
      <c r="AR31891" s="8"/>
      <c r="BV31891" s="38"/>
    </row>
    <row r="31892" spans="44:74">
      <c r="AR31892" s="8"/>
      <c r="BV31892" s="38"/>
    </row>
    <row r="31893" spans="44:74">
      <c r="AR31893" s="8"/>
      <c r="BV31893" s="38"/>
    </row>
    <row r="31894" spans="44:74">
      <c r="AR31894" s="8"/>
      <c r="BV31894" s="38"/>
    </row>
    <row r="31895" spans="44:74">
      <c r="AR31895" s="8"/>
      <c r="BV31895" s="38"/>
    </row>
    <row r="31896" spans="44:74">
      <c r="AR31896" s="8"/>
      <c r="BV31896" s="38"/>
    </row>
    <row r="31897" spans="44:74">
      <c r="AR31897" s="8"/>
      <c r="BV31897" s="38"/>
    </row>
    <row r="31898" spans="44:74">
      <c r="AR31898" s="8"/>
      <c r="BV31898" s="38"/>
    </row>
    <row r="31899" spans="44:74">
      <c r="AR31899" s="8"/>
      <c r="BV31899" s="38"/>
    </row>
    <row r="31900" spans="44:74">
      <c r="AR31900" s="8"/>
      <c r="BV31900" s="38"/>
    </row>
    <row r="31901" spans="44:74">
      <c r="AR31901" s="8"/>
      <c r="BV31901" s="38"/>
    </row>
    <row r="31902" spans="44:74">
      <c r="AR31902" s="8"/>
      <c r="BV31902" s="38"/>
    </row>
    <row r="31903" spans="44:74">
      <c r="AR31903" s="8"/>
      <c r="BV31903" s="38"/>
    </row>
    <row r="31904" spans="44:74">
      <c r="AR31904" s="8"/>
      <c r="BV31904" s="38"/>
    </row>
    <row r="31905" spans="44:74">
      <c r="AR31905" s="8"/>
      <c r="BV31905" s="38"/>
    </row>
    <row r="31906" spans="44:74">
      <c r="AR31906" s="8"/>
      <c r="BV31906" s="38"/>
    </row>
    <row r="31907" spans="44:74">
      <c r="AR31907" s="8"/>
      <c r="BV31907" s="38"/>
    </row>
    <row r="31908" spans="44:74">
      <c r="AR31908" s="8"/>
      <c r="BV31908" s="38"/>
    </row>
    <row r="31909" spans="44:74">
      <c r="AR31909" s="8"/>
      <c r="BV31909" s="38"/>
    </row>
    <row r="31910" spans="44:74">
      <c r="AR31910" s="8"/>
      <c r="BV31910" s="38"/>
    </row>
    <row r="31911" spans="44:74">
      <c r="AR31911" s="8"/>
      <c r="BV31911" s="38"/>
    </row>
    <row r="31912" spans="44:74">
      <c r="AR31912" s="8"/>
      <c r="BV31912" s="38"/>
    </row>
    <row r="31913" spans="44:74">
      <c r="AR31913" s="8"/>
      <c r="BV31913" s="38"/>
    </row>
    <row r="31914" spans="44:74">
      <c r="AR31914" s="8"/>
      <c r="BV31914" s="38"/>
    </row>
    <row r="31915" spans="44:74">
      <c r="AR31915" s="8"/>
      <c r="BV31915" s="38"/>
    </row>
    <row r="31916" spans="44:74">
      <c r="AR31916" s="8"/>
      <c r="BV31916" s="38"/>
    </row>
    <row r="31917" spans="44:74">
      <c r="AR31917" s="8"/>
      <c r="BV31917" s="38"/>
    </row>
    <row r="31918" spans="44:74">
      <c r="AR31918" s="8"/>
      <c r="BV31918" s="38"/>
    </row>
    <row r="31919" spans="44:74">
      <c r="AR31919" s="8"/>
      <c r="BV31919" s="38"/>
    </row>
    <row r="31920" spans="44:74">
      <c r="AR31920" s="8"/>
      <c r="BV31920" s="38"/>
    </row>
    <row r="31921" spans="44:74">
      <c r="AR31921" s="8"/>
      <c r="BV31921" s="38"/>
    </row>
    <row r="31922" spans="44:74">
      <c r="AR31922" s="8"/>
      <c r="BV31922" s="38"/>
    </row>
    <row r="31923" spans="44:74">
      <c r="AR31923" s="8"/>
      <c r="BV31923" s="38"/>
    </row>
    <row r="31924" spans="44:74">
      <c r="AR31924" s="8"/>
      <c r="BV31924" s="38"/>
    </row>
    <row r="31925" spans="44:74">
      <c r="AR31925" s="8"/>
      <c r="BV31925" s="38"/>
    </row>
    <row r="31926" spans="44:74">
      <c r="AR31926" s="8"/>
      <c r="BV31926" s="38"/>
    </row>
    <row r="31927" spans="44:74">
      <c r="AR31927" s="8"/>
      <c r="BV31927" s="38"/>
    </row>
    <row r="31928" spans="44:74">
      <c r="AR31928" s="8"/>
      <c r="BV31928" s="38"/>
    </row>
    <row r="31929" spans="44:74">
      <c r="AR31929" s="8"/>
      <c r="BV31929" s="38"/>
    </row>
    <row r="31930" spans="44:74">
      <c r="AR31930" s="8"/>
      <c r="BV31930" s="38"/>
    </row>
    <row r="31931" spans="44:74">
      <c r="AR31931" s="8"/>
      <c r="BV31931" s="38"/>
    </row>
    <row r="31932" spans="44:74">
      <c r="AR31932" s="8"/>
      <c r="BV31932" s="38"/>
    </row>
    <row r="31933" spans="44:74">
      <c r="AR31933" s="8"/>
      <c r="BV31933" s="38"/>
    </row>
    <row r="31934" spans="44:74">
      <c r="AR31934" s="8"/>
      <c r="BV31934" s="38"/>
    </row>
    <row r="31935" spans="44:74">
      <c r="AR31935" s="8"/>
      <c r="BV31935" s="38"/>
    </row>
    <row r="31936" spans="44:74">
      <c r="AR31936" s="8"/>
      <c r="BV31936" s="38"/>
    </row>
    <row r="31937" spans="44:74">
      <c r="AR31937" s="8"/>
      <c r="BV31937" s="38"/>
    </row>
    <row r="31938" spans="44:74">
      <c r="AR31938" s="8"/>
      <c r="BV31938" s="38"/>
    </row>
    <row r="31939" spans="44:74">
      <c r="AR31939" s="8"/>
      <c r="BV31939" s="38"/>
    </row>
    <row r="31940" spans="44:74">
      <c r="AR31940" s="8"/>
      <c r="BV31940" s="38"/>
    </row>
    <row r="31941" spans="44:74">
      <c r="AR31941" s="8"/>
      <c r="BV31941" s="38"/>
    </row>
    <row r="31942" spans="44:74">
      <c r="AR31942" s="8"/>
      <c r="BV31942" s="38"/>
    </row>
    <row r="31943" spans="44:74">
      <c r="AR31943" s="8"/>
      <c r="BV31943" s="38"/>
    </row>
    <row r="31944" spans="44:74">
      <c r="AR31944" s="8"/>
      <c r="BV31944" s="38"/>
    </row>
    <row r="31945" spans="44:74">
      <c r="AR31945" s="8"/>
      <c r="BV31945" s="38"/>
    </row>
    <row r="31946" spans="44:74">
      <c r="AR31946" s="8"/>
      <c r="BV31946" s="38"/>
    </row>
    <row r="31947" spans="44:74">
      <c r="AR31947" s="8"/>
      <c r="BV31947" s="38"/>
    </row>
    <row r="31948" spans="44:74">
      <c r="AR31948" s="8"/>
      <c r="BV31948" s="38"/>
    </row>
    <row r="31949" spans="44:74">
      <c r="AR31949" s="8"/>
      <c r="BV31949" s="38"/>
    </row>
    <row r="31950" spans="44:74">
      <c r="AR31950" s="8"/>
      <c r="BV31950" s="38"/>
    </row>
    <row r="31951" spans="44:74">
      <c r="AR31951" s="8"/>
      <c r="BV31951" s="38"/>
    </row>
    <row r="31952" spans="44:74">
      <c r="AR31952" s="8"/>
      <c r="BV31952" s="38"/>
    </row>
    <row r="31953" spans="44:74">
      <c r="AR31953" s="8"/>
      <c r="BV31953" s="38"/>
    </row>
    <row r="31954" spans="44:74">
      <c r="AR31954" s="8"/>
      <c r="BV31954" s="38"/>
    </row>
    <row r="31955" spans="44:74">
      <c r="AR31955" s="8"/>
      <c r="BV31955" s="38"/>
    </row>
    <row r="31956" spans="44:74">
      <c r="AR31956" s="8"/>
      <c r="BV31956" s="38"/>
    </row>
    <row r="31957" spans="44:74">
      <c r="AR31957" s="8"/>
      <c r="BV31957" s="38"/>
    </row>
    <row r="31958" spans="44:74">
      <c r="AR31958" s="8"/>
      <c r="BV31958" s="38"/>
    </row>
    <row r="31959" spans="44:74">
      <c r="AR31959" s="8"/>
      <c r="BV31959" s="38"/>
    </row>
    <row r="31960" spans="44:74">
      <c r="AR31960" s="8"/>
      <c r="BV31960" s="38"/>
    </row>
    <row r="31961" spans="44:74">
      <c r="AR31961" s="8"/>
      <c r="BV31961" s="38"/>
    </row>
    <row r="31962" spans="44:74">
      <c r="AR31962" s="8"/>
      <c r="BV31962" s="38"/>
    </row>
    <row r="31963" spans="44:74">
      <c r="AR31963" s="8"/>
      <c r="BV31963" s="38"/>
    </row>
    <row r="31964" spans="44:74">
      <c r="AR31964" s="8"/>
      <c r="BV31964" s="38"/>
    </row>
    <row r="31965" spans="44:74">
      <c r="AR31965" s="8"/>
      <c r="BV31965" s="38"/>
    </row>
    <row r="31966" spans="44:74">
      <c r="AR31966" s="8"/>
      <c r="BV31966" s="38"/>
    </row>
    <row r="31967" spans="44:74">
      <c r="AR31967" s="8"/>
      <c r="BV31967" s="38"/>
    </row>
    <row r="31968" spans="44:74">
      <c r="AR31968" s="8"/>
      <c r="BV31968" s="38"/>
    </row>
    <row r="31969" spans="44:74">
      <c r="AR31969" s="8"/>
      <c r="BV31969" s="38"/>
    </row>
    <row r="31970" spans="44:74">
      <c r="AR31970" s="8"/>
      <c r="BV31970" s="38"/>
    </row>
    <row r="31971" spans="44:74">
      <c r="AR31971" s="8"/>
      <c r="BV31971" s="38"/>
    </row>
    <row r="31972" spans="44:74">
      <c r="AR31972" s="8"/>
      <c r="BV31972" s="38"/>
    </row>
    <row r="31973" spans="44:74">
      <c r="AR31973" s="8"/>
      <c r="BV31973" s="38"/>
    </row>
    <row r="31974" spans="44:74">
      <c r="AR31974" s="8"/>
      <c r="BV31974" s="38"/>
    </row>
    <row r="31975" spans="44:74">
      <c r="AR31975" s="8"/>
      <c r="BV31975" s="38"/>
    </row>
    <row r="31976" spans="44:74">
      <c r="AR31976" s="8"/>
      <c r="BV31976" s="38"/>
    </row>
    <row r="31977" spans="44:74">
      <c r="AR31977" s="8"/>
      <c r="BV31977" s="38"/>
    </row>
    <row r="31978" spans="44:74">
      <c r="AR31978" s="8"/>
      <c r="BV31978" s="38"/>
    </row>
    <row r="31979" spans="44:74">
      <c r="AR31979" s="8"/>
      <c r="BV31979" s="38"/>
    </row>
    <row r="31980" spans="44:74">
      <c r="AR31980" s="8"/>
      <c r="BV31980" s="38"/>
    </row>
    <row r="31981" spans="44:74">
      <c r="AR31981" s="8"/>
      <c r="BV31981" s="38"/>
    </row>
    <row r="31982" spans="44:74">
      <c r="AR31982" s="8"/>
      <c r="BV31982" s="38"/>
    </row>
    <row r="31983" spans="44:74">
      <c r="AR31983" s="8"/>
      <c r="BV31983" s="38"/>
    </row>
    <row r="31984" spans="44:74">
      <c r="AR31984" s="8"/>
      <c r="BV31984" s="38"/>
    </row>
    <row r="31985" spans="44:74">
      <c r="AR31985" s="8"/>
      <c r="BV31985" s="38"/>
    </row>
    <row r="31986" spans="44:74">
      <c r="AR31986" s="8"/>
      <c r="BV31986" s="38"/>
    </row>
    <row r="31987" spans="44:74">
      <c r="AR31987" s="8"/>
      <c r="BV31987" s="38"/>
    </row>
    <row r="31988" spans="44:74">
      <c r="AR31988" s="8"/>
      <c r="BV31988" s="38"/>
    </row>
    <row r="31989" spans="44:74">
      <c r="AR31989" s="8"/>
      <c r="BV31989" s="38"/>
    </row>
    <row r="31990" spans="44:74">
      <c r="AR31990" s="8"/>
      <c r="BV31990" s="38"/>
    </row>
    <row r="31991" spans="44:74">
      <c r="AR31991" s="8"/>
      <c r="BV31991" s="38"/>
    </row>
    <row r="31992" spans="44:74">
      <c r="AR31992" s="8"/>
      <c r="BV31992" s="38"/>
    </row>
    <row r="31993" spans="44:74">
      <c r="AR31993" s="8"/>
      <c r="BV31993" s="38"/>
    </row>
    <row r="31994" spans="44:74">
      <c r="AR31994" s="8"/>
      <c r="BV31994" s="38"/>
    </row>
    <row r="31995" spans="44:74">
      <c r="AR31995" s="8"/>
      <c r="BV31995" s="38"/>
    </row>
    <row r="31996" spans="44:74">
      <c r="AR31996" s="8"/>
      <c r="BV31996" s="38"/>
    </row>
    <row r="31997" spans="44:74">
      <c r="AR31997" s="8"/>
      <c r="BV31997" s="38"/>
    </row>
    <row r="31998" spans="44:74">
      <c r="AR31998" s="8"/>
      <c r="BV31998" s="38"/>
    </row>
    <row r="31999" spans="44:74">
      <c r="AR31999" s="8"/>
      <c r="BV31999" s="38"/>
    </row>
    <row r="32000" spans="44:74">
      <c r="AR32000" s="8"/>
      <c r="BV32000" s="38"/>
    </row>
    <row r="32001" spans="44:74">
      <c r="AR32001" s="8"/>
      <c r="BV32001" s="38"/>
    </row>
    <row r="32002" spans="44:74">
      <c r="AR32002" s="8"/>
      <c r="BV32002" s="38"/>
    </row>
    <row r="32003" spans="44:74">
      <c r="AR32003" s="8"/>
      <c r="BV32003" s="38"/>
    </row>
    <row r="32004" spans="44:74">
      <c r="AR32004" s="8"/>
      <c r="BV32004" s="38"/>
    </row>
    <row r="32005" spans="44:74">
      <c r="AR32005" s="8"/>
      <c r="BV32005" s="38"/>
    </row>
    <row r="32006" spans="44:74">
      <c r="AR32006" s="8"/>
      <c r="BV32006" s="38"/>
    </row>
    <row r="32007" spans="44:74">
      <c r="AR32007" s="8"/>
      <c r="BV32007" s="38"/>
    </row>
    <row r="32008" spans="44:74">
      <c r="AR32008" s="8"/>
      <c r="BV32008" s="38"/>
    </row>
    <row r="32009" spans="44:74">
      <c r="AR32009" s="8"/>
      <c r="BV32009" s="38"/>
    </row>
    <row r="32010" spans="44:74">
      <c r="AR32010" s="8"/>
      <c r="BV32010" s="38"/>
    </row>
    <row r="32011" spans="44:74">
      <c r="AR32011" s="8"/>
      <c r="BV32011" s="38"/>
    </row>
    <row r="32012" spans="44:74">
      <c r="AR32012" s="8"/>
      <c r="BV32012" s="38"/>
    </row>
    <row r="32013" spans="44:74">
      <c r="AR32013" s="8"/>
      <c r="BV32013" s="38"/>
    </row>
    <row r="32014" spans="44:74">
      <c r="AR32014" s="8"/>
      <c r="BV32014" s="38"/>
    </row>
    <row r="32015" spans="44:74">
      <c r="AR32015" s="8"/>
      <c r="BV32015" s="38"/>
    </row>
    <row r="32016" spans="44:74">
      <c r="AR32016" s="8"/>
      <c r="BV32016" s="38"/>
    </row>
    <row r="32017" spans="44:74">
      <c r="AR32017" s="8"/>
      <c r="BV32017" s="38"/>
    </row>
    <row r="32018" spans="44:74">
      <c r="AR32018" s="8"/>
      <c r="BV32018" s="38"/>
    </row>
    <row r="32019" spans="44:74">
      <c r="AR32019" s="8"/>
      <c r="BV32019" s="38"/>
    </row>
    <row r="32020" spans="44:74">
      <c r="AR32020" s="8"/>
      <c r="BV32020" s="38"/>
    </row>
    <row r="32021" spans="44:74">
      <c r="AR32021" s="8"/>
      <c r="BV32021" s="38"/>
    </row>
    <row r="32022" spans="44:74">
      <c r="AR32022" s="8"/>
      <c r="BV32022" s="38"/>
    </row>
    <row r="32023" spans="44:74">
      <c r="AR32023" s="8"/>
      <c r="BV32023" s="38"/>
    </row>
    <row r="32024" spans="44:74">
      <c r="AR32024" s="8"/>
      <c r="BV32024" s="38"/>
    </row>
    <row r="32025" spans="44:74">
      <c r="AR32025" s="8"/>
      <c r="BV32025" s="38"/>
    </row>
    <row r="32026" spans="44:74">
      <c r="AR32026" s="8"/>
      <c r="BV32026" s="38"/>
    </row>
    <row r="32027" spans="44:74">
      <c r="AR32027" s="8"/>
      <c r="BV32027" s="38"/>
    </row>
    <row r="32028" spans="44:74">
      <c r="AR32028" s="8"/>
      <c r="BV32028" s="38"/>
    </row>
    <row r="32029" spans="44:74">
      <c r="AR32029" s="8"/>
      <c r="BV32029" s="38"/>
    </row>
    <row r="32030" spans="44:74">
      <c r="AR32030" s="8"/>
      <c r="BV32030" s="38"/>
    </row>
    <row r="32031" spans="44:74">
      <c r="AR32031" s="8"/>
      <c r="BV32031" s="38"/>
    </row>
    <row r="32032" spans="44:74">
      <c r="AR32032" s="8"/>
      <c r="BV32032" s="38"/>
    </row>
    <row r="32033" spans="44:74">
      <c r="AR32033" s="8"/>
      <c r="BV32033" s="38"/>
    </row>
    <row r="32034" spans="44:74">
      <c r="AR32034" s="8"/>
      <c r="BV32034" s="38"/>
    </row>
    <row r="32035" spans="44:74">
      <c r="AR32035" s="8"/>
      <c r="BV32035" s="38"/>
    </row>
    <row r="32036" spans="44:74">
      <c r="AR32036" s="8"/>
      <c r="BV32036" s="38"/>
    </row>
    <row r="32037" spans="44:74">
      <c r="AR32037" s="8"/>
      <c r="BV32037" s="38"/>
    </row>
    <row r="32038" spans="44:74">
      <c r="AR32038" s="8"/>
      <c r="BV32038" s="38"/>
    </row>
    <row r="32039" spans="44:74">
      <c r="AR32039" s="8"/>
      <c r="BV32039" s="38"/>
    </row>
    <row r="32040" spans="44:74">
      <c r="AR32040" s="8"/>
      <c r="BV32040" s="38"/>
    </row>
    <row r="32041" spans="44:74">
      <c r="AR32041" s="8"/>
      <c r="BV32041" s="38"/>
    </row>
    <row r="32042" spans="44:74">
      <c r="AR32042" s="8"/>
      <c r="BV32042" s="38"/>
    </row>
    <row r="32043" spans="44:74">
      <c r="AR32043" s="8"/>
      <c r="BV32043" s="38"/>
    </row>
    <row r="32044" spans="44:74">
      <c r="AR32044" s="8"/>
      <c r="BV32044" s="38"/>
    </row>
    <row r="32045" spans="44:74">
      <c r="AR32045" s="8"/>
      <c r="BV32045" s="38"/>
    </row>
    <row r="32046" spans="44:74">
      <c r="AR32046" s="8"/>
      <c r="BV32046" s="38"/>
    </row>
    <row r="32047" spans="44:74">
      <c r="AR32047" s="8"/>
      <c r="BV32047" s="38"/>
    </row>
    <row r="32048" spans="44:74">
      <c r="AR32048" s="8"/>
      <c r="BV32048" s="38"/>
    </row>
    <row r="32049" spans="44:74">
      <c r="AR32049" s="8"/>
      <c r="BV32049" s="38"/>
    </row>
    <row r="32050" spans="44:74">
      <c r="AR32050" s="8"/>
      <c r="BV32050" s="38"/>
    </row>
    <row r="32051" spans="44:74">
      <c r="AR32051" s="8"/>
      <c r="BV32051" s="38"/>
    </row>
    <row r="32052" spans="44:74">
      <c r="AR32052" s="8"/>
      <c r="BV32052" s="38"/>
    </row>
    <row r="32053" spans="44:74">
      <c r="AR32053" s="8"/>
      <c r="BV32053" s="38"/>
    </row>
    <row r="32054" spans="44:74">
      <c r="AR32054" s="8"/>
      <c r="BV32054" s="38"/>
    </row>
    <row r="32055" spans="44:74">
      <c r="AR32055" s="8"/>
      <c r="BV32055" s="38"/>
    </row>
    <row r="32056" spans="44:74">
      <c r="AR32056" s="8"/>
      <c r="BV32056" s="38"/>
    </row>
    <row r="32057" spans="44:74">
      <c r="AR32057" s="8"/>
      <c r="BV32057" s="38"/>
    </row>
    <row r="32058" spans="44:74">
      <c r="AR32058" s="8"/>
      <c r="BV32058" s="38"/>
    </row>
    <row r="32059" spans="44:74">
      <c r="AR32059" s="8"/>
      <c r="BV32059" s="38"/>
    </row>
    <row r="32060" spans="44:74">
      <c r="AR32060" s="8"/>
      <c r="BV32060" s="38"/>
    </row>
    <row r="32061" spans="44:74">
      <c r="AR32061" s="8"/>
      <c r="BV32061" s="38"/>
    </row>
    <row r="32062" spans="44:74">
      <c r="AR32062" s="8"/>
      <c r="BV32062" s="38"/>
    </row>
    <row r="32063" spans="44:74">
      <c r="AR32063" s="8"/>
      <c r="BV32063" s="38"/>
    </row>
    <row r="32064" spans="44:74">
      <c r="AR32064" s="8"/>
      <c r="BV32064" s="38"/>
    </row>
    <row r="32065" spans="44:74">
      <c r="AR32065" s="8"/>
      <c r="BV32065" s="38"/>
    </row>
    <row r="32066" spans="44:74">
      <c r="AR32066" s="8"/>
      <c r="BV32066" s="38"/>
    </row>
    <row r="32067" spans="44:74">
      <c r="AR32067" s="8"/>
      <c r="BV32067" s="38"/>
    </row>
    <row r="32068" spans="44:74">
      <c r="AR32068" s="8"/>
      <c r="BV32068" s="38"/>
    </row>
    <row r="32069" spans="44:74">
      <c r="AR32069" s="8"/>
      <c r="BV32069" s="38"/>
    </row>
    <row r="32070" spans="44:74">
      <c r="AR32070" s="8"/>
      <c r="BV32070" s="38"/>
    </row>
    <row r="32071" spans="44:74">
      <c r="AR32071" s="8"/>
      <c r="BV32071" s="38"/>
    </row>
    <row r="32072" spans="44:74">
      <c r="AR32072" s="8"/>
      <c r="BV32072" s="38"/>
    </row>
    <row r="32073" spans="44:74">
      <c r="AR32073" s="8"/>
      <c r="BV32073" s="38"/>
    </row>
    <row r="32074" spans="44:74">
      <c r="AR32074" s="8"/>
      <c r="BV32074" s="38"/>
    </row>
    <row r="32075" spans="44:74">
      <c r="AR32075" s="8"/>
      <c r="BV32075" s="38"/>
    </row>
    <row r="32076" spans="44:74">
      <c r="AR32076" s="8"/>
      <c r="BV32076" s="38"/>
    </row>
    <row r="32077" spans="44:74">
      <c r="AR32077" s="8"/>
      <c r="BV32077" s="38"/>
    </row>
    <row r="32078" spans="44:74">
      <c r="AR32078" s="8"/>
      <c r="BV32078" s="38"/>
    </row>
    <row r="32079" spans="44:74">
      <c r="AR32079" s="8"/>
      <c r="BV32079" s="38"/>
    </row>
    <row r="32080" spans="44:74">
      <c r="AR32080" s="8"/>
      <c r="BV32080" s="38"/>
    </row>
    <row r="32081" spans="44:74">
      <c r="AR32081" s="8"/>
      <c r="BV32081" s="38"/>
    </row>
    <row r="32082" spans="44:74">
      <c r="AR32082" s="8"/>
      <c r="BV32082" s="38"/>
    </row>
    <row r="32083" spans="44:74">
      <c r="AR32083" s="8"/>
      <c r="BV32083" s="38"/>
    </row>
    <row r="32084" spans="44:74">
      <c r="AR32084" s="8"/>
      <c r="BV32084" s="38"/>
    </row>
    <row r="32085" spans="44:74">
      <c r="AR32085" s="8"/>
      <c r="BV32085" s="38"/>
    </row>
    <row r="32086" spans="44:74">
      <c r="AR32086" s="8"/>
      <c r="BV32086" s="38"/>
    </row>
    <row r="32087" spans="44:74">
      <c r="AR32087" s="8"/>
      <c r="BV32087" s="38"/>
    </row>
    <row r="32088" spans="44:74">
      <c r="AR32088" s="8"/>
      <c r="BV32088" s="38"/>
    </row>
    <row r="32089" spans="44:74">
      <c r="AR32089" s="8"/>
      <c r="BV32089" s="38"/>
    </row>
    <row r="32090" spans="44:74">
      <c r="AR32090" s="8"/>
      <c r="BV32090" s="38"/>
    </row>
    <row r="32091" spans="44:74">
      <c r="AR32091" s="8"/>
      <c r="BV32091" s="38"/>
    </row>
    <row r="32092" spans="44:74">
      <c r="AR32092" s="8"/>
      <c r="BV32092" s="38"/>
    </row>
    <row r="32093" spans="44:74">
      <c r="AR32093" s="8"/>
      <c r="BV32093" s="38"/>
    </row>
    <row r="32094" spans="44:74">
      <c r="AR32094" s="8"/>
      <c r="BV32094" s="38"/>
    </row>
    <row r="32095" spans="44:74">
      <c r="AR32095" s="8"/>
      <c r="BV32095" s="38"/>
    </row>
    <row r="32096" spans="44:74">
      <c r="AR32096" s="8"/>
      <c r="BV32096" s="38"/>
    </row>
    <row r="32097" spans="44:74">
      <c r="AR32097" s="8"/>
      <c r="BV32097" s="38"/>
    </row>
    <row r="32098" spans="44:74">
      <c r="AR32098" s="8"/>
      <c r="BV32098" s="38"/>
    </row>
    <row r="32099" spans="44:74">
      <c r="AR32099" s="8"/>
      <c r="BV32099" s="38"/>
    </row>
    <row r="32100" spans="44:74">
      <c r="AR32100" s="8"/>
      <c r="BV32100" s="38"/>
    </row>
    <row r="32101" spans="44:74">
      <c r="AR32101" s="8"/>
      <c r="BV32101" s="38"/>
    </row>
    <row r="32102" spans="44:74">
      <c r="AR32102" s="8"/>
      <c r="BV32102" s="38"/>
    </row>
    <row r="32103" spans="44:74">
      <c r="AR32103" s="8"/>
      <c r="BV32103" s="38"/>
    </row>
    <row r="32104" spans="44:74">
      <c r="AR32104" s="8"/>
      <c r="BV32104" s="38"/>
    </row>
    <row r="32105" spans="44:74">
      <c r="AR32105" s="8"/>
      <c r="BV32105" s="38"/>
    </row>
    <row r="32106" spans="44:74">
      <c r="AR32106" s="8"/>
      <c r="BV32106" s="38"/>
    </row>
    <row r="32107" spans="44:74">
      <c r="AR32107" s="8"/>
      <c r="BV32107" s="38"/>
    </row>
    <row r="32108" spans="44:74">
      <c r="AR32108" s="8"/>
      <c r="BV32108" s="38"/>
    </row>
    <row r="32109" spans="44:74">
      <c r="AR32109" s="8"/>
      <c r="BV32109" s="38"/>
    </row>
    <row r="32110" spans="44:74">
      <c r="AR32110" s="8"/>
      <c r="BV32110" s="38"/>
    </row>
    <row r="32111" spans="44:74">
      <c r="AR32111" s="8"/>
      <c r="BV32111" s="38"/>
    </row>
    <row r="32112" spans="44:74">
      <c r="AR32112" s="8"/>
      <c r="BV32112" s="38"/>
    </row>
    <row r="32113" spans="44:74">
      <c r="AR32113" s="8"/>
      <c r="BV32113" s="38"/>
    </row>
    <row r="32114" spans="44:74">
      <c r="AR32114" s="8"/>
      <c r="BV32114" s="38"/>
    </row>
    <row r="32115" spans="44:74">
      <c r="AR32115" s="8"/>
      <c r="BV32115" s="38"/>
    </row>
    <row r="32116" spans="44:74">
      <c r="AR32116" s="8"/>
      <c r="BV32116" s="38"/>
    </row>
    <row r="32117" spans="44:74">
      <c r="AR32117" s="8"/>
      <c r="BV32117" s="38"/>
    </row>
    <row r="32118" spans="44:74">
      <c r="AR32118" s="8"/>
      <c r="BV32118" s="38"/>
    </row>
    <row r="32119" spans="44:74">
      <c r="AR32119" s="8"/>
      <c r="BV32119" s="38"/>
    </row>
    <row r="32120" spans="44:74">
      <c r="AR32120" s="8"/>
      <c r="BV32120" s="38"/>
    </row>
    <row r="32121" spans="44:74">
      <c r="AR32121" s="8"/>
      <c r="BV32121" s="38"/>
    </row>
    <row r="32122" spans="44:74">
      <c r="AR32122" s="8"/>
      <c r="BV32122" s="38"/>
    </row>
    <row r="32123" spans="44:74">
      <c r="AR32123" s="8"/>
      <c r="BV32123" s="38"/>
    </row>
    <row r="32124" spans="44:74">
      <c r="AR32124" s="8"/>
      <c r="BV32124" s="38"/>
    </row>
    <row r="32125" spans="44:74">
      <c r="AR32125" s="8"/>
      <c r="BV32125" s="38"/>
    </row>
    <row r="32126" spans="44:74">
      <c r="AR32126" s="8"/>
      <c r="BV32126" s="38"/>
    </row>
    <row r="32127" spans="44:74">
      <c r="AR32127" s="8"/>
      <c r="BV32127" s="38"/>
    </row>
    <row r="32128" spans="44:74">
      <c r="AR32128" s="8"/>
      <c r="BV32128" s="38"/>
    </row>
    <row r="32129" spans="44:74">
      <c r="AR32129" s="8"/>
      <c r="BV32129" s="38"/>
    </row>
    <row r="32130" spans="44:74">
      <c r="AR32130" s="8"/>
      <c r="BV32130" s="38"/>
    </row>
    <row r="32131" spans="44:74">
      <c r="AR32131" s="8"/>
      <c r="BV32131" s="38"/>
    </row>
    <row r="32132" spans="44:74">
      <c r="AR32132" s="8"/>
      <c r="BV32132" s="38"/>
    </row>
    <row r="32133" spans="44:74">
      <c r="AR32133" s="8"/>
      <c r="BV32133" s="38"/>
    </row>
    <row r="32134" spans="44:74">
      <c r="AR32134" s="8"/>
      <c r="BV32134" s="38"/>
    </row>
    <row r="32135" spans="44:74">
      <c r="AR32135" s="8"/>
      <c r="BV32135" s="38"/>
    </row>
    <row r="32136" spans="44:74">
      <c r="AR32136" s="8"/>
      <c r="BV32136" s="38"/>
    </row>
    <row r="32137" spans="44:74">
      <c r="AR32137" s="8"/>
      <c r="BV32137" s="38"/>
    </row>
    <row r="32138" spans="44:74">
      <c r="AR32138" s="8"/>
      <c r="BV32138" s="38"/>
    </row>
    <row r="32139" spans="44:74">
      <c r="AR32139" s="8"/>
      <c r="BV32139" s="38"/>
    </row>
    <row r="32140" spans="44:74">
      <c r="AR32140" s="8"/>
      <c r="BV32140" s="38"/>
    </row>
    <row r="32141" spans="44:74">
      <c r="AR32141" s="8"/>
      <c r="BV32141" s="38"/>
    </row>
    <row r="32142" spans="44:74">
      <c r="AR32142" s="8"/>
      <c r="BV32142" s="38"/>
    </row>
    <row r="32143" spans="44:74">
      <c r="AR32143" s="8"/>
      <c r="BV32143" s="38"/>
    </row>
    <row r="32144" spans="44:74">
      <c r="AR32144" s="8"/>
      <c r="BV32144" s="38"/>
    </row>
    <row r="32145" spans="44:74">
      <c r="AR32145" s="8"/>
      <c r="BV32145" s="38"/>
    </row>
    <row r="32146" spans="44:74">
      <c r="AR32146" s="8"/>
      <c r="BV32146" s="38"/>
    </row>
    <row r="32147" spans="44:74">
      <c r="AR32147" s="8"/>
      <c r="BV32147" s="38"/>
    </row>
    <row r="32148" spans="44:74">
      <c r="AR32148" s="8"/>
      <c r="BV32148" s="38"/>
    </row>
    <row r="32149" spans="44:74">
      <c r="AR32149" s="8"/>
      <c r="BV32149" s="38"/>
    </row>
    <row r="32150" spans="44:74">
      <c r="AR32150" s="8"/>
      <c r="BV32150" s="38"/>
    </row>
    <row r="32151" spans="44:74">
      <c r="AR32151" s="8"/>
      <c r="BV32151" s="38"/>
    </row>
    <row r="32152" spans="44:74">
      <c r="AR32152" s="8"/>
      <c r="BV32152" s="38"/>
    </row>
    <row r="32153" spans="44:74">
      <c r="AR32153" s="8"/>
      <c r="BV32153" s="38"/>
    </row>
    <row r="32154" spans="44:74">
      <c r="AR32154" s="8"/>
      <c r="BV32154" s="38"/>
    </row>
    <row r="32155" spans="44:74">
      <c r="AR32155" s="8"/>
      <c r="BV32155" s="38"/>
    </row>
    <row r="32156" spans="44:74">
      <c r="AR32156" s="8"/>
      <c r="BV32156" s="38"/>
    </row>
    <row r="32157" spans="44:74">
      <c r="AR32157" s="8"/>
      <c r="BV32157" s="38"/>
    </row>
    <row r="32158" spans="44:74">
      <c r="AR32158" s="8"/>
      <c r="BV32158" s="38"/>
    </row>
    <row r="32159" spans="44:74">
      <c r="AR32159" s="8"/>
      <c r="BV32159" s="38"/>
    </row>
    <row r="32160" spans="44:74">
      <c r="AR32160" s="8"/>
      <c r="BV32160" s="38"/>
    </row>
    <row r="32161" spans="44:74">
      <c r="AR32161" s="8"/>
      <c r="BV32161" s="38"/>
    </row>
    <row r="32162" spans="44:74">
      <c r="AR32162" s="8"/>
      <c r="BV32162" s="38"/>
    </row>
    <row r="32163" spans="44:74">
      <c r="AR32163" s="8"/>
      <c r="BV32163" s="38"/>
    </row>
    <row r="32164" spans="44:74">
      <c r="AR32164" s="8"/>
      <c r="BV32164" s="38"/>
    </row>
    <row r="32165" spans="44:74">
      <c r="AR32165" s="8"/>
      <c r="BV32165" s="38"/>
    </row>
    <row r="32166" spans="44:74">
      <c r="AR32166" s="8"/>
      <c r="BV32166" s="38"/>
    </row>
    <row r="32167" spans="44:74">
      <c r="AR32167" s="8"/>
      <c r="BV32167" s="38"/>
    </row>
    <row r="32168" spans="44:74">
      <c r="AR32168" s="8"/>
      <c r="BV32168" s="38"/>
    </row>
    <row r="32169" spans="44:74">
      <c r="AR32169" s="8"/>
      <c r="BV32169" s="38"/>
    </row>
    <row r="32170" spans="44:74">
      <c r="AR32170" s="8"/>
      <c r="BV32170" s="38"/>
    </row>
    <row r="32171" spans="44:74">
      <c r="AR32171" s="8"/>
      <c r="BV32171" s="38"/>
    </row>
    <row r="32172" spans="44:74">
      <c r="AR32172" s="8"/>
      <c r="BV32172" s="38"/>
    </row>
    <row r="32173" spans="44:74">
      <c r="AR32173" s="8"/>
      <c r="BV32173" s="38"/>
    </row>
    <row r="32174" spans="44:74">
      <c r="AR32174" s="8"/>
      <c r="BV32174" s="38"/>
    </row>
    <row r="32175" spans="44:74">
      <c r="AR32175" s="8"/>
      <c r="BV32175" s="38"/>
    </row>
    <row r="32176" spans="44:74">
      <c r="AR32176" s="8"/>
      <c r="BV32176" s="38"/>
    </row>
    <row r="32177" spans="44:74">
      <c r="AR32177" s="8"/>
      <c r="BV32177" s="38"/>
    </row>
    <row r="32178" spans="44:74">
      <c r="AR32178" s="8"/>
      <c r="BV32178" s="38"/>
    </row>
    <row r="32179" spans="44:74">
      <c r="AR32179" s="8"/>
      <c r="BV32179" s="38"/>
    </row>
    <row r="32180" spans="44:74">
      <c r="AR32180" s="8"/>
      <c r="BV32180" s="38"/>
    </row>
    <row r="32181" spans="44:74">
      <c r="AR32181" s="8"/>
      <c r="BV32181" s="38"/>
    </row>
    <row r="32182" spans="44:74">
      <c r="AR32182" s="8"/>
      <c r="BV32182" s="38"/>
    </row>
    <row r="32183" spans="44:74">
      <c r="AR32183" s="8"/>
      <c r="BV32183" s="38"/>
    </row>
    <row r="32184" spans="44:74">
      <c r="AR32184" s="8"/>
      <c r="BV32184" s="38"/>
    </row>
    <row r="32185" spans="44:74">
      <c r="AR32185" s="8"/>
      <c r="BV32185" s="38"/>
    </row>
    <row r="32186" spans="44:74">
      <c r="AR32186" s="8"/>
      <c r="BV32186" s="38"/>
    </row>
    <row r="32187" spans="44:74">
      <c r="AR32187" s="8"/>
      <c r="BV32187" s="38"/>
    </row>
    <row r="32188" spans="44:74">
      <c r="AR32188" s="8"/>
      <c r="BV32188" s="38"/>
    </row>
    <row r="32189" spans="44:74">
      <c r="AR32189" s="8"/>
      <c r="BV32189" s="38"/>
    </row>
    <row r="32190" spans="44:74">
      <c r="AR32190" s="8"/>
      <c r="BV32190" s="38"/>
    </row>
    <row r="32191" spans="44:74">
      <c r="AR32191" s="8"/>
      <c r="BV32191" s="38"/>
    </row>
    <row r="32192" spans="44:74">
      <c r="AR32192" s="8"/>
      <c r="BV32192" s="38"/>
    </row>
    <row r="32193" spans="44:74">
      <c r="AR32193" s="8"/>
      <c r="BV32193" s="38"/>
    </row>
    <row r="32194" spans="44:74">
      <c r="AR32194" s="8"/>
      <c r="BV32194" s="38"/>
    </row>
    <row r="32195" spans="44:74">
      <c r="AR32195" s="8"/>
      <c r="BV32195" s="38"/>
    </row>
    <row r="32196" spans="44:74">
      <c r="AR32196" s="8"/>
      <c r="BV32196" s="38"/>
    </row>
    <row r="32197" spans="44:74">
      <c r="AR32197" s="8"/>
      <c r="BV32197" s="38"/>
    </row>
    <row r="32198" spans="44:74">
      <c r="AR32198" s="8"/>
      <c r="BV32198" s="38"/>
    </row>
    <row r="32199" spans="44:74">
      <c r="AR32199" s="8"/>
      <c r="BV32199" s="38"/>
    </row>
    <row r="32200" spans="44:74">
      <c r="AR32200" s="8"/>
      <c r="BV32200" s="38"/>
    </row>
    <row r="32201" spans="44:74">
      <c r="AR32201" s="8"/>
      <c r="BV32201" s="38"/>
    </row>
    <row r="32202" spans="44:74">
      <c r="AR32202" s="8"/>
      <c r="BV32202" s="38"/>
    </row>
    <row r="32203" spans="44:74">
      <c r="AR32203" s="8"/>
      <c r="BV32203" s="38"/>
    </row>
    <row r="32204" spans="44:74">
      <c r="AR32204" s="8"/>
      <c r="BV32204" s="38"/>
    </row>
    <row r="32205" spans="44:74">
      <c r="AR32205" s="8"/>
      <c r="BV32205" s="38"/>
    </row>
    <row r="32206" spans="44:74">
      <c r="AR32206" s="8"/>
      <c r="BV32206" s="38"/>
    </row>
    <row r="32207" spans="44:74">
      <c r="AR32207" s="8"/>
      <c r="BV32207" s="38"/>
    </row>
    <row r="32208" spans="44:74">
      <c r="AR32208" s="8"/>
      <c r="BV32208" s="38"/>
    </row>
    <row r="32209" spans="44:74">
      <c r="AR32209" s="8"/>
      <c r="BV32209" s="38"/>
    </row>
    <row r="32210" spans="44:74">
      <c r="AR32210" s="8"/>
      <c r="BV32210" s="38"/>
    </row>
    <row r="32211" spans="44:74">
      <c r="AR32211" s="8"/>
      <c r="BV32211" s="38"/>
    </row>
    <row r="32212" spans="44:74">
      <c r="AR32212" s="8"/>
      <c r="BV32212" s="38"/>
    </row>
    <row r="32213" spans="44:74">
      <c r="AR32213" s="8"/>
      <c r="BV32213" s="38"/>
    </row>
    <row r="32214" spans="44:74">
      <c r="AR32214" s="8"/>
      <c r="BV32214" s="38"/>
    </row>
    <row r="32215" spans="44:74">
      <c r="AR32215" s="8"/>
      <c r="BV32215" s="38"/>
    </row>
    <row r="32216" spans="44:74">
      <c r="AR32216" s="8"/>
      <c r="BV32216" s="38"/>
    </row>
    <row r="32217" spans="44:74">
      <c r="AR32217" s="8"/>
      <c r="BV32217" s="38"/>
    </row>
    <row r="32218" spans="44:74">
      <c r="AR32218" s="8"/>
      <c r="BV32218" s="38"/>
    </row>
    <row r="32219" spans="44:74">
      <c r="AR32219" s="8"/>
      <c r="BV32219" s="38"/>
    </row>
    <row r="32220" spans="44:74">
      <c r="AR32220" s="8"/>
      <c r="BV32220" s="38"/>
    </row>
    <row r="32221" spans="44:74">
      <c r="AR32221" s="8"/>
      <c r="BV32221" s="38"/>
    </row>
    <row r="32222" spans="44:74">
      <c r="AR32222" s="8"/>
      <c r="BV32222" s="38"/>
    </row>
    <row r="32223" spans="44:74">
      <c r="AR32223" s="8"/>
      <c r="BV32223" s="38"/>
    </row>
    <row r="32224" spans="44:74">
      <c r="AR32224" s="8"/>
      <c r="BV32224" s="38"/>
    </row>
    <row r="32225" spans="44:74">
      <c r="AR32225" s="8"/>
      <c r="BV32225" s="38"/>
    </row>
    <row r="32226" spans="44:74">
      <c r="AR32226" s="8"/>
      <c r="BV32226" s="38"/>
    </row>
    <row r="32227" spans="44:74">
      <c r="AR32227" s="8"/>
      <c r="BV32227" s="38"/>
    </row>
    <row r="32228" spans="44:74">
      <c r="AR32228" s="8"/>
      <c r="BV32228" s="38"/>
    </row>
    <row r="32229" spans="44:74">
      <c r="AR32229" s="8"/>
      <c r="BV32229" s="38"/>
    </row>
    <row r="32230" spans="44:74">
      <c r="AR32230" s="8"/>
      <c r="BV32230" s="38"/>
    </row>
    <row r="32231" spans="44:74">
      <c r="AR32231" s="8"/>
      <c r="BV32231" s="38"/>
    </row>
    <row r="32232" spans="44:74">
      <c r="AR32232" s="8"/>
      <c r="BV32232" s="38"/>
    </row>
    <row r="32233" spans="44:74">
      <c r="AR32233" s="8"/>
      <c r="BV32233" s="38"/>
    </row>
    <row r="32234" spans="44:74">
      <c r="AR32234" s="8"/>
      <c r="BV32234" s="38"/>
    </row>
    <row r="32235" spans="44:74">
      <c r="AR32235" s="8"/>
      <c r="BV32235" s="38"/>
    </row>
    <row r="32236" spans="44:74">
      <c r="AR32236" s="8"/>
      <c r="BV32236" s="38"/>
    </row>
    <row r="32237" spans="44:74">
      <c r="AR32237" s="8"/>
      <c r="BV32237" s="38"/>
    </row>
    <row r="32238" spans="44:74">
      <c r="AR32238" s="8"/>
      <c r="BV32238" s="38"/>
    </row>
    <row r="32239" spans="44:74">
      <c r="AR32239" s="8"/>
      <c r="BV32239" s="38"/>
    </row>
    <row r="32240" spans="44:74">
      <c r="AR32240" s="8"/>
      <c r="BV32240" s="38"/>
    </row>
    <row r="32241" spans="44:74">
      <c r="AR32241" s="8"/>
      <c r="BV32241" s="38"/>
    </row>
    <row r="32242" spans="44:74">
      <c r="AR32242" s="8"/>
      <c r="BV32242" s="38"/>
    </row>
    <row r="32243" spans="44:74">
      <c r="AR32243" s="8"/>
      <c r="BV32243" s="38"/>
    </row>
    <row r="32244" spans="44:74">
      <c r="AR32244" s="8"/>
      <c r="BV32244" s="38"/>
    </row>
    <row r="32245" spans="44:74">
      <c r="AR32245" s="8"/>
      <c r="BV32245" s="38"/>
    </row>
    <row r="32246" spans="44:74">
      <c r="AR32246" s="8"/>
      <c r="BV32246" s="38"/>
    </row>
    <row r="32247" spans="44:74">
      <c r="AR32247" s="8"/>
      <c r="BV32247" s="38"/>
    </row>
    <row r="32248" spans="44:74">
      <c r="AR32248" s="8"/>
      <c r="BV32248" s="38"/>
    </row>
    <row r="32249" spans="44:74">
      <c r="AR32249" s="8"/>
      <c r="BV32249" s="38"/>
    </row>
    <row r="32250" spans="44:74">
      <c r="AR32250" s="8"/>
      <c r="BV32250" s="38"/>
    </row>
    <row r="32251" spans="44:74">
      <c r="AR32251" s="8"/>
      <c r="BV32251" s="38"/>
    </row>
    <row r="32252" spans="44:74">
      <c r="AR32252" s="8"/>
      <c r="BV32252" s="38"/>
    </row>
    <row r="32253" spans="44:74">
      <c r="AR32253" s="8"/>
      <c r="BV32253" s="38"/>
    </row>
    <row r="32254" spans="44:74">
      <c r="AR32254" s="8"/>
      <c r="BV32254" s="38"/>
    </row>
    <row r="32255" spans="44:74">
      <c r="AR32255" s="8"/>
      <c r="BV32255" s="38"/>
    </row>
    <row r="32256" spans="44:74">
      <c r="AR32256" s="8"/>
      <c r="BV32256" s="38"/>
    </row>
    <row r="32257" spans="44:74">
      <c r="AR32257" s="8"/>
      <c r="BV32257" s="38"/>
    </row>
    <row r="32258" spans="44:74">
      <c r="AR32258" s="8"/>
      <c r="BV32258" s="38"/>
    </row>
    <row r="32259" spans="44:74">
      <c r="AR32259" s="8"/>
      <c r="BV32259" s="38"/>
    </row>
    <row r="32260" spans="44:74">
      <c r="AR32260" s="8"/>
      <c r="BV32260" s="38"/>
    </row>
    <row r="32261" spans="44:74">
      <c r="AR32261" s="8"/>
      <c r="BV32261" s="38"/>
    </row>
    <row r="32262" spans="44:74">
      <c r="AR32262" s="8"/>
      <c r="BV32262" s="38"/>
    </row>
    <row r="32263" spans="44:74">
      <c r="AR32263" s="8"/>
      <c r="BV32263" s="38"/>
    </row>
    <row r="32264" spans="44:74">
      <c r="AR32264" s="8"/>
      <c r="BV32264" s="38"/>
    </row>
    <row r="32265" spans="44:74">
      <c r="AR32265" s="8"/>
      <c r="BV32265" s="38"/>
    </row>
    <row r="32266" spans="44:74">
      <c r="AR32266" s="8"/>
      <c r="BV32266" s="38"/>
    </row>
    <row r="32267" spans="44:74">
      <c r="AR32267" s="8"/>
      <c r="BV32267" s="38"/>
    </row>
    <row r="32268" spans="44:74">
      <c r="AR32268" s="8"/>
      <c r="BV32268" s="38"/>
    </row>
    <row r="32269" spans="44:74">
      <c r="AR32269" s="8"/>
      <c r="BV32269" s="38"/>
    </row>
    <row r="32270" spans="44:74">
      <c r="AR32270" s="8"/>
      <c r="BV32270" s="38"/>
    </row>
    <row r="32271" spans="44:74">
      <c r="AR32271" s="8"/>
      <c r="BV32271" s="38"/>
    </row>
    <row r="32272" spans="44:74">
      <c r="AR32272" s="8"/>
      <c r="BV32272" s="38"/>
    </row>
    <row r="32273" spans="44:74">
      <c r="AR32273" s="8"/>
      <c r="BV32273" s="38"/>
    </row>
    <row r="32274" spans="44:74">
      <c r="AR32274" s="8"/>
      <c r="BV32274" s="38"/>
    </row>
    <row r="32275" spans="44:74">
      <c r="AR32275" s="8"/>
      <c r="BV32275" s="38"/>
    </row>
    <row r="32276" spans="44:74">
      <c r="AR32276" s="8"/>
      <c r="BV32276" s="38"/>
    </row>
    <row r="32277" spans="44:74">
      <c r="AR32277" s="8"/>
      <c r="BV32277" s="38"/>
    </row>
    <row r="32278" spans="44:74">
      <c r="AR32278" s="8"/>
      <c r="BV32278" s="38"/>
    </row>
    <row r="32279" spans="44:74">
      <c r="AR32279" s="8"/>
      <c r="BV32279" s="38"/>
    </row>
    <row r="32280" spans="44:74">
      <c r="AR32280" s="8"/>
      <c r="BV32280" s="38"/>
    </row>
    <row r="32281" spans="44:74">
      <c r="AR32281" s="8"/>
      <c r="BV32281" s="38"/>
    </row>
    <row r="32282" spans="44:74">
      <c r="AR32282" s="8"/>
      <c r="BV32282" s="38"/>
    </row>
    <row r="32283" spans="44:74">
      <c r="AR32283" s="8"/>
      <c r="BV32283" s="38"/>
    </row>
    <row r="32284" spans="44:74">
      <c r="AR32284" s="8"/>
      <c r="BV32284" s="38"/>
    </row>
    <row r="32285" spans="44:74">
      <c r="AR32285" s="8"/>
      <c r="BV32285" s="38"/>
    </row>
    <row r="32286" spans="44:74">
      <c r="AR32286" s="8"/>
      <c r="BV32286" s="38"/>
    </row>
    <row r="32287" spans="44:74">
      <c r="AR32287" s="8"/>
      <c r="BV32287" s="38"/>
    </row>
    <row r="32288" spans="44:74">
      <c r="AR32288" s="8"/>
      <c r="BV32288" s="38"/>
    </row>
    <row r="32289" spans="44:74">
      <c r="AR32289" s="8"/>
      <c r="BV32289" s="38"/>
    </row>
    <row r="32290" spans="44:74">
      <c r="AR32290" s="8"/>
      <c r="BV32290" s="38"/>
    </row>
    <row r="32291" spans="44:74">
      <c r="AR32291" s="8"/>
      <c r="BV32291" s="38"/>
    </row>
    <row r="32292" spans="44:74">
      <c r="AR32292" s="8"/>
      <c r="BV32292" s="38"/>
    </row>
    <row r="32293" spans="44:74">
      <c r="AR32293" s="8"/>
      <c r="BV32293" s="38"/>
    </row>
    <row r="32294" spans="44:74">
      <c r="AR32294" s="8"/>
      <c r="BV32294" s="38"/>
    </row>
    <row r="32295" spans="44:74">
      <c r="AR32295" s="8"/>
      <c r="BV32295" s="38"/>
    </row>
    <row r="32296" spans="44:74">
      <c r="AR32296" s="8"/>
      <c r="BV32296" s="38"/>
    </row>
    <row r="32297" spans="44:74">
      <c r="AR32297" s="8"/>
      <c r="BV32297" s="38"/>
    </row>
    <row r="32298" spans="44:74">
      <c r="AR32298" s="8"/>
      <c r="BV32298" s="38"/>
    </row>
    <row r="32299" spans="44:74">
      <c r="AR32299" s="8"/>
      <c r="BV32299" s="38"/>
    </row>
    <row r="32300" spans="44:74">
      <c r="AR32300" s="8"/>
      <c r="BV32300" s="38"/>
    </row>
    <row r="32301" spans="44:74">
      <c r="AR32301" s="8"/>
      <c r="BV32301" s="38"/>
    </row>
    <row r="32302" spans="44:74">
      <c r="AR32302" s="8"/>
      <c r="BV32302" s="38"/>
    </row>
    <row r="32303" spans="44:74">
      <c r="AR32303" s="8"/>
      <c r="BV32303" s="38"/>
    </row>
    <row r="32304" spans="44:74">
      <c r="AR32304" s="8"/>
      <c r="BV32304" s="38"/>
    </row>
    <row r="32305" spans="44:74">
      <c r="AR32305" s="8"/>
      <c r="BV32305" s="38"/>
    </row>
    <row r="32306" spans="44:74">
      <c r="AR32306" s="8"/>
      <c r="BV32306" s="38"/>
    </row>
    <row r="32307" spans="44:74">
      <c r="AR32307" s="8"/>
      <c r="BV32307" s="38"/>
    </row>
    <row r="32308" spans="44:74">
      <c r="AR32308" s="8"/>
      <c r="BV32308" s="38"/>
    </row>
    <row r="32309" spans="44:74">
      <c r="AR32309" s="8"/>
      <c r="BV32309" s="38"/>
    </row>
    <row r="32310" spans="44:74">
      <c r="AR32310" s="8"/>
      <c r="BV32310" s="38"/>
    </row>
    <row r="32311" spans="44:74">
      <c r="AR32311" s="8"/>
      <c r="BV32311" s="38"/>
    </row>
    <row r="32312" spans="44:74">
      <c r="AR32312" s="8"/>
      <c r="BV32312" s="38"/>
    </row>
    <row r="32313" spans="44:74">
      <c r="AR32313" s="8"/>
      <c r="BV32313" s="38"/>
    </row>
    <row r="32314" spans="44:74">
      <c r="AR32314" s="8"/>
      <c r="BV32314" s="38"/>
    </row>
    <row r="32315" spans="44:74">
      <c r="AR32315" s="8"/>
      <c r="BV32315" s="38"/>
    </row>
    <row r="32316" spans="44:74">
      <c r="AR32316" s="8"/>
      <c r="BV32316" s="38"/>
    </row>
    <row r="32317" spans="44:74">
      <c r="AR32317" s="8"/>
      <c r="BV32317" s="38"/>
    </row>
    <row r="32318" spans="44:74">
      <c r="AR32318" s="8"/>
      <c r="BV32318" s="38"/>
    </row>
    <row r="32319" spans="44:74">
      <c r="AR32319" s="8"/>
      <c r="BV32319" s="38"/>
    </row>
    <row r="32320" spans="44:74">
      <c r="AR32320" s="8"/>
      <c r="BV32320" s="38"/>
    </row>
    <row r="32321" spans="44:74">
      <c r="AR32321" s="8"/>
      <c r="BV32321" s="38"/>
    </row>
    <row r="32322" spans="44:74">
      <c r="AR32322" s="8"/>
      <c r="BV32322" s="38"/>
    </row>
    <row r="32323" spans="44:74">
      <c r="AR32323" s="8"/>
      <c r="BV32323" s="38"/>
    </row>
    <row r="32324" spans="44:74">
      <c r="AR32324" s="8"/>
      <c r="BV32324" s="38"/>
    </row>
    <row r="32325" spans="44:74">
      <c r="AR32325" s="8"/>
      <c r="BV32325" s="38"/>
    </row>
    <row r="32326" spans="44:74">
      <c r="AR32326" s="8"/>
      <c r="BV32326" s="38"/>
    </row>
    <row r="32327" spans="44:74">
      <c r="AR32327" s="8"/>
      <c r="BV32327" s="38"/>
    </row>
    <row r="32328" spans="44:74">
      <c r="AR32328" s="8"/>
      <c r="BV32328" s="38"/>
    </row>
    <row r="32329" spans="44:74">
      <c r="AR32329" s="8"/>
      <c r="BV32329" s="38"/>
    </row>
    <row r="32330" spans="44:74">
      <c r="AR32330" s="8"/>
      <c r="BV32330" s="38"/>
    </row>
    <row r="32331" spans="44:74">
      <c r="AR32331" s="8"/>
      <c r="BV32331" s="38"/>
    </row>
    <row r="32332" spans="44:74">
      <c r="AR32332" s="8"/>
      <c r="BV32332" s="38"/>
    </row>
    <row r="32333" spans="44:74">
      <c r="AR32333" s="8"/>
      <c r="BV32333" s="38"/>
    </row>
    <row r="32334" spans="44:74">
      <c r="AR32334" s="8"/>
      <c r="BV32334" s="38"/>
    </row>
    <row r="32335" spans="44:74">
      <c r="AR32335" s="8"/>
      <c r="BV32335" s="38"/>
    </row>
    <row r="32336" spans="44:74">
      <c r="AR32336" s="8"/>
      <c r="BV32336" s="38"/>
    </row>
    <row r="32337" spans="44:74">
      <c r="AR32337" s="8"/>
      <c r="BV32337" s="38"/>
    </row>
    <row r="32338" spans="44:74">
      <c r="AR32338" s="8"/>
      <c r="BV32338" s="38"/>
    </row>
    <row r="32339" spans="44:74">
      <c r="AR32339" s="8"/>
      <c r="BV32339" s="38"/>
    </row>
    <row r="32340" spans="44:74">
      <c r="AR32340" s="8"/>
      <c r="BV32340" s="38"/>
    </row>
    <row r="32341" spans="44:74">
      <c r="AR32341" s="8"/>
      <c r="BV32341" s="38"/>
    </row>
    <row r="32342" spans="44:74">
      <c r="AR32342" s="8"/>
      <c r="BV32342" s="38"/>
    </row>
    <row r="32343" spans="44:74">
      <c r="AR32343" s="8"/>
      <c r="BV32343" s="38"/>
    </row>
    <row r="32344" spans="44:74">
      <c r="AR32344" s="8"/>
      <c r="BV32344" s="38"/>
    </row>
    <row r="32345" spans="44:74">
      <c r="AR32345" s="8"/>
      <c r="BV32345" s="38"/>
    </row>
    <row r="32346" spans="44:74">
      <c r="AR32346" s="8"/>
      <c r="BV32346" s="38"/>
    </row>
    <row r="32347" spans="44:74">
      <c r="AR32347" s="8"/>
      <c r="BV32347" s="38"/>
    </row>
    <row r="32348" spans="44:74">
      <c r="AR32348" s="8"/>
      <c r="BV32348" s="38"/>
    </row>
    <row r="32349" spans="44:74">
      <c r="AR32349" s="8"/>
      <c r="BV32349" s="38"/>
    </row>
    <row r="32350" spans="44:74">
      <c r="AR32350" s="8"/>
      <c r="BV32350" s="38"/>
    </row>
    <row r="32351" spans="44:74">
      <c r="AR32351" s="8"/>
      <c r="BV32351" s="38"/>
    </row>
    <row r="32352" spans="44:74">
      <c r="AR32352" s="8"/>
      <c r="BV32352" s="38"/>
    </row>
    <row r="32353" spans="44:74">
      <c r="AR32353" s="8"/>
      <c r="BV32353" s="38"/>
    </row>
    <row r="32354" spans="44:74">
      <c r="AR32354" s="8"/>
      <c r="BV32354" s="38"/>
    </row>
    <row r="32355" spans="44:74">
      <c r="AR32355" s="8"/>
      <c r="BV32355" s="38"/>
    </row>
    <row r="32356" spans="44:74">
      <c r="AR32356" s="8"/>
      <c r="BV32356" s="38"/>
    </row>
    <row r="32357" spans="44:74">
      <c r="AR32357" s="8"/>
      <c r="BV32357" s="38"/>
    </row>
    <row r="32358" spans="44:74">
      <c r="AR32358" s="8"/>
      <c r="BV32358" s="38"/>
    </row>
    <row r="32359" spans="44:74">
      <c r="AR32359" s="8"/>
      <c r="BV32359" s="38"/>
    </row>
    <row r="32360" spans="44:74">
      <c r="AR32360" s="8"/>
      <c r="BV32360" s="38"/>
    </row>
    <row r="32361" spans="44:74">
      <c r="AR32361" s="8"/>
      <c r="BV32361" s="38"/>
    </row>
    <row r="32362" spans="44:74">
      <c r="AR32362" s="8"/>
      <c r="BV32362" s="38"/>
    </row>
    <row r="32363" spans="44:74">
      <c r="AR32363" s="8"/>
      <c r="BV32363" s="38"/>
    </row>
    <row r="32364" spans="44:74">
      <c r="AR32364" s="8"/>
      <c r="BV32364" s="38"/>
    </row>
    <row r="32365" spans="44:74">
      <c r="AR32365" s="8"/>
      <c r="BV32365" s="38"/>
    </row>
    <row r="32366" spans="44:74">
      <c r="AR32366" s="8"/>
      <c r="BV32366" s="38"/>
    </row>
    <row r="32367" spans="44:74">
      <c r="AR32367" s="8"/>
      <c r="BV32367" s="38"/>
    </row>
    <row r="32368" spans="44:74">
      <c r="AR32368" s="8"/>
      <c r="BV32368" s="38"/>
    </row>
    <row r="32369" spans="44:74">
      <c r="AR32369" s="8"/>
      <c r="BV32369" s="38"/>
    </row>
    <row r="32370" spans="44:74">
      <c r="AR32370" s="8"/>
      <c r="BV32370" s="38"/>
    </row>
    <row r="32371" spans="44:74">
      <c r="AR32371" s="8"/>
      <c r="BV32371" s="38"/>
    </row>
    <row r="32372" spans="44:74">
      <c r="AR32372" s="8"/>
      <c r="BV32372" s="38"/>
    </row>
    <row r="32373" spans="44:74">
      <c r="AR32373" s="8"/>
      <c r="BV32373" s="38"/>
    </row>
    <row r="32374" spans="44:74">
      <c r="AR32374" s="8"/>
      <c r="BV32374" s="38"/>
    </row>
    <row r="32375" spans="44:74">
      <c r="AR32375" s="8"/>
      <c r="BV32375" s="38"/>
    </row>
    <row r="32376" spans="44:74">
      <c r="AR32376" s="8"/>
      <c r="BV32376" s="38"/>
    </row>
    <row r="32377" spans="44:74">
      <c r="AR32377" s="8"/>
      <c r="BV32377" s="38"/>
    </row>
    <row r="32378" spans="44:74">
      <c r="AR32378" s="8"/>
      <c r="BV32378" s="38"/>
    </row>
    <row r="32379" spans="44:74">
      <c r="AR32379" s="8"/>
      <c r="BV32379" s="38"/>
    </row>
    <row r="32380" spans="44:74">
      <c r="AR32380" s="8"/>
      <c r="BV32380" s="38"/>
    </row>
    <row r="32381" spans="44:74">
      <c r="AR32381" s="8"/>
      <c r="BV32381" s="38"/>
    </row>
    <row r="32382" spans="44:74">
      <c r="AR32382" s="8"/>
      <c r="BV32382" s="38"/>
    </row>
    <row r="32383" spans="44:74">
      <c r="AR32383" s="8"/>
      <c r="BV32383" s="38"/>
    </row>
    <row r="32384" spans="44:74">
      <c r="AR32384" s="8"/>
      <c r="BV32384" s="38"/>
    </row>
    <row r="32385" spans="44:74">
      <c r="AR32385" s="8"/>
      <c r="BV32385" s="38"/>
    </row>
    <row r="32386" spans="44:74">
      <c r="AR32386" s="8"/>
      <c r="BV32386" s="38"/>
    </row>
    <row r="32387" spans="44:74">
      <c r="AR32387" s="8"/>
      <c r="BV32387" s="38"/>
    </row>
    <row r="32388" spans="44:74">
      <c r="AR32388" s="8"/>
      <c r="BV32388" s="38"/>
    </row>
    <row r="32389" spans="44:74">
      <c r="AR32389" s="8"/>
      <c r="BV32389" s="38"/>
    </row>
    <row r="32390" spans="44:74">
      <c r="AR32390" s="8"/>
      <c r="BV32390" s="38"/>
    </row>
    <row r="32391" spans="44:74">
      <c r="AR32391" s="8"/>
      <c r="BV32391" s="38"/>
    </row>
    <row r="32392" spans="44:74">
      <c r="AR32392" s="8"/>
      <c r="BV32392" s="38"/>
    </row>
    <row r="32393" spans="44:74">
      <c r="AR32393" s="8"/>
      <c r="BV32393" s="38"/>
    </row>
    <row r="32394" spans="44:74">
      <c r="AR32394" s="8"/>
      <c r="BV32394" s="38"/>
    </row>
    <row r="32395" spans="44:74">
      <c r="AR32395" s="8"/>
      <c r="BV32395" s="38"/>
    </row>
    <row r="32396" spans="44:74">
      <c r="AR32396" s="8"/>
      <c r="BV32396" s="38"/>
    </row>
    <row r="32397" spans="44:74">
      <c r="AR32397" s="8"/>
      <c r="BV32397" s="38"/>
    </row>
    <row r="32398" spans="44:74">
      <c r="AR32398" s="8"/>
      <c r="BV32398" s="38"/>
    </row>
    <row r="32399" spans="44:74">
      <c r="AR32399" s="8"/>
      <c r="BV32399" s="38"/>
    </row>
    <row r="32400" spans="44:74">
      <c r="AR32400" s="8"/>
      <c r="BV32400" s="38"/>
    </row>
    <row r="32401" spans="44:74">
      <c r="AR32401" s="8"/>
      <c r="BV32401" s="38"/>
    </row>
    <row r="32402" spans="44:74">
      <c r="AR32402" s="8"/>
      <c r="BV32402" s="38"/>
    </row>
    <row r="32403" spans="44:74">
      <c r="AR32403" s="8"/>
      <c r="BV32403" s="38"/>
    </row>
    <row r="32404" spans="44:74">
      <c r="AR32404" s="8"/>
      <c r="BV32404" s="38"/>
    </row>
    <row r="32405" spans="44:74">
      <c r="AR32405" s="8"/>
      <c r="BV32405" s="38"/>
    </row>
    <row r="32406" spans="44:74">
      <c r="AR32406" s="8"/>
      <c r="BV32406" s="38"/>
    </row>
    <row r="32407" spans="44:74">
      <c r="AR32407" s="8"/>
      <c r="BV32407" s="38"/>
    </row>
    <row r="32408" spans="44:74">
      <c r="AR32408" s="8"/>
      <c r="BV32408" s="38"/>
    </row>
    <row r="32409" spans="44:74">
      <c r="AR32409" s="8"/>
      <c r="BV32409" s="38"/>
    </row>
    <row r="32410" spans="44:74">
      <c r="AR32410" s="8"/>
      <c r="BV32410" s="38"/>
    </row>
    <row r="32411" spans="44:74">
      <c r="AR32411" s="8"/>
      <c r="BV32411" s="38"/>
    </row>
    <row r="32412" spans="44:74">
      <c r="AR32412" s="8"/>
      <c r="BV32412" s="38"/>
    </row>
    <row r="32413" spans="44:74">
      <c r="AR32413" s="8"/>
      <c r="BV32413" s="38"/>
    </row>
    <row r="32414" spans="44:74">
      <c r="AR32414" s="8"/>
      <c r="BV32414" s="38"/>
    </row>
    <row r="32415" spans="44:74">
      <c r="AR32415" s="8"/>
      <c r="BV32415" s="38"/>
    </row>
    <row r="32416" spans="44:74">
      <c r="AR32416" s="8"/>
      <c r="BV32416" s="38"/>
    </row>
    <row r="32417" spans="44:74">
      <c r="AR32417" s="8"/>
      <c r="BV32417" s="38"/>
    </row>
    <row r="32418" spans="44:74">
      <c r="AR32418" s="8"/>
      <c r="BV32418" s="38"/>
    </row>
    <row r="32419" spans="44:74">
      <c r="AR32419" s="8"/>
      <c r="BV32419" s="38"/>
    </row>
    <row r="32420" spans="44:74">
      <c r="AR32420" s="8"/>
      <c r="BV32420" s="38"/>
    </row>
    <row r="32421" spans="44:74">
      <c r="AR32421" s="8"/>
      <c r="BV32421" s="38"/>
    </row>
    <row r="32422" spans="44:74">
      <c r="AR32422" s="8"/>
      <c r="BV32422" s="38"/>
    </row>
    <row r="32423" spans="44:74">
      <c r="AR32423" s="8"/>
      <c r="BV32423" s="38"/>
    </row>
    <row r="32424" spans="44:74">
      <c r="AR32424" s="8"/>
      <c r="BV32424" s="38"/>
    </row>
    <row r="32425" spans="44:74">
      <c r="AR32425" s="8"/>
      <c r="BV32425" s="38"/>
    </row>
    <row r="32426" spans="44:74">
      <c r="AR32426" s="8"/>
      <c r="BV32426" s="38"/>
    </row>
    <row r="32427" spans="44:74">
      <c r="AR32427" s="8"/>
      <c r="BV32427" s="38"/>
    </row>
    <row r="32428" spans="44:74">
      <c r="AR32428" s="8"/>
      <c r="BV32428" s="38"/>
    </row>
    <row r="32429" spans="44:74">
      <c r="AR32429" s="8"/>
      <c r="BV32429" s="38"/>
    </row>
    <row r="32430" spans="44:74">
      <c r="AR32430" s="8"/>
      <c r="BV32430" s="38"/>
    </row>
    <row r="32431" spans="44:74">
      <c r="AR32431" s="8"/>
      <c r="BV32431" s="38"/>
    </row>
    <row r="32432" spans="44:74">
      <c r="AR32432" s="8"/>
      <c r="BV32432" s="38"/>
    </row>
    <row r="32433" spans="44:74">
      <c r="AR32433" s="8"/>
      <c r="BV32433" s="38"/>
    </row>
    <row r="32434" spans="44:74">
      <c r="AR32434" s="8"/>
      <c r="BV32434" s="38"/>
    </row>
    <row r="32435" spans="44:74">
      <c r="AR32435" s="8"/>
      <c r="BV32435" s="38"/>
    </row>
    <row r="32436" spans="44:74">
      <c r="AR32436" s="8"/>
      <c r="BV32436" s="38"/>
    </row>
    <row r="32437" spans="44:74">
      <c r="AR32437" s="8"/>
      <c r="BV32437" s="38"/>
    </row>
    <row r="32438" spans="44:74">
      <c r="AR32438" s="8"/>
      <c r="BV32438" s="38"/>
    </row>
    <row r="32439" spans="44:74">
      <c r="AR32439" s="8"/>
      <c r="BV32439" s="38"/>
    </row>
    <row r="32440" spans="44:74">
      <c r="AR32440" s="8"/>
      <c r="BV32440" s="38"/>
    </row>
    <row r="32441" spans="44:74">
      <c r="AR32441" s="8"/>
      <c r="BV32441" s="38"/>
    </row>
    <row r="32442" spans="44:74">
      <c r="AR32442" s="8"/>
      <c r="BV32442" s="38"/>
    </row>
    <row r="32443" spans="44:74">
      <c r="AR32443" s="8"/>
      <c r="BV32443" s="38"/>
    </row>
    <row r="32444" spans="44:74">
      <c r="AR32444" s="8"/>
      <c r="BV32444" s="38"/>
    </row>
    <row r="32445" spans="44:74">
      <c r="AR32445" s="8"/>
      <c r="BV32445" s="38"/>
    </row>
    <row r="32446" spans="44:74">
      <c r="AR32446" s="8"/>
      <c r="BV32446" s="38"/>
    </row>
    <row r="32447" spans="44:74">
      <c r="AR32447" s="8"/>
      <c r="BV32447" s="38"/>
    </row>
    <row r="32448" spans="44:74">
      <c r="AR32448" s="8"/>
      <c r="BV32448" s="38"/>
    </row>
    <row r="32449" spans="44:74">
      <c r="AR32449" s="8"/>
      <c r="BV32449" s="38"/>
    </row>
    <row r="32450" spans="44:74">
      <c r="AR32450" s="8"/>
      <c r="BV32450" s="38"/>
    </row>
    <row r="32451" spans="44:74">
      <c r="AR32451" s="8"/>
      <c r="BV32451" s="38"/>
    </row>
    <row r="32452" spans="44:74">
      <c r="AR32452" s="8"/>
      <c r="BV32452" s="38"/>
    </row>
    <row r="32453" spans="44:74">
      <c r="AR32453" s="8"/>
      <c r="BV32453" s="38"/>
    </row>
    <row r="32454" spans="44:74">
      <c r="AR32454" s="8"/>
      <c r="BV32454" s="38"/>
    </row>
    <row r="32455" spans="44:74">
      <c r="AR32455" s="8"/>
      <c r="BV32455" s="38"/>
    </row>
    <row r="32456" spans="44:74">
      <c r="AR32456" s="8"/>
      <c r="BV32456" s="38"/>
    </row>
    <row r="32457" spans="44:74">
      <c r="AR32457" s="8"/>
      <c r="BV32457" s="38"/>
    </row>
    <row r="32458" spans="44:74">
      <c r="AR32458" s="8"/>
      <c r="BV32458" s="38"/>
    </row>
    <row r="32459" spans="44:74">
      <c r="AR32459" s="8"/>
      <c r="BV32459" s="38"/>
    </row>
    <row r="32460" spans="44:74">
      <c r="AR32460" s="8"/>
      <c r="BV32460" s="38"/>
    </row>
    <row r="32461" spans="44:74">
      <c r="AR32461" s="8"/>
      <c r="BV32461" s="38"/>
    </row>
    <row r="32462" spans="44:74">
      <c r="AR32462" s="8"/>
      <c r="BV32462" s="38"/>
    </row>
    <row r="32463" spans="44:74">
      <c r="AR32463" s="8"/>
      <c r="BV32463" s="38"/>
    </row>
    <row r="32464" spans="44:74">
      <c r="AR32464" s="8"/>
      <c r="BV32464" s="38"/>
    </row>
    <row r="32465" spans="44:74">
      <c r="AR32465" s="8"/>
      <c r="BV32465" s="38"/>
    </row>
    <row r="32466" spans="44:74">
      <c r="AR32466" s="8"/>
      <c r="BV32466" s="38"/>
    </row>
    <row r="32467" spans="44:74">
      <c r="AR32467" s="8"/>
      <c r="BV32467" s="38"/>
    </row>
    <row r="32468" spans="44:74">
      <c r="AR32468" s="8"/>
      <c r="BV32468" s="38"/>
    </row>
    <row r="32469" spans="44:74">
      <c r="AR32469" s="8"/>
      <c r="BV32469" s="38"/>
    </row>
    <row r="32470" spans="44:74">
      <c r="AR32470" s="8"/>
      <c r="BV32470" s="38"/>
    </row>
    <row r="32471" spans="44:74">
      <c r="AR32471" s="8"/>
      <c r="BV32471" s="38"/>
    </row>
    <row r="32472" spans="44:74">
      <c r="AR32472" s="8"/>
      <c r="BV32472" s="38"/>
    </row>
    <row r="32473" spans="44:74">
      <c r="AR32473" s="8"/>
      <c r="BV32473" s="38"/>
    </row>
    <row r="32474" spans="44:74">
      <c r="AR32474" s="8"/>
      <c r="BV32474" s="38"/>
    </row>
    <row r="32475" spans="44:74">
      <c r="AR32475" s="8"/>
      <c r="BV32475" s="38"/>
    </row>
    <row r="32476" spans="44:74">
      <c r="AR32476" s="8"/>
      <c r="BV32476" s="38"/>
    </row>
    <row r="32477" spans="44:74">
      <c r="AR32477" s="8"/>
      <c r="BV32477" s="38"/>
    </row>
    <row r="32478" spans="44:74">
      <c r="AR32478" s="8"/>
      <c r="BV32478" s="38"/>
    </row>
    <row r="32479" spans="44:74">
      <c r="AR32479" s="8"/>
      <c r="BV32479" s="38"/>
    </row>
    <row r="32480" spans="44:74">
      <c r="AR32480" s="8"/>
      <c r="BV32480" s="38"/>
    </row>
    <row r="32481" spans="44:74">
      <c r="AR32481" s="8"/>
      <c r="BV32481" s="38"/>
    </row>
    <row r="32482" spans="44:74">
      <c r="AR32482" s="8"/>
      <c r="BV32482" s="38"/>
    </row>
    <row r="32483" spans="44:74">
      <c r="AR32483" s="8"/>
      <c r="BV32483" s="38"/>
    </row>
    <row r="32484" spans="44:74">
      <c r="AR32484" s="8"/>
      <c r="BV32484" s="38"/>
    </row>
    <row r="32485" spans="44:74">
      <c r="AR32485" s="8"/>
      <c r="BV32485" s="38"/>
    </row>
    <row r="32486" spans="44:74">
      <c r="AR32486" s="8"/>
      <c r="BV32486" s="38"/>
    </row>
    <row r="32487" spans="44:74">
      <c r="AR32487" s="8"/>
      <c r="BV32487" s="38"/>
    </row>
    <row r="32488" spans="44:74">
      <c r="AR32488" s="8"/>
      <c r="BV32488" s="38"/>
    </row>
    <row r="32489" spans="44:74">
      <c r="AR32489" s="8"/>
      <c r="BV32489" s="38"/>
    </row>
    <row r="32490" spans="44:74">
      <c r="AR32490" s="8"/>
      <c r="BV32490" s="38"/>
    </row>
    <row r="32491" spans="44:74">
      <c r="AR32491" s="8"/>
      <c r="BV32491" s="38"/>
    </row>
    <row r="32492" spans="44:74">
      <c r="AR32492" s="8"/>
      <c r="BV32492" s="38"/>
    </row>
    <row r="32493" spans="44:74">
      <c r="AR32493" s="8"/>
      <c r="BV32493" s="38"/>
    </row>
    <row r="32494" spans="44:74">
      <c r="AR32494" s="8"/>
      <c r="BV32494" s="38"/>
    </row>
    <row r="32495" spans="44:74">
      <c r="AR32495" s="8"/>
      <c r="BV32495" s="38"/>
    </row>
    <row r="32496" spans="44:74">
      <c r="AR32496" s="8"/>
      <c r="BV32496" s="38"/>
    </row>
    <row r="32497" spans="44:74">
      <c r="AR32497" s="8"/>
      <c r="BV32497" s="38"/>
    </row>
    <row r="32498" spans="44:74">
      <c r="AR32498" s="8"/>
      <c r="BV32498" s="38"/>
    </row>
    <row r="32499" spans="44:74">
      <c r="AR32499" s="8"/>
      <c r="BV32499" s="38"/>
    </row>
    <row r="32500" spans="44:74">
      <c r="AR32500" s="8"/>
      <c r="BV32500" s="38"/>
    </row>
    <row r="32501" spans="44:74">
      <c r="AR32501" s="8"/>
      <c r="BV32501" s="38"/>
    </row>
    <row r="32502" spans="44:74">
      <c r="AR32502" s="8"/>
      <c r="BV32502" s="38"/>
    </row>
    <row r="32503" spans="44:74">
      <c r="AR32503" s="8"/>
      <c r="BV32503" s="38"/>
    </row>
    <row r="32504" spans="44:74">
      <c r="AR32504" s="8"/>
      <c r="BV32504" s="38"/>
    </row>
    <row r="32505" spans="44:74">
      <c r="AR32505" s="8"/>
      <c r="BV32505" s="38"/>
    </row>
    <row r="32506" spans="44:74">
      <c r="AR32506" s="8"/>
      <c r="BV32506" s="38"/>
    </row>
    <row r="32507" spans="44:74">
      <c r="AR32507" s="8"/>
      <c r="BV32507" s="38"/>
    </row>
    <row r="32508" spans="44:74">
      <c r="AR32508" s="8"/>
      <c r="BV32508" s="38"/>
    </row>
    <row r="32509" spans="44:74">
      <c r="AR32509" s="8"/>
      <c r="BV32509" s="38"/>
    </row>
    <row r="32510" spans="44:74">
      <c r="AR32510" s="8"/>
      <c r="BV32510" s="38"/>
    </row>
    <row r="32511" spans="44:74">
      <c r="AR32511" s="8"/>
      <c r="BV32511" s="38"/>
    </row>
    <row r="32512" spans="44:74">
      <c r="AR32512" s="8"/>
      <c r="BV32512" s="38"/>
    </row>
    <row r="32513" spans="44:74">
      <c r="AR32513" s="8"/>
      <c r="BV32513" s="38"/>
    </row>
    <row r="32514" spans="44:74">
      <c r="AR32514" s="8"/>
      <c r="BV32514" s="38"/>
    </row>
    <row r="32515" spans="44:74">
      <c r="AR32515" s="8"/>
      <c r="BV32515" s="38"/>
    </row>
    <row r="32516" spans="44:74">
      <c r="AR32516" s="8"/>
      <c r="BV32516" s="38"/>
    </row>
    <row r="32517" spans="44:74">
      <c r="AR32517" s="8"/>
      <c r="BV32517" s="38"/>
    </row>
    <row r="32518" spans="44:74">
      <c r="AR32518" s="8"/>
      <c r="BV32518" s="38"/>
    </row>
    <row r="32519" spans="44:74">
      <c r="AR32519" s="8"/>
      <c r="BV32519" s="38"/>
    </row>
    <row r="32520" spans="44:74">
      <c r="AR32520" s="8"/>
      <c r="BV32520" s="38"/>
    </row>
    <row r="32521" spans="44:74">
      <c r="AR32521" s="8"/>
      <c r="BV32521" s="38"/>
    </row>
    <row r="32522" spans="44:74">
      <c r="AR32522" s="8"/>
      <c r="BV32522" s="38"/>
    </row>
    <row r="32523" spans="44:74">
      <c r="AR32523" s="8"/>
      <c r="BV32523" s="38"/>
    </row>
    <row r="32524" spans="44:74">
      <c r="AR32524" s="8"/>
      <c r="BV32524" s="38"/>
    </row>
    <row r="32525" spans="44:74">
      <c r="AR32525" s="8"/>
      <c r="BV32525" s="38"/>
    </row>
    <row r="32526" spans="44:74">
      <c r="AR32526" s="8"/>
      <c r="BV32526" s="38"/>
    </row>
    <row r="32527" spans="44:74">
      <c r="AR32527" s="8"/>
      <c r="BV32527" s="38"/>
    </row>
    <row r="32528" spans="44:74">
      <c r="AR32528" s="8"/>
      <c r="BV32528" s="38"/>
    </row>
    <row r="32529" spans="44:74">
      <c r="AR32529" s="8"/>
      <c r="BV32529" s="38"/>
    </row>
    <row r="32530" spans="44:74">
      <c r="AR32530" s="8"/>
      <c r="BV32530" s="38"/>
    </row>
    <row r="32531" spans="44:74">
      <c r="AR32531" s="8"/>
      <c r="BV32531" s="38"/>
    </row>
    <row r="32532" spans="44:74">
      <c r="AR32532" s="8"/>
      <c r="BV32532" s="38"/>
    </row>
    <row r="32533" spans="44:74">
      <c r="AR32533" s="8"/>
      <c r="BV32533" s="38"/>
    </row>
    <row r="32534" spans="44:74">
      <c r="AR32534" s="8"/>
      <c r="BV32534" s="38"/>
    </row>
    <row r="32535" spans="44:74">
      <c r="AR32535" s="8"/>
      <c r="BV32535" s="38"/>
    </row>
    <row r="32536" spans="44:74">
      <c r="AR32536" s="8"/>
      <c r="BV32536" s="38"/>
    </row>
    <row r="32537" spans="44:74">
      <c r="AR32537" s="8"/>
      <c r="BV32537" s="38"/>
    </row>
    <row r="32538" spans="44:74">
      <c r="AR32538" s="8"/>
      <c r="BV32538" s="38"/>
    </row>
    <row r="32539" spans="44:74">
      <c r="AR32539" s="8"/>
      <c r="BV32539" s="38"/>
    </row>
    <row r="32540" spans="44:74">
      <c r="AR32540" s="8"/>
      <c r="BV32540" s="38"/>
    </row>
    <row r="32541" spans="44:74">
      <c r="AR32541" s="8"/>
      <c r="BV32541" s="38"/>
    </row>
    <row r="32542" spans="44:74">
      <c r="AR32542" s="8"/>
      <c r="BV32542" s="38"/>
    </row>
    <row r="32543" spans="44:74">
      <c r="AR32543" s="8"/>
      <c r="BV32543" s="38"/>
    </row>
    <row r="32544" spans="44:74">
      <c r="AR32544" s="8"/>
      <c r="BV32544" s="38"/>
    </row>
    <row r="32545" spans="44:74">
      <c r="AR32545" s="8"/>
      <c r="BV32545" s="38"/>
    </row>
    <row r="32546" spans="44:74">
      <c r="AR32546" s="8"/>
      <c r="BV32546" s="38"/>
    </row>
    <row r="32547" spans="44:74">
      <c r="AR32547" s="8"/>
      <c r="BV32547" s="38"/>
    </row>
    <row r="32548" spans="44:74">
      <c r="AR32548" s="8"/>
      <c r="BV32548" s="38"/>
    </row>
    <row r="32549" spans="44:74">
      <c r="AR32549" s="8"/>
      <c r="BV32549" s="38"/>
    </row>
    <row r="32550" spans="44:74">
      <c r="AR32550" s="8"/>
      <c r="BV32550" s="38"/>
    </row>
    <row r="32551" spans="44:74">
      <c r="AR32551" s="8"/>
      <c r="BV32551" s="38"/>
    </row>
    <row r="32552" spans="44:74">
      <c r="AR32552" s="8"/>
      <c r="BV32552" s="38"/>
    </row>
    <row r="32553" spans="44:74">
      <c r="AR32553" s="8"/>
      <c r="BV32553" s="38"/>
    </row>
    <row r="32554" spans="44:74">
      <c r="AR32554" s="8"/>
      <c r="BV32554" s="38"/>
    </row>
    <row r="32555" spans="44:74">
      <c r="AR32555" s="8"/>
      <c r="BV32555" s="38"/>
    </row>
    <row r="32556" spans="44:74">
      <c r="AR32556" s="8"/>
      <c r="BV32556" s="38"/>
    </row>
    <row r="32557" spans="44:74">
      <c r="AR32557" s="8"/>
      <c r="BV32557" s="38"/>
    </row>
    <row r="32558" spans="44:74">
      <c r="AR32558" s="8"/>
      <c r="BV32558" s="38"/>
    </row>
    <row r="32559" spans="44:74">
      <c r="AR32559" s="8"/>
      <c r="BV32559" s="38"/>
    </row>
    <row r="32560" spans="44:74">
      <c r="AR32560" s="8"/>
      <c r="BV32560" s="38"/>
    </row>
    <row r="32561" spans="44:74">
      <c r="AR32561" s="8"/>
      <c r="BV32561" s="38"/>
    </row>
    <row r="32562" spans="44:74">
      <c r="AR32562" s="8"/>
      <c r="BV32562" s="38"/>
    </row>
    <row r="32563" spans="44:74">
      <c r="AR32563" s="8"/>
      <c r="BV32563" s="38"/>
    </row>
    <row r="32564" spans="44:74">
      <c r="AR32564" s="8"/>
      <c r="BV32564" s="38"/>
    </row>
    <row r="32565" spans="44:74">
      <c r="AR32565" s="8"/>
      <c r="BV32565" s="38"/>
    </row>
    <row r="32566" spans="44:74">
      <c r="AR32566" s="8"/>
      <c r="BV32566" s="38"/>
    </row>
    <row r="32567" spans="44:74">
      <c r="AR32567" s="8"/>
      <c r="BV32567" s="38"/>
    </row>
    <row r="32568" spans="44:74">
      <c r="AR32568" s="8"/>
      <c r="BV32568" s="38"/>
    </row>
    <row r="32569" spans="44:74">
      <c r="AR32569" s="8"/>
      <c r="BV32569" s="38"/>
    </row>
    <row r="32570" spans="44:74">
      <c r="AR32570" s="8"/>
      <c r="BV32570" s="38"/>
    </row>
    <row r="32571" spans="44:74">
      <c r="AR32571" s="8"/>
      <c r="BV32571" s="38"/>
    </row>
    <row r="32572" spans="44:74">
      <c r="AR32572" s="8"/>
      <c r="BV32572" s="38"/>
    </row>
    <row r="32573" spans="44:74">
      <c r="AR32573" s="8"/>
      <c r="BV32573" s="38"/>
    </row>
    <row r="32574" spans="44:74">
      <c r="AR32574" s="8"/>
      <c r="BV32574" s="38"/>
    </row>
    <row r="32575" spans="44:74">
      <c r="AR32575" s="8"/>
      <c r="BV32575" s="38"/>
    </row>
    <row r="32576" spans="44:74">
      <c r="AR32576" s="8"/>
      <c r="BV32576" s="38"/>
    </row>
    <row r="32577" spans="44:74">
      <c r="AR32577" s="8"/>
      <c r="BV32577" s="38"/>
    </row>
    <row r="32578" spans="44:74">
      <c r="AR32578" s="8"/>
      <c r="BV32578" s="38"/>
    </row>
    <row r="32579" spans="44:74">
      <c r="AR32579" s="8"/>
      <c r="BV32579" s="38"/>
    </row>
    <row r="32580" spans="44:74">
      <c r="AR32580" s="8"/>
      <c r="BV32580" s="38"/>
    </row>
    <row r="32581" spans="44:74">
      <c r="AR32581" s="8"/>
      <c r="BV32581" s="38"/>
    </row>
    <row r="32582" spans="44:74">
      <c r="AR32582" s="8"/>
      <c r="BV32582" s="38"/>
    </row>
    <row r="32583" spans="44:74">
      <c r="AR32583" s="8"/>
      <c r="BV32583" s="38"/>
    </row>
    <row r="32584" spans="44:74">
      <c r="AR32584" s="8"/>
      <c r="BV32584" s="38"/>
    </row>
    <row r="32585" spans="44:74">
      <c r="AR32585" s="8"/>
      <c r="BV32585" s="38"/>
    </row>
    <row r="32586" spans="44:74">
      <c r="AR32586" s="8"/>
      <c r="BV32586" s="38"/>
    </row>
    <row r="32587" spans="44:74">
      <c r="AR32587" s="8"/>
      <c r="BV32587" s="38"/>
    </row>
    <row r="32588" spans="44:74">
      <c r="AR32588" s="8"/>
      <c r="BV32588" s="38"/>
    </row>
    <row r="32589" spans="44:74">
      <c r="AR32589" s="8"/>
      <c r="BV32589" s="38"/>
    </row>
    <row r="32590" spans="44:74">
      <c r="AR32590" s="8"/>
      <c r="BV32590" s="38"/>
    </row>
    <row r="32591" spans="44:74">
      <c r="AR32591" s="8"/>
      <c r="BV32591" s="38"/>
    </row>
    <row r="32592" spans="44:74">
      <c r="AR32592" s="8"/>
      <c r="BV32592" s="38"/>
    </row>
    <row r="32593" spans="44:74">
      <c r="AR32593" s="8"/>
      <c r="BV32593" s="38"/>
    </row>
    <row r="32594" spans="44:74">
      <c r="AR32594" s="8"/>
      <c r="BV32594" s="38"/>
    </row>
    <row r="32595" spans="44:74">
      <c r="AR32595" s="8"/>
      <c r="BV32595" s="38"/>
    </row>
    <row r="32596" spans="44:74">
      <c r="AR32596" s="8"/>
      <c r="BV32596" s="38"/>
    </row>
    <row r="32597" spans="44:74">
      <c r="AR32597" s="8"/>
      <c r="BV32597" s="38"/>
    </row>
    <row r="32598" spans="44:74">
      <c r="AR32598" s="8"/>
      <c r="BV32598" s="38"/>
    </row>
    <row r="32599" spans="44:74">
      <c r="AR32599" s="8"/>
      <c r="BV32599" s="38"/>
    </row>
    <row r="32600" spans="44:74">
      <c r="AR32600" s="8"/>
      <c r="BV32600" s="38"/>
    </row>
    <row r="32601" spans="44:74">
      <c r="AR32601" s="8"/>
      <c r="BV32601" s="38"/>
    </row>
    <row r="32602" spans="44:74">
      <c r="AR32602" s="8"/>
      <c r="BV32602" s="38"/>
    </row>
    <row r="32603" spans="44:74">
      <c r="AR32603" s="8"/>
      <c r="BV32603" s="38"/>
    </row>
    <row r="32604" spans="44:74">
      <c r="AR32604" s="8"/>
      <c r="BV32604" s="38"/>
    </row>
    <row r="32605" spans="44:74">
      <c r="AR32605" s="8"/>
      <c r="BV32605" s="38"/>
    </row>
    <row r="32606" spans="44:74">
      <c r="AR32606" s="8"/>
      <c r="BV32606" s="38"/>
    </row>
    <row r="32607" spans="44:74">
      <c r="AR32607" s="8"/>
      <c r="BV32607" s="38"/>
    </row>
    <row r="32608" spans="44:74">
      <c r="AR32608" s="8"/>
      <c r="BV32608" s="38"/>
    </row>
    <row r="32609" spans="44:74">
      <c r="AR32609" s="8"/>
      <c r="BV32609" s="38"/>
    </row>
    <row r="32610" spans="44:74">
      <c r="AR32610" s="8"/>
      <c r="BV32610" s="38"/>
    </row>
    <row r="32611" spans="44:74">
      <c r="AR32611" s="8"/>
      <c r="BV32611" s="38"/>
    </row>
    <row r="32612" spans="44:74">
      <c r="AR32612" s="8"/>
      <c r="BV32612" s="38"/>
    </row>
    <row r="32613" spans="44:74">
      <c r="AR32613" s="8"/>
      <c r="BV32613" s="38"/>
    </row>
    <row r="32614" spans="44:74">
      <c r="AR32614" s="8"/>
      <c r="BV32614" s="38"/>
    </row>
    <row r="32615" spans="44:74">
      <c r="AR32615" s="8"/>
      <c r="BV32615" s="38"/>
    </row>
    <row r="32616" spans="44:74">
      <c r="AR32616" s="8"/>
      <c r="BV32616" s="38"/>
    </row>
    <row r="32617" spans="44:74">
      <c r="AR32617" s="8"/>
      <c r="BV32617" s="38"/>
    </row>
    <row r="32618" spans="44:74">
      <c r="AR32618" s="8"/>
      <c r="BV32618" s="38"/>
    </row>
    <row r="32619" spans="44:74">
      <c r="AR32619" s="8"/>
      <c r="BV32619" s="38"/>
    </row>
    <row r="32620" spans="44:74">
      <c r="AR32620" s="8"/>
      <c r="BV32620" s="38"/>
    </row>
    <row r="32621" spans="44:74">
      <c r="AR32621" s="8"/>
      <c r="BV32621" s="38"/>
    </row>
    <row r="32622" spans="44:74">
      <c r="AR32622" s="8"/>
      <c r="BV32622" s="38"/>
    </row>
    <row r="32623" spans="44:74">
      <c r="AR32623" s="8"/>
      <c r="BV32623" s="38"/>
    </row>
    <row r="32624" spans="44:74">
      <c r="AR32624" s="8"/>
      <c r="BV32624" s="38"/>
    </row>
    <row r="32625" spans="44:74">
      <c r="AR32625" s="8"/>
      <c r="BV32625" s="38"/>
    </row>
    <row r="32626" spans="44:74">
      <c r="AR32626" s="8"/>
      <c r="BV32626" s="38"/>
    </row>
    <row r="32627" spans="44:74">
      <c r="AR32627" s="8"/>
      <c r="BV32627" s="38"/>
    </row>
    <row r="32628" spans="44:74">
      <c r="AR32628" s="8"/>
      <c r="BV32628" s="38"/>
    </row>
    <row r="32629" spans="44:74">
      <c r="AR32629" s="8"/>
      <c r="BV32629" s="38"/>
    </row>
    <row r="32630" spans="44:74">
      <c r="AR32630" s="8"/>
      <c r="BV32630" s="38"/>
    </row>
    <row r="32631" spans="44:74">
      <c r="AR32631" s="8"/>
      <c r="BV32631" s="38"/>
    </row>
    <row r="32632" spans="44:74">
      <c r="AR32632" s="8"/>
      <c r="BV32632" s="38"/>
    </row>
    <row r="32633" spans="44:74">
      <c r="AR32633" s="8"/>
      <c r="BV32633" s="38"/>
    </row>
    <row r="32634" spans="44:74">
      <c r="AR32634" s="8"/>
      <c r="BV32634" s="38"/>
    </row>
    <row r="32635" spans="44:74">
      <c r="AR32635" s="8"/>
      <c r="BV32635" s="38"/>
    </row>
    <row r="32636" spans="44:74">
      <c r="AR32636" s="8"/>
      <c r="BV32636" s="38"/>
    </row>
    <row r="32637" spans="44:74">
      <c r="AR32637" s="8"/>
      <c r="BV32637" s="38"/>
    </row>
    <row r="32638" spans="44:74">
      <c r="AR32638" s="8"/>
      <c r="BV32638" s="38"/>
    </row>
    <row r="32639" spans="44:74">
      <c r="AR32639" s="8"/>
      <c r="BV32639" s="38"/>
    </row>
    <row r="32640" spans="44:74">
      <c r="AR32640" s="8"/>
      <c r="BV32640" s="38"/>
    </row>
    <row r="32641" spans="44:74">
      <c r="AR32641" s="8"/>
      <c r="BV32641" s="38"/>
    </row>
    <row r="32642" spans="44:74">
      <c r="AR32642" s="8"/>
      <c r="BV32642" s="38"/>
    </row>
    <row r="32643" spans="44:74">
      <c r="AR32643" s="8"/>
      <c r="BV32643" s="38"/>
    </row>
    <row r="32644" spans="44:74">
      <c r="AR32644" s="8"/>
      <c r="BV32644" s="38"/>
    </row>
    <row r="32645" spans="44:74">
      <c r="AR32645" s="8"/>
      <c r="BV32645" s="38"/>
    </row>
    <row r="32646" spans="44:74">
      <c r="AR32646" s="8"/>
      <c r="BV32646" s="38"/>
    </row>
    <row r="32647" spans="44:74">
      <c r="AR32647" s="8"/>
      <c r="BV32647" s="38"/>
    </row>
    <row r="32648" spans="44:74">
      <c r="AR32648" s="8"/>
      <c r="BV32648" s="38"/>
    </row>
    <row r="32649" spans="44:74">
      <c r="AR32649" s="8"/>
      <c r="BV32649" s="38"/>
    </row>
    <row r="32650" spans="44:74">
      <c r="AR32650" s="8"/>
      <c r="BV32650" s="38"/>
    </row>
    <row r="32651" spans="44:74">
      <c r="AR32651" s="8"/>
      <c r="BV32651" s="38"/>
    </row>
    <row r="32652" spans="44:74">
      <c r="AR32652" s="8"/>
      <c r="BV32652" s="38"/>
    </row>
    <row r="32653" spans="44:74">
      <c r="AR32653" s="8"/>
      <c r="BV32653" s="38"/>
    </row>
    <row r="32654" spans="44:74">
      <c r="AR32654" s="8"/>
      <c r="BV32654" s="38"/>
    </row>
    <row r="32655" spans="44:74">
      <c r="AR32655" s="8"/>
      <c r="BV32655" s="38"/>
    </row>
    <row r="32656" spans="44:74">
      <c r="AR32656" s="8"/>
      <c r="BV32656" s="38"/>
    </row>
    <row r="32657" spans="44:74">
      <c r="AR32657" s="8"/>
      <c r="BV32657" s="38"/>
    </row>
    <row r="32658" spans="44:74">
      <c r="AR32658" s="8"/>
      <c r="BV32658" s="38"/>
    </row>
    <row r="32659" spans="44:74">
      <c r="AR32659" s="8"/>
      <c r="BV32659" s="38"/>
    </row>
    <row r="32660" spans="44:74">
      <c r="AR32660" s="8"/>
      <c r="BV32660" s="38"/>
    </row>
    <row r="32661" spans="44:74">
      <c r="AR32661" s="8"/>
      <c r="BV32661" s="38"/>
    </row>
    <row r="32662" spans="44:74">
      <c r="AR32662" s="8"/>
      <c r="BV32662" s="38"/>
    </row>
    <row r="32663" spans="44:74">
      <c r="AR32663" s="8"/>
      <c r="BV32663" s="38"/>
    </row>
    <row r="32664" spans="44:74">
      <c r="AR32664" s="8"/>
      <c r="BV32664" s="38"/>
    </row>
    <row r="32665" spans="44:74">
      <c r="AR32665" s="8"/>
      <c r="BV32665" s="38"/>
    </row>
    <row r="32666" spans="44:74">
      <c r="AR32666" s="8"/>
      <c r="BV32666" s="38"/>
    </row>
    <row r="32667" spans="44:74">
      <c r="AR32667" s="8"/>
      <c r="BV32667" s="38"/>
    </row>
    <row r="32668" spans="44:74">
      <c r="AR32668" s="8"/>
      <c r="BV32668" s="38"/>
    </row>
    <row r="32669" spans="44:74">
      <c r="AR32669" s="8"/>
      <c r="BV32669" s="38"/>
    </row>
    <row r="32670" spans="44:74">
      <c r="AR32670" s="8"/>
      <c r="BV32670" s="38"/>
    </row>
    <row r="32671" spans="44:74">
      <c r="AR32671" s="8"/>
      <c r="BV32671" s="38"/>
    </row>
    <row r="32672" spans="44:74">
      <c r="AR32672" s="8"/>
      <c r="BV32672" s="38"/>
    </row>
    <row r="32673" spans="44:74">
      <c r="AR32673" s="8"/>
      <c r="BV32673" s="38"/>
    </row>
    <row r="32674" spans="44:74">
      <c r="AR32674" s="8"/>
      <c r="BV32674" s="38"/>
    </row>
    <row r="32675" spans="44:74">
      <c r="AR32675" s="8"/>
      <c r="BV32675" s="38"/>
    </row>
    <row r="32676" spans="44:74">
      <c r="AR32676" s="8"/>
      <c r="BV32676" s="38"/>
    </row>
    <row r="32677" spans="44:74">
      <c r="AR32677" s="8"/>
      <c r="BV32677" s="38"/>
    </row>
    <row r="32678" spans="44:74">
      <c r="AR32678" s="8"/>
      <c r="BV32678" s="38"/>
    </row>
    <row r="32679" spans="44:74">
      <c r="AR32679" s="8"/>
      <c r="BV32679" s="38"/>
    </row>
    <row r="32680" spans="44:74">
      <c r="AR32680" s="8"/>
      <c r="BV32680" s="38"/>
    </row>
    <row r="32681" spans="44:74">
      <c r="AR32681" s="8"/>
      <c r="BV32681" s="38"/>
    </row>
    <row r="32682" spans="44:74">
      <c r="AR32682" s="8"/>
      <c r="BV32682" s="38"/>
    </row>
    <row r="32683" spans="44:74">
      <c r="AR32683" s="8"/>
      <c r="BV32683" s="38"/>
    </row>
    <row r="32684" spans="44:74">
      <c r="AR32684" s="8"/>
      <c r="BV32684" s="38"/>
    </row>
    <row r="32685" spans="44:74">
      <c r="AR32685" s="8"/>
      <c r="BV32685" s="38"/>
    </row>
    <row r="32686" spans="44:74">
      <c r="AR32686" s="8"/>
      <c r="BV32686" s="38"/>
    </row>
    <row r="32687" spans="44:74">
      <c r="AR32687" s="8"/>
      <c r="BV32687" s="38"/>
    </row>
    <row r="32688" spans="44:74">
      <c r="AR32688" s="8"/>
      <c r="BV32688" s="38"/>
    </row>
    <row r="32689" spans="44:74">
      <c r="AR32689" s="8"/>
      <c r="BV32689" s="38"/>
    </row>
    <row r="32690" spans="44:74">
      <c r="AR32690" s="8"/>
      <c r="BV32690" s="38"/>
    </row>
    <row r="32691" spans="44:74">
      <c r="AR32691" s="8"/>
      <c r="BV32691" s="38"/>
    </row>
    <row r="32692" spans="44:74">
      <c r="AR32692" s="8"/>
      <c r="BV32692" s="38"/>
    </row>
    <row r="32693" spans="44:74">
      <c r="AR32693" s="8"/>
      <c r="BV32693" s="38"/>
    </row>
    <row r="32694" spans="44:74">
      <c r="AR32694" s="8"/>
      <c r="BV32694" s="38"/>
    </row>
    <row r="32695" spans="44:74">
      <c r="AR32695" s="8"/>
      <c r="BV32695" s="38"/>
    </row>
    <row r="32696" spans="44:74">
      <c r="AR32696" s="8"/>
      <c r="BV32696" s="38"/>
    </row>
    <row r="32697" spans="44:74">
      <c r="AR32697" s="8"/>
      <c r="BV32697" s="38"/>
    </row>
    <row r="32698" spans="44:74">
      <c r="AR32698" s="8"/>
      <c r="BV32698" s="38"/>
    </row>
    <row r="32699" spans="44:74">
      <c r="AR32699" s="8"/>
      <c r="BV32699" s="38"/>
    </row>
    <row r="32700" spans="44:74">
      <c r="AR32700" s="8"/>
      <c r="BV32700" s="38"/>
    </row>
    <row r="32701" spans="44:74">
      <c r="AR32701" s="8"/>
      <c r="BV32701" s="38"/>
    </row>
    <row r="32702" spans="44:74">
      <c r="AR32702" s="8"/>
      <c r="BV32702" s="38"/>
    </row>
    <row r="32703" spans="44:74">
      <c r="AR32703" s="8"/>
      <c r="BV32703" s="38"/>
    </row>
    <row r="32704" spans="44:74">
      <c r="AR32704" s="8"/>
      <c r="BV32704" s="38"/>
    </row>
    <row r="32705" spans="44:74">
      <c r="AR32705" s="8"/>
      <c r="BV32705" s="38"/>
    </row>
    <row r="32706" spans="44:74">
      <c r="AR32706" s="8"/>
      <c r="BV32706" s="38"/>
    </row>
    <row r="32707" spans="44:74">
      <c r="AR32707" s="8"/>
      <c r="BV32707" s="38"/>
    </row>
    <row r="32708" spans="44:74">
      <c r="AR32708" s="8"/>
      <c r="BV32708" s="38"/>
    </row>
    <row r="32709" spans="44:74">
      <c r="AR32709" s="8"/>
      <c r="BV32709" s="38"/>
    </row>
    <row r="32710" spans="44:74">
      <c r="AR32710" s="8"/>
      <c r="BV32710" s="38"/>
    </row>
    <row r="32711" spans="44:74">
      <c r="AR32711" s="8"/>
      <c r="BV32711" s="38"/>
    </row>
    <row r="32712" spans="44:74">
      <c r="AR32712" s="8"/>
      <c r="BV32712" s="38"/>
    </row>
    <row r="32713" spans="44:74">
      <c r="AR32713" s="8"/>
      <c r="BV32713" s="38"/>
    </row>
    <row r="32714" spans="44:74">
      <c r="AR32714" s="8"/>
      <c r="BV32714" s="38"/>
    </row>
    <row r="32715" spans="44:74">
      <c r="AR32715" s="8"/>
      <c r="BV32715" s="38"/>
    </row>
    <row r="32716" spans="44:74">
      <c r="AR32716" s="8"/>
      <c r="BV32716" s="38"/>
    </row>
    <row r="32717" spans="44:74">
      <c r="AR32717" s="8"/>
      <c r="BV32717" s="38"/>
    </row>
    <row r="32718" spans="44:74">
      <c r="AR32718" s="8"/>
      <c r="BV32718" s="38"/>
    </row>
    <row r="32719" spans="44:74">
      <c r="AR32719" s="8"/>
      <c r="BV32719" s="38"/>
    </row>
    <row r="32720" spans="44:74">
      <c r="AR32720" s="8"/>
      <c r="BV32720" s="38"/>
    </row>
    <row r="32721" spans="44:74">
      <c r="AR32721" s="8"/>
      <c r="BV32721" s="38"/>
    </row>
    <row r="32722" spans="44:74">
      <c r="AR32722" s="8"/>
      <c r="BV32722" s="38"/>
    </row>
    <row r="32723" spans="44:74">
      <c r="AR32723" s="8"/>
      <c r="BV32723" s="38"/>
    </row>
    <row r="32724" spans="44:74">
      <c r="AR32724" s="8"/>
      <c r="BV32724" s="38"/>
    </row>
    <row r="32725" spans="44:74">
      <c r="AR32725" s="8"/>
      <c r="BV32725" s="38"/>
    </row>
    <row r="32726" spans="44:74">
      <c r="AR32726" s="8"/>
      <c r="BV32726" s="38"/>
    </row>
    <row r="32727" spans="44:74">
      <c r="AR32727" s="8"/>
      <c r="BV32727" s="38"/>
    </row>
    <row r="32728" spans="44:74">
      <c r="AR32728" s="8"/>
      <c r="BV32728" s="38"/>
    </row>
    <row r="32729" spans="44:74">
      <c r="AR32729" s="8"/>
      <c r="BV32729" s="38"/>
    </row>
    <row r="32730" spans="44:74">
      <c r="AR32730" s="8"/>
      <c r="BV32730" s="38"/>
    </row>
    <row r="32731" spans="44:74">
      <c r="AR32731" s="8"/>
      <c r="BV32731" s="38"/>
    </row>
    <row r="32732" spans="44:74">
      <c r="AR32732" s="8"/>
      <c r="BV32732" s="38"/>
    </row>
    <row r="32733" spans="44:74">
      <c r="AR32733" s="8"/>
      <c r="BV32733" s="38"/>
    </row>
    <row r="32734" spans="44:74">
      <c r="AR32734" s="8"/>
      <c r="BV32734" s="38"/>
    </row>
    <row r="32735" spans="44:74">
      <c r="AR32735" s="8"/>
      <c r="BV32735" s="38"/>
    </row>
    <row r="32736" spans="44:74">
      <c r="AR32736" s="8"/>
      <c r="BV32736" s="38"/>
    </row>
    <row r="32737" spans="44:74">
      <c r="AR32737" s="8"/>
      <c r="BV32737" s="38"/>
    </row>
    <row r="32738" spans="44:74">
      <c r="AR32738" s="8"/>
      <c r="BV32738" s="38"/>
    </row>
    <row r="32739" spans="44:74">
      <c r="AR32739" s="8"/>
      <c r="BV32739" s="38"/>
    </row>
    <row r="32740" spans="44:74">
      <c r="AR32740" s="8"/>
      <c r="BV32740" s="38"/>
    </row>
    <row r="32741" spans="44:74">
      <c r="AR32741" s="8"/>
      <c r="BV32741" s="38"/>
    </row>
    <row r="32742" spans="44:74">
      <c r="AR32742" s="8"/>
      <c r="BV32742" s="38"/>
    </row>
    <row r="32743" spans="44:74">
      <c r="AR32743" s="8"/>
      <c r="BV32743" s="38"/>
    </row>
    <row r="32744" spans="44:74">
      <c r="AR32744" s="8"/>
      <c r="BV32744" s="38"/>
    </row>
    <row r="32745" spans="44:74">
      <c r="AR32745" s="8"/>
      <c r="BV32745" s="38"/>
    </row>
    <row r="32746" spans="44:74">
      <c r="AR32746" s="8"/>
      <c r="BV32746" s="38"/>
    </row>
    <row r="32747" spans="44:74">
      <c r="AR32747" s="8"/>
      <c r="BV32747" s="38"/>
    </row>
    <row r="32748" spans="44:74">
      <c r="AR32748" s="8"/>
      <c r="BV32748" s="38"/>
    </row>
    <row r="32749" spans="44:74">
      <c r="AR32749" s="8"/>
      <c r="BV32749" s="38"/>
    </row>
    <row r="32750" spans="44:74">
      <c r="AR32750" s="8"/>
      <c r="BV32750" s="38"/>
    </row>
    <row r="32751" spans="44:74">
      <c r="AR32751" s="8"/>
      <c r="BV32751" s="38"/>
    </row>
    <row r="32752" spans="44:74">
      <c r="AR32752" s="8"/>
      <c r="BV32752" s="38"/>
    </row>
    <row r="32753" spans="44:74">
      <c r="AR32753" s="8"/>
      <c r="BV32753" s="38"/>
    </row>
    <row r="32754" spans="44:74">
      <c r="AR32754" s="8"/>
      <c r="BV32754" s="38"/>
    </row>
    <row r="32755" spans="44:74">
      <c r="AR32755" s="8"/>
      <c r="BV32755" s="38"/>
    </row>
    <row r="32756" spans="44:74">
      <c r="AR32756" s="8"/>
      <c r="BV32756" s="38"/>
    </row>
    <row r="32757" spans="44:74">
      <c r="AR32757" s="8"/>
      <c r="BV32757" s="38"/>
    </row>
    <row r="32758" spans="44:74">
      <c r="AR32758" s="8"/>
      <c r="BV32758" s="38"/>
    </row>
    <row r="32759" spans="44:74">
      <c r="AR32759" s="8"/>
      <c r="BV32759" s="38"/>
    </row>
    <row r="32760" spans="44:74">
      <c r="AR32760" s="8"/>
      <c r="BV32760" s="38"/>
    </row>
    <row r="32761" spans="44:74">
      <c r="AR32761" s="8"/>
      <c r="BV32761" s="38"/>
    </row>
    <row r="32762" spans="44:74">
      <c r="AR32762" s="8"/>
      <c r="BV32762" s="38"/>
    </row>
    <row r="32763" spans="44:74">
      <c r="AR32763" s="8"/>
      <c r="BV32763" s="38"/>
    </row>
    <row r="32764" spans="44:74">
      <c r="AR32764" s="8"/>
      <c r="BV32764" s="38"/>
    </row>
    <row r="32765" spans="44:74">
      <c r="AR32765" s="8"/>
      <c r="BV32765" s="38"/>
    </row>
    <row r="32766" spans="44:74">
      <c r="AR32766" s="8"/>
      <c r="BV32766" s="38"/>
    </row>
    <row r="32767" spans="44:74">
      <c r="AR32767" s="8"/>
      <c r="BV32767" s="38"/>
    </row>
    <row r="32768" spans="44:74">
      <c r="AR32768" s="8"/>
      <c r="BV32768" s="38"/>
    </row>
    <row r="32769" spans="44:74">
      <c r="AR32769" s="8"/>
      <c r="BV32769" s="38"/>
    </row>
    <row r="32770" spans="44:74">
      <c r="AR32770" s="8"/>
      <c r="BV32770" s="38"/>
    </row>
    <row r="32771" spans="44:74">
      <c r="AR32771" s="8"/>
      <c r="BV32771" s="38"/>
    </row>
    <row r="32772" spans="44:74">
      <c r="AR32772" s="8"/>
      <c r="BV32772" s="38"/>
    </row>
    <row r="32773" spans="44:74">
      <c r="AR32773" s="8"/>
      <c r="BV32773" s="38"/>
    </row>
    <row r="32774" spans="44:74">
      <c r="AR32774" s="8"/>
      <c r="BV32774" s="38"/>
    </row>
    <row r="32775" spans="44:74">
      <c r="AR32775" s="8"/>
      <c r="BV32775" s="38"/>
    </row>
    <row r="32776" spans="44:74">
      <c r="AR32776" s="8"/>
      <c r="BV32776" s="38"/>
    </row>
    <row r="32777" spans="44:74">
      <c r="AR32777" s="8"/>
      <c r="BV32777" s="38"/>
    </row>
    <row r="32778" spans="44:74">
      <c r="AR32778" s="8"/>
      <c r="BV32778" s="38"/>
    </row>
    <row r="32779" spans="44:74">
      <c r="AR32779" s="8"/>
      <c r="BV32779" s="38"/>
    </row>
    <row r="32780" spans="44:74">
      <c r="AR32780" s="8"/>
      <c r="BV32780" s="38"/>
    </row>
    <row r="32781" spans="44:74">
      <c r="AR32781" s="8"/>
      <c r="BV32781" s="38"/>
    </row>
    <row r="32782" spans="44:74">
      <c r="AR32782" s="8"/>
      <c r="BV32782" s="38"/>
    </row>
    <row r="32783" spans="44:74">
      <c r="AR32783" s="8"/>
      <c r="BV32783" s="38"/>
    </row>
    <row r="32784" spans="44:74">
      <c r="AR32784" s="8"/>
      <c r="BV32784" s="38"/>
    </row>
    <row r="32785" spans="44:74">
      <c r="AR32785" s="8"/>
      <c r="BV32785" s="38"/>
    </row>
    <row r="32786" spans="44:74">
      <c r="AR32786" s="8"/>
      <c r="BV32786" s="38"/>
    </row>
    <row r="32787" spans="44:74">
      <c r="AR32787" s="8"/>
      <c r="BV32787" s="38"/>
    </row>
    <row r="32788" spans="44:74">
      <c r="AR32788" s="8"/>
      <c r="BV32788" s="38"/>
    </row>
    <row r="32789" spans="44:74">
      <c r="AR32789" s="8"/>
      <c r="BV32789" s="38"/>
    </row>
    <row r="32790" spans="44:74">
      <c r="AR32790" s="8"/>
      <c r="BV32790" s="38"/>
    </row>
    <row r="32791" spans="44:74">
      <c r="AR32791" s="8"/>
      <c r="BV32791" s="38"/>
    </row>
    <row r="32792" spans="44:74">
      <c r="AR32792" s="8"/>
      <c r="BV32792" s="38"/>
    </row>
    <row r="32793" spans="44:74">
      <c r="AR32793" s="8"/>
      <c r="BV32793" s="38"/>
    </row>
    <row r="32794" spans="44:74">
      <c r="AR32794" s="8"/>
      <c r="BV32794" s="38"/>
    </row>
    <row r="32795" spans="44:74">
      <c r="AR32795" s="8"/>
      <c r="BV32795" s="38"/>
    </row>
    <row r="32796" spans="44:74">
      <c r="AR32796" s="8"/>
      <c r="BV32796" s="38"/>
    </row>
    <row r="32797" spans="44:74">
      <c r="AR32797" s="8"/>
      <c r="BV32797" s="38"/>
    </row>
    <row r="32798" spans="44:74">
      <c r="AR32798" s="8"/>
      <c r="BV32798" s="38"/>
    </row>
    <row r="32799" spans="44:74">
      <c r="AR32799" s="8"/>
      <c r="BV32799" s="38"/>
    </row>
    <row r="32800" spans="44:74">
      <c r="AR32800" s="8"/>
      <c r="BV32800" s="38"/>
    </row>
    <row r="32801" spans="44:74">
      <c r="AR32801" s="8"/>
      <c r="BV32801" s="38"/>
    </row>
    <row r="32802" spans="44:74">
      <c r="AR32802" s="8"/>
      <c r="BV32802" s="38"/>
    </row>
    <row r="32803" spans="44:74">
      <c r="AR32803" s="8"/>
      <c r="BV32803" s="38"/>
    </row>
    <row r="32804" spans="44:74">
      <c r="AR32804" s="8"/>
      <c r="BV32804" s="38"/>
    </row>
    <row r="32805" spans="44:74">
      <c r="AR32805" s="8"/>
      <c r="BV32805" s="38"/>
    </row>
    <row r="32806" spans="44:74">
      <c r="AR32806" s="8"/>
      <c r="BV32806" s="38"/>
    </row>
    <row r="32807" spans="44:74">
      <c r="AR32807" s="8"/>
      <c r="BV32807" s="38"/>
    </row>
    <row r="32808" spans="44:74">
      <c r="AR32808" s="8"/>
      <c r="BV32808" s="38"/>
    </row>
    <row r="32809" spans="44:74">
      <c r="AR32809" s="8"/>
      <c r="BV32809" s="38"/>
    </row>
    <row r="32810" spans="44:74">
      <c r="AR32810" s="8"/>
      <c r="BV32810" s="38"/>
    </row>
    <row r="32811" spans="44:74">
      <c r="AR32811" s="8"/>
      <c r="BV32811" s="38"/>
    </row>
    <row r="32812" spans="44:74">
      <c r="AR32812" s="8"/>
      <c r="BV32812" s="38"/>
    </row>
    <row r="32813" spans="44:74">
      <c r="AR32813" s="8"/>
      <c r="BV32813" s="38"/>
    </row>
    <row r="32814" spans="44:74">
      <c r="AR32814" s="8"/>
      <c r="BV32814" s="38"/>
    </row>
    <row r="32815" spans="44:74">
      <c r="AR32815" s="8"/>
      <c r="BV32815" s="38"/>
    </row>
    <row r="32816" spans="44:74">
      <c r="AR32816" s="8"/>
      <c r="BV32816" s="38"/>
    </row>
    <row r="32817" spans="44:74">
      <c r="AR32817" s="8"/>
      <c r="BV32817" s="38"/>
    </row>
    <row r="32818" spans="44:74">
      <c r="AR32818" s="8"/>
      <c r="BV32818" s="38"/>
    </row>
    <row r="32819" spans="44:74">
      <c r="AR32819" s="8"/>
      <c r="BV32819" s="38"/>
    </row>
    <row r="32820" spans="44:74">
      <c r="AR32820" s="8"/>
      <c r="BV32820" s="38"/>
    </row>
    <row r="32821" spans="44:74">
      <c r="AR32821" s="8"/>
      <c r="BV32821" s="38"/>
    </row>
    <row r="32822" spans="44:74">
      <c r="AR32822" s="8"/>
      <c r="BV32822" s="38"/>
    </row>
    <row r="32823" spans="44:74">
      <c r="AR32823" s="8"/>
      <c r="BV32823" s="38"/>
    </row>
    <row r="32824" spans="44:74">
      <c r="AR32824" s="8"/>
      <c r="BV32824" s="38"/>
    </row>
    <row r="32825" spans="44:74">
      <c r="AR32825" s="8"/>
      <c r="BV32825" s="38"/>
    </row>
    <row r="32826" spans="44:74">
      <c r="AR32826" s="8"/>
      <c r="BV32826" s="38"/>
    </row>
    <row r="32827" spans="44:74">
      <c r="AR32827" s="8"/>
      <c r="BV32827" s="38"/>
    </row>
    <row r="32828" spans="44:74">
      <c r="AR32828" s="8"/>
      <c r="BV32828" s="38"/>
    </row>
    <row r="32829" spans="44:74">
      <c r="AR32829" s="8"/>
      <c r="BV32829" s="38"/>
    </row>
    <row r="32830" spans="44:74">
      <c r="AR32830" s="8"/>
      <c r="BV32830" s="38"/>
    </row>
    <row r="32831" spans="44:74">
      <c r="AR32831" s="8"/>
      <c r="BV32831" s="38"/>
    </row>
    <row r="32832" spans="44:74">
      <c r="AR32832" s="8"/>
      <c r="BV32832" s="38"/>
    </row>
    <row r="32833" spans="44:74">
      <c r="AR32833" s="8"/>
      <c r="BV32833" s="38"/>
    </row>
    <row r="32834" spans="44:74">
      <c r="AR32834" s="8"/>
      <c r="BV32834" s="38"/>
    </row>
    <row r="32835" spans="44:74">
      <c r="AR32835" s="8"/>
      <c r="BV32835" s="38"/>
    </row>
    <row r="32836" spans="44:74">
      <c r="AR32836" s="8"/>
      <c r="BV32836" s="38"/>
    </row>
    <row r="32837" spans="44:74">
      <c r="AR32837" s="8"/>
      <c r="BV32837" s="38"/>
    </row>
    <row r="32838" spans="44:74">
      <c r="AR32838" s="8"/>
      <c r="BV32838" s="38"/>
    </row>
    <row r="32839" spans="44:74">
      <c r="AR32839" s="8"/>
      <c r="BV32839" s="38"/>
    </row>
    <row r="32840" spans="44:74">
      <c r="AR32840" s="8"/>
      <c r="BV32840" s="38"/>
    </row>
    <row r="32841" spans="44:74">
      <c r="AR32841" s="8"/>
      <c r="BV32841" s="38"/>
    </row>
    <row r="32842" spans="44:74">
      <c r="AR32842" s="8"/>
      <c r="BV32842" s="38"/>
    </row>
    <row r="32843" spans="44:74">
      <c r="AR32843" s="8"/>
      <c r="BV32843" s="38"/>
    </row>
    <row r="32844" spans="44:74">
      <c r="AR32844" s="8"/>
      <c r="BV32844" s="38"/>
    </row>
    <row r="32845" spans="44:74">
      <c r="AR32845" s="8"/>
      <c r="BV32845" s="38"/>
    </row>
    <row r="32846" spans="44:74">
      <c r="AR32846" s="8"/>
      <c r="BV32846" s="38"/>
    </row>
    <row r="32847" spans="44:74">
      <c r="AR32847" s="8"/>
      <c r="BV32847" s="38"/>
    </row>
    <row r="32848" spans="44:74">
      <c r="AR32848" s="8"/>
      <c r="BV32848" s="38"/>
    </row>
    <row r="32849" spans="44:74">
      <c r="AR32849" s="8"/>
      <c r="BV32849" s="38"/>
    </row>
    <row r="32850" spans="44:74">
      <c r="AR32850" s="8"/>
      <c r="BV32850" s="38"/>
    </row>
    <row r="32851" spans="44:74">
      <c r="AR32851" s="8"/>
      <c r="BV32851" s="38"/>
    </row>
    <row r="32852" spans="44:74">
      <c r="AR32852" s="8"/>
      <c r="BV32852" s="38"/>
    </row>
    <row r="32853" spans="44:74">
      <c r="AR32853" s="8"/>
      <c r="BV32853" s="38"/>
    </row>
    <row r="32854" spans="44:74">
      <c r="AR32854" s="8"/>
      <c r="BV32854" s="38"/>
    </row>
    <row r="32855" spans="44:74">
      <c r="AR32855" s="8"/>
      <c r="BV32855" s="38"/>
    </row>
    <row r="32856" spans="44:74">
      <c r="AR32856" s="8"/>
      <c r="BV32856" s="38"/>
    </row>
    <row r="32857" spans="44:74">
      <c r="AR32857" s="8"/>
      <c r="BV32857" s="38"/>
    </row>
    <row r="32858" spans="44:74">
      <c r="AR32858" s="8"/>
      <c r="BV32858" s="38"/>
    </row>
    <row r="32859" spans="44:74">
      <c r="AR32859" s="8"/>
      <c r="BV32859" s="38"/>
    </row>
    <row r="32860" spans="44:74">
      <c r="AR32860" s="8"/>
      <c r="BV32860" s="38"/>
    </row>
    <row r="32861" spans="44:74">
      <c r="AR32861" s="8"/>
      <c r="BV32861" s="38"/>
    </row>
    <row r="32862" spans="44:74">
      <c r="AR32862" s="8"/>
      <c r="BV32862" s="38"/>
    </row>
    <row r="32863" spans="44:74">
      <c r="AR32863" s="8"/>
      <c r="BV32863" s="38"/>
    </row>
    <row r="32864" spans="44:74">
      <c r="AR32864" s="8"/>
      <c r="BV32864" s="38"/>
    </row>
    <row r="32865" spans="44:74">
      <c r="AR32865" s="8"/>
      <c r="BV32865" s="38"/>
    </row>
    <row r="32866" spans="44:74">
      <c r="AR32866" s="8"/>
      <c r="BV32866" s="38"/>
    </row>
    <row r="32867" spans="44:74">
      <c r="AR32867" s="8"/>
      <c r="BV32867" s="38"/>
    </row>
    <row r="32868" spans="44:74">
      <c r="AR32868" s="8"/>
      <c r="BV32868" s="38"/>
    </row>
    <row r="32869" spans="44:74">
      <c r="AR32869" s="8"/>
      <c r="BV32869" s="38"/>
    </row>
    <row r="32870" spans="44:74">
      <c r="AR32870" s="8"/>
      <c r="BV32870" s="38"/>
    </row>
    <row r="32871" spans="44:74">
      <c r="AR32871" s="8"/>
      <c r="BV32871" s="38"/>
    </row>
    <row r="32872" spans="44:74">
      <c r="AR32872" s="8"/>
      <c r="BV32872" s="38"/>
    </row>
    <row r="32873" spans="44:74">
      <c r="AR32873" s="8"/>
      <c r="BV32873" s="38"/>
    </row>
    <row r="32874" spans="44:74">
      <c r="AR32874" s="8"/>
      <c r="BV32874" s="38"/>
    </row>
    <row r="32875" spans="44:74">
      <c r="AR32875" s="8"/>
      <c r="BV32875" s="38"/>
    </row>
    <row r="32876" spans="44:74">
      <c r="AR32876" s="8"/>
      <c r="BV32876" s="38"/>
    </row>
    <row r="32877" spans="44:74">
      <c r="AR32877" s="8"/>
      <c r="BV32877" s="38"/>
    </row>
    <row r="32878" spans="44:74">
      <c r="AR32878" s="8"/>
      <c r="BV32878" s="38"/>
    </row>
    <row r="32879" spans="44:74">
      <c r="AR32879" s="8"/>
      <c r="BV32879" s="38"/>
    </row>
    <row r="32880" spans="44:74">
      <c r="AR32880" s="8"/>
      <c r="BV32880" s="38"/>
    </row>
    <row r="32881" spans="44:74">
      <c r="AR32881" s="8"/>
      <c r="BV32881" s="38"/>
    </row>
    <row r="32882" spans="44:74">
      <c r="AR32882" s="8"/>
      <c r="BV32882" s="38"/>
    </row>
    <row r="32883" spans="44:74">
      <c r="AR32883" s="8"/>
      <c r="BV32883" s="38"/>
    </row>
    <row r="32884" spans="44:74">
      <c r="AR32884" s="8"/>
      <c r="BV32884" s="38"/>
    </row>
    <row r="32885" spans="44:74">
      <c r="AR32885" s="8"/>
      <c r="BV32885" s="38"/>
    </row>
    <row r="32886" spans="44:74">
      <c r="AR32886" s="8"/>
      <c r="BV32886" s="38"/>
    </row>
    <row r="32887" spans="44:74">
      <c r="AR32887" s="8"/>
      <c r="BV32887" s="38"/>
    </row>
    <row r="32888" spans="44:74">
      <c r="AR32888" s="8"/>
      <c r="BV32888" s="38"/>
    </row>
    <row r="32889" spans="44:74">
      <c r="AR32889" s="8"/>
      <c r="BV32889" s="38"/>
    </row>
    <row r="32890" spans="44:74">
      <c r="AR32890" s="8"/>
      <c r="BV32890" s="38"/>
    </row>
    <row r="32891" spans="44:74">
      <c r="AR32891" s="8"/>
      <c r="BV32891" s="38"/>
    </row>
    <row r="32892" spans="44:74">
      <c r="AR32892" s="8"/>
      <c r="BV32892" s="38"/>
    </row>
    <row r="32893" spans="44:74">
      <c r="AR32893" s="8"/>
      <c r="BV32893" s="38"/>
    </row>
    <row r="32894" spans="44:74">
      <c r="AR32894" s="8"/>
      <c r="BV32894" s="38"/>
    </row>
    <row r="32895" spans="44:74">
      <c r="AR32895" s="8"/>
      <c r="BV32895" s="38"/>
    </row>
    <row r="32896" spans="44:74">
      <c r="AR32896" s="8"/>
      <c r="BV32896" s="38"/>
    </row>
    <row r="32897" spans="44:74">
      <c r="AR32897" s="8"/>
      <c r="BV32897" s="38"/>
    </row>
    <row r="32898" spans="44:74">
      <c r="AR32898" s="8"/>
      <c r="BV32898" s="38"/>
    </row>
    <row r="32899" spans="44:74">
      <c r="AR32899" s="8"/>
      <c r="BV32899" s="38"/>
    </row>
    <row r="32900" spans="44:74">
      <c r="AR32900" s="8"/>
      <c r="BV32900" s="38"/>
    </row>
    <row r="32901" spans="44:74">
      <c r="AR32901" s="8"/>
      <c r="BV32901" s="38"/>
    </row>
    <row r="32902" spans="44:74">
      <c r="AR32902" s="8"/>
      <c r="BV32902" s="38"/>
    </row>
    <row r="32903" spans="44:74">
      <c r="AR32903" s="8"/>
      <c r="BV32903" s="38"/>
    </row>
    <row r="32904" spans="44:74">
      <c r="AR32904" s="8"/>
      <c r="BV32904" s="38"/>
    </row>
    <row r="32905" spans="44:74">
      <c r="AR32905" s="8"/>
      <c r="BV32905" s="38"/>
    </row>
    <row r="32906" spans="44:74">
      <c r="AR32906" s="8"/>
      <c r="BV32906" s="38"/>
    </row>
    <row r="32907" spans="44:74">
      <c r="AR32907" s="8"/>
      <c r="BV32907" s="38"/>
    </row>
    <row r="32908" spans="44:74">
      <c r="AR32908" s="8"/>
      <c r="BV32908" s="38"/>
    </row>
    <row r="32909" spans="44:74">
      <c r="AR32909" s="8"/>
      <c r="BV32909" s="38"/>
    </row>
    <row r="32910" spans="44:74">
      <c r="AR32910" s="8"/>
      <c r="BV32910" s="38"/>
    </row>
    <row r="32911" spans="44:74">
      <c r="AR32911" s="8"/>
      <c r="BV32911" s="38"/>
    </row>
    <row r="32912" spans="44:74">
      <c r="AR32912" s="8"/>
      <c r="BV32912" s="38"/>
    </row>
    <row r="32913" spans="44:74">
      <c r="AR32913" s="8"/>
      <c r="BV32913" s="38"/>
    </row>
    <row r="32914" spans="44:74">
      <c r="AR32914" s="8"/>
      <c r="BV32914" s="38"/>
    </row>
    <row r="32915" spans="44:74">
      <c r="AR32915" s="8"/>
      <c r="BV32915" s="38"/>
    </row>
    <row r="32916" spans="44:74">
      <c r="AR32916" s="8"/>
      <c r="BV32916" s="38"/>
    </row>
    <row r="32917" spans="44:74">
      <c r="AR32917" s="8"/>
      <c r="BV32917" s="38"/>
    </row>
    <row r="32918" spans="44:74">
      <c r="AR32918" s="8"/>
      <c r="BV32918" s="38"/>
    </row>
    <row r="32919" spans="44:74">
      <c r="AR32919" s="8"/>
      <c r="BV32919" s="38"/>
    </row>
    <row r="32920" spans="44:74">
      <c r="AR32920" s="8"/>
      <c r="BV32920" s="38"/>
    </row>
    <row r="32921" spans="44:74">
      <c r="AR32921" s="8"/>
      <c r="BV32921" s="38"/>
    </row>
    <row r="32922" spans="44:74">
      <c r="AR32922" s="8"/>
      <c r="BV32922" s="38"/>
    </row>
    <row r="32923" spans="44:74">
      <c r="AR32923" s="8"/>
      <c r="BV32923" s="38"/>
    </row>
    <row r="32924" spans="44:74">
      <c r="AR32924" s="8"/>
      <c r="BV32924" s="38"/>
    </row>
    <row r="32925" spans="44:74">
      <c r="AR32925" s="8"/>
      <c r="BV32925" s="38"/>
    </row>
    <row r="32926" spans="44:74">
      <c r="AR32926" s="8"/>
      <c r="BV32926" s="38"/>
    </row>
    <row r="32927" spans="44:74">
      <c r="AR32927" s="8"/>
      <c r="BV32927" s="38"/>
    </row>
    <row r="32928" spans="44:74">
      <c r="AR32928" s="8"/>
      <c r="BV32928" s="38"/>
    </row>
    <row r="32929" spans="44:74">
      <c r="AR32929" s="8"/>
      <c r="BV32929" s="38"/>
    </row>
    <row r="32930" spans="44:74">
      <c r="AR32930" s="8"/>
      <c r="BV32930" s="38"/>
    </row>
    <row r="32931" spans="44:74">
      <c r="AR32931" s="8"/>
      <c r="BV32931" s="38"/>
    </row>
    <row r="32932" spans="44:74">
      <c r="AR32932" s="8"/>
      <c r="BV32932" s="38"/>
    </row>
    <row r="32933" spans="44:74">
      <c r="AR32933" s="8"/>
      <c r="BV32933" s="38"/>
    </row>
    <row r="32934" spans="44:74">
      <c r="AR32934" s="8"/>
      <c r="BV32934" s="38"/>
    </row>
    <row r="32935" spans="44:74">
      <c r="AR32935" s="8"/>
      <c r="BV32935" s="38"/>
    </row>
    <row r="32936" spans="44:74">
      <c r="AR32936" s="8"/>
      <c r="BV32936" s="38"/>
    </row>
    <row r="32937" spans="44:74">
      <c r="AR32937" s="8"/>
      <c r="BV32937" s="38"/>
    </row>
    <row r="32938" spans="44:74">
      <c r="AR32938" s="8"/>
      <c r="BV32938" s="38"/>
    </row>
    <row r="32939" spans="44:74">
      <c r="AR32939" s="8"/>
      <c r="BV32939" s="38"/>
    </row>
    <row r="32940" spans="44:74">
      <c r="AR32940" s="8"/>
      <c r="BV32940" s="38"/>
    </row>
    <row r="32941" spans="44:74">
      <c r="AR32941" s="8"/>
      <c r="BV32941" s="38"/>
    </row>
    <row r="32942" spans="44:74">
      <c r="AR32942" s="8"/>
      <c r="BV32942" s="38"/>
    </row>
    <row r="32943" spans="44:74">
      <c r="AR32943" s="8"/>
      <c r="BV32943" s="38"/>
    </row>
    <row r="32944" spans="44:74">
      <c r="AR32944" s="8"/>
      <c r="BV32944" s="38"/>
    </row>
    <row r="32945" spans="44:74">
      <c r="AR32945" s="8"/>
      <c r="BV32945" s="38"/>
    </row>
    <row r="32946" spans="44:74">
      <c r="AR32946" s="8"/>
      <c r="BV32946" s="38"/>
    </row>
    <row r="32947" spans="44:74">
      <c r="AR32947" s="8"/>
      <c r="BV32947" s="38"/>
    </row>
    <row r="32948" spans="44:74">
      <c r="AR32948" s="8"/>
      <c r="BV32948" s="38"/>
    </row>
    <row r="32949" spans="44:74">
      <c r="AR32949" s="8"/>
      <c r="BV32949" s="38"/>
    </row>
    <row r="32950" spans="44:74">
      <c r="AR32950" s="8"/>
      <c r="BV32950" s="38"/>
    </row>
    <row r="32951" spans="44:74">
      <c r="AR32951" s="8"/>
      <c r="BV32951" s="38"/>
    </row>
    <row r="32952" spans="44:74">
      <c r="AR32952" s="8"/>
      <c r="BV32952" s="38"/>
    </row>
    <row r="32953" spans="44:74">
      <c r="AR32953" s="8"/>
      <c r="BV32953" s="38"/>
    </row>
    <row r="32954" spans="44:74">
      <c r="AR32954" s="8"/>
      <c r="BV32954" s="38"/>
    </row>
    <row r="32955" spans="44:74">
      <c r="AR32955" s="8"/>
      <c r="BV32955" s="38"/>
    </row>
    <row r="32956" spans="44:74">
      <c r="AR32956" s="8"/>
      <c r="BV32956" s="38"/>
    </row>
    <row r="32957" spans="44:74">
      <c r="AR32957" s="8"/>
      <c r="BV32957" s="38"/>
    </row>
    <row r="32958" spans="44:74">
      <c r="AR32958" s="8"/>
      <c r="BV32958" s="38"/>
    </row>
    <row r="32959" spans="44:74">
      <c r="AR32959" s="8"/>
      <c r="BV32959" s="38"/>
    </row>
    <row r="32960" spans="44:74">
      <c r="AR32960" s="8"/>
      <c r="BV32960" s="38"/>
    </row>
    <row r="32961" spans="44:74">
      <c r="AR32961" s="8"/>
      <c r="BV32961" s="38"/>
    </row>
    <row r="32962" spans="44:74">
      <c r="AR32962" s="8"/>
      <c r="BV32962" s="38"/>
    </row>
    <row r="32963" spans="44:74">
      <c r="AR32963" s="8"/>
      <c r="BV32963" s="38"/>
    </row>
    <row r="32964" spans="44:74">
      <c r="AR32964" s="8"/>
      <c r="BV32964" s="38"/>
    </row>
    <row r="32965" spans="44:74">
      <c r="AR32965" s="8"/>
      <c r="BV32965" s="38"/>
    </row>
    <row r="32966" spans="44:74">
      <c r="AR32966" s="8"/>
      <c r="BV32966" s="38"/>
    </row>
    <row r="32967" spans="44:74">
      <c r="AR32967" s="8"/>
      <c r="BV32967" s="38"/>
    </row>
    <row r="32968" spans="44:74">
      <c r="AR32968" s="8"/>
      <c r="BV32968" s="38"/>
    </row>
    <row r="32969" spans="44:74">
      <c r="AR32969" s="8"/>
      <c r="BV32969" s="38"/>
    </row>
    <row r="32970" spans="44:74">
      <c r="AR32970" s="8"/>
      <c r="BV32970" s="38"/>
    </row>
    <row r="32971" spans="44:74">
      <c r="AR32971" s="8"/>
      <c r="BV32971" s="38"/>
    </row>
    <row r="32972" spans="44:74">
      <c r="AR32972" s="8"/>
      <c r="BV32972" s="38"/>
    </row>
    <row r="32973" spans="44:74">
      <c r="AR32973" s="8"/>
      <c r="BV32973" s="38"/>
    </row>
    <row r="32974" spans="44:74">
      <c r="AR32974" s="8"/>
      <c r="BV32974" s="38"/>
    </row>
    <row r="32975" spans="44:74">
      <c r="AR32975" s="8"/>
      <c r="BV32975" s="38"/>
    </row>
    <row r="32976" spans="44:74">
      <c r="AR32976" s="8"/>
      <c r="BV32976" s="38"/>
    </row>
    <row r="32977" spans="44:74">
      <c r="AR32977" s="8"/>
      <c r="BV32977" s="38"/>
    </row>
    <row r="32978" spans="44:74">
      <c r="AR32978" s="8"/>
      <c r="BV32978" s="38"/>
    </row>
    <row r="32979" spans="44:74">
      <c r="AR32979" s="8"/>
      <c r="BV32979" s="38"/>
    </row>
    <row r="32980" spans="44:74">
      <c r="AR32980" s="8"/>
      <c r="BV32980" s="38"/>
    </row>
    <row r="32981" spans="44:74">
      <c r="AR32981" s="8"/>
      <c r="BV32981" s="38"/>
    </row>
    <row r="32982" spans="44:74">
      <c r="AR32982" s="8"/>
      <c r="BV32982" s="38"/>
    </row>
    <row r="32983" spans="44:74">
      <c r="AR32983" s="8"/>
      <c r="BV32983" s="38"/>
    </row>
    <row r="32984" spans="44:74">
      <c r="AR32984" s="8"/>
      <c r="BV32984" s="38"/>
    </row>
    <row r="32985" spans="44:74">
      <c r="AR32985" s="8"/>
      <c r="BV32985" s="38"/>
    </row>
    <row r="32986" spans="44:74">
      <c r="AR32986" s="8"/>
      <c r="BV32986" s="38"/>
    </row>
    <row r="32987" spans="44:74">
      <c r="AR32987" s="8"/>
      <c r="BV32987" s="38"/>
    </row>
    <row r="32988" spans="44:74">
      <c r="AR32988" s="8"/>
      <c r="BV32988" s="38"/>
    </row>
    <row r="32989" spans="44:74">
      <c r="AR32989" s="8"/>
      <c r="BV32989" s="38"/>
    </row>
    <row r="32990" spans="44:74">
      <c r="AR32990" s="8"/>
      <c r="BV32990" s="38"/>
    </row>
    <row r="32991" spans="44:74">
      <c r="AR32991" s="8"/>
      <c r="BV32991" s="38"/>
    </row>
    <row r="32992" spans="44:74">
      <c r="AR32992" s="8"/>
      <c r="BV32992" s="38"/>
    </row>
    <row r="32993" spans="44:74">
      <c r="AR32993" s="8"/>
      <c r="BV32993" s="38"/>
    </row>
    <row r="32994" spans="44:74">
      <c r="AR32994" s="8"/>
      <c r="BV32994" s="38"/>
    </row>
    <row r="32995" spans="44:74">
      <c r="AR32995" s="8"/>
      <c r="BV32995" s="38"/>
    </row>
    <row r="32996" spans="44:74">
      <c r="AR32996" s="8"/>
      <c r="BV32996" s="38"/>
    </row>
    <row r="32997" spans="44:74">
      <c r="AR32997" s="8"/>
      <c r="BV32997" s="38"/>
    </row>
    <row r="32998" spans="44:74">
      <c r="AR32998" s="8"/>
      <c r="BV32998" s="38"/>
    </row>
    <row r="32999" spans="44:74">
      <c r="AR32999" s="8"/>
      <c r="BV32999" s="38"/>
    </row>
    <row r="33000" spans="44:74">
      <c r="AR33000" s="8"/>
      <c r="BV33000" s="38"/>
    </row>
    <row r="33001" spans="44:74">
      <c r="AR33001" s="8"/>
      <c r="BV33001" s="38"/>
    </row>
    <row r="33002" spans="44:74">
      <c r="AR33002" s="8"/>
      <c r="BV33002" s="38"/>
    </row>
    <row r="33003" spans="44:74">
      <c r="AR33003" s="8"/>
      <c r="BV33003" s="38"/>
    </row>
    <row r="33004" spans="44:74">
      <c r="AR33004" s="8"/>
      <c r="BV33004" s="38"/>
    </row>
    <row r="33005" spans="44:74">
      <c r="AR33005" s="8"/>
      <c r="BV33005" s="38"/>
    </row>
    <row r="33006" spans="44:74">
      <c r="AR33006" s="8"/>
      <c r="BV33006" s="38"/>
    </row>
    <row r="33007" spans="44:74">
      <c r="AR33007" s="8"/>
      <c r="BV33007" s="38"/>
    </row>
    <row r="33008" spans="44:74">
      <c r="AR33008" s="8"/>
      <c r="BV33008" s="38"/>
    </row>
    <row r="33009" spans="44:74">
      <c r="AR33009" s="8"/>
      <c r="BV33009" s="38"/>
    </row>
    <row r="33010" spans="44:74">
      <c r="AR33010" s="8"/>
      <c r="BV33010" s="38"/>
    </row>
    <row r="33011" spans="44:74">
      <c r="AR33011" s="8"/>
      <c r="BV33011" s="38"/>
    </row>
    <row r="33012" spans="44:74">
      <c r="AR33012" s="8"/>
      <c r="BV33012" s="38"/>
    </row>
    <row r="33013" spans="44:74">
      <c r="AR33013" s="8"/>
      <c r="BV33013" s="38"/>
    </row>
    <row r="33014" spans="44:74">
      <c r="AR33014" s="8"/>
      <c r="BV33014" s="38"/>
    </row>
    <row r="33015" spans="44:74">
      <c r="AR33015" s="8"/>
      <c r="BV33015" s="38"/>
    </row>
    <row r="33016" spans="44:74">
      <c r="AR33016" s="8"/>
      <c r="BV33016" s="38"/>
    </row>
    <row r="33017" spans="44:74">
      <c r="AR33017" s="8"/>
      <c r="BV33017" s="38"/>
    </row>
    <row r="33018" spans="44:74">
      <c r="AR33018" s="8"/>
      <c r="BV33018" s="38"/>
    </row>
    <row r="33019" spans="44:74">
      <c r="AR33019" s="8"/>
      <c r="BV33019" s="38"/>
    </row>
    <row r="33020" spans="44:74">
      <c r="AR33020" s="8"/>
      <c r="BV33020" s="38"/>
    </row>
    <row r="33021" spans="44:74">
      <c r="AR33021" s="8"/>
      <c r="BV33021" s="38"/>
    </row>
    <row r="33022" spans="44:74">
      <c r="AR33022" s="8"/>
      <c r="BV33022" s="38"/>
    </row>
    <row r="33023" spans="44:74">
      <c r="AR33023" s="8"/>
      <c r="BV33023" s="38"/>
    </row>
    <row r="33024" spans="44:74">
      <c r="AR33024" s="8"/>
      <c r="BV33024" s="38"/>
    </row>
    <row r="33025" spans="44:74">
      <c r="AR33025" s="8"/>
      <c r="BV33025" s="38"/>
    </row>
    <row r="33026" spans="44:74">
      <c r="AR33026" s="8"/>
      <c r="BV33026" s="38"/>
    </row>
    <row r="33027" spans="44:74">
      <c r="AR33027" s="8"/>
      <c r="BV33027" s="38"/>
    </row>
    <row r="33028" spans="44:74">
      <c r="AR33028" s="8"/>
      <c r="BV33028" s="38"/>
    </row>
    <row r="33029" spans="44:74">
      <c r="AR33029" s="8"/>
      <c r="BV33029" s="38"/>
    </row>
    <row r="33030" spans="44:74">
      <c r="AR33030" s="8"/>
      <c r="BV33030" s="38"/>
    </row>
    <row r="33031" spans="44:74">
      <c r="AR33031" s="8"/>
      <c r="BV33031" s="38"/>
    </row>
    <row r="33032" spans="44:74">
      <c r="AR33032" s="8"/>
      <c r="BV33032" s="38"/>
    </row>
    <row r="33033" spans="44:74">
      <c r="AR33033" s="8"/>
      <c r="BV33033" s="38"/>
    </row>
    <row r="33034" spans="44:74">
      <c r="AR33034" s="8"/>
      <c r="BV33034" s="38"/>
    </row>
    <row r="33035" spans="44:74">
      <c r="AR33035" s="8"/>
      <c r="BV33035" s="38"/>
    </row>
    <row r="33036" spans="44:74">
      <c r="AR33036" s="8"/>
      <c r="BV33036" s="38"/>
    </row>
    <row r="33037" spans="44:74">
      <c r="AR33037" s="8"/>
      <c r="BV33037" s="38"/>
    </row>
    <row r="33038" spans="44:74">
      <c r="AR33038" s="8"/>
      <c r="BV33038" s="38"/>
    </row>
    <row r="33039" spans="44:74">
      <c r="AR33039" s="8"/>
      <c r="BV33039" s="38"/>
    </row>
    <row r="33040" spans="44:74">
      <c r="AR33040" s="8"/>
      <c r="BV33040" s="38"/>
    </row>
    <row r="33041" spans="44:74">
      <c r="AR33041" s="8"/>
      <c r="BV33041" s="38"/>
    </row>
    <row r="33042" spans="44:74">
      <c r="AR33042" s="8"/>
      <c r="BV33042" s="38"/>
    </row>
    <row r="33043" spans="44:74">
      <c r="AR33043" s="8"/>
      <c r="BV33043" s="38"/>
    </row>
    <row r="33044" spans="44:74">
      <c r="AR33044" s="8"/>
      <c r="BV33044" s="38"/>
    </row>
    <row r="33045" spans="44:74">
      <c r="AR33045" s="8"/>
      <c r="BV33045" s="38"/>
    </row>
    <row r="33046" spans="44:74">
      <c r="AR33046" s="8"/>
      <c r="BV33046" s="38"/>
    </row>
    <row r="33047" spans="44:74">
      <c r="AR33047" s="8"/>
      <c r="BV33047" s="38"/>
    </row>
    <row r="33048" spans="44:74">
      <c r="AR33048" s="8"/>
      <c r="BV33048" s="38"/>
    </row>
    <row r="33049" spans="44:74">
      <c r="AR33049" s="8"/>
      <c r="BV33049" s="38"/>
    </row>
    <row r="33050" spans="44:74">
      <c r="AR33050" s="8"/>
      <c r="BV33050" s="38"/>
    </row>
    <row r="33051" spans="44:74">
      <c r="AR33051" s="8"/>
      <c r="BV33051" s="38"/>
    </row>
    <row r="33052" spans="44:74">
      <c r="AR33052" s="8"/>
      <c r="BV33052" s="38"/>
    </row>
    <row r="33053" spans="44:74">
      <c r="AR33053" s="8"/>
      <c r="BV33053" s="38"/>
    </row>
    <row r="33054" spans="44:74">
      <c r="AR33054" s="8"/>
      <c r="BV33054" s="38"/>
    </row>
    <row r="33055" spans="44:74">
      <c r="AR33055" s="8"/>
      <c r="BV33055" s="38"/>
    </row>
    <row r="33056" spans="44:74">
      <c r="AR33056" s="8"/>
      <c r="BV33056" s="38"/>
    </row>
    <row r="33057" spans="44:74">
      <c r="AR33057" s="8"/>
      <c r="BV33057" s="38"/>
    </row>
    <row r="33058" spans="44:74">
      <c r="AR33058" s="8"/>
      <c r="BV33058" s="38"/>
    </row>
    <row r="33059" spans="44:74">
      <c r="AR33059" s="8"/>
      <c r="BV33059" s="38"/>
    </row>
    <row r="33060" spans="44:74">
      <c r="AR33060" s="8"/>
      <c r="BV33060" s="38"/>
    </row>
    <row r="33061" spans="44:74">
      <c r="AR33061" s="8"/>
      <c r="BV33061" s="38"/>
    </row>
    <row r="33062" spans="44:74">
      <c r="AR33062" s="8"/>
      <c r="BV33062" s="38"/>
    </row>
    <row r="33063" spans="44:74">
      <c r="AR33063" s="8"/>
      <c r="BV33063" s="38"/>
    </row>
    <row r="33064" spans="44:74">
      <c r="AR33064" s="8"/>
      <c r="BV33064" s="38"/>
    </row>
    <row r="33065" spans="44:74">
      <c r="AR33065" s="8"/>
      <c r="BV33065" s="38"/>
    </row>
    <row r="33066" spans="44:74">
      <c r="AR33066" s="8"/>
      <c r="BV33066" s="38"/>
    </row>
    <row r="33067" spans="44:74">
      <c r="AR33067" s="8"/>
      <c r="BV33067" s="38"/>
    </row>
    <row r="33068" spans="44:74">
      <c r="AR33068" s="8"/>
      <c r="BV33068" s="38"/>
    </row>
    <row r="33069" spans="44:74">
      <c r="AR33069" s="8"/>
      <c r="BV33069" s="38"/>
    </row>
    <row r="33070" spans="44:74">
      <c r="AR33070" s="8"/>
      <c r="BV33070" s="38"/>
    </row>
    <row r="33071" spans="44:74">
      <c r="AR33071" s="8"/>
      <c r="BV33071" s="38"/>
    </row>
    <row r="33072" spans="44:74">
      <c r="AR33072" s="8"/>
      <c r="BV33072" s="38"/>
    </row>
    <row r="33073" spans="44:74">
      <c r="AR33073" s="8"/>
      <c r="BV33073" s="38"/>
    </row>
    <row r="33074" spans="44:74">
      <c r="AR33074" s="8"/>
      <c r="BV33074" s="38"/>
    </row>
    <row r="33075" spans="44:74">
      <c r="AR33075" s="8"/>
      <c r="BV33075" s="38"/>
    </row>
    <row r="33076" spans="44:74">
      <c r="AR33076" s="8"/>
      <c r="BV33076" s="38"/>
    </row>
    <row r="33077" spans="44:74">
      <c r="AR33077" s="8"/>
      <c r="BV33077" s="38"/>
    </row>
    <row r="33078" spans="44:74">
      <c r="AR33078" s="8"/>
      <c r="BV33078" s="38"/>
    </row>
    <row r="33079" spans="44:74">
      <c r="AR33079" s="8"/>
      <c r="BV33079" s="38"/>
    </row>
    <row r="33080" spans="44:74">
      <c r="AR33080" s="8"/>
      <c r="BV33080" s="38"/>
    </row>
    <row r="33081" spans="44:74">
      <c r="AR33081" s="8"/>
      <c r="BV33081" s="38"/>
    </row>
    <row r="33082" spans="44:74">
      <c r="AR33082" s="8"/>
      <c r="BV33082" s="38"/>
    </row>
    <row r="33083" spans="44:74">
      <c r="AR33083" s="8"/>
      <c r="BV33083" s="38"/>
    </row>
    <row r="33084" spans="44:74">
      <c r="AR33084" s="8"/>
      <c r="BV33084" s="38"/>
    </row>
    <row r="33085" spans="44:74">
      <c r="AR33085" s="8"/>
      <c r="BV33085" s="38"/>
    </row>
    <row r="33086" spans="44:74">
      <c r="AR33086" s="8"/>
      <c r="BV33086" s="38"/>
    </row>
    <row r="33087" spans="44:74">
      <c r="AR33087" s="8"/>
      <c r="BV33087" s="38"/>
    </row>
    <row r="33088" spans="44:74">
      <c r="AR33088" s="8"/>
      <c r="BV33088" s="38"/>
    </row>
    <row r="33089" spans="44:74">
      <c r="AR33089" s="8"/>
      <c r="BV33089" s="38"/>
    </row>
    <row r="33090" spans="44:74">
      <c r="AR33090" s="8"/>
      <c r="BV33090" s="38"/>
    </row>
    <row r="33091" spans="44:74">
      <c r="AR33091" s="8"/>
      <c r="BV33091" s="38"/>
    </row>
    <row r="33092" spans="44:74">
      <c r="AR33092" s="8"/>
      <c r="BV33092" s="38"/>
    </row>
    <row r="33093" spans="44:74">
      <c r="AR33093" s="8"/>
      <c r="BV33093" s="38"/>
    </row>
    <row r="33094" spans="44:74">
      <c r="AR33094" s="8"/>
      <c r="BV33094" s="38"/>
    </row>
    <row r="33095" spans="44:74">
      <c r="AR33095" s="8"/>
      <c r="BV33095" s="38"/>
    </row>
    <row r="33096" spans="44:74">
      <c r="AR33096" s="8"/>
      <c r="BV33096" s="38"/>
    </row>
    <row r="33097" spans="44:74">
      <c r="AR33097" s="8"/>
      <c r="BV33097" s="38"/>
    </row>
    <row r="33098" spans="44:74">
      <c r="AR33098" s="8"/>
      <c r="BV33098" s="38"/>
    </row>
    <row r="33099" spans="44:74">
      <c r="AR33099" s="8"/>
      <c r="BV33099" s="38"/>
    </row>
    <row r="33100" spans="44:74">
      <c r="AR33100" s="8"/>
      <c r="BV33100" s="38"/>
    </row>
    <row r="33101" spans="44:74">
      <c r="AR33101" s="8"/>
      <c r="BV33101" s="38"/>
    </row>
    <row r="33102" spans="44:74">
      <c r="AR33102" s="8"/>
      <c r="BV33102" s="38"/>
    </row>
    <row r="33103" spans="44:74">
      <c r="AR33103" s="8"/>
      <c r="BV33103" s="38"/>
    </row>
    <row r="33104" spans="44:74">
      <c r="AR33104" s="8"/>
      <c r="BV33104" s="38"/>
    </row>
    <row r="33105" spans="44:74">
      <c r="AR33105" s="8"/>
      <c r="BV33105" s="38"/>
    </row>
    <row r="33106" spans="44:74">
      <c r="AR33106" s="8"/>
      <c r="BV33106" s="38"/>
    </row>
    <row r="33107" spans="44:74">
      <c r="AR33107" s="8"/>
      <c r="BV33107" s="38"/>
    </row>
    <row r="33108" spans="44:74">
      <c r="AR33108" s="8"/>
      <c r="BV33108" s="38"/>
    </row>
    <row r="33109" spans="44:74">
      <c r="AR33109" s="8"/>
      <c r="BV33109" s="38"/>
    </row>
    <row r="33110" spans="44:74">
      <c r="AR33110" s="8"/>
      <c r="BV33110" s="38"/>
    </row>
    <row r="33111" spans="44:74">
      <c r="AR33111" s="8"/>
      <c r="BV33111" s="38"/>
    </row>
    <row r="33112" spans="44:74">
      <c r="AR33112" s="8"/>
      <c r="BV33112" s="38"/>
    </row>
    <row r="33113" spans="44:74">
      <c r="AR33113" s="8"/>
      <c r="BV33113" s="38"/>
    </row>
    <row r="33114" spans="44:74">
      <c r="AR33114" s="8"/>
      <c r="BV33114" s="38"/>
    </row>
    <row r="33115" spans="44:74">
      <c r="AR33115" s="8"/>
      <c r="BV33115" s="38"/>
    </row>
    <row r="33116" spans="44:74">
      <c r="AR33116" s="8"/>
      <c r="BV33116" s="38"/>
    </row>
    <row r="33117" spans="44:74">
      <c r="AR33117" s="8"/>
      <c r="BV33117" s="38"/>
    </row>
    <row r="33118" spans="44:74">
      <c r="AR33118" s="8"/>
      <c r="BV33118" s="38"/>
    </row>
    <row r="33119" spans="44:74">
      <c r="AR33119" s="8"/>
      <c r="BV33119" s="38"/>
    </row>
    <row r="33120" spans="44:74">
      <c r="AR33120" s="8"/>
      <c r="BV33120" s="38"/>
    </row>
    <row r="33121" spans="44:74">
      <c r="AR33121" s="8"/>
      <c r="BV33121" s="38"/>
    </row>
    <row r="33122" spans="44:74">
      <c r="AR33122" s="8"/>
      <c r="BV33122" s="38"/>
    </row>
    <row r="33123" spans="44:74">
      <c r="AR33123" s="8"/>
      <c r="BV33123" s="38"/>
    </row>
    <row r="33124" spans="44:74">
      <c r="AR33124" s="8"/>
      <c r="BV33124" s="38"/>
    </row>
    <row r="33125" spans="44:74">
      <c r="AR33125" s="8"/>
      <c r="BV33125" s="38"/>
    </row>
    <row r="33126" spans="44:74">
      <c r="AR33126" s="8"/>
      <c r="BV33126" s="38"/>
    </row>
    <row r="33127" spans="44:74">
      <c r="AR33127" s="8"/>
      <c r="BV33127" s="38"/>
    </row>
    <row r="33128" spans="44:74">
      <c r="AR33128" s="8"/>
      <c r="BV33128" s="38"/>
    </row>
    <row r="33129" spans="44:74">
      <c r="AR33129" s="8"/>
      <c r="BV33129" s="38"/>
    </row>
    <row r="33130" spans="44:74">
      <c r="AR33130" s="8"/>
      <c r="BV33130" s="38"/>
    </row>
    <row r="33131" spans="44:74">
      <c r="AR33131" s="8"/>
      <c r="BV33131" s="38"/>
    </row>
    <row r="33132" spans="44:74">
      <c r="AR33132" s="8"/>
      <c r="BV33132" s="38"/>
    </row>
    <row r="33133" spans="44:74">
      <c r="AR33133" s="8"/>
      <c r="BV33133" s="38"/>
    </row>
    <row r="33134" spans="44:74">
      <c r="AR33134" s="8"/>
      <c r="BV33134" s="38"/>
    </row>
    <row r="33135" spans="44:74">
      <c r="AR33135" s="8"/>
      <c r="BV33135" s="38"/>
    </row>
    <row r="33136" spans="44:74">
      <c r="AR33136" s="8"/>
      <c r="BV33136" s="38"/>
    </row>
    <row r="33137" spans="44:74">
      <c r="AR33137" s="8"/>
      <c r="BV33137" s="38"/>
    </row>
    <row r="33138" spans="44:74">
      <c r="AR33138" s="8"/>
      <c r="BV33138" s="38"/>
    </row>
    <row r="33139" spans="44:74">
      <c r="AR33139" s="8"/>
      <c r="BV33139" s="38"/>
    </row>
    <row r="33140" spans="44:74">
      <c r="AR33140" s="8"/>
      <c r="BV33140" s="38"/>
    </row>
    <row r="33141" spans="44:74">
      <c r="AR33141" s="8"/>
      <c r="BV33141" s="38"/>
    </row>
    <row r="33142" spans="44:74">
      <c r="AR33142" s="8"/>
      <c r="BV33142" s="38"/>
    </row>
    <row r="33143" spans="44:74">
      <c r="AR33143" s="8"/>
      <c r="BV33143" s="38"/>
    </row>
    <row r="33144" spans="44:74">
      <c r="AR33144" s="8"/>
      <c r="BV33144" s="38"/>
    </row>
    <row r="33145" spans="44:74">
      <c r="AR33145" s="8"/>
      <c r="BV33145" s="38"/>
    </row>
    <row r="33146" spans="44:74">
      <c r="AR33146" s="8"/>
      <c r="BV33146" s="38"/>
    </row>
    <row r="33147" spans="44:74">
      <c r="AR33147" s="8"/>
      <c r="BV33147" s="38"/>
    </row>
    <row r="33148" spans="44:74">
      <c r="AR33148" s="8"/>
      <c r="BV33148" s="38"/>
    </row>
    <row r="33149" spans="44:74">
      <c r="AR33149" s="8"/>
      <c r="BV33149" s="38"/>
    </row>
    <row r="33150" spans="44:74">
      <c r="AR33150" s="8"/>
      <c r="BV33150" s="38"/>
    </row>
    <row r="33151" spans="44:74">
      <c r="AR33151" s="8"/>
      <c r="BV33151" s="38"/>
    </row>
    <row r="33152" spans="44:74">
      <c r="AR33152" s="8"/>
      <c r="BV33152" s="38"/>
    </row>
    <row r="33153" spans="44:74">
      <c r="AR33153" s="8"/>
      <c r="BV33153" s="38"/>
    </row>
    <row r="33154" spans="44:74">
      <c r="AR33154" s="8"/>
      <c r="BV33154" s="38"/>
    </row>
    <row r="33155" spans="44:74">
      <c r="AR33155" s="8"/>
      <c r="BV33155" s="38"/>
    </row>
    <row r="33156" spans="44:74">
      <c r="AR33156" s="8"/>
      <c r="BV33156" s="38"/>
    </row>
    <row r="33157" spans="44:74">
      <c r="AR33157" s="8"/>
      <c r="BV33157" s="38"/>
    </row>
    <row r="33158" spans="44:74">
      <c r="AR33158" s="8"/>
      <c r="BV33158" s="38"/>
    </row>
    <row r="33159" spans="44:74">
      <c r="AR33159" s="8"/>
      <c r="BV33159" s="38"/>
    </row>
    <row r="33160" spans="44:74">
      <c r="AR33160" s="8"/>
      <c r="BV33160" s="38"/>
    </row>
    <row r="33161" spans="44:74">
      <c r="AR33161" s="8"/>
      <c r="BV33161" s="38"/>
    </row>
    <row r="33162" spans="44:74">
      <c r="AR33162" s="8"/>
      <c r="BV33162" s="38"/>
    </row>
    <row r="33163" spans="44:74">
      <c r="AR33163" s="8"/>
      <c r="BV33163" s="38"/>
    </row>
    <row r="33164" spans="44:74">
      <c r="AR33164" s="8"/>
      <c r="BV33164" s="38"/>
    </row>
    <row r="33165" spans="44:74">
      <c r="AR33165" s="8"/>
      <c r="BV33165" s="38"/>
    </row>
    <row r="33166" spans="44:74">
      <c r="AR33166" s="8"/>
      <c r="BV33166" s="38"/>
    </row>
    <row r="33167" spans="44:74">
      <c r="AR33167" s="8"/>
      <c r="BV33167" s="38"/>
    </row>
    <row r="33168" spans="44:74">
      <c r="AR33168" s="8"/>
      <c r="BV33168" s="38"/>
    </row>
    <row r="33169" spans="44:74">
      <c r="AR33169" s="8"/>
      <c r="BV33169" s="38"/>
    </row>
    <row r="33170" spans="44:74">
      <c r="AR33170" s="8"/>
      <c r="BV33170" s="38"/>
    </row>
    <row r="33171" spans="44:74">
      <c r="AR33171" s="8"/>
      <c r="BV33171" s="38"/>
    </row>
    <row r="33172" spans="44:74">
      <c r="AR33172" s="8"/>
      <c r="BV33172" s="38"/>
    </row>
    <row r="33173" spans="44:74">
      <c r="AR33173" s="8"/>
      <c r="BV33173" s="38"/>
    </row>
    <row r="33174" spans="44:74">
      <c r="AR33174" s="8"/>
      <c r="BV33174" s="38"/>
    </row>
    <row r="33175" spans="44:74">
      <c r="AR33175" s="8"/>
      <c r="BV33175" s="38"/>
    </row>
    <row r="33176" spans="44:74">
      <c r="AR33176" s="8"/>
      <c r="BV33176" s="38"/>
    </row>
    <row r="33177" spans="44:74">
      <c r="AR33177" s="8"/>
      <c r="BV33177" s="38"/>
    </row>
    <row r="33178" spans="44:74">
      <c r="AR33178" s="8"/>
      <c r="BV33178" s="38"/>
    </row>
    <row r="33179" spans="44:74">
      <c r="AR33179" s="8"/>
      <c r="BV33179" s="38"/>
    </row>
    <row r="33180" spans="44:74">
      <c r="AR33180" s="8"/>
      <c r="BV33180" s="38"/>
    </row>
    <row r="33181" spans="44:74">
      <c r="AR33181" s="8"/>
      <c r="BV33181" s="38"/>
    </row>
    <row r="33182" spans="44:74">
      <c r="AR33182" s="8"/>
      <c r="BV33182" s="38"/>
    </row>
    <row r="33183" spans="44:74">
      <c r="AR33183" s="8"/>
      <c r="BV33183" s="38"/>
    </row>
    <row r="33184" spans="44:74">
      <c r="AR33184" s="8"/>
      <c r="BV33184" s="38"/>
    </row>
    <row r="33185" spans="44:74">
      <c r="AR33185" s="8"/>
      <c r="BV33185" s="38"/>
    </row>
    <row r="33186" spans="44:74">
      <c r="AR33186" s="8"/>
      <c r="BV33186" s="38"/>
    </row>
    <row r="33187" spans="44:74">
      <c r="AR33187" s="8"/>
      <c r="BV33187" s="38"/>
    </row>
    <row r="33188" spans="44:74">
      <c r="AR33188" s="8"/>
      <c r="BV33188" s="38"/>
    </row>
    <row r="33189" spans="44:74">
      <c r="AR33189" s="8"/>
      <c r="BV33189" s="38"/>
    </row>
    <row r="33190" spans="44:74">
      <c r="AR33190" s="8"/>
      <c r="BV33190" s="38"/>
    </row>
    <row r="33191" spans="44:74">
      <c r="AR33191" s="8"/>
      <c r="BV33191" s="38"/>
    </row>
    <row r="33192" spans="44:74">
      <c r="AR33192" s="8"/>
      <c r="BV33192" s="38"/>
    </row>
    <row r="33193" spans="44:74">
      <c r="AR33193" s="8"/>
      <c r="BV33193" s="38"/>
    </row>
    <row r="33194" spans="44:74">
      <c r="AR33194" s="8"/>
      <c r="BV33194" s="38"/>
    </row>
    <row r="33195" spans="44:74">
      <c r="AR33195" s="8"/>
      <c r="BV33195" s="38"/>
    </row>
    <row r="33196" spans="44:74">
      <c r="AR33196" s="8"/>
      <c r="BV33196" s="38"/>
    </row>
    <row r="33197" spans="44:74">
      <c r="AR33197" s="8"/>
      <c r="BV33197" s="38"/>
    </row>
    <row r="33198" spans="44:74">
      <c r="AR33198" s="8"/>
      <c r="BV33198" s="38"/>
    </row>
    <row r="33199" spans="44:74">
      <c r="AR33199" s="8"/>
      <c r="BV33199" s="38"/>
    </row>
    <row r="33200" spans="44:74">
      <c r="AR33200" s="8"/>
      <c r="BV33200" s="38"/>
    </row>
    <row r="33201" spans="44:74">
      <c r="AR33201" s="8"/>
      <c r="BV33201" s="38"/>
    </row>
    <row r="33202" spans="44:74">
      <c r="AR33202" s="8"/>
      <c r="BV33202" s="38"/>
    </row>
    <row r="33203" spans="44:74">
      <c r="AR33203" s="8"/>
      <c r="BV33203" s="38"/>
    </row>
    <row r="33204" spans="44:74">
      <c r="AR33204" s="8"/>
      <c r="BV33204" s="38"/>
    </row>
    <row r="33205" spans="44:74">
      <c r="AR33205" s="8"/>
      <c r="BV33205" s="38"/>
    </row>
    <row r="33206" spans="44:74">
      <c r="AR33206" s="8"/>
      <c r="BV33206" s="38"/>
    </row>
    <row r="33207" spans="44:74">
      <c r="AR33207" s="8"/>
      <c r="BV33207" s="38"/>
    </row>
    <row r="33208" spans="44:74">
      <c r="AR33208" s="8"/>
      <c r="BV33208" s="38"/>
    </row>
    <row r="33209" spans="44:74">
      <c r="AR33209" s="8"/>
      <c r="BV33209" s="38"/>
    </row>
    <row r="33210" spans="44:74">
      <c r="AR33210" s="8"/>
      <c r="BV33210" s="38"/>
    </row>
    <row r="33211" spans="44:74">
      <c r="AR33211" s="8"/>
      <c r="BV33211" s="38"/>
    </row>
    <row r="33212" spans="44:74">
      <c r="AR33212" s="8"/>
      <c r="BV33212" s="38"/>
    </row>
    <row r="33213" spans="44:74">
      <c r="AR33213" s="8"/>
      <c r="BV33213" s="38"/>
    </row>
    <row r="33214" spans="44:74">
      <c r="AR33214" s="8"/>
      <c r="BV33214" s="38"/>
    </row>
    <row r="33215" spans="44:74">
      <c r="AR33215" s="8"/>
      <c r="BV33215" s="38"/>
    </row>
    <row r="33216" spans="44:74">
      <c r="AR33216" s="8"/>
      <c r="BV33216" s="38"/>
    </row>
    <row r="33217" spans="44:74">
      <c r="AR33217" s="8"/>
      <c r="BV33217" s="38"/>
    </row>
    <row r="33218" spans="44:74">
      <c r="AR33218" s="8"/>
      <c r="BV33218" s="38"/>
    </row>
    <row r="33219" spans="44:74">
      <c r="AR33219" s="8"/>
      <c r="BV33219" s="38"/>
    </row>
    <row r="33220" spans="44:74">
      <c r="AR33220" s="8"/>
      <c r="BV33220" s="38"/>
    </row>
    <row r="33221" spans="44:74">
      <c r="AR33221" s="8"/>
      <c r="BV33221" s="38"/>
    </row>
    <row r="33222" spans="44:74">
      <c r="AR33222" s="8"/>
      <c r="BV33222" s="38"/>
    </row>
    <row r="33223" spans="44:74">
      <c r="AR33223" s="8"/>
      <c r="BV33223" s="38"/>
    </row>
    <row r="33224" spans="44:74">
      <c r="AR33224" s="8"/>
      <c r="BV33224" s="38"/>
    </row>
    <row r="33225" spans="44:74">
      <c r="AR33225" s="8"/>
      <c r="BV33225" s="38"/>
    </row>
    <row r="33226" spans="44:74">
      <c r="AR33226" s="8"/>
      <c r="BV33226" s="38"/>
    </row>
    <row r="33227" spans="44:74">
      <c r="AR33227" s="8"/>
      <c r="BV33227" s="38"/>
    </row>
    <row r="33228" spans="44:74">
      <c r="AR33228" s="8"/>
      <c r="BV33228" s="38"/>
    </row>
    <row r="33229" spans="44:74">
      <c r="AR33229" s="8"/>
      <c r="BV33229" s="38"/>
    </row>
    <row r="33230" spans="44:74">
      <c r="AR33230" s="8"/>
      <c r="BV33230" s="38"/>
    </row>
    <row r="33231" spans="44:74">
      <c r="AR33231" s="8"/>
      <c r="BV33231" s="38"/>
    </row>
    <row r="33232" spans="44:74">
      <c r="AR33232" s="8"/>
      <c r="BV33232" s="38"/>
    </row>
    <row r="33233" spans="44:74">
      <c r="AR33233" s="8"/>
      <c r="BV33233" s="38"/>
    </row>
    <row r="33234" spans="44:74">
      <c r="AR33234" s="8"/>
      <c r="BV33234" s="38"/>
    </row>
    <row r="33235" spans="44:74">
      <c r="AR33235" s="8"/>
      <c r="BV33235" s="38"/>
    </row>
    <row r="33236" spans="44:74">
      <c r="AR33236" s="8"/>
      <c r="BV33236" s="38"/>
    </row>
    <row r="33237" spans="44:74">
      <c r="AR33237" s="8"/>
      <c r="BV33237" s="38"/>
    </row>
    <row r="33238" spans="44:74">
      <c r="AR33238" s="8"/>
      <c r="BV33238" s="38"/>
    </row>
    <row r="33239" spans="44:74">
      <c r="AR33239" s="8"/>
      <c r="BV33239" s="38"/>
    </row>
    <row r="33240" spans="44:74">
      <c r="AR33240" s="8"/>
      <c r="BV33240" s="38"/>
    </row>
    <row r="33241" spans="44:74">
      <c r="AR33241" s="8"/>
      <c r="BV33241" s="38"/>
    </row>
    <row r="33242" spans="44:74">
      <c r="AR33242" s="8"/>
      <c r="BV33242" s="38"/>
    </row>
    <row r="33243" spans="44:74">
      <c r="AR33243" s="8"/>
      <c r="BV33243" s="38"/>
    </row>
    <row r="33244" spans="44:74">
      <c r="AR33244" s="8"/>
      <c r="BV33244" s="38"/>
    </row>
    <row r="33245" spans="44:74">
      <c r="AR33245" s="8"/>
      <c r="BV33245" s="38"/>
    </row>
    <row r="33246" spans="44:74">
      <c r="AR33246" s="8"/>
      <c r="BV33246" s="38"/>
    </row>
    <row r="33247" spans="44:74">
      <c r="AR33247" s="8"/>
      <c r="BV33247" s="38"/>
    </row>
    <row r="33248" spans="44:74">
      <c r="AR33248" s="8"/>
      <c r="BV33248" s="38"/>
    </row>
    <row r="33249" spans="44:74">
      <c r="AR33249" s="8"/>
      <c r="BV33249" s="38"/>
    </row>
    <row r="33250" spans="44:74">
      <c r="AR33250" s="8"/>
      <c r="BV33250" s="38"/>
    </row>
    <row r="33251" spans="44:74">
      <c r="AR33251" s="8"/>
      <c r="BV33251" s="38"/>
    </row>
    <row r="33252" spans="44:74">
      <c r="AR33252" s="8"/>
      <c r="BV33252" s="38"/>
    </row>
    <row r="33253" spans="44:74">
      <c r="AR33253" s="8"/>
      <c r="BV33253" s="38"/>
    </row>
    <row r="33254" spans="44:74">
      <c r="AR33254" s="8"/>
      <c r="BV33254" s="38"/>
    </row>
    <row r="33255" spans="44:74">
      <c r="AR33255" s="8"/>
      <c r="BV33255" s="38"/>
    </row>
    <row r="33256" spans="44:74">
      <c r="AR33256" s="8"/>
      <c r="BV33256" s="38"/>
    </row>
    <row r="33257" spans="44:74">
      <c r="AR33257" s="8"/>
      <c r="BV33257" s="38"/>
    </row>
    <row r="33258" spans="44:74">
      <c r="AR33258" s="8"/>
      <c r="BV33258" s="38"/>
    </row>
    <row r="33259" spans="44:74">
      <c r="AR33259" s="8"/>
      <c r="BV33259" s="38"/>
    </row>
    <row r="33260" spans="44:74">
      <c r="AR33260" s="8"/>
      <c r="BV33260" s="38"/>
    </row>
    <row r="33261" spans="44:74">
      <c r="AR33261" s="8"/>
      <c r="BV33261" s="38"/>
    </row>
    <row r="33262" spans="44:74">
      <c r="AR33262" s="8"/>
      <c r="BV33262" s="38"/>
    </row>
    <row r="33263" spans="44:74">
      <c r="AR33263" s="8"/>
      <c r="BV33263" s="38"/>
    </row>
    <row r="33264" spans="44:74">
      <c r="AR33264" s="8"/>
      <c r="BV33264" s="38"/>
    </row>
    <row r="33265" spans="44:74">
      <c r="AR33265" s="8"/>
      <c r="BV33265" s="38"/>
    </row>
    <row r="33266" spans="44:74">
      <c r="AR33266" s="8"/>
      <c r="BV33266" s="38"/>
    </row>
    <row r="33267" spans="44:74">
      <c r="AR33267" s="8"/>
      <c r="BV33267" s="38"/>
    </row>
    <row r="33268" spans="44:74">
      <c r="AR33268" s="8"/>
      <c r="BV33268" s="38"/>
    </row>
    <row r="33269" spans="44:74">
      <c r="AR33269" s="8"/>
      <c r="BV33269" s="38"/>
    </row>
    <row r="33270" spans="44:74">
      <c r="AR33270" s="8"/>
      <c r="BV33270" s="38"/>
    </row>
    <row r="33271" spans="44:74">
      <c r="AR33271" s="8"/>
      <c r="BV33271" s="38"/>
    </row>
    <row r="33272" spans="44:74">
      <c r="AR33272" s="8"/>
      <c r="BV33272" s="38"/>
    </row>
    <row r="33273" spans="44:74">
      <c r="AR33273" s="8"/>
      <c r="BV33273" s="38"/>
    </row>
    <row r="33274" spans="44:74">
      <c r="AR33274" s="8"/>
      <c r="BV33274" s="38"/>
    </row>
    <row r="33275" spans="44:74">
      <c r="AR33275" s="8"/>
      <c r="BV33275" s="38"/>
    </row>
    <row r="33276" spans="44:74">
      <c r="AR33276" s="8"/>
      <c r="BV33276" s="38"/>
    </row>
    <row r="33277" spans="44:74">
      <c r="AR33277" s="8"/>
      <c r="BV33277" s="38"/>
    </row>
    <row r="33278" spans="44:74">
      <c r="AR33278" s="8"/>
      <c r="BV33278" s="38"/>
    </row>
    <row r="33279" spans="44:74">
      <c r="AR33279" s="8"/>
      <c r="BV33279" s="38"/>
    </row>
    <row r="33280" spans="44:74">
      <c r="AR33280" s="8"/>
      <c r="BV33280" s="38"/>
    </row>
    <row r="33281" spans="44:74">
      <c r="AR33281" s="8"/>
      <c r="BV33281" s="38"/>
    </row>
    <row r="33282" spans="44:74">
      <c r="AR33282" s="8"/>
      <c r="BV33282" s="38"/>
    </row>
    <row r="33283" spans="44:74">
      <c r="AR33283" s="8"/>
      <c r="BV33283" s="38"/>
    </row>
    <row r="33284" spans="44:74">
      <c r="AR33284" s="8"/>
      <c r="BV33284" s="38"/>
    </row>
    <row r="33285" spans="44:74">
      <c r="AR33285" s="8"/>
      <c r="BV33285" s="38"/>
    </row>
    <row r="33286" spans="44:74">
      <c r="AR33286" s="8"/>
      <c r="BV33286" s="38"/>
    </row>
    <row r="33287" spans="44:74">
      <c r="AR33287" s="8"/>
      <c r="BV33287" s="38"/>
    </row>
    <row r="33288" spans="44:74">
      <c r="AR33288" s="8"/>
      <c r="BV33288" s="38"/>
    </row>
    <row r="33289" spans="44:74">
      <c r="AR33289" s="8"/>
      <c r="BV33289" s="38"/>
    </row>
    <row r="33290" spans="44:74">
      <c r="AR33290" s="8"/>
      <c r="BV33290" s="38"/>
    </row>
    <row r="33291" spans="44:74">
      <c r="AR33291" s="8"/>
      <c r="BV33291" s="38"/>
    </row>
    <row r="33292" spans="44:74">
      <c r="AR33292" s="8"/>
      <c r="BV33292" s="38"/>
    </row>
    <row r="33293" spans="44:74">
      <c r="AR33293" s="8"/>
      <c r="BV33293" s="38"/>
    </row>
    <row r="33294" spans="44:74">
      <c r="AR33294" s="8"/>
      <c r="BV33294" s="38"/>
    </row>
    <row r="33295" spans="44:74">
      <c r="AR33295" s="8"/>
      <c r="BV33295" s="38"/>
    </row>
    <row r="33296" spans="44:74">
      <c r="AR33296" s="8"/>
      <c r="BV33296" s="38"/>
    </row>
    <row r="33297" spans="44:74">
      <c r="AR33297" s="8"/>
      <c r="BV33297" s="38"/>
    </row>
    <row r="33298" spans="44:74">
      <c r="AR33298" s="8"/>
      <c r="BV33298" s="38"/>
    </row>
    <row r="33299" spans="44:74">
      <c r="AR33299" s="8"/>
      <c r="BV33299" s="38"/>
    </row>
    <row r="33300" spans="44:74">
      <c r="AR33300" s="8"/>
      <c r="BV33300" s="38"/>
    </row>
    <row r="33301" spans="44:74">
      <c r="AR33301" s="8"/>
      <c r="BV33301" s="38"/>
    </row>
    <row r="33302" spans="44:74">
      <c r="AR33302" s="8"/>
      <c r="BV33302" s="38"/>
    </row>
    <row r="33303" spans="44:74">
      <c r="AR33303" s="8"/>
      <c r="BV33303" s="38"/>
    </row>
    <row r="33304" spans="44:74">
      <c r="AR33304" s="8"/>
      <c r="BV33304" s="38"/>
    </row>
    <row r="33305" spans="44:74">
      <c r="AR33305" s="8"/>
      <c r="BV33305" s="38"/>
    </row>
    <row r="33306" spans="44:74">
      <c r="AR33306" s="8"/>
      <c r="BV33306" s="38"/>
    </row>
    <row r="33307" spans="44:74">
      <c r="AR33307" s="8"/>
      <c r="BV33307" s="38"/>
    </row>
    <row r="33308" spans="44:74">
      <c r="AR33308" s="8"/>
      <c r="BV33308" s="38"/>
    </row>
    <row r="33309" spans="44:74">
      <c r="AR33309" s="8"/>
      <c r="BV33309" s="38"/>
    </row>
    <row r="33310" spans="44:74">
      <c r="AR33310" s="8"/>
      <c r="BV33310" s="38"/>
    </row>
    <row r="33311" spans="44:74">
      <c r="AR33311" s="8"/>
      <c r="BV33311" s="38"/>
    </row>
    <row r="33312" spans="44:74">
      <c r="AR33312" s="8"/>
      <c r="BV33312" s="38"/>
    </row>
    <row r="33313" spans="44:74">
      <c r="AR33313" s="8"/>
      <c r="BV33313" s="38"/>
    </row>
    <row r="33314" spans="44:74">
      <c r="AR33314" s="8"/>
      <c r="BV33314" s="38"/>
    </row>
    <row r="33315" spans="44:74">
      <c r="AR33315" s="8"/>
      <c r="BV33315" s="38"/>
    </row>
    <row r="33316" spans="44:74">
      <c r="AR33316" s="8"/>
      <c r="BV33316" s="38"/>
    </row>
    <row r="33317" spans="44:74">
      <c r="AR33317" s="8"/>
      <c r="BV33317" s="38"/>
    </row>
    <row r="33318" spans="44:74">
      <c r="AR33318" s="8"/>
      <c r="BV33318" s="38"/>
    </row>
    <row r="33319" spans="44:74">
      <c r="AR33319" s="8"/>
      <c r="BV33319" s="38"/>
    </row>
    <row r="33320" spans="44:74">
      <c r="AR33320" s="8"/>
      <c r="BV33320" s="38"/>
    </row>
    <row r="33321" spans="44:74">
      <c r="AR33321" s="8"/>
      <c r="BV33321" s="38"/>
    </row>
    <row r="33322" spans="44:74">
      <c r="AR33322" s="8"/>
      <c r="BV33322" s="38"/>
    </row>
    <row r="33323" spans="44:74">
      <c r="AR33323" s="8"/>
      <c r="BV33323" s="38"/>
    </row>
    <row r="33324" spans="44:74">
      <c r="AR33324" s="8"/>
      <c r="BV33324" s="38"/>
    </row>
    <row r="33325" spans="44:74">
      <c r="AR33325" s="8"/>
      <c r="BV33325" s="38"/>
    </row>
    <row r="33326" spans="44:74">
      <c r="AR33326" s="8"/>
      <c r="BV33326" s="38"/>
    </row>
    <row r="33327" spans="44:74">
      <c r="AR33327" s="8"/>
      <c r="BV33327" s="38"/>
    </row>
    <row r="33328" spans="44:74">
      <c r="AR33328" s="8"/>
      <c r="BV33328" s="38"/>
    </row>
    <row r="33329" spans="44:74">
      <c r="AR33329" s="8"/>
      <c r="BV33329" s="38"/>
    </row>
    <row r="33330" spans="44:74">
      <c r="AR33330" s="8"/>
      <c r="BV33330" s="38"/>
    </row>
    <row r="33331" spans="44:74">
      <c r="AR33331" s="8"/>
      <c r="BV33331" s="38"/>
    </row>
    <row r="33332" spans="44:74">
      <c r="AR33332" s="8"/>
      <c r="BV33332" s="38"/>
    </row>
    <row r="33333" spans="44:74">
      <c r="AR33333" s="8"/>
      <c r="BV33333" s="38"/>
    </row>
    <row r="33334" spans="44:74">
      <c r="AR33334" s="8"/>
      <c r="BV33334" s="38"/>
    </row>
    <row r="33335" spans="44:74">
      <c r="AR33335" s="8"/>
      <c r="BV33335" s="38"/>
    </row>
    <row r="33336" spans="44:74">
      <c r="AR33336" s="8"/>
      <c r="BV33336" s="38"/>
    </row>
    <row r="33337" spans="44:74">
      <c r="AR33337" s="8"/>
      <c r="BV33337" s="38"/>
    </row>
    <row r="33338" spans="44:74">
      <c r="AR33338" s="8"/>
      <c r="BV33338" s="38"/>
    </row>
    <row r="33339" spans="44:74">
      <c r="AR33339" s="8"/>
      <c r="BV33339" s="38"/>
    </row>
    <row r="33340" spans="44:74">
      <c r="AR33340" s="8"/>
      <c r="BV33340" s="38"/>
    </row>
    <row r="33341" spans="44:74">
      <c r="AR33341" s="8"/>
      <c r="BV33341" s="38"/>
    </row>
    <row r="33342" spans="44:74">
      <c r="AR33342" s="8"/>
      <c r="BV33342" s="38"/>
    </row>
    <row r="33343" spans="44:74">
      <c r="AR33343" s="8"/>
      <c r="BV33343" s="38"/>
    </row>
    <row r="33344" spans="44:74">
      <c r="AR33344" s="8"/>
      <c r="BV33344" s="38"/>
    </row>
    <row r="33345" spans="44:74">
      <c r="AR33345" s="8"/>
      <c r="BV33345" s="38"/>
    </row>
    <row r="33346" spans="44:74">
      <c r="AR33346" s="8"/>
      <c r="BV33346" s="38"/>
    </row>
    <row r="33347" spans="44:74">
      <c r="AR33347" s="8"/>
      <c r="BV33347" s="38"/>
    </row>
    <row r="33348" spans="44:74">
      <c r="AR33348" s="8"/>
      <c r="BV33348" s="38"/>
    </row>
    <row r="33349" spans="44:74">
      <c r="AR33349" s="8"/>
      <c r="BV33349" s="38"/>
    </row>
    <row r="33350" spans="44:74">
      <c r="AR33350" s="8"/>
      <c r="BV33350" s="38"/>
    </row>
    <row r="33351" spans="44:74">
      <c r="AR33351" s="8"/>
      <c r="BV33351" s="38"/>
    </row>
    <row r="33352" spans="44:74">
      <c r="AR33352" s="8"/>
      <c r="BV33352" s="38"/>
    </row>
    <row r="33353" spans="44:74">
      <c r="AR33353" s="8"/>
      <c r="BV33353" s="38"/>
    </row>
    <row r="33354" spans="44:74">
      <c r="AR33354" s="8"/>
      <c r="BV33354" s="38"/>
    </row>
    <row r="33355" spans="44:74">
      <c r="AR33355" s="8"/>
      <c r="BV33355" s="38"/>
    </row>
    <row r="33356" spans="44:74">
      <c r="AR33356" s="8"/>
      <c r="BV33356" s="38"/>
    </row>
    <row r="33357" spans="44:74">
      <c r="AR33357" s="8"/>
      <c r="BV33357" s="38"/>
    </row>
    <row r="33358" spans="44:74">
      <c r="AR33358" s="8"/>
      <c r="BV33358" s="38"/>
    </row>
    <row r="33359" spans="44:74">
      <c r="AR33359" s="8"/>
      <c r="BV33359" s="38"/>
    </row>
    <row r="33360" spans="44:74">
      <c r="AR33360" s="8"/>
      <c r="BV33360" s="38"/>
    </row>
    <row r="33361" spans="44:74">
      <c r="AR33361" s="8"/>
      <c r="BV33361" s="38"/>
    </row>
    <row r="33362" spans="44:74">
      <c r="AR33362" s="8"/>
      <c r="BV33362" s="38"/>
    </row>
    <row r="33363" spans="44:74">
      <c r="AR33363" s="8"/>
      <c r="BV33363" s="38"/>
    </row>
    <row r="33364" spans="44:74">
      <c r="AR33364" s="8"/>
      <c r="BV33364" s="38"/>
    </row>
    <row r="33365" spans="44:74">
      <c r="AR33365" s="8"/>
      <c r="BV33365" s="38"/>
    </row>
    <row r="33366" spans="44:74">
      <c r="AR33366" s="8"/>
      <c r="BV33366" s="38"/>
    </row>
    <row r="33367" spans="44:74">
      <c r="AR33367" s="8"/>
      <c r="BV33367" s="38"/>
    </row>
    <row r="33368" spans="44:74">
      <c r="AR33368" s="8"/>
      <c r="BV33368" s="38"/>
    </row>
    <row r="33369" spans="44:74">
      <c r="AR33369" s="8"/>
      <c r="BV33369" s="38"/>
    </row>
    <row r="33370" spans="44:74">
      <c r="AR33370" s="8"/>
      <c r="BV33370" s="38"/>
    </row>
    <row r="33371" spans="44:74">
      <c r="AR33371" s="8"/>
      <c r="BV33371" s="38"/>
    </row>
    <row r="33372" spans="44:74">
      <c r="AR33372" s="8"/>
      <c r="BV33372" s="38"/>
    </row>
    <row r="33373" spans="44:74">
      <c r="AR33373" s="8"/>
      <c r="BV33373" s="38"/>
    </row>
    <row r="33374" spans="44:74">
      <c r="AR33374" s="8"/>
      <c r="BV33374" s="38"/>
    </row>
    <row r="33375" spans="44:74">
      <c r="AR33375" s="8"/>
      <c r="BV33375" s="38"/>
    </row>
    <row r="33376" spans="44:74">
      <c r="AR33376" s="8"/>
      <c r="BV33376" s="38"/>
    </row>
    <row r="33377" spans="44:74">
      <c r="AR33377" s="8"/>
      <c r="BV33377" s="38"/>
    </row>
    <row r="33378" spans="44:74">
      <c r="AR33378" s="8"/>
      <c r="BV33378" s="38"/>
    </row>
    <row r="33379" spans="44:74">
      <c r="AR33379" s="8"/>
      <c r="BV33379" s="38"/>
    </row>
    <row r="33380" spans="44:74">
      <c r="AR33380" s="8"/>
      <c r="BV33380" s="38"/>
    </row>
    <row r="33381" spans="44:74">
      <c r="AR33381" s="8"/>
      <c r="BV33381" s="38"/>
    </row>
    <row r="33382" spans="44:74">
      <c r="AR33382" s="8"/>
      <c r="BV33382" s="38"/>
    </row>
    <row r="33383" spans="44:74">
      <c r="AR33383" s="8"/>
      <c r="BV33383" s="38"/>
    </row>
    <row r="33384" spans="44:74">
      <c r="AR33384" s="8"/>
      <c r="BV33384" s="38"/>
    </row>
    <row r="33385" spans="44:74">
      <c r="AR33385" s="8"/>
      <c r="BV33385" s="38"/>
    </row>
    <row r="33386" spans="44:74">
      <c r="AR33386" s="8"/>
      <c r="BV33386" s="38"/>
    </row>
    <row r="33387" spans="44:74">
      <c r="AR33387" s="8"/>
      <c r="BV33387" s="38"/>
    </row>
    <row r="33388" spans="44:74">
      <c r="AR33388" s="8"/>
      <c r="BV33388" s="38"/>
    </row>
    <row r="33389" spans="44:74">
      <c r="AR33389" s="8"/>
      <c r="BV33389" s="38"/>
    </row>
    <row r="33390" spans="44:74">
      <c r="AR33390" s="8"/>
      <c r="BV33390" s="38"/>
    </row>
    <row r="33391" spans="44:74">
      <c r="AR33391" s="8"/>
      <c r="BV33391" s="38"/>
    </row>
    <row r="33392" spans="44:74">
      <c r="AR33392" s="8"/>
      <c r="BV33392" s="38"/>
    </row>
    <row r="33393" spans="44:74">
      <c r="AR33393" s="8"/>
      <c r="BV33393" s="38"/>
    </row>
    <row r="33394" spans="44:74">
      <c r="AR33394" s="8"/>
      <c r="BV33394" s="38"/>
    </row>
    <row r="33395" spans="44:74">
      <c r="AR33395" s="8"/>
      <c r="BV33395" s="38"/>
    </row>
    <row r="33396" spans="44:74">
      <c r="AR33396" s="8"/>
      <c r="BV33396" s="38"/>
    </row>
    <row r="33397" spans="44:74">
      <c r="AR33397" s="8"/>
      <c r="BV33397" s="38"/>
    </row>
    <row r="33398" spans="44:74">
      <c r="AR33398" s="8"/>
      <c r="BV33398" s="38"/>
    </row>
    <row r="33399" spans="44:74">
      <c r="AR33399" s="8"/>
      <c r="BV33399" s="38"/>
    </row>
    <row r="33400" spans="44:74">
      <c r="AR33400" s="8"/>
      <c r="BV33400" s="38"/>
    </row>
    <row r="33401" spans="44:74">
      <c r="AR33401" s="8"/>
      <c r="BV33401" s="38"/>
    </row>
    <row r="33402" spans="44:74">
      <c r="AR33402" s="8"/>
      <c r="BV33402" s="38"/>
    </row>
    <row r="33403" spans="44:74">
      <c r="AR33403" s="8"/>
      <c r="BV33403" s="38"/>
    </row>
    <row r="33404" spans="44:74">
      <c r="AR33404" s="8"/>
      <c r="BV33404" s="38"/>
    </row>
    <row r="33405" spans="44:74">
      <c r="AR33405" s="8"/>
      <c r="BV33405" s="38"/>
    </row>
    <row r="33406" spans="44:74">
      <c r="AR33406" s="8"/>
      <c r="BV33406" s="38"/>
    </row>
    <row r="33407" spans="44:74">
      <c r="AR33407" s="8"/>
      <c r="BV33407" s="38"/>
    </row>
    <row r="33408" spans="44:74">
      <c r="AR33408" s="8"/>
      <c r="BV33408" s="38"/>
    </row>
    <row r="33409" spans="44:74">
      <c r="AR33409" s="8"/>
      <c r="BV33409" s="38"/>
    </row>
    <row r="33410" spans="44:74">
      <c r="AR33410" s="8"/>
      <c r="BV33410" s="38"/>
    </row>
    <row r="33411" spans="44:74">
      <c r="AR33411" s="8"/>
      <c r="BV33411" s="38"/>
    </row>
    <row r="33412" spans="44:74">
      <c r="AR33412" s="8"/>
      <c r="BV33412" s="38"/>
    </row>
    <row r="33413" spans="44:74">
      <c r="AR33413" s="8"/>
      <c r="BV33413" s="38"/>
    </row>
    <row r="33414" spans="44:74">
      <c r="AR33414" s="8"/>
      <c r="BV33414" s="38"/>
    </row>
    <row r="33415" spans="44:74">
      <c r="AR33415" s="8"/>
      <c r="BV33415" s="38"/>
    </row>
    <row r="33416" spans="44:74">
      <c r="AR33416" s="8"/>
      <c r="BV33416" s="38"/>
    </row>
    <row r="33417" spans="44:74">
      <c r="AR33417" s="8"/>
      <c r="BV33417" s="38"/>
    </row>
    <row r="33418" spans="44:74">
      <c r="AR33418" s="8"/>
      <c r="BV33418" s="38"/>
    </row>
    <row r="33419" spans="44:74">
      <c r="AR33419" s="8"/>
      <c r="BV33419" s="38"/>
    </row>
    <row r="33420" spans="44:74">
      <c r="AR33420" s="8"/>
      <c r="BV33420" s="38"/>
    </row>
    <row r="33421" spans="44:74">
      <c r="AR33421" s="8"/>
      <c r="BV33421" s="38"/>
    </row>
    <row r="33422" spans="44:74">
      <c r="AR33422" s="8"/>
      <c r="BV33422" s="38"/>
    </row>
    <row r="33423" spans="44:74">
      <c r="AR33423" s="8"/>
      <c r="BV33423" s="38"/>
    </row>
    <row r="33424" spans="44:74">
      <c r="AR33424" s="8"/>
      <c r="BV33424" s="38"/>
    </row>
    <row r="33425" spans="44:74">
      <c r="AR33425" s="8"/>
      <c r="BV33425" s="38"/>
    </row>
    <row r="33426" spans="44:74">
      <c r="AR33426" s="8"/>
      <c r="BV33426" s="38"/>
    </row>
    <row r="33427" spans="44:74">
      <c r="AR33427" s="8"/>
      <c r="BV33427" s="38"/>
    </row>
    <row r="33428" spans="44:74">
      <c r="AR33428" s="8"/>
      <c r="BV33428" s="38"/>
    </row>
    <row r="33429" spans="44:74">
      <c r="AR33429" s="8"/>
      <c r="BV33429" s="38"/>
    </row>
    <row r="33430" spans="44:74">
      <c r="AR33430" s="8"/>
      <c r="BV33430" s="38"/>
    </row>
    <row r="33431" spans="44:74">
      <c r="AR33431" s="8"/>
      <c r="BV33431" s="38"/>
    </row>
    <row r="33432" spans="44:74">
      <c r="AR33432" s="8"/>
      <c r="BV33432" s="38"/>
    </row>
    <row r="33433" spans="44:74">
      <c r="AR33433" s="8"/>
      <c r="BV33433" s="38"/>
    </row>
    <row r="33434" spans="44:74">
      <c r="AR33434" s="8"/>
      <c r="BV33434" s="38"/>
    </row>
    <row r="33435" spans="44:74">
      <c r="AR33435" s="8"/>
      <c r="BV33435" s="38"/>
    </row>
    <row r="33436" spans="44:74">
      <c r="AR33436" s="8"/>
      <c r="BV33436" s="38"/>
    </row>
    <row r="33437" spans="44:74">
      <c r="AR33437" s="8"/>
      <c r="BV33437" s="38"/>
    </row>
    <row r="33438" spans="44:74">
      <c r="AR33438" s="8"/>
      <c r="BV33438" s="38"/>
    </row>
    <row r="33439" spans="44:74">
      <c r="AR33439" s="8"/>
      <c r="BV33439" s="38"/>
    </row>
    <row r="33440" spans="44:74">
      <c r="AR33440" s="8"/>
      <c r="BV33440" s="38"/>
    </row>
    <row r="33441" spans="44:74">
      <c r="AR33441" s="8"/>
      <c r="BV33441" s="38"/>
    </row>
    <row r="33442" spans="44:74">
      <c r="AR33442" s="8"/>
      <c r="BV33442" s="38"/>
    </row>
    <row r="33443" spans="44:74">
      <c r="AR33443" s="8"/>
      <c r="BV33443" s="38"/>
    </row>
    <row r="33444" spans="44:74">
      <c r="AR33444" s="8"/>
      <c r="BV33444" s="38"/>
    </row>
    <row r="33445" spans="44:74">
      <c r="AR33445" s="8"/>
      <c r="BV33445" s="38"/>
    </row>
    <row r="33446" spans="44:74">
      <c r="AR33446" s="8"/>
      <c r="BV33446" s="38"/>
    </row>
    <row r="33447" spans="44:74">
      <c r="AR33447" s="8"/>
      <c r="BV33447" s="38"/>
    </row>
    <row r="33448" spans="44:74">
      <c r="AR33448" s="8"/>
      <c r="BV33448" s="38"/>
    </row>
    <row r="33449" spans="44:74">
      <c r="AR33449" s="8"/>
      <c r="BV33449" s="38"/>
    </row>
    <row r="33450" spans="44:74">
      <c r="AR33450" s="8"/>
      <c r="BV33450" s="38"/>
    </row>
    <row r="33451" spans="44:74">
      <c r="AR33451" s="8"/>
      <c r="BV33451" s="38"/>
    </row>
    <row r="33452" spans="44:74">
      <c r="AR33452" s="8"/>
      <c r="BV33452" s="38"/>
    </row>
    <row r="33453" spans="44:74">
      <c r="AR33453" s="8"/>
      <c r="BV33453" s="38"/>
    </row>
    <row r="33454" spans="44:74">
      <c r="AR33454" s="8"/>
      <c r="BV33454" s="38"/>
    </row>
    <row r="33455" spans="44:74">
      <c r="AR33455" s="8"/>
      <c r="BV33455" s="38"/>
    </row>
    <row r="33456" spans="44:74">
      <c r="AR33456" s="8"/>
      <c r="BV33456" s="38"/>
    </row>
    <row r="33457" spans="44:74">
      <c r="AR33457" s="8"/>
      <c r="BV33457" s="38"/>
    </row>
    <row r="33458" spans="44:74">
      <c r="AR33458" s="8"/>
      <c r="BV33458" s="38"/>
    </row>
    <row r="33459" spans="44:74">
      <c r="AR33459" s="8"/>
      <c r="BV33459" s="38"/>
    </row>
    <row r="33460" spans="44:74">
      <c r="AR33460" s="8"/>
      <c r="BV33460" s="38"/>
    </row>
    <row r="33461" spans="44:74">
      <c r="AR33461" s="8"/>
      <c r="BV33461" s="38"/>
    </row>
    <row r="33462" spans="44:74">
      <c r="AR33462" s="8"/>
      <c r="BV33462" s="38"/>
    </row>
    <row r="33463" spans="44:74">
      <c r="AR33463" s="8"/>
      <c r="BV33463" s="38"/>
    </row>
    <row r="33464" spans="44:74">
      <c r="AR33464" s="8"/>
      <c r="BV33464" s="38"/>
    </row>
    <row r="33465" spans="44:74">
      <c r="AR33465" s="8"/>
      <c r="BV33465" s="38"/>
    </row>
    <row r="33466" spans="44:74">
      <c r="AR33466" s="8"/>
      <c r="BV33466" s="38"/>
    </row>
    <row r="33467" spans="44:74">
      <c r="AR33467" s="8"/>
      <c r="BV33467" s="38"/>
    </row>
    <row r="33468" spans="44:74">
      <c r="AR33468" s="8"/>
      <c r="BV33468" s="38"/>
    </row>
    <row r="33469" spans="44:74">
      <c r="AR33469" s="8"/>
      <c r="BV33469" s="38"/>
    </row>
    <row r="33470" spans="44:74">
      <c r="AR33470" s="8"/>
      <c r="BV33470" s="38"/>
    </row>
    <row r="33471" spans="44:74">
      <c r="AR33471" s="8"/>
      <c r="BV33471" s="38"/>
    </row>
    <row r="33472" spans="44:74">
      <c r="AR33472" s="8"/>
      <c r="BV33472" s="38"/>
    </row>
    <row r="33473" spans="44:74">
      <c r="AR33473" s="8"/>
      <c r="BV33473" s="38"/>
    </row>
    <row r="33474" spans="44:74">
      <c r="AR33474" s="8"/>
      <c r="BV33474" s="38"/>
    </row>
    <row r="33475" spans="44:74">
      <c r="AR33475" s="8"/>
      <c r="BV33475" s="38"/>
    </row>
    <row r="33476" spans="44:74">
      <c r="AR33476" s="8"/>
      <c r="BV33476" s="38"/>
    </row>
    <row r="33477" spans="44:74">
      <c r="AR33477" s="8"/>
      <c r="BV33477" s="38"/>
    </row>
    <row r="33478" spans="44:74">
      <c r="AR33478" s="8"/>
      <c r="BV33478" s="38"/>
    </row>
    <row r="33479" spans="44:74">
      <c r="AR33479" s="8"/>
      <c r="BV33479" s="38"/>
    </row>
    <row r="33480" spans="44:74">
      <c r="AR33480" s="8"/>
      <c r="BV33480" s="38"/>
    </row>
    <row r="33481" spans="44:74">
      <c r="AR33481" s="8"/>
      <c r="BV33481" s="38"/>
    </row>
    <row r="33482" spans="44:74">
      <c r="AR33482" s="8"/>
      <c r="BV33482" s="38"/>
    </row>
    <row r="33483" spans="44:74">
      <c r="AR33483" s="8"/>
      <c r="BV33483" s="38"/>
    </row>
    <row r="33484" spans="44:74">
      <c r="AR33484" s="8"/>
      <c r="BV33484" s="38"/>
    </row>
    <row r="33485" spans="44:74">
      <c r="AR33485" s="8"/>
      <c r="BV33485" s="38"/>
    </row>
    <row r="33486" spans="44:74">
      <c r="AR33486" s="8"/>
      <c r="BV33486" s="38"/>
    </row>
    <row r="33487" spans="44:74">
      <c r="AR33487" s="8"/>
      <c r="BV33487" s="38"/>
    </row>
    <row r="33488" spans="44:74">
      <c r="AR33488" s="8"/>
      <c r="BV33488" s="38"/>
    </row>
    <row r="33489" spans="44:74">
      <c r="AR33489" s="8"/>
      <c r="BV33489" s="38"/>
    </row>
    <row r="33490" spans="44:74">
      <c r="AR33490" s="8"/>
      <c r="BV33490" s="38"/>
    </row>
    <row r="33491" spans="44:74">
      <c r="AR33491" s="8"/>
      <c r="BV33491" s="38"/>
    </row>
    <row r="33492" spans="44:74">
      <c r="AR33492" s="8"/>
      <c r="BV33492" s="38"/>
    </row>
    <row r="33493" spans="44:74">
      <c r="AR33493" s="8"/>
      <c r="BV33493" s="38"/>
    </row>
    <row r="33494" spans="44:74">
      <c r="AR33494" s="8"/>
      <c r="BV33494" s="38"/>
    </row>
    <row r="33495" spans="44:74">
      <c r="AR33495" s="8"/>
      <c r="BV33495" s="38"/>
    </row>
    <row r="33496" spans="44:74">
      <c r="AR33496" s="8"/>
      <c r="BV33496" s="38"/>
    </row>
    <row r="33497" spans="44:74">
      <c r="AR33497" s="8"/>
      <c r="BV33497" s="38"/>
    </row>
    <row r="33498" spans="44:74">
      <c r="AR33498" s="8"/>
      <c r="BV33498" s="38"/>
    </row>
    <row r="33499" spans="44:74">
      <c r="AR33499" s="8"/>
      <c r="BV33499" s="38"/>
    </row>
    <row r="33500" spans="44:74">
      <c r="AR33500" s="8"/>
      <c r="BV33500" s="38"/>
    </row>
    <row r="33501" spans="44:74">
      <c r="AR33501" s="8"/>
      <c r="BV33501" s="38"/>
    </row>
    <row r="33502" spans="44:74">
      <c r="AR33502" s="8"/>
      <c r="BV33502" s="38"/>
    </row>
    <row r="33503" spans="44:74">
      <c r="AR33503" s="8"/>
      <c r="BV33503" s="38"/>
    </row>
    <row r="33504" spans="44:74">
      <c r="AR33504" s="8"/>
      <c r="BV33504" s="38"/>
    </row>
    <row r="33505" spans="44:74">
      <c r="AR33505" s="8"/>
      <c r="BV33505" s="38"/>
    </row>
    <row r="33506" spans="44:74">
      <c r="AR33506" s="8"/>
      <c r="BV33506" s="38"/>
    </row>
    <row r="33507" spans="44:74">
      <c r="AR33507" s="8"/>
      <c r="BV33507" s="38"/>
    </row>
    <row r="33508" spans="44:74">
      <c r="AR33508" s="8"/>
      <c r="BV33508" s="38"/>
    </row>
    <row r="33509" spans="44:74">
      <c r="AR33509" s="8"/>
      <c r="BV33509" s="38"/>
    </row>
    <row r="33510" spans="44:74">
      <c r="AR33510" s="8"/>
      <c r="BV33510" s="38"/>
    </row>
    <row r="33511" spans="44:74">
      <c r="AR33511" s="8"/>
      <c r="BV33511" s="38"/>
    </row>
    <row r="33512" spans="44:74">
      <c r="AR33512" s="8"/>
      <c r="BV33512" s="38"/>
    </row>
    <row r="33513" spans="44:74">
      <c r="AR33513" s="8"/>
      <c r="BV33513" s="38"/>
    </row>
    <row r="33514" spans="44:74">
      <c r="AR33514" s="8"/>
      <c r="BV33514" s="38"/>
    </row>
    <row r="33515" spans="44:74">
      <c r="AR33515" s="8"/>
      <c r="BV33515" s="38"/>
    </row>
    <row r="33516" spans="44:74">
      <c r="AR33516" s="8"/>
      <c r="BV33516" s="38"/>
    </row>
    <row r="33517" spans="44:74">
      <c r="AR33517" s="8"/>
      <c r="BV33517" s="38"/>
    </row>
    <row r="33518" spans="44:74">
      <c r="AR33518" s="8"/>
      <c r="BV33518" s="38"/>
    </row>
    <row r="33519" spans="44:74">
      <c r="AR33519" s="8"/>
      <c r="BV33519" s="38"/>
    </row>
    <row r="33520" spans="44:74">
      <c r="AR33520" s="8"/>
      <c r="BV33520" s="38"/>
    </row>
    <row r="33521" spans="44:74">
      <c r="AR33521" s="8"/>
      <c r="BV33521" s="38"/>
    </row>
    <row r="33522" spans="44:74">
      <c r="AR33522" s="8"/>
      <c r="BV33522" s="38"/>
    </row>
    <row r="33523" spans="44:74">
      <c r="AR33523" s="8"/>
      <c r="BV33523" s="38"/>
    </row>
    <row r="33524" spans="44:74">
      <c r="AR33524" s="8"/>
      <c r="BV33524" s="38"/>
    </row>
    <row r="33525" spans="44:74">
      <c r="AR33525" s="8"/>
      <c r="BV33525" s="38"/>
    </row>
    <row r="33526" spans="44:74">
      <c r="AR33526" s="8"/>
      <c r="BV33526" s="38"/>
    </row>
    <row r="33527" spans="44:74">
      <c r="AR33527" s="8"/>
      <c r="BV33527" s="38"/>
    </row>
    <row r="33528" spans="44:74">
      <c r="AR33528" s="8"/>
      <c r="BV33528" s="38"/>
    </row>
    <row r="33529" spans="44:74">
      <c r="AR33529" s="8"/>
      <c r="BV33529" s="38"/>
    </row>
    <row r="33530" spans="44:74">
      <c r="AR33530" s="8"/>
      <c r="BV33530" s="38"/>
    </row>
    <row r="33531" spans="44:74">
      <c r="AR33531" s="8"/>
      <c r="BV33531" s="38"/>
    </row>
    <row r="33532" spans="44:74">
      <c r="AR33532" s="8"/>
      <c r="BV33532" s="38"/>
    </row>
    <row r="33533" spans="44:74">
      <c r="AR33533" s="8"/>
      <c r="BV33533" s="38"/>
    </row>
    <row r="33534" spans="44:74">
      <c r="AR33534" s="8"/>
      <c r="BV33534" s="38"/>
    </row>
    <row r="33535" spans="44:74">
      <c r="AR33535" s="8"/>
      <c r="BV33535" s="38"/>
    </row>
    <row r="33536" spans="44:74">
      <c r="AR33536" s="8"/>
      <c r="BV33536" s="38"/>
    </row>
    <row r="33537" spans="44:74">
      <c r="AR33537" s="8"/>
      <c r="BV33537" s="38"/>
    </row>
    <row r="33538" spans="44:74">
      <c r="AR33538" s="8"/>
      <c r="BV33538" s="38"/>
    </row>
    <row r="33539" spans="44:74">
      <c r="AR33539" s="8"/>
      <c r="BV33539" s="38"/>
    </row>
    <row r="33540" spans="44:74">
      <c r="AR33540" s="8"/>
      <c r="BV33540" s="38"/>
    </row>
    <row r="33541" spans="44:74">
      <c r="AR33541" s="8"/>
      <c r="BV33541" s="38"/>
    </row>
    <row r="33542" spans="44:74">
      <c r="AR33542" s="8"/>
      <c r="BV33542" s="38"/>
    </row>
    <row r="33543" spans="44:74">
      <c r="AR33543" s="8"/>
      <c r="BV33543" s="38"/>
    </row>
    <row r="33544" spans="44:74">
      <c r="AR33544" s="8"/>
      <c r="BV33544" s="38"/>
    </row>
    <row r="33545" spans="44:74">
      <c r="AR33545" s="8"/>
      <c r="BV33545" s="38"/>
    </row>
    <row r="33546" spans="44:74">
      <c r="AR33546" s="8"/>
      <c r="BV33546" s="38"/>
    </row>
    <row r="33547" spans="44:74">
      <c r="AR33547" s="8"/>
      <c r="BV33547" s="38"/>
    </row>
    <row r="33548" spans="44:74">
      <c r="AR33548" s="8"/>
      <c r="BV33548" s="38"/>
    </row>
    <row r="33549" spans="44:74">
      <c r="AR33549" s="8"/>
      <c r="BV33549" s="38"/>
    </row>
    <row r="33550" spans="44:74">
      <c r="AR33550" s="8"/>
      <c r="BV33550" s="38"/>
    </row>
    <row r="33551" spans="44:74">
      <c r="AR33551" s="8"/>
      <c r="BV33551" s="38"/>
    </row>
    <row r="33552" spans="44:74">
      <c r="AR33552" s="8"/>
      <c r="BV33552" s="38"/>
    </row>
    <row r="33553" spans="44:74">
      <c r="AR33553" s="8"/>
      <c r="BV33553" s="38"/>
    </row>
    <row r="33554" spans="44:74">
      <c r="AR33554" s="8"/>
      <c r="BV33554" s="38"/>
    </row>
    <row r="33555" spans="44:74">
      <c r="AR33555" s="8"/>
      <c r="BV33555" s="38"/>
    </row>
    <row r="33556" spans="44:74">
      <c r="AR33556" s="8"/>
      <c r="BV33556" s="38"/>
    </row>
    <row r="33557" spans="44:74">
      <c r="AR33557" s="8"/>
      <c r="BV33557" s="38"/>
    </row>
    <row r="33558" spans="44:74">
      <c r="AR33558" s="8"/>
      <c r="BV33558" s="38"/>
    </row>
    <row r="33559" spans="44:74">
      <c r="AR33559" s="8"/>
      <c r="BV33559" s="38"/>
    </row>
    <row r="33560" spans="44:74">
      <c r="AR33560" s="8"/>
      <c r="BV33560" s="38"/>
    </row>
    <row r="33561" spans="44:74">
      <c r="AR33561" s="8"/>
      <c r="BV33561" s="38"/>
    </row>
    <row r="33562" spans="44:74">
      <c r="AR33562" s="8"/>
      <c r="BV33562" s="38"/>
    </row>
    <row r="33563" spans="44:74">
      <c r="AR33563" s="8"/>
      <c r="BV33563" s="38"/>
    </row>
    <row r="33564" spans="44:74">
      <c r="AR33564" s="8"/>
      <c r="BV33564" s="38"/>
    </row>
    <row r="33565" spans="44:74">
      <c r="AR33565" s="8"/>
      <c r="BV33565" s="38"/>
    </row>
    <row r="33566" spans="44:74">
      <c r="AR33566" s="8"/>
      <c r="BV33566" s="38"/>
    </row>
    <row r="33567" spans="44:74">
      <c r="AR33567" s="8"/>
      <c r="BV33567" s="38"/>
    </row>
    <row r="33568" spans="44:74">
      <c r="AR33568" s="8"/>
      <c r="BV33568" s="38"/>
    </row>
    <row r="33569" spans="44:74">
      <c r="AR33569" s="8"/>
      <c r="BV33569" s="38"/>
    </row>
    <row r="33570" spans="44:74">
      <c r="AR33570" s="8"/>
      <c r="BV33570" s="38"/>
    </row>
    <row r="33571" spans="44:74">
      <c r="AR33571" s="8"/>
      <c r="BV33571" s="38"/>
    </row>
    <row r="33572" spans="44:74">
      <c r="AR33572" s="8"/>
      <c r="BV33572" s="38"/>
    </row>
    <row r="33573" spans="44:74">
      <c r="AR33573" s="8"/>
      <c r="BV33573" s="38"/>
    </row>
    <row r="33574" spans="44:74">
      <c r="AR33574" s="8"/>
      <c r="BV33574" s="38"/>
    </row>
    <row r="33575" spans="44:74">
      <c r="AR33575" s="8"/>
      <c r="BV33575" s="38"/>
    </row>
    <row r="33576" spans="44:74">
      <c r="AR33576" s="8"/>
      <c r="BV33576" s="38"/>
    </row>
    <row r="33577" spans="44:74">
      <c r="AR33577" s="8"/>
      <c r="BV33577" s="38"/>
    </row>
    <row r="33578" spans="44:74">
      <c r="AR33578" s="8"/>
      <c r="BV33578" s="38"/>
    </row>
    <row r="33579" spans="44:74">
      <c r="AR33579" s="8"/>
      <c r="BV33579" s="38"/>
    </row>
    <row r="33580" spans="44:74">
      <c r="AR33580" s="8"/>
      <c r="BV33580" s="38"/>
    </row>
    <row r="33581" spans="44:74">
      <c r="AR33581" s="8"/>
      <c r="BV33581" s="38"/>
    </row>
    <row r="33582" spans="44:74">
      <c r="AR33582" s="8"/>
      <c r="BV33582" s="38"/>
    </row>
    <row r="33583" spans="44:74">
      <c r="AR33583" s="8"/>
      <c r="BV33583" s="38"/>
    </row>
    <row r="33584" spans="44:74">
      <c r="AR33584" s="8"/>
      <c r="BV33584" s="38"/>
    </row>
    <row r="33585" spans="44:74">
      <c r="AR33585" s="8"/>
      <c r="BV33585" s="38"/>
    </row>
    <row r="33586" spans="44:74">
      <c r="AR33586" s="8"/>
      <c r="BV33586" s="38"/>
    </row>
    <row r="33587" spans="44:74">
      <c r="AR33587" s="8"/>
      <c r="BV33587" s="38"/>
    </row>
    <row r="33588" spans="44:74">
      <c r="AR33588" s="8"/>
      <c r="BV33588" s="38"/>
    </row>
    <row r="33589" spans="44:74">
      <c r="AR33589" s="8"/>
      <c r="BV33589" s="38"/>
    </row>
    <row r="33590" spans="44:74">
      <c r="AR33590" s="8"/>
      <c r="BV33590" s="38"/>
    </row>
    <row r="33591" spans="44:74">
      <c r="AR33591" s="8"/>
      <c r="BV33591" s="38"/>
    </row>
    <row r="33592" spans="44:74">
      <c r="AR33592" s="8"/>
      <c r="BV33592" s="38"/>
    </row>
    <row r="33593" spans="44:74">
      <c r="AR33593" s="8"/>
      <c r="BV33593" s="38"/>
    </row>
    <row r="33594" spans="44:74">
      <c r="AR33594" s="8"/>
      <c r="BV33594" s="38"/>
    </row>
    <row r="33595" spans="44:74">
      <c r="AR33595" s="8"/>
      <c r="BV33595" s="38"/>
    </row>
    <row r="33596" spans="44:74">
      <c r="AR33596" s="8"/>
      <c r="BV33596" s="38"/>
    </row>
    <row r="33597" spans="44:74">
      <c r="AR33597" s="8"/>
      <c r="BV33597" s="38"/>
    </row>
    <row r="33598" spans="44:74">
      <c r="AR33598" s="8"/>
      <c r="BV33598" s="38"/>
    </row>
    <row r="33599" spans="44:74">
      <c r="AR33599" s="8"/>
      <c r="BV33599" s="38"/>
    </row>
    <row r="33600" spans="44:74">
      <c r="AR33600" s="8"/>
      <c r="BV33600" s="38"/>
    </row>
    <row r="33601" spans="44:74">
      <c r="AR33601" s="8"/>
      <c r="BV33601" s="38"/>
    </row>
    <row r="33602" spans="44:74">
      <c r="AR33602" s="8"/>
      <c r="BV33602" s="38"/>
    </row>
    <row r="33603" spans="44:74">
      <c r="AR33603" s="8"/>
      <c r="BV33603" s="38"/>
    </row>
    <row r="33604" spans="44:74">
      <c r="AR33604" s="8"/>
      <c r="BV33604" s="38"/>
    </row>
    <row r="33605" spans="44:74">
      <c r="AR33605" s="8"/>
      <c r="BV33605" s="38"/>
    </row>
    <row r="33606" spans="44:74">
      <c r="AR33606" s="8"/>
      <c r="BV33606" s="38"/>
    </row>
    <row r="33607" spans="44:74">
      <c r="AR33607" s="8"/>
      <c r="BV33607" s="38"/>
    </row>
    <row r="33608" spans="44:74">
      <c r="AR33608" s="8"/>
      <c r="BV33608" s="38"/>
    </row>
    <row r="33609" spans="44:74">
      <c r="AR33609" s="8"/>
      <c r="BV33609" s="38"/>
    </row>
    <row r="33610" spans="44:74">
      <c r="AR33610" s="8"/>
      <c r="BV33610" s="38"/>
    </row>
    <row r="33611" spans="44:74">
      <c r="AR33611" s="8"/>
      <c r="BV33611" s="38"/>
    </row>
    <row r="33612" spans="44:74">
      <c r="AR33612" s="8"/>
      <c r="BV33612" s="38"/>
    </row>
    <row r="33613" spans="44:74">
      <c r="AR33613" s="8"/>
      <c r="BV33613" s="38"/>
    </row>
    <row r="33614" spans="44:74">
      <c r="AR33614" s="8"/>
      <c r="BV33614" s="38"/>
    </row>
    <row r="33615" spans="44:74">
      <c r="AR33615" s="8"/>
      <c r="BV33615" s="38"/>
    </row>
    <row r="33616" spans="44:74">
      <c r="AR33616" s="8"/>
      <c r="BV33616" s="38"/>
    </row>
    <row r="33617" spans="44:74">
      <c r="AR33617" s="8"/>
      <c r="BV33617" s="38"/>
    </row>
    <row r="33618" spans="44:74">
      <c r="AR33618" s="8"/>
      <c r="BV33618" s="38"/>
    </row>
    <row r="33619" spans="44:74">
      <c r="AR33619" s="8"/>
      <c r="BV33619" s="38"/>
    </row>
    <row r="33620" spans="44:74">
      <c r="AR33620" s="8"/>
      <c r="BV33620" s="38"/>
    </row>
    <row r="33621" spans="44:74">
      <c r="AR33621" s="8"/>
      <c r="BV33621" s="38"/>
    </row>
    <row r="33622" spans="44:74">
      <c r="AR33622" s="8"/>
      <c r="BV33622" s="38"/>
    </row>
    <row r="33623" spans="44:74">
      <c r="AR33623" s="8"/>
      <c r="BV33623" s="38"/>
    </row>
    <row r="33624" spans="44:74">
      <c r="AR33624" s="8"/>
      <c r="BV33624" s="38"/>
    </row>
    <row r="33625" spans="44:74">
      <c r="AR33625" s="8"/>
      <c r="BV33625" s="38"/>
    </row>
    <row r="33626" spans="44:74">
      <c r="AR33626" s="8"/>
      <c r="BV33626" s="38"/>
    </row>
    <row r="33627" spans="44:74">
      <c r="AR33627" s="8"/>
      <c r="BV33627" s="38"/>
    </row>
    <row r="33628" spans="44:74">
      <c r="AR33628" s="8"/>
      <c r="BV33628" s="38"/>
    </row>
    <row r="33629" spans="44:74">
      <c r="AR33629" s="8"/>
      <c r="BV33629" s="38"/>
    </row>
    <row r="33630" spans="44:74">
      <c r="AR33630" s="8"/>
      <c r="BV33630" s="38"/>
    </row>
    <row r="33631" spans="44:74">
      <c r="AR33631" s="8"/>
      <c r="BV33631" s="38"/>
    </row>
    <row r="33632" spans="44:74">
      <c r="AR33632" s="8"/>
      <c r="BV33632" s="38"/>
    </row>
    <row r="33633" spans="44:74">
      <c r="AR33633" s="8"/>
      <c r="BV33633" s="38"/>
    </row>
    <row r="33634" spans="44:74">
      <c r="AR33634" s="8"/>
      <c r="BV33634" s="38"/>
    </row>
    <row r="33635" spans="44:74">
      <c r="AR33635" s="8"/>
      <c r="BV33635" s="38"/>
    </row>
    <row r="33636" spans="44:74">
      <c r="AR33636" s="8"/>
      <c r="BV33636" s="38"/>
    </row>
    <row r="33637" spans="44:74">
      <c r="AR33637" s="8"/>
      <c r="BV33637" s="38"/>
    </row>
    <row r="33638" spans="44:74">
      <c r="AR33638" s="8"/>
      <c r="BV33638" s="38"/>
    </row>
    <row r="33639" spans="44:74">
      <c r="AR33639" s="8"/>
      <c r="BV33639" s="38"/>
    </row>
    <row r="33640" spans="44:74">
      <c r="AR33640" s="8"/>
      <c r="BV33640" s="38"/>
    </row>
    <row r="33641" spans="44:74">
      <c r="AR33641" s="8"/>
      <c r="BV33641" s="38"/>
    </row>
    <row r="33642" spans="44:74">
      <c r="AR33642" s="8"/>
      <c r="BV33642" s="38"/>
    </row>
    <row r="33643" spans="44:74">
      <c r="AR33643" s="8"/>
      <c r="BV33643" s="38"/>
    </row>
    <row r="33644" spans="44:74">
      <c r="AR33644" s="8"/>
      <c r="BV33644" s="38"/>
    </row>
    <row r="33645" spans="44:74">
      <c r="AR33645" s="8"/>
      <c r="BV33645" s="38"/>
    </row>
    <row r="33646" spans="44:74">
      <c r="AR33646" s="8"/>
      <c r="BV33646" s="38"/>
    </row>
    <row r="33647" spans="44:74">
      <c r="AR33647" s="8"/>
      <c r="BV33647" s="38"/>
    </row>
    <row r="33648" spans="44:74">
      <c r="AR33648" s="8"/>
      <c r="BV33648" s="38"/>
    </row>
    <row r="33649" spans="44:74">
      <c r="AR33649" s="8"/>
      <c r="BV33649" s="38"/>
    </row>
    <row r="33650" spans="44:74">
      <c r="AR33650" s="8"/>
      <c r="BV33650" s="38"/>
    </row>
    <row r="33651" spans="44:74">
      <c r="AR33651" s="8"/>
      <c r="BV33651" s="38"/>
    </row>
    <row r="33652" spans="44:74">
      <c r="AR33652" s="8"/>
      <c r="BV33652" s="38"/>
    </row>
    <row r="33653" spans="44:74">
      <c r="AR33653" s="8"/>
      <c r="BV33653" s="38"/>
    </row>
    <row r="33654" spans="44:74">
      <c r="AR33654" s="8"/>
      <c r="BV33654" s="38"/>
    </row>
    <row r="33655" spans="44:74">
      <c r="AR33655" s="8"/>
      <c r="BV33655" s="38"/>
    </row>
    <row r="33656" spans="44:74">
      <c r="AR33656" s="8"/>
      <c r="BV33656" s="38"/>
    </row>
    <row r="33657" spans="44:74">
      <c r="AR33657" s="8"/>
      <c r="BV33657" s="38"/>
    </row>
    <row r="33658" spans="44:74">
      <c r="AR33658" s="8"/>
      <c r="BV33658" s="38"/>
    </row>
    <row r="33659" spans="44:74">
      <c r="AR33659" s="8"/>
      <c r="BV33659" s="38"/>
    </row>
    <row r="33660" spans="44:74">
      <c r="AR33660" s="8"/>
      <c r="BV33660" s="38"/>
    </row>
    <row r="33661" spans="44:74">
      <c r="AR33661" s="8"/>
      <c r="BV33661" s="38"/>
    </row>
    <row r="33662" spans="44:74">
      <c r="AR33662" s="8"/>
      <c r="BV33662" s="38"/>
    </row>
    <row r="33663" spans="44:74">
      <c r="AR33663" s="8"/>
      <c r="BV33663" s="38"/>
    </row>
    <row r="33664" spans="44:74">
      <c r="AR33664" s="8"/>
      <c r="BV33664" s="38"/>
    </row>
    <row r="33665" spans="44:74">
      <c r="AR33665" s="8"/>
      <c r="BV33665" s="38"/>
    </row>
    <row r="33666" spans="44:74">
      <c r="AR33666" s="8"/>
      <c r="BV33666" s="38"/>
    </row>
    <row r="33667" spans="44:74">
      <c r="AR33667" s="8"/>
      <c r="BV33667" s="38"/>
    </row>
    <row r="33668" spans="44:74">
      <c r="AR33668" s="8"/>
      <c r="BV33668" s="38"/>
    </row>
    <row r="33669" spans="44:74">
      <c r="AR33669" s="8"/>
      <c r="BV33669" s="38"/>
    </row>
    <row r="33670" spans="44:74">
      <c r="AR33670" s="8"/>
      <c r="BV33670" s="38"/>
    </row>
    <row r="33671" spans="44:74">
      <c r="AR33671" s="8"/>
      <c r="BV33671" s="38"/>
    </row>
    <row r="33672" spans="44:74">
      <c r="AR33672" s="8"/>
      <c r="BV33672" s="38"/>
    </row>
    <row r="33673" spans="44:74">
      <c r="AR33673" s="8"/>
      <c r="BV33673" s="38"/>
    </row>
    <row r="33674" spans="44:74">
      <c r="AR33674" s="8"/>
      <c r="BV33674" s="38"/>
    </row>
    <row r="33675" spans="44:74">
      <c r="AR33675" s="8"/>
      <c r="BV33675" s="38"/>
    </row>
    <row r="33676" spans="44:74">
      <c r="AR33676" s="8"/>
      <c r="BV33676" s="38"/>
    </row>
    <row r="33677" spans="44:74">
      <c r="AR33677" s="8"/>
      <c r="BV33677" s="38"/>
    </row>
    <row r="33678" spans="44:74">
      <c r="AR33678" s="8"/>
      <c r="BV33678" s="38"/>
    </row>
    <row r="33679" spans="44:74">
      <c r="AR33679" s="8"/>
      <c r="BV33679" s="38"/>
    </row>
    <row r="33680" spans="44:74">
      <c r="AR33680" s="8"/>
      <c r="BV33680" s="38"/>
    </row>
    <row r="33681" spans="44:74">
      <c r="AR33681" s="8"/>
      <c r="BV33681" s="38"/>
    </row>
    <row r="33682" spans="44:74">
      <c r="AR33682" s="8"/>
      <c r="BV33682" s="38"/>
    </row>
    <row r="33683" spans="44:74">
      <c r="AR33683" s="8"/>
      <c r="BV33683" s="38"/>
    </row>
    <row r="33684" spans="44:74">
      <c r="AR33684" s="8"/>
      <c r="BV33684" s="38"/>
    </row>
    <row r="33685" spans="44:74">
      <c r="AR33685" s="8"/>
      <c r="BV33685" s="38"/>
    </row>
    <row r="33686" spans="44:74">
      <c r="AR33686" s="8"/>
      <c r="BV33686" s="38"/>
    </row>
    <row r="33687" spans="44:74">
      <c r="AR33687" s="8"/>
      <c r="BV33687" s="38"/>
    </row>
    <row r="33688" spans="44:74">
      <c r="AR33688" s="8"/>
      <c r="BV33688" s="38"/>
    </row>
    <row r="33689" spans="44:74">
      <c r="AR33689" s="8"/>
      <c r="BV33689" s="38"/>
    </row>
    <row r="33690" spans="44:74">
      <c r="AR33690" s="8"/>
      <c r="BV33690" s="38"/>
    </row>
    <row r="33691" spans="44:74">
      <c r="AR33691" s="8"/>
      <c r="BV33691" s="38"/>
    </row>
    <row r="33692" spans="44:74">
      <c r="AR33692" s="8"/>
      <c r="BV33692" s="38"/>
    </row>
    <row r="33693" spans="44:74">
      <c r="AR33693" s="8"/>
      <c r="BV33693" s="38"/>
    </row>
    <row r="33694" spans="44:74">
      <c r="AR33694" s="8"/>
      <c r="BV33694" s="38"/>
    </row>
    <row r="33695" spans="44:74">
      <c r="AR33695" s="8"/>
      <c r="BV33695" s="38"/>
    </row>
    <row r="33696" spans="44:74">
      <c r="AR33696" s="8"/>
      <c r="BV33696" s="38"/>
    </row>
    <row r="33697" spans="44:74">
      <c r="AR33697" s="8"/>
      <c r="BV33697" s="38"/>
    </row>
    <row r="33698" spans="44:74">
      <c r="AR33698" s="8"/>
      <c r="BV33698" s="38"/>
    </row>
    <row r="33699" spans="44:74">
      <c r="AR33699" s="8"/>
      <c r="BV33699" s="38"/>
    </row>
    <row r="33700" spans="44:74">
      <c r="AR33700" s="8"/>
      <c r="BV33700" s="38"/>
    </row>
    <row r="33701" spans="44:74">
      <c r="AR33701" s="8"/>
      <c r="BV33701" s="38"/>
    </row>
    <row r="33702" spans="44:74">
      <c r="AR33702" s="8"/>
      <c r="BV33702" s="38"/>
    </row>
    <row r="33703" spans="44:74">
      <c r="AR33703" s="8"/>
      <c r="BV33703" s="38"/>
    </row>
    <row r="33704" spans="44:74">
      <c r="AR33704" s="8"/>
      <c r="BV33704" s="38"/>
    </row>
    <row r="33705" spans="44:74">
      <c r="AR33705" s="8"/>
      <c r="BV33705" s="38"/>
    </row>
    <row r="33706" spans="44:74">
      <c r="AR33706" s="8"/>
      <c r="BV33706" s="38"/>
    </row>
    <row r="33707" spans="44:74">
      <c r="AR33707" s="8"/>
      <c r="BV33707" s="38"/>
    </row>
    <row r="33708" spans="44:74">
      <c r="AR33708" s="8"/>
      <c r="BV33708" s="38"/>
    </row>
    <row r="33709" spans="44:74">
      <c r="AR33709" s="8"/>
      <c r="BV33709" s="38"/>
    </row>
    <row r="33710" spans="44:74">
      <c r="AR33710" s="8"/>
      <c r="BV33710" s="38"/>
    </row>
    <row r="33711" spans="44:74">
      <c r="AR33711" s="8"/>
      <c r="BV33711" s="38"/>
    </row>
    <row r="33712" spans="44:74">
      <c r="AR33712" s="8"/>
      <c r="BV33712" s="38"/>
    </row>
    <row r="33713" spans="44:74">
      <c r="AR33713" s="8"/>
      <c r="BV33713" s="38"/>
    </row>
    <row r="33714" spans="44:74">
      <c r="AR33714" s="8"/>
      <c r="BV33714" s="38"/>
    </row>
    <row r="33715" spans="44:74">
      <c r="AR33715" s="8"/>
      <c r="BV33715" s="38"/>
    </row>
    <row r="33716" spans="44:74">
      <c r="AR33716" s="8"/>
      <c r="BV33716" s="38"/>
    </row>
    <row r="33717" spans="44:74">
      <c r="AR33717" s="8"/>
      <c r="BV33717" s="38"/>
    </row>
    <row r="33718" spans="44:74">
      <c r="AR33718" s="8"/>
      <c r="BV33718" s="38"/>
    </row>
    <row r="33719" spans="44:74">
      <c r="AR33719" s="8"/>
      <c r="BV33719" s="38"/>
    </row>
    <row r="33720" spans="44:74">
      <c r="AR33720" s="8"/>
      <c r="BV33720" s="38"/>
    </row>
    <row r="33721" spans="44:74">
      <c r="AR33721" s="8"/>
      <c r="BV33721" s="38"/>
    </row>
    <row r="33722" spans="44:74">
      <c r="AR33722" s="8"/>
      <c r="BV33722" s="38"/>
    </row>
    <row r="33723" spans="44:74">
      <c r="AR33723" s="8"/>
      <c r="BV33723" s="38"/>
    </row>
    <row r="33724" spans="44:74">
      <c r="AR33724" s="8"/>
      <c r="BV33724" s="38"/>
    </row>
    <row r="33725" spans="44:74">
      <c r="AR33725" s="8"/>
      <c r="BV33725" s="38"/>
    </row>
    <row r="33726" spans="44:74">
      <c r="AR33726" s="8"/>
      <c r="BV33726" s="38"/>
    </row>
    <row r="33727" spans="44:74">
      <c r="AR33727" s="8"/>
      <c r="BV33727" s="38"/>
    </row>
    <row r="33728" spans="44:74">
      <c r="AR33728" s="8"/>
      <c r="BV33728" s="38"/>
    </row>
    <row r="33729" spans="44:74">
      <c r="AR33729" s="8"/>
      <c r="BV33729" s="38"/>
    </row>
    <row r="33730" spans="44:74">
      <c r="AR33730" s="8"/>
      <c r="BV33730" s="38"/>
    </row>
    <row r="33731" spans="44:74">
      <c r="AR33731" s="8"/>
      <c r="BV33731" s="38"/>
    </row>
    <row r="33732" spans="44:74">
      <c r="AR33732" s="8"/>
      <c r="BV33732" s="38"/>
    </row>
    <row r="33733" spans="44:74">
      <c r="AR33733" s="8"/>
      <c r="BV33733" s="38"/>
    </row>
    <row r="33734" spans="44:74">
      <c r="AR33734" s="8"/>
      <c r="BV33734" s="38"/>
    </row>
    <row r="33735" spans="44:74">
      <c r="AR33735" s="8"/>
      <c r="BV33735" s="38"/>
    </row>
    <row r="33736" spans="44:74">
      <c r="AR33736" s="8"/>
      <c r="BV33736" s="38"/>
    </row>
    <row r="33737" spans="44:74">
      <c r="AR33737" s="8"/>
      <c r="BV33737" s="38"/>
    </row>
    <row r="33738" spans="44:74">
      <c r="AR33738" s="8"/>
      <c r="BV33738" s="38"/>
    </row>
    <row r="33739" spans="44:74">
      <c r="AR33739" s="8"/>
      <c r="BV33739" s="38"/>
    </row>
    <row r="33740" spans="44:74">
      <c r="AR33740" s="8"/>
      <c r="BV33740" s="38"/>
    </row>
    <row r="33741" spans="44:74">
      <c r="AR33741" s="8"/>
      <c r="BV33741" s="38"/>
    </row>
    <row r="33742" spans="44:74">
      <c r="AR33742" s="8"/>
      <c r="BV33742" s="38"/>
    </row>
    <row r="33743" spans="44:74">
      <c r="AR33743" s="8"/>
      <c r="BV33743" s="38"/>
    </row>
    <row r="33744" spans="44:74">
      <c r="AR33744" s="8"/>
      <c r="BV33744" s="38"/>
    </row>
    <row r="33745" spans="44:74">
      <c r="AR33745" s="8"/>
      <c r="BV33745" s="38"/>
    </row>
    <row r="33746" spans="44:74">
      <c r="AR33746" s="8"/>
      <c r="BV33746" s="38"/>
    </row>
    <row r="33747" spans="44:74">
      <c r="AR33747" s="8"/>
      <c r="BV33747" s="38"/>
    </row>
    <row r="33748" spans="44:74">
      <c r="AR33748" s="8"/>
      <c r="BV33748" s="38"/>
    </row>
    <row r="33749" spans="44:74">
      <c r="AR33749" s="8"/>
      <c r="BV33749" s="38"/>
    </row>
    <row r="33750" spans="44:74">
      <c r="AR33750" s="8"/>
      <c r="BV33750" s="38"/>
    </row>
    <row r="33751" spans="44:74">
      <c r="AR33751" s="8"/>
      <c r="BV33751" s="38"/>
    </row>
    <row r="33752" spans="44:74">
      <c r="AR33752" s="8"/>
      <c r="BV33752" s="38"/>
    </row>
    <row r="33753" spans="44:74">
      <c r="AR33753" s="8"/>
      <c r="BV33753" s="38"/>
    </row>
    <row r="33754" spans="44:74">
      <c r="AR33754" s="8"/>
      <c r="BV33754" s="38"/>
    </row>
    <row r="33755" spans="44:74">
      <c r="AR33755" s="8"/>
      <c r="BV33755" s="38"/>
    </row>
    <row r="33756" spans="44:74">
      <c r="AR33756" s="8"/>
      <c r="BV33756" s="38"/>
    </row>
    <row r="33757" spans="44:74">
      <c r="AR33757" s="8"/>
      <c r="BV33757" s="38"/>
    </row>
    <row r="33758" spans="44:74">
      <c r="AR33758" s="8"/>
      <c r="BV33758" s="38"/>
    </row>
    <row r="33759" spans="44:74">
      <c r="AR33759" s="8"/>
      <c r="BV33759" s="38"/>
    </row>
    <row r="33760" spans="44:74">
      <c r="AR33760" s="8"/>
      <c r="BV33760" s="38"/>
    </row>
    <row r="33761" spans="44:74">
      <c r="AR33761" s="8"/>
      <c r="BV33761" s="38"/>
    </row>
    <row r="33762" spans="44:74">
      <c r="AR33762" s="8"/>
      <c r="BV33762" s="38"/>
    </row>
    <row r="33763" spans="44:74">
      <c r="AR33763" s="8"/>
      <c r="BV33763" s="38"/>
    </row>
    <row r="33764" spans="44:74">
      <c r="AR33764" s="8"/>
      <c r="BV33764" s="38"/>
    </row>
    <row r="33765" spans="44:74">
      <c r="AR33765" s="8"/>
      <c r="BV33765" s="38"/>
    </row>
    <row r="33766" spans="44:74">
      <c r="AR33766" s="8"/>
      <c r="BV33766" s="38"/>
    </row>
    <row r="33767" spans="44:74">
      <c r="AR33767" s="8"/>
      <c r="BV33767" s="38"/>
    </row>
    <row r="33768" spans="44:74">
      <c r="AR33768" s="8"/>
      <c r="BV33768" s="38"/>
    </row>
    <row r="33769" spans="44:74">
      <c r="AR33769" s="8"/>
      <c r="BV33769" s="38"/>
    </row>
    <row r="33770" spans="44:74">
      <c r="AR33770" s="8"/>
      <c r="BV33770" s="38"/>
    </row>
    <row r="33771" spans="44:74">
      <c r="AR33771" s="8"/>
      <c r="BV33771" s="38"/>
    </row>
    <row r="33772" spans="44:74">
      <c r="AR33772" s="8"/>
      <c r="BV33772" s="38"/>
    </row>
    <row r="33773" spans="44:74">
      <c r="AR33773" s="8"/>
      <c r="BV33773" s="38"/>
    </row>
    <row r="33774" spans="44:74">
      <c r="AR33774" s="8"/>
      <c r="BV33774" s="38"/>
    </row>
    <row r="33775" spans="44:74">
      <c r="AR33775" s="8"/>
      <c r="BV33775" s="38"/>
    </row>
    <row r="33776" spans="44:74">
      <c r="AR33776" s="8"/>
      <c r="BV33776" s="38"/>
    </row>
    <row r="33777" spans="44:74">
      <c r="AR33777" s="8"/>
      <c r="BV33777" s="38"/>
    </row>
    <row r="33778" spans="44:74">
      <c r="AR33778" s="8"/>
      <c r="BV33778" s="38"/>
    </row>
    <row r="33779" spans="44:74">
      <c r="AR33779" s="8"/>
      <c r="BV33779" s="38"/>
    </row>
    <row r="33780" spans="44:74">
      <c r="AR33780" s="8"/>
      <c r="BV33780" s="38"/>
    </row>
    <row r="33781" spans="44:74">
      <c r="AR33781" s="8"/>
      <c r="BV33781" s="38"/>
    </row>
    <row r="33782" spans="44:74">
      <c r="AR33782" s="8"/>
      <c r="BV33782" s="38"/>
    </row>
    <row r="33783" spans="44:74">
      <c r="AR33783" s="8"/>
      <c r="BV33783" s="38"/>
    </row>
    <row r="33784" spans="44:74">
      <c r="AR33784" s="8"/>
      <c r="BV33784" s="38"/>
    </row>
    <row r="33785" spans="44:74">
      <c r="AR33785" s="8"/>
      <c r="BV33785" s="38"/>
    </row>
    <row r="33786" spans="44:74">
      <c r="AR33786" s="8"/>
      <c r="BV33786" s="38"/>
    </row>
    <row r="33787" spans="44:74">
      <c r="AR33787" s="8"/>
      <c r="BV33787" s="38"/>
    </row>
    <row r="33788" spans="44:74">
      <c r="AR33788" s="8"/>
      <c r="BV33788" s="38"/>
    </row>
    <row r="33789" spans="44:74">
      <c r="AR33789" s="8"/>
      <c r="BV33789" s="38"/>
    </row>
    <row r="33790" spans="44:74">
      <c r="AR33790" s="8"/>
      <c r="BV33790" s="38"/>
    </row>
    <row r="33791" spans="44:74">
      <c r="AR33791" s="8"/>
      <c r="BV33791" s="38"/>
    </row>
    <row r="33792" spans="44:74">
      <c r="AR33792" s="8"/>
      <c r="BV33792" s="38"/>
    </row>
    <row r="33793" spans="44:74">
      <c r="AR33793" s="8"/>
      <c r="BV33793" s="38"/>
    </row>
    <row r="33794" spans="44:74">
      <c r="AR33794" s="8"/>
      <c r="BV33794" s="38"/>
    </row>
    <row r="33795" spans="44:74">
      <c r="AR33795" s="8"/>
      <c r="BV33795" s="38"/>
    </row>
    <row r="33796" spans="44:74">
      <c r="AR33796" s="8"/>
      <c r="BV33796" s="38"/>
    </row>
    <row r="33797" spans="44:74">
      <c r="AR33797" s="8"/>
      <c r="BV33797" s="38"/>
    </row>
    <row r="33798" spans="44:74">
      <c r="AR33798" s="8"/>
      <c r="BV33798" s="38"/>
    </row>
    <row r="33799" spans="44:74">
      <c r="AR33799" s="8"/>
      <c r="BV33799" s="38"/>
    </row>
    <row r="33800" spans="44:74">
      <c r="AR33800" s="8"/>
      <c r="BV33800" s="38"/>
    </row>
    <row r="33801" spans="44:74">
      <c r="AR33801" s="8"/>
      <c r="BV33801" s="38"/>
    </row>
    <row r="33802" spans="44:74">
      <c r="AR33802" s="8"/>
      <c r="BV33802" s="38"/>
    </row>
    <row r="33803" spans="44:74">
      <c r="AR33803" s="8"/>
      <c r="BV33803" s="38"/>
    </row>
    <row r="33804" spans="44:74">
      <c r="AR33804" s="8"/>
      <c r="BV33804" s="38"/>
    </row>
    <row r="33805" spans="44:74">
      <c r="AR33805" s="8"/>
      <c r="BV33805" s="38"/>
    </row>
    <row r="33806" spans="44:74">
      <c r="AR33806" s="8"/>
      <c r="BV33806" s="38"/>
    </row>
    <row r="33807" spans="44:74">
      <c r="AR33807" s="8"/>
      <c r="BV33807" s="38"/>
    </row>
    <row r="33808" spans="44:74">
      <c r="AR33808" s="8"/>
      <c r="BV33808" s="38"/>
    </row>
    <row r="33809" spans="44:74">
      <c r="AR33809" s="8"/>
      <c r="BV33809" s="38"/>
    </row>
    <row r="33810" spans="44:74">
      <c r="AR33810" s="8"/>
      <c r="BV33810" s="38"/>
    </row>
    <row r="33811" spans="44:74">
      <c r="AR33811" s="8"/>
      <c r="BV33811" s="38"/>
    </row>
    <row r="33812" spans="44:74">
      <c r="AR33812" s="8"/>
      <c r="BV33812" s="38"/>
    </row>
    <row r="33813" spans="44:74">
      <c r="AR33813" s="8"/>
      <c r="BV33813" s="38"/>
    </row>
    <row r="33814" spans="44:74">
      <c r="AR33814" s="8"/>
      <c r="BV33814" s="38"/>
    </row>
    <row r="33815" spans="44:74">
      <c r="AR33815" s="8"/>
      <c r="BV33815" s="38"/>
    </row>
    <row r="33816" spans="44:74">
      <c r="AR33816" s="8"/>
      <c r="BV33816" s="38"/>
    </row>
    <row r="33817" spans="44:74">
      <c r="AR33817" s="8"/>
      <c r="BV33817" s="38"/>
    </row>
    <row r="33818" spans="44:74">
      <c r="AR33818" s="8"/>
      <c r="BV33818" s="38"/>
    </row>
    <row r="33819" spans="44:74">
      <c r="AR33819" s="8"/>
      <c r="BV33819" s="38"/>
    </row>
    <row r="33820" spans="44:74">
      <c r="AR33820" s="8"/>
      <c r="BV33820" s="38"/>
    </row>
    <row r="33821" spans="44:74">
      <c r="AR33821" s="8"/>
      <c r="BV33821" s="38"/>
    </row>
    <row r="33822" spans="44:74">
      <c r="AR33822" s="8"/>
      <c r="BV33822" s="38"/>
    </row>
    <row r="33823" spans="44:74">
      <c r="AR33823" s="8"/>
      <c r="BV33823" s="38"/>
    </row>
    <row r="33824" spans="44:74">
      <c r="AR33824" s="8"/>
      <c r="BV33824" s="38"/>
    </row>
    <row r="33825" spans="44:74">
      <c r="AR33825" s="8"/>
      <c r="BV33825" s="38"/>
    </row>
    <row r="33826" spans="44:74">
      <c r="AR33826" s="8"/>
      <c r="BV33826" s="38"/>
    </row>
    <row r="33827" spans="44:74">
      <c r="AR33827" s="8"/>
      <c r="BV33827" s="38"/>
    </row>
    <row r="33828" spans="44:74">
      <c r="AR33828" s="8"/>
      <c r="BV33828" s="38"/>
    </row>
    <row r="33829" spans="44:74">
      <c r="AR33829" s="8"/>
      <c r="BV33829" s="38"/>
    </row>
    <row r="33830" spans="44:74">
      <c r="AR33830" s="8"/>
      <c r="BV33830" s="38"/>
    </row>
    <row r="33831" spans="44:74">
      <c r="AR33831" s="8"/>
      <c r="BV33831" s="38"/>
    </row>
    <row r="33832" spans="44:74">
      <c r="AR33832" s="8"/>
      <c r="BV33832" s="38"/>
    </row>
    <row r="33833" spans="44:74">
      <c r="AR33833" s="8"/>
      <c r="BV33833" s="38"/>
    </row>
    <row r="33834" spans="44:74">
      <c r="AR33834" s="8"/>
      <c r="BV33834" s="38"/>
    </row>
    <row r="33835" spans="44:74">
      <c r="AR33835" s="8"/>
      <c r="BV33835" s="38"/>
    </row>
    <row r="33836" spans="44:74">
      <c r="AR33836" s="8"/>
      <c r="BV33836" s="38"/>
    </row>
    <row r="33837" spans="44:74">
      <c r="AR33837" s="8"/>
      <c r="BV33837" s="38"/>
    </row>
    <row r="33838" spans="44:74">
      <c r="AR33838" s="8"/>
      <c r="BV33838" s="38"/>
    </row>
    <row r="33839" spans="44:74">
      <c r="AR33839" s="8"/>
      <c r="BV33839" s="38"/>
    </row>
    <row r="33840" spans="44:74">
      <c r="AR33840" s="8"/>
      <c r="BV33840" s="38"/>
    </row>
    <row r="33841" spans="44:74">
      <c r="AR33841" s="8"/>
      <c r="BV33841" s="38"/>
    </row>
    <row r="33842" spans="44:74">
      <c r="AR33842" s="8"/>
      <c r="BV33842" s="38"/>
    </row>
    <row r="33843" spans="44:74">
      <c r="AR33843" s="8"/>
      <c r="BV33843" s="38"/>
    </row>
    <row r="33844" spans="44:74">
      <c r="AR33844" s="8"/>
      <c r="BV33844" s="38"/>
    </row>
    <row r="33845" spans="44:74">
      <c r="AR33845" s="8"/>
      <c r="BV33845" s="38"/>
    </row>
    <row r="33846" spans="44:74">
      <c r="AR33846" s="8"/>
      <c r="BV33846" s="38"/>
    </row>
    <row r="33847" spans="44:74">
      <c r="AR33847" s="8"/>
      <c r="BV33847" s="38"/>
    </row>
    <row r="33848" spans="44:74">
      <c r="AR33848" s="8"/>
      <c r="BV33848" s="38"/>
    </row>
    <row r="33849" spans="44:74">
      <c r="AR33849" s="8"/>
      <c r="BV33849" s="38"/>
    </row>
    <row r="33850" spans="44:74">
      <c r="AR33850" s="8"/>
      <c r="BV33850" s="38"/>
    </row>
    <row r="33851" spans="44:74">
      <c r="AR33851" s="8"/>
      <c r="BV33851" s="38"/>
    </row>
    <row r="33852" spans="44:74">
      <c r="AR33852" s="8"/>
      <c r="BV33852" s="38"/>
    </row>
    <row r="33853" spans="44:74">
      <c r="AR33853" s="8"/>
      <c r="BV33853" s="38"/>
    </row>
    <row r="33854" spans="44:74">
      <c r="AR33854" s="8"/>
      <c r="BV33854" s="38"/>
    </row>
    <row r="33855" spans="44:74">
      <c r="AR33855" s="8"/>
      <c r="BV33855" s="38"/>
    </row>
    <row r="33856" spans="44:74">
      <c r="AR33856" s="8"/>
      <c r="BV33856" s="38"/>
    </row>
    <row r="33857" spans="44:74">
      <c r="AR33857" s="8"/>
      <c r="BV33857" s="38"/>
    </row>
    <row r="33858" spans="44:74">
      <c r="AR33858" s="8"/>
      <c r="BV33858" s="38"/>
    </row>
    <row r="33859" spans="44:74">
      <c r="AR33859" s="8"/>
      <c r="BV33859" s="38"/>
    </row>
    <row r="33860" spans="44:74">
      <c r="AR33860" s="8"/>
      <c r="BV33860" s="38"/>
    </row>
    <row r="33861" spans="44:74">
      <c r="AR33861" s="8"/>
      <c r="BV33861" s="38"/>
    </row>
    <row r="33862" spans="44:74">
      <c r="AR33862" s="8"/>
      <c r="BV33862" s="38"/>
    </row>
    <row r="33863" spans="44:74">
      <c r="AR33863" s="8"/>
      <c r="BV33863" s="38"/>
    </row>
    <row r="33864" spans="44:74">
      <c r="AR33864" s="8"/>
      <c r="BV33864" s="38"/>
    </row>
    <row r="33865" spans="44:74">
      <c r="AR33865" s="8"/>
      <c r="BV33865" s="38"/>
    </row>
    <row r="33866" spans="44:74">
      <c r="AR33866" s="8"/>
      <c r="BV33866" s="38"/>
    </row>
    <row r="33867" spans="44:74">
      <c r="AR33867" s="8"/>
      <c r="BV33867" s="38"/>
    </row>
    <row r="33868" spans="44:74">
      <c r="AR33868" s="8"/>
      <c r="BV33868" s="38"/>
    </row>
    <row r="33869" spans="44:74">
      <c r="AR33869" s="8"/>
      <c r="BV33869" s="38"/>
    </row>
    <row r="33870" spans="44:74">
      <c r="AR33870" s="8"/>
      <c r="BV33870" s="38"/>
    </row>
    <row r="33871" spans="44:74">
      <c r="AR33871" s="8"/>
      <c r="BV33871" s="38"/>
    </row>
    <row r="33872" spans="44:74">
      <c r="AR33872" s="8"/>
      <c r="BV33872" s="38"/>
    </row>
    <row r="33873" spans="44:74">
      <c r="AR33873" s="8"/>
      <c r="BV33873" s="38"/>
    </row>
    <row r="33874" spans="44:74">
      <c r="AR33874" s="8"/>
      <c r="BV33874" s="38"/>
    </row>
    <row r="33875" spans="44:74">
      <c r="AR33875" s="8"/>
      <c r="BV33875" s="38"/>
    </row>
    <row r="33876" spans="44:74">
      <c r="AR33876" s="8"/>
      <c r="BV33876" s="38"/>
    </row>
    <row r="33877" spans="44:74">
      <c r="AR33877" s="8"/>
      <c r="BV33877" s="38"/>
    </row>
    <row r="33878" spans="44:74">
      <c r="AR33878" s="8"/>
      <c r="BV33878" s="38"/>
    </row>
    <row r="33879" spans="44:74">
      <c r="AR33879" s="8"/>
      <c r="BV33879" s="38"/>
    </row>
    <row r="33880" spans="44:74">
      <c r="AR33880" s="8"/>
      <c r="BV33880" s="38"/>
    </row>
    <row r="33881" spans="44:74">
      <c r="AR33881" s="8"/>
      <c r="BV33881" s="38"/>
    </row>
    <row r="33882" spans="44:74">
      <c r="AR33882" s="8"/>
      <c r="BV33882" s="38"/>
    </row>
    <row r="33883" spans="44:74">
      <c r="AR33883" s="8"/>
      <c r="BV33883" s="38"/>
    </row>
    <row r="33884" spans="44:74">
      <c r="AR33884" s="8"/>
      <c r="BV33884" s="38"/>
    </row>
    <row r="33885" spans="44:74">
      <c r="AR33885" s="8"/>
      <c r="BV33885" s="38"/>
    </row>
    <row r="33886" spans="44:74">
      <c r="AR33886" s="8"/>
      <c r="BV33886" s="38"/>
    </row>
    <row r="33887" spans="44:74">
      <c r="AR33887" s="8"/>
      <c r="BV33887" s="38"/>
    </row>
    <row r="33888" spans="44:74">
      <c r="AR33888" s="8"/>
      <c r="BV33888" s="38"/>
    </row>
    <row r="33889" spans="44:74">
      <c r="AR33889" s="8"/>
      <c r="BV33889" s="38"/>
    </row>
    <row r="33890" spans="44:74">
      <c r="AR33890" s="8"/>
      <c r="BV33890" s="38"/>
    </row>
    <row r="33891" spans="44:74">
      <c r="AR33891" s="8"/>
      <c r="BV33891" s="38"/>
    </row>
    <row r="33892" spans="44:74">
      <c r="AR33892" s="8"/>
      <c r="BV33892" s="38"/>
    </row>
    <row r="33893" spans="44:74">
      <c r="AR33893" s="8"/>
      <c r="BV33893" s="38"/>
    </row>
    <row r="33894" spans="44:74">
      <c r="AR33894" s="8"/>
      <c r="BV33894" s="38"/>
    </row>
    <row r="33895" spans="44:74">
      <c r="AR33895" s="8"/>
      <c r="BV33895" s="38"/>
    </row>
    <row r="33896" spans="44:74">
      <c r="AR33896" s="8"/>
      <c r="BV33896" s="38"/>
    </row>
    <row r="33897" spans="44:74">
      <c r="AR33897" s="8"/>
      <c r="BV33897" s="38"/>
    </row>
    <row r="33898" spans="44:74">
      <c r="AR33898" s="8"/>
      <c r="BV33898" s="38"/>
    </row>
    <row r="33899" spans="44:74">
      <c r="AR33899" s="8"/>
      <c r="BV33899" s="38"/>
    </row>
    <row r="33900" spans="44:74">
      <c r="AR33900" s="8"/>
      <c r="BV33900" s="38"/>
    </row>
    <row r="33901" spans="44:74">
      <c r="AR33901" s="8"/>
      <c r="BV33901" s="38"/>
    </row>
    <row r="33902" spans="44:74">
      <c r="AR33902" s="8"/>
      <c r="BV33902" s="38"/>
    </row>
    <row r="33903" spans="44:74">
      <c r="AR33903" s="8"/>
      <c r="BV33903" s="38"/>
    </row>
    <row r="33904" spans="44:74">
      <c r="AR33904" s="8"/>
      <c r="BV33904" s="38"/>
    </row>
    <row r="33905" spans="44:74">
      <c r="AR33905" s="8"/>
      <c r="BV33905" s="38"/>
    </row>
    <row r="33906" spans="44:74">
      <c r="AR33906" s="8"/>
      <c r="BV33906" s="38"/>
    </row>
    <row r="33907" spans="44:74">
      <c r="AR33907" s="8"/>
      <c r="BV33907" s="38"/>
    </row>
    <row r="33908" spans="44:74">
      <c r="AR33908" s="8"/>
      <c r="BV33908" s="38"/>
    </row>
    <row r="33909" spans="44:74">
      <c r="AR33909" s="8"/>
      <c r="BV33909" s="38"/>
    </row>
    <row r="33910" spans="44:74">
      <c r="AR33910" s="8"/>
      <c r="BV33910" s="38"/>
    </row>
    <row r="33911" spans="44:74">
      <c r="AR33911" s="8"/>
      <c r="BV33911" s="38"/>
    </row>
    <row r="33912" spans="44:74">
      <c r="AR33912" s="8"/>
      <c r="BV33912" s="38"/>
    </row>
    <row r="33913" spans="44:74">
      <c r="AR33913" s="8"/>
      <c r="BV33913" s="38"/>
    </row>
    <row r="33914" spans="44:74">
      <c r="AR33914" s="8"/>
      <c r="BV33914" s="38"/>
    </row>
    <row r="33915" spans="44:74">
      <c r="AR33915" s="8"/>
      <c r="BV33915" s="38"/>
    </row>
    <row r="33916" spans="44:74">
      <c r="AR33916" s="8"/>
      <c r="BV33916" s="38"/>
    </row>
    <row r="33917" spans="44:74">
      <c r="AR33917" s="8"/>
      <c r="BV33917" s="38"/>
    </row>
    <row r="33918" spans="44:74">
      <c r="AR33918" s="8"/>
      <c r="BV33918" s="38"/>
    </row>
    <row r="33919" spans="44:74">
      <c r="AR33919" s="8"/>
      <c r="BV33919" s="38"/>
    </row>
    <row r="33920" spans="44:74">
      <c r="AR33920" s="8"/>
      <c r="BV33920" s="38"/>
    </row>
    <row r="33921" spans="44:74">
      <c r="AR33921" s="8"/>
      <c r="BV33921" s="38"/>
    </row>
    <row r="33922" spans="44:74">
      <c r="AR33922" s="8"/>
      <c r="BV33922" s="38"/>
    </row>
    <row r="33923" spans="44:74">
      <c r="AR33923" s="8"/>
      <c r="BV33923" s="38"/>
    </row>
    <row r="33924" spans="44:74">
      <c r="AR33924" s="8"/>
      <c r="BV33924" s="38"/>
    </row>
    <row r="33925" spans="44:74">
      <c r="AR33925" s="8"/>
      <c r="BV33925" s="38"/>
    </row>
    <row r="33926" spans="44:74">
      <c r="AR33926" s="8"/>
      <c r="BV33926" s="38"/>
    </row>
    <row r="33927" spans="44:74">
      <c r="AR33927" s="8"/>
      <c r="BV33927" s="38"/>
    </row>
    <row r="33928" spans="44:74">
      <c r="AR33928" s="8"/>
      <c r="BV33928" s="38"/>
    </row>
    <row r="33929" spans="44:74">
      <c r="AR33929" s="8"/>
      <c r="BV33929" s="38"/>
    </row>
    <row r="33930" spans="44:74">
      <c r="AR33930" s="8"/>
      <c r="BV33930" s="38"/>
    </row>
    <row r="33931" spans="44:74">
      <c r="AR33931" s="8"/>
      <c r="BV33931" s="38"/>
    </row>
    <row r="33932" spans="44:74">
      <c r="AR33932" s="8"/>
      <c r="BV33932" s="38"/>
    </row>
    <row r="33933" spans="44:74">
      <c r="AR33933" s="8"/>
      <c r="BV33933" s="38"/>
    </row>
    <row r="33934" spans="44:74">
      <c r="AR33934" s="8"/>
      <c r="BV33934" s="38"/>
    </row>
    <row r="33935" spans="44:74">
      <c r="AR33935" s="8"/>
      <c r="BV33935" s="38"/>
    </row>
    <row r="33936" spans="44:74">
      <c r="AR33936" s="8"/>
      <c r="BV33936" s="38"/>
    </row>
    <row r="33937" spans="44:74">
      <c r="AR33937" s="8"/>
      <c r="BV33937" s="38"/>
    </row>
    <row r="33938" spans="44:74">
      <c r="AR33938" s="8"/>
      <c r="BV33938" s="38"/>
    </row>
    <row r="33939" spans="44:74">
      <c r="AR33939" s="8"/>
      <c r="BV33939" s="38"/>
    </row>
    <row r="33940" spans="44:74">
      <c r="AR33940" s="8"/>
      <c r="BV33940" s="38"/>
    </row>
    <row r="33941" spans="44:74">
      <c r="AR33941" s="8"/>
      <c r="BV33941" s="38"/>
    </row>
    <row r="33942" spans="44:74">
      <c r="AR33942" s="8"/>
      <c r="BV33942" s="38"/>
    </row>
    <row r="33943" spans="44:74">
      <c r="AR33943" s="8"/>
      <c r="BV33943" s="38"/>
    </row>
    <row r="33944" spans="44:74">
      <c r="AR33944" s="8"/>
      <c r="BV33944" s="38"/>
    </row>
    <row r="33945" spans="44:74">
      <c r="AR33945" s="8"/>
      <c r="BV33945" s="38"/>
    </row>
    <row r="33946" spans="44:74">
      <c r="AR33946" s="8"/>
      <c r="BV33946" s="38"/>
    </row>
    <row r="33947" spans="44:74">
      <c r="AR33947" s="8"/>
      <c r="BV33947" s="38"/>
    </row>
    <row r="33948" spans="44:74">
      <c r="AR33948" s="8"/>
      <c r="BV33948" s="38"/>
    </row>
    <row r="33949" spans="44:74">
      <c r="AR33949" s="8"/>
      <c r="BV33949" s="38"/>
    </row>
    <row r="33950" spans="44:74">
      <c r="AR33950" s="8"/>
      <c r="BV33950" s="38"/>
    </row>
    <row r="33951" spans="44:74">
      <c r="AR33951" s="8"/>
      <c r="BV33951" s="38"/>
    </row>
    <row r="33952" spans="44:74">
      <c r="AR33952" s="8"/>
      <c r="BV33952" s="38"/>
    </row>
    <row r="33953" spans="44:74">
      <c r="AR33953" s="8"/>
      <c r="BV33953" s="38"/>
    </row>
    <row r="33954" spans="44:74">
      <c r="AR33954" s="8"/>
      <c r="BV33954" s="38"/>
    </row>
    <row r="33955" spans="44:74">
      <c r="AR33955" s="8"/>
      <c r="BV33955" s="38"/>
    </row>
    <row r="33956" spans="44:74">
      <c r="AR33956" s="8"/>
      <c r="BV33956" s="38"/>
    </row>
    <row r="33957" spans="44:74">
      <c r="AR33957" s="8"/>
      <c r="BV33957" s="38"/>
    </row>
    <row r="33958" spans="44:74">
      <c r="AR33958" s="8"/>
      <c r="BV33958" s="38"/>
    </row>
    <row r="33959" spans="44:74">
      <c r="AR33959" s="8"/>
      <c r="BV33959" s="38"/>
    </row>
    <row r="33960" spans="44:74">
      <c r="AR33960" s="8"/>
      <c r="BV33960" s="38"/>
    </row>
    <row r="33961" spans="44:74">
      <c r="AR33961" s="8"/>
      <c r="BV33961" s="38"/>
    </row>
    <row r="33962" spans="44:74">
      <c r="AR33962" s="8"/>
      <c r="BV33962" s="38"/>
    </row>
    <row r="33963" spans="44:74">
      <c r="AR33963" s="8"/>
      <c r="BV33963" s="38"/>
    </row>
    <row r="33964" spans="44:74">
      <c r="AR33964" s="8"/>
      <c r="BV33964" s="38"/>
    </row>
    <row r="33965" spans="44:74">
      <c r="AR33965" s="8"/>
      <c r="BV33965" s="38"/>
    </row>
    <row r="33966" spans="44:74">
      <c r="AR33966" s="8"/>
      <c r="BV33966" s="38"/>
    </row>
    <row r="33967" spans="44:74">
      <c r="AR33967" s="8"/>
      <c r="BV33967" s="38"/>
    </row>
    <row r="33968" spans="44:74">
      <c r="AR33968" s="8"/>
      <c r="BV33968" s="38"/>
    </row>
    <row r="33969" spans="44:74">
      <c r="AR33969" s="8"/>
      <c r="BV33969" s="38"/>
    </row>
    <row r="33970" spans="44:74">
      <c r="AR33970" s="8"/>
      <c r="BV33970" s="38"/>
    </row>
    <row r="33971" spans="44:74">
      <c r="AR33971" s="8"/>
      <c r="BV33971" s="38"/>
    </row>
    <row r="33972" spans="44:74">
      <c r="AR33972" s="8"/>
      <c r="BV33972" s="38"/>
    </row>
    <row r="33973" spans="44:74">
      <c r="AR33973" s="8"/>
      <c r="BV33973" s="38"/>
    </row>
    <row r="33974" spans="44:74">
      <c r="AR33974" s="8"/>
      <c r="BV33974" s="38"/>
    </row>
    <row r="33975" spans="44:74">
      <c r="AR33975" s="8"/>
      <c r="BV33975" s="38"/>
    </row>
    <row r="33976" spans="44:74">
      <c r="AR33976" s="8"/>
      <c r="BV33976" s="38"/>
    </row>
    <row r="33977" spans="44:74">
      <c r="AR33977" s="8"/>
      <c r="BV33977" s="38"/>
    </row>
    <row r="33978" spans="44:74">
      <c r="AR33978" s="8"/>
      <c r="BV33978" s="38"/>
    </row>
    <row r="33979" spans="44:74">
      <c r="AR33979" s="8"/>
      <c r="BV33979" s="38"/>
    </row>
    <row r="33980" spans="44:74">
      <c r="AR33980" s="8"/>
      <c r="BV33980" s="38"/>
    </row>
    <row r="33981" spans="44:74">
      <c r="AR33981" s="8"/>
      <c r="BV33981" s="38"/>
    </row>
    <row r="33982" spans="44:74">
      <c r="AR33982" s="8"/>
      <c r="BV33982" s="38"/>
    </row>
    <row r="33983" spans="44:74">
      <c r="AR33983" s="8"/>
      <c r="BV33983" s="38"/>
    </row>
    <row r="33984" spans="44:74">
      <c r="AR33984" s="8"/>
      <c r="BV33984" s="38"/>
    </row>
    <row r="33985" spans="44:74">
      <c r="AR33985" s="8"/>
      <c r="BV33985" s="38"/>
    </row>
    <row r="33986" spans="44:74">
      <c r="AR33986" s="8"/>
      <c r="BV33986" s="38"/>
    </row>
    <row r="33987" spans="44:74">
      <c r="AR33987" s="8"/>
      <c r="BV33987" s="38"/>
    </row>
    <row r="33988" spans="44:74">
      <c r="AR33988" s="8"/>
      <c r="BV33988" s="38"/>
    </row>
    <row r="33989" spans="44:74">
      <c r="AR33989" s="8"/>
      <c r="BV33989" s="38"/>
    </row>
    <row r="33990" spans="44:74">
      <c r="AR33990" s="8"/>
      <c r="BV33990" s="38"/>
    </row>
    <row r="33991" spans="44:74">
      <c r="AR33991" s="8"/>
      <c r="BV33991" s="38"/>
    </row>
    <row r="33992" spans="44:74">
      <c r="AR33992" s="8"/>
      <c r="BV33992" s="38"/>
    </row>
    <row r="33993" spans="44:74">
      <c r="AR33993" s="8"/>
      <c r="BV33993" s="38"/>
    </row>
    <row r="33994" spans="44:74">
      <c r="AR33994" s="8"/>
      <c r="BV33994" s="38"/>
    </row>
    <row r="33995" spans="44:74">
      <c r="AR33995" s="8"/>
      <c r="BV33995" s="38"/>
    </row>
    <row r="33996" spans="44:74">
      <c r="AR33996" s="8"/>
      <c r="BV33996" s="38"/>
    </row>
    <row r="33997" spans="44:74">
      <c r="AR33997" s="8"/>
      <c r="BV33997" s="38"/>
    </row>
    <row r="33998" spans="44:74">
      <c r="AR33998" s="8"/>
      <c r="BV33998" s="38"/>
    </row>
    <row r="33999" spans="44:74">
      <c r="AR33999" s="8"/>
      <c r="BV33999" s="38"/>
    </row>
    <row r="34000" spans="44:74">
      <c r="AR34000" s="8"/>
      <c r="BV34000" s="38"/>
    </row>
    <row r="34001" spans="44:74">
      <c r="AR34001" s="8"/>
      <c r="BV34001" s="38"/>
    </row>
    <row r="34002" spans="44:74">
      <c r="AR34002" s="8"/>
      <c r="BV34002" s="38"/>
    </row>
    <row r="34003" spans="44:74">
      <c r="AR34003" s="8"/>
      <c r="BV34003" s="38"/>
    </row>
    <row r="34004" spans="44:74">
      <c r="AR34004" s="8"/>
      <c r="BV34004" s="38"/>
    </row>
    <row r="34005" spans="44:74">
      <c r="AR34005" s="8"/>
      <c r="BV34005" s="38"/>
    </row>
    <row r="34006" spans="44:74">
      <c r="AR34006" s="8"/>
      <c r="BV34006" s="38"/>
    </row>
    <row r="34007" spans="44:74">
      <c r="AR34007" s="8"/>
      <c r="BV34007" s="38"/>
    </row>
    <row r="34008" spans="44:74">
      <c r="AR34008" s="8"/>
      <c r="BV34008" s="38"/>
    </row>
    <row r="34009" spans="44:74">
      <c r="AR34009" s="8"/>
      <c r="BV34009" s="38"/>
    </row>
    <row r="34010" spans="44:74">
      <c r="AR34010" s="8"/>
      <c r="BV34010" s="38"/>
    </row>
    <row r="34011" spans="44:74">
      <c r="AR34011" s="8"/>
      <c r="BV34011" s="38"/>
    </row>
    <row r="34012" spans="44:74">
      <c r="AR34012" s="8"/>
      <c r="BV34012" s="38"/>
    </row>
    <row r="34013" spans="44:74">
      <c r="AR34013" s="8"/>
      <c r="BV34013" s="38"/>
    </row>
    <row r="34014" spans="44:74">
      <c r="AR34014" s="8"/>
      <c r="BV34014" s="38"/>
    </row>
    <row r="34015" spans="44:74">
      <c r="AR34015" s="8"/>
      <c r="BV34015" s="38"/>
    </row>
    <row r="34016" spans="44:74">
      <c r="AR34016" s="8"/>
      <c r="BV34016" s="38"/>
    </row>
    <row r="34017" spans="44:74">
      <c r="AR34017" s="8"/>
      <c r="BV34017" s="38"/>
    </row>
    <row r="34018" spans="44:74">
      <c r="AR34018" s="8"/>
      <c r="BV34018" s="38"/>
    </row>
    <row r="34019" spans="44:74">
      <c r="AR34019" s="8"/>
      <c r="BV34019" s="38"/>
    </row>
    <row r="34020" spans="44:74">
      <c r="AR34020" s="8"/>
      <c r="BV34020" s="38"/>
    </row>
    <row r="34021" spans="44:74">
      <c r="AR34021" s="8"/>
      <c r="BV34021" s="38"/>
    </row>
    <row r="34022" spans="44:74">
      <c r="AR34022" s="8"/>
      <c r="BV34022" s="38"/>
    </row>
    <row r="34023" spans="44:74">
      <c r="AR34023" s="8"/>
      <c r="BV34023" s="38"/>
    </row>
    <row r="34024" spans="44:74">
      <c r="AR34024" s="8"/>
      <c r="BV34024" s="38"/>
    </row>
    <row r="34025" spans="44:74">
      <c r="AR34025" s="8"/>
      <c r="BV34025" s="38"/>
    </row>
    <row r="34026" spans="44:74">
      <c r="AR34026" s="8"/>
      <c r="BV34026" s="38"/>
    </row>
    <row r="34027" spans="44:74">
      <c r="AR34027" s="8"/>
      <c r="BV34027" s="38"/>
    </row>
    <row r="34028" spans="44:74">
      <c r="AR34028" s="8"/>
      <c r="BV34028" s="38"/>
    </row>
    <row r="34029" spans="44:74">
      <c r="AR34029" s="8"/>
      <c r="BV34029" s="38"/>
    </row>
    <row r="34030" spans="44:74">
      <c r="AR34030" s="8"/>
      <c r="BV34030" s="38"/>
    </row>
    <row r="34031" spans="44:74">
      <c r="AR34031" s="8"/>
      <c r="BV34031" s="38"/>
    </row>
    <row r="34032" spans="44:74">
      <c r="AR34032" s="8"/>
      <c r="BV34032" s="38"/>
    </row>
    <row r="34033" spans="44:74">
      <c r="AR34033" s="8"/>
      <c r="BV34033" s="38"/>
    </row>
    <row r="34034" spans="44:74">
      <c r="AR34034" s="8"/>
      <c r="BV34034" s="38"/>
    </row>
    <row r="34035" spans="44:74">
      <c r="AR34035" s="8"/>
      <c r="BV34035" s="38"/>
    </row>
    <row r="34036" spans="44:74">
      <c r="AR34036" s="8"/>
      <c r="BV34036" s="38"/>
    </row>
    <row r="34037" spans="44:74">
      <c r="AR34037" s="8"/>
      <c r="BV34037" s="38"/>
    </row>
    <row r="34038" spans="44:74">
      <c r="AR34038" s="8"/>
      <c r="BV34038" s="38"/>
    </row>
    <row r="34039" spans="44:74">
      <c r="AR34039" s="8"/>
      <c r="BV34039" s="38"/>
    </row>
    <row r="34040" spans="44:74">
      <c r="AR34040" s="8"/>
      <c r="BV34040" s="38"/>
    </row>
    <row r="34041" spans="44:74">
      <c r="AR34041" s="8"/>
      <c r="BV34041" s="38"/>
    </row>
    <row r="34042" spans="44:74">
      <c r="AR34042" s="8"/>
      <c r="BV34042" s="38"/>
    </row>
    <row r="34043" spans="44:74">
      <c r="AR34043" s="8"/>
      <c r="BV34043" s="38"/>
    </row>
    <row r="34044" spans="44:74">
      <c r="AR34044" s="8"/>
      <c r="BV34044" s="38"/>
    </row>
    <row r="34045" spans="44:74">
      <c r="AR34045" s="8"/>
      <c r="BV34045" s="38"/>
    </row>
    <row r="34046" spans="44:74">
      <c r="AR34046" s="8"/>
      <c r="BV34046" s="38"/>
    </row>
    <row r="34047" spans="44:74">
      <c r="AR34047" s="8"/>
      <c r="BV34047" s="38"/>
    </row>
    <row r="34048" spans="44:74">
      <c r="AR34048" s="8"/>
      <c r="BV34048" s="38"/>
    </row>
    <row r="34049" spans="44:74">
      <c r="AR34049" s="8"/>
      <c r="BV34049" s="38"/>
    </row>
    <row r="34050" spans="44:74">
      <c r="AR34050" s="8"/>
      <c r="BV34050" s="38"/>
    </row>
    <row r="34051" spans="44:74">
      <c r="AR34051" s="8"/>
      <c r="BV34051" s="38"/>
    </row>
    <row r="34052" spans="44:74">
      <c r="AR34052" s="8"/>
      <c r="BV34052" s="38"/>
    </row>
    <row r="34053" spans="44:74">
      <c r="AR34053" s="8"/>
      <c r="BV34053" s="38"/>
    </row>
    <row r="34054" spans="44:74">
      <c r="AR34054" s="8"/>
      <c r="BV34054" s="38"/>
    </row>
    <row r="34055" spans="44:74">
      <c r="AR34055" s="8"/>
      <c r="BV34055" s="38"/>
    </row>
    <row r="34056" spans="44:74">
      <c r="AR34056" s="8"/>
      <c r="BV34056" s="38"/>
    </row>
    <row r="34057" spans="44:74">
      <c r="AR34057" s="8"/>
      <c r="BV34057" s="38"/>
    </row>
    <row r="34058" spans="44:74">
      <c r="AR34058" s="8"/>
      <c r="BV34058" s="38"/>
    </row>
    <row r="34059" spans="44:74">
      <c r="AR34059" s="8"/>
      <c r="BV34059" s="38"/>
    </row>
    <row r="34060" spans="44:74">
      <c r="AR34060" s="8"/>
      <c r="BV34060" s="38"/>
    </row>
    <row r="34061" spans="44:74">
      <c r="AR34061" s="8"/>
      <c r="BV34061" s="38"/>
    </row>
    <row r="34062" spans="44:74">
      <c r="AR34062" s="8"/>
      <c r="BV34062" s="38"/>
    </row>
    <row r="34063" spans="44:74">
      <c r="AR34063" s="8"/>
      <c r="BV34063" s="38"/>
    </row>
    <row r="34064" spans="44:74">
      <c r="AR34064" s="8"/>
      <c r="BV34064" s="38"/>
    </row>
    <row r="34065" spans="44:74">
      <c r="AR34065" s="8"/>
      <c r="BV34065" s="38"/>
    </row>
    <row r="34066" spans="44:74">
      <c r="AR34066" s="8"/>
      <c r="BV34066" s="38"/>
    </row>
    <row r="34067" spans="44:74">
      <c r="AR34067" s="8"/>
      <c r="BV34067" s="38"/>
    </row>
    <row r="34068" spans="44:74">
      <c r="AR34068" s="8"/>
      <c r="BV34068" s="38"/>
    </row>
    <row r="34069" spans="44:74">
      <c r="AR34069" s="8"/>
      <c r="BV34069" s="38"/>
    </row>
    <row r="34070" spans="44:74">
      <c r="AR34070" s="8"/>
      <c r="BV34070" s="38"/>
    </row>
    <row r="34071" spans="44:74">
      <c r="AR34071" s="8"/>
      <c r="BV34071" s="38"/>
    </row>
    <row r="34072" spans="44:74">
      <c r="AR34072" s="8"/>
      <c r="BV34072" s="38"/>
    </row>
    <row r="34073" spans="44:74">
      <c r="AR34073" s="8"/>
      <c r="BV34073" s="38"/>
    </row>
    <row r="34074" spans="44:74">
      <c r="AR34074" s="8"/>
      <c r="BV34074" s="38"/>
    </row>
    <row r="34075" spans="44:74">
      <c r="AR34075" s="8"/>
      <c r="BV34075" s="38"/>
    </row>
    <row r="34076" spans="44:74">
      <c r="AR34076" s="8"/>
      <c r="BV34076" s="38"/>
    </row>
    <row r="34077" spans="44:74">
      <c r="AR34077" s="8"/>
      <c r="BV34077" s="38"/>
    </row>
    <row r="34078" spans="44:74">
      <c r="AR34078" s="8"/>
      <c r="BV34078" s="38"/>
    </row>
    <row r="34079" spans="44:74">
      <c r="AR34079" s="8"/>
      <c r="BV34079" s="38"/>
    </row>
    <row r="34080" spans="44:74">
      <c r="AR34080" s="8"/>
      <c r="BV34080" s="38"/>
    </row>
    <row r="34081" spans="44:74">
      <c r="AR34081" s="8"/>
      <c r="BV34081" s="38"/>
    </row>
    <row r="34082" spans="44:74">
      <c r="AR34082" s="8"/>
      <c r="BV34082" s="38"/>
    </row>
    <row r="34083" spans="44:74">
      <c r="AR34083" s="8"/>
      <c r="BV34083" s="38"/>
    </row>
    <row r="34084" spans="44:74">
      <c r="AR34084" s="8"/>
      <c r="BV34084" s="38"/>
    </row>
    <row r="34085" spans="44:74">
      <c r="AR34085" s="8"/>
      <c r="BV34085" s="38"/>
    </row>
    <row r="34086" spans="44:74">
      <c r="AR34086" s="8"/>
      <c r="BV34086" s="38"/>
    </row>
    <row r="34087" spans="44:74">
      <c r="AR34087" s="8"/>
      <c r="BV34087" s="38"/>
    </row>
    <row r="34088" spans="44:74">
      <c r="AR34088" s="8"/>
      <c r="BV34088" s="38"/>
    </row>
    <row r="34089" spans="44:74">
      <c r="AR34089" s="8"/>
      <c r="BV34089" s="38"/>
    </row>
    <row r="34090" spans="44:74">
      <c r="AR34090" s="8"/>
      <c r="BV34090" s="38"/>
    </row>
    <row r="34091" spans="44:74">
      <c r="AR34091" s="8"/>
      <c r="BV34091" s="38"/>
    </row>
    <row r="34092" spans="44:74">
      <c r="AR34092" s="8"/>
      <c r="BV34092" s="38"/>
    </row>
    <row r="34093" spans="44:74">
      <c r="AR34093" s="8"/>
      <c r="BV34093" s="38"/>
    </row>
    <row r="34094" spans="44:74">
      <c r="AR34094" s="8"/>
      <c r="BV34094" s="38"/>
    </row>
    <row r="34095" spans="44:74">
      <c r="AR34095" s="8"/>
      <c r="BV34095" s="38"/>
    </row>
    <row r="34096" spans="44:74">
      <c r="AR34096" s="8"/>
      <c r="BV34096" s="38"/>
    </row>
    <row r="34097" spans="44:74">
      <c r="AR34097" s="8"/>
      <c r="BV34097" s="38"/>
    </row>
    <row r="34098" spans="44:74">
      <c r="AR34098" s="8"/>
      <c r="BV34098" s="38"/>
    </row>
    <row r="34099" spans="44:74">
      <c r="AR34099" s="8"/>
      <c r="BV34099" s="38"/>
    </row>
    <row r="34100" spans="44:74">
      <c r="AR34100" s="8"/>
      <c r="BV34100" s="38"/>
    </row>
    <row r="34101" spans="44:74">
      <c r="AR34101" s="8"/>
      <c r="BV34101" s="38"/>
    </row>
    <row r="34102" spans="44:74">
      <c r="AR34102" s="8"/>
      <c r="BV34102" s="38"/>
    </row>
    <row r="34103" spans="44:74">
      <c r="AR34103" s="8"/>
      <c r="BV34103" s="38"/>
    </row>
    <row r="34104" spans="44:74">
      <c r="AR34104" s="8"/>
      <c r="BV34104" s="38"/>
    </row>
    <row r="34105" spans="44:74">
      <c r="AR34105" s="8"/>
      <c r="BV34105" s="38"/>
    </row>
    <row r="34106" spans="44:74">
      <c r="AR34106" s="8"/>
      <c r="BV34106" s="38"/>
    </row>
    <row r="34107" spans="44:74">
      <c r="AR34107" s="8"/>
      <c r="BV34107" s="38"/>
    </row>
    <row r="34108" spans="44:74">
      <c r="AR34108" s="8"/>
      <c r="BV34108" s="38"/>
    </row>
    <row r="34109" spans="44:74">
      <c r="AR34109" s="8"/>
      <c r="BV34109" s="38"/>
    </row>
    <row r="34110" spans="44:74">
      <c r="AR34110" s="8"/>
      <c r="BV34110" s="38"/>
    </row>
    <row r="34111" spans="44:74">
      <c r="AR34111" s="8"/>
      <c r="BV34111" s="38"/>
    </row>
    <row r="34112" spans="44:74">
      <c r="AR34112" s="8"/>
      <c r="BV34112" s="38"/>
    </row>
    <row r="34113" spans="44:74">
      <c r="AR34113" s="8"/>
      <c r="BV34113" s="38"/>
    </row>
    <row r="34114" spans="44:74">
      <c r="AR34114" s="8"/>
      <c r="BV34114" s="38"/>
    </row>
    <row r="34115" spans="44:74">
      <c r="AR34115" s="8"/>
      <c r="BV34115" s="38"/>
    </row>
    <row r="34116" spans="44:74">
      <c r="AR34116" s="8"/>
      <c r="BV34116" s="38"/>
    </row>
    <row r="34117" spans="44:74">
      <c r="AR34117" s="8"/>
      <c r="BV34117" s="38"/>
    </row>
    <row r="34118" spans="44:74">
      <c r="AR34118" s="8"/>
      <c r="BV34118" s="38"/>
    </row>
    <row r="34119" spans="44:74">
      <c r="AR34119" s="8"/>
      <c r="BV34119" s="38"/>
    </row>
    <row r="34120" spans="44:74">
      <c r="AR34120" s="8"/>
      <c r="BV34120" s="38"/>
    </row>
    <row r="34121" spans="44:74">
      <c r="AR34121" s="8"/>
      <c r="BV34121" s="38"/>
    </row>
    <row r="34122" spans="44:74">
      <c r="AR34122" s="8"/>
      <c r="BV34122" s="38"/>
    </row>
    <row r="34123" spans="44:74">
      <c r="AR34123" s="8"/>
      <c r="BV34123" s="38"/>
    </row>
    <row r="34124" spans="44:74">
      <c r="AR34124" s="8"/>
      <c r="BV34124" s="38"/>
    </row>
    <row r="34125" spans="44:74">
      <c r="AR34125" s="8"/>
      <c r="BV34125" s="38"/>
    </row>
    <row r="34126" spans="44:74">
      <c r="AR34126" s="8"/>
      <c r="BV34126" s="38"/>
    </row>
    <row r="34127" spans="44:74">
      <c r="AR34127" s="8"/>
      <c r="BV34127" s="38"/>
    </row>
    <row r="34128" spans="44:74">
      <c r="AR34128" s="8"/>
      <c r="BV34128" s="38"/>
    </row>
    <row r="34129" spans="44:74">
      <c r="AR34129" s="8"/>
      <c r="BV34129" s="38"/>
    </row>
    <row r="34130" spans="44:74">
      <c r="AR34130" s="8"/>
      <c r="BV34130" s="38"/>
    </row>
    <row r="34131" spans="44:74">
      <c r="AR34131" s="8"/>
      <c r="BV34131" s="38"/>
    </row>
    <row r="34132" spans="44:74">
      <c r="AR34132" s="8"/>
      <c r="BV34132" s="38"/>
    </row>
    <row r="34133" spans="44:74">
      <c r="AR34133" s="8"/>
      <c r="BV34133" s="38"/>
    </row>
    <row r="34134" spans="44:74">
      <c r="AR34134" s="8"/>
      <c r="BV34134" s="38"/>
    </row>
    <row r="34135" spans="44:74">
      <c r="AR34135" s="8"/>
      <c r="BV34135" s="38"/>
    </row>
    <row r="34136" spans="44:74">
      <c r="AR34136" s="8"/>
      <c r="BV34136" s="38"/>
    </row>
    <row r="34137" spans="44:74">
      <c r="AR34137" s="8"/>
      <c r="BV34137" s="38"/>
    </row>
    <row r="34138" spans="44:74">
      <c r="AR34138" s="8"/>
      <c r="BV34138" s="38"/>
    </row>
    <row r="34139" spans="44:74">
      <c r="AR34139" s="8"/>
      <c r="BV34139" s="38"/>
    </row>
    <row r="34140" spans="44:74">
      <c r="AR34140" s="8"/>
      <c r="BV34140" s="38"/>
    </row>
    <row r="34141" spans="44:74">
      <c r="AR34141" s="8"/>
      <c r="BV34141" s="38"/>
    </row>
    <row r="34142" spans="44:74">
      <c r="AR34142" s="8"/>
      <c r="BV34142" s="38"/>
    </row>
    <row r="34143" spans="44:74">
      <c r="AR34143" s="8"/>
      <c r="BV34143" s="38"/>
    </row>
    <row r="34144" spans="44:74">
      <c r="AR34144" s="8"/>
      <c r="BV34144" s="38"/>
    </row>
    <row r="34145" spans="44:74">
      <c r="AR34145" s="8"/>
      <c r="BV34145" s="38"/>
    </row>
    <row r="34146" spans="44:74">
      <c r="AR34146" s="8"/>
      <c r="BV34146" s="38"/>
    </row>
    <row r="34147" spans="44:74">
      <c r="AR34147" s="8"/>
      <c r="BV34147" s="38"/>
    </row>
    <row r="34148" spans="44:74">
      <c r="AR34148" s="8"/>
      <c r="BV34148" s="38"/>
    </row>
    <row r="34149" spans="44:74">
      <c r="AR34149" s="8"/>
      <c r="BV34149" s="38"/>
    </row>
    <row r="34150" spans="44:74">
      <c r="AR34150" s="8"/>
      <c r="BV34150" s="38"/>
    </row>
    <row r="34151" spans="44:74">
      <c r="AR34151" s="8"/>
      <c r="BV34151" s="38"/>
    </row>
    <row r="34152" spans="44:74">
      <c r="AR34152" s="8"/>
      <c r="BV34152" s="38"/>
    </row>
    <row r="34153" spans="44:74">
      <c r="AR34153" s="8"/>
      <c r="BV34153" s="38"/>
    </row>
    <row r="34154" spans="44:74">
      <c r="AR34154" s="8"/>
      <c r="BV34154" s="38"/>
    </row>
    <row r="34155" spans="44:74">
      <c r="AR34155" s="8"/>
      <c r="BV34155" s="38"/>
    </row>
    <row r="34156" spans="44:74">
      <c r="AR34156" s="8"/>
      <c r="BV34156" s="38"/>
    </row>
    <row r="34157" spans="44:74">
      <c r="AR34157" s="8"/>
      <c r="BV34157" s="38"/>
    </row>
    <row r="34158" spans="44:74">
      <c r="AR34158" s="8"/>
      <c r="BV34158" s="38"/>
    </row>
    <row r="34159" spans="44:74">
      <c r="AR34159" s="8"/>
      <c r="BV34159" s="38"/>
    </row>
    <row r="34160" spans="44:74">
      <c r="AR34160" s="8"/>
      <c r="BV34160" s="38"/>
    </row>
    <row r="34161" spans="44:74">
      <c r="AR34161" s="8"/>
      <c r="BV34161" s="38"/>
    </row>
    <row r="34162" spans="44:74">
      <c r="AR34162" s="8"/>
      <c r="BV34162" s="38"/>
    </row>
    <row r="34163" spans="44:74">
      <c r="AR34163" s="8"/>
      <c r="BV34163" s="38"/>
    </row>
    <row r="34164" spans="44:74">
      <c r="AR34164" s="8"/>
      <c r="BV34164" s="38"/>
    </row>
    <row r="34165" spans="44:74">
      <c r="AR34165" s="8"/>
      <c r="BV34165" s="38"/>
    </row>
    <row r="34166" spans="44:74">
      <c r="AR34166" s="8"/>
      <c r="BV34166" s="38"/>
    </row>
    <row r="34167" spans="44:74">
      <c r="AR34167" s="8"/>
      <c r="BV34167" s="38"/>
    </row>
    <row r="34168" spans="44:74">
      <c r="AR34168" s="8"/>
      <c r="BV34168" s="38"/>
    </row>
    <row r="34169" spans="44:74">
      <c r="AR34169" s="8"/>
      <c r="BV34169" s="38"/>
    </row>
    <row r="34170" spans="44:74">
      <c r="AR34170" s="8"/>
      <c r="BV34170" s="38"/>
    </row>
    <row r="34171" spans="44:74">
      <c r="AR34171" s="8"/>
      <c r="BV34171" s="38"/>
    </row>
    <row r="34172" spans="44:74">
      <c r="AR34172" s="8"/>
      <c r="BV34172" s="38"/>
    </row>
    <row r="34173" spans="44:74">
      <c r="AR34173" s="8"/>
      <c r="BV34173" s="38"/>
    </row>
    <row r="34174" spans="44:74">
      <c r="AR34174" s="8"/>
      <c r="BV34174" s="38"/>
    </row>
    <row r="34175" spans="44:74">
      <c r="AR34175" s="8"/>
      <c r="BV34175" s="38"/>
    </row>
    <row r="34176" spans="44:74">
      <c r="AR34176" s="8"/>
      <c r="BV34176" s="38"/>
    </row>
    <row r="34177" spans="44:74">
      <c r="AR34177" s="8"/>
      <c r="BV34177" s="38"/>
    </row>
    <row r="34178" spans="44:74">
      <c r="AR34178" s="8"/>
      <c r="BV34178" s="38"/>
    </row>
    <row r="34179" spans="44:74">
      <c r="AR34179" s="8"/>
      <c r="BV34179" s="38"/>
    </row>
    <row r="34180" spans="44:74">
      <c r="AR34180" s="8"/>
      <c r="BV34180" s="38"/>
    </row>
    <row r="34181" spans="44:74">
      <c r="AR34181" s="8"/>
      <c r="BV34181" s="38"/>
    </row>
    <row r="34182" spans="44:74">
      <c r="AR34182" s="8"/>
      <c r="BV34182" s="38"/>
    </row>
    <row r="34183" spans="44:74">
      <c r="AR34183" s="8"/>
      <c r="BV34183" s="38"/>
    </row>
    <row r="34184" spans="44:74">
      <c r="AR34184" s="8"/>
      <c r="BV34184" s="38"/>
    </row>
    <row r="34185" spans="44:74">
      <c r="AR34185" s="8"/>
      <c r="BV34185" s="38"/>
    </row>
    <row r="34186" spans="44:74">
      <c r="AR34186" s="8"/>
      <c r="BV34186" s="38"/>
    </row>
    <row r="34187" spans="44:74">
      <c r="AR34187" s="8"/>
      <c r="BV34187" s="38"/>
    </row>
    <row r="34188" spans="44:74">
      <c r="AR34188" s="8"/>
      <c r="BV34188" s="38"/>
    </row>
    <row r="34189" spans="44:74">
      <c r="AR34189" s="8"/>
      <c r="BV34189" s="38"/>
    </row>
    <row r="34190" spans="44:74">
      <c r="AR34190" s="8"/>
      <c r="BV34190" s="38"/>
    </row>
    <row r="34191" spans="44:74">
      <c r="AR34191" s="8"/>
      <c r="BV34191" s="38"/>
    </row>
    <row r="34192" spans="44:74">
      <c r="AR34192" s="8"/>
      <c r="BV34192" s="38"/>
    </row>
    <row r="34193" spans="44:74">
      <c r="AR34193" s="8"/>
      <c r="BV34193" s="38"/>
    </row>
    <row r="34194" spans="44:74">
      <c r="AR34194" s="8"/>
      <c r="BV34194" s="38"/>
    </row>
    <row r="34195" spans="44:74">
      <c r="AR34195" s="8"/>
      <c r="BV34195" s="38"/>
    </row>
    <row r="34196" spans="44:74">
      <c r="AR34196" s="8"/>
      <c r="BV34196" s="38"/>
    </row>
    <row r="34197" spans="44:74">
      <c r="AR34197" s="8"/>
      <c r="BV34197" s="38"/>
    </row>
    <row r="34198" spans="44:74">
      <c r="AR34198" s="8"/>
      <c r="BV34198" s="38"/>
    </row>
    <row r="34199" spans="44:74">
      <c r="AR34199" s="8"/>
      <c r="BV34199" s="38"/>
    </row>
    <row r="34200" spans="44:74">
      <c r="AR34200" s="8"/>
      <c r="BV34200" s="38"/>
    </row>
    <row r="34201" spans="44:74">
      <c r="AR34201" s="8"/>
      <c r="BV34201" s="38"/>
    </row>
    <row r="34202" spans="44:74">
      <c r="AR34202" s="8"/>
      <c r="BV34202" s="38"/>
    </row>
    <row r="34203" spans="44:74">
      <c r="AR34203" s="8"/>
      <c r="BV34203" s="38"/>
    </row>
    <row r="34204" spans="44:74">
      <c r="AR34204" s="8"/>
      <c r="BV34204" s="38"/>
    </row>
    <row r="34205" spans="44:74">
      <c r="AR34205" s="8"/>
      <c r="BV34205" s="38"/>
    </row>
    <row r="34206" spans="44:74">
      <c r="AR34206" s="8"/>
      <c r="BV34206" s="38"/>
    </row>
    <row r="34207" spans="44:74">
      <c r="AR34207" s="8"/>
      <c r="BV34207" s="38"/>
    </row>
    <row r="34208" spans="44:74">
      <c r="AR34208" s="8"/>
      <c r="BV34208" s="38"/>
    </row>
    <row r="34209" spans="44:74">
      <c r="AR34209" s="8"/>
      <c r="BV34209" s="38"/>
    </row>
    <row r="34210" spans="44:74">
      <c r="AR34210" s="8"/>
      <c r="BV34210" s="38"/>
    </row>
    <row r="34211" spans="44:74">
      <c r="AR34211" s="8"/>
      <c r="BV34211" s="38"/>
    </row>
    <row r="34212" spans="44:74">
      <c r="AR34212" s="8"/>
      <c r="BV34212" s="38"/>
    </row>
    <row r="34213" spans="44:74">
      <c r="AR34213" s="8"/>
      <c r="BV34213" s="38"/>
    </row>
    <row r="34214" spans="44:74">
      <c r="AR34214" s="8"/>
      <c r="BV34214" s="38"/>
    </row>
    <row r="34215" spans="44:74">
      <c r="AR34215" s="8"/>
      <c r="BV34215" s="38"/>
    </row>
    <row r="34216" spans="44:74">
      <c r="AR34216" s="8"/>
      <c r="BV34216" s="38"/>
    </row>
    <row r="34217" spans="44:74">
      <c r="AR34217" s="8"/>
      <c r="BV34217" s="38"/>
    </row>
    <row r="34218" spans="44:74">
      <c r="AR34218" s="8"/>
      <c r="BV34218" s="38"/>
    </row>
    <row r="34219" spans="44:74">
      <c r="AR34219" s="8"/>
      <c r="BV34219" s="38"/>
    </row>
    <row r="34220" spans="44:74">
      <c r="AR34220" s="8"/>
      <c r="BV34220" s="38"/>
    </row>
    <row r="34221" spans="44:74">
      <c r="AR34221" s="8"/>
      <c r="BV34221" s="38"/>
    </row>
    <row r="34222" spans="44:74">
      <c r="AR34222" s="8"/>
      <c r="BV34222" s="38"/>
    </row>
    <row r="34223" spans="44:74">
      <c r="AR34223" s="8"/>
      <c r="BV34223" s="38"/>
    </row>
    <row r="34224" spans="44:74">
      <c r="AR34224" s="8"/>
      <c r="BV34224" s="38"/>
    </row>
    <row r="34225" spans="44:74">
      <c r="AR34225" s="8"/>
      <c r="BV34225" s="38"/>
    </row>
    <row r="34226" spans="44:74">
      <c r="AR34226" s="8"/>
      <c r="BV34226" s="38"/>
    </row>
    <row r="34227" spans="44:74">
      <c r="AR34227" s="8"/>
      <c r="BV34227" s="38"/>
    </row>
    <row r="34228" spans="44:74">
      <c r="AR34228" s="8"/>
      <c r="BV34228" s="38"/>
    </row>
    <row r="34229" spans="44:74">
      <c r="AR34229" s="8"/>
      <c r="BV34229" s="38"/>
    </row>
    <row r="34230" spans="44:74">
      <c r="AR34230" s="8"/>
      <c r="BV34230" s="38"/>
    </row>
    <row r="34231" spans="44:74">
      <c r="AR34231" s="8"/>
      <c r="BV34231" s="38"/>
    </row>
    <row r="34232" spans="44:74">
      <c r="AR34232" s="8"/>
      <c r="BV34232" s="38"/>
    </row>
    <row r="34233" spans="44:74">
      <c r="AR34233" s="8"/>
      <c r="BV34233" s="38"/>
    </row>
    <row r="34234" spans="44:74">
      <c r="AR34234" s="8"/>
      <c r="BV34234" s="38"/>
    </row>
    <row r="34235" spans="44:74">
      <c r="AR34235" s="8"/>
      <c r="BV34235" s="38"/>
    </row>
    <row r="34236" spans="44:74">
      <c r="AR34236" s="8"/>
      <c r="BV34236" s="38"/>
    </row>
    <row r="34237" spans="44:74">
      <c r="AR34237" s="8"/>
      <c r="BV34237" s="38"/>
    </row>
    <row r="34238" spans="44:74">
      <c r="AR34238" s="8"/>
      <c r="BV34238" s="38"/>
    </row>
    <row r="34239" spans="44:74">
      <c r="AR34239" s="8"/>
      <c r="BV34239" s="38"/>
    </row>
    <row r="34240" spans="44:74">
      <c r="AR34240" s="8"/>
      <c r="BV34240" s="38"/>
    </row>
    <row r="34241" spans="44:74">
      <c r="AR34241" s="8"/>
      <c r="BV34241" s="38"/>
    </row>
    <row r="34242" spans="44:74">
      <c r="AR34242" s="8"/>
      <c r="BV34242" s="38"/>
    </row>
    <row r="34243" spans="44:74">
      <c r="AR34243" s="8"/>
      <c r="BV34243" s="38"/>
    </row>
    <row r="34244" spans="44:74">
      <c r="AR34244" s="8"/>
      <c r="BV34244" s="38"/>
    </row>
    <row r="34245" spans="44:74">
      <c r="AR34245" s="8"/>
      <c r="BV34245" s="38"/>
    </row>
    <row r="34246" spans="44:74">
      <c r="AR34246" s="8"/>
      <c r="BV34246" s="38"/>
    </row>
    <row r="34247" spans="44:74">
      <c r="AR34247" s="8"/>
      <c r="BV34247" s="38"/>
    </row>
    <row r="34248" spans="44:74">
      <c r="AR34248" s="8"/>
      <c r="BV34248" s="38"/>
    </row>
    <row r="34249" spans="44:74">
      <c r="AR34249" s="8"/>
      <c r="BV34249" s="38"/>
    </row>
    <row r="34250" spans="44:74">
      <c r="AR34250" s="8"/>
      <c r="BV34250" s="38"/>
    </row>
    <row r="34251" spans="44:74">
      <c r="AR34251" s="8"/>
      <c r="BV34251" s="38"/>
    </row>
    <row r="34252" spans="44:74">
      <c r="AR34252" s="8"/>
      <c r="BV34252" s="38"/>
    </row>
    <row r="34253" spans="44:74">
      <c r="AR34253" s="8"/>
      <c r="BV34253" s="38"/>
    </row>
    <row r="34254" spans="44:74">
      <c r="AR34254" s="8"/>
      <c r="BV34254" s="38"/>
    </row>
    <row r="34255" spans="44:74">
      <c r="AR34255" s="8"/>
      <c r="BV34255" s="38"/>
    </row>
    <row r="34256" spans="44:74">
      <c r="AR34256" s="8"/>
      <c r="BV34256" s="38"/>
    </row>
    <row r="34257" spans="44:74">
      <c r="AR34257" s="8"/>
      <c r="BV34257" s="38"/>
    </row>
    <row r="34258" spans="44:74">
      <c r="AR34258" s="8"/>
      <c r="BV34258" s="38"/>
    </row>
    <row r="34259" spans="44:74">
      <c r="AR34259" s="8"/>
      <c r="BV34259" s="38"/>
    </row>
    <row r="34260" spans="44:74">
      <c r="AR34260" s="8"/>
      <c r="BV34260" s="38"/>
    </row>
    <row r="34261" spans="44:74">
      <c r="AR34261" s="8"/>
      <c r="BV34261" s="38"/>
    </row>
    <row r="34262" spans="44:74">
      <c r="AR34262" s="8"/>
      <c r="BV34262" s="38"/>
    </row>
    <row r="34263" spans="44:74">
      <c r="AR34263" s="8"/>
      <c r="BV34263" s="38"/>
    </row>
    <row r="34264" spans="44:74">
      <c r="AR34264" s="8"/>
      <c r="BV34264" s="38"/>
    </row>
    <row r="34265" spans="44:74">
      <c r="AR34265" s="8"/>
      <c r="BV34265" s="38"/>
    </row>
    <row r="34266" spans="44:74">
      <c r="AR34266" s="8"/>
      <c r="BV34266" s="38"/>
    </row>
    <row r="34267" spans="44:74">
      <c r="AR34267" s="8"/>
      <c r="BV34267" s="38"/>
    </row>
    <row r="34268" spans="44:74">
      <c r="AR34268" s="8"/>
      <c r="BV34268" s="38"/>
    </row>
    <row r="34269" spans="44:74">
      <c r="AR34269" s="8"/>
      <c r="BV34269" s="38"/>
    </row>
    <row r="34270" spans="44:74">
      <c r="AR34270" s="8"/>
      <c r="BV34270" s="38"/>
    </row>
    <row r="34271" spans="44:74">
      <c r="AR34271" s="8"/>
      <c r="BV34271" s="38"/>
    </row>
    <row r="34272" spans="44:74">
      <c r="AR34272" s="8"/>
      <c r="BV34272" s="38"/>
    </row>
    <row r="34273" spans="44:74">
      <c r="AR34273" s="8"/>
      <c r="BV34273" s="38"/>
    </row>
    <row r="34274" spans="44:74">
      <c r="AR34274" s="8"/>
      <c r="BV34274" s="38"/>
    </row>
    <row r="34275" spans="44:74">
      <c r="AR34275" s="8"/>
      <c r="BV34275" s="38"/>
    </row>
    <row r="34276" spans="44:74">
      <c r="AR34276" s="8"/>
      <c r="BV34276" s="38"/>
    </row>
    <row r="34277" spans="44:74">
      <c r="AR34277" s="8"/>
      <c r="BV34277" s="38"/>
    </row>
    <row r="34278" spans="44:74">
      <c r="AR34278" s="8"/>
      <c r="BV34278" s="38"/>
    </row>
    <row r="34279" spans="44:74">
      <c r="AR34279" s="8"/>
      <c r="BV34279" s="38"/>
    </row>
    <row r="34280" spans="44:74">
      <c r="AR34280" s="8"/>
      <c r="BV34280" s="38"/>
    </row>
    <row r="34281" spans="44:74">
      <c r="AR34281" s="8"/>
      <c r="BV34281" s="38"/>
    </row>
    <row r="34282" spans="44:74">
      <c r="AR34282" s="8"/>
      <c r="BV34282" s="38"/>
    </row>
    <row r="34283" spans="44:74">
      <c r="AR34283" s="8"/>
      <c r="BV34283" s="38"/>
    </row>
    <row r="34284" spans="44:74">
      <c r="AR34284" s="8"/>
      <c r="BV34284" s="38"/>
    </row>
    <row r="34285" spans="44:74">
      <c r="AR34285" s="8"/>
      <c r="BV34285" s="38"/>
    </row>
    <row r="34286" spans="44:74">
      <c r="AR34286" s="8"/>
      <c r="BV34286" s="38"/>
    </row>
    <row r="34287" spans="44:74">
      <c r="AR34287" s="8"/>
      <c r="BV34287" s="38"/>
    </row>
    <row r="34288" spans="44:74">
      <c r="AR34288" s="8"/>
      <c r="BV34288" s="38"/>
    </row>
    <row r="34289" spans="44:74">
      <c r="AR34289" s="8"/>
      <c r="BV34289" s="38"/>
    </row>
    <row r="34290" spans="44:74">
      <c r="AR34290" s="8"/>
      <c r="BV34290" s="38"/>
    </row>
    <row r="34291" spans="44:74">
      <c r="AR34291" s="8"/>
      <c r="BV34291" s="38"/>
    </row>
    <row r="34292" spans="44:74">
      <c r="AR34292" s="8"/>
      <c r="BV34292" s="38"/>
    </row>
    <row r="34293" spans="44:74">
      <c r="AR34293" s="8"/>
      <c r="BV34293" s="38"/>
    </row>
    <row r="34294" spans="44:74">
      <c r="AR34294" s="8"/>
      <c r="BV34294" s="38"/>
    </row>
    <row r="34295" spans="44:74">
      <c r="AR34295" s="8"/>
      <c r="BV34295" s="38"/>
    </row>
    <row r="34296" spans="44:74">
      <c r="AR34296" s="8"/>
      <c r="BV34296" s="38"/>
    </row>
    <row r="34297" spans="44:74">
      <c r="AR34297" s="8"/>
      <c r="BV34297" s="38"/>
    </row>
    <row r="34298" spans="44:74">
      <c r="AR34298" s="8"/>
      <c r="BV34298" s="38"/>
    </row>
    <row r="34299" spans="44:74">
      <c r="AR34299" s="8"/>
      <c r="BV34299" s="38"/>
    </row>
    <row r="34300" spans="44:74">
      <c r="AR34300" s="8"/>
      <c r="BV34300" s="38"/>
    </row>
    <row r="34301" spans="44:74">
      <c r="AR34301" s="8"/>
      <c r="BV34301" s="38"/>
    </row>
    <row r="34302" spans="44:74">
      <c r="AR34302" s="8"/>
      <c r="BV34302" s="38"/>
    </row>
    <row r="34303" spans="44:74">
      <c r="AR34303" s="8"/>
      <c r="BV34303" s="38"/>
    </row>
    <row r="34304" spans="44:74">
      <c r="AR34304" s="8"/>
      <c r="BV34304" s="38"/>
    </row>
    <row r="34305" spans="44:74">
      <c r="AR34305" s="8"/>
      <c r="BV34305" s="38"/>
    </row>
    <row r="34306" spans="44:74">
      <c r="AR34306" s="8"/>
      <c r="BV34306" s="38"/>
    </row>
    <row r="34307" spans="44:74">
      <c r="AR34307" s="8"/>
      <c r="BV34307" s="38"/>
    </row>
    <row r="34308" spans="44:74">
      <c r="AR34308" s="8"/>
      <c r="BV34308" s="38"/>
    </row>
    <row r="34309" spans="44:74">
      <c r="AR34309" s="8"/>
      <c r="BV34309" s="38"/>
    </row>
    <row r="34310" spans="44:74">
      <c r="AR34310" s="8"/>
      <c r="BV34310" s="38"/>
    </row>
    <row r="34311" spans="44:74">
      <c r="AR34311" s="8"/>
      <c r="BV34311" s="38"/>
    </row>
    <row r="34312" spans="44:74">
      <c r="AR34312" s="8"/>
      <c r="BV34312" s="38"/>
    </row>
    <row r="34313" spans="44:74">
      <c r="AR34313" s="8"/>
      <c r="BV34313" s="38"/>
    </row>
    <row r="34314" spans="44:74">
      <c r="AR34314" s="8"/>
      <c r="BV34314" s="38"/>
    </row>
    <row r="34315" spans="44:74">
      <c r="AR34315" s="8"/>
      <c r="BV34315" s="38"/>
    </row>
    <row r="34316" spans="44:74">
      <c r="AR34316" s="8"/>
      <c r="BV34316" s="38"/>
    </row>
    <row r="34317" spans="44:74">
      <c r="AR34317" s="8"/>
      <c r="BV34317" s="38"/>
    </row>
    <row r="34318" spans="44:74">
      <c r="AR34318" s="8"/>
      <c r="BV34318" s="38"/>
    </row>
    <row r="34319" spans="44:74">
      <c r="AR34319" s="8"/>
      <c r="BV34319" s="38"/>
    </row>
    <row r="34320" spans="44:74">
      <c r="AR34320" s="8"/>
      <c r="BV34320" s="38"/>
    </row>
    <row r="34321" spans="44:74">
      <c r="AR34321" s="8"/>
      <c r="BV34321" s="38"/>
    </row>
    <row r="34322" spans="44:74">
      <c r="AR34322" s="8"/>
      <c r="BV34322" s="38"/>
    </row>
    <row r="34323" spans="44:74">
      <c r="AR34323" s="8"/>
      <c r="BV34323" s="38"/>
    </row>
    <row r="34324" spans="44:74">
      <c r="AR34324" s="8"/>
      <c r="BV34324" s="38"/>
    </row>
    <row r="34325" spans="44:74">
      <c r="AR34325" s="8"/>
      <c r="BV34325" s="38"/>
    </row>
    <row r="34326" spans="44:74">
      <c r="AR34326" s="8"/>
      <c r="BV34326" s="38"/>
    </row>
    <row r="34327" spans="44:74">
      <c r="AR34327" s="8"/>
      <c r="BV34327" s="38"/>
    </row>
    <row r="34328" spans="44:74">
      <c r="AR34328" s="8"/>
      <c r="BV34328" s="38"/>
    </row>
    <row r="34329" spans="44:74">
      <c r="AR34329" s="8"/>
      <c r="BV34329" s="38"/>
    </row>
    <row r="34330" spans="44:74">
      <c r="AR34330" s="8"/>
      <c r="BV34330" s="38"/>
    </row>
    <row r="34331" spans="44:74">
      <c r="AR34331" s="8"/>
      <c r="BV34331" s="38"/>
    </row>
    <row r="34332" spans="44:74">
      <c r="AR34332" s="8"/>
      <c r="BV34332" s="38"/>
    </row>
    <row r="34333" spans="44:74">
      <c r="AR34333" s="8"/>
      <c r="BV34333" s="38"/>
    </row>
    <row r="34334" spans="44:74">
      <c r="AR34334" s="8"/>
      <c r="BV34334" s="38"/>
    </row>
    <row r="34335" spans="44:74">
      <c r="AR34335" s="8"/>
      <c r="BV34335" s="38"/>
    </row>
    <row r="34336" spans="44:74">
      <c r="AR34336" s="8"/>
      <c r="BV34336" s="38"/>
    </row>
    <row r="34337" spans="44:74">
      <c r="AR34337" s="8"/>
      <c r="BV34337" s="38"/>
    </row>
    <row r="34338" spans="44:74">
      <c r="AR34338" s="8"/>
      <c r="BV34338" s="38"/>
    </row>
    <row r="34339" spans="44:74">
      <c r="AR34339" s="8"/>
      <c r="BV34339" s="38"/>
    </row>
    <row r="34340" spans="44:74">
      <c r="AR34340" s="8"/>
      <c r="BV34340" s="38"/>
    </row>
    <row r="34341" spans="44:74">
      <c r="AR34341" s="8"/>
      <c r="BV34341" s="38"/>
    </row>
    <row r="34342" spans="44:74">
      <c r="AR34342" s="8"/>
      <c r="BV34342" s="38"/>
    </row>
    <row r="34343" spans="44:74">
      <c r="AR34343" s="8"/>
      <c r="BV34343" s="38"/>
    </row>
    <row r="34344" spans="44:74">
      <c r="AR34344" s="8"/>
      <c r="BV34344" s="38"/>
    </row>
    <row r="34345" spans="44:74">
      <c r="AR34345" s="8"/>
      <c r="BV34345" s="38"/>
    </row>
    <row r="34346" spans="44:74">
      <c r="AR34346" s="8"/>
      <c r="BV34346" s="38"/>
    </row>
    <row r="34347" spans="44:74">
      <c r="AR34347" s="8"/>
      <c r="BV34347" s="38"/>
    </row>
    <row r="34348" spans="44:74">
      <c r="AR34348" s="8"/>
      <c r="BV34348" s="38"/>
    </row>
    <row r="34349" spans="44:74">
      <c r="AR34349" s="8"/>
      <c r="BV34349" s="38"/>
    </row>
    <row r="34350" spans="44:74">
      <c r="AR34350" s="8"/>
      <c r="BV34350" s="38"/>
    </row>
    <row r="34351" spans="44:74">
      <c r="AR34351" s="8"/>
      <c r="BV34351" s="38"/>
    </row>
    <row r="34352" spans="44:74">
      <c r="AR34352" s="8"/>
      <c r="BV34352" s="38"/>
    </row>
    <row r="34353" spans="44:74">
      <c r="AR34353" s="8"/>
      <c r="BV34353" s="38"/>
    </row>
    <row r="34354" spans="44:74">
      <c r="AR34354" s="8"/>
      <c r="BV34354" s="38"/>
    </row>
    <row r="34355" spans="44:74">
      <c r="AR34355" s="8"/>
      <c r="BV34355" s="38"/>
    </row>
    <row r="34356" spans="44:74">
      <c r="AR34356" s="8"/>
      <c r="BV34356" s="38"/>
    </row>
    <row r="34357" spans="44:74">
      <c r="AR34357" s="8"/>
      <c r="BV34357" s="38"/>
    </row>
    <row r="34358" spans="44:74">
      <c r="AR34358" s="8"/>
      <c r="BV34358" s="38"/>
    </row>
    <row r="34359" spans="44:74">
      <c r="AR34359" s="8"/>
      <c r="BV34359" s="38"/>
    </row>
    <row r="34360" spans="44:74">
      <c r="AR34360" s="8"/>
      <c r="BV34360" s="38"/>
    </row>
    <row r="34361" spans="44:74">
      <c r="AR34361" s="8"/>
      <c r="BV34361" s="38"/>
    </row>
    <row r="34362" spans="44:74">
      <c r="AR34362" s="8"/>
      <c r="BV34362" s="38"/>
    </row>
    <row r="34363" spans="44:74">
      <c r="AR34363" s="8"/>
      <c r="BV34363" s="38"/>
    </row>
    <row r="34364" spans="44:74">
      <c r="AR34364" s="8"/>
      <c r="BV34364" s="38"/>
    </row>
    <row r="34365" spans="44:74">
      <c r="AR34365" s="8"/>
      <c r="BV34365" s="38"/>
    </row>
    <row r="34366" spans="44:74">
      <c r="AR34366" s="8"/>
      <c r="BV34366" s="38"/>
    </row>
    <row r="34367" spans="44:74">
      <c r="AR34367" s="8"/>
      <c r="BV34367" s="38"/>
    </row>
    <row r="34368" spans="44:74">
      <c r="AR34368" s="8"/>
      <c r="BV34368" s="38"/>
    </row>
    <row r="34369" spans="44:74">
      <c r="AR34369" s="8"/>
      <c r="BV34369" s="38"/>
    </row>
    <row r="34370" spans="44:74">
      <c r="AR34370" s="8"/>
      <c r="BV34370" s="38"/>
    </row>
    <row r="34371" spans="44:74">
      <c r="AR34371" s="8"/>
      <c r="BV34371" s="38"/>
    </row>
    <row r="34372" spans="44:74">
      <c r="AR34372" s="8"/>
      <c r="BV34372" s="38"/>
    </row>
    <row r="34373" spans="44:74">
      <c r="AR34373" s="8"/>
      <c r="BV34373" s="38"/>
    </row>
    <row r="34374" spans="44:74">
      <c r="AR34374" s="8"/>
      <c r="BV34374" s="38"/>
    </row>
    <row r="34375" spans="44:74">
      <c r="AR34375" s="8"/>
      <c r="BV34375" s="38"/>
    </row>
    <row r="34376" spans="44:74">
      <c r="AR34376" s="8"/>
      <c r="BV34376" s="38"/>
    </row>
    <row r="34377" spans="44:74">
      <c r="AR34377" s="8"/>
      <c r="BV34377" s="38"/>
    </row>
    <row r="34378" spans="44:74">
      <c r="AR34378" s="8"/>
      <c r="BV34378" s="38"/>
    </row>
    <row r="34379" spans="44:74">
      <c r="AR34379" s="8"/>
      <c r="BV34379" s="38"/>
    </row>
    <row r="34380" spans="44:74">
      <c r="AR34380" s="8"/>
      <c r="BV34380" s="38"/>
    </row>
    <row r="34381" spans="44:74">
      <c r="AR34381" s="8"/>
      <c r="BV34381" s="38"/>
    </row>
    <row r="34382" spans="44:74">
      <c r="AR34382" s="8"/>
      <c r="BV34382" s="38"/>
    </row>
    <row r="34383" spans="44:74">
      <c r="AR34383" s="8"/>
      <c r="BV34383" s="38"/>
    </row>
    <row r="34384" spans="44:74">
      <c r="AR34384" s="8"/>
      <c r="BV34384" s="38"/>
    </row>
    <row r="34385" spans="44:74">
      <c r="AR34385" s="8"/>
      <c r="BV34385" s="38"/>
    </row>
    <row r="34386" spans="44:74">
      <c r="AR34386" s="8"/>
      <c r="BV34386" s="38"/>
    </row>
    <row r="34387" spans="44:74">
      <c r="AR34387" s="8"/>
      <c r="BV34387" s="38"/>
    </row>
    <row r="34388" spans="44:74">
      <c r="AR34388" s="8"/>
      <c r="BV34388" s="38"/>
    </row>
    <row r="34389" spans="44:74">
      <c r="AR34389" s="8"/>
      <c r="BV34389" s="38"/>
    </row>
    <row r="34390" spans="44:74">
      <c r="AR34390" s="8"/>
      <c r="BV34390" s="38"/>
    </row>
    <row r="34391" spans="44:74">
      <c r="AR34391" s="8"/>
      <c r="BV34391" s="38"/>
    </row>
    <row r="34392" spans="44:74">
      <c r="AR34392" s="8"/>
      <c r="BV34392" s="38"/>
    </row>
    <row r="34393" spans="44:74">
      <c r="AR34393" s="8"/>
      <c r="BV34393" s="38"/>
    </row>
    <row r="34394" spans="44:74">
      <c r="AR34394" s="8"/>
      <c r="BV34394" s="38"/>
    </row>
    <row r="34395" spans="44:74">
      <c r="AR34395" s="8"/>
      <c r="BV34395" s="38"/>
    </row>
    <row r="34396" spans="44:74">
      <c r="AR34396" s="8"/>
      <c r="BV34396" s="38"/>
    </row>
    <row r="34397" spans="44:74">
      <c r="AR34397" s="8"/>
      <c r="BV34397" s="38"/>
    </row>
    <row r="34398" spans="44:74">
      <c r="AR34398" s="8"/>
      <c r="BV34398" s="38"/>
    </row>
    <row r="34399" spans="44:74">
      <c r="AR34399" s="8"/>
      <c r="BV34399" s="38"/>
    </row>
    <row r="34400" spans="44:74">
      <c r="AR34400" s="8"/>
      <c r="BV34400" s="38"/>
    </row>
    <row r="34401" spans="44:74">
      <c r="AR34401" s="8"/>
      <c r="BV34401" s="38"/>
    </row>
    <row r="34402" spans="44:74">
      <c r="AR34402" s="8"/>
      <c r="BV34402" s="38"/>
    </row>
    <row r="34403" spans="44:74">
      <c r="AR34403" s="8"/>
      <c r="BV34403" s="38"/>
    </row>
    <row r="34404" spans="44:74">
      <c r="AR34404" s="8"/>
      <c r="BV34404" s="38"/>
    </row>
    <row r="34405" spans="44:74">
      <c r="AR34405" s="8"/>
      <c r="BV34405" s="38"/>
    </row>
    <row r="34406" spans="44:74">
      <c r="AR34406" s="8"/>
      <c r="BV34406" s="38"/>
    </row>
    <row r="34407" spans="44:74">
      <c r="AR34407" s="8"/>
      <c r="BV34407" s="38"/>
    </row>
    <row r="34408" spans="44:74">
      <c r="AR34408" s="8"/>
      <c r="BV34408" s="38"/>
    </row>
    <row r="34409" spans="44:74">
      <c r="AR34409" s="8"/>
      <c r="BV34409" s="38"/>
    </row>
    <row r="34410" spans="44:74">
      <c r="AR34410" s="8"/>
      <c r="BV34410" s="38"/>
    </row>
    <row r="34411" spans="44:74">
      <c r="AR34411" s="8"/>
      <c r="BV34411" s="38"/>
    </row>
    <row r="34412" spans="44:74">
      <c r="AR34412" s="8"/>
      <c r="BV34412" s="38"/>
    </row>
    <row r="34413" spans="44:74">
      <c r="AR34413" s="8"/>
      <c r="BV34413" s="38"/>
    </row>
    <row r="34414" spans="44:74">
      <c r="AR34414" s="8"/>
      <c r="BV34414" s="38"/>
    </row>
    <row r="34415" spans="44:74">
      <c r="AR34415" s="8"/>
      <c r="BV34415" s="38"/>
    </row>
    <row r="34416" spans="44:74">
      <c r="AR34416" s="8"/>
      <c r="BV34416" s="38"/>
    </row>
    <row r="34417" spans="44:74">
      <c r="AR34417" s="8"/>
      <c r="BV34417" s="38"/>
    </row>
    <row r="34418" spans="44:74">
      <c r="AR34418" s="8"/>
      <c r="BV34418" s="38"/>
    </row>
    <row r="34419" spans="44:74">
      <c r="AR34419" s="8"/>
      <c r="BV34419" s="38"/>
    </row>
    <row r="34420" spans="44:74">
      <c r="AR34420" s="8"/>
      <c r="BV34420" s="38"/>
    </row>
    <row r="34421" spans="44:74">
      <c r="AR34421" s="8"/>
      <c r="BV34421" s="38"/>
    </row>
    <row r="34422" spans="44:74">
      <c r="AR34422" s="8"/>
      <c r="BV34422" s="38"/>
    </row>
    <row r="34423" spans="44:74">
      <c r="AR34423" s="8"/>
      <c r="BV34423" s="38"/>
    </row>
    <row r="34424" spans="44:74">
      <c r="AR34424" s="8"/>
      <c r="BV34424" s="38"/>
    </row>
    <row r="34425" spans="44:74">
      <c r="AR34425" s="8"/>
      <c r="BV34425" s="38"/>
    </row>
    <row r="34426" spans="44:74">
      <c r="AR34426" s="8"/>
      <c r="BV34426" s="38"/>
    </row>
    <row r="34427" spans="44:74">
      <c r="AR34427" s="8"/>
      <c r="BV34427" s="38"/>
    </row>
    <row r="34428" spans="44:74">
      <c r="AR34428" s="8"/>
      <c r="BV34428" s="38"/>
    </row>
    <row r="34429" spans="44:74">
      <c r="AR34429" s="8"/>
      <c r="BV34429" s="38"/>
    </row>
    <row r="34430" spans="44:74">
      <c r="AR34430" s="8"/>
      <c r="BV34430" s="38"/>
    </row>
    <row r="34431" spans="44:74">
      <c r="AR34431" s="8"/>
      <c r="BV34431" s="38"/>
    </row>
    <row r="34432" spans="44:74">
      <c r="AR34432" s="8"/>
      <c r="BV34432" s="38"/>
    </row>
    <row r="34433" spans="44:74">
      <c r="AR34433" s="8"/>
      <c r="BV34433" s="38"/>
    </row>
    <row r="34434" spans="44:74">
      <c r="AR34434" s="8"/>
      <c r="BV34434" s="38"/>
    </row>
    <row r="34435" spans="44:74">
      <c r="AR34435" s="8"/>
      <c r="BV34435" s="38"/>
    </row>
    <row r="34436" spans="44:74">
      <c r="AR34436" s="8"/>
      <c r="BV34436" s="38"/>
    </row>
    <row r="34437" spans="44:74">
      <c r="AR34437" s="8"/>
      <c r="BV34437" s="38"/>
    </row>
    <row r="34438" spans="44:74">
      <c r="AR34438" s="8"/>
      <c r="BV34438" s="38"/>
    </row>
    <row r="34439" spans="44:74">
      <c r="AR34439" s="8"/>
      <c r="BV34439" s="38"/>
    </row>
    <row r="34440" spans="44:74">
      <c r="AR34440" s="8"/>
      <c r="BV34440" s="38"/>
    </row>
    <row r="34441" spans="44:74">
      <c r="AR34441" s="8"/>
      <c r="BV34441" s="38"/>
    </row>
    <row r="34442" spans="44:74">
      <c r="AR34442" s="8"/>
      <c r="BV34442" s="38"/>
    </row>
    <row r="34443" spans="44:74">
      <c r="AR34443" s="8"/>
      <c r="BV34443" s="38"/>
    </row>
    <row r="34444" spans="44:74">
      <c r="AR34444" s="8"/>
      <c r="BV34444" s="38"/>
    </row>
    <row r="34445" spans="44:74">
      <c r="AR34445" s="8"/>
      <c r="BV34445" s="38"/>
    </row>
    <row r="34446" spans="44:74">
      <c r="AR34446" s="8"/>
      <c r="BV34446" s="38"/>
    </row>
    <row r="34447" spans="44:74">
      <c r="AR34447" s="8"/>
      <c r="BV34447" s="38"/>
    </row>
    <row r="34448" spans="44:74">
      <c r="AR34448" s="8"/>
      <c r="BV34448" s="38"/>
    </row>
    <row r="34449" spans="44:74">
      <c r="AR34449" s="8"/>
      <c r="BV34449" s="38"/>
    </row>
    <row r="34450" spans="44:74">
      <c r="AR34450" s="8"/>
      <c r="BV34450" s="38"/>
    </row>
    <row r="34451" spans="44:74">
      <c r="AR34451" s="8"/>
      <c r="BV34451" s="38"/>
    </row>
    <row r="34452" spans="44:74">
      <c r="AR34452" s="8"/>
      <c r="BV34452" s="38"/>
    </row>
    <row r="34453" spans="44:74">
      <c r="AR34453" s="8"/>
      <c r="BV34453" s="38"/>
    </row>
    <row r="34454" spans="44:74">
      <c r="AR34454" s="8"/>
      <c r="BV34454" s="38"/>
    </row>
    <row r="34455" spans="44:74">
      <c r="AR34455" s="8"/>
      <c r="BV34455" s="38"/>
    </row>
    <row r="34456" spans="44:74">
      <c r="AR34456" s="8"/>
      <c r="BV34456" s="38"/>
    </row>
    <row r="34457" spans="44:74">
      <c r="AR34457" s="8"/>
      <c r="BV34457" s="38"/>
    </row>
    <row r="34458" spans="44:74">
      <c r="AR34458" s="8"/>
      <c r="BV34458" s="38"/>
    </row>
    <row r="34459" spans="44:74">
      <c r="AR34459" s="8"/>
      <c r="BV34459" s="38"/>
    </row>
    <row r="34460" spans="44:74">
      <c r="AR34460" s="8"/>
      <c r="BV34460" s="38"/>
    </row>
    <row r="34461" spans="44:74">
      <c r="AR34461" s="8"/>
      <c r="BV34461" s="38"/>
    </row>
    <row r="34462" spans="44:74">
      <c r="AR34462" s="8"/>
      <c r="BV34462" s="38"/>
    </row>
    <row r="34463" spans="44:74">
      <c r="AR34463" s="8"/>
      <c r="BV34463" s="38"/>
    </row>
    <row r="34464" spans="44:74">
      <c r="AR34464" s="8"/>
      <c r="BV34464" s="38"/>
    </row>
    <row r="34465" spans="44:74">
      <c r="AR34465" s="8"/>
      <c r="BV34465" s="38"/>
    </row>
    <row r="34466" spans="44:74">
      <c r="AR34466" s="8"/>
      <c r="BV34466" s="38"/>
    </row>
    <row r="34467" spans="44:74">
      <c r="AR34467" s="8"/>
      <c r="BV34467" s="38"/>
    </row>
    <row r="34468" spans="44:74">
      <c r="AR34468" s="8"/>
      <c r="BV34468" s="38"/>
    </row>
    <row r="34469" spans="44:74">
      <c r="AR34469" s="8"/>
      <c r="BV34469" s="38"/>
    </row>
    <row r="34470" spans="44:74">
      <c r="AR34470" s="8"/>
      <c r="BV34470" s="38"/>
    </row>
    <row r="34471" spans="44:74">
      <c r="AR34471" s="8"/>
      <c r="BV34471" s="38"/>
    </row>
    <row r="34472" spans="44:74">
      <c r="AR34472" s="8"/>
      <c r="BV34472" s="38"/>
    </row>
    <row r="34473" spans="44:74">
      <c r="AR34473" s="8"/>
      <c r="BV34473" s="38"/>
    </row>
    <row r="34474" spans="44:74">
      <c r="AR34474" s="8"/>
      <c r="BV34474" s="38"/>
    </row>
    <row r="34475" spans="44:74">
      <c r="AR34475" s="8"/>
      <c r="BV34475" s="38"/>
    </row>
    <row r="34476" spans="44:74">
      <c r="AR34476" s="8"/>
      <c r="BV34476" s="38"/>
    </row>
    <row r="34477" spans="44:74">
      <c r="AR34477" s="8"/>
      <c r="BV34477" s="38"/>
    </row>
    <row r="34478" spans="44:74">
      <c r="AR34478" s="8"/>
      <c r="BV34478" s="38"/>
    </row>
    <row r="34479" spans="44:74">
      <c r="AR34479" s="8"/>
      <c r="BV34479" s="38"/>
    </row>
    <row r="34480" spans="44:74">
      <c r="AR34480" s="8"/>
      <c r="BV34480" s="38"/>
    </row>
    <row r="34481" spans="44:74">
      <c r="AR34481" s="8"/>
      <c r="BV34481" s="38"/>
    </row>
    <row r="34482" spans="44:74">
      <c r="AR34482" s="8"/>
      <c r="BV34482" s="38"/>
    </row>
    <row r="34483" spans="44:74">
      <c r="AR34483" s="8"/>
      <c r="BV34483" s="38"/>
    </row>
    <row r="34484" spans="44:74">
      <c r="AR34484" s="8"/>
      <c r="BV34484" s="38"/>
    </row>
    <row r="34485" spans="44:74">
      <c r="AR34485" s="8"/>
      <c r="BV34485" s="38"/>
    </row>
    <row r="34486" spans="44:74">
      <c r="AR34486" s="8"/>
      <c r="BV34486" s="38"/>
    </row>
    <row r="34487" spans="44:74">
      <c r="AR34487" s="8"/>
      <c r="BV34487" s="38"/>
    </row>
    <row r="34488" spans="44:74">
      <c r="AR34488" s="8"/>
      <c r="BV34488" s="38"/>
    </row>
    <row r="34489" spans="44:74">
      <c r="AR34489" s="8"/>
      <c r="BV34489" s="38"/>
    </row>
    <row r="34490" spans="44:74">
      <c r="AR34490" s="8"/>
      <c r="BV34490" s="38"/>
    </row>
    <row r="34491" spans="44:74">
      <c r="AR34491" s="8"/>
      <c r="BV34491" s="38"/>
    </row>
    <row r="34492" spans="44:74">
      <c r="AR34492" s="8"/>
      <c r="BV34492" s="38"/>
    </row>
    <row r="34493" spans="44:74">
      <c r="AR34493" s="8"/>
      <c r="BV34493" s="38"/>
    </row>
    <row r="34494" spans="44:74">
      <c r="AR34494" s="8"/>
      <c r="BV34494" s="38"/>
    </row>
    <row r="34495" spans="44:74">
      <c r="AR34495" s="8"/>
      <c r="BV34495" s="38"/>
    </row>
    <row r="34496" spans="44:74">
      <c r="AR34496" s="8"/>
      <c r="BV34496" s="38"/>
    </row>
    <row r="34497" spans="44:74">
      <c r="AR34497" s="8"/>
      <c r="BV34497" s="38"/>
    </row>
    <row r="34498" spans="44:74">
      <c r="AR34498" s="8"/>
      <c r="BV34498" s="38"/>
    </row>
    <row r="34499" spans="44:74">
      <c r="AR34499" s="8"/>
      <c r="BV34499" s="38"/>
    </row>
    <row r="34500" spans="44:74">
      <c r="AR34500" s="8"/>
      <c r="BV34500" s="38"/>
    </row>
    <row r="34501" spans="44:74">
      <c r="AR34501" s="8"/>
      <c r="BV34501" s="38"/>
    </row>
    <row r="34502" spans="44:74">
      <c r="AR34502" s="8"/>
      <c r="BV34502" s="38"/>
    </row>
    <row r="34503" spans="44:74">
      <c r="AR34503" s="8"/>
      <c r="BV34503" s="38"/>
    </row>
    <row r="34504" spans="44:74">
      <c r="AR34504" s="8"/>
      <c r="BV34504" s="38"/>
    </row>
    <row r="34505" spans="44:74">
      <c r="AR34505" s="8"/>
      <c r="BV34505" s="38"/>
    </row>
    <row r="34506" spans="44:74">
      <c r="AR34506" s="8"/>
      <c r="BV34506" s="38"/>
    </row>
    <row r="34507" spans="44:74">
      <c r="AR34507" s="8"/>
      <c r="BV34507" s="38"/>
    </row>
    <row r="34508" spans="44:74">
      <c r="AR34508" s="8"/>
      <c r="BV34508" s="38"/>
    </row>
    <row r="34509" spans="44:74">
      <c r="AR34509" s="8"/>
      <c r="BV34509" s="38"/>
    </row>
    <row r="34510" spans="44:74">
      <c r="AR34510" s="8"/>
      <c r="BV34510" s="38"/>
    </row>
    <row r="34511" spans="44:74">
      <c r="AR34511" s="8"/>
      <c r="BV34511" s="38"/>
    </row>
    <row r="34512" spans="44:74">
      <c r="AR34512" s="8"/>
      <c r="BV34512" s="38"/>
    </row>
    <row r="34513" spans="44:74">
      <c r="AR34513" s="8"/>
      <c r="BV34513" s="38"/>
    </row>
    <row r="34514" spans="44:74">
      <c r="AR34514" s="8"/>
      <c r="BV34514" s="38"/>
    </row>
    <row r="34515" spans="44:74">
      <c r="AR34515" s="8"/>
      <c r="BV34515" s="38"/>
    </row>
    <row r="34516" spans="44:74">
      <c r="AR34516" s="8"/>
      <c r="BV34516" s="38"/>
    </row>
    <row r="34517" spans="44:74">
      <c r="AR34517" s="8"/>
      <c r="BV34517" s="38"/>
    </row>
    <row r="34518" spans="44:74">
      <c r="AR34518" s="8"/>
      <c r="BV34518" s="38"/>
    </row>
    <row r="34519" spans="44:74">
      <c r="AR34519" s="8"/>
      <c r="BV34519" s="38"/>
    </row>
    <row r="34520" spans="44:74">
      <c r="AR34520" s="8"/>
      <c r="BV34520" s="38"/>
    </row>
    <row r="34521" spans="44:74">
      <c r="AR34521" s="8"/>
      <c r="BV34521" s="38"/>
    </row>
    <row r="34522" spans="44:74">
      <c r="AR34522" s="8"/>
      <c r="BV34522" s="38"/>
    </row>
    <row r="34523" spans="44:74">
      <c r="AR34523" s="8"/>
      <c r="BV34523" s="38"/>
    </row>
    <row r="34524" spans="44:74">
      <c r="AR34524" s="8"/>
      <c r="BV34524" s="38"/>
    </row>
    <row r="34525" spans="44:74">
      <c r="AR34525" s="8"/>
      <c r="BV34525" s="38"/>
    </row>
    <row r="34526" spans="44:74">
      <c r="AR34526" s="8"/>
      <c r="BV34526" s="38"/>
    </row>
    <row r="34527" spans="44:74">
      <c r="AR34527" s="8"/>
      <c r="BV34527" s="38"/>
    </row>
    <row r="34528" spans="44:74">
      <c r="AR34528" s="8"/>
      <c r="BV34528" s="38"/>
    </row>
    <row r="34529" spans="44:74">
      <c r="AR34529" s="8"/>
      <c r="BV34529" s="38"/>
    </row>
    <row r="34530" spans="44:74">
      <c r="AR34530" s="8"/>
      <c r="BV34530" s="38"/>
    </row>
    <row r="34531" spans="44:74">
      <c r="AR34531" s="8"/>
      <c r="BV34531" s="38"/>
    </row>
    <row r="34532" spans="44:74">
      <c r="AR34532" s="8"/>
      <c r="BV34532" s="38"/>
    </row>
    <row r="34533" spans="44:74">
      <c r="AR34533" s="8"/>
      <c r="BV34533" s="38"/>
    </row>
    <row r="34534" spans="44:74">
      <c r="AR34534" s="8"/>
      <c r="BV34534" s="38"/>
    </row>
    <row r="34535" spans="44:74">
      <c r="AR34535" s="8"/>
      <c r="BV34535" s="38"/>
    </row>
    <row r="34536" spans="44:74">
      <c r="AR34536" s="8"/>
      <c r="BV34536" s="38"/>
    </row>
    <row r="34537" spans="44:74">
      <c r="AR34537" s="8"/>
      <c r="BV34537" s="38"/>
    </row>
    <row r="34538" spans="44:74">
      <c r="AR34538" s="8"/>
      <c r="BV34538" s="38"/>
    </row>
    <row r="34539" spans="44:74">
      <c r="AR34539" s="8"/>
      <c r="BV34539" s="38"/>
    </row>
    <row r="34540" spans="44:74">
      <c r="AR34540" s="8"/>
      <c r="BV34540" s="38"/>
    </row>
    <row r="34541" spans="44:74">
      <c r="AR34541" s="8"/>
      <c r="BV34541" s="38"/>
    </row>
    <row r="34542" spans="44:74">
      <c r="AR34542" s="8"/>
      <c r="BV34542" s="38"/>
    </row>
    <row r="34543" spans="44:74">
      <c r="AR34543" s="8"/>
      <c r="BV34543" s="38"/>
    </row>
    <row r="34544" spans="44:74">
      <c r="AR34544" s="8"/>
      <c r="BV34544" s="38"/>
    </row>
    <row r="34545" spans="44:74">
      <c r="AR34545" s="8"/>
      <c r="BV34545" s="38"/>
    </row>
    <row r="34546" spans="44:74">
      <c r="AR34546" s="8"/>
      <c r="BV34546" s="38"/>
    </row>
    <row r="34547" spans="44:74">
      <c r="AR34547" s="8"/>
      <c r="BV34547" s="38"/>
    </row>
    <row r="34548" spans="44:74">
      <c r="AR34548" s="8"/>
      <c r="BV34548" s="38"/>
    </row>
    <row r="34549" spans="44:74">
      <c r="AR34549" s="8"/>
      <c r="BV34549" s="38"/>
    </row>
    <row r="34550" spans="44:74">
      <c r="AR34550" s="8"/>
      <c r="BV34550" s="38"/>
    </row>
    <row r="34551" spans="44:74">
      <c r="AR34551" s="8"/>
      <c r="BV34551" s="38"/>
    </row>
    <row r="34552" spans="44:74">
      <c r="AR34552" s="8"/>
      <c r="BV34552" s="38"/>
    </row>
    <row r="34553" spans="44:74">
      <c r="AR34553" s="8"/>
      <c r="BV34553" s="38"/>
    </row>
    <row r="34554" spans="44:74">
      <c r="AR34554" s="8"/>
      <c r="BV34554" s="38"/>
    </row>
    <row r="34555" spans="44:74">
      <c r="AR34555" s="8"/>
      <c r="BV34555" s="38"/>
    </row>
    <row r="34556" spans="44:74">
      <c r="AR34556" s="8"/>
      <c r="BV34556" s="38"/>
    </row>
    <row r="34557" spans="44:74">
      <c r="AR34557" s="8"/>
      <c r="BV34557" s="38"/>
    </row>
    <row r="34558" spans="44:74">
      <c r="AR34558" s="8"/>
      <c r="BV34558" s="38"/>
    </row>
    <row r="34559" spans="44:74">
      <c r="AR34559" s="8"/>
      <c r="BV34559" s="38"/>
    </row>
    <row r="34560" spans="44:74">
      <c r="AR34560" s="8"/>
      <c r="BV34560" s="38"/>
    </row>
    <row r="34561" spans="44:74">
      <c r="AR34561" s="8"/>
      <c r="BV34561" s="38"/>
    </row>
    <row r="34562" spans="44:74">
      <c r="AR34562" s="8"/>
      <c r="BV34562" s="38"/>
    </row>
    <row r="34563" spans="44:74">
      <c r="AR34563" s="8"/>
      <c r="BV34563" s="38"/>
    </row>
    <row r="34564" spans="44:74">
      <c r="AR34564" s="8"/>
      <c r="BV34564" s="38"/>
    </row>
    <row r="34565" spans="44:74">
      <c r="AR34565" s="8"/>
      <c r="BV34565" s="38"/>
    </row>
    <row r="34566" spans="44:74">
      <c r="AR34566" s="8"/>
      <c r="BV34566" s="38"/>
    </row>
    <row r="34567" spans="44:74">
      <c r="AR34567" s="8"/>
      <c r="BV34567" s="38"/>
    </row>
    <row r="34568" spans="44:74">
      <c r="AR34568" s="8"/>
      <c r="BV34568" s="38"/>
    </row>
    <row r="34569" spans="44:74">
      <c r="AR34569" s="8"/>
      <c r="BV34569" s="38"/>
    </row>
    <row r="34570" spans="44:74">
      <c r="AR34570" s="8"/>
      <c r="BV34570" s="38"/>
    </row>
    <row r="34571" spans="44:74">
      <c r="AR34571" s="8"/>
      <c r="BV34571" s="38"/>
    </row>
    <row r="34572" spans="44:74">
      <c r="AR34572" s="8"/>
      <c r="BV34572" s="38"/>
    </row>
    <row r="34573" spans="44:74">
      <c r="AR34573" s="8"/>
      <c r="BV34573" s="38"/>
    </row>
    <row r="34574" spans="44:74">
      <c r="AR34574" s="8"/>
      <c r="BV34574" s="38"/>
    </row>
    <row r="34575" spans="44:74">
      <c r="AR34575" s="8"/>
      <c r="BV34575" s="38"/>
    </row>
    <row r="34576" spans="44:74">
      <c r="AR34576" s="8"/>
      <c r="BV34576" s="38"/>
    </row>
    <row r="34577" spans="44:74">
      <c r="AR34577" s="8"/>
      <c r="BV34577" s="38"/>
    </row>
    <row r="34578" spans="44:74">
      <c r="AR34578" s="8"/>
      <c r="BV34578" s="38"/>
    </row>
    <row r="34579" spans="44:74">
      <c r="AR34579" s="8"/>
      <c r="BV34579" s="38"/>
    </row>
    <row r="34580" spans="44:74">
      <c r="AR34580" s="8"/>
      <c r="BV34580" s="38"/>
    </row>
    <row r="34581" spans="44:74">
      <c r="AR34581" s="8"/>
      <c r="BV34581" s="38"/>
    </row>
    <row r="34582" spans="44:74">
      <c r="AR34582" s="8"/>
      <c r="BV34582" s="38"/>
    </row>
    <row r="34583" spans="44:74">
      <c r="AR34583" s="8"/>
      <c r="BV34583" s="38"/>
    </row>
    <row r="34584" spans="44:74">
      <c r="AR34584" s="8"/>
      <c r="BV34584" s="38"/>
    </row>
    <row r="34585" spans="44:74">
      <c r="AR34585" s="8"/>
      <c r="BV34585" s="38"/>
    </row>
    <row r="34586" spans="44:74">
      <c r="AR34586" s="8"/>
      <c r="BV34586" s="38"/>
    </row>
    <row r="34587" spans="44:74">
      <c r="AR34587" s="8"/>
      <c r="BV34587" s="38"/>
    </row>
    <row r="34588" spans="44:74">
      <c r="AR34588" s="8"/>
      <c r="BV34588" s="38"/>
    </row>
    <row r="34589" spans="44:74">
      <c r="AR34589" s="8"/>
      <c r="BV34589" s="38"/>
    </row>
    <row r="34590" spans="44:74">
      <c r="AR34590" s="8"/>
      <c r="BV34590" s="38"/>
    </row>
    <row r="34591" spans="44:74">
      <c r="AR34591" s="8"/>
      <c r="BV34591" s="38"/>
    </row>
    <row r="34592" spans="44:74">
      <c r="AR34592" s="8"/>
      <c r="BV34592" s="38"/>
    </row>
    <row r="34593" spans="44:74">
      <c r="AR34593" s="8"/>
      <c r="BV34593" s="38"/>
    </row>
    <row r="34594" spans="44:74">
      <c r="AR34594" s="8"/>
      <c r="BV34594" s="38"/>
    </row>
    <row r="34595" spans="44:74">
      <c r="AR34595" s="8"/>
      <c r="BV34595" s="38"/>
    </row>
    <row r="34596" spans="44:74">
      <c r="AR34596" s="8"/>
      <c r="BV34596" s="38"/>
    </row>
    <row r="34597" spans="44:74">
      <c r="AR34597" s="8"/>
      <c r="BV34597" s="38"/>
    </row>
    <row r="34598" spans="44:74">
      <c r="AR34598" s="8"/>
      <c r="BV34598" s="38"/>
    </row>
    <row r="34599" spans="44:74">
      <c r="AR34599" s="8"/>
      <c r="BV34599" s="38"/>
    </row>
    <row r="34600" spans="44:74">
      <c r="AR34600" s="8"/>
      <c r="BV34600" s="38"/>
    </row>
    <row r="34601" spans="44:74">
      <c r="AR34601" s="8"/>
      <c r="BV34601" s="38"/>
    </row>
    <row r="34602" spans="44:74">
      <c r="AR34602" s="8"/>
      <c r="BV34602" s="38"/>
    </row>
    <row r="34603" spans="44:74">
      <c r="AR34603" s="8"/>
      <c r="BV34603" s="38"/>
    </row>
    <row r="34604" spans="44:74">
      <c r="AR34604" s="8"/>
      <c r="BV34604" s="38"/>
    </row>
    <row r="34605" spans="44:74">
      <c r="AR34605" s="8"/>
      <c r="BV34605" s="38"/>
    </row>
    <row r="34606" spans="44:74">
      <c r="AR34606" s="8"/>
      <c r="BV34606" s="38"/>
    </row>
    <row r="34607" spans="44:74">
      <c r="AR34607" s="8"/>
      <c r="BV34607" s="38"/>
    </row>
    <row r="34608" spans="44:74">
      <c r="AR34608" s="8"/>
      <c r="BV34608" s="38"/>
    </row>
    <row r="34609" spans="44:74">
      <c r="AR34609" s="8"/>
      <c r="BV34609" s="38"/>
    </row>
    <row r="34610" spans="44:74">
      <c r="AR34610" s="8"/>
      <c r="BV34610" s="38"/>
    </row>
    <row r="34611" spans="44:74">
      <c r="AR34611" s="8"/>
      <c r="BV34611" s="38"/>
    </row>
    <row r="34612" spans="44:74">
      <c r="AR34612" s="8"/>
      <c r="BV34612" s="38"/>
    </row>
    <row r="34613" spans="44:74">
      <c r="AR34613" s="8"/>
      <c r="BV34613" s="38"/>
    </row>
    <row r="34614" spans="44:74">
      <c r="AR34614" s="8"/>
      <c r="BV34614" s="38"/>
    </row>
    <row r="34615" spans="44:74">
      <c r="AR34615" s="8"/>
      <c r="BV34615" s="38"/>
    </row>
    <row r="34616" spans="44:74">
      <c r="AR34616" s="8"/>
      <c r="BV34616" s="38"/>
    </row>
    <row r="34617" spans="44:74">
      <c r="AR34617" s="8"/>
      <c r="BV34617" s="38"/>
    </row>
    <row r="34618" spans="44:74">
      <c r="AR34618" s="8"/>
      <c r="BV34618" s="38"/>
    </row>
    <row r="34619" spans="44:74">
      <c r="AR34619" s="8"/>
      <c r="BV34619" s="38"/>
    </row>
    <row r="34620" spans="44:74">
      <c r="AR34620" s="8"/>
      <c r="BV34620" s="38"/>
    </row>
    <row r="34621" spans="44:74">
      <c r="AR34621" s="8"/>
      <c r="BV34621" s="38"/>
    </row>
    <row r="34622" spans="44:74">
      <c r="AR34622" s="8"/>
      <c r="BV34622" s="38"/>
    </row>
    <row r="34623" spans="44:74">
      <c r="AR34623" s="8"/>
      <c r="BV34623" s="38"/>
    </row>
    <row r="34624" spans="44:74">
      <c r="AR34624" s="8"/>
      <c r="BV34624" s="38"/>
    </row>
    <row r="34625" spans="44:74">
      <c r="AR34625" s="8"/>
      <c r="BV34625" s="38"/>
    </row>
    <row r="34626" spans="44:74">
      <c r="AR34626" s="8"/>
      <c r="BV34626" s="38"/>
    </row>
    <row r="34627" spans="44:74">
      <c r="AR34627" s="8"/>
      <c r="BV34627" s="38"/>
    </row>
    <row r="34628" spans="44:74">
      <c r="AR34628" s="8"/>
      <c r="BV34628" s="38"/>
    </row>
    <row r="34629" spans="44:74">
      <c r="AR34629" s="8"/>
      <c r="BV34629" s="38"/>
    </row>
    <row r="34630" spans="44:74">
      <c r="AR34630" s="8"/>
      <c r="BV34630" s="38"/>
    </row>
    <row r="34631" spans="44:74">
      <c r="AR34631" s="8"/>
      <c r="BV34631" s="38"/>
    </row>
    <row r="34632" spans="44:74">
      <c r="AR34632" s="8"/>
      <c r="BV34632" s="38"/>
    </row>
    <row r="34633" spans="44:74">
      <c r="AR34633" s="8"/>
      <c r="BV34633" s="38"/>
    </row>
    <row r="34634" spans="44:74">
      <c r="AR34634" s="8"/>
      <c r="BV34634" s="38"/>
    </row>
    <row r="34635" spans="44:74">
      <c r="AR34635" s="8"/>
      <c r="BV34635" s="38"/>
    </row>
    <row r="34636" spans="44:74">
      <c r="AR34636" s="8"/>
      <c r="BV34636" s="38"/>
    </row>
    <row r="34637" spans="44:74">
      <c r="AR34637" s="8"/>
      <c r="BV34637" s="38"/>
    </row>
    <row r="34638" spans="44:74">
      <c r="AR34638" s="8"/>
      <c r="BV34638" s="38"/>
    </row>
    <row r="34639" spans="44:74">
      <c r="AR34639" s="8"/>
      <c r="BV34639" s="38"/>
    </row>
    <row r="34640" spans="44:74">
      <c r="AR34640" s="8"/>
      <c r="BV34640" s="38"/>
    </row>
    <row r="34641" spans="44:74">
      <c r="AR34641" s="8"/>
      <c r="BV34641" s="38"/>
    </row>
    <row r="34642" spans="44:74">
      <c r="AR34642" s="8"/>
      <c r="BV34642" s="38"/>
    </row>
    <row r="34643" spans="44:74">
      <c r="AR34643" s="8"/>
      <c r="BV34643" s="38"/>
    </row>
    <row r="34644" spans="44:74">
      <c r="AR34644" s="8"/>
      <c r="BV34644" s="38"/>
    </row>
    <row r="34645" spans="44:74">
      <c r="AR34645" s="8"/>
      <c r="BV34645" s="38"/>
    </row>
    <row r="34646" spans="44:74">
      <c r="AR34646" s="8"/>
      <c r="BV34646" s="38"/>
    </row>
    <row r="34647" spans="44:74">
      <c r="AR34647" s="8"/>
      <c r="BV34647" s="38"/>
    </row>
    <row r="34648" spans="44:74">
      <c r="AR34648" s="8"/>
      <c r="BV34648" s="38"/>
    </row>
    <row r="34649" spans="44:74">
      <c r="AR34649" s="8"/>
      <c r="BV34649" s="38"/>
    </row>
    <row r="34650" spans="44:74">
      <c r="AR34650" s="8"/>
      <c r="BV34650" s="38"/>
    </row>
    <row r="34651" spans="44:74">
      <c r="AR34651" s="8"/>
      <c r="BV34651" s="38"/>
    </row>
    <row r="34652" spans="44:74">
      <c r="AR34652" s="8"/>
      <c r="BV34652" s="38"/>
    </row>
    <row r="34653" spans="44:74">
      <c r="AR34653" s="8"/>
      <c r="BV34653" s="38"/>
    </row>
    <row r="34654" spans="44:74">
      <c r="AR34654" s="8"/>
      <c r="BV34654" s="38"/>
    </row>
    <row r="34655" spans="44:74">
      <c r="AR34655" s="8"/>
      <c r="BV34655" s="38"/>
    </row>
    <row r="34656" spans="44:74">
      <c r="AR34656" s="8"/>
      <c r="BV34656" s="38"/>
    </row>
    <row r="34657" spans="44:74">
      <c r="AR34657" s="8"/>
      <c r="BV34657" s="38"/>
    </row>
    <row r="34658" spans="44:74">
      <c r="AR34658" s="8"/>
      <c r="BV34658" s="38"/>
    </row>
    <row r="34659" spans="44:74">
      <c r="AR34659" s="8"/>
      <c r="BV34659" s="38"/>
    </row>
    <row r="34660" spans="44:74">
      <c r="AR34660" s="8"/>
      <c r="BV34660" s="38"/>
    </row>
    <row r="34661" spans="44:74">
      <c r="AR34661" s="8"/>
      <c r="BV34661" s="38"/>
    </row>
    <row r="34662" spans="44:74">
      <c r="AR34662" s="8"/>
      <c r="BV34662" s="38"/>
    </row>
    <row r="34663" spans="44:74">
      <c r="AR34663" s="8"/>
      <c r="BV34663" s="38"/>
    </row>
    <row r="34664" spans="44:74">
      <c r="AR34664" s="8"/>
      <c r="BV34664" s="38"/>
    </row>
    <row r="34665" spans="44:74">
      <c r="AR34665" s="8"/>
      <c r="BV34665" s="38"/>
    </row>
    <row r="34666" spans="44:74">
      <c r="AR34666" s="8"/>
      <c r="BV34666" s="38"/>
    </row>
    <row r="34667" spans="44:74">
      <c r="AR34667" s="8"/>
      <c r="BV34667" s="38"/>
    </row>
    <row r="34668" spans="44:74">
      <c r="AR34668" s="8"/>
      <c r="BV34668" s="38"/>
    </row>
    <row r="34669" spans="44:74">
      <c r="AR34669" s="8"/>
      <c r="BV34669" s="38"/>
    </row>
    <row r="34670" spans="44:74">
      <c r="AR34670" s="8"/>
      <c r="BV34670" s="38"/>
    </row>
    <row r="34671" spans="44:74">
      <c r="AR34671" s="8"/>
      <c r="BV34671" s="38"/>
    </row>
    <row r="34672" spans="44:74">
      <c r="AR34672" s="8"/>
      <c r="BV34672" s="38"/>
    </row>
    <row r="34673" spans="44:74">
      <c r="AR34673" s="8"/>
      <c r="BV34673" s="38"/>
    </row>
    <row r="34674" spans="44:74">
      <c r="AR34674" s="8"/>
      <c r="BV34674" s="38"/>
    </row>
    <row r="34675" spans="44:74">
      <c r="AR34675" s="8"/>
      <c r="BV34675" s="38"/>
    </row>
    <row r="34676" spans="44:74">
      <c r="AR34676" s="8"/>
      <c r="BV34676" s="38"/>
    </row>
    <row r="34677" spans="44:74">
      <c r="AR34677" s="8"/>
      <c r="BV34677" s="38"/>
    </row>
    <row r="34678" spans="44:74">
      <c r="AR34678" s="8"/>
      <c r="BV34678" s="38"/>
    </row>
    <row r="34679" spans="44:74">
      <c r="AR34679" s="8"/>
      <c r="BV34679" s="38"/>
    </row>
    <row r="34680" spans="44:74">
      <c r="AR34680" s="8"/>
      <c r="BV34680" s="38"/>
    </row>
    <row r="34681" spans="44:74">
      <c r="AR34681" s="8"/>
      <c r="BV34681" s="38"/>
    </row>
    <row r="34682" spans="44:74">
      <c r="AR34682" s="8"/>
      <c r="BV34682" s="38"/>
    </row>
    <row r="34683" spans="44:74">
      <c r="AR34683" s="8"/>
      <c r="BV34683" s="38"/>
    </row>
    <row r="34684" spans="44:74">
      <c r="AR34684" s="8"/>
      <c r="BV34684" s="38"/>
    </row>
    <row r="34685" spans="44:74">
      <c r="AR34685" s="8"/>
      <c r="BV34685" s="38"/>
    </row>
    <row r="34686" spans="44:74">
      <c r="AR34686" s="8"/>
      <c r="BV34686" s="38"/>
    </row>
    <row r="34687" spans="44:74">
      <c r="AR34687" s="8"/>
      <c r="BV34687" s="38"/>
    </row>
    <row r="34688" spans="44:74">
      <c r="AR34688" s="8"/>
      <c r="BV34688" s="38"/>
    </row>
    <row r="34689" spans="44:74">
      <c r="AR34689" s="8"/>
      <c r="BV34689" s="38"/>
    </row>
    <row r="34690" spans="44:74">
      <c r="AR34690" s="8"/>
      <c r="BV34690" s="38"/>
    </row>
    <row r="34691" spans="44:74">
      <c r="AR34691" s="8"/>
      <c r="BV34691" s="38"/>
    </row>
    <row r="34692" spans="44:74">
      <c r="AR34692" s="8"/>
      <c r="BV34692" s="38"/>
    </row>
    <row r="34693" spans="44:74">
      <c r="AR34693" s="8"/>
      <c r="BV34693" s="38"/>
    </row>
    <row r="34694" spans="44:74">
      <c r="AR34694" s="8"/>
      <c r="BV34694" s="38"/>
    </row>
    <row r="34695" spans="44:74">
      <c r="AR34695" s="8"/>
      <c r="BV34695" s="38"/>
    </row>
    <row r="34696" spans="44:74">
      <c r="AR34696" s="8"/>
      <c r="BV34696" s="38"/>
    </row>
    <row r="34697" spans="44:74">
      <c r="AR34697" s="8"/>
      <c r="BV34697" s="38"/>
    </row>
    <row r="34698" spans="44:74">
      <c r="AR34698" s="8"/>
      <c r="BV34698" s="38"/>
    </row>
    <row r="34699" spans="44:74">
      <c r="AR34699" s="8"/>
      <c r="BV34699" s="38"/>
    </row>
    <row r="34700" spans="44:74">
      <c r="AR34700" s="8"/>
      <c r="BV34700" s="38"/>
    </row>
    <row r="34701" spans="44:74">
      <c r="AR34701" s="8"/>
      <c r="BV34701" s="38"/>
    </row>
    <row r="34702" spans="44:74">
      <c r="AR34702" s="8"/>
      <c r="BV34702" s="38"/>
    </row>
    <row r="34703" spans="44:74">
      <c r="AR34703" s="8"/>
      <c r="BV34703" s="38"/>
    </row>
    <row r="34704" spans="44:74">
      <c r="AR34704" s="8"/>
      <c r="BV34704" s="38"/>
    </row>
    <row r="34705" spans="44:74">
      <c r="AR34705" s="8"/>
      <c r="BV34705" s="38"/>
    </row>
    <row r="34706" spans="44:74">
      <c r="AR34706" s="8"/>
      <c r="BV34706" s="38"/>
    </row>
    <row r="34707" spans="44:74">
      <c r="AR34707" s="8"/>
      <c r="BV34707" s="38"/>
    </row>
    <row r="34708" spans="44:74">
      <c r="AR34708" s="8"/>
      <c r="BV34708" s="38"/>
    </row>
    <row r="34709" spans="44:74">
      <c r="AR34709" s="8"/>
      <c r="BV34709" s="38"/>
    </row>
    <row r="34710" spans="44:74">
      <c r="AR34710" s="8"/>
      <c r="BV34710" s="38"/>
    </row>
    <row r="34711" spans="44:74">
      <c r="AR34711" s="8"/>
      <c r="BV34711" s="38"/>
    </row>
    <row r="34712" spans="44:74">
      <c r="AR34712" s="8"/>
      <c r="BV34712" s="38"/>
    </row>
    <row r="34713" spans="44:74">
      <c r="AR34713" s="8"/>
      <c r="BV34713" s="38"/>
    </row>
    <row r="34714" spans="44:74">
      <c r="AR34714" s="8"/>
      <c r="BV34714" s="38"/>
    </row>
    <row r="34715" spans="44:74">
      <c r="AR34715" s="8"/>
      <c r="BV34715" s="38"/>
    </row>
    <row r="34716" spans="44:74">
      <c r="AR34716" s="8"/>
      <c r="BV34716" s="38"/>
    </row>
    <row r="34717" spans="44:74">
      <c r="AR34717" s="8"/>
      <c r="BV34717" s="38"/>
    </row>
    <row r="34718" spans="44:74">
      <c r="AR34718" s="8"/>
      <c r="BV34718" s="38"/>
    </row>
    <row r="34719" spans="44:74">
      <c r="AR34719" s="8"/>
      <c r="BV34719" s="38"/>
    </row>
    <row r="34720" spans="44:74">
      <c r="AR34720" s="8"/>
      <c r="BV34720" s="38"/>
    </row>
    <row r="34721" spans="44:74">
      <c r="AR34721" s="8"/>
      <c r="BV34721" s="38"/>
    </row>
    <row r="34722" spans="44:74">
      <c r="AR34722" s="8"/>
      <c r="BV34722" s="38"/>
    </row>
    <row r="34723" spans="44:74">
      <c r="AR34723" s="8"/>
      <c r="BV34723" s="38"/>
    </row>
    <row r="34724" spans="44:74">
      <c r="AR34724" s="8"/>
      <c r="BV34724" s="38"/>
    </row>
    <row r="34725" spans="44:74">
      <c r="AR34725" s="8"/>
      <c r="BV34725" s="38"/>
    </row>
    <row r="34726" spans="44:74">
      <c r="AR34726" s="8"/>
      <c r="BV34726" s="38"/>
    </row>
    <row r="34727" spans="44:74">
      <c r="AR34727" s="8"/>
      <c r="BV34727" s="38"/>
    </row>
    <row r="34728" spans="44:74">
      <c r="AR34728" s="8"/>
      <c r="BV34728" s="38"/>
    </row>
    <row r="34729" spans="44:74">
      <c r="AR34729" s="8"/>
      <c r="BV34729" s="38"/>
    </row>
    <row r="34730" spans="44:74">
      <c r="AR34730" s="8"/>
      <c r="BV34730" s="38"/>
    </row>
    <row r="34731" spans="44:74">
      <c r="AR34731" s="8"/>
      <c r="BV34731" s="38"/>
    </row>
    <row r="34732" spans="44:74">
      <c r="AR34732" s="8"/>
      <c r="BV34732" s="38"/>
    </row>
    <row r="34733" spans="44:74">
      <c r="AR34733" s="8"/>
      <c r="BV34733" s="38"/>
    </row>
    <row r="34734" spans="44:74">
      <c r="AR34734" s="8"/>
      <c r="BV34734" s="38"/>
    </row>
    <row r="34735" spans="44:74">
      <c r="AR34735" s="8"/>
      <c r="BV34735" s="38"/>
    </row>
    <row r="34736" spans="44:74">
      <c r="AR34736" s="8"/>
      <c r="BV34736" s="38"/>
    </row>
    <row r="34737" spans="44:74">
      <c r="AR34737" s="8"/>
      <c r="BV34737" s="38"/>
    </row>
    <row r="34738" spans="44:74">
      <c r="AR34738" s="8"/>
      <c r="BV34738" s="38"/>
    </row>
    <row r="34739" spans="44:74">
      <c r="AR34739" s="8"/>
      <c r="BV34739" s="38"/>
    </row>
    <row r="34740" spans="44:74">
      <c r="AR34740" s="8"/>
      <c r="BV34740" s="38"/>
    </row>
    <row r="34741" spans="44:74">
      <c r="AR34741" s="8"/>
      <c r="BV34741" s="38"/>
    </row>
    <row r="34742" spans="44:74">
      <c r="AR34742" s="8"/>
      <c r="BV34742" s="38"/>
    </row>
    <row r="34743" spans="44:74">
      <c r="AR34743" s="8"/>
      <c r="BV34743" s="38"/>
    </row>
    <row r="34744" spans="44:74">
      <c r="AR34744" s="8"/>
      <c r="BV34744" s="38"/>
    </row>
    <row r="34745" spans="44:74">
      <c r="AR34745" s="8"/>
      <c r="BV34745" s="38"/>
    </row>
    <row r="34746" spans="44:74">
      <c r="AR34746" s="8"/>
      <c r="BV34746" s="38"/>
    </row>
    <row r="34747" spans="44:74">
      <c r="AR34747" s="8"/>
      <c r="BV34747" s="38"/>
    </row>
    <row r="34748" spans="44:74">
      <c r="AR34748" s="8"/>
      <c r="BV34748" s="38"/>
    </row>
    <row r="34749" spans="44:74">
      <c r="AR34749" s="8"/>
      <c r="BV34749" s="38"/>
    </row>
    <row r="34750" spans="44:74">
      <c r="AR34750" s="8"/>
      <c r="BV34750" s="38"/>
    </row>
    <row r="34751" spans="44:74">
      <c r="AR34751" s="8"/>
      <c r="BV34751" s="38"/>
    </row>
    <row r="34752" spans="44:74">
      <c r="AR34752" s="8"/>
      <c r="BV34752" s="38"/>
    </row>
    <row r="34753" spans="44:74">
      <c r="AR34753" s="8"/>
      <c r="BV34753" s="38"/>
    </row>
    <row r="34754" spans="44:74">
      <c r="AR34754" s="8"/>
      <c r="BV34754" s="38"/>
    </row>
    <row r="34755" spans="44:74">
      <c r="AR34755" s="8"/>
      <c r="BV34755" s="38"/>
    </row>
    <row r="34756" spans="44:74">
      <c r="AR34756" s="8"/>
      <c r="BV34756" s="38"/>
    </row>
    <row r="34757" spans="44:74">
      <c r="AR34757" s="8"/>
      <c r="BV34757" s="38"/>
    </row>
    <row r="34758" spans="44:74">
      <c r="AR34758" s="8"/>
      <c r="BV34758" s="38"/>
    </row>
    <row r="34759" spans="44:74">
      <c r="AR34759" s="8"/>
      <c r="BV34759" s="38"/>
    </row>
    <row r="34760" spans="44:74">
      <c r="AR34760" s="8"/>
      <c r="BV34760" s="38"/>
    </row>
    <row r="34761" spans="44:74">
      <c r="AR34761" s="8"/>
      <c r="BV34761" s="38"/>
    </row>
    <row r="34762" spans="44:74">
      <c r="AR34762" s="8"/>
      <c r="BV34762" s="38"/>
    </row>
    <row r="34763" spans="44:74">
      <c r="AR34763" s="8"/>
      <c r="BV34763" s="38"/>
    </row>
    <row r="34764" spans="44:74">
      <c r="AR34764" s="8"/>
      <c r="BV34764" s="38"/>
    </row>
    <row r="34765" spans="44:74">
      <c r="AR34765" s="8"/>
      <c r="BV34765" s="38"/>
    </row>
    <row r="34766" spans="44:74">
      <c r="AR34766" s="8"/>
      <c r="BV34766" s="38"/>
    </row>
    <row r="34767" spans="44:74">
      <c r="AR34767" s="8"/>
      <c r="BV34767" s="38"/>
    </row>
    <row r="34768" spans="44:74">
      <c r="AR34768" s="8"/>
      <c r="BV34768" s="38"/>
    </row>
    <row r="34769" spans="44:74">
      <c r="AR34769" s="8"/>
      <c r="BV34769" s="38"/>
    </row>
    <row r="34770" spans="44:74">
      <c r="AR34770" s="8"/>
      <c r="BV34770" s="38"/>
    </row>
    <row r="34771" spans="44:74">
      <c r="AR34771" s="8"/>
      <c r="BV34771" s="38"/>
    </row>
    <row r="34772" spans="44:74">
      <c r="AR34772" s="8"/>
      <c r="BV34772" s="38"/>
    </row>
    <row r="34773" spans="44:74">
      <c r="AR34773" s="8"/>
      <c r="BV34773" s="38"/>
    </row>
    <row r="34774" spans="44:74">
      <c r="AR34774" s="8"/>
      <c r="BV34774" s="38"/>
    </row>
    <row r="34775" spans="44:74">
      <c r="AR34775" s="8"/>
      <c r="BV34775" s="38"/>
    </row>
    <row r="34776" spans="44:74">
      <c r="AR34776" s="8"/>
      <c r="BV34776" s="38"/>
    </row>
    <row r="34777" spans="44:74">
      <c r="AR34777" s="8"/>
      <c r="BV34777" s="38"/>
    </row>
    <row r="34778" spans="44:74">
      <c r="AR34778" s="8"/>
      <c r="BV34778" s="38"/>
    </row>
    <row r="34779" spans="44:74">
      <c r="AR34779" s="8"/>
      <c r="BV34779" s="38"/>
    </row>
    <row r="34780" spans="44:74">
      <c r="AR34780" s="8"/>
      <c r="BV34780" s="38"/>
    </row>
    <row r="34781" spans="44:74">
      <c r="AR34781" s="8"/>
      <c r="BV34781" s="38"/>
    </row>
    <row r="34782" spans="44:74">
      <c r="AR34782" s="8"/>
      <c r="BV34782" s="38"/>
    </row>
    <row r="34783" spans="44:74">
      <c r="AR34783" s="8"/>
      <c r="BV34783" s="38"/>
    </row>
    <row r="34784" spans="44:74">
      <c r="AR34784" s="8"/>
      <c r="BV34784" s="38"/>
    </row>
    <row r="34785" spans="44:74">
      <c r="AR34785" s="8"/>
      <c r="BV34785" s="38"/>
    </row>
    <row r="34786" spans="44:74">
      <c r="AR34786" s="8"/>
      <c r="BV34786" s="38"/>
    </row>
    <row r="34787" spans="44:74">
      <c r="AR34787" s="8"/>
      <c r="BV34787" s="38"/>
    </row>
    <row r="34788" spans="44:74">
      <c r="AR34788" s="8"/>
      <c r="BV34788" s="38"/>
    </row>
    <row r="34789" spans="44:74">
      <c r="AR34789" s="8"/>
      <c r="BV34789" s="38"/>
    </row>
    <row r="34790" spans="44:74">
      <c r="AR34790" s="8"/>
      <c r="BV34790" s="38"/>
    </row>
    <row r="34791" spans="44:74">
      <c r="AR34791" s="8"/>
      <c r="BV34791" s="38"/>
    </row>
    <row r="34792" spans="44:74">
      <c r="AR34792" s="8"/>
      <c r="BV34792" s="38"/>
    </row>
    <row r="34793" spans="44:74">
      <c r="AR34793" s="8"/>
      <c r="BV34793" s="38"/>
    </row>
    <row r="34794" spans="44:74">
      <c r="AR34794" s="8"/>
      <c r="BV34794" s="38"/>
    </row>
    <row r="34795" spans="44:74">
      <c r="AR34795" s="8"/>
      <c r="BV34795" s="38"/>
    </row>
    <row r="34796" spans="44:74">
      <c r="AR34796" s="8"/>
      <c r="BV34796" s="38"/>
    </row>
    <row r="34797" spans="44:74">
      <c r="AR34797" s="8"/>
      <c r="BV34797" s="38"/>
    </row>
    <row r="34798" spans="44:74">
      <c r="AR34798" s="8"/>
      <c r="BV34798" s="38"/>
    </row>
    <row r="34799" spans="44:74">
      <c r="AR34799" s="8"/>
      <c r="BV34799" s="38"/>
    </row>
    <row r="34800" spans="44:74">
      <c r="AR34800" s="8"/>
      <c r="BV34800" s="38"/>
    </row>
    <row r="34801" spans="44:74">
      <c r="AR34801" s="8"/>
      <c r="BV34801" s="38"/>
    </row>
    <row r="34802" spans="44:74">
      <c r="AR34802" s="8"/>
      <c r="BV34802" s="38"/>
    </row>
    <row r="34803" spans="44:74">
      <c r="AR34803" s="8"/>
      <c r="BV34803" s="38"/>
    </row>
    <row r="34804" spans="44:74">
      <c r="AR34804" s="8"/>
      <c r="BV34804" s="38"/>
    </row>
    <row r="34805" spans="44:74">
      <c r="AR34805" s="8"/>
      <c r="BV34805" s="38"/>
    </row>
    <row r="34806" spans="44:74">
      <c r="AR34806" s="8"/>
      <c r="BV34806" s="38"/>
    </row>
    <row r="34807" spans="44:74">
      <c r="AR34807" s="8"/>
      <c r="BV34807" s="38"/>
    </row>
    <row r="34808" spans="44:74">
      <c r="AR34808" s="8"/>
      <c r="BV34808" s="38"/>
    </row>
    <row r="34809" spans="44:74">
      <c r="AR34809" s="8"/>
      <c r="BV34809" s="38"/>
    </row>
    <row r="34810" spans="44:74">
      <c r="AR34810" s="8"/>
      <c r="BV34810" s="38"/>
    </row>
    <row r="34811" spans="44:74">
      <c r="AR34811" s="8"/>
      <c r="BV34811" s="38"/>
    </row>
    <row r="34812" spans="44:74">
      <c r="AR34812" s="8"/>
      <c r="BV34812" s="38"/>
    </row>
    <row r="34813" spans="44:74">
      <c r="AR34813" s="8"/>
      <c r="BV34813" s="38"/>
    </row>
    <row r="34814" spans="44:74">
      <c r="AR34814" s="8"/>
      <c r="BV34814" s="38"/>
    </row>
    <row r="34815" spans="44:74">
      <c r="AR34815" s="8"/>
      <c r="BV34815" s="38"/>
    </row>
    <row r="34816" spans="44:74">
      <c r="AR34816" s="8"/>
      <c r="BV34816" s="38"/>
    </row>
    <row r="34817" spans="44:74">
      <c r="AR34817" s="8"/>
      <c r="BV34817" s="38"/>
    </row>
    <row r="34818" spans="44:74">
      <c r="AR34818" s="8"/>
      <c r="BV34818" s="38"/>
    </row>
    <row r="34819" spans="44:74">
      <c r="AR34819" s="8"/>
      <c r="BV34819" s="38"/>
    </row>
    <row r="34820" spans="44:74">
      <c r="AR34820" s="8"/>
      <c r="BV34820" s="38"/>
    </row>
    <row r="34821" spans="44:74">
      <c r="AR34821" s="8"/>
      <c r="BV34821" s="38"/>
    </row>
    <row r="34822" spans="44:74">
      <c r="AR34822" s="8"/>
      <c r="BV34822" s="38"/>
    </row>
    <row r="34823" spans="44:74">
      <c r="AR34823" s="8"/>
      <c r="BV34823" s="38"/>
    </row>
    <row r="34824" spans="44:74">
      <c r="AR34824" s="8"/>
      <c r="BV34824" s="38"/>
    </row>
    <row r="34825" spans="44:74">
      <c r="AR34825" s="8"/>
      <c r="BV34825" s="38"/>
    </row>
    <row r="34826" spans="44:74">
      <c r="AR34826" s="8"/>
      <c r="BV34826" s="38"/>
    </row>
    <row r="34827" spans="44:74">
      <c r="AR34827" s="8"/>
      <c r="BV34827" s="38"/>
    </row>
    <row r="34828" spans="44:74">
      <c r="AR34828" s="8"/>
      <c r="BV34828" s="38"/>
    </row>
    <row r="34829" spans="44:74">
      <c r="AR34829" s="8"/>
      <c r="BV34829" s="38"/>
    </row>
    <row r="34830" spans="44:74">
      <c r="AR34830" s="8"/>
      <c r="BV34830" s="38"/>
    </row>
    <row r="34831" spans="44:74">
      <c r="AR34831" s="8"/>
      <c r="BV34831" s="38"/>
    </row>
    <row r="34832" spans="44:74">
      <c r="AR34832" s="8"/>
      <c r="BV34832" s="38"/>
    </row>
    <row r="34833" spans="44:74">
      <c r="AR34833" s="8"/>
      <c r="BV34833" s="38"/>
    </row>
    <row r="34834" spans="44:74">
      <c r="AR34834" s="8"/>
      <c r="BV34834" s="38"/>
    </row>
    <row r="34835" spans="44:74">
      <c r="AR34835" s="8"/>
      <c r="BV34835" s="38"/>
    </row>
    <row r="34836" spans="44:74">
      <c r="AR34836" s="8"/>
      <c r="BV34836" s="38"/>
    </row>
    <row r="34837" spans="44:74">
      <c r="AR34837" s="8"/>
      <c r="BV34837" s="38"/>
    </row>
    <row r="34838" spans="44:74">
      <c r="AR34838" s="8"/>
      <c r="BV34838" s="38"/>
    </row>
    <row r="34839" spans="44:74">
      <c r="AR34839" s="8"/>
      <c r="BV34839" s="38"/>
    </row>
    <row r="34840" spans="44:74">
      <c r="AR34840" s="8"/>
      <c r="BV34840" s="38"/>
    </row>
    <row r="34841" spans="44:74">
      <c r="AR34841" s="8"/>
      <c r="BV34841" s="38"/>
    </row>
    <row r="34842" spans="44:74">
      <c r="AR34842" s="8"/>
      <c r="BV34842" s="38"/>
    </row>
    <row r="34843" spans="44:74">
      <c r="AR34843" s="8"/>
      <c r="BV34843" s="38"/>
    </row>
    <row r="34844" spans="44:74">
      <c r="AR34844" s="8"/>
      <c r="BV34844" s="38"/>
    </row>
    <row r="34845" spans="44:74">
      <c r="AR34845" s="8"/>
      <c r="BV34845" s="38"/>
    </row>
    <row r="34846" spans="44:74">
      <c r="AR34846" s="8"/>
      <c r="BV34846" s="38"/>
    </row>
    <row r="34847" spans="44:74">
      <c r="AR34847" s="8"/>
      <c r="BV34847" s="38"/>
    </row>
    <row r="34848" spans="44:74">
      <c r="AR34848" s="8"/>
      <c r="BV34848" s="38"/>
    </row>
    <row r="34849" spans="44:74">
      <c r="AR34849" s="8"/>
      <c r="BV34849" s="38"/>
    </row>
    <row r="34850" spans="44:74">
      <c r="AR34850" s="8"/>
      <c r="BV34850" s="38"/>
    </row>
    <row r="34851" spans="44:74">
      <c r="AR34851" s="8"/>
      <c r="BV34851" s="38"/>
    </row>
    <row r="34852" spans="44:74">
      <c r="AR34852" s="8"/>
      <c r="BV34852" s="38"/>
    </row>
    <row r="34853" spans="44:74">
      <c r="AR34853" s="8"/>
      <c r="BV34853" s="38"/>
    </row>
    <row r="34854" spans="44:74">
      <c r="AR34854" s="8"/>
      <c r="BV34854" s="38"/>
    </row>
    <row r="34855" spans="44:74">
      <c r="AR34855" s="8"/>
      <c r="BV34855" s="38"/>
    </row>
    <row r="34856" spans="44:74">
      <c r="AR34856" s="8"/>
      <c r="BV34856" s="38"/>
    </row>
    <row r="34857" spans="44:74">
      <c r="AR34857" s="8"/>
      <c r="BV34857" s="38"/>
    </row>
    <row r="34858" spans="44:74">
      <c r="AR34858" s="8"/>
      <c r="BV34858" s="38"/>
    </row>
    <row r="34859" spans="44:74">
      <c r="AR34859" s="8"/>
      <c r="BV34859" s="38"/>
    </row>
    <row r="34860" spans="44:74">
      <c r="AR34860" s="8"/>
      <c r="BV34860" s="38"/>
    </row>
    <row r="34861" spans="44:74">
      <c r="AR34861" s="8"/>
      <c r="BV34861" s="38"/>
    </row>
    <row r="34862" spans="44:74">
      <c r="AR34862" s="8"/>
      <c r="BV34862" s="38"/>
    </row>
    <row r="34863" spans="44:74">
      <c r="AR34863" s="8"/>
      <c r="BV34863" s="38"/>
    </row>
    <row r="34864" spans="44:74">
      <c r="AR34864" s="8"/>
      <c r="BV34864" s="38"/>
    </row>
    <row r="34865" spans="44:74">
      <c r="AR34865" s="8"/>
      <c r="BV34865" s="38"/>
    </row>
    <row r="34866" spans="44:74">
      <c r="AR34866" s="8"/>
      <c r="BV34866" s="38"/>
    </row>
    <row r="34867" spans="44:74">
      <c r="AR34867" s="8"/>
      <c r="BV34867" s="38"/>
    </row>
    <row r="34868" spans="44:74">
      <c r="AR34868" s="8"/>
      <c r="BV34868" s="38"/>
    </row>
    <row r="34869" spans="44:74">
      <c r="AR34869" s="8"/>
      <c r="BV34869" s="38"/>
    </row>
    <row r="34870" spans="44:74">
      <c r="AR34870" s="8"/>
      <c r="BV34870" s="38"/>
    </row>
    <row r="34871" spans="44:74">
      <c r="AR34871" s="8"/>
      <c r="BV34871" s="38"/>
    </row>
    <row r="34872" spans="44:74">
      <c r="AR34872" s="8"/>
      <c r="BV34872" s="38"/>
    </row>
    <row r="34873" spans="44:74">
      <c r="AR34873" s="8"/>
      <c r="BV34873" s="38"/>
    </row>
    <row r="34874" spans="44:74">
      <c r="AR34874" s="8"/>
      <c r="BV34874" s="38"/>
    </row>
    <row r="34875" spans="44:74">
      <c r="AR34875" s="8"/>
      <c r="BV34875" s="38"/>
    </row>
    <row r="34876" spans="44:74">
      <c r="AR34876" s="8"/>
      <c r="BV34876" s="38"/>
    </row>
    <row r="34877" spans="44:74">
      <c r="AR34877" s="8"/>
      <c r="BV34877" s="38"/>
    </row>
    <row r="34878" spans="44:74">
      <c r="AR34878" s="8"/>
      <c r="BV34878" s="38"/>
    </row>
    <row r="34879" spans="44:74">
      <c r="AR34879" s="8"/>
      <c r="BV34879" s="38"/>
    </row>
    <row r="34880" spans="44:74">
      <c r="AR34880" s="8"/>
      <c r="BV34880" s="38"/>
    </row>
    <row r="34881" spans="44:74">
      <c r="AR34881" s="8"/>
      <c r="BV34881" s="38"/>
    </row>
    <row r="34882" spans="44:74">
      <c r="AR34882" s="8"/>
      <c r="BV34882" s="38"/>
    </row>
    <row r="34883" spans="44:74">
      <c r="AR34883" s="8"/>
      <c r="BV34883" s="38"/>
    </row>
    <row r="34884" spans="44:74">
      <c r="AR34884" s="8"/>
      <c r="BV34884" s="38"/>
    </row>
    <row r="34885" spans="44:74">
      <c r="AR34885" s="8"/>
      <c r="BV34885" s="38"/>
    </row>
    <row r="34886" spans="44:74">
      <c r="AR34886" s="8"/>
      <c r="BV34886" s="38"/>
    </row>
    <row r="34887" spans="44:74">
      <c r="AR34887" s="8"/>
      <c r="BV34887" s="38"/>
    </row>
    <row r="34888" spans="44:74">
      <c r="AR34888" s="8"/>
      <c r="BV34888" s="38"/>
    </row>
    <row r="34889" spans="44:74">
      <c r="AR34889" s="8"/>
      <c r="BV34889" s="38"/>
    </row>
    <row r="34890" spans="44:74">
      <c r="AR34890" s="8"/>
      <c r="BV34890" s="38"/>
    </row>
    <row r="34891" spans="44:74">
      <c r="AR34891" s="8"/>
      <c r="BV34891" s="38"/>
    </row>
    <row r="34892" spans="44:74">
      <c r="AR34892" s="8"/>
      <c r="BV34892" s="38"/>
    </row>
    <row r="34893" spans="44:74">
      <c r="AR34893" s="8"/>
      <c r="BV34893" s="38"/>
    </row>
    <row r="34894" spans="44:74">
      <c r="AR34894" s="8"/>
      <c r="BV34894" s="38"/>
    </row>
    <row r="34895" spans="44:74">
      <c r="AR34895" s="8"/>
      <c r="BV34895" s="38"/>
    </row>
    <row r="34896" spans="44:74">
      <c r="AR34896" s="8"/>
      <c r="BV34896" s="38"/>
    </row>
    <row r="34897" spans="44:74">
      <c r="AR34897" s="8"/>
      <c r="BV34897" s="38"/>
    </row>
    <row r="34898" spans="44:74">
      <c r="AR34898" s="8"/>
      <c r="BV34898" s="38"/>
    </row>
    <row r="34899" spans="44:74">
      <c r="AR34899" s="8"/>
      <c r="BV34899" s="38"/>
    </row>
    <row r="34900" spans="44:74">
      <c r="AR34900" s="8"/>
      <c r="BV34900" s="38"/>
    </row>
    <row r="34901" spans="44:74">
      <c r="AR34901" s="8"/>
      <c r="BV34901" s="38"/>
    </row>
    <row r="34902" spans="44:74">
      <c r="AR34902" s="8"/>
      <c r="BV34902" s="38"/>
    </row>
    <row r="34903" spans="44:74">
      <c r="AR34903" s="8"/>
      <c r="BV34903" s="38"/>
    </row>
    <row r="34904" spans="44:74">
      <c r="AR34904" s="8"/>
      <c r="BV34904" s="38"/>
    </row>
    <row r="34905" spans="44:74">
      <c r="AR34905" s="8"/>
      <c r="BV34905" s="38"/>
    </row>
    <row r="34906" spans="44:74">
      <c r="AR34906" s="8"/>
      <c r="BV34906" s="38"/>
    </row>
    <row r="34907" spans="44:74">
      <c r="AR34907" s="8"/>
      <c r="BV34907" s="38"/>
    </row>
    <row r="34908" spans="44:74">
      <c r="AR34908" s="8"/>
      <c r="BV34908" s="38"/>
    </row>
    <row r="34909" spans="44:74">
      <c r="AR34909" s="8"/>
      <c r="BV34909" s="38"/>
    </row>
    <row r="34910" spans="44:74">
      <c r="AR34910" s="8"/>
      <c r="BV34910" s="38"/>
    </row>
    <row r="34911" spans="44:74">
      <c r="AR34911" s="8"/>
      <c r="BV34911" s="38"/>
    </row>
    <row r="34912" spans="44:74">
      <c r="AR34912" s="8"/>
      <c r="BV34912" s="38"/>
    </row>
    <row r="34913" spans="44:74">
      <c r="AR34913" s="8"/>
      <c r="BV34913" s="38"/>
    </row>
    <row r="34914" spans="44:74">
      <c r="AR34914" s="8"/>
      <c r="BV34914" s="38"/>
    </row>
    <row r="34915" spans="44:74">
      <c r="AR34915" s="8"/>
      <c r="BV34915" s="38"/>
    </row>
    <row r="34916" spans="44:74">
      <c r="AR34916" s="8"/>
      <c r="BV34916" s="38"/>
    </row>
    <row r="34917" spans="44:74">
      <c r="AR34917" s="8"/>
      <c r="BV34917" s="38"/>
    </row>
    <row r="34918" spans="44:74">
      <c r="AR34918" s="8"/>
      <c r="BV34918" s="38"/>
    </row>
    <row r="34919" spans="44:74">
      <c r="AR34919" s="8"/>
      <c r="BV34919" s="38"/>
    </row>
    <row r="34920" spans="44:74">
      <c r="AR34920" s="8"/>
      <c r="BV34920" s="38"/>
    </row>
    <row r="34921" spans="44:74">
      <c r="AR34921" s="8"/>
      <c r="BV34921" s="38"/>
    </row>
    <row r="34922" spans="44:74">
      <c r="AR34922" s="8"/>
      <c r="BV34922" s="38"/>
    </row>
    <row r="34923" spans="44:74">
      <c r="AR34923" s="8"/>
      <c r="BV34923" s="38"/>
    </row>
    <row r="34924" spans="44:74">
      <c r="AR34924" s="8"/>
      <c r="BV34924" s="38"/>
    </row>
    <row r="34925" spans="44:74">
      <c r="AR34925" s="8"/>
      <c r="BV34925" s="38"/>
    </row>
    <row r="34926" spans="44:74">
      <c r="AR34926" s="8"/>
      <c r="BV34926" s="38"/>
    </row>
    <row r="34927" spans="44:74">
      <c r="AR34927" s="8"/>
      <c r="BV34927" s="38"/>
    </row>
    <row r="34928" spans="44:74">
      <c r="AR34928" s="8"/>
      <c r="BV34928" s="38"/>
    </row>
    <row r="34929" spans="44:74">
      <c r="AR34929" s="8"/>
      <c r="BV34929" s="38"/>
    </row>
    <row r="34930" spans="44:74">
      <c r="AR34930" s="8"/>
      <c r="BV34930" s="38"/>
    </row>
    <row r="34931" spans="44:74">
      <c r="AR34931" s="8"/>
      <c r="BV34931" s="38"/>
    </row>
    <row r="34932" spans="44:74">
      <c r="AR34932" s="8"/>
      <c r="BV34932" s="38"/>
    </row>
    <row r="34933" spans="44:74">
      <c r="AR34933" s="8"/>
      <c r="BV34933" s="38"/>
    </row>
    <row r="34934" spans="44:74">
      <c r="AR34934" s="8"/>
      <c r="BV34934" s="38"/>
    </row>
    <row r="34935" spans="44:74">
      <c r="AR34935" s="8"/>
      <c r="BV34935" s="38"/>
    </row>
    <row r="34936" spans="44:74">
      <c r="AR34936" s="8"/>
      <c r="BV34936" s="38"/>
    </row>
    <row r="34937" spans="44:74">
      <c r="AR34937" s="8"/>
      <c r="BV34937" s="38"/>
    </row>
    <row r="34938" spans="44:74">
      <c r="AR34938" s="8"/>
      <c r="BV34938" s="38"/>
    </row>
    <row r="34939" spans="44:74">
      <c r="AR34939" s="8"/>
      <c r="BV34939" s="38"/>
    </row>
    <row r="34940" spans="44:74">
      <c r="AR34940" s="8"/>
      <c r="BV34940" s="38"/>
    </row>
    <row r="34941" spans="44:74">
      <c r="AR34941" s="8"/>
      <c r="BV34941" s="38"/>
    </row>
    <row r="34942" spans="44:74">
      <c r="AR34942" s="8"/>
      <c r="BV34942" s="38"/>
    </row>
    <row r="34943" spans="44:74">
      <c r="AR34943" s="8"/>
      <c r="BV34943" s="38"/>
    </row>
    <row r="34944" spans="44:74">
      <c r="AR34944" s="8"/>
      <c r="BV34944" s="38"/>
    </row>
    <row r="34945" spans="44:74">
      <c r="AR34945" s="8"/>
      <c r="BV34945" s="38"/>
    </row>
    <row r="34946" spans="44:74">
      <c r="AR34946" s="8"/>
      <c r="BV34946" s="38"/>
    </row>
    <row r="34947" spans="44:74">
      <c r="AR34947" s="8"/>
      <c r="BV34947" s="38"/>
    </row>
    <row r="34948" spans="44:74">
      <c r="AR34948" s="8"/>
      <c r="BV34948" s="38"/>
    </row>
    <row r="34949" spans="44:74">
      <c r="AR34949" s="8"/>
      <c r="BV34949" s="38"/>
    </row>
    <row r="34950" spans="44:74">
      <c r="AR34950" s="8"/>
      <c r="BV34950" s="38"/>
    </row>
    <row r="34951" spans="44:74">
      <c r="AR34951" s="8"/>
      <c r="BV34951" s="38"/>
    </row>
    <row r="34952" spans="44:74">
      <c r="AR34952" s="8"/>
      <c r="BV34952" s="38"/>
    </row>
    <row r="34953" spans="44:74">
      <c r="AR34953" s="8"/>
      <c r="BV34953" s="38"/>
    </row>
    <row r="34954" spans="44:74">
      <c r="AR34954" s="8"/>
      <c r="BV34954" s="38"/>
    </row>
    <row r="34955" spans="44:74">
      <c r="AR34955" s="8"/>
      <c r="BV34955" s="38"/>
    </row>
    <row r="34956" spans="44:74">
      <c r="AR34956" s="8"/>
      <c r="BV34956" s="38"/>
    </row>
    <row r="34957" spans="44:74">
      <c r="AR34957" s="8"/>
      <c r="BV34957" s="38"/>
    </row>
    <row r="34958" spans="44:74">
      <c r="AR34958" s="8"/>
      <c r="BV34958" s="38"/>
    </row>
    <row r="34959" spans="44:74">
      <c r="AR34959" s="8"/>
      <c r="BV34959" s="38"/>
    </row>
    <row r="34960" spans="44:74">
      <c r="AR34960" s="8"/>
      <c r="BV34960" s="38"/>
    </row>
    <row r="34961" spans="44:74">
      <c r="AR34961" s="8"/>
      <c r="BV34961" s="38"/>
    </row>
    <row r="34962" spans="44:74">
      <c r="AR34962" s="8"/>
      <c r="BV34962" s="38"/>
    </row>
    <row r="34963" spans="44:74">
      <c r="AR34963" s="8"/>
      <c r="BV34963" s="38"/>
    </row>
    <row r="34964" spans="44:74">
      <c r="AR34964" s="8"/>
      <c r="BV34964" s="38"/>
    </row>
    <row r="34965" spans="44:74">
      <c r="AR34965" s="8"/>
      <c r="BV34965" s="38"/>
    </row>
    <row r="34966" spans="44:74">
      <c r="AR34966" s="8"/>
      <c r="BV34966" s="38"/>
    </row>
    <row r="34967" spans="44:74">
      <c r="AR34967" s="8"/>
      <c r="BV34967" s="38"/>
    </row>
    <row r="34968" spans="44:74">
      <c r="AR34968" s="8"/>
      <c r="BV34968" s="38"/>
    </row>
    <row r="34969" spans="44:74">
      <c r="AR34969" s="8"/>
      <c r="BV34969" s="38"/>
    </row>
    <row r="34970" spans="44:74">
      <c r="AR34970" s="8"/>
      <c r="BV34970" s="38"/>
    </row>
    <row r="34971" spans="44:74">
      <c r="AR34971" s="8"/>
      <c r="BV34971" s="38"/>
    </row>
    <row r="34972" spans="44:74">
      <c r="AR34972" s="8"/>
      <c r="BV34972" s="38"/>
    </row>
    <row r="34973" spans="44:74">
      <c r="AR34973" s="8"/>
      <c r="BV34973" s="38"/>
    </row>
    <row r="34974" spans="44:74">
      <c r="AR34974" s="8"/>
      <c r="BV34974" s="38"/>
    </row>
    <row r="34975" spans="44:74">
      <c r="AR34975" s="8"/>
      <c r="BV34975" s="38"/>
    </row>
    <row r="34976" spans="44:74">
      <c r="AR34976" s="8"/>
      <c r="BV34976" s="38"/>
    </row>
    <row r="34977" spans="44:74">
      <c r="AR34977" s="8"/>
      <c r="BV34977" s="38"/>
    </row>
    <row r="34978" spans="44:74">
      <c r="AR34978" s="8"/>
      <c r="BV34978" s="38"/>
    </row>
    <row r="34979" spans="44:74">
      <c r="AR34979" s="8"/>
      <c r="BV34979" s="38"/>
    </row>
    <row r="34980" spans="44:74">
      <c r="AR34980" s="8"/>
      <c r="BV34980" s="38"/>
    </row>
    <row r="34981" spans="44:74">
      <c r="AR34981" s="8"/>
      <c r="BV34981" s="38"/>
    </row>
    <row r="34982" spans="44:74">
      <c r="AR34982" s="8"/>
      <c r="BV34982" s="38"/>
    </row>
    <row r="34983" spans="44:74">
      <c r="AR34983" s="8"/>
      <c r="BV34983" s="38"/>
    </row>
    <row r="34984" spans="44:74">
      <c r="AR34984" s="8"/>
      <c r="BV34984" s="38"/>
    </row>
    <row r="34985" spans="44:74">
      <c r="AR34985" s="8"/>
      <c r="BV34985" s="38"/>
    </row>
    <row r="34986" spans="44:74">
      <c r="AR34986" s="8"/>
      <c r="BV34986" s="38"/>
    </row>
    <row r="34987" spans="44:74">
      <c r="AR34987" s="8"/>
      <c r="BV34987" s="38"/>
    </row>
    <row r="34988" spans="44:74">
      <c r="AR34988" s="8"/>
      <c r="BV34988" s="38"/>
    </row>
    <row r="34989" spans="44:74">
      <c r="AR34989" s="8"/>
      <c r="BV34989" s="38"/>
    </row>
    <row r="34990" spans="44:74">
      <c r="AR34990" s="8"/>
      <c r="BV34990" s="38"/>
    </row>
    <row r="34991" spans="44:74">
      <c r="AR34991" s="8"/>
      <c r="BV34991" s="38"/>
    </row>
    <row r="34992" spans="44:74">
      <c r="AR34992" s="8"/>
      <c r="BV34992" s="38"/>
    </row>
    <row r="34993" spans="44:74">
      <c r="AR34993" s="8"/>
      <c r="BV34993" s="38"/>
    </row>
    <row r="34994" spans="44:74">
      <c r="AR34994" s="8"/>
      <c r="BV34994" s="38"/>
    </row>
    <row r="34995" spans="44:74">
      <c r="AR34995" s="8"/>
      <c r="BV34995" s="38"/>
    </row>
    <row r="34996" spans="44:74">
      <c r="AR34996" s="8"/>
      <c r="BV34996" s="38"/>
    </row>
    <row r="34997" spans="44:74">
      <c r="AR34997" s="8"/>
      <c r="BV34997" s="38"/>
    </row>
    <row r="34998" spans="44:74">
      <c r="AR34998" s="8"/>
      <c r="BV34998" s="38"/>
    </row>
    <row r="34999" spans="44:74">
      <c r="AR34999" s="8"/>
      <c r="BV34999" s="38"/>
    </row>
    <row r="35000" spans="44:74">
      <c r="AR35000" s="8"/>
      <c r="BV35000" s="38"/>
    </row>
    <row r="35001" spans="44:74">
      <c r="AR35001" s="8"/>
      <c r="BV35001" s="38"/>
    </row>
    <row r="35002" spans="44:74">
      <c r="AR35002" s="8"/>
      <c r="BV35002" s="38"/>
    </row>
    <row r="35003" spans="44:74">
      <c r="AR35003" s="8"/>
      <c r="BV35003" s="38"/>
    </row>
    <row r="35004" spans="44:74">
      <c r="AR35004" s="8"/>
      <c r="BV35004" s="38"/>
    </row>
    <row r="35005" spans="44:74">
      <c r="AR35005" s="8"/>
      <c r="BV35005" s="38"/>
    </row>
    <row r="35006" spans="44:74">
      <c r="AR35006" s="8"/>
      <c r="BV35006" s="38"/>
    </row>
    <row r="35007" spans="44:74">
      <c r="AR35007" s="8"/>
      <c r="BV35007" s="38"/>
    </row>
    <row r="35008" spans="44:74">
      <c r="AR35008" s="8"/>
      <c r="BV35008" s="38"/>
    </row>
    <row r="35009" spans="44:74">
      <c r="AR35009" s="8"/>
      <c r="BV35009" s="38"/>
    </row>
    <row r="35010" spans="44:74">
      <c r="AR35010" s="8"/>
      <c r="BV35010" s="38"/>
    </row>
    <row r="35011" spans="44:74">
      <c r="AR35011" s="8"/>
      <c r="BV35011" s="38"/>
    </row>
    <row r="35012" spans="44:74">
      <c r="AR35012" s="8"/>
      <c r="BV35012" s="38"/>
    </row>
    <row r="35013" spans="44:74">
      <c r="AR35013" s="8"/>
      <c r="BV35013" s="38"/>
    </row>
    <row r="35014" spans="44:74">
      <c r="AR35014" s="8"/>
      <c r="BV35014" s="38"/>
    </row>
    <row r="35015" spans="44:74">
      <c r="AR35015" s="8"/>
      <c r="BV35015" s="38"/>
    </row>
    <row r="35016" spans="44:74">
      <c r="AR35016" s="8"/>
      <c r="BV35016" s="38"/>
    </row>
    <row r="35017" spans="44:74">
      <c r="AR35017" s="8"/>
      <c r="BV35017" s="38"/>
    </row>
    <row r="35018" spans="44:74">
      <c r="AR35018" s="8"/>
      <c r="BV35018" s="38"/>
    </row>
    <row r="35019" spans="44:74">
      <c r="AR35019" s="8"/>
      <c r="BV35019" s="38"/>
    </row>
    <row r="35020" spans="44:74">
      <c r="AR35020" s="8"/>
      <c r="BV35020" s="38"/>
    </row>
    <row r="35021" spans="44:74">
      <c r="AR35021" s="8"/>
      <c r="BV35021" s="38"/>
    </row>
    <row r="35022" spans="44:74">
      <c r="AR35022" s="8"/>
      <c r="BV35022" s="38"/>
    </row>
    <row r="35023" spans="44:74">
      <c r="AR35023" s="8"/>
      <c r="BV35023" s="38"/>
    </row>
    <row r="35024" spans="44:74">
      <c r="AR35024" s="8"/>
      <c r="BV35024" s="38"/>
    </row>
    <row r="35025" spans="44:74">
      <c r="AR35025" s="8"/>
      <c r="BV35025" s="38"/>
    </row>
    <row r="35026" spans="44:74">
      <c r="AR35026" s="8"/>
      <c r="BV35026" s="38"/>
    </row>
    <row r="35027" spans="44:74">
      <c r="AR35027" s="8"/>
      <c r="BV35027" s="38"/>
    </row>
    <row r="35028" spans="44:74">
      <c r="AR35028" s="8"/>
      <c r="BV35028" s="38"/>
    </row>
    <row r="35029" spans="44:74">
      <c r="AR35029" s="8"/>
      <c r="BV35029" s="38"/>
    </row>
    <row r="35030" spans="44:74">
      <c r="AR35030" s="8"/>
      <c r="BV35030" s="38"/>
    </row>
    <row r="35031" spans="44:74">
      <c r="AR35031" s="8"/>
      <c r="BV35031" s="38"/>
    </row>
    <row r="35032" spans="44:74">
      <c r="AR35032" s="8"/>
      <c r="BV35032" s="38"/>
    </row>
    <row r="35033" spans="44:74">
      <c r="AR35033" s="8"/>
      <c r="BV35033" s="38"/>
    </row>
    <row r="35034" spans="44:74">
      <c r="AR35034" s="8"/>
      <c r="BV35034" s="38"/>
    </row>
    <row r="35035" spans="44:74">
      <c r="AR35035" s="8"/>
      <c r="BV35035" s="38"/>
    </row>
    <row r="35036" spans="44:74">
      <c r="AR35036" s="8"/>
      <c r="BV35036" s="38"/>
    </row>
    <row r="35037" spans="44:74">
      <c r="AR35037" s="8"/>
      <c r="BV35037" s="38"/>
    </row>
    <row r="35038" spans="44:74">
      <c r="AR35038" s="8"/>
      <c r="BV35038" s="38"/>
    </row>
    <row r="35039" spans="44:74">
      <c r="AR35039" s="8"/>
      <c r="BV35039" s="38"/>
    </row>
    <row r="35040" spans="44:74">
      <c r="AR35040" s="8"/>
      <c r="BV35040" s="38"/>
    </row>
    <row r="35041" spans="44:74">
      <c r="AR35041" s="8"/>
      <c r="BV35041" s="38"/>
    </row>
    <row r="35042" spans="44:74">
      <c r="AR35042" s="8"/>
      <c r="BV35042" s="38"/>
    </row>
    <row r="35043" spans="44:74">
      <c r="AR35043" s="8"/>
      <c r="BV35043" s="38"/>
    </row>
    <row r="35044" spans="44:74">
      <c r="AR35044" s="8"/>
      <c r="BV35044" s="38"/>
    </row>
    <row r="35045" spans="44:74">
      <c r="AR35045" s="8"/>
      <c r="BV35045" s="38"/>
    </row>
    <row r="35046" spans="44:74">
      <c r="AR35046" s="8"/>
      <c r="BV35046" s="38"/>
    </row>
    <row r="35047" spans="44:74">
      <c r="AR35047" s="8"/>
      <c r="BV35047" s="38"/>
    </row>
    <row r="35048" spans="44:74">
      <c r="AR35048" s="8"/>
      <c r="BV35048" s="38"/>
    </row>
    <row r="35049" spans="44:74">
      <c r="AR35049" s="8"/>
      <c r="BV35049" s="38"/>
    </row>
    <row r="35050" spans="44:74">
      <c r="AR35050" s="8"/>
      <c r="BV35050" s="38"/>
    </row>
    <row r="35051" spans="44:74">
      <c r="AR35051" s="8"/>
      <c r="BV35051" s="38"/>
    </row>
    <row r="35052" spans="44:74">
      <c r="AR35052" s="8"/>
      <c r="BV35052" s="38"/>
    </row>
    <row r="35053" spans="44:74">
      <c r="AR35053" s="8"/>
      <c r="BV35053" s="38"/>
    </row>
    <row r="35054" spans="44:74">
      <c r="AR35054" s="8"/>
      <c r="BV35054" s="38"/>
    </row>
    <row r="35055" spans="44:74">
      <c r="AR35055" s="8"/>
      <c r="BV35055" s="38"/>
    </row>
    <row r="35056" spans="44:74">
      <c r="AR35056" s="8"/>
      <c r="BV35056" s="38"/>
    </row>
    <row r="35057" spans="44:74">
      <c r="AR35057" s="8"/>
      <c r="BV35057" s="38"/>
    </row>
    <row r="35058" spans="44:74">
      <c r="AR35058" s="8"/>
      <c r="BV35058" s="38"/>
    </row>
    <row r="35059" spans="44:74">
      <c r="AR35059" s="8"/>
      <c r="BV35059" s="38"/>
    </row>
    <row r="35060" spans="44:74">
      <c r="AR35060" s="8"/>
      <c r="BV35060" s="38"/>
    </row>
    <row r="35061" spans="44:74">
      <c r="AR35061" s="8"/>
      <c r="BV35061" s="38"/>
    </row>
    <row r="35062" spans="44:74">
      <c r="AR35062" s="8"/>
      <c r="BV35062" s="38"/>
    </row>
    <row r="35063" spans="44:74">
      <c r="AR35063" s="8"/>
      <c r="BV35063" s="38"/>
    </row>
    <row r="35064" spans="44:74">
      <c r="AR35064" s="8"/>
      <c r="BV35064" s="38"/>
    </row>
    <row r="35065" spans="44:74">
      <c r="AR35065" s="8"/>
      <c r="BV35065" s="38"/>
    </row>
    <row r="35066" spans="44:74">
      <c r="AR35066" s="8"/>
      <c r="BV35066" s="38"/>
    </row>
    <row r="35067" spans="44:74">
      <c r="AR35067" s="8"/>
      <c r="BV35067" s="38"/>
    </row>
    <row r="35068" spans="44:74">
      <c r="AR35068" s="8"/>
      <c r="BV35068" s="38"/>
    </row>
    <row r="35069" spans="44:74">
      <c r="AR35069" s="8"/>
      <c r="BV35069" s="38"/>
    </row>
    <row r="35070" spans="44:74">
      <c r="AR35070" s="8"/>
      <c r="BV35070" s="38"/>
    </row>
    <row r="35071" spans="44:74">
      <c r="AR35071" s="8"/>
      <c r="BV35071" s="38"/>
    </row>
    <row r="35072" spans="44:74">
      <c r="AR35072" s="8"/>
      <c r="BV35072" s="38"/>
    </row>
    <row r="35073" spans="44:74">
      <c r="AR35073" s="8"/>
      <c r="BV35073" s="38"/>
    </row>
    <row r="35074" spans="44:74">
      <c r="AR35074" s="8"/>
      <c r="BV35074" s="38"/>
    </row>
    <row r="35075" spans="44:74">
      <c r="AR35075" s="8"/>
      <c r="BV35075" s="38"/>
    </row>
    <row r="35076" spans="44:74">
      <c r="AR35076" s="8"/>
      <c r="BV35076" s="38"/>
    </row>
    <row r="35077" spans="44:74">
      <c r="AR35077" s="8"/>
      <c r="BV35077" s="38"/>
    </row>
    <row r="35078" spans="44:74">
      <c r="AR35078" s="8"/>
      <c r="BV35078" s="38"/>
    </row>
    <row r="35079" spans="44:74">
      <c r="AR35079" s="8"/>
      <c r="BV35079" s="38"/>
    </row>
    <row r="35080" spans="44:74">
      <c r="AR35080" s="8"/>
      <c r="BV35080" s="38"/>
    </row>
    <row r="35081" spans="44:74">
      <c r="AR35081" s="8"/>
      <c r="BV35081" s="38"/>
    </row>
    <row r="35082" spans="44:74">
      <c r="AR35082" s="8"/>
      <c r="BV35082" s="38"/>
    </row>
    <row r="35083" spans="44:74">
      <c r="AR35083" s="8"/>
      <c r="BV35083" s="38"/>
    </row>
    <row r="35084" spans="44:74">
      <c r="AR35084" s="8"/>
      <c r="BV35084" s="38"/>
    </row>
    <row r="35085" spans="44:74">
      <c r="AR35085" s="8"/>
      <c r="BV35085" s="38"/>
    </row>
    <row r="35086" spans="44:74">
      <c r="AR35086" s="8"/>
      <c r="BV35086" s="38"/>
    </row>
    <row r="35087" spans="44:74">
      <c r="AR35087" s="8"/>
      <c r="BV35087" s="38"/>
    </row>
    <row r="35088" spans="44:74">
      <c r="AR35088" s="8"/>
      <c r="BV35088" s="38"/>
    </row>
    <row r="35089" spans="44:74">
      <c r="AR35089" s="8"/>
      <c r="BV35089" s="38"/>
    </row>
    <row r="35090" spans="44:74">
      <c r="AR35090" s="8"/>
      <c r="BV35090" s="38"/>
    </row>
    <row r="35091" spans="44:74">
      <c r="AR35091" s="8"/>
      <c r="BV35091" s="38"/>
    </row>
    <row r="35092" spans="44:74">
      <c r="AR35092" s="8"/>
      <c r="BV35092" s="38"/>
    </row>
    <row r="35093" spans="44:74">
      <c r="AR35093" s="8"/>
      <c r="BV35093" s="38"/>
    </row>
    <row r="35094" spans="44:74">
      <c r="AR35094" s="8"/>
      <c r="BV35094" s="38"/>
    </row>
    <row r="35095" spans="44:74">
      <c r="AR35095" s="8"/>
      <c r="BV35095" s="38"/>
    </row>
    <row r="35096" spans="44:74">
      <c r="AR35096" s="8"/>
      <c r="BV35096" s="38"/>
    </row>
    <row r="35097" spans="44:74">
      <c r="AR35097" s="8"/>
      <c r="BV35097" s="38"/>
    </row>
    <row r="35098" spans="44:74">
      <c r="AR35098" s="8"/>
      <c r="BV35098" s="38"/>
    </row>
    <row r="35099" spans="44:74">
      <c r="AR35099" s="8"/>
      <c r="BV35099" s="38"/>
    </row>
    <row r="35100" spans="44:74">
      <c r="AR35100" s="8"/>
      <c r="BV35100" s="38"/>
    </row>
    <row r="35101" spans="44:74">
      <c r="AR35101" s="8"/>
      <c r="BV35101" s="38"/>
    </row>
    <row r="35102" spans="44:74">
      <c r="AR35102" s="8"/>
      <c r="BV35102" s="38"/>
    </row>
    <row r="35103" spans="44:74">
      <c r="AR35103" s="8"/>
      <c r="BV35103" s="38"/>
    </row>
    <row r="35104" spans="44:74">
      <c r="AR35104" s="8"/>
      <c r="BV35104" s="38"/>
    </row>
    <row r="35105" spans="44:74">
      <c r="AR35105" s="8"/>
      <c r="BV35105" s="38"/>
    </row>
    <row r="35106" spans="44:74">
      <c r="AR35106" s="8"/>
      <c r="BV35106" s="38"/>
    </row>
    <row r="35107" spans="44:74">
      <c r="AR35107" s="8"/>
      <c r="BV35107" s="38"/>
    </row>
    <row r="35108" spans="44:74">
      <c r="AR35108" s="8"/>
      <c r="BV35108" s="38"/>
    </row>
    <row r="35109" spans="44:74">
      <c r="AR35109" s="8"/>
      <c r="BV35109" s="38"/>
    </row>
    <row r="35110" spans="44:74">
      <c r="AR35110" s="8"/>
      <c r="BV35110" s="38"/>
    </row>
    <row r="35111" spans="44:74">
      <c r="AR35111" s="8"/>
      <c r="BV35111" s="38"/>
    </row>
    <row r="35112" spans="44:74">
      <c r="AR35112" s="8"/>
      <c r="BV35112" s="38"/>
    </row>
    <row r="35113" spans="44:74">
      <c r="AR35113" s="8"/>
      <c r="BV35113" s="38"/>
    </row>
    <row r="35114" spans="44:74">
      <c r="AR35114" s="8"/>
      <c r="BV35114" s="38"/>
    </row>
    <row r="35115" spans="44:74">
      <c r="AR35115" s="8"/>
      <c r="BV35115" s="38"/>
    </row>
    <row r="35116" spans="44:74">
      <c r="AR35116" s="8"/>
      <c r="BV35116" s="38"/>
    </row>
    <row r="35117" spans="44:74">
      <c r="AR35117" s="8"/>
      <c r="BV35117" s="38"/>
    </row>
    <row r="35118" spans="44:74">
      <c r="AR35118" s="8"/>
      <c r="BV35118" s="38"/>
    </row>
    <row r="35119" spans="44:74">
      <c r="AR35119" s="8"/>
      <c r="BV35119" s="38"/>
    </row>
    <row r="35120" spans="44:74">
      <c r="AR35120" s="8"/>
      <c r="BV35120" s="38"/>
    </row>
    <row r="35121" spans="44:74">
      <c r="AR35121" s="8"/>
      <c r="BV35121" s="38"/>
    </row>
    <row r="35122" spans="44:74">
      <c r="AR35122" s="8"/>
      <c r="BV35122" s="38"/>
    </row>
    <row r="35123" spans="44:74">
      <c r="AR35123" s="8"/>
      <c r="BV35123" s="38"/>
    </row>
    <row r="35124" spans="44:74">
      <c r="AR35124" s="8"/>
      <c r="BV35124" s="38"/>
    </row>
    <row r="35125" spans="44:74">
      <c r="AR35125" s="8"/>
      <c r="BV35125" s="38"/>
    </row>
    <row r="35126" spans="44:74">
      <c r="AR35126" s="8"/>
      <c r="BV35126" s="38"/>
    </row>
    <row r="35127" spans="44:74">
      <c r="AR35127" s="8"/>
      <c r="BV35127" s="38"/>
    </row>
    <row r="35128" spans="44:74">
      <c r="AR35128" s="8"/>
      <c r="BV35128" s="38"/>
    </row>
    <row r="35129" spans="44:74">
      <c r="AR35129" s="8"/>
      <c r="BV35129" s="38"/>
    </row>
    <row r="35130" spans="44:74">
      <c r="AR35130" s="8"/>
      <c r="BV35130" s="38"/>
    </row>
    <row r="35131" spans="44:74">
      <c r="AR35131" s="8"/>
      <c r="BV35131" s="38"/>
    </row>
    <row r="35132" spans="44:74">
      <c r="AR35132" s="8"/>
      <c r="BV35132" s="38"/>
    </row>
    <row r="35133" spans="44:74">
      <c r="AR35133" s="8"/>
      <c r="BV35133" s="38"/>
    </row>
    <row r="35134" spans="44:74">
      <c r="AR35134" s="8"/>
      <c r="BV35134" s="38"/>
    </row>
    <row r="35135" spans="44:74">
      <c r="AR35135" s="8"/>
      <c r="BV35135" s="38"/>
    </row>
    <row r="35136" spans="44:74">
      <c r="AR35136" s="8"/>
      <c r="BV35136" s="38"/>
    </row>
    <row r="35137" spans="44:74">
      <c r="AR35137" s="8"/>
      <c r="BV35137" s="38"/>
    </row>
    <row r="35138" spans="44:74">
      <c r="AR35138" s="8"/>
      <c r="BV35138" s="38"/>
    </row>
    <row r="35139" spans="44:74">
      <c r="AR35139" s="8"/>
      <c r="BV35139" s="38"/>
    </row>
    <row r="35140" spans="44:74">
      <c r="AR35140" s="8"/>
      <c r="BV35140" s="38"/>
    </row>
    <row r="35141" spans="44:74">
      <c r="AR35141" s="8"/>
      <c r="BV35141" s="38"/>
    </row>
    <row r="35142" spans="44:74">
      <c r="AR35142" s="8"/>
      <c r="BV35142" s="38"/>
    </row>
    <row r="35143" spans="44:74">
      <c r="AR35143" s="8"/>
      <c r="BV35143" s="38"/>
    </row>
    <row r="35144" spans="44:74">
      <c r="AR35144" s="8"/>
      <c r="BV35144" s="38"/>
    </row>
    <row r="35145" spans="44:74">
      <c r="AR35145" s="8"/>
      <c r="BV35145" s="38"/>
    </row>
    <row r="35146" spans="44:74">
      <c r="AR35146" s="8"/>
      <c r="BV35146" s="38"/>
    </row>
    <row r="35147" spans="44:74">
      <c r="AR35147" s="8"/>
      <c r="BV35147" s="38"/>
    </row>
    <row r="35148" spans="44:74">
      <c r="AR35148" s="8"/>
      <c r="BV35148" s="38"/>
    </row>
    <row r="35149" spans="44:74">
      <c r="AR35149" s="8"/>
      <c r="BV35149" s="38"/>
    </row>
    <row r="35150" spans="44:74">
      <c r="AR35150" s="8"/>
      <c r="BV35150" s="38"/>
    </row>
    <row r="35151" spans="44:74">
      <c r="AR35151" s="8"/>
      <c r="BV35151" s="38"/>
    </row>
    <row r="35152" spans="44:74">
      <c r="AR35152" s="8"/>
      <c r="BV35152" s="38"/>
    </row>
    <row r="35153" spans="44:74">
      <c r="AR35153" s="8"/>
      <c r="BV35153" s="38"/>
    </row>
    <row r="35154" spans="44:74">
      <c r="AR35154" s="8"/>
      <c r="BV35154" s="38"/>
    </row>
    <row r="35155" spans="44:74">
      <c r="AR35155" s="8"/>
      <c r="BV35155" s="38"/>
    </row>
    <row r="35156" spans="44:74">
      <c r="AR35156" s="8"/>
      <c r="BV35156" s="38"/>
    </row>
    <row r="35157" spans="44:74">
      <c r="AR35157" s="8"/>
      <c r="BV35157" s="38"/>
    </row>
    <row r="35158" spans="44:74">
      <c r="AR35158" s="8"/>
      <c r="BV35158" s="38"/>
    </row>
    <row r="35159" spans="44:74">
      <c r="AR35159" s="8"/>
      <c r="BV35159" s="38"/>
    </row>
    <row r="35160" spans="44:74">
      <c r="AR35160" s="8"/>
      <c r="BV35160" s="38"/>
    </row>
    <row r="35161" spans="44:74">
      <c r="AR35161" s="8"/>
      <c r="BV35161" s="38"/>
    </row>
    <row r="35162" spans="44:74">
      <c r="AR35162" s="8"/>
      <c r="BV35162" s="38"/>
    </row>
    <row r="35163" spans="44:74">
      <c r="AR35163" s="8"/>
      <c r="BV35163" s="38"/>
    </row>
    <row r="35164" spans="44:74">
      <c r="AR35164" s="8"/>
      <c r="BV35164" s="38"/>
    </row>
    <row r="35165" spans="44:74">
      <c r="AR35165" s="8"/>
      <c r="BV35165" s="38"/>
    </row>
    <row r="35166" spans="44:74">
      <c r="AR35166" s="8"/>
      <c r="BV35166" s="38"/>
    </row>
    <row r="35167" spans="44:74">
      <c r="AR35167" s="8"/>
      <c r="BV35167" s="38"/>
    </row>
    <row r="35168" spans="44:74">
      <c r="AR35168" s="8"/>
      <c r="BV35168" s="38"/>
    </row>
    <row r="35169" spans="44:74">
      <c r="AR35169" s="8"/>
      <c r="BV35169" s="38"/>
    </row>
    <row r="35170" spans="44:74">
      <c r="AR35170" s="8"/>
      <c r="BV35170" s="38"/>
    </row>
    <row r="35171" spans="44:74">
      <c r="AR35171" s="8"/>
      <c r="BV35171" s="38"/>
    </row>
    <row r="35172" spans="44:74">
      <c r="AR35172" s="8"/>
      <c r="BV35172" s="38"/>
    </row>
    <row r="35173" spans="44:74">
      <c r="AR35173" s="8"/>
      <c r="BV35173" s="38"/>
    </row>
    <row r="35174" spans="44:74">
      <c r="AR35174" s="8"/>
      <c r="BV35174" s="38"/>
    </row>
    <row r="35175" spans="44:74">
      <c r="AR35175" s="8"/>
      <c r="BV35175" s="38"/>
    </row>
    <row r="35176" spans="44:74">
      <c r="AR35176" s="8"/>
      <c r="BV35176" s="38"/>
    </row>
    <row r="35177" spans="44:74">
      <c r="AR35177" s="8"/>
      <c r="BV35177" s="38"/>
    </row>
    <row r="35178" spans="44:74">
      <c r="AR35178" s="8"/>
      <c r="BV35178" s="38"/>
    </row>
    <row r="35179" spans="44:74">
      <c r="AR35179" s="8"/>
      <c r="BV35179" s="38"/>
    </row>
    <row r="35180" spans="44:74">
      <c r="AR35180" s="8"/>
      <c r="BV35180" s="38"/>
    </row>
    <row r="35181" spans="44:74">
      <c r="AR35181" s="8"/>
      <c r="BV35181" s="38"/>
    </row>
    <row r="35182" spans="44:74">
      <c r="AR35182" s="8"/>
      <c r="BV35182" s="38"/>
    </row>
    <row r="35183" spans="44:74">
      <c r="AR35183" s="8"/>
      <c r="BV35183" s="38"/>
    </row>
    <row r="35184" spans="44:74">
      <c r="AR35184" s="8"/>
      <c r="BV35184" s="38"/>
    </row>
    <row r="35185" spans="44:74">
      <c r="AR35185" s="8"/>
      <c r="BV35185" s="38"/>
    </row>
    <row r="35186" spans="44:74">
      <c r="AR35186" s="8"/>
      <c r="BV35186" s="38"/>
    </row>
    <row r="35187" spans="44:74">
      <c r="AR35187" s="8"/>
      <c r="BV35187" s="38"/>
    </row>
    <row r="35188" spans="44:74">
      <c r="AR35188" s="8"/>
      <c r="BV35188" s="38"/>
    </row>
    <row r="35189" spans="44:74">
      <c r="AR35189" s="8"/>
      <c r="BV35189" s="38"/>
    </row>
    <row r="35190" spans="44:74">
      <c r="AR35190" s="8"/>
      <c r="BV35190" s="38"/>
    </row>
    <row r="35191" spans="44:74">
      <c r="AR35191" s="8"/>
      <c r="BV35191" s="38"/>
    </row>
    <row r="35192" spans="44:74">
      <c r="AR35192" s="8"/>
      <c r="BV35192" s="38"/>
    </row>
    <row r="35193" spans="44:74">
      <c r="AR35193" s="8"/>
      <c r="BV35193" s="38"/>
    </row>
    <row r="35194" spans="44:74">
      <c r="AR35194" s="8"/>
      <c r="BV35194" s="38"/>
    </row>
    <row r="35195" spans="44:74">
      <c r="AR35195" s="8"/>
      <c r="BV35195" s="38"/>
    </row>
    <row r="35196" spans="44:74">
      <c r="AR35196" s="8"/>
      <c r="BV35196" s="38"/>
    </row>
    <row r="35197" spans="44:74">
      <c r="AR35197" s="8"/>
      <c r="BV35197" s="38"/>
    </row>
    <row r="35198" spans="44:74">
      <c r="AR35198" s="8"/>
      <c r="BV35198" s="38"/>
    </row>
    <row r="35199" spans="44:74">
      <c r="AR35199" s="8"/>
      <c r="BV35199" s="38"/>
    </row>
    <row r="35200" spans="44:74">
      <c r="AR35200" s="8"/>
      <c r="BV35200" s="38"/>
    </row>
    <row r="35201" spans="44:74">
      <c r="AR35201" s="8"/>
      <c r="BV35201" s="38"/>
    </row>
    <row r="35202" spans="44:74">
      <c r="AR35202" s="8"/>
      <c r="BV35202" s="38"/>
    </row>
    <row r="35203" spans="44:74">
      <c r="AR35203" s="8"/>
      <c r="BV35203" s="38"/>
    </row>
    <row r="35204" spans="44:74">
      <c r="AR35204" s="8"/>
      <c r="BV35204" s="38"/>
    </row>
    <row r="35205" spans="44:74">
      <c r="AR35205" s="8"/>
      <c r="BV35205" s="38"/>
    </row>
    <row r="35206" spans="44:74">
      <c r="AR35206" s="8"/>
      <c r="BV35206" s="38"/>
    </row>
    <row r="35207" spans="44:74">
      <c r="AR35207" s="8"/>
      <c r="BV35207" s="38"/>
    </row>
    <row r="35208" spans="44:74">
      <c r="AR35208" s="8"/>
      <c r="BV35208" s="38"/>
    </row>
    <row r="35209" spans="44:74">
      <c r="AR35209" s="8"/>
      <c r="BV35209" s="38"/>
    </row>
    <row r="35210" spans="44:74">
      <c r="AR35210" s="8"/>
      <c r="BV35210" s="38"/>
    </row>
    <row r="35211" spans="44:74">
      <c r="AR35211" s="8"/>
      <c r="BV35211" s="38"/>
    </row>
    <row r="35212" spans="44:74">
      <c r="AR35212" s="8"/>
      <c r="BV35212" s="38"/>
    </row>
    <row r="35213" spans="44:74">
      <c r="AR35213" s="8"/>
      <c r="BV35213" s="38"/>
    </row>
    <row r="35214" spans="44:74">
      <c r="AR35214" s="8"/>
      <c r="BV35214" s="38"/>
    </row>
    <row r="35215" spans="44:74">
      <c r="AR35215" s="8"/>
      <c r="BV35215" s="38"/>
    </row>
    <row r="35216" spans="44:74">
      <c r="AR35216" s="8"/>
      <c r="BV35216" s="38"/>
    </row>
    <row r="35217" spans="44:74">
      <c r="AR35217" s="8"/>
      <c r="BV35217" s="38"/>
    </row>
    <row r="35218" spans="44:74">
      <c r="AR35218" s="8"/>
      <c r="BV35218" s="38"/>
    </row>
    <row r="35219" spans="44:74">
      <c r="AR35219" s="8"/>
      <c r="BV35219" s="38"/>
    </row>
    <row r="35220" spans="44:74">
      <c r="AR35220" s="8"/>
      <c r="BV35220" s="38"/>
    </row>
    <row r="35221" spans="44:74">
      <c r="AR35221" s="8"/>
      <c r="BV35221" s="38"/>
    </row>
    <row r="35222" spans="44:74">
      <c r="AR35222" s="8"/>
      <c r="BV35222" s="38"/>
    </row>
    <row r="35223" spans="44:74">
      <c r="AR35223" s="8"/>
      <c r="BV35223" s="38"/>
    </row>
    <row r="35224" spans="44:74">
      <c r="AR35224" s="8"/>
      <c r="BV35224" s="38"/>
    </row>
    <row r="35225" spans="44:74">
      <c r="AR35225" s="8"/>
      <c r="BV35225" s="38"/>
    </row>
    <row r="35226" spans="44:74">
      <c r="AR35226" s="8"/>
      <c r="BV35226" s="38"/>
    </row>
    <row r="35227" spans="44:74">
      <c r="AR35227" s="8"/>
      <c r="BV35227" s="38"/>
    </row>
    <row r="35228" spans="44:74">
      <c r="AR35228" s="8"/>
      <c r="BV35228" s="38"/>
    </row>
    <row r="35229" spans="44:74">
      <c r="AR35229" s="8"/>
      <c r="BV35229" s="38"/>
    </row>
    <row r="35230" spans="44:74">
      <c r="AR35230" s="8"/>
      <c r="BV35230" s="38"/>
    </row>
    <row r="35231" spans="44:74">
      <c r="AR35231" s="8"/>
      <c r="BV35231" s="38"/>
    </row>
    <row r="35232" spans="44:74">
      <c r="AR35232" s="8"/>
      <c r="BV35232" s="38"/>
    </row>
    <row r="35233" spans="44:74">
      <c r="AR35233" s="8"/>
      <c r="BV35233" s="38"/>
    </row>
    <row r="35234" spans="44:74">
      <c r="AR35234" s="8"/>
      <c r="BV35234" s="38"/>
    </row>
    <row r="35235" spans="44:74">
      <c r="AR35235" s="8"/>
      <c r="BV35235" s="38"/>
    </row>
    <row r="35236" spans="44:74">
      <c r="AR35236" s="8"/>
      <c r="BV35236" s="38"/>
    </row>
    <row r="35237" spans="44:74">
      <c r="AR35237" s="8"/>
      <c r="BV35237" s="38"/>
    </row>
    <row r="35238" spans="44:74">
      <c r="AR35238" s="8"/>
      <c r="BV35238" s="38"/>
    </row>
    <row r="35239" spans="44:74">
      <c r="AR35239" s="8"/>
      <c r="BV35239" s="38"/>
    </row>
    <row r="35240" spans="44:74">
      <c r="AR35240" s="8"/>
      <c r="BV35240" s="38"/>
    </row>
    <row r="35241" spans="44:74">
      <c r="AR35241" s="8"/>
      <c r="BV35241" s="38"/>
    </row>
    <row r="35242" spans="44:74">
      <c r="AR35242" s="8"/>
      <c r="BV35242" s="38"/>
    </row>
    <row r="35243" spans="44:74">
      <c r="AR35243" s="8"/>
      <c r="BV35243" s="38"/>
    </row>
    <row r="35244" spans="44:74">
      <c r="AR35244" s="8"/>
      <c r="BV35244" s="38"/>
    </row>
    <row r="35245" spans="44:74">
      <c r="AR35245" s="8"/>
      <c r="BV35245" s="38"/>
    </row>
    <row r="35246" spans="44:74">
      <c r="AR35246" s="8"/>
      <c r="BV35246" s="38"/>
    </row>
    <row r="35247" spans="44:74">
      <c r="AR35247" s="8"/>
      <c r="BV35247" s="38"/>
    </row>
    <row r="35248" spans="44:74">
      <c r="AR35248" s="8"/>
      <c r="BV35248" s="38"/>
    </row>
    <row r="35249" spans="44:74">
      <c r="AR35249" s="8"/>
      <c r="BV35249" s="38"/>
    </row>
    <row r="35250" spans="44:74">
      <c r="AR35250" s="8"/>
      <c r="BV35250" s="38"/>
    </row>
    <row r="35251" spans="44:74">
      <c r="AR35251" s="8"/>
      <c r="BV35251" s="38"/>
    </row>
    <row r="35252" spans="44:74">
      <c r="AR35252" s="8"/>
      <c r="BV35252" s="38"/>
    </row>
    <row r="35253" spans="44:74">
      <c r="AR35253" s="8"/>
      <c r="BV35253" s="38"/>
    </row>
    <row r="35254" spans="44:74">
      <c r="AR35254" s="8"/>
      <c r="BV35254" s="38"/>
    </row>
    <row r="35255" spans="44:74">
      <c r="AR35255" s="8"/>
      <c r="BV35255" s="38"/>
    </row>
    <row r="35256" spans="44:74">
      <c r="AR35256" s="8"/>
      <c r="BV35256" s="38"/>
    </row>
    <row r="35257" spans="44:74">
      <c r="AR35257" s="8"/>
      <c r="BV35257" s="38"/>
    </row>
    <row r="35258" spans="44:74">
      <c r="AR35258" s="8"/>
      <c r="BV35258" s="38"/>
    </row>
    <row r="35259" spans="44:74">
      <c r="AR35259" s="8"/>
      <c r="BV35259" s="38"/>
    </row>
    <row r="35260" spans="44:74">
      <c r="AR35260" s="8"/>
      <c r="BV35260" s="38"/>
    </row>
    <row r="35261" spans="44:74">
      <c r="AR35261" s="8"/>
      <c r="BV35261" s="38"/>
    </row>
    <row r="35262" spans="44:74">
      <c r="AR35262" s="8"/>
      <c r="BV35262" s="38"/>
    </row>
    <row r="35263" spans="44:74">
      <c r="AR35263" s="8"/>
      <c r="BV35263" s="38"/>
    </row>
    <row r="35264" spans="44:74">
      <c r="AR35264" s="8"/>
      <c r="BV35264" s="38"/>
    </row>
    <row r="35265" spans="44:74">
      <c r="AR35265" s="8"/>
      <c r="BV35265" s="38"/>
    </row>
    <row r="35266" spans="44:74">
      <c r="AR35266" s="8"/>
      <c r="BV35266" s="38"/>
    </row>
    <row r="35267" spans="44:74">
      <c r="AR35267" s="8"/>
      <c r="BV35267" s="38"/>
    </row>
    <row r="35268" spans="44:74">
      <c r="AR35268" s="8"/>
      <c r="BV35268" s="38"/>
    </row>
    <row r="35269" spans="44:74">
      <c r="AR35269" s="8"/>
      <c r="BV35269" s="38"/>
    </row>
    <row r="35270" spans="44:74">
      <c r="AR35270" s="8"/>
      <c r="BV35270" s="38"/>
    </row>
    <row r="35271" spans="44:74">
      <c r="AR35271" s="8"/>
      <c r="BV35271" s="38"/>
    </row>
    <row r="35272" spans="44:74">
      <c r="AR35272" s="8"/>
      <c r="BV35272" s="38"/>
    </row>
    <row r="35273" spans="44:74">
      <c r="AR35273" s="8"/>
      <c r="BV35273" s="38"/>
    </row>
    <row r="35274" spans="44:74">
      <c r="AR35274" s="8"/>
      <c r="BV35274" s="38"/>
    </row>
    <row r="35275" spans="44:74">
      <c r="AR35275" s="8"/>
      <c r="BV35275" s="38"/>
    </row>
    <row r="35276" spans="44:74">
      <c r="AR35276" s="8"/>
      <c r="BV35276" s="38"/>
    </row>
    <row r="35277" spans="44:74">
      <c r="AR35277" s="8"/>
      <c r="BV35277" s="38"/>
    </row>
    <row r="35278" spans="44:74">
      <c r="AR35278" s="8"/>
      <c r="BV35278" s="38"/>
    </row>
    <row r="35279" spans="44:74">
      <c r="AR35279" s="8"/>
      <c r="BV35279" s="38"/>
    </row>
    <row r="35280" spans="44:74">
      <c r="AR35280" s="8"/>
      <c r="BV35280" s="38"/>
    </row>
    <row r="35281" spans="44:74">
      <c r="AR35281" s="8"/>
      <c r="BV35281" s="38"/>
    </row>
    <row r="35282" spans="44:74">
      <c r="AR35282" s="8"/>
      <c r="BV35282" s="38"/>
    </row>
    <row r="35283" spans="44:74">
      <c r="AR35283" s="8"/>
      <c r="BV35283" s="38"/>
    </row>
    <row r="35284" spans="44:74">
      <c r="AR35284" s="8"/>
      <c r="BV35284" s="38"/>
    </row>
    <row r="35285" spans="44:74">
      <c r="AR35285" s="8"/>
      <c r="BV35285" s="38"/>
    </row>
    <row r="35286" spans="44:74">
      <c r="AR35286" s="8"/>
      <c r="BV35286" s="38"/>
    </row>
    <row r="35287" spans="44:74">
      <c r="AR35287" s="8"/>
      <c r="BV35287" s="38"/>
    </row>
    <row r="35288" spans="44:74">
      <c r="AR35288" s="8"/>
      <c r="BV35288" s="38"/>
    </row>
    <row r="35289" spans="44:74">
      <c r="AR35289" s="8"/>
      <c r="BV35289" s="38"/>
    </row>
    <row r="35290" spans="44:74">
      <c r="AR35290" s="8"/>
      <c r="BV35290" s="38"/>
    </row>
    <row r="35291" spans="44:74">
      <c r="AR35291" s="8"/>
      <c r="BV35291" s="38"/>
    </row>
    <row r="35292" spans="44:74">
      <c r="AR35292" s="8"/>
      <c r="BV35292" s="38"/>
    </row>
    <row r="35293" spans="44:74">
      <c r="AR35293" s="8"/>
      <c r="BV35293" s="38"/>
    </row>
    <row r="35294" spans="44:74">
      <c r="AR35294" s="8"/>
      <c r="BV35294" s="38"/>
    </row>
    <row r="35295" spans="44:74">
      <c r="AR35295" s="8"/>
      <c r="BV35295" s="38"/>
    </row>
    <row r="35296" spans="44:74">
      <c r="AR35296" s="8"/>
      <c r="BV35296" s="38"/>
    </row>
    <row r="35297" spans="44:74">
      <c r="AR35297" s="8"/>
      <c r="BV35297" s="38"/>
    </row>
    <row r="35298" spans="44:74">
      <c r="AR35298" s="8"/>
      <c r="BV35298" s="38"/>
    </row>
    <row r="35299" spans="44:74">
      <c r="AR35299" s="8"/>
      <c r="BV35299" s="38"/>
    </row>
    <row r="35300" spans="44:74">
      <c r="AR35300" s="8"/>
      <c r="BV35300" s="38"/>
    </row>
    <row r="35301" spans="44:74">
      <c r="AR35301" s="8"/>
      <c r="BV35301" s="38"/>
    </row>
    <row r="35302" spans="44:74">
      <c r="AR35302" s="8"/>
      <c r="BV35302" s="38"/>
    </row>
    <row r="35303" spans="44:74">
      <c r="AR35303" s="8"/>
      <c r="BV35303" s="38"/>
    </row>
    <row r="35304" spans="44:74">
      <c r="AR35304" s="8"/>
      <c r="BV35304" s="38"/>
    </row>
    <row r="35305" spans="44:74">
      <c r="AR35305" s="8"/>
      <c r="BV35305" s="38"/>
    </row>
    <row r="35306" spans="44:74">
      <c r="AR35306" s="8"/>
      <c r="BV35306" s="38"/>
    </row>
    <row r="35307" spans="44:74">
      <c r="AR35307" s="8"/>
      <c r="BV35307" s="38"/>
    </row>
    <row r="35308" spans="44:74">
      <c r="AR35308" s="8"/>
      <c r="BV35308" s="38"/>
    </row>
    <row r="35309" spans="44:74">
      <c r="AR35309" s="8"/>
      <c r="BV35309" s="38"/>
    </row>
    <row r="35310" spans="44:74">
      <c r="AR35310" s="8"/>
      <c r="BV35310" s="38"/>
    </row>
    <row r="35311" spans="44:74">
      <c r="AR35311" s="8"/>
      <c r="BV35311" s="38"/>
    </row>
    <row r="35312" spans="44:74">
      <c r="AR35312" s="8"/>
      <c r="BV35312" s="38"/>
    </row>
    <row r="35313" spans="44:74">
      <c r="AR35313" s="8"/>
      <c r="BV35313" s="38"/>
    </row>
    <row r="35314" spans="44:74">
      <c r="AR35314" s="8"/>
      <c r="BV35314" s="38"/>
    </row>
    <row r="35315" spans="44:74">
      <c r="AR35315" s="8"/>
      <c r="BV35315" s="38"/>
    </row>
    <row r="35316" spans="44:74">
      <c r="AR35316" s="8"/>
      <c r="BV35316" s="38"/>
    </row>
    <row r="35317" spans="44:74">
      <c r="AR35317" s="8"/>
      <c r="BV35317" s="38"/>
    </row>
    <row r="35318" spans="44:74">
      <c r="AR35318" s="8"/>
      <c r="BV35318" s="38"/>
    </row>
    <row r="35319" spans="44:74">
      <c r="AR35319" s="8"/>
      <c r="BV35319" s="38"/>
    </row>
    <row r="35320" spans="44:74">
      <c r="AR35320" s="8"/>
      <c r="BV35320" s="38"/>
    </row>
    <row r="35321" spans="44:74">
      <c r="AR35321" s="8"/>
      <c r="BV35321" s="38"/>
    </row>
    <row r="35322" spans="44:74">
      <c r="AR35322" s="8"/>
      <c r="BV35322" s="38"/>
    </row>
    <row r="35323" spans="44:74">
      <c r="AR35323" s="8"/>
      <c r="BV35323" s="38"/>
    </row>
    <row r="35324" spans="44:74">
      <c r="AR35324" s="8"/>
      <c r="BV35324" s="38"/>
    </row>
    <row r="35325" spans="44:74">
      <c r="AR35325" s="8"/>
      <c r="BV35325" s="38"/>
    </row>
    <row r="35326" spans="44:74">
      <c r="AR35326" s="8"/>
      <c r="BV35326" s="38"/>
    </row>
    <row r="35327" spans="44:74">
      <c r="AR35327" s="8"/>
      <c r="BV35327" s="38"/>
    </row>
    <row r="35328" spans="44:74">
      <c r="AR35328" s="8"/>
      <c r="BV35328" s="38"/>
    </row>
    <row r="35329" spans="44:74">
      <c r="AR35329" s="8"/>
      <c r="BV35329" s="38"/>
    </row>
    <row r="35330" spans="44:74">
      <c r="AR35330" s="8"/>
      <c r="BV35330" s="38"/>
    </row>
    <row r="35331" spans="44:74">
      <c r="AR35331" s="8"/>
      <c r="BV35331" s="38"/>
    </row>
    <row r="35332" spans="44:74">
      <c r="AR35332" s="8"/>
      <c r="BV35332" s="38"/>
    </row>
    <row r="35333" spans="44:74">
      <c r="AR35333" s="8"/>
      <c r="BV35333" s="38"/>
    </row>
    <row r="35334" spans="44:74">
      <c r="AR35334" s="8"/>
      <c r="BV35334" s="38"/>
    </row>
    <row r="35335" spans="44:74">
      <c r="AR35335" s="8"/>
      <c r="BV35335" s="38"/>
    </row>
    <row r="35336" spans="44:74">
      <c r="AR35336" s="8"/>
      <c r="BV35336" s="38"/>
    </row>
    <row r="35337" spans="44:74">
      <c r="AR35337" s="8"/>
      <c r="BV35337" s="38"/>
    </row>
    <row r="35338" spans="44:74">
      <c r="AR35338" s="8"/>
      <c r="BV35338" s="38"/>
    </row>
    <row r="35339" spans="44:74">
      <c r="AR35339" s="8"/>
      <c r="BV35339" s="38"/>
    </row>
    <row r="35340" spans="44:74">
      <c r="AR35340" s="8"/>
      <c r="BV35340" s="38"/>
    </row>
    <row r="35341" spans="44:74">
      <c r="AR35341" s="8"/>
      <c r="BV35341" s="38"/>
    </row>
    <row r="35342" spans="44:74">
      <c r="AR35342" s="8"/>
      <c r="BV35342" s="38"/>
    </row>
    <row r="35343" spans="44:74">
      <c r="AR35343" s="8"/>
      <c r="BV35343" s="38"/>
    </row>
    <row r="35344" spans="44:74">
      <c r="AR35344" s="8"/>
      <c r="BV35344" s="38"/>
    </row>
    <row r="35345" spans="44:74">
      <c r="AR35345" s="8"/>
      <c r="BV35345" s="38"/>
    </row>
    <row r="35346" spans="44:74">
      <c r="AR35346" s="8"/>
      <c r="BV35346" s="38"/>
    </row>
    <row r="35347" spans="44:74">
      <c r="AR35347" s="8"/>
      <c r="BV35347" s="38"/>
    </row>
    <row r="35348" spans="44:74">
      <c r="AR35348" s="8"/>
      <c r="BV35348" s="38"/>
    </row>
    <row r="35349" spans="44:74">
      <c r="AR35349" s="8"/>
      <c r="BV35349" s="38"/>
    </row>
    <row r="35350" spans="44:74">
      <c r="AR35350" s="8"/>
      <c r="BV35350" s="38"/>
    </row>
    <row r="35351" spans="44:74">
      <c r="AR35351" s="8"/>
      <c r="BV35351" s="38"/>
    </row>
    <row r="35352" spans="44:74">
      <c r="AR35352" s="8"/>
      <c r="BV35352" s="38"/>
    </row>
    <row r="35353" spans="44:74">
      <c r="AR35353" s="8"/>
      <c r="BV35353" s="38"/>
    </row>
    <row r="35354" spans="44:74">
      <c r="AR35354" s="8"/>
      <c r="BV35354" s="38"/>
    </row>
    <row r="35355" spans="44:74">
      <c r="AR35355" s="8"/>
      <c r="BV35355" s="38"/>
    </row>
    <row r="35356" spans="44:74">
      <c r="AR35356" s="8"/>
      <c r="BV35356" s="38"/>
    </row>
    <row r="35357" spans="44:74">
      <c r="AR35357" s="8"/>
      <c r="BV35357" s="38"/>
    </row>
    <row r="35358" spans="44:74">
      <c r="AR35358" s="8"/>
      <c r="BV35358" s="38"/>
    </row>
    <row r="35359" spans="44:74">
      <c r="AR35359" s="8"/>
      <c r="BV35359" s="38"/>
    </row>
    <row r="35360" spans="44:74">
      <c r="AR35360" s="8"/>
      <c r="BV35360" s="38"/>
    </row>
    <row r="35361" spans="44:74">
      <c r="AR35361" s="8"/>
      <c r="BV35361" s="38"/>
    </row>
    <row r="35362" spans="44:74">
      <c r="AR35362" s="8"/>
      <c r="BV35362" s="38"/>
    </row>
    <row r="35363" spans="44:74">
      <c r="AR35363" s="8"/>
      <c r="BV35363" s="38"/>
    </row>
    <row r="35364" spans="44:74">
      <c r="AR35364" s="8"/>
      <c r="BV35364" s="38"/>
    </row>
    <row r="35365" spans="44:74">
      <c r="AR35365" s="8"/>
      <c r="BV35365" s="38"/>
    </row>
    <row r="35366" spans="44:74">
      <c r="AR35366" s="8"/>
      <c r="BV35366" s="38"/>
    </row>
    <row r="35367" spans="44:74">
      <c r="AR35367" s="8"/>
      <c r="BV35367" s="38"/>
    </row>
    <row r="35368" spans="44:74">
      <c r="AR35368" s="8"/>
      <c r="BV35368" s="38"/>
    </row>
    <row r="35369" spans="44:74">
      <c r="AR35369" s="8"/>
      <c r="BV35369" s="38"/>
    </row>
    <row r="35370" spans="44:74">
      <c r="AR35370" s="8"/>
      <c r="BV35370" s="38"/>
    </row>
    <row r="35371" spans="44:74">
      <c r="AR35371" s="8"/>
      <c r="BV35371" s="38"/>
    </row>
    <row r="35372" spans="44:74">
      <c r="AR35372" s="8"/>
      <c r="BV35372" s="38"/>
    </row>
    <row r="35373" spans="44:74">
      <c r="AR35373" s="8"/>
      <c r="BV35373" s="38"/>
    </row>
    <row r="35374" spans="44:74">
      <c r="AR35374" s="8"/>
      <c r="BV35374" s="38"/>
    </row>
    <row r="35375" spans="44:74">
      <c r="AR35375" s="8"/>
      <c r="BV35375" s="38"/>
    </row>
    <row r="35376" spans="44:74">
      <c r="AR35376" s="8"/>
      <c r="BV35376" s="38"/>
    </row>
    <row r="35377" spans="44:74">
      <c r="AR35377" s="8"/>
      <c r="BV35377" s="38"/>
    </row>
    <row r="35378" spans="44:74">
      <c r="AR35378" s="8"/>
      <c r="BV35378" s="38"/>
    </row>
    <row r="35379" spans="44:74">
      <c r="AR35379" s="8"/>
      <c r="BV35379" s="38"/>
    </row>
    <row r="35380" spans="44:74">
      <c r="AR35380" s="8"/>
      <c r="BV35380" s="38"/>
    </row>
    <row r="35381" spans="44:74">
      <c r="AR35381" s="8"/>
      <c r="BV35381" s="38"/>
    </row>
    <row r="35382" spans="44:74">
      <c r="AR35382" s="8"/>
      <c r="BV35382" s="38"/>
    </row>
    <row r="35383" spans="44:74">
      <c r="AR35383" s="8"/>
      <c r="BV35383" s="38"/>
    </row>
    <row r="35384" spans="44:74">
      <c r="AR35384" s="8"/>
      <c r="BV35384" s="38"/>
    </row>
    <row r="35385" spans="44:74">
      <c r="AR35385" s="8"/>
      <c r="BV35385" s="38"/>
    </row>
    <row r="35386" spans="44:74">
      <c r="AR35386" s="8"/>
      <c r="BV35386" s="38"/>
    </row>
    <row r="35387" spans="44:74">
      <c r="AR35387" s="8"/>
      <c r="BV35387" s="38"/>
    </row>
    <row r="35388" spans="44:74">
      <c r="AR35388" s="8"/>
      <c r="BV35388" s="38"/>
    </row>
    <row r="35389" spans="44:74">
      <c r="AR35389" s="8"/>
      <c r="BV35389" s="38"/>
    </row>
    <row r="35390" spans="44:74">
      <c r="AR35390" s="8"/>
      <c r="BV35390" s="38"/>
    </row>
    <row r="35391" spans="44:74">
      <c r="AR35391" s="8"/>
      <c r="BV35391" s="38"/>
    </row>
    <row r="35392" spans="44:74">
      <c r="AR35392" s="8"/>
      <c r="BV35392" s="38"/>
    </row>
    <row r="35393" spans="44:74">
      <c r="AR35393" s="8"/>
      <c r="BV35393" s="38"/>
    </row>
    <row r="35394" spans="44:74">
      <c r="AR35394" s="8"/>
      <c r="BV35394" s="38"/>
    </row>
    <row r="35395" spans="44:74">
      <c r="AR35395" s="8"/>
      <c r="BV35395" s="38"/>
    </row>
    <row r="35396" spans="44:74">
      <c r="AR35396" s="8"/>
      <c r="BV35396" s="38"/>
    </row>
    <row r="35397" spans="44:74">
      <c r="AR35397" s="8"/>
      <c r="BV35397" s="38"/>
    </row>
    <row r="35398" spans="44:74">
      <c r="AR35398" s="8"/>
      <c r="BV35398" s="38"/>
    </row>
    <row r="35399" spans="44:74">
      <c r="AR35399" s="8"/>
      <c r="BV35399" s="38"/>
    </row>
    <row r="35400" spans="44:74">
      <c r="AR35400" s="8"/>
      <c r="BV35400" s="38"/>
    </row>
    <row r="35401" spans="44:74">
      <c r="AR35401" s="8"/>
      <c r="BV35401" s="38"/>
    </row>
    <row r="35402" spans="44:74">
      <c r="AR35402" s="8"/>
      <c r="BV35402" s="38"/>
    </row>
    <row r="35403" spans="44:74">
      <c r="AR35403" s="8"/>
      <c r="BV35403" s="38"/>
    </row>
    <row r="35404" spans="44:74">
      <c r="AR35404" s="8"/>
      <c r="BV35404" s="38"/>
    </row>
    <row r="35405" spans="44:74">
      <c r="AR35405" s="8"/>
      <c r="BV35405" s="38"/>
    </row>
    <row r="35406" spans="44:74">
      <c r="AR35406" s="8"/>
      <c r="BV35406" s="38"/>
    </row>
    <row r="35407" spans="44:74">
      <c r="AR35407" s="8"/>
      <c r="BV35407" s="38"/>
    </row>
    <row r="35408" spans="44:74">
      <c r="AR35408" s="8"/>
      <c r="BV35408" s="38"/>
    </row>
    <row r="35409" spans="44:74">
      <c r="AR35409" s="8"/>
      <c r="BV35409" s="38"/>
    </row>
    <row r="35410" spans="44:74">
      <c r="AR35410" s="8"/>
      <c r="BV35410" s="38"/>
    </row>
    <row r="35411" spans="44:74">
      <c r="AR35411" s="8"/>
      <c r="BV35411" s="38"/>
    </row>
    <row r="35412" spans="44:74">
      <c r="AR35412" s="8"/>
      <c r="BV35412" s="38"/>
    </row>
    <row r="35413" spans="44:74">
      <c r="AR35413" s="8"/>
      <c r="BV35413" s="38"/>
    </row>
    <row r="35414" spans="44:74">
      <c r="AR35414" s="8"/>
      <c r="BV35414" s="38"/>
    </row>
    <row r="35415" spans="44:74">
      <c r="AR35415" s="8"/>
      <c r="BV35415" s="38"/>
    </row>
    <row r="35416" spans="44:74">
      <c r="AR35416" s="8"/>
      <c r="BV35416" s="38"/>
    </row>
    <row r="35417" spans="44:74">
      <c r="AR35417" s="8"/>
      <c r="BV35417" s="38"/>
    </row>
    <row r="35418" spans="44:74">
      <c r="AR35418" s="8"/>
      <c r="BV35418" s="38"/>
    </row>
    <row r="35419" spans="44:74">
      <c r="AR35419" s="8"/>
      <c r="BV35419" s="38"/>
    </row>
    <row r="35420" spans="44:74">
      <c r="AR35420" s="8"/>
      <c r="BV35420" s="38"/>
    </row>
    <row r="35421" spans="44:74">
      <c r="AR35421" s="8"/>
      <c r="BV35421" s="38"/>
    </row>
    <row r="35422" spans="44:74">
      <c r="AR35422" s="8"/>
      <c r="BV35422" s="38"/>
    </row>
    <row r="35423" spans="44:74">
      <c r="AR35423" s="8"/>
      <c r="BV35423" s="38"/>
    </row>
    <row r="35424" spans="44:74">
      <c r="AR35424" s="8"/>
      <c r="BV35424" s="38"/>
    </row>
    <row r="35425" spans="44:74">
      <c r="AR35425" s="8"/>
      <c r="BV35425" s="38"/>
    </row>
    <row r="35426" spans="44:74">
      <c r="AR35426" s="8"/>
      <c r="BV35426" s="38"/>
    </row>
    <row r="35427" spans="44:74">
      <c r="AR35427" s="8"/>
      <c r="BV35427" s="38"/>
    </row>
    <row r="35428" spans="44:74">
      <c r="AR35428" s="8"/>
      <c r="BV35428" s="38"/>
    </row>
    <row r="35429" spans="44:74">
      <c r="AR35429" s="8"/>
      <c r="BV35429" s="38"/>
    </row>
    <row r="35430" spans="44:74">
      <c r="AR35430" s="8"/>
      <c r="BV35430" s="38"/>
    </row>
    <row r="35431" spans="44:74">
      <c r="AR35431" s="8"/>
      <c r="BV35431" s="38"/>
    </row>
    <row r="35432" spans="44:74">
      <c r="AR35432" s="8"/>
      <c r="BV35432" s="38"/>
    </row>
    <row r="35433" spans="44:74">
      <c r="AR35433" s="8"/>
      <c r="BV35433" s="38"/>
    </row>
    <row r="35434" spans="44:74">
      <c r="AR35434" s="8"/>
      <c r="BV35434" s="38"/>
    </row>
    <row r="35435" spans="44:74">
      <c r="AR35435" s="8"/>
      <c r="BV35435" s="38"/>
    </row>
    <row r="35436" spans="44:74">
      <c r="AR35436" s="8"/>
      <c r="BV35436" s="38"/>
    </row>
    <row r="35437" spans="44:74">
      <c r="AR35437" s="8"/>
      <c r="BV35437" s="38"/>
    </row>
    <row r="35438" spans="44:74">
      <c r="AR35438" s="8"/>
      <c r="BV35438" s="38"/>
    </row>
    <row r="35439" spans="44:74">
      <c r="AR35439" s="8"/>
      <c r="BV35439" s="38"/>
    </row>
    <row r="35440" spans="44:74">
      <c r="AR35440" s="8"/>
      <c r="BV35440" s="38"/>
    </row>
    <row r="35441" spans="44:74">
      <c r="AR35441" s="8"/>
      <c r="BV35441" s="38"/>
    </row>
    <row r="35442" spans="44:74">
      <c r="AR35442" s="8"/>
      <c r="BV35442" s="38"/>
    </row>
    <row r="35443" spans="44:74">
      <c r="AR35443" s="8"/>
      <c r="BV35443" s="38"/>
    </row>
    <row r="35444" spans="44:74">
      <c r="AR35444" s="8"/>
      <c r="BV35444" s="38"/>
    </row>
    <row r="35445" spans="44:74">
      <c r="AR35445" s="8"/>
      <c r="BV35445" s="38"/>
    </row>
    <row r="35446" spans="44:74">
      <c r="AR35446" s="8"/>
      <c r="BV35446" s="38"/>
    </row>
    <row r="35447" spans="44:74">
      <c r="AR35447" s="8"/>
      <c r="BV35447" s="38"/>
    </row>
    <row r="35448" spans="44:74">
      <c r="AR35448" s="8"/>
      <c r="BV35448" s="38"/>
    </row>
    <row r="35449" spans="44:74">
      <c r="AR35449" s="8"/>
      <c r="BV35449" s="38"/>
    </row>
    <row r="35450" spans="44:74">
      <c r="AR35450" s="8"/>
      <c r="BV35450" s="38"/>
    </row>
    <row r="35451" spans="44:74">
      <c r="AR35451" s="8"/>
      <c r="BV35451" s="38"/>
    </row>
    <row r="35452" spans="44:74">
      <c r="AR35452" s="8"/>
      <c r="BV35452" s="38"/>
    </row>
    <row r="35453" spans="44:74">
      <c r="AR35453" s="8"/>
      <c r="BV35453" s="38"/>
    </row>
    <row r="35454" spans="44:74">
      <c r="AR35454" s="8"/>
      <c r="BV35454" s="38"/>
    </row>
    <row r="35455" spans="44:74">
      <c r="AR35455" s="8"/>
      <c r="BV35455" s="38"/>
    </row>
    <row r="35456" spans="44:74">
      <c r="AR35456" s="8"/>
      <c r="BV35456" s="38"/>
    </row>
    <row r="35457" spans="44:74">
      <c r="AR35457" s="8"/>
      <c r="BV35457" s="38"/>
    </row>
    <row r="35458" spans="44:74">
      <c r="AR35458" s="8"/>
      <c r="BV35458" s="38"/>
    </row>
    <row r="35459" spans="44:74">
      <c r="AR35459" s="8"/>
      <c r="BV35459" s="38"/>
    </row>
    <row r="35460" spans="44:74">
      <c r="AR35460" s="8"/>
      <c r="BV35460" s="38"/>
    </row>
    <row r="35461" spans="44:74">
      <c r="AR35461" s="8"/>
      <c r="BV35461" s="38"/>
    </row>
    <row r="35462" spans="44:74">
      <c r="AR35462" s="8"/>
      <c r="BV35462" s="38"/>
    </row>
    <row r="35463" spans="44:74">
      <c r="AR35463" s="8"/>
      <c r="BV35463" s="38"/>
    </row>
    <row r="35464" spans="44:74">
      <c r="AR35464" s="8"/>
      <c r="BV35464" s="38"/>
    </row>
    <row r="35465" spans="44:74">
      <c r="AR35465" s="8"/>
      <c r="BV35465" s="38"/>
    </row>
    <row r="35466" spans="44:74">
      <c r="AR35466" s="8"/>
      <c r="BV35466" s="38"/>
    </row>
    <row r="35467" spans="44:74">
      <c r="AR35467" s="8"/>
      <c r="BV35467" s="38"/>
    </row>
    <row r="35468" spans="44:74">
      <c r="AR35468" s="8"/>
      <c r="BV35468" s="38"/>
    </row>
    <row r="35469" spans="44:74">
      <c r="AR35469" s="8"/>
      <c r="BV35469" s="38"/>
    </row>
    <row r="35470" spans="44:74">
      <c r="AR35470" s="8"/>
      <c r="BV35470" s="38"/>
    </row>
    <row r="35471" spans="44:74">
      <c r="AR35471" s="8"/>
      <c r="BV35471" s="38"/>
    </row>
    <row r="35472" spans="44:74">
      <c r="AR35472" s="8"/>
      <c r="BV35472" s="38"/>
    </row>
    <row r="35473" spans="44:74">
      <c r="AR35473" s="8"/>
      <c r="BV35473" s="38"/>
    </row>
    <row r="35474" spans="44:74">
      <c r="AR35474" s="8"/>
      <c r="BV35474" s="38"/>
    </row>
    <row r="35475" spans="44:74">
      <c r="AR35475" s="8"/>
      <c r="BV35475" s="38"/>
    </row>
    <row r="35476" spans="44:74">
      <c r="AR35476" s="8"/>
      <c r="BV35476" s="38"/>
    </row>
    <row r="35477" spans="44:74">
      <c r="AR35477" s="8"/>
      <c r="BV35477" s="38"/>
    </row>
    <row r="35478" spans="44:74">
      <c r="AR35478" s="8"/>
      <c r="BV35478" s="38"/>
    </row>
    <row r="35479" spans="44:74">
      <c r="AR35479" s="8"/>
      <c r="BV35479" s="38"/>
    </row>
    <row r="35480" spans="44:74">
      <c r="AR35480" s="8"/>
      <c r="BV35480" s="38"/>
    </row>
    <row r="35481" spans="44:74">
      <c r="AR35481" s="8"/>
      <c r="BV35481" s="38"/>
    </row>
    <row r="35482" spans="44:74">
      <c r="AR35482" s="8"/>
      <c r="BV35482" s="38"/>
    </row>
    <row r="35483" spans="44:74">
      <c r="AR35483" s="8"/>
      <c r="BV35483" s="38"/>
    </row>
    <row r="35484" spans="44:74">
      <c r="AR35484" s="8"/>
      <c r="BV35484" s="38"/>
    </row>
    <row r="35485" spans="44:74">
      <c r="AR35485" s="8"/>
      <c r="BV35485" s="38"/>
    </row>
    <row r="35486" spans="44:74">
      <c r="AR35486" s="8"/>
      <c r="BV35486" s="38"/>
    </row>
    <row r="35487" spans="44:74">
      <c r="AR35487" s="8"/>
      <c r="BV35487" s="38"/>
    </row>
    <row r="35488" spans="44:74">
      <c r="AR35488" s="8"/>
      <c r="BV35488" s="38"/>
    </row>
    <row r="35489" spans="44:74">
      <c r="AR35489" s="8"/>
      <c r="BV35489" s="38"/>
    </row>
    <row r="35490" spans="44:74">
      <c r="AR35490" s="8"/>
      <c r="BV35490" s="38"/>
    </row>
    <row r="35491" spans="44:74">
      <c r="AR35491" s="8"/>
      <c r="BV35491" s="38"/>
    </row>
    <row r="35492" spans="44:74">
      <c r="AR35492" s="8"/>
      <c r="BV35492" s="38"/>
    </row>
    <row r="35493" spans="44:74">
      <c r="AR35493" s="8"/>
      <c r="BV35493" s="38"/>
    </row>
    <row r="35494" spans="44:74">
      <c r="AR35494" s="8"/>
      <c r="BV35494" s="38"/>
    </row>
    <row r="35495" spans="44:74">
      <c r="AR35495" s="8"/>
      <c r="BV35495" s="38"/>
    </row>
    <row r="35496" spans="44:74">
      <c r="AR35496" s="8"/>
      <c r="BV35496" s="38"/>
    </row>
    <row r="35497" spans="44:74">
      <c r="AR35497" s="8"/>
      <c r="BV35497" s="38"/>
    </row>
    <row r="35498" spans="44:74">
      <c r="AR35498" s="8"/>
      <c r="BV35498" s="38"/>
    </row>
    <row r="35499" spans="44:74">
      <c r="AR35499" s="8"/>
      <c r="BV35499" s="38"/>
    </row>
    <row r="35500" spans="44:74">
      <c r="AR35500" s="8"/>
      <c r="BV35500" s="38"/>
    </row>
    <row r="35501" spans="44:74">
      <c r="AR35501" s="8"/>
      <c r="BV35501" s="38"/>
    </row>
    <row r="35502" spans="44:74">
      <c r="AR35502" s="8"/>
      <c r="BV35502" s="38"/>
    </row>
    <row r="35503" spans="44:74">
      <c r="AR35503" s="8"/>
      <c r="BV35503" s="38"/>
    </row>
    <row r="35504" spans="44:74">
      <c r="AR35504" s="8"/>
      <c r="BV35504" s="38"/>
    </row>
    <row r="35505" spans="44:74">
      <c r="AR35505" s="8"/>
      <c r="BV35505" s="38"/>
    </row>
    <row r="35506" spans="44:74">
      <c r="AR35506" s="8"/>
      <c r="BV35506" s="38"/>
    </row>
    <row r="35507" spans="44:74">
      <c r="AR35507" s="8"/>
      <c r="BV35507" s="38"/>
    </row>
    <row r="35508" spans="44:74">
      <c r="AR35508" s="8"/>
      <c r="BV35508" s="38"/>
    </row>
    <row r="35509" spans="44:74">
      <c r="AR35509" s="8"/>
      <c r="BV35509" s="38"/>
    </row>
    <row r="35510" spans="44:74">
      <c r="AR35510" s="8"/>
      <c r="BV35510" s="38"/>
    </row>
    <row r="35511" spans="44:74">
      <c r="AR35511" s="8"/>
      <c r="BV35511" s="38"/>
    </row>
    <row r="35512" spans="44:74">
      <c r="AR35512" s="8"/>
      <c r="BV35512" s="38"/>
    </row>
    <row r="35513" spans="44:74">
      <c r="AR35513" s="8"/>
      <c r="BV35513" s="38"/>
    </row>
    <row r="35514" spans="44:74">
      <c r="AR35514" s="8"/>
      <c r="BV35514" s="38"/>
    </row>
    <row r="35515" spans="44:74">
      <c r="AR35515" s="8"/>
      <c r="BV35515" s="38"/>
    </row>
    <row r="35516" spans="44:74">
      <c r="AR35516" s="8"/>
      <c r="BV35516" s="38"/>
    </row>
    <row r="35517" spans="44:74">
      <c r="AR35517" s="8"/>
      <c r="BV35517" s="38"/>
    </row>
    <row r="35518" spans="44:74">
      <c r="AR35518" s="8"/>
      <c r="BV35518" s="38"/>
    </row>
    <row r="35519" spans="44:74">
      <c r="AR35519" s="8"/>
      <c r="BV35519" s="38"/>
    </row>
    <row r="35520" spans="44:74">
      <c r="AR35520" s="8"/>
      <c r="BV35520" s="38"/>
    </row>
    <row r="35521" spans="44:74">
      <c r="AR35521" s="8"/>
      <c r="BV35521" s="38"/>
    </row>
    <row r="35522" spans="44:74">
      <c r="AR35522" s="8"/>
      <c r="BV35522" s="38"/>
    </row>
    <row r="35523" spans="44:74">
      <c r="AR35523" s="8"/>
      <c r="BV35523" s="38"/>
    </row>
    <row r="35524" spans="44:74">
      <c r="AR35524" s="8"/>
      <c r="BV35524" s="38"/>
    </row>
    <row r="35525" spans="44:74">
      <c r="AR35525" s="8"/>
      <c r="BV35525" s="38"/>
    </row>
    <row r="35526" spans="44:74">
      <c r="AR35526" s="8"/>
      <c r="BV35526" s="38"/>
    </row>
    <row r="35527" spans="44:74">
      <c r="AR35527" s="8"/>
      <c r="BV35527" s="38"/>
    </row>
    <row r="35528" spans="44:74">
      <c r="AR35528" s="8"/>
      <c r="BV35528" s="38"/>
    </row>
    <row r="35529" spans="44:74">
      <c r="AR35529" s="8"/>
      <c r="BV35529" s="38"/>
    </row>
    <row r="35530" spans="44:74">
      <c r="AR35530" s="8"/>
      <c r="BV35530" s="38"/>
    </row>
    <row r="35531" spans="44:74">
      <c r="AR35531" s="8"/>
      <c r="BV35531" s="38"/>
    </row>
    <row r="35532" spans="44:74">
      <c r="AR35532" s="8"/>
      <c r="BV35532" s="38"/>
    </row>
    <row r="35533" spans="44:74">
      <c r="AR35533" s="8"/>
      <c r="BV35533" s="38"/>
    </row>
    <row r="35534" spans="44:74">
      <c r="AR35534" s="8"/>
      <c r="BV35534" s="38"/>
    </row>
    <row r="35535" spans="44:74">
      <c r="AR35535" s="8"/>
      <c r="BV35535" s="38"/>
    </row>
    <row r="35536" spans="44:74">
      <c r="AR35536" s="8"/>
      <c r="BV35536" s="38"/>
    </row>
    <row r="35537" spans="44:74">
      <c r="AR35537" s="8"/>
      <c r="BV35537" s="38"/>
    </row>
    <row r="35538" spans="44:74">
      <c r="AR35538" s="8"/>
      <c r="BV35538" s="38"/>
    </row>
    <row r="35539" spans="44:74">
      <c r="AR35539" s="8"/>
      <c r="BV35539" s="38"/>
    </row>
    <row r="35540" spans="44:74">
      <c r="AR35540" s="8"/>
      <c r="BV35540" s="38"/>
    </row>
    <row r="35541" spans="44:74">
      <c r="AR35541" s="8"/>
      <c r="BV35541" s="38"/>
    </row>
    <row r="35542" spans="44:74">
      <c r="AR35542" s="8"/>
      <c r="BV35542" s="38"/>
    </row>
    <row r="35543" spans="44:74">
      <c r="AR35543" s="8"/>
      <c r="BV35543" s="38"/>
    </row>
    <row r="35544" spans="44:74">
      <c r="AR35544" s="8"/>
      <c r="BV35544" s="38"/>
    </row>
    <row r="35545" spans="44:74">
      <c r="AR35545" s="8"/>
      <c r="BV35545" s="38"/>
    </row>
    <row r="35546" spans="44:74">
      <c r="AR35546" s="8"/>
      <c r="BV35546" s="38"/>
    </row>
    <row r="35547" spans="44:74">
      <c r="AR35547" s="8"/>
      <c r="BV35547" s="38"/>
    </row>
    <row r="35548" spans="44:74">
      <c r="AR35548" s="8"/>
      <c r="BV35548" s="38"/>
    </row>
    <row r="35549" spans="44:74">
      <c r="AR35549" s="8"/>
      <c r="BV35549" s="38"/>
    </row>
    <row r="35550" spans="44:74">
      <c r="AR35550" s="8"/>
      <c r="BV35550" s="38"/>
    </row>
    <row r="35551" spans="44:74">
      <c r="AR35551" s="8"/>
      <c r="BV35551" s="38"/>
    </row>
    <row r="35552" spans="44:74">
      <c r="AR35552" s="8"/>
      <c r="BV35552" s="38"/>
    </row>
    <row r="35553" spans="44:74">
      <c r="AR35553" s="8"/>
      <c r="BV35553" s="38"/>
    </row>
    <row r="35554" spans="44:74">
      <c r="AR35554" s="8"/>
      <c r="BV35554" s="38"/>
    </row>
    <row r="35555" spans="44:74">
      <c r="AR35555" s="8"/>
      <c r="BV35555" s="38"/>
    </row>
    <row r="35556" spans="44:74">
      <c r="AR35556" s="8"/>
      <c r="BV35556" s="38"/>
    </row>
    <row r="35557" spans="44:74">
      <c r="AR35557" s="8"/>
      <c r="BV35557" s="38"/>
    </row>
    <row r="35558" spans="44:74">
      <c r="AR35558" s="8"/>
      <c r="BV35558" s="38"/>
    </row>
    <row r="35559" spans="44:74">
      <c r="AR35559" s="8"/>
      <c r="BV35559" s="38"/>
    </row>
    <row r="35560" spans="44:74">
      <c r="AR35560" s="8"/>
      <c r="BV35560" s="38"/>
    </row>
    <row r="35561" spans="44:74">
      <c r="AR35561" s="8"/>
      <c r="BV35561" s="38"/>
    </row>
    <row r="35562" spans="44:74">
      <c r="AR35562" s="8"/>
      <c r="BV35562" s="38"/>
    </row>
    <row r="35563" spans="44:74">
      <c r="AR35563" s="8"/>
      <c r="BV35563" s="38"/>
    </row>
    <row r="35564" spans="44:74">
      <c r="AR35564" s="8"/>
      <c r="BV35564" s="38"/>
    </row>
    <row r="35565" spans="44:74">
      <c r="AR35565" s="8"/>
      <c r="BV35565" s="38"/>
    </row>
    <row r="35566" spans="44:74">
      <c r="AR35566" s="8"/>
      <c r="BV35566" s="38"/>
    </row>
    <row r="35567" spans="44:74">
      <c r="AR35567" s="8"/>
      <c r="BV35567" s="38"/>
    </row>
    <row r="35568" spans="44:74">
      <c r="AR35568" s="8"/>
      <c r="BV35568" s="38"/>
    </row>
    <row r="35569" spans="44:74">
      <c r="AR35569" s="8"/>
      <c r="BV35569" s="38"/>
    </row>
    <row r="35570" spans="44:74">
      <c r="AR35570" s="8"/>
      <c r="BV35570" s="38"/>
    </row>
    <row r="35571" spans="44:74">
      <c r="AR35571" s="8"/>
      <c r="BV35571" s="38"/>
    </row>
    <row r="35572" spans="44:74">
      <c r="AR35572" s="8"/>
      <c r="BV35572" s="38"/>
    </row>
    <row r="35573" spans="44:74">
      <c r="AR35573" s="8"/>
      <c r="BV35573" s="38"/>
    </row>
    <row r="35574" spans="44:74">
      <c r="AR35574" s="8"/>
      <c r="BV35574" s="38"/>
    </row>
    <row r="35575" spans="44:74">
      <c r="AR35575" s="8"/>
      <c r="BV35575" s="38"/>
    </row>
    <row r="35576" spans="44:74">
      <c r="AR35576" s="8"/>
      <c r="BV35576" s="38"/>
    </row>
    <row r="35577" spans="44:74">
      <c r="AR35577" s="8"/>
      <c r="BV35577" s="38"/>
    </row>
    <row r="35578" spans="44:74">
      <c r="AR35578" s="8"/>
      <c r="BV35578" s="38"/>
    </row>
    <row r="35579" spans="44:74">
      <c r="AR35579" s="8"/>
      <c r="BV35579" s="38"/>
    </row>
    <row r="35580" spans="44:74">
      <c r="AR35580" s="8"/>
      <c r="BV35580" s="38"/>
    </row>
    <row r="35581" spans="44:74">
      <c r="AR35581" s="8"/>
      <c r="BV35581" s="38"/>
    </row>
    <row r="35582" spans="44:74">
      <c r="AR35582" s="8"/>
      <c r="BV35582" s="38"/>
    </row>
    <row r="35583" spans="44:74">
      <c r="AR35583" s="8"/>
      <c r="BV35583" s="38"/>
    </row>
    <row r="35584" spans="44:74">
      <c r="AR35584" s="8"/>
      <c r="BV35584" s="38"/>
    </row>
    <row r="35585" spans="44:74">
      <c r="AR35585" s="8"/>
      <c r="BV35585" s="38"/>
    </row>
    <row r="35586" spans="44:74">
      <c r="AR35586" s="8"/>
      <c r="BV35586" s="38"/>
    </row>
    <row r="35587" spans="44:74">
      <c r="AR35587" s="8"/>
      <c r="BV35587" s="38"/>
    </row>
    <row r="35588" spans="44:74">
      <c r="AR35588" s="8"/>
      <c r="BV35588" s="38"/>
    </row>
    <row r="35589" spans="44:74">
      <c r="AR35589" s="8"/>
      <c r="BV35589" s="38"/>
    </row>
    <row r="35590" spans="44:74">
      <c r="AR35590" s="8"/>
      <c r="BV35590" s="38"/>
    </row>
    <row r="35591" spans="44:74">
      <c r="AR35591" s="8"/>
      <c r="BV35591" s="38"/>
    </row>
    <row r="35592" spans="44:74">
      <c r="AR35592" s="8"/>
      <c r="BV35592" s="38"/>
    </row>
    <row r="35593" spans="44:74">
      <c r="AR35593" s="8"/>
      <c r="BV35593" s="38"/>
    </row>
    <row r="35594" spans="44:74">
      <c r="AR35594" s="8"/>
      <c r="BV35594" s="38"/>
    </row>
    <row r="35595" spans="44:74">
      <c r="AR35595" s="8"/>
      <c r="BV35595" s="38"/>
    </row>
    <row r="35596" spans="44:74">
      <c r="AR35596" s="8"/>
      <c r="BV35596" s="38"/>
    </row>
    <row r="35597" spans="44:74">
      <c r="AR35597" s="8"/>
      <c r="BV35597" s="38"/>
    </row>
    <row r="35598" spans="44:74">
      <c r="AR35598" s="8"/>
      <c r="BV35598" s="38"/>
    </row>
    <row r="35599" spans="44:74">
      <c r="AR35599" s="8"/>
      <c r="BV35599" s="38"/>
    </row>
    <row r="35600" spans="44:74">
      <c r="AR35600" s="8"/>
      <c r="BV35600" s="38"/>
    </row>
    <row r="35601" spans="44:74">
      <c r="AR35601" s="8"/>
      <c r="BV35601" s="38"/>
    </row>
    <row r="35602" spans="44:74">
      <c r="AR35602" s="8"/>
      <c r="BV35602" s="38"/>
    </row>
    <row r="35603" spans="44:74">
      <c r="AR35603" s="8"/>
      <c r="BV35603" s="38"/>
    </row>
    <row r="35604" spans="44:74">
      <c r="AR35604" s="8"/>
      <c r="BV35604" s="38"/>
    </row>
    <row r="35605" spans="44:74">
      <c r="AR35605" s="8"/>
      <c r="BV35605" s="38"/>
    </row>
    <row r="35606" spans="44:74">
      <c r="AR35606" s="8"/>
      <c r="BV35606" s="38"/>
    </row>
    <row r="35607" spans="44:74">
      <c r="AR35607" s="8"/>
      <c r="BV35607" s="38"/>
    </row>
    <row r="35608" spans="44:74">
      <c r="AR35608" s="8"/>
      <c r="BV35608" s="38"/>
    </row>
    <row r="35609" spans="44:74">
      <c r="AR35609" s="8"/>
      <c r="BV35609" s="38"/>
    </row>
    <row r="35610" spans="44:74">
      <c r="AR35610" s="8"/>
      <c r="BV35610" s="38"/>
    </row>
    <row r="35611" spans="44:74">
      <c r="AR35611" s="8"/>
      <c r="BV35611" s="38"/>
    </row>
    <row r="35612" spans="44:74">
      <c r="AR35612" s="8"/>
      <c r="BV35612" s="38"/>
    </row>
    <row r="35613" spans="44:74">
      <c r="AR35613" s="8"/>
      <c r="BV35613" s="38"/>
    </row>
    <row r="35614" spans="44:74">
      <c r="AR35614" s="8"/>
      <c r="BV35614" s="38"/>
    </row>
    <row r="35615" spans="44:74">
      <c r="AR35615" s="8"/>
      <c r="BV35615" s="38"/>
    </row>
    <row r="35616" spans="44:74">
      <c r="AR35616" s="8"/>
      <c r="BV35616" s="38"/>
    </row>
    <row r="35617" spans="44:74">
      <c r="AR35617" s="8"/>
      <c r="BV35617" s="38"/>
    </row>
    <row r="35618" spans="44:74">
      <c r="AR35618" s="8"/>
      <c r="BV35618" s="38"/>
    </row>
    <row r="35619" spans="44:74">
      <c r="AR35619" s="8"/>
      <c r="BV35619" s="38"/>
    </row>
    <row r="35620" spans="44:74">
      <c r="AR35620" s="8"/>
      <c r="BV35620" s="38"/>
    </row>
    <row r="35621" spans="44:74">
      <c r="AR35621" s="8"/>
      <c r="BV35621" s="38"/>
    </row>
    <row r="35622" spans="44:74">
      <c r="AR35622" s="8"/>
      <c r="BV35622" s="38"/>
    </row>
    <row r="35623" spans="44:74">
      <c r="AR35623" s="8"/>
      <c r="BV35623" s="38"/>
    </row>
    <row r="35624" spans="44:74">
      <c r="AR35624" s="8"/>
      <c r="BV35624" s="38"/>
    </row>
    <row r="35625" spans="44:74">
      <c r="AR35625" s="8"/>
      <c r="BV35625" s="38"/>
    </row>
    <row r="35626" spans="44:74">
      <c r="AR35626" s="8"/>
      <c r="BV35626" s="38"/>
    </row>
    <row r="35627" spans="44:74">
      <c r="AR35627" s="8"/>
      <c r="BV35627" s="38"/>
    </row>
    <row r="35628" spans="44:74">
      <c r="AR35628" s="8"/>
      <c r="BV35628" s="38"/>
    </row>
    <row r="35629" spans="44:74">
      <c r="AR35629" s="8"/>
      <c r="BV35629" s="38"/>
    </row>
    <row r="35630" spans="44:74">
      <c r="AR35630" s="8"/>
      <c r="BV35630" s="38"/>
    </row>
    <row r="35631" spans="44:74">
      <c r="AR35631" s="8"/>
      <c r="BV35631" s="38"/>
    </row>
    <row r="35632" spans="44:74">
      <c r="AR35632" s="8"/>
      <c r="BV35632" s="38"/>
    </row>
    <row r="35633" spans="44:74">
      <c r="AR35633" s="8"/>
      <c r="BV35633" s="38"/>
    </row>
    <row r="35634" spans="44:74">
      <c r="AR35634" s="8"/>
      <c r="BV35634" s="38"/>
    </row>
    <row r="35635" spans="44:74">
      <c r="AR35635" s="8"/>
      <c r="BV35635" s="38"/>
    </row>
    <row r="35636" spans="44:74">
      <c r="AR35636" s="8"/>
      <c r="BV35636" s="38"/>
    </row>
    <row r="35637" spans="44:74">
      <c r="AR35637" s="8"/>
      <c r="BV35637" s="38"/>
    </row>
    <row r="35638" spans="44:74">
      <c r="AR35638" s="8"/>
      <c r="BV35638" s="38"/>
    </row>
    <row r="35639" spans="44:74">
      <c r="AR35639" s="8"/>
      <c r="BV35639" s="38"/>
    </row>
    <row r="35640" spans="44:74">
      <c r="AR35640" s="8"/>
      <c r="BV35640" s="38"/>
    </row>
    <row r="35641" spans="44:74">
      <c r="AR35641" s="8"/>
      <c r="BV35641" s="38"/>
    </row>
    <row r="35642" spans="44:74">
      <c r="AR35642" s="8"/>
      <c r="BV35642" s="38"/>
    </row>
    <row r="35643" spans="44:74">
      <c r="AR35643" s="8"/>
      <c r="BV35643" s="38"/>
    </row>
    <row r="35644" spans="44:74">
      <c r="AR35644" s="8"/>
      <c r="BV35644" s="38"/>
    </row>
    <row r="35645" spans="44:74">
      <c r="AR35645" s="8"/>
      <c r="BV35645" s="38"/>
    </row>
    <row r="35646" spans="44:74">
      <c r="AR35646" s="8"/>
      <c r="BV35646" s="38"/>
    </row>
    <row r="35647" spans="44:74">
      <c r="AR35647" s="8"/>
      <c r="BV35647" s="38"/>
    </row>
    <row r="35648" spans="44:74">
      <c r="AR35648" s="8"/>
      <c r="BV35648" s="38"/>
    </row>
    <row r="35649" spans="44:74">
      <c r="AR35649" s="8"/>
      <c r="BV35649" s="38"/>
    </row>
    <row r="35650" spans="44:74">
      <c r="AR35650" s="8"/>
      <c r="BV35650" s="38"/>
    </row>
    <row r="35651" spans="44:74">
      <c r="AR35651" s="8"/>
      <c r="BV35651" s="38"/>
    </row>
    <row r="35652" spans="44:74">
      <c r="AR35652" s="8"/>
      <c r="BV35652" s="38"/>
    </row>
    <row r="35653" spans="44:74">
      <c r="AR35653" s="8"/>
      <c r="BV35653" s="38"/>
    </row>
    <row r="35654" spans="44:74">
      <c r="AR35654" s="8"/>
      <c r="BV35654" s="38"/>
    </row>
    <row r="35655" spans="44:74">
      <c r="AR35655" s="8"/>
      <c r="BV35655" s="38"/>
    </row>
    <row r="35656" spans="44:74">
      <c r="AR35656" s="8"/>
      <c r="BV35656" s="38"/>
    </row>
    <row r="35657" spans="44:74">
      <c r="AR35657" s="8"/>
      <c r="BV35657" s="38"/>
    </row>
    <row r="35658" spans="44:74">
      <c r="AR35658" s="8"/>
      <c r="BV35658" s="38"/>
    </row>
    <row r="35659" spans="44:74">
      <c r="AR35659" s="8"/>
      <c r="BV35659" s="38"/>
    </row>
    <row r="35660" spans="44:74">
      <c r="AR35660" s="8"/>
      <c r="BV35660" s="38"/>
    </row>
    <row r="35661" spans="44:74">
      <c r="AR35661" s="8"/>
      <c r="BV35661" s="38"/>
    </row>
    <row r="35662" spans="44:74">
      <c r="AR35662" s="8"/>
      <c r="BV35662" s="38"/>
    </row>
    <row r="35663" spans="44:74">
      <c r="AR35663" s="8"/>
      <c r="BV35663" s="38"/>
    </row>
    <row r="35664" spans="44:74">
      <c r="AR35664" s="8"/>
      <c r="BV35664" s="38"/>
    </row>
    <row r="35665" spans="44:74">
      <c r="AR35665" s="8"/>
      <c r="BV35665" s="38"/>
    </row>
    <row r="35666" spans="44:74">
      <c r="AR35666" s="8"/>
      <c r="BV35666" s="38"/>
    </row>
    <row r="35667" spans="44:74">
      <c r="AR35667" s="8"/>
      <c r="BV35667" s="38"/>
    </row>
    <row r="35668" spans="44:74">
      <c r="AR35668" s="8"/>
      <c r="BV35668" s="38"/>
    </row>
    <row r="35669" spans="44:74">
      <c r="AR35669" s="8"/>
      <c r="BV35669" s="38"/>
    </row>
    <row r="35670" spans="44:74">
      <c r="AR35670" s="8"/>
      <c r="BV35670" s="38"/>
    </row>
    <row r="35671" spans="44:74">
      <c r="AR35671" s="8"/>
      <c r="BV35671" s="38"/>
    </row>
    <row r="35672" spans="44:74">
      <c r="AR35672" s="8"/>
      <c r="BV35672" s="38"/>
    </row>
    <row r="35673" spans="44:74">
      <c r="AR35673" s="8"/>
      <c r="BV35673" s="38"/>
    </row>
    <row r="35674" spans="44:74">
      <c r="AR35674" s="8"/>
      <c r="BV35674" s="38"/>
    </row>
    <row r="35675" spans="44:74">
      <c r="AR35675" s="8"/>
      <c r="BV35675" s="38"/>
    </row>
    <row r="35676" spans="44:74">
      <c r="AR35676" s="8"/>
      <c r="BV35676" s="38"/>
    </row>
    <row r="35677" spans="44:74">
      <c r="AR35677" s="8"/>
      <c r="BV35677" s="38"/>
    </row>
    <row r="35678" spans="44:74">
      <c r="AR35678" s="8"/>
      <c r="BV35678" s="38"/>
    </row>
    <row r="35679" spans="44:74">
      <c r="AR35679" s="8"/>
      <c r="BV35679" s="38"/>
    </row>
    <row r="35680" spans="44:74">
      <c r="AR35680" s="8"/>
      <c r="BV35680" s="38"/>
    </row>
    <row r="35681" spans="44:74">
      <c r="AR35681" s="8"/>
      <c r="BV35681" s="38"/>
    </row>
    <row r="35682" spans="44:74">
      <c r="AR35682" s="8"/>
      <c r="BV35682" s="38"/>
    </row>
    <row r="35683" spans="44:74">
      <c r="AR35683" s="8"/>
      <c r="BV35683" s="38"/>
    </row>
    <row r="35684" spans="44:74">
      <c r="AR35684" s="8"/>
      <c r="BV35684" s="38"/>
    </row>
    <row r="35685" spans="44:74">
      <c r="AR35685" s="8"/>
      <c r="BV35685" s="38"/>
    </row>
    <row r="35686" spans="44:74">
      <c r="AR35686" s="8"/>
      <c r="BV35686" s="38"/>
    </row>
    <row r="35687" spans="44:74">
      <c r="AR35687" s="8"/>
      <c r="BV35687" s="38"/>
    </row>
    <row r="35688" spans="44:74">
      <c r="AR35688" s="8"/>
      <c r="BV35688" s="38"/>
    </row>
    <row r="35689" spans="44:74">
      <c r="AR35689" s="8"/>
      <c r="BV35689" s="38"/>
    </row>
    <row r="35690" spans="44:74">
      <c r="AR35690" s="8"/>
      <c r="BV35690" s="38"/>
    </row>
    <row r="35691" spans="44:74">
      <c r="AR35691" s="8"/>
      <c r="BV35691" s="38"/>
    </row>
    <row r="35692" spans="44:74">
      <c r="AR35692" s="8"/>
      <c r="BV35692" s="38"/>
    </row>
    <row r="35693" spans="44:74">
      <c r="AR35693" s="8"/>
      <c r="BV35693" s="38"/>
    </row>
    <row r="35694" spans="44:74">
      <c r="AR35694" s="8"/>
      <c r="BV35694" s="38"/>
    </row>
    <row r="35695" spans="44:74">
      <c r="AR35695" s="8"/>
      <c r="BV35695" s="38"/>
    </row>
    <row r="35696" spans="44:74">
      <c r="AR35696" s="8"/>
      <c r="BV35696" s="38"/>
    </row>
    <row r="35697" spans="44:74">
      <c r="AR35697" s="8"/>
      <c r="BV35697" s="38"/>
    </row>
    <row r="35698" spans="44:74">
      <c r="AR35698" s="8"/>
      <c r="BV35698" s="38"/>
    </row>
    <row r="35699" spans="44:74">
      <c r="AR35699" s="8"/>
      <c r="BV35699" s="38"/>
    </row>
    <row r="35700" spans="44:74">
      <c r="AR35700" s="8"/>
      <c r="BV35700" s="38"/>
    </row>
    <row r="35701" spans="44:74">
      <c r="AR35701" s="8"/>
      <c r="BV35701" s="38"/>
    </row>
    <row r="35702" spans="44:74">
      <c r="AR35702" s="8"/>
      <c r="BV35702" s="38"/>
    </row>
    <row r="35703" spans="44:74">
      <c r="AR35703" s="8"/>
      <c r="BV35703" s="38"/>
    </row>
    <row r="35704" spans="44:74">
      <c r="AR35704" s="8"/>
      <c r="BV35704" s="38"/>
    </row>
    <row r="35705" spans="44:74">
      <c r="AR35705" s="8"/>
      <c r="BV35705" s="38"/>
    </row>
    <row r="35706" spans="44:74">
      <c r="AR35706" s="8"/>
      <c r="BV35706" s="38"/>
    </row>
    <row r="35707" spans="44:74">
      <c r="AR35707" s="8"/>
      <c r="BV35707" s="38"/>
    </row>
    <row r="35708" spans="44:74">
      <c r="AR35708" s="8"/>
      <c r="BV35708" s="38"/>
    </row>
    <row r="35709" spans="44:74">
      <c r="AR35709" s="8"/>
      <c r="BV35709" s="38"/>
    </row>
    <row r="35710" spans="44:74">
      <c r="AR35710" s="8"/>
      <c r="BV35710" s="38"/>
    </row>
    <row r="35711" spans="44:74">
      <c r="AR35711" s="8"/>
      <c r="BV35711" s="38"/>
    </row>
    <row r="35712" spans="44:74">
      <c r="AR35712" s="8"/>
      <c r="BV35712" s="38"/>
    </row>
    <row r="35713" spans="44:74">
      <c r="AR35713" s="8"/>
      <c r="BV35713" s="38"/>
    </row>
    <row r="35714" spans="44:74">
      <c r="AR35714" s="8"/>
      <c r="BV35714" s="38"/>
    </row>
    <row r="35715" spans="44:74">
      <c r="AR35715" s="8"/>
      <c r="BV35715" s="38"/>
    </row>
    <row r="35716" spans="44:74">
      <c r="AR35716" s="8"/>
      <c r="BV35716" s="38"/>
    </row>
    <row r="35717" spans="44:74">
      <c r="AR35717" s="8"/>
      <c r="BV35717" s="38"/>
    </row>
    <row r="35718" spans="44:74">
      <c r="AR35718" s="8"/>
      <c r="BV35718" s="38"/>
    </row>
    <row r="35719" spans="44:74">
      <c r="AR35719" s="8"/>
      <c r="BV35719" s="38"/>
    </row>
    <row r="35720" spans="44:74">
      <c r="AR35720" s="8"/>
      <c r="BV35720" s="38"/>
    </row>
    <row r="35721" spans="44:74">
      <c r="AR35721" s="8"/>
      <c r="BV35721" s="38"/>
    </row>
    <row r="35722" spans="44:74">
      <c r="AR35722" s="8"/>
      <c r="BV35722" s="38"/>
    </row>
    <row r="35723" spans="44:74">
      <c r="AR35723" s="8"/>
      <c r="BV35723" s="38"/>
    </row>
    <row r="35724" spans="44:74">
      <c r="AR35724" s="8"/>
      <c r="BV35724" s="38"/>
    </row>
    <row r="35725" spans="44:74">
      <c r="AR35725" s="8"/>
      <c r="BV35725" s="38"/>
    </row>
    <row r="35726" spans="44:74">
      <c r="AR35726" s="8"/>
      <c r="BV35726" s="38"/>
    </row>
    <row r="35727" spans="44:74">
      <c r="AR35727" s="8"/>
      <c r="BV35727" s="38"/>
    </row>
    <row r="35728" spans="44:74">
      <c r="AR35728" s="8"/>
      <c r="BV35728" s="38"/>
    </row>
    <row r="35729" spans="44:74">
      <c r="AR35729" s="8"/>
      <c r="BV35729" s="38"/>
    </row>
    <row r="35730" spans="44:74">
      <c r="AR35730" s="8"/>
      <c r="BV35730" s="38"/>
    </row>
    <row r="35731" spans="44:74">
      <c r="AR35731" s="8"/>
      <c r="BV35731" s="38"/>
    </row>
    <row r="35732" spans="44:74">
      <c r="AR35732" s="8"/>
      <c r="BV35732" s="38"/>
    </row>
    <row r="35733" spans="44:74">
      <c r="AR35733" s="8"/>
      <c r="BV35733" s="38"/>
    </row>
    <row r="35734" spans="44:74">
      <c r="AR35734" s="8"/>
      <c r="BV35734" s="38"/>
    </row>
    <row r="35735" spans="44:74">
      <c r="AR35735" s="8"/>
      <c r="BV35735" s="38"/>
    </row>
    <row r="35736" spans="44:74">
      <c r="AR35736" s="8"/>
      <c r="BV35736" s="38"/>
    </row>
    <row r="35737" spans="44:74">
      <c r="AR35737" s="8"/>
      <c r="BV35737" s="38"/>
    </row>
    <row r="35738" spans="44:74">
      <c r="AR35738" s="8"/>
      <c r="BV35738" s="38"/>
    </row>
    <row r="35739" spans="44:74">
      <c r="AR35739" s="8"/>
      <c r="BV35739" s="38"/>
    </row>
    <row r="35740" spans="44:74">
      <c r="AR35740" s="8"/>
      <c r="BV35740" s="38"/>
    </row>
    <row r="35741" spans="44:74">
      <c r="AR35741" s="8"/>
      <c r="BV35741" s="38"/>
    </row>
    <row r="35742" spans="44:74">
      <c r="AR35742" s="8"/>
      <c r="BV35742" s="38"/>
    </row>
    <row r="35743" spans="44:74">
      <c r="AR35743" s="8"/>
      <c r="BV35743" s="38"/>
    </row>
    <row r="35744" spans="44:74">
      <c r="AR35744" s="8"/>
      <c r="BV35744" s="38"/>
    </row>
    <row r="35745" spans="44:74">
      <c r="AR35745" s="8"/>
      <c r="BV35745" s="38"/>
    </row>
    <row r="35746" spans="44:74">
      <c r="AR35746" s="8"/>
      <c r="BV35746" s="38"/>
    </row>
    <row r="35747" spans="44:74">
      <c r="AR35747" s="8"/>
      <c r="BV35747" s="38"/>
    </row>
    <row r="35748" spans="44:74">
      <c r="AR35748" s="8"/>
      <c r="BV35748" s="38"/>
    </row>
    <row r="35749" spans="44:74">
      <c r="AR35749" s="8"/>
      <c r="BV35749" s="38"/>
    </row>
    <row r="35750" spans="44:74">
      <c r="AR35750" s="8"/>
      <c r="BV35750" s="38"/>
    </row>
    <row r="35751" spans="44:74">
      <c r="AR35751" s="8"/>
      <c r="BV35751" s="38"/>
    </row>
    <row r="35752" spans="44:74">
      <c r="AR35752" s="8"/>
      <c r="BV35752" s="38"/>
    </row>
    <row r="35753" spans="44:74">
      <c r="AR35753" s="8"/>
      <c r="BV35753" s="38"/>
    </row>
    <row r="35754" spans="44:74">
      <c r="AR35754" s="8"/>
      <c r="BV35754" s="38"/>
    </row>
    <row r="35755" spans="44:74">
      <c r="AR35755" s="8"/>
      <c r="BV35755" s="38"/>
    </row>
    <row r="35756" spans="44:74">
      <c r="AR35756" s="8"/>
      <c r="BV35756" s="38"/>
    </row>
    <row r="35757" spans="44:74">
      <c r="AR35757" s="8"/>
      <c r="BV35757" s="38"/>
    </row>
    <row r="35758" spans="44:74">
      <c r="AR35758" s="8"/>
      <c r="BV35758" s="38"/>
    </row>
    <row r="35759" spans="44:74">
      <c r="AR35759" s="8"/>
      <c r="BV35759" s="38"/>
    </row>
    <row r="35760" spans="44:74">
      <c r="AR35760" s="8"/>
      <c r="BV35760" s="38"/>
    </row>
    <row r="35761" spans="44:74">
      <c r="AR35761" s="8"/>
      <c r="BV35761" s="38"/>
    </row>
    <row r="35762" spans="44:74">
      <c r="AR35762" s="8"/>
      <c r="BV35762" s="38"/>
    </row>
    <row r="35763" spans="44:74">
      <c r="AR35763" s="8"/>
      <c r="BV35763" s="38"/>
    </row>
    <row r="35764" spans="44:74">
      <c r="AR35764" s="8"/>
      <c r="BV35764" s="38"/>
    </row>
    <row r="35765" spans="44:74">
      <c r="AR35765" s="8"/>
      <c r="BV35765" s="38"/>
    </row>
    <row r="35766" spans="44:74">
      <c r="AR35766" s="8"/>
      <c r="BV35766" s="38"/>
    </row>
    <row r="35767" spans="44:74">
      <c r="AR35767" s="8"/>
      <c r="BV35767" s="38"/>
    </row>
    <row r="35768" spans="44:74">
      <c r="AR35768" s="8"/>
      <c r="BV35768" s="38"/>
    </row>
    <row r="35769" spans="44:74">
      <c r="AR35769" s="8"/>
      <c r="BV35769" s="38"/>
    </row>
    <row r="35770" spans="44:74">
      <c r="AR35770" s="8"/>
      <c r="BV35770" s="38"/>
    </row>
    <row r="35771" spans="44:74">
      <c r="AR35771" s="8"/>
      <c r="BV35771" s="38"/>
    </row>
    <row r="35772" spans="44:74">
      <c r="AR35772" s="8"/>
      <c r="BV35772" s="38"/>
    </row>
    <row r="35773" spans="44:74">
      <c r="AR35773" s="8"/>
      <c r="BV35773" s="38"/>
    </row>
    <row r="35774" spans="44:74">
      <c r="AR35774" s="8"/>
      <c r="BV35774" s="38"/>
    </row>
    <row r="35775" spans="44:74">
      <c r="AR35775" s="8"/>
      <c r="BV35775" s="38"/>
    </row>
    <row r="35776" spans="44:74">
      <c r="AR35776" s="8"/>
      <c r="BV35776" s="38"/>
    </row>
    <row r="35777" spans="44:74">
      <c r="AR35777" s="8"/>
      <c r="BV35777" s="38"/>
    </row>
    <row r="35778" spans="44:74">
      <c r="AR35778" s="8"/>
      <c r="BV35778" s="38"/>
    </row>
    <row r="35779" spans="44:74">
      <c r="AR35779" s="8"/>
      <c r="BV35779" s="38"/>
    </row>
    <row r="35780" spans="44:74">
      <c r="AR35780" s="8"/>
      <c r="BV35780" s="38"/>
    </row>
    <row r="35781" spans="44:74">
      <c r="AR35781" s="8"/>
      <c r="BV35781" s="38"/>
    </row>
    <row r="35782" spans="44:74">
      <c r="AR35782" s="8"/>
      <c r="BV35782" s="38"/>
    </row>
    <row r="35783" spans="44:74">
      <c r="AR35783" s="8"/>
      <c r="BV35783" s="38"/>
    </row>
    <row r="35784" spans="44:74">
      <c r="AR35784" s="8"/>
      <c r="BV35784" s="38"/>
    </row>
    <row r="35785" spans="44:74">
      <c r="AR35785" s="8"/>
      <c r="BV35785" s="38"/>
    </row>
    <row r="35786" spans="44:74">
      <c r="AR35786" s="8"/>
      <c r="BV35786" s="38"/>
    </row>
    <row r="35787" spans="44:74">
      <c r="AR35787" s="8"/>
      <c r="BV35787" s="38"/>
    </row>
    <row r="35788" spans="44:74">
      <c r="AR35788" s="8"/>
      <c r="BV35788" s="38"/>
    </row>
    <row r="35789" spans="44:74">
      <c r="AR35789" s="8"/>
      <c r="BV35789" s="38"/>
    </row>
    <row r="35790" spans="44:74">
      <c r="AR35790" s="8"/>
      <c r="BV35790" s="38"/>
    </row>
    <row r="35791" spans="44:74">
      <c r="AR35791" s="8"/>
      <c r="BV35791" s="38"/>
    </row>
    <row r="35792" spans="44:74">
      <c r="AR35792" s="8"/>
      <c r="BV35792" s="38"/>
    </row>
    <row r="35793" spans="44:74">
      <c r="AR35793" s="8"/>
      <c r="BV35793" s="38"/>
    </row>
    <row r="35794" spans="44:74">
      <c r="AR35794" s="8"/>
      <c r="BV35794" s="38"/>
    </row>
    <row r="35795" spans="44:74">
      <c r="AR35795" s="8"/>
      <c r="BV35795" s="38"/>
    </row>
    <row r="35796" spans="44:74">
      <c r="AR35796" s="8"/>
      <c r="BV35796" s="38"/>
    </row>
    <row r="35797" spans="44:74">
      <c r="AR35797" s="8"/>
      <c r="BV35797" s="38"/>
    </row>
    <row r="35798" spans="44:74">
      <c r="AR35798" s="8"/>
      <c r="BV35798" s="38"/>
    </row>
    <row r="35799" spans="44:74">
      <c r="AR35799" s="8"/>
      <c r="BV35799" s="38"/>
    </row>
    <row r="35800" spans="44:74">
      <c r="AR35800" s="8"/>
      <c r="BV35800" s="38"/>
    </row>
    <row r="35801" spans="44:74">
      <c r="AR35801" s="8"/>
      <c r="BV35801" s="38"/>
    </row>
    <row r="35802" spans="44:74">
      <c r="AR35802" s="8"/>
      <c r="BV35802" s="38"/>
    </row>
    <row r="35803" spans="44:74">
      <c r="AR35803" s="8"/>
      <c r="BV35803" s="38"/>
    </row>
    <row r="35804" spans="44:74">
      <c r="AR35804" s="8"/>
      <c r="BV35804" s="38"/>
    </row>
    <row r="35805" spans="44:74">
      <c r="AR35805" s="8"/>
      <c r="BV35805" s="38"/>
    </row>
    <row r="35806" spans="44:74">
      <c r="AR35806" s="8"/>
      <c r="BV35806" s="38"/>
    </row>
    <row r="35807" spans="44:74">
      <c r="AR35807" s="8"/>
      <c r="BV35807" s="38"/>
    </row>
    <row r="35808" spans="44:74">
      <c r="AR35808" s="8"/>
      <c r="BV35808" s="38"/>
    </row>
    <row r="35809" spans="44:74">
      <c r="AR35809" s="8"/>
      <c r="BV35809" s="38"/>
    </row>
    <row r="35810" spans="44:74">
      <c r="AR35810" s="8"/>
      <c r="BV35810" s="38"/>
    </row>
    <row r="35811" spans="44:74">
      <c r="AR35811" s="8"/>
      <c r="BV35811" s="38"/>
    </row>
    <row r="35812" spans="44:74">
      <c r="AR35812" s="8"/>
      <c r="BV35812" s="38"/>
    </row>
    <row r="35813" spans="44:74">
      <c r="AR35813" s="8"/>
      <c r="BV35813" s="38"/>
    </row>
    <row r="35814" spans="44:74">
      <c r="AR35814" s="8"/>
      <c r="BV35814" s="38"/>
    </row>
    <row r="35815" spans="44:74">
      <c r="AR35815" s="8"/>
      <c r="BV35815" s="38"/>
    </row>
    <row r="35816" spans="44:74">
      <c r="AR35816" s="8"/>
      <c r="BV35816" s="38"/>
    </row>
    <row r="35817" spans="44:74">
      <c r="AR35817" s="8"/>
      <c r="BV35817" s="38"/>
    </row>
    <row r="35818" spans="44:74">
      <c r="AR35818" s="8"/>
      <c r="BV35818" s="38"/>
    </row>
    <row r="35819" spans="44:74">
      <c r="AR35819" s="8"/>
      <c r="BV35819" s="38"/>
    </row>
    <row r="35820" spans="44:74">
      <c r="AR35820" s="8"/>
      <c r="BV35820" s="38"/>
    </row>
    <row r="35821" spans="44:74">
      <c r="AR35821" s="8"/>
      <c r="BV35821" s="38"/>
    </row>
    <row r="35822" spans="44:74">
      <c r="AR35822" s="8"/>
      <c r="BV35822" s="38"/>
    </row>
    <row r="35823" spans="44:74">
      <c r="AR35823" s="8"/>
      <c r="BV35823" s="38"/>
    </row>
    <row r="35824" spans="44:74">
      <c r="AR35824" s="8"/>
      <c r="BV35824" s="38"/>
    </row>
    <row r="35825" spans="44:74">
      <c r="AR35825" s="8"/>
      <c r="BV35825" s="38"/>
    </row>
    <row r="35826" spans="44:74">
      <c r="AR35826" s="8"/>
      <c r="BV35826" s="38"/>
    </row>
    <row r="35827" spans="44:74">
      <c r="AR35827" s="8"/>
      <c r="BV35827" s="38"/>
    </row>
    <row r="35828" spans="44:74">
      <c r="AR35828" s="8"/>
      <c r="BV35828" s="38"/>
    </row>
    <row r="35829" spans="44:74">
      <c r="AR35829" s="8"/>
      <c r="BV35829" s="38"/>
    </row>
    <row r="35830" spans="44:74">
      <c r="AR35830" s="8"/>
      <c r="BV35830" s="38"/>
    </row>
    <row r="35831" spans="44:74">
      <c r="AR35831" s="8"/>
      <c r="BV35831" s="38"/>
    </row>
    <row r="35832" spans="44:74">
      <c r="AR35832" s="8"/>
      <c r="BV35832" s="38"/>
    </row>
    <row r="35833" spans="44:74">
      <c r="AR35833" s="8"/>
      <c r="BV35833" s="38"/>
    </row>
    <row r="35834" spans="44:74">
      <c r="AR35834" s="8"/>
      <c r="BV35834" s="38"/>
    </row>
    <row r="35835" spans="44:74">
      <c r="AR35835" s="8"/>
      <c r="BV35835" s="38"/>
    </row>
    <row r="35836" spans="44:74">
      <c r="AR35836" s="8"/>
      <c r="BV35836" s="38"/>
    </row>
    <row r="35837" spans="44:74">
      <c r="AR35837" s="8"/>
      <c r="BV35837" s="38"/>
    </row>
    <row r="35838" spans="44:74">
      <c r="AR35838" s="8"/>
      <c r="BV35838" s="38"/>
    </row>
    <row r="35839" spans="44:74">
      <c r="AR35839" s="8"/>
      <c r="BV35839" s="38"/>
    </row>
    <row r="35840" spans="44:74">
      <c r="AR35840" s="8"/>
      <c r="BV35840" s="38"/>
    </row>
    <row r="35841" spans="44:74">
      <c r="AR35841" s="8"/>
      <c r="BV35841" s="38"/>
    </row>
    <row r="35842" spans="44:74">
      <c r="AR35842" s="8"/>
      <c r="BV35842" s="38"/>
    </row>
    <row r="35843" spans="44:74">
      <c r="AR35843" s="8"/>
      <c r="BV35843" s="38"/>
    </row>
    <row r="35844" spans="44:74">
      <c r="AR35844" s="8"/>
      <c r="BV35844" s="38"/>
    </row>
    <row r="35845" spans="44:74">
      <c r="AR35845" s="8"/>
      <c r="BV35845" s="38"/>
    </row>
    <row r="35846" spans="44:74">
      <c r="AR35846" s="8"/>
      <c r="BV35846" s="38"/>
    </row>
    <row r="35847" spans="44:74">
      <c r="AR35847" s="8"/>
      <c r="BV35847" s="38"/>
    </row>
    <row r="35848" spans="44:74">
      <c r="AR35848" s="8"/>
      <c r="BV35848" s="38"/>
    </row>
    <row r="35849" spans="44:74">
      <c r="AR35849" s="8"/>
      <c r="BV35849" s="38"/>
    </row>
    <row r="35850" spans="44:74">
      <c r="AR35850" s="8"/>
      <c r="BV35850" s="38"/>
    </row>
    <row r="35851" spans="44:74">
      <c r="AR35851" s="8"/>
      <c r="BV35851" s="38"/>
    </row>
    <row r="35852" spans="44:74">
      <c r="AR35852" s="8"/>
      <c r="BV35852" s="38"/>
    </row>
    <row r="35853" spans="44:74">
      <c r="AR35853" s="8"/>
      <c r="BV35853" s="38"/>
    </row>
    <row r="35854" spans="44:74">
      <c r="AR35854" s="8"/>
      <c r="BV35854" s="38"/>
    </row>
    <row r="35855" spans="44:74">
      <c r="AR35855" s="8"/>
      <c r="BV35855" s="38"/>
    </row>
    <row r="35856" spans="44:74">
      <c r="AR35856" s="8"/>
      <c r="BV35856" s="38"/>
    </row>
    <row r="35857" spans="44:74">
      <c r="AR35857" s="8"/>
      <c r="BV35857" s="38"/>
    </row>
    <row r="35858" spans="44:74">
      <c r="AR35858" s="8"/>
      <c r="BV35858" s="38"/>
    </row>
    <row r="35859" spans="44:74">
      <c r="AR35859" s="8"/>
      <c r="BV35859" s="38"/>
    </row>
    <row r="35860" spans="44:74">
      <c r="AR35860" s="8"/>
      <c r="BV35860" s="38"/>
    </row>
    <row r="35861" spans="44:74">
      <c r="AR35861" s="8"/>
      <c r="BV35861" s="38"/>
    </row>
    <row r="35862" spans="44:74">
      <c r="AR35862" s="8"/>
      <c r="BV35862" s="38"/>
    </row>
    <row r="35863" spans="44:74">
      <c r="AR35863" s="8"/>
      <c r="BV35863" s="38"/>
    </row>
    <row r="35864" spans="44:74">
      <c r="AR35864" s="8"/>
      <c r="BV35864" s="38"/>
    </row>
    <row r="35865" spans="44:74">
      <c r="AR35865" s="8"/>
      <c r="BV35865" s="38"/>
    </row>
    <row r="35866" spans="44:74">
      <c r="AR35866" s="8"/>
      <c r="BV35866" s="38"/>
    </row>
    <row r="35867" spans="44:74">
      <c r="AR35867" s="8"/>
      <c r="BV35867" s="38"/>
    </row>
    <row r="35868" spans="44:74">
      <c r="AR35868" s="8"/>
      <c r="BV35868" s="38"/>
    </row>
    <row r="35869" spans="44:74">
      <c r="AR35869" s="8"/>
      <c r="BV35869" s="38"/>
    </row>
    <row r="35870" spans="44:74">
      <c r="AR35870" s="8"/>
      <c r="BV35870" s="38"/>
    </row>
    <row r="35871" spans="44:74">
      <c r="AR35871" s="8"/>
      <c r="BV35871" s="38"/>
    </row>
    <row r="35872" spans="44:74">
      <c r="AR35872" s="8"/>
      <c r="BV35872" s="38"/>
    </row>
    <row r="35873" spans="44:74">
      <c r="AR35873" s="8"/>
      <c r="BV35873" s="38"/>
    </row>
    <row r="35874" spans="44:74">
      <c r="AR35874" s="8"/>
      <c r="BV35874" s="38"/>
    </row>
    <row r="35875" spans="44:74">
      <c r="AR35875" s="8"/>
      <c r="BV35875" s="38"/>
    </row>
    <row r="35876" spans="44:74">
      <c r="AR35876" s="8"/>
      <c r="BV35876" s="38"/>
    </row>
    <row r="35877" spans="44:74">
      <c r="AR35877" s="8"/>
      <c r="BV35877" s="38"/>
    </row>
    <row r="35878" spans="44:74">
      <c r="AR35878" s="8"/>
      <c r="BV35878" s="38"/>
    </row>
    <row r="35879" spans="44:74">
      <c r="AR35879" s="8"/>
      <c r="BV35879" s="38"/>
    </row>
    <row r="35880" spans="44:74">
      <c r="AR35880" s="8"/>
      <c r="BV35880" s="38"/>
    </row>
    <row r="35881" spans="44:74">
      <c r="AR35881" s="8"/>
      <c r="BV35881" s="38"/>
    </row>
    <row r="35882" spans="44:74">
      <c r="AR35882" s="8"/>
      <c r="BV35882" s="38"/>
    </row>
    <row r="35883" spans="44:74">
      <c r="AR35883" s="8"/>
      <c r="BV35883" s="38"/>
    </row>
    <row r="35884" spans="44:74">
      <c r="AR35884" s="8"/>
      <c r="BV35884" s="38"/>
    </row>
    <row r="35885" spans="44:74">
      <c r="AR35885" s="8"/>
      <c r="BV35885" s="38"/>
    </row>
    <row r="35886" spans="44:74">
      <c r="AR35886" s="8"/>
      <c r="BV35886" s="38"/>
    </row>
    <row r="35887" spans="44:74">
      <c r="AR35887" s="8"/>
      <c r="BV35887" s="38"/>
    </row>
    <row r="35888" spans="44:74">
      <c r="AR35888" s="8"/>
      <c r="BV35888" s="38"/>
    </row>
    <row r="35889" spans="44:74">
      <c r="AR35889" s="8"/>
      <c r="BV35889" s="38"/>
    </row>
    <row r="35890" spans="44:74">
      <c r="AR35890" s="8"/>
      <c r="BV35890" s="38"/>
    </row>
    <row r="35891" spans="44:74">
      <c r="AR35891" s="8"/>
      <c r="BV35891" s="38"/>
    </row>
    <row r="35892" spans="44:74">
      <c r="AR35892" s="8"/>
      <c r="BV35892" s="38"/>
    </row>
    <row r="35893" spans="44:74">
      <c r="AR35893" s="8"/>
      <c r="BV35893" s="38"/>
    </row>
    <row r="35894" spans="44:74">
      <c r="AR35894" s="8"/>
      <c r="BV35894" s="38"/>
    </row>
    <row r="35895" spans="44:74">
      <c r="AR35895" s="8"/>
      <c r="BV35895" s="38"/>
    </row>
    <row r="35896" spans="44:74">
      <c r="AR35896" s="8"/>
      <c r="BV35896" s="38"/>
    </row>
    <row r="35897" spans="44:74">
      <c r="AR35897" s="8"/>
      <c r="BV35897" s="38"/>
    </row>
    <row r="35898" spans="44:74">
      <c r="AR35898" s="8"/>
      <c r="BV35898" s="38"/>
    </row>
    <row r="35899" spans="44:74">
      <c r="AR35899" s="8"/>
      <c r="BV35899" s="38"/>
    </row>
    <row r="35900" spans="44:74">
      <c r="AR35900" s="8"/>
      <c r="BV35900" s="38"/>
    </row>
    <row r="35901" spans="44:74">
      <c r="AR35901" s="8"/>
      <c r="BV35901" s="38"/>
    </row>
    <row r="35902" spans="44:74">
      <c r="AR35902" s="8"/>
      <c r="BV35902" s="38"/>
    </row>
    <row r="35903" spans="44:74">
      <c r="AR35903" s="8"/>
      <c r="BV35903" s="38"/>
    </row>
    <row r="35904" spans="44:74">
      <c r="AR35904" s="8"/>
      <c r="BV35904" s="38"/>
    </row>
    <row r="35905" spans="44:74">
      <c r="AR35905" s="8"/>
      <c r="BV35905" s="38"/>
    </row>
    <row r="35906" spans="44:74">
      <c r="AR35906" s="8"/>
      <c r="BV35906" s="38"/>
    </row>
    <row r="35907" spans="44:74">
      <c r="AR35907" s="8"/>
      <c r="BV35907" s="38"/>
    </row>
    <row r="35908" spans="44:74">
      <c r="AR35908" s="8"/>
      <c r="BV35908" s="38"/>
    </row>
    <row r="35909" spans="44:74">
      <c r="AR35909" s="8"/>
      <c r="BV35909" s="38"/>
    </row>
    <row r="35910" spans="44:74">
      <c r="AR35910" s="8"/>
      <c r="BV35910" s="38"/>
    </row>
    <row r="35911" spans="44:74">
      <c r="AR35911" s="8"/>
      <c r="BV35911" s="38"/>
    </row>
    <row r="35912" spans="44:74">
      <c r="AR35912" s="8"/>
      <c r="BV35912" s="38"/>
    </row>
    <row r="35913" spans="44:74">
      <c r="AR35913" s="8"/>
      <c r="BV35913" s="38"/>
    </row>
    <row r="35914" spans="44:74">
      <c r="AR35914" s="8"/>
      <c r="BV35914" s="38"/>
    </row>
    <row r="35915" spans="44:74">
      <c r="AR35915" s="8"/>
      <c r="BV35915" s="38"/>
    </row>
    <row r="35916" spans="44:74">
      <c r="AR35916" s="8"/>
      <c r="BV35916" s="38"/>
    </row>
    <row r="35917" spans="44:74">
      <c r="AR35917" s="8"/>
      <c r="BV35917" s="38"/>
    </row>
    <row r="35918" spans="44:74">
      <c r="AR35918" s="8"/>
      <c r="BV35918" s="38"/>
    </row>
    <row r="35919" spans="44:74">
      <c r="AR35919" s="8"/>
      <c r="BV35919" s="38"/>
    </row>
    <row r="35920" spans="44:74">
      <c r="AR35920" s="8"/>
      <c r="BV35920" s="38"/>
    </row>
    <row r="35921" spans="44:74">
      <c r="AR35921" s="8"/>
      <c r="BV35921" s="38"/>
    </row>
    <row r="35922" spans="44:74">
      <c r="AR35922" s="8"/>
      <c r="BV35922" s="38"/>
    </row>
    <row r="35923" spans="44:74">
      <c r="AR35923" s="8"/>
      <c r="BV35923" s="38"/>
    </row>
    <row r="35924" spans="44:74">
      <c r="AR35924" s="8"/>
      <c r="BV35924" s="38"/>
    </row>
    <row r="35925" spans="44:74">
      <c r="AR35925" s="8"/>
      <c r="BV35925" s="38"/>
    </row>
    <row r="35926" spans="44:74">
      <c r="AR35926" s="8"/>
      <c r="BV35926" s="38"/>
    </row>
    <row r="35927" spans="44:74">
      <c r="AR35927" s="8"/>
      <c r="BV35927" s="38"/>
    </row>
    <row r="35928" spans="44:74">
      <c r="AR35928" s="8"/>
      <c r="BV35928" s="38"/>
    </row>
    <row r="35929" spans="44:74">
      <c r="AR35929" s="8"/>
      <c r="BV35929" s="38"/>
    </row>
    <row r="35930" spans="44:74">
      <c r="AR35930" s="8"/>
      <c r="BV35930" s="38"/>
    </row>
    <row r="35931" spans="44:74">
      <c r="AR35931" s="8"/>
      <c r="BV35931" s="38"/>
    </row>
    <row r="35932" spans="44:74">
      <c r="AR35932" s="8"/>
      <c r="BV35932" s="38"/>
    </row>
    <row r="35933" spans="44:74">
      <c r="AR35933" s="8"/>
      <c r="BV35933" s="38"/>
    </row>
    <row r="35934" spans="44:74">
      <c r="AR35934" s="8"/>
      <c r="BV35934" s="38"/>
    </row>
    <row r="35935" spans="44:74">
      <c r="AR35935" s="8"/>
      <c r="BV35935" s="38"/>
    </row>
    <row r="35936" spans="44:74">
      <c r="AR35936" s="8"/>
      <c r="BV35936" s="38"/>
    </row>
    <row r="35937" spans="44:74">
      <c r="AR35937" s="8"/>
      <c r="BV35937" s="38"/>
    </row>
    <row r="35938" spans="44:74">
      <c r="AR35938" s="8"/>
      <c r="BV35938" s="38"/>
    </row>
    <row r="35939" spans="44:74">
      <c r="AR35939" s="8"/>
      <c r="BV35939" s="38"/>
    </row>
    <row r="35940" spans="44:74">
      <c r="AR35940" s="8"/>
      <c r="BV35940" s="38"/>
    </row>
    <row r="35941" spans="44:74">
      <c r="AR35941" s="8"/>
      <c r="BV35941" s="38"/>
    </row>
    <row r="35942" spans="44:74">
      <c r="AR35942" s="8"/>
      <c r="BV35942" s="38"/>
    </row>
    <row r="35943" spans="44:74">
      <c r="AR35943" s="8"/>
      <c r="BV35943" s="38"/>
    </row>
    <row r="35944" spans="44:74">
      <c r="AR35944" s="8"/>
      <c r="BV35944" s="38"/>
    </row>
    <row r="35945" spans="44:74">
      <c r="AR35945" s="8"/>
      <c r="BV35945" s="38"/>
    </row>
    <row r="35946" spans="44:74">
      <c r="AR35946" s="8"/>
      <c r="BV35946" s="38"/>
    </row>
    <row r="35947" spans="44:74">
      <c r="AR35947" s="8"/>
      <c r="BV35947" s="38"/>
    </row>
    <row r="35948" spans="44:74">
      <c r="AR35948" s="8"/>
      <c r="BV35948" s="38"/>
    </row>
    <row r="35949" spans="44:74">
      <c r="AR35949" s="8"/>
      <c r="BV35949" s="38"/>
    </row>
    <row r="35950" spans="44:74">
      <c r="AR35950" s="8"/>
      <c r="BV35950" s="38"/>
    </row>
    <row r="35951" spans="44:74">
      <c r="AR35951" s="8"/>
      <c r="BV35951" s="38"/>
    </row>
    <row r="35952" spans="44:74">
      <c r="AR35952" s="8"/>
      <c r="BV35952" s="38"/>
    </row>
    <row r="35953" spans="44:74">
      <c r="AR35953" s="8"/>
      <c r="BV35953" s="38"/>
    </row>
    <row r="35954" spans="44:74">
      <c r="AR35954" s="8"/>
      <c r="BV35954" s="38"/>
    </row>
    <row r="35955" spans="44:74">
      <c r="AR35955" s="8"/>
      <c r="BV35955" s="38"/>
    </row>
    <row r="35956" spans="44:74">
      <c r="AR35956" s="8"/>
      <c r="BV35956" s="38"/>
    </row>
    <row r="35957" spans="44:74">
      <c r="AR35957" s="8"/>
      <c r="BV35957" s="38"/>
    </row>
    <row r="35958" spans="44:74">
      <c r="AR35958" s="8"/>
      <c r="BV35958" s="38"/>
    </row>
    <row r="35959" spans="44:74">
      <c r="AR35959" s="8"/>
      <c r="BV35959" s="38"/>
    </row>
    <row r="35960" spans="44:74">
      <c r="AR35960" s="8"/>
      <c r="BV35960" s="38"/>
    </row>
    <row r="35961" spans="44:74">
      <c r="AR35961" s="8"/>
      <c r="BV35961" s="38"/>
    </row>
    <row r="35962" spans="44:74">
      <c r="AR35962" s="8"/>
      <c r="BV35962" s="38"/>
    </row>
    <row r="35963" spans="44:74">
      <c r="AR35963" s="8"/>
      <c r="BV35963" s="38"/>
    </row>
    <row r="35964" spans="44:74">
      <c r="AR35964" s="8"/>
      <c r="BV35964" s="38"/>
    </row>
    <row r="35965" spans="44:74">
      <c r="AR35965" s="8"/>
      <c r="BV35965" s="38"/>
    </row>
    <row r="35966" spans="44:74">
      <c r="AR35966" s="8"/>
      <c r="BV35966" s="38"/>
    </row>
    <row r="35967" spans="44:74">
      <c r="AR35967" s="8"/>
      <c r="BV35967" s="38"/>
    </row>
    <row r="35968" spans="44:74">
      <c r="AR35968" s="8"/>
      <c r="BV35968" s="38"/>
    </row>
    <row r="35969" spans="44:74">
      <c r="AR35969" s="8"/>
      <c r="BV35969" s="38"/>
    </row>
    <row r="35970" spans="44:74">
      <c r="AR35970" s="8"/>
      <c r="BV35970" s="38"/>
    </row>
    <row r="35971" spans="44:74">
      <c r="AR35971" s="8"/>
      <c r="BV35971" s="38"/>
    </row>
    <row r="35972" spans="44:74">
      <c r="AR35972" s="8"/>
      <c r="BV35972" s="38"/>
    </row>
    <row r="35973" spans="44:74">
      <c r="AR35973" s="8"/>
      <c r="BV35973" s="38"/>
    </row>
    <row r="35974" spans="44:74">
      <c r="AR35974" s="8"/>
      <c r="BV35974" s="38"/>
    </row>
    <row r="35975" spans="44:74">
      <c r="AR35975" s="8"/>
      <c r="BV35975" s="38"/>
    </row>
    <row r="35976" spans="44:74">
      <c r="AR35976" s="8"/>
      <c r="BV35976" s="38"/>
    </row>
    <row r="35977" spans="44:74">
      <c r="AR35977" s="8"/>
      <c r="BV35977" s="38"/>
    </row>
    <row r="35978" spans="44:74">
      <c r="AR35978" s="8"/>
      <c r="BV35978" s="38"/>
    </row>
    <row r="35979" spans="44:74">
      <c r="AR35979" s="8"/>
      <c r="BV35979" s="38"/>
    </row>
    <row r="35980" spans="44:74">
      <c r="AR35980" s="8"/>
      <c r="BV35980" s="38"/>
    </row>
    <row r="35981" spans="44:74">
      <c r="AR35981" s="8"/>
      <c r="BV35981" s="38"/>
    </row>
    <row r="35982" spans="44:74">
      <c r="AR35982" s="8"/>
      <c r="BV35982" s="38"/>
    </row>
    <row r="35983" spans="44:74">
      <c r="AR35983" s="8"/>
      <c r="BV35983" s="38"/>
    </row>
    <row r="35984" spans="44:74">
      <c r="AR35984" s="8"/>
      <c r="BV35984" s="38"/>
    </row>
    <row r="35985" spans="44:74">
      <c r="AR35985" s="8"/>
      <c r="BV35985" s="38"/>
    </row>
    <row r="35986" spans="44:74">
      <c r="AR35986" s="8"/>
      <c r="BV35986" s="38"/>
    </row>
    <row r="35987" spans="44:74">
      <c r="AR35987" s="8"/>
      <c r="BV35987" s="38"/>
    </row>
    <row r="35988" spans="44:74">
      <c r="AR35988" s="8"/>
      <c r="BV35988" s="38"/>
    </row>
    <row r="35989" spans="44:74">
      <c r="AR35989" s="8"/>
      <c r="BV35989" s="38"/>
    </row>
    <row r="35990" spans="44:74">
      <c r="AR35990" s="8"/>
      <c r="BV35990" s="38"/>
    </row>
    <row r="35991" spans="44:74">
      <c r="AR35991" s="8"/>
      <c r="BV35991" s="38"/>
    </row>
    <row r="35992" spans="44:74">
      <c r="AR35992" s="8"/>
      <c r="BV35992" s="38"/>
    </row>
    <row r="35993" spans="44:74">
      <c r="AR35993" s="8"/>
      <c r="BV35993" s="38"/>
    </row>
    <row r="35994" spans="44:74">
      <c r="AR35994" s="8"/>
      <c r="BV35994" s="38"/>
    </row>
    <row r="35995" spans="44:74">
      <c r="AR35995" s="8"/>
      <c r="BV35995" s="38"/>
    </row>
    <row r="35996" spans="44:74">
      <c r="AR35996" s="8"/>
      <c r="BV35996" s="38"/>
    </row>
    <row r="35997" spans="44:74">
      <c r="AR35997" s="8"/>
      <c r="BV35997" s="38"/>
    </row>
    <row r="35998" spans="44:74">
      <c r="AR35998" s="8"/>
      <c r="BV35998" s="38"/>
    </row>
    <row r="35999" spans="44:74">
      <c r="AR35999" s="8"/>
      <c r="BV35999" s="38"/>
    </row>
    <row r="36000" spans="44:74">
      <c r="AR36000" s="8"/>
      <c r="BV36000" s="38"/>
    </row>
    <row r="36001" spans="44:74">
      <c r="AR36001" s="8"/>
      <c r="BV36001" s="38"/>
    </row>
    <row r="36002" spans="44:74">
      <c r="AR36002" s="8"/>
      <c r="BV36002" s="38"/>
    </row>
    <row r="36003" spans="44:74">
      <c r="AR36003" s="8"/>
      <c r="BV36003" s="38"/>
    </row>
    <row r="36004" spans="44:74">
      <c r="AR36004" s="8"/>
      <c r="BV36004" s="38"/>
    </row>
    <row r="36005" spans="44:74">
      <c r="AR36005" s="8"/>
      <c r="BV36005" s="38"/>
    </row>
    <row r="36006" spans="44:74">
      <c r="AR36006" s="8"/>
      <c r="BV36006" s="38"/>
    </row>
    <row r="36007" spans="44:74">
      <c r="AR36007" s="8"/>
      <c r="BV36007" s="38"/>
    </row>
    <row r="36008" spans="44:74">
      <c r="AR36008" s="8"/>
      <c r="BV36008" s="38"/>
    </row>
    <row r="36009" spans="44:74">
      <c r="AR36009" s="8"/>
      <c r="BV36009" s="38"/>
    </row>
    <row r="36010" spans="44:74">
      <c r="AR36010" s="8"/>
      <c r="BV36010" s="38"/>
    </row>
    <row r="36011" spans="44:74">
      <c r="AR36011" s="8"/>
      <c r="BV36011" s="38"/>
    </row>
    <row r="36012" spans="44:74">
      <c r="AR36012" s="8"/>
      <c r="BV36012" s="38"/>
    </row>
    <row r="36013" spans="44:74">
      <c r="AR36013" s="8"/>
      <c r="BV36013" s="38"/>
    </row>
    <row r="36014" spans="44:74">
      <c r="AR36014" s="8"/>
      <c r="BV36014" s="38"/>
    </row>
    <row r="36015" spans="44:74">
      <c r="AR36015" s="8"/>
      <c r="BV36015" s="38"/>
    </row>
    <row r="36016" spans="44:74">
      <c r="AR36016" s="8"/>
      <c r="BV36016" s="38"/>
    </row>
    <row r="36017" spans="44:74">
      <c r="AR36017" s="8"/>
      <c r="BV36017" s="38"/>
    </row>
    <row r="36018" spans="44:74">
      <c r="AR36018" s="8"/>
      <c r="BV36018" s="38"/>
    </row>
    <row r="36019" spans="44:74">
      <c r="AR36019" s="8"/>
      <c r="BV36019" s="38"/>
    </row>
    <row r="36020" spans="44:74">
      <c r="AR36020" s="8"/>
      <c r="BV36020" s="38"/>
    </row>
    <row r="36021" spans="44:74">
      <c r="AR36021" s="8"/>
      <c r="BV36021" s="38"/>
    </row>
    <row r="36022" spans="44:74">
      <c r="AR36022" s="8"/>
      <c r="BV36022" s="38"/>
    </row>
    <row r="36023" spans="44:74">
      <c r="AR36023" s="8"/>
      <c r="BV36023" s="38"/>
    </row>
    <row r="36024" spans="44:74">
      <c r="AR36024" s="8"/>
      <c r="BV36024" s="38"/>
    </row>
    <row r="36025" spans="44:74">
      <c r="AR36025" s="8"/>
      <c r="BV36025" s="38"/>
    </row>
    <row r="36026" spans="44:74">
      <c r="AR36026" s="8"/>
      <c r="BV36026" s="38"/>
    </row>
    <row r="36027" spans="44:74">
      <c r="AR36027" s="8"/>
      <c r="BV36027" s="38"/>
    </row>
    <row r="36028" spans="44:74">
      <c r="AR36028" s="8"/>
      <c r="BV36028" s="38"/>
    </row>
    <row r="36029" spans="44:74">
      <c r="AR36029" s="8"/>
      <c r="BV36029" s="38"/>
    </row>
    <row r="36030" spans="44:74">
      <c r="AR36030" s="8"/>
      <c r="BV36030" s="38"/>
    </row>
    <row r="36031" spans="44:74">
      <c r="AR36031" s="8"/>
      <c r="BV36031" s="38"/>
    </row>
    <row r="36032" spans="44:74">
      <c r="AR36032" s="8"/>
      <c r="BV36032" s="38"/>
    </row>
    <row r="36033" spans="44:74">
      <c r="AR36033" s="8"/>
      <c r="BV36033" s="38"/>
    </row>
    <row r="36034" spans="44:74">
      <c r="AR36034" s="8"/>
      <c r="BV36034" s="38"/>
    </row>
    <row r="36035" spans="44:74">
      <c r="AR36035" s="8"/>
      <c r="BV36035" s="38"/>
    </row>
    <row r="36036" spans="44:74">
      <c r="AR36036" s="8"/>
      <c r="BV36036" s="38"/>
    </row>
    <row r="36037" spans="44:74">
      <c r="AR36037" s="8"/>
      <c r="BV36037" s="38"/>
    </row>
    <row r="36038" spans="44:74">
      <c r="AR36038" s="8"/>
      <c r="BV36038" s="38"/>
    </row>
    <row r="36039" spans="44:74">
      <c r="AR36039" s="8"/>
      <c r="BV36039" s="38"/>
    </row>
    <row r="36040" spans="44:74">
      <c r="AR36040" s="8"/>
      <c r="BV36040" s="38"/>
    </row>
    <row r="36041" spans="44:74">
      <c r="AR36041" s="8"/>
      <c r="BV36041" s="38"/>
    </row>
    <row r="36042" spans="44:74">
      <c r="AR36042" s="8"/>
      <c r="BV36042" s="38"/>
    </row>
    <row r="36043" spans="44:74">
      <c r="AR36043" s="8"/>
      <c r="BV36043" s="38"/>
    </row>
    <row r="36044" spans="44:74">
      <c r="AR36044" s="8"/>
      <c r="BV36044" s="38"/>
    </row>
    <row r="36045" spans="44:74">
      <c r="AR36045" s="8"/>
      <c r="BV36045" s="38"/>
    </row>
    <row r="36046" spans="44:74">
      <c r="AR36046" s="8"/>
      <c r="BV36046" s="38"/>
    </row>
    <row r="36047" spans="44:74">
      <c r="AR36047" s="8"/>
      <c r="BV36047" s="38"/>
    </row>
    <row r="36048" spans="44:74">
      <c r="AR36048" s="8"/>
      <c r="BV36048" s="38"/>
    </row>
    <row r="36049" spans="44:74">
      <c r="AR36049" s="8"/>
      <c r="BV36049" s="38"/>
    </row>
    <row r="36050" spans="44:74">
      <c r="AR36050" s="8"/>
      <c r="BV36050" s="38"/>
    </row>
    <row r="36051" spans="44:74">
      <c r="AR36051" s="8"/>
      <c r="BV36051" s="38"/>
    </row>
    <row r="36052" spans="44:74">
      <c r="AR36052" s="8"/>
      <c r="BV36052" s="38"/>
    </row>
    <row r="36053" spans="44:74">
      <c r="AR36053" s="8"/>
      <c r="BV36053" s="38"/>
    </row>
    <row r="36054" spans="44:74">
      <c r="AR36054" s="8"/>
      <c r="BV36054" s="38"/>
    </row>
    <row r="36055" spans="44:74">
      <c r="AR36055" s="8"/>
      <c r="BV36055" s="38"/>
    </row>
    <row r="36056" spans="44:74">
      <c r="AR36056" s="8"/>
      <c r="BV36056" s="38"/>
    </row>
    <row r="36057" spans="44:74">
      <c r="AR36057" s="8"/>
      <c r="BV36057" s="38"/>
    </row>
    <row r="36058" spans="44:74">
      <c r="AR36058" s="8"/>
      <c r="BV36058" s="38"/>
    </row>
    <row r="36059" spans="44:74">
      <c r="AR36059" s="8"/>
      <c r="BV36059" s="38"/>
    </row>
    <row r="36060" spans="44:74">
      <c r="AR36060" s="8"/>
      <c r="BV36060" s="38"/>
    </row>
    <row r="36061" spans="44:74">
      <c r="AR36061" s="8"/>
      <c r="BV36061" s="38"/>
    </row>
    <row r="36062" spans="44:74">
      <c r="AR36062" s="8"/>
      <c r="BV36062" s="38"/>
    </row>
    <row r="36063" spans="44:74">
      <c r="AR36063" s="8"/>
      <c r="BV36063" s="38"/>
    </row>
    <row r="36064" spans="44:74">
      <c r="AR36064" s="8"/>
      <c r="BV36064" s="38"/>
    </row>
    <row r="36065" spans="44:74">
      <c r="AR36065" s="8"/>
      <c r="BV36065" s="38"/>
    </row>
    <row r="36066" spans="44:74">
      <c r="AR36066" s="8"/>
      <c r="BV36066" s="38"/>
    </row>
    <row r="36067" spans="44:74">
      <c r="AR36067" s="8"/>
      <c r="BV36067" s="38"/>
    </row>
    <row r="36068" spans="44:74">
      <c r="AR36068" s="8"/>
      <c r="BV36068" s="38"/>
    </row>
    <row r="36069" spans="44:74">
      <c r="AR36069" s="8"/>
      <c r="BV36069" s="38"/>
    </row>
    <row r="36070" spans="44:74">
      <c r="AR36070" s="8"/>
      <c r="BV36070" s="38"/>
    </row>
    <row r="36071" spans="44:74">
      <c r="AR36071" s="8"/>
      <c r="BV36071" s="38"/>
    </row>
    <row r="36072" spans="44:74">
      <c r="AR36072" s="8"/>
      <c r="BV36072" s="38"/>
    </row>
    <row r="36073" spans="44:74">
      <c r="AR36073" s="8"/>
      <c r="BV36073" s="38"/>
    </row>
    <row r="36074" spans="44:74">
      <c r="AR36074" s="8"/>
      <c r="BV36074" s="38"/>
    </row>
    <row r="36075" spans="44:74">
      <c r="AR36075" s="8"/>
      <c r="BV36075" s="38"/>
    </row>
    <row r="36076" spans="44:74">
      <c r="AR36076" s="8"/>
      <c r="BV36076" s="38"/>
    </row>
    <row r="36077" spans="44:74">
      <c r="AR36077" s="8"/>
      <c r="BV36077" s="38"/>
    </row>
    <row r="36078" spans="44:74">
      <c r="AR36078" s="8"/>
      <c r="BV36078" s="38"/>
    </row>
    <row r="36079" spans="44:74">
      <c r="AR36079" s="8"/>
      <c r="BV36079" s="38"/>
    </row>
    <row r="36080" spans="44:74">
      <c r="AR36080" s="8"/>
      <c r="BV36080" s="38"/>
    </row>
    <row r="36081" spans="44:74">
      <c r="AR36081" s="8"/>
      <c r="BV36081" s="38"/>
    </row>
    <row r="36082" spans="44:74">
      <c r="AR36082" s="8"/>
      <c r="BV36082" s="38"/>
    </row>
    <row r="36083" spans="44:74">
      <c r="AR36083" s="8"/>
      <c r="BV36083" s="38"/>
    </row>
    <row r="36084" spans="44:74">
      <c r="AR36084" s="8"/>
      <c r="BV36084" s="38"/>
    </row>
    <row r="36085" spans="44:74">
      <c r="AR36085" s="8"/>
      <c r="BV36085" s="38"/>
    </row>
    <row r="36086" spans="44:74">
      <c r="AR36086" s="8"/>
      <c r="BV36086" s="38"/>
    </row>
    <row r="36087" spans="44:74">
      <c r="AR36087" s="8"/>
      <c r="BV36087" s="38"/>
    </row>
    <row r="36088" spans="44:74">
      <c r="AR36088" s="8"/>
      <c r="BV36088" s="38"/>
    </row>
    <row r="36089" spans="44:74">
      <c r="AR36089" s="8"/>
      <c r="BV36089" s="38"/>
    </row>
    <row r="36090" spans="44:74">
      <c r="AR36090" s="8"/>
      <c r="BV36090" s="38"/>
    </row>
    <row r="36091" spans="44:74">
      <c r="AR36091" s="8"/>
      <c r="BV36091" s="38"/>
    </row>
    <row r="36092" spans="44:74">
      <c r="AR36092" s="8"/>
      <c r="BV36092" s="38"/>
    </row>
    <row r="36093" spans="44:74">
      <c r="AR36093" s="8"/>
      <c r="BV36093" s="38"/>
    </row>
    <row r="36094" spans="44:74">
      <c r="AR36094" s="8"/>
      <c r="BV36094" s="38"/>
    </row>
    <row r="36095" spans="44:74">
      <c r="AR36095" s="8"/>
      <c r="BV36095" s="38"/>
    </row>
    <row r="36096" spans="44:74">
      <c r="AR36096" s="8"/>
      <c r="BV36096" s="38"/>
    </row>
    <row r="36097" spans="44:74">
      <c r="AR36097" s="8"/>
      <c r="BV36097" s="38"/>
    </row>
    <row r="36098" spans="44:74">
      <c r="AR36098" s="8"/>
      <c r="BV36098" s="38"/>
    </row>
    <row r="36099" spans="44:74">
      <c r="AR36099" s="8"/>
      <c r="BV36099" s="38"/>
    </row>
    <row r="36100" spans="44:74">
      <c r="AR36100" s="8"/>
      <c r="BV36100" s="38"/>
    </row>
    <row r="36101" spans="44:74">
      <c r="AR36101" s="8"/>
      <c r="BV36101" s="38"/>
    </row>
    <row r="36102" spans="44:74">
      <c r="AR36102" s="8"/>
      <c r="BV36102" s="38"/>
    </row>
    <row r="36103" spans="44:74">
      <c r="AR36103" s="8"/>
      <c r="BV36103" s="38"/>
    </row>
    <row r="36104" spans="44:74">
      <c r="AR36104" s="8"/>
      <c r="BV36104" s="38"/>
    </row>
    <row r="36105" spans="44:74">
      <c r="AR36105" s="8"/>
      <c r="BV36105" s="38"/>
    </row>
    <row r="36106" spans="44:74">
      <c r="AR36106" s="8"/>
      <c r="BV36106" s="38"/>
    </row>
    <row r="36107" spans="44:74">
      <c r="AR36107" s="8"/>
      <c r="BV36107" s="38"/>
    </row>
    <row r="36108" spans="44:74">
      <c r="AR36108" s="8"/>
      <c r="BV36108" s="38"/>
    </row>
    <row r="36109" spans="44:74">
      <c r="AR36109" s="8"/>
      <c r="BV36109" s="38"/>
    </row>
    <row r="36110" spans="44:74">
      <c r="AR36110" s="8"/>
      <c r="BV36110" s="38"/>
    </row>
    <row r="36111" spans="44:74">
      <c r="AR36111" s="8"/>
      <c r="BV36111" s="38"/>
    </row>
    <row r="36112" spans="44:74">
      <c r="AR36112" s="8"/>
      <c r="BV36112" s="38"/>
    </row>
    <row r="36113" spans="44:74">
      <c r="AR36113" s="8"/>
      <c r="BV36113" s="38"/>
    </row>
    <row r="36114" spans="44:74">
      <c r="AR36114" s="8"/>
      <c r="BV36114" s="38"/>
    </row>
    <row r="36115" spans="44:74">
      <c r="AR36115" s="8"/>
      <c r="BV36115" s="38"/>
    </row>
    <row r="36116" spans="44:74">
      <c r="AR36116" s="8"/>
      <c r="BV36116" s="38"/>
    </row>
    <row r="36117" spans="44:74">
      <c r="AR36117" s="8"/>
      <c r="BV36117" s="38"/>
    </row>
    <row r="36118" spans="44:74">
      <c r="AR36118" s="8"/>
      <c r="BV36118" s="38"/>
    </row>
    <row r="36119" spans="44:74">
      <c r="AR36119" s="8"/>
      <c r="BV36119" s="38"/>
    </row>
    <row r="36120" spans="44:74">
      <c r="AR36120" s="8"/>
      <c r="BV36120" s="38"/>
    </row>
    <row r="36121" spans="44:74">
      <c r="AR36121" s="8"/>
      <c r="BV36121" s="38"/>
    </row>
    <row r="36122" spans="44:74">
      <c r="AR36122" s="8"/>
      <c r="BV36122" s="38"/>
    </row>
    <row r="36123" spans="44:74">
      <c r="AR36123" s="8"/>
      <c r="BV36123" s="38"/>
    </row>
    <row r="36124" spans="44:74">
      <c r="AR36124" s="8"/>
      <c r="BV36124" s="38"/>
    </row>
    <row r="36125" spans="44:74">
      <c r="AR36125" s="8"/>
      <c r="BV36125" s="38"/>
    </row>
    <row r="36126" spans="44:74">
      <c r="AR36126" s="8"/>
      <c r="BV36126" s="38"/>
    </row>
    <row r="36127" spans="44:74">
      <c r="AR36127" s="8"/>
      <c r="BV36127" s="38"/>
    </row>
    <row r="36128" spans="44:74">
      <c r="AR36128" s="8"/>
      <c r="BV36128" s="38"/>
    </row>
    <row r="36129" spans="44:74">
      <c r="AR36129" s="8"/>
      <c r="BV36129" s="38"/>
    </row>
    <row r="36130" spans="44:74">
      <c r="AR36130" s="8"/>
      <c r="BV36130" s="38"/>
    </row>
    <row r="36131" spans="44:74">
      <c r="AR36131" s="8"/>
      <c r="BV36131" s="38"/>
    </row>
    <row r="36132" spans="44:74">
      <c r="AR36132" s="8"/>
      <c r="BV36132" s="38"/>
    </row>
    <row r="36133" spans="44:74">
      <c r="AR36133" s="8"/>
      <c r="BV36133" s="38"/>
    </row>
    <row r="36134" spans="44:74">
      <c r="AR36134" s="8"/>
      <c r="BV36134" s="38"/>
    </row>
    <row r="36135" spans="44:74">
      <c r="AR36135" s="8"/>
      <c r="BV36135" s="38"/>
    </row>
    <row r="36136" spans="44:74">
      <c r="AR36136" s="8"/>
      <c r="BV36136" s="38"/>
    </row>
    <row r="36137" spans="44:74">
      <c r="AR36137" s="8"/>
      <c r="BV36137" s="38"/>
    </row>
    <row r="36138" spans="44:74">
      <c r="AR36138" s="8"/>
      <c r="BV36138" s="38"/>
    </row>
    <row r="36139" spans="44:74">
      <c r="AR36139" s="8"/>
      <c r="BV36139" s="38"/>
    </row>
    <row r="36140" spans="44:74">
      <c r="AR36140" s="8"/>
      <c r="BV36140" s="38"/>
    </row>
    <row r="36141" spans="44:74">
      <c r="AR36141" s="8"/>
      <c r="BV36141" s="38"/>
    </row>
    <row r="36142" spans="44:74">
      <c r="AR36142" s="8"/>
      <c r="BV36142" s="38"/>
    </row>
    <row r="36143" spans="44:74">
      <c r="AR36143" s="8"/>
      <c r="BV36143" s="38"/>
    </row>
    <row r="36144" spans="44:74">
      <c r="AR36144" s="8"/>
      <c r="BV36144" s="38"/>
    </row>
    <row r="36145" spans="44:74">
      <c r="AR36145" s="8"/>
      <c r="BV36145" s="38"/>
    </row>
    <row r="36146" spans="44:74">
      <c r="AR36146" s="8"/>
      <c r="BV36146" s="38"/>
    </row>
    <row r="36147" spans="44:74">
      <c r="AR36147" s="8"/>
      <c r="BV36147" s="38"/>
    </row>
    <row r="36148" spans="44:74">
      <c r="AR36148" s="8"/>
      <c r="BV36148" s="38"/>
    </row>
    <row r="36149" spans="44:74">
      <c r="AR36149" s="8"/>
      <c r="BV36149" s="38"/>
    </row>
    <row r="36150" spans="44:74">
      <c r="AR36150" s="8"/>
      <c r="BV36150" s="38"/>
    </row>
    <row r="36151" spans="44:74">
      <c r="AR36151" s="8"/>
      <c r="BV36151" s="38"/>
    </row>
    <row r="36152" spans="44:74">
      <c r="AR36152" s="8"/>
      <c r="BV36152" s="38"/>
    </row>
    <row r="36153" spans="44:74">
      <c r="AR36153" s="8"/>
      <c r="BV36153" s="38"/>
    </row>
    <row r="36154" spans="44:74">
      <c r="AR36154" s="8"/>
      <c r="BV36154" s="38"/>
    </row>
    <row r="36155" spans="44:74">
      <c r="AR36155" s="8"/>
      <c r="BV36155" s="38"/>
    </row>
    <row r="36156" spans="44:74">
      <c r="AR36156" s="8"/>
      <c r="BV36156" s="38"/>
    </row>
    <row r="36157" spans="44:74">
      <c r="AR36157" s="8"/>
      <c r="BV36157" s="38"/>
    </row>
    <row r="36158" spans="44:74">
      <c r="AR36158" s="8"/>
      <c r="BV36158" s="38"/>
    </row>
    <row r="36159" spans="44:74">
      <c r="AR36159" s="8"/>
      <c r="BV36159" s="38"/>
    </row>
    <row r="36160" spans="44:74">
      <c r="AR36160" s="8"/>
      <c r="BV36160" s="38"/>
    </row>
    <row r="36161" spans="44:74">
      <c r="AR36161" s="8"/>
      <c r="BV36161" s="38"/>
    </row>
    <row r="36162" spans="44:74">
      <c r="AR36162" s="8"/>
      <c r="BV36162" s="38"/>
    </row>
    <row r="36163" spans="44:74">
      <c r="AR36163" s="8"/>
      <c r="BV36163" s="38"/>
    </row>
    <row r="36164" spans="44:74">
      <c r="AR36164" s="8"/>
      <c r="BV36164" s="38"/>
    </row>
    <row r="36165" spans="44:74">
      <c r="AR36165" s="8"/>
      <c r="BV36165" s="38"/>
    </row>
    <row r="36166" spans="44:74">
      <c r="AR36166" s="8"/>
      <c r="BV36166" s="38"/>
    </row>
    <row r="36167" spans="44:74">
      <c r="AR36167" s="8"/>
      <c r="BV36167" s="38"/>
    </row>
    <row r="36168" spans="44:74">
      <c r="AR36168" s="8"/>
      <c r="BV36168" s="38"/>
    </row>
    <row r="36169" spans="44:74">
      <c r="AR36169" s="8"/>
      <c r="BV36169" s="38"/>
    </row>
    <row r="36170" spans="44:74">
      <c r="AR36170" s="8"/>
      <c r="BV36170" s="38"/>
    </row>
    <row r="36171" spans="44:74">
      <c r="AR36171" s="8"/>
      <c r="BV36171" s="38"/>
    </row>
    <row r="36172" spans="44:74">
      <c r="AR36172" s="8"/>
      <c r="BV36172" s="38"/>
    </row>
    <row r="36173" spans="44:74">
      <c r="AR36173" s="8"/>
      <c r="BV36173" s="38"/>
    </row>
    <row r="36174" spans="44:74">
      <c r="AR36174" s="8"/>
      <c r="BV36174" s="38"/>
    </row>
    <row r="36175" spans="44:74">
      <c r="AR36175" s="8"/>
      <c r="BV36175" s="38"/>
    </row>
    <row r="36176" spans="44:74">
      <c r="AR36176" s="8"/>
      <c r="BV36176" s="38"/>
    </row>
    <row r="36177" spans="44:74">
      <c r="AR36177" s="8"/>
      <c r="BV36177" s="38"/>
    </row>
    <row r="36178" spans="44:74">
      <c r="AR36178" s="8"/>
      <c r="BV36178" s="38"/>
    </row>
    <row r="36179" spans="44:74">
      <c r="AR36179" s="8"/>
      <c r="BV36179" s="38"/>
    </row>
    <row r="36180" spans="44:74">
      <c r="AR36180" s="8"/>
      <c r="BV36180" s="38"/>
    </row>
    <row r="36181" spans="44:74">
      <c r="AR36181" s="8"/>
      <c r="BV36181" s="38"/>
    </row>
    <row r="36182" spans="44:74">
      <c r="AR36182" s="8"/>
      <c r="BV36182" s="38"/>
    </row>
    <row r="36183" spans="44:74">
      <c r="AR36183" s="8"/>
      <c r="BV36183" s="38"/>
    </row>
    <row r="36184" spans="44:74">
      <c r="AR36184" s="8"/>
      <c r="BV36184" s="38"/>
    </row>
    <row r="36185" spans="44:74">
      <c r="AR36185" s="8"/>
      <c r="BV36185" s="38"/>
    </row>
    <row r="36186" spans="44:74">
      <c r="AR36186" s="8"/>
      <c r="BV36186" s="38"/>
    </row>
    <row r="36187" spans="44:74">
      <c r="AR36187" s="8"/>
      <c r="BV36187" s="38"/>
    </row>
    <row r="36188" spans="44:74">
      <c r="AR36188" s="8"/>
      <c r="BV36188" s="38"/>
    </row>
    <row r="36189" spans="44:74">
      <c r="AR36189" s="8"/>
      <c r="BV36189" s="38"/>
    </row>
    <row r="36190" spans="44:74">
      <c r="AR36190" s="8"/>
      <c r="BV36190" s="38"/>
    </row>
    <row r="36191" spans="44:74">
      <c r="AR36191" s="8"/>
      <c r="BV36191" s="38"/>
    </row>
    <row r="36192" spans="44:74">
      <c r="AR36192" s="8"/>
      <c r="BV36192" s="38"/>
    </row>
    <row r="36193" spans="44:74">
      <c r="AR36193" s="8"/>
      <c r="BV36193" s="38"/>
    </row>
    <row r="36194" spans="44:74">
      <c r="AR36194" s="8"/>
      <c r="BV36194" s="38"/>
    </row>
    <row r="36195" spans="44:74">
      <c r="AR36195" s="8"/>
      <c r="BV36195" s="38"/>
    </row>
    <row r="36196" spans="44:74">
      <c r="AR36196" s="8"/>
      <c r="BV36196" s="38"/>
    </row>
    <row r="36197" spans="44:74">
      <c r="AR36197" s="8"/>
      <c r="BV36197" s="38"/>
    </row>
    <row r="36198" spans="44:74">
      <c r="AR36198" s="8"/>
      <c r="BV36198" s="38"/>
    </row>
    <row r="36199" spans="44:74">
      <c r="AR36199" s="8"/>
      <c r="BV36199" s="38"/>
    </row>
    <row r="36200" spans="44:74">
      <c r="AR36200" s="8"/>
      <c r="BV36200" s="38"/>
    </row>
    <row r="36201" spans="44:74">
      <c r="AR36201" s="8"/>
      <c r="BV36201" s="38"/>
    </row>
    <row r="36202" spans="44:74">
      <c r="AR36202" s="8"/>
      <c r="BV36202" s="38"/>
    </row>
    <row r="36203" spans="44:74">
      <c r="AR36203" s="8"/>
      <c r="BV36203" s="38"/>
    </row>
    <row r="36204" spans="44:74">
      <c r="AR36204" s="8"/>
      <c r="BV36204" s="38"/>
    </row>
    <row r="36205" spans="44:74">
      <c r="AR36205" s="8"/>
      <c r="BV36205" s="38"/>
    </row>
    <row r="36206" spans="44:74">
      <c r="AR36206" s="8"/>
      <c r="BV36206" s="38"/>
    </row>
    <row r="36207" spans="44:74">
      <c r="AR36207" s="8"/>
      <c r="BV36207" s="38"/>
    </row>
    <row r="36208" spans="44:74">
      <c r="AR36208" s="8"/>
      <c r="BV36208" s="38"/>
    </row>
    <row r="36209" spans="44:74">
      <c r="AR36209" s="8"/>
      <c r="BV36209" s="38"/>
    </row>
    <row r="36210" spans="44:74">
      <c r="AR36210" s="8"/>
      <c r="BV36210" s="38"/>
    </row>
    <row r="36211" spans="44:74">
      <c r="AR36211" s="8"/>
      <c r="BV36211" s="38"/>
    </row>
    <row r="36212" spans="44:74">
      <c r="AR36212" s="8"/>
      <c r="BV36212" s="38"/>
    </row>
    <row r="36213" spans="44:74">
      <c r="AR36213" s="8"/>
      <c r="BV36213" s="38"/>
    </row>
    <row r="36214" spans="44:74">
      <c r="AR36214" s="8"/>
      <c r="BV36214" s="38"/>
    </row>
    <row r="36215" spans="44:74">
      <c r="AR36215" s="8"/>
      <c r="BV36215" s="38"/>
    </row>
    <row r="36216" spans="44:74">
      <c r="AR36216" s="8"/>
      <c r="BV36216" s="38"/>
    </row>
    <row r="36217" spans="44:74">
      <c r="AR36217" s="8"/>
      <c r="BV36217" s="38"/>
    </row>
    <row r="36218" spans="44:74">
      <c r="AR36218" s="8"/>
      <c r="BV36218" s="38"/>
    </row>
    <row r="36219" spans="44:74">
      <c r="AR36219" s="8"/>
      <c r="BV36219" s="38"/>
    </row>
    <row r="36220" spans="44:74">
      <c r="AR36220" s="8"/>
      <c r="BV36220" s="38"/>
    </row>
    <row r="36221" spans="44:74">
      <c r="AR36221" s="8"/>
      <c r="BV36221" s="38"/>
    </row>
    <row r="36222" spans="44:74">
      <c r="AR36222" s="8"/>
      <c r="BV36222" s="38"/>
    </row>
    <row r="36223" spans="44:74">
      <c r="AR36223" s="8"/>
      <c r="BV36223" s="38"/>
    </row>
    <row r="36224" spans="44:74">
      <c r="AR36224" s="8"/>
      <c r="BV36224" s="38"/>
    </row>
    <row r="36225" spans="44:74">
      <c r="AR36225" s="8"/>
      <c r="BV36225" s="38"/>
    </row>
    <row r="36226" spans="44:74">
      <c r="AR36226" s="8"/>
      <c r="BV36226" s="38"/>
    </row>
    <row r="36227" spans="44:74">
      <c r="AR36227" s="8"/>
      <c r="BV36227" s="38"/>
    </row>
    <row r="36228" spans="44:74">
      <c r="AR36228" s="8"/>
      <c r="BV36228" s="38"/>
    </row>
    <row r="36229" spans="44:74">
      <c r="AR36229" s="8"/>
      <c r="BV36229" s="38"/>
    </row>
    <row r="36230" spans="44:74">
      <c r="AR36230" s="8"/>
      <c r="BV36230" s="38"/>
    </row>
    <row r="36231" spans="44:74">
      <c r="AR36231" s="8"/>
      <c r="BV36231" s="38"/>
    </row>
    <row r="36232" spans="44:74">
      <c r="AR36232" s="8"/>
      <c r="BV36232" s="38"/>
    </row>
    <row r="36233" spans="44:74">
      <c r="AR36233" s="8"/>
      <c r="BV36233" s="38"/>
    </row>
    <row r="36234" spans="44:74">
      <c r="AR36234" s="8"/>
      <c r="BV36234" s="38"/>
    </row>
    <row r="36235" spans="44:74">
      <c r="AR36235" s="8"/>
      <c r="BV36235" s="38"/>
    </row>
    <row r="36236" spans="44:74">
      <c r="AR36236" s="8"/>
      <c r="BV36236" s="38"/>
    </row>
    <row r="36237" spans="44:74">
      <c r="AR36237" s="8"/>
      <c r="BV36237" s="38"/>
    </row>
    <row r="36238" spans="44:74">
      <c r="AR36238" s="8"/>
      <c r="BV36238" s="38"/>
    </row>
    <row r="36239" spans="44:74">
      <c r="AR36239" s="8"/>
      <c r="BV36239" s="38"/>
    </row>
    <row r="36240" spans="44:74">
      <c r="AR36240" s="8"/>
      <c r="BV36240" s="38"/>
    </row>
    <row r="36241" spans="44:74">
      <c r="AR36241" s="8"/>
      <c r="BV36241" s="38"/>
    </row>
    <row r="36242" spans="44:74">
      <c r="AR36242" s="8"/>
      <c r="BV36242" s="38"/>
    </row>
    <row r="36243" spans="44:74">
      <c r="AR36243" s="8"/>
      <c r="BV36243" s="38"/>
    </row>
    <row r="36244" spans="44:74">
      <c r="AR36244" s="8"/>
      <c r="BV36244" s="38"/>
    </row>
    <row r="36245" spans="44:74">
      <c r="AR36245" s="8"/>
      <c r="BV36245" s="38"/>
    </row>
    <row r="36246" spans="44:74">
      <c r="AR36246" s="8"/>
      <c r="BV36246" s="38"/>
    </row>
    <row r="36247" spans="44:74">
      <c r="AR36247" s="8"/>
      <c r="BV36247" s="38"/>
    </row>
    <row r="36248" spans="44:74">
      <c r="AR36248" s="8"/>
      <c r="BV36248" s="38"/>
    </row>
    <row r="36249" spans="44:74">
      <c r="AR36249" s="8"/>
      <c r="BV36249" s="38"/>
    </row>
    <row r="36250" spans="44:74">
      <c r="AR36250" s="8"/>
      <c r="BV36250" s="38"/>
    </row>
    <row r="36251" spans="44:74">
      <c r="AR36251" s="8"/>
      <c r="BV36251" s="38"/>
    </row>
    <row r="36252" spans="44:74">
      <c r="AR36252" s="8"/>
      <c r="BV36252" s="38"/>
    </row>
    <row r="36253" spans="44:74">
      <c r="AR36253" s="8"/>
      <c r="BV36253" s="38"/>
    </row>
    <row r="36254" spans="44:74">
      <c r="AR36254" s="8"/>
      <c r="BV36254" s="38"/>
    </row>
    <row r="36255" spans="44:74">
      <c r="AR36255" s="8"/>
      <c r="BV36255" s="38"/>
    </row>
    <row r="36256" spans="44:74">
      <c r="AR36256" s="8"/>
      <c r="BV36256" s="38"/>
    </row>
    <row r="36257" spans="44:74">
      <c r="AR36257" s="8"/>
      <c r="BV36257" s="38"/>
    </row>
    <row r="36258" spans="44:74">
      <c r="AR36258" s="8"/>
      <c r="BV36258" s="38"/>
    </row>
    <row r="36259" spans="44:74">
      <c r="AR36259" s="8"/>
      <c r="BV36259" s="38"/>
    </row>
    <row r="36260" spans="44:74">
      <c r="AR36260" s="8"/>
      <c r="BV36260" s="38"/>
    </row>
    <row r="36261" spans="44:74">
      <c r="AR36261" s="8"/>
      <c r="BV36261" s="38"/>
    </row>
    <row r="36262" spans="44:74">
      <c r="AR36262" s="8"/>
      <c r="BV36262" s="38"/>
    </row>
    <row r="36263" spans="44:74">
      <c r="AR36263" s="8"/>
      <c r="BV36263" s="38"/>
    </row>
    <row r="36264" spans="44:74">
      <c r="AR36264" s="8"/>
      <c r="BV36264" s="38"/>
    </row>
    <row r="36265" spans="44:74">
      <c r="AR36265" s="8"/>
      <c r="BV36265" s="38"/>
    </row>
    <row r="36266" spans="44:74">
      <c r="AR36266" s="8"/>
      <c r="BV36266" s="38"/>
    </row>
    <row r="36267" spans="44:74">
      <c r="AR36267" s="8"/>
      <c r="BV36267" s="38"/>
    </row>
    <row r="36268" spans="44:74">
      <c r="AR36268" s="8"/>
      <c r="BV36268" s="38"/>
    </row>
    <row r="36269" spans="44:74">
      <c r="AR36269" s="8"/>
      <c r="BV36269" s="38"/>
    </row>
    <row r="36270" spans="44:74">
      <c r="AR36270" s="8"/>
      <c r="BV36270" s="38"/>
    </row>
    <row r="36271" spans="44:74">
      <c r="AR36271" s="8"/>
      <c r="BV36271" s="38"/>
    </row>
    <row r="36272" spans="44:74">
      <c r="AR36272" s="8"/>
      <c r="BV36272" s="38"/>
    </row>
    <row r="36273" spans="44:74">
      <c r="AR36273" s="8"/>
      <c r="BV36273" s="38"/>
    </row>
    <row r="36274" spans="44:74">
      <c r="AR36274" s="8"/>
      <c r="BV36274" s="38"/>
    </row>
    <row r="36275" spans="44:74">
      <c r="AR36275" s="8"/>
      <c r="BV36275" s="38"/>
    </row>
    <row r="36276" spans="44:74">
      <c r="AR36276" s="8"/>
      <c r="BV36276" s="38"/>
    </row>
    <row r="36277" spans="44:74">
      <c r="AR36277" s="8"/>
      <c r="BV36277" s="38"/>
    </row>
    <row r="36278" spans="44:74">
      <c r="AR36278" s="8"/>
      <c r="BV36278" s="38"/>
    </row>
    <row r="36279" spans="44:74">
      <c r="AR36279" s="8"/>
      <c r="BV36279" s="38"/>
    </row>
    <row r="36280" spans="44:74">
      <c r="AR36280" s="8"/>
      <c r="BV36280" s="38"/>
    </row>
    <row r="36281" spans="44:74">
      <c r="AR36281" s="8"/>
      <c r="BV36281" s="38"/>
    </row>
    <row r="36282" spans="44:74">
      <c r="AR36282" s="8"/>
      <c r="BV36282" s="38"/>
    </row>
    <row r="36283" spans="44:74">
      <c r="AR36283" s="8"/>
      <c r="BV36283" s="38"/>
    </row>
    <row r="36284" spans="44:74">
      <c r="AR36284" s="8"/>
      <c r="BV36284" s="38"/>
    </row>
    <row r="36285" spans="44:74">
      <c r="AR36285" s="8"/>
      <c r="BV36285" s="38"/>
    </row>
    <row r="36286" spans="44:74">
      <c r="AR36286" s="8"/>
      <c r="BV36286" s="38"/>
    </row>
    <row r="36287" spans="44:74">
      <c r="AR36287" s="8"/>
      <c r="BV36287" s="38"/>
    </row>
    <row r="36288" spans="44:74">
      <c r="AR36288" s="8"/>
      <c r="BV36288" s="38"/>
    </row>
    <row r="36289" spans="44:74">
      <c r="AR36289" s="8"/>
      <c r="BV36289" s="38"/>
    </row>
    <row r="36290" spans="44:74">
      <c r="AR36290" s="8"/>
      <c r="BV36290" s="38"/>
    </row>
    <row r="36291" spans="44:74">
      <c r="AR36291" s="8"/>
      <c r="BV36291" s="38"/>
    </row>
    <row r="36292" spans="44:74">
      <c r="AR36292" s="8"/>
      <c r="BV36292" s="38"/>
    </row>
    <row r="36293" spans="44:74">
      <c r="AR36293" s="8"/>
      <c r="BV36293" s="38"/>
    </row>
    <row r="36294" spans="44:74">
      <c r="AR36294" s="8"/>
      <c r="BV36294" s="38"/>
    </row>
    <row r="36295" spans="44:74">
      <c r="AR36295" s="8"/>
      <c r="BV36295" s="38"/>
    </row>
    <row r="36296" spans="44:74">
      <c r="AR36296" s="8"/>
      <c r="BV36296" s="38"/>
    </row>
    <row r="36297" spans="44:74">
      <c r="AR36297" s="8"/>
      <c r="BV36297" s="38"/>
    </row>
    <row r="36298" spans="44:74">
      <c r="AR36298" s="8"/>
      <c r="BV36298" s="38"/>
    </row>
    <row r="36299" spans="44:74">
      <c r="AR36299" s="8"/>
      <c r="BV36299" s="38"/>
    </row>
    <row r="36300" spans="44:74">
      <c r="AR36300" s="8"/>
      <c r="BV36300" s="38"/>
    </row>
    <row r="36301" spans="44:74">
      <c r="AR36301" s="8"/>
      <c r="BV36301" s="38"/>
    </row>
    <row r="36302" spans="44:74">
      <c r="AR36302" s="8"/>
      <c r="BV36302" s="38"/>
    </row>
    <row r="36303" spans="44:74">
      <c r="AR36303" s="8"/>
      <c r="BV36303" s="38"/>
    </row>
    <row r="36304" spans="44:74">
      <c r="AR36304" s="8"/>
      <c r="BV36304" s="38"/>
    </row>
    <row r="36305" spans="44:74">
      <c r="AR36305" s="8"/>
      <c r="BV36305" s="38"/>
    </row>
    <row r="36306" spans="44:74">
      <c r="AR36306" s="8"/>
      <c r="BV36306" s="38"/>
    </row>
    <row r="36307" spans="44:74">
      <c r="AR36307" s="8"/>
      <c r="BV36307" s="38"/>
    </row>
    <row r="36308" spans="44:74">
      <c r="AR36308" s="8"/>
      <c r="BV36308" s="38"/>
    </row>
    <row r="36309" spans="44:74">
      <c r="AR36309" s="8"/>
      <c r="BV36309" s="38"/>
    </row>
    <row r="36310" spans="44:74">
      <c r="AR36310" s="8"/>
      <c r="BV36310" s="38"/>
    </row>
    <row r="36311" spans="44:74">
      <c r="AR36311" s="8"/>
      <c r="BV36311" s="38"/>
    </row>
    <row r="36312" spans="44:74">
      <c r="AR36312" s="8"/>
      <c r="BV36312" s="38"/>
    </row>
    <row r="36313" spans="44:74">
      <c r="AR36313" s="8"/>
      <c r="BV36313" s="38"/>
    </row>
    <row r="36314" spans="44:74">
      <c r="AR36314" s="8"/>
      <c r="BV36314" s="38"/>
    </row>
    <row r="36315" spans="44:74">
      <c r="AR36315" s="8"/>
      <c r="BV36315" s="38"/>
    </row>
    <row r="36316" spans="44:74">
      <c r="AR36316" s="8"/>
      <c r="BV36316" s="38"/>
    </row>
    <row r="36317" spans="44:74">
      <c r="AR36317" s="8"/>
      <c r="BV36317" s="38"/>
    </row>
    <row r="36318" spans="44:74">
      <c r="AR36318" s="8"/>
      <c r="BV36318" s="38"/>
    </row>
    <row r="36319" spans="44:74">
      <c r="AR36319" s="8"/>
      <c r="BV36319" s="38"/>
    </row>
    <row r="36320" spans="44:74">
      <c r="AR36320" s="8"/>
      <c r="BV36320" s="38"/>
    </row>
    <row r="36321" spans="44:74">
      <c r="AR36321" s="8"/>
      <c r="BV36321" s="38"/>
    </row>
    <row r="36322" spans="44:74">
      <c r="AR36322" s="8"/>
      <c r="BV36322" s="38"/>
    </row>
    <row r="36323" spans="44:74">
      <c r="AR36323" s="8"/>
      <c r="BV36323" s="38"/>
    </row>
    <row r="36324" spans="44:74">
      <c r="AR36324" s="8"/>
      <c r="BV36324" s="38"/>
    </row>
    <row r="36325" spans="44:74">
      <c r="AR36325" s="8"/>
      <c r="BV36325" s="38"/>
    </row>
    <row r="36326" spans="44:74">
      <c r="AR36326" s="8"/>
      <c r="BV36326" s="38"/>
    </row>
    <row r="36327" spans="44:74">
      <c r="AR36327" s="8"/>
      <c r="BV36327" s="38"/>
    </row>
    <row r="36328" spans="44:74">
      <c r="AR36328" s="8"/>
      <c r="BV36328" s="38"/>
    </row>
    <row r="36329" spans="44:74">
      <c r="AR36329" s="8"/>
      <c r="BV36329" s="38"/>
    </row>
    <row r="36330" spans="44:74">
      <c r="AR36330" s="8"/>
      <c r="BV36330" s="38"/>
    </row>
    <row r="36331" spans="44:74">
      <c r="AR36331" s="8"/>
      <c r="BV36331" s="38"/>
    </row>
    <row r="36332" spans="44:74">
      <c r="AR36332" s="8"/>
      <c r="BV36332" s="38"/>
    </row>
    <row r="36333" spans="44:74">
      <c r="AR36333" s="8"/>
      <c r="BV36333" s="38"/>
    </row>
    <row r="36334" spans="44:74">
      <c r="AR36334" s="8"/>
      <c r="BV36334" s="38"/>
    </row>
    <row r="36335" spans="44:74">
      <c r="AR36335" s="8"/>
      <c r="BV36335" s="38"/>
    </row>
    <row r="36336" spans="44:74">
      <c r="AR36336" s="8"/>
      <c r="BV36336" s="38"/>
    </row>
    <row r="36337" spans="44:74">
      <c r="AR36337" s="8"/>
      <c r="BV36337" s="38"/>
    </row>
    <row r="36338" spans="44:74">
      <c r="AR36338" s="8"/>
      <c r="BV36338" s="38"/>
    </row>
    <row r="36339" spans="44:74">
      <c r="AR36339" s="8"/>
      <c r="BV36339" s="38"/>
    </row>
    <row r="36340" spans="44:74">
      <c r="AR36340" s="8"/>
      <c r="BV36340" s="38"/>
    </row>
    <row r="36341" spans="44:74">
      <c r="AR36341" s="8"/>
      <c r="BV36341" s="38"/>
    </row>
    <row r="36342" spans="44:74">
      <c r="AR36342" s="8"/>
      <c r="BV36342" s="38"/>
    </row>
    <row r="36343" spans="44:74">
      <c r="AR36343" s="8"/>
      <c r="BV36343" s="38"/>
    </row>
    <row r="36344" spans="44:74">
      <c r="AR36344" s="8"/>
      <c r="BV36344" s="38"/>
    </row>
    <row r="36345" spans="44:74">
      <c r="AR36345" s="8"/>
      <c r="BV36345" s="38"/>
    </row>
    <row r="36346" spans="44:74">
      <c r="AR36346" s="8"/>
      <c r="BV36346" s="38"/>
    </row>
    <row r="36347" spans="44:74">
      <c r="AR36347" s="8"/>
      <c r="BV36347" s="38"/>
    </row>
    <row r="36348" spans="44:74">
      <c r="AR36348" s="8"/>
      <c r="BV36348" s="38"/>
    </row>
    <row r="36349" spans="44:74">
      <c r="AR36349" s="8"/>
      <c r="BV36349" s="38"/>
    </row>
    <row r="36350" spans="44:74">
      <c r="AR36350" s="8"/>
      <c r="BV36350" s="38"/>
    </row>
    <row r="36351" spans="44:74">
      <c r="AR36351" s="8"/>
      <c r="BV36351" s="38"/>
    </row>
    <row r="36352" spans="44:74">
      <c r="AR36352" s="8"/>
      <c r="BV36352" s="38"/>
    </row>
    <row r="36353" spans="44:74">
      <c r="AR36353" s="8"/>
      <c r="BV36353" s="38"/>
    </row>
    <row r="36354" spans="44:74">
      <c r="AR36354" s="8"/>
      <c r="BV36354" s="38"/>
    </row>
    <row r="36355" spans="44:74">
      <c r="AR36355" s="8"/>
      <c r="BV36355" s="38"/>
    </row>
    <row r="36356" spans="44:74">
      <c r="AR36356" s="8"/>
      <c r="BV36356" s="38"/>
    </row>
    <row r="36357" spans="44:74">
      <c r="AR36357" s="8"/>
      <c r="BV36357" s="38"/>
    </row>
    <row r="36358" spans="44:74">
      <c r="AR36358" s="8"/>
      <c r="BV36358" s="38"/>
    </row>
    <row r="36359" spans="44:74">
      <c r="AR36359" s="8"/>
      <c r="BV36359" s="38"/>
    </row>
    <row r="36360" spans="44:74">
      <c r="AR36360" s="8"/>
      <c r="BV36360" s="38"/>
    </row>
    <row r="36361" spans="44:74">
      <c r="AR36361" s="8"/>
      <c r="BV36361" s="38"/>
    </row>
    <row r="36362" spans="44:74">
      <c r="AR36362" s="8"/>
      <c r="BV36362" s="38"/>
    </row>
    <row r="36363" spans="44:74">
      <c r="AR36363" s="8"/>
      <c r="BV36363" s="38"/>
    </row>
    <row r="36364" spans="44:74">
      <c r="AR36364" s="8"/>
      <c r="BV36364" s="38"/>
    </row>
    <row r="36365" spans="44:74">
      <c r="AR36365" s="8"/>
      <c r="BV36365" s="38"/>
    </row>
    <row r="36366" spans="44:74">
      <c r="AR36366" s="8"/>
      <c r="BV36366" s="38"/>
    </row>
    <row r="36367" spans="44:74">
      <c r="AR36367" s="8"/>
      <c r="BV36367" s="38"/>
    </row>
    <row r="36368" spans="44:74">
      <c r="AR36368" s="8"/>
      <c r="BV36368" s="38"/>
    </row>
    <row r="36369" spans="44:74">
      <c r="AR36369" s="8"/>
      <c r="BV36369" s="38"/>
    </row>
    <row r="36370" spans="44:74">
      <c r="AR36370" s="8"/>
      <c r="BV36370" s="38"/>
    </row>
    <row r="36371" spans="44:74">
      <c r="AR36371" s="8"/>
      <c r="BV36371" s="38"/>
    </row>
    <row r="36372" spans="44:74">
      <c r="AR36372" s="8"/>
      <c r="BV36372" s="38"/>
    </row>
    <row r="36373" spans="44:74">
      <c r="AR36373" s="8"/>
      <c r="BV36373" s="38"/>
    </row>
    <row r="36374" spans="44:74">
      <c r="AR36374" s="8"/>
      <c r="BV36374" s="38"/>
    </row>
    <row r="36375" spans="44:74">
      <c r="AR36375" s="8"/>
      <c r="BV36375" s="38"/>
    </row>
    <row r="36376" spans="44:74">
      <c r="AR36376" s="8"/>
      <c r="BV36376" s="38"/>
    </row>
    <row r="36377" spans="44:74">
      <c r="AR36377" s="8"/>
      <c r="BV36377" s="38"/>
    </row>
    <row r="36378" spans="44:74">
      <c r="AR36378" s="8"/>
      <c r="BV36378" s="38"/>
    </row>
    <row r="36379" spans="44:74">
      <c r="AR36379" s="8"/>
      <c r="BV36379" s="38"/>
    </row>
    <row r="36380" spans="44:74">
      <c r="AR36380" s="8"/>
      <c r="BV36380" s="38"/>
    </row>
    <row r="36381" spans="44:74">
      <c r="AR36381" s="8"/>
      <c r="BV36381" s="38"/>
    </row>
    <row r="36382" spans="44:74">
      <c r="AR36382" s="8"/>
      <c r="BV36382" s="38"/>
    </row>
    <row r="36383" spans="44:74">
      <c r="AR36383" s="8"/>
      <c r="BV36383" s="38"/>
    </row>
    <row r="36384" spans="44:74">
      <c r="AR36384" s="8"/>
      <c r="BV36384" s="38"/>
    </row>
    <row r="36385" spans="44:74">
      <c r="AR36385" s="8"/>
      <c r="BV36385" s="38"/>
    </row>
    <row r="36386" spans="44:74">
      <c r="AR36386" s="8"/>
      <c r="BV36386" s="38"/>
    </row>
    <row r="36387" spans="44:74">
      <c r="AR36387" s="8"/>
      <c r="BV36387" s="38"/>
    </row>
    <row r="36388" spans="44:74">
      <c r="AR36388" s="8"/>
      <c r="BV36388" s="38"/>
    </row>
    <row r="36389" spans="44:74">
      <c r="AR36389" s="8"/>
      <c r="BV36389" s="38"/>
    </row>
    <row r="36390" spans="44:74">
      <c r="AR36390" s="8"/>
      <c r="BV36390" s="38"/>
    </row>
    <row r="36391" spans="44:74">
      <c r="AR36391" s="8"/>
      <c r="BV36391" s="38"/>
    </row>
    <row r="36392" spans="44:74">
      <c r="AR36392" s="8"/>
      <c r="BV36392" s="38"/>
    </row>
    <row r="36393" spans="44:74">
      <c r="AR36393" s="8"/>
      <c r="BV36393" s="38"/>
    </row>
    <row r="36394" spans="44:74">
      <c r="AR36394" s="8"/>
      <c r="BV36394" s="38"/>
    </row>
    <row r="36395" spans="44:74">
      <c r="AR36395" s="8"/>
      <c r="BV36395" s="38"/>
    </row>
    <row r="36396" spans="44:74">
      <c r="AR36396" s="8"/>
      <c r="BV36396" s="38"/>
    </row>
    <row r="36397" spans="44:74">
      <c r="AR36397" s="8"/>
      <c r="BV36397" s="38"/>
    </row>
    <row r="36398" spans="44:74">
      <c r="AR36398" s="8"/>
      <c r="BV36398" s="38"/>
    </row>
    <row r="36399" spans="44:74">
      <c r="AR36399" s="8"/>
      <c r="BV36399" s="38"/>
    </row>
    <row r="36400" spans="44:74">
      <c r="AR36400" s="8"/>
      <c r="BV36400" s="38"/>
    </row>
    <row r="36401" spans="44:74">
      <c r="AR36401" s="8"/>
      <c r="BV36401" s="38"/>
    </row>
    <row r="36402" spans="44:74">
      <c r="AR36402" s="8"/>
      <c r="BV36402" s="38"/>
    </row>
    <row r="36403" spans="44:74">
      <c r="AR36403" s="8"/>
      <c r="BV36403" s="38"/>
    </row>
    <row r="36404" spans="44:74">
      <c r="AR36404" s="8"/>
      <c r="BV36404" s="38"/>
    </row>
    <row r="36405" spans="44:74">
      <c r="AR36405" s="8"/>
      <c r="BV36405" s="38"/>
    </row>
    <row r="36406" spans="44:74">
      <c r="AR36406" s="8"/>
      <c r="BV36406" s="38"/>
    </row>
    <row r="36407" spans="44:74">
      <c r="AR36407" s="8"/>
      <c r="BV36407" s="38"/>
    </row>
    <row r="36408" spans="44:74">
      <c r="AR36408" s="8"/>
      <c r="BV36408" s="38"/>
    </row>
    <row r="36409" spans="44:74">
      <c r="AR36409" s="8"/>
      <c r="BV36409" s="38"/>
    </row>
    <row r="36410" spans="44:74">
      <c r="AR36410" s="8"/>
      <c r="BV36410" s="38"/>
    </row>
    <row r="36411" spans="44:74">
      <c r="AR36411" s="8"/>
      <c r="BV36411" s="38"/>
    </row>
    <row r="36412" spans="44:74">
      <c r="AR36412" s="8"/>
      <c r="BV36412" s="38"/>
    </row>
    <row r="36413" spans="44:74">
      <c r="AR36413" s="8"/>
      <c r="BV36413" s="38"/>
    </row>
    <row r="36414" spans="44:74">
      <c r="AR36414" s="8"/>
      <c r="BV36414" s="38"/>
    </row>
    <row r="36415" spans="44:74">
      <c r="AR36415" s="8"/>
      <c r="BV36415" s="38"/>
    </row>
    <row r="36416" spans="44:74">
      <c r="AR36416" s="8"/>
      <c r="BV36416" s="38"/>
    </row>
    <row r="36417" spans="44:74">
      <c r="AR36417" s="8"/>
      <c r="BV36417" s="38"/>
    </row>
    <row r="36418" spans="44:74">
      <c r="AR36418" s="8"/>
      <c r="BV36418" s="38"/>
    </row>
    <row r="36419" spans="44:74">
      <c r="AR36419" s="8"/>
      <c r="BV36419" s="38"/>
    </row>
    <row r="36420" spans="44:74">
      <c r="AR36420" s="8"/>
      <c r="BV36420" s="38"/>
    </row>
    <row r="36421" spans="44:74">
      <c r="AR36421" s="8"/>
      <c r="BV36421" s="38"/>
    </row>
    <row r="36422" spans="44:74">
      <c r="AR36422" s="8"/>
      <c r="BV36422" s="38"/>
    </row>
    <row r="36423" spans="44:74">
      <c r="AR36423" s="8"/>
      <c r="BV36423" s="38"/>
    </row>
    <row r="36424" spans="44:74">
      <c r="AR36424" s="8"/>
      <c r="BV36424" s="38"/>
    </row>
    <row r="36425" spans="44:74">
      <c r="AR36425" s="8"/>
      <c r="BV36425" s="38"/>
    </row>
    <row r="36426" spans="44:74">
      <c r="AR36426" s="8"/>
      <c r="BV36426" s="38"/>
    </row>
    <row r="36427" spans="44:74">
      <c r="AR36427" s="8"/>
      <c r="BV36427" s="38"/>
    </row>
    <row r="36428" spans="44:74">
      <c r="AR36428" s="8"/>
      <c r="BV36428" s="38"/>
    </row>
    <row r="36429" spans="44:74">
      <c r="AR36429" s="8"/>
      <c r="BV36429" s="38"/>
    </row>
    <row r="36430" spans="44:74">
      <c r="AR36430" s="8"/>
      <c r="BV36430" s="38"/>
    </row>
    <row r="36431" spans="44:74">
      <c r="AR36431" s="8"/>
      <c r="BV36431" s="38"/>
    </row>
    <row r="36432" spans="44:74">
      <c r="AR36432" s="8"/>
      <c r="BV36432" s="38"/>
    </row>
    <row r="36433" spans="44:74">
      <c r="AR36433" s="8"/>
      <c r="BV36433" s="38"/>
    </row>
    <row r="36434" spans="44:74">
      <c r="AR36434" s="8"/>
      <c r="BV36434" s="38"/>
    </row>
    <row r="36435" spans="44:74">
      <c r="AR36435" s="8"/>
      <c r="BV36435" s="38"/>
    </row>
    <row r="36436" spans="44:74">
      <c r="AR36436" s="8"/>
      <c r="BV36436" s="38"/>
    </row>
    <row r="36437" spans="44:74">
      <c r="AR36437" s="8"/>
      <c r="BV36437" s="38"/>
    </row>
    <row r="36438" spans="44:74">
      <c r="AR36438" s="8"/>
      <c r="BV36438" s="38"/>
    </row>
    <row r="36439" spans="44:74">
      <c r="AR36439" s="8"/>
      <c r="BV36439" s="38"/>
    </row>
    <row r="36440" spans="44:74">
      <c r="AR36440" s="8"/>
      <c r="BV36440" s="38"/>
    </row>
    <row r="36441" spans="44:74">
      <c r="AR36441" s="8"/>
      <c r="BV36441" s="38"/>
    </row>
    <row r="36442" spans="44:74">
      <c r="AR36442" s="8"/>
      <c r="BV36442" s="38"/>
    </row>
    <row r="36443" spans="44:74">
      <c r="AR36443" s="8"/>
      <c r="BV36443" s="38"/>
    </row>
    <row r="36444" spans="44:74">
      <c r="AR36444" s="8"/>
      <c r="BV36444" s="38"/>
    </row>
    <row r="36445" spans="44:74">
      <c r="AR36445" s="8"/>
      <c r="BV36445" s="38"/>
    </row>
    <row r="36446" spans="44:74">
      <c r="AR36446" s="8"/>
      <c r="BV36446" s="38"/>
    </row>
    <row r="36447" spans="44:74">
      <c r="AR36447" s="8"/>
      <c r="BV36447" s="38"/>
    </row>
    <row r="36448" spans="44:74">
      <c r="AR36448" s="8"/>
      <c r="BV36448" s="38"/>
    </row>
    <row r="36449" spans="44:74">
      <c r="AR36449" s="8"/>
      <c r="BV36449" s="38"/>
    </row>
    <row r="36450" spans="44:74">
      <c r="AR36450" s="8"/>
      <c r="BV36450" s="38"/>
    </row>
    <row r="36451" spans="44:74">
      <c r="AR36451" s="8"/>
      <c r="BV36451" s="38"/>
    </row>
    <row r="36452" spans="44:74">
      <c r="AR36452" s="8"/>
      <c r="BV36452" s="38"/>
    </row>
    <row r="36453" spans="44:74">
      <c r="AR36453" s="8"/>
      <c r="BV36453" s="38"/>
    </row>
    <row r="36454" spans="44:74">
      <c r="AR36454" s="8"/>
      <c r="BV36454" s="38"/>
    </row>
    <row r="36455" spans="44:74">
      <c r="AR36455" s="8"/>
      <c r="BV36455" s="38"/>
    </row>
    <row r="36456" spans="44:74">
      <c r="AR36456" s="8"/>
      <c r="BV36456" s="38"/>
    </row>
    <row r="36457" spans="44:74">
      <c r="AR36457" s="8"/>
      <c r="BV36457" s="38"/>
    </row>
    <row r="36458" spans="44:74">
      <c r="AR36458" s="8"/>
      <c r="BV36458" s="38"/>
    </row>
    <row r="36459" spans="44:74">
      <c r="AR36459" s="8"/>
      <c r="BV36459" s="38"/>
    </row>
    <row r="36460" spans="44:74">
      <c r="AR36460" s="8"/>
      <c r="BV36460" s="38"/>
    </row>
    <row r="36461" spans="44:74">
      <c r="AR36461" s="8"/>
      <c r="BV36461" s="38"/>
    </row>
    <row r="36462" spans="44:74">
      <c r="AR36462" s="8"/>
      <c r="BV36462" s="38"/>
    </row>
    <row r="36463" spans="44:74">
      <c r="AR36463" s="8"/>
      <c r="BV36463" s="38"/>
    </row>
    <row r="36464" spans="44:74">
      <c r="AR36464" s="8"/>
      <c r="BV36464" s="38"/>
    </row>
    <row r="36465" spans="44:74">
      <c r="AR36465" s="8"/>
      <c r="BV36465" s="38"/>
    </row>
    <row r="36466" spans="44:74">
      <c r="AR36466" s="8"/>
      <c r="BV36466" s="38"/>
    </row>
    <row r="36467" spans="44:74">
      <c r="AR36467" s="8"/>
      <c r="BV36467" s="38"/>
    </row>
    <row r="36468" spans="44:74">
      <c r="AR36468" s="8"/>
      <c r="BV36468" s="38"/>
    </row>
    <row r="36469" spans="44:74">
      <c r="AR36469" s="8"/>
      <c r="BV36469" s="38"/>
    </row>
    <row r="36470" spans="44:74">
      <c r="AR36470" s="8"/>
      <c r="BV36470" s="38"/>
    </row>
    <row r="36471" spans="44:74">
      <c r="AR36471" s="8"/>
      <c r="BV36471" s="38"/>
    </row>
    <row r="36472" spans="44:74">
      <c r="AR36472" s="8"/>
      <c r="BV36472" s="38"/>
    </row>
    <row r="36473" spans="44:74">
      <c r="AR36473" s="8"/>
      <c r="BV36473" s="38"/>
    </row>
    <row r="36474" spans="44:74">
      <c r="AR36474" s="8"/>
      <c r="BV36474" s="38"/>
    </row>
    <row r="36475" spans="44:74">
      <c r="AR36475" s="8"/>
      <c r="BV36475" s="38"/>
    </row>
    <row r="36476" spans="44:74">
      <c r="AR36476" s="8"/>
      <c r="BV36476" s="38"/>
    </row>
    <row r="36477" spans="44:74">
      <c r="AR36477" s="8"/>
      <c r="BV36477" s="38"/>
    </row>
    <row r="36478" spans="44:74">
      <c r="AR36478" s="8"/>
      <c r="BV36478" s="38"/>
    </row>
    <row r="36479" spans="44:74">
      <c r="AR36479" s="8"/>
      <c r="BV36479" s="38"/>
    </row>
    <row r="36480" spans="44:74">
      <c r="AR36480" s="8"/>
      <c r="BV36480" s="38"/>
    </row>
    <row r="36481" spans="44:74">
      <c r="AR36481" s="8"/>
      <c r="BV36481" s="38"/>
    </row>
    <row r="36482" spans="44:74">
      <c r="AR36482" s="8"/>
      <c r="BV36482" s="38"/>
    </row>
    <row r="36483" spans="44:74">
      <c r="AR36483" s="8"/>
      <c r="BV36483" s="38"/>
    </row>
    <row r="36484" spans="44:74">
      <c r="AR36484" s="8"/>
      <c r="BV36484" s="38"/>
    </row>
    <row r="36485" spans="44:74">
      <c r="AR36485" s="8"/>
      <c r="BV36485" s="38"/>
    </row>
    <row r="36486" spans="44:74">
      <c r="AR36486" s="8"/>
      <c r="BV36486" s="38"/>
    </row>
    <row r="36487" spans="44:74">
      <c r="AR36487" s="8"/>
      <c r="BV36487" s="38"/>
    </row>
    <row r="36488" spans="44:74">
      <c r="AR36488" s="8"/>
      <c r="BV36488" s="38"/>
    </row>
    <row r="36489" spans="44:74">
      <c r="AR36489" s="8"/>
      <c r="BV36489" s="38"/>
    </row>
    <row r="36490" spans="44:74">
      <c r="AR36490" s="8"/>
      <c r="BV36490" s="38"/>
    </row>
    <row r="36491" spans="44:74">
      <c r="AR36491" s="8"/>
      <c r="BV36491" s="38"/>
    </row>
    <row r="36492" spans="44:74">
      <c r="AR36492" s="8"/>
      <c r="BV36492" s="38"/>
    </row>
    <row r="36493" spans="44:74">
      <c r="AR36493" s="8"/>
      <c r="BV36493" s="38"/>
    </row>
    <row r="36494" spans="44:74">
      <c r="AR36494" s="8"/>
      <c r="BV36494" s="38"/>
    </row>
    <row r="36495" spans="44:74">
      <c r="AR36495" s="8"/>
      <c r="BV36495" s="38"/>
    </row>
    <row r="36496" spans="44:74">
      <c r="AR36496" s="8"/>
      <c r="BV36496" s="38"/>
    </row>
    <row r="36497" spans="44:74">
      <c r="AR36497" s="8"/>
      <c r="BV36497" s="38"/>
    </row>
    <row r="36498" spans="44:74">
      <c r="AR36498" s="8"/>
      <c r="BV36498" s="38"/>
    </row>
    <row r="36499" spans="44:74">
      <c r="AR36499" s="8"/>
      <c r="BV36499" s="38"/>
    </row>
    <row r="36500" spans="44:74">
      <c r="AR36500" s="8"/>
      <c r="BV36500" s="38"/>
    </row>
    <row r="36501" spans="44:74">
      <c r="AR36501" s="8"/>
      <c r="BV36501" s="38"/>
    </row>
    <row r="36502" spans="44:74">
      <c r="AR36502" s="8"/>
      <c r="BV36502" s="38"/>
    </row>
    <row r="36503" spans="44:74">
      <c r="AR36503" s="8"/>
      <c r="BV36503" s="38"/>
    </row>
    <row r="36504" spans="44:74">
      <c r="AR36504" s="8"/>
      <c r="BV36504" s="38"/>
    </row>
    <row r="36505" spans="44:74">
      <c r="AR36505" s="8"/>
      <c r="BV36505" s="38"/>
    </row>
    <row r="36506" spans="44:74">
      <c r="AR36506" s="8"/>
      <c r="BV36506" s="38"/>
    </row>
    <row r="36507" spans="44:74">
      <c r="AR36507" s="8"/>
      <c r="BV36507" s="38"/>
    </row>
    <row r="36508" spans="44:74">
      <c r="AR36508" s="8"/>
      <c r="BV36508" s="38"/>
    </row>
    <row r="36509" spans="44:74">
      <c r="AR36509" s="8"/>
      <c r="BV36509" s="38"/>
    </row>
    <row r="36510" spans="44:74">
      <c r="AR36510" s="8"/>
      <c r="BV36510" s="38"/>
    </row>
    <row r="36511" spans="44:74">
      <c r="AR36511" s="8"/>
      <c r="BV36511" s="38"/>
    </row>
    <row r="36512" spans="44:74">
      <c r="AR36512" s="8"/>
      <c r="BV36512" s="38"/>
    </row>
    <row r="36513" spans="44:74">
      <c r="AR36513" s="8"/>
      <c r="BV36513" s="38"/>
    </row>
    <row r="36514" spans="44:74">
      <c r="AR36514" s="8"/>
      <c r="BV36514" s="38"/>
    </row>
    <row r="36515" spans="44:74">
      <c r="AR36515" s="8"/>
      <c r="BV36515" s="38"/>
    </row>
    <row r="36516" spans="44:74">
      <c r="AR36516" s="8"/>
      <c r="BV36516" s="38"/>
    </row>
    <row r="36517" spans="44:74">
      <c r="AR36517" s="8"/>
      <c r="BV36517" s="38"/>
    </row>
    <row r="36518" spans="44:74">
      <c r="AR36518" s="8"/>
      <c r="BV36518" s="38"/>
    </row>
    <row r="36519" spans="44:74">
      <c r="AR36519" s="8"/>
      <c r="BV36519" s="38"/>
    </row>
    <row r="36520" spans="44:74">
      <c r="AR36520" s="8"/>
      <c r="BV36520" s="38"/>
    </row>
    <row r="36521" spans="44:74">
      <c r="AR36521" s="8"/>
      <c r="BV36521" s="38"/>
    </row>
    <row r="36522" spans="44:74">
      <c r="AR36522" s="8"/>
      <c r="BV36522" s="38"/>
    </row>
    <row r="36523" spans="44:74">
      <c r="AR36523" s="8"/>
      <c r="BV36523" s="38"/>
    </row>
    <row r="36524" spans="44:74">
      <c r="AR36524" s="8"/>
      <c r="BV36524" s="38"/>
    </row>
    <row r="36525" spans="44:74">
      <c r="AR36525" s="8"/>
      <c r="BV36525" s="38"/>
    </row>
    <row r="36526" spans="44:74">
      <c r="AR36526" s="8"/>
      <c r="BV36526" s="38"/>
    </row>
    <row r="36527" spans="44:74">
      <c r="AR36527" s="8"/>
      <c r="BV36527" s="38"/>
    </row>
    <row r="36528" spans="44:74">
      <c r="AR36528" s="8"/>
      <c r="BV36528" s="38"/>
    </row>
    <row r="36529" spans="44:74">
      <c r="AR36529" s="8"/>
      <c r="BV36529" s="38"/>
    </row>
    <row r="36530" spans="44:74">
      <c r="AR36530" s="8"/>
      <c r="BV36530" s="38"/>
    </row>
    <row r="36531" spans="44:74">
      <c r="AR36531" s="8"/>
      <c r="BV36531" s="38"/>
    </row>
    <row r="36532" spans="44:74">
      <c r="AR36532" s="8"/>
      <c r="BV36532" s="38"/>
    </row>
    <row r="36533" spans="44:74">
      <c r="AR36533" s="8"/>
      <c r="BV36533" s="38"/>
    </row>
    <row r="36534" spans="44:74">
      <c r="AR36534" s="8"/>
      <c r="BV36534" s="38"/>
    </row>
    <row r="36535" spans="44:74">
      <c r="AR36535" s="8"/>
      <c r="BV36535" s="38"/>
    </row>
    <row r="36536" spans="44:74">
      <c r="AR36536" s="8"/>
      <c r="BV36536" s="38"/>
    </row>
    <row r="36537" spans="44:74">
      <c r="AR36537" s="8"/>
      <c r="BV36537" s="38"/>
    </row>
    <row r="36538" spans="44:74">
      <c r="AR36538" s="8"/>
      <c r="BV36538" s="38"/>
    </row>
    <row r="36539" spans="44:74">
      <c r="AR36539" s="8"/>
      <c r="BV36539" s="38"/>
    </row>
    <row r="36540" spans="44:74">
      <c r="AR36540" s="8"/>
      <c r="BV36540" s="38"/>
    </row>
    <row r="36541" spans="44:74">
      <c r="AR36541" s="8"/>
      <c r="BV36541" s="38"/>
    </row>
    <row r="36542" spans="44:74">
      <c r="AR36542" s="8"/>
      <c r="BV36542" s="38"/>
    </row>
    <row r="36543" spans="44:74">
      <c r="AR36543" s="8"/>
      <c r="BV36543" s="38"/>
    </row>
    <row r="36544" spans="44:74">
      <c r="AR36544" s="8"/>
      <c r="BV36544" s="38"/>
    </row>
    <row r="36545" spans="44:74">
      <c r="AR36545" s="8"/>
      <c r="BV36545" s="38"/>
    </row>
    <row r="36546" spans="44:74">
      <c r="AR36546" s="8"/>
      <c r="BV36546" s="38"/>
    </row>
    <row r="36547" spans="44:74">
      <c r="AR36547" s="8"/>
      <c r="BV36547" s="38"/>
    </row>
    <row r="36548" spans="44:74">
      <c r="AR36548" s="8"/>
      <c r="BV36548" s="38"/>
    </row>
    <row r="36549" spans="44:74">
      <c r="AR36549" s="8"/>
      <c r="BV36549" s="38"/>
    </row>
    <row r="36550" spans="44:74">
      <c r="AR36550" s="8"/>
      <c r="BV36550" s="38"/>
    </row>
    <row r="36551" spans="44:74">
      <c r="AR36551" s="8"/>
      <c r="BV36551" s="38"/>
    </row>
    <row r="36552" spans="44:74">
      <c r="AR36552" s="8"/>
      <c r="BV36552" s="38"/>
    </row>
    <row r="36553" spans="44:74">
      <c r="AR36553" s="8"/>
      <c r="BV36553" s="38"/>
    </row>
    <row r="36554" spans="44:74">
      <c r="AR36554" s="8"/>
      <c r="BV36554" s="38"/>
    </row>
    <row r="36555" spans="44:74">
      <c r="AR36555" s="8"/>
      <c r="BV36555" s="38"/>
    </row>
    <row r="36556" spans="44:74">
      <c r="AR36556" s="8"/>
      <c r="BV36556" s="38"/>
    </row>
    <row r="36557" spans="44:74">
      <c r="AR36557" s="8"/>
      <c r="BV36557" s="38"/>
    </row>
    <row r="36558" spans="44:74">
      <c r="AR36558" s="8"/>
      <c r="BV36558" s="38"/>
    </row>
    <row r="36559" spans="44:74">
      <c r="AR36559" s="8"/>
      <c r="BV36559" s="38"/>
    </row>
    <row r="36560" spans="44:74">
      <c r="AR36560" s="8"/>
      <c r="BV36560" s="38"/>
    </row>
    <row r="36561" spans="44:74">
      <c r="AR36561" s="8"/>
      <c r="BV36561" s="38"/>
    </row>
    <row r="36562" spans="44:74">
      <c r="AR36562" s="8"/>
      <c r="BV36562" s="38"/>
    </row>
    <row r="36563" spans="44:74">
      <c r="AR36563" s="8"/>
      <c r="BV36563" s="38"/>
    </row>
    <row r="36564" spans="44:74">
      <c r="AR36564" s="8"/>
      <c r="BV36564" s="38"/>
    </row>
    <row r="36565" spans="44:74">
      <c r="AR36565" s="8"/>
      <c r="BV36565" s="38"/>
    </row>
    <row r="36566" spans="44:74">
      <c r="AR36566" s="8"/>
      <c r="BV36566" s="38"/>
    </row>
    <row r="36567" spans="44:74">
      <c r="AR36567" s="8"/>
      <c r="BV36567" s="38"/>
    </row>
    <row r="36568" spans="44:74">
      <c r="AR36568" s="8"/>
      <c r="BV36568" s="38"/>
    </row>
    <row r="36569" spans="44:74">
      <c r="AR36569" s="8"/>
      <c r="BV36569" s="38"/>
    </row>
    <row r="36570" spans="44:74">
      <c r="AR36570" s="8"/>
      <c r="BV36570" s="38"/>
    </row>
    <row r="36571" spans="44:74">
      <c r="AR36571" s="8"/>
      <c r="BV36571" s="38"/>
    </row>
    <row r="36572" spans="44:74">
      <c r="AR36572" s="8"/>
      <c r="BV36572" s="38"/>
    </row>
    <row r="36573" spans="44:74">
      <c r="AR36573" s="8"/>
      <c r="BV36573" s="38"/>
    </row>
    <row r="36574" spans="44:74">
      <c r="AR36574" s="8"/>
      <c r="BV36574" s="38"/>
    </row>
    <row r="36575" spans="44:74">
      <c r="AR36575" s="8"/>
      <c r="BV36575" s="38"/>
    </row>
    <row r="36576" spans="44:74">
      <c r="AR36576" s="8"/>
      <c r="BV36576" s="38"/>
    </row>
    <row r="36577" spans="44:74">
      <c r="AR36577" s="8"/>
      <c r="BV36577" s="38"/>
    </row>
    <row r="36578" spans="44:74">
      <c r="AR36578" s="8"/>
      <c r="BV36578" s="38"/>
    </row>
    <row r="36579" spans="44:74">
      <c r="AR36579" s="8"/>
      <c r="BV36579" s="38"/>
    </row>
    <row r="36580" spans="44:74">
      <c r="AR36580" s="8"/>
      <c r="BV36580" s="38"/>
    </row>
    <row r="36581" spans="44:74">
      <c r="AR36581" s="8"/>
      <c r="BV36581" s="38"/>
    </row>
    <row r="36582" spans="44:74">
      <c r="AR36582" s="8"/>
      <c r="BV36582" s="38"/>
    </row>
    <row r="36583" spans="44:74">
      <c r="AR36583" s="8"/>
      <c r="BV36583" s="38"/>
    </row>
    <row r="36584" spans="44:74">
      <c r="AR36584" s="8"/>
      <c r="BV36584" s="38"/>
    </row>
    <row r="36585" spans="44:74">
      <c r="AR36585" s="8"/>
      <c r="BV36585" s="38"/>
    </row>
    <row r="36586" spans="44:74">
      <c r="AR36586" s="8"/>
      <c r="BV36586" s="38"/>
    </row>
    <row r="36587" spans="44:74">
      <c r="AR36587" s="8"/>
      <c r="BV36587" s="38"/>
    </row>
    <row r="36588" spans="44:74">
      <c r="AR36588" s="8"/>
      <c r="BV36588" s="38"/>
    </row>
    <row r="36589" spans="44:74">
      <c r="AR36589" s="8"/>
      <c r="BV36589" s="38"/>
    </row>
    <row r="36590" spans="44:74">
      <c r="AR36590" s="8"/>
      <c r="BV36590" s="38"/>
    </row>
    <row r="36591" spans="44:74">
      <c r="AR36591" s="8"/>
      <c r="BV36591" s="38"/>
    </row>
    <row r="36592" spans="44:74">
      <c r="AR36592" s="8"/>
      <c r="BV36592" s="38"/>
    </row>
    <row r="36593" spans="44:74">
      <c r="AR36593" s="8"/>
      <c r="BV36593" s="38"/>
    </row>
    <row r="36594" spans="44:74">
      <c r="AR36594" s="8"/>
      <c r="BV36594" s="38"/>
    </row>
    <row r="36595" spans="44:74">
      <c r="AR36595" s="8"/>
      <c r="BV36595" s="38"/>
    </row>
    <row r="36596" spans="44:74">
      <c r="AR36596" s="8"/>
      <c r="BV36596" s="38"/>
    </row>
    <row r="36597" spans="44:74">
      <c r="AR36597" s="8"/>
      <c r="BV36597" s="38"/>
    </row>
    <row r="36598" spans="44:74">
      <c r="AR36598" s="8"/>
      <c r="BV36598" s="38"/>
    </row>
    <row r="36599" spans="44:74">
      <c r="AR36599" s="8"/>
      <c r="BV36599" s="38"/>
    </row>
    <row r="36600" spans="44:74">
      <c r="AR36600" s="8"/>
      <c r="BV36600" s="38"/>
    </row>
    <row r="36601" spans="44:74">
      <c r="AR36601" s="8"/>
      <c r="BV36601" s="38"/>
    </row>
    <row r="36602" spans="44:74">
      <c r="AR36602" s="8"/>
      <c r="BV36602" s="38"/>
    </row>
    <row r="36603" spans="44:74">
      <c r="AR36603" s="8"/>
      <c r="BV36603" s="38"/>
    </row>
    <row r="36604" spans="44:74">
      <c r="AR36604" s="8"/>
      <c r="BV36604" s="38"/>
    </row>
    <row r="36605" spans="44:74">
      <c r="AR36605" s="8"/>
      <c r="BV36605" s="38"/>
    </row>
    <row r="36606" spans="44:74">
      <c r="AR36606" s="8"/>
      <c r="BV36606" s="38"/>
    </row>
    <row r="36607" spans="44:74">
      <c r="AR36607" s="8"/>
      <c r="BV36607" s="38"/>
    </row>
    <row r="36608" spans="44:74">
      <c r="AR36608" s="8"/>
      <c r="BV36608" s="38"/>
    </row>
    <row r="36609" spans="44:74">
      <c r="AR36609" s="8"/>
      <c r="BV36609" s="38"/>
    </row>
    <row r="36610" spans="44:74">
      <c r="AR36610" s="8"/>
      <c r="BV36610" s="38"/>
    </row>
    <row r="36611" spans="44:74">
      <c r="AR36611" s="8"/>
      <c r="BV36611" s="38"/>
    </row>
    <row r="36612" spans="44:74">
      <c r="AR36612" s="8"/>
      <c r="BV36612" s="38"/>
    </row>
    <row r="36613" spans="44:74">
      <c r="AR36613" s="8"/>
      <c r="BV36613" s="38"/>
    </row>
    <row r="36614" spans="44:74">
      <c r="AR36614" s="8"/>
      <c r="BV36614" s="38"/>
    </row>
    <row r="36615" spans="44:74">
      <c r="AR36615" s="8"/>
      <c r="BV36615" s="38"/>
    </row>
    <row r="36616" spans="44:74">
      <c r="AR36616" s="8"/>
      <c r="BV36616" s="38"/>
    </row>
    <row r="36617" spans="44:74">
      <c r="AR36617" s="8"/>
      <c r="BV36617" s="38"/>
    </row>
    <row r="36618" spans="44:74">
      <c r="AR36618" s="8"/>
      <c r="BV36618" s="38"/>
    </row>
    <row r="36619" spans="44:74">
      <c r="AR36619" s="8"/>
      <c r="BV36619" s="38"/>
    </row>
    <row r="36620" spans="44:74">
      <c r="AR36620" s="8"/>
      <c r="BV36620" s="38"/>
    </row>
    <row r="36621" spans="44:74">
      <c r="AR36621" s="8"/>
      <c r="BV36621" s="38"/>
    </row>
    <row r="36622" spans="44:74">
      <c r="AR36622" s="8"/>
      <c r="BV36622" s="38"/>
    </row>
    <row r="36623" spans="44:74">
      <c r="AR36623" s="8"/>
      <c r="BV36623" s="38"/>
    </row>
    <row r="36624" spans="44:74">
      <c r="AR36624" s="8"/>
      <c r="BV36624" s="38"/>
    </row>
    <row r="36625" spans="44:74">
      <c r="AR36625" s="8"/>
      <c r="BV36625" s="38"/>
    </row>
    <row r="36626" spans="44:74">
      <c r="AR36626" s="8"/>
      <c r="BV36626" s="38"/>
    </row>
    <row r="36627" spans="44:74">
      <c r="AR36627" s="8"/>
      <c r="BV36627" s="38"/>
    </row>
    <row r="36628" spans="44:74">
      <c r="AR36628" s="8"/>
      <c r="BV36628" s="38"/>
    </row>
    <row r="36629" spans="44:74">
      <c r="AR36629" s="8"/>
      <c r="BV36629" s="38"/>
    </row>
    <row r="36630" spans="44:74">
      <c r="AR36630" s="8"/>
      <c r="BV36630" s="38"/>
    </row>
    <row r="36631" spans="44:74">
      <c r="AR36631" s="8"/>
      <c r="BV36631" s="38"/>
    </row>
    <row r="36632" spans="44:74">
      <c r="AR36632" s="8"/>
      <c r="BV36632" s="38"/>
    </row>
    <row r="36633" spans="44:74">
      <c r="AR36633" s="8"/>
      <c r="BV36633" s="38"/>
    </row>
    <row r="36634" spans="44:74">
      <c r="AR36634" s="8"/>
      <c r="BV36634" s="38"/>
    </row>
    <row r="36635" spans="44:74">
      <c r="AR36635" s="8"/>
      <c r="BV36635" s="38"/>
    </row>
    <row r="36636" spans="44:74">
      <c r="AR36636" s="8"/>
      <c r="BV36636" s="38"/>
    </row>
    <row r="36637" spans="44:74">
      <c r="AR36637" s="8"/>
      <c r="BV36637" s="38"/>
    </row>
    <row r="36638" spans="44:74">
      <c r="AR36638" s="8"/>
      <c r="BV36638" s="38"/>
    </row>
    <row r="36639" spans="44:74">
      <c r="AR36639" s="8"/>
      <c r="BV36639" s="38"/>
    </row>
    <row r="36640" spans="44:74">
      <c r="AR36640" s="8"/>
      <c r="BV36640" s="38"/>
    </row>
    <row r="36641" spans="44:74">
      <c r="AR36641" s="8"/>
      <c r="BV36641" s="38"/>
    </row>
    <row r="36642" spans="44:74">
      <c r="AR36642" s="8"/>
      <c r="BV36642" s="38"/>
    </row>
    <row r="36643" spans="44:74">
      <c r="AR36643" s="8"/>
      <c r="BV36643" s="38"/>
    </row>
    <row r="36644" spans="44:74">
      <c r="AR36644" s="8"/>
      <c r="BV36644" s="38"/>
    </row>
    <row r="36645" spans="44:74">
      <c r="AR36645" s="8"/>
      <c r="BV36645" s="38"/>
    </row>
    <row r="36646" spans="44:74">
      <c r="AR36646" s="8"/>
      <c r="BV36646" s="38"/>
    </row>
    <row r="36647" spans="44:74">
      <c r="AR36647" s="8"/>
      <c r="BV36647" s="38"/>
    </row>
    <row r="36648" spans="44:74">
      <c r="AR36648" s="8"/>
      <c r="BV36648" s="38"/>
    </row>
    <row r="36649" spans="44:74">
      <c r="AR36649" s="8"/>
      <c r="BV36649" s="38"/>
    </row>
    <row r="36650" spans="44:74">
      <c r="AR36650" s="8"/>
      <c r="BV36650" s="38"/>
    </row>
    <row r="36651" spans="44:74">
      <c r="AR36651" s="8"/>
      <c r="BV36651" s="38"/>
    </row>
    <row r="36652" spans="44:74">
      <c r="AR36652" s="8"/>
      <c r="BV36652" s="38"/>
    </row>
    <row r="36653" spans="44:74">
      <c r="AR36653" s="8"/>
      <c r="BV36653" s="38"/>
    </row>
    <row r="36654" spans="44:74">
      <c r="AR36654" s="8"/>
      <c r="BV36654" s="38"/>
    </row>
    <row r="36655" spans="44:74">
      <c r="AR36655" s="8"/>
      <c r="BV36655" s="38"/>
    </row>
    <row r="36656" spans="44:74">
      <c r="AR36656" s="8"/>
      <c r="BV36656" s="38"/>
    </row>
    <row r="36657" spans="44:74">
      <c r="AR36657" s="8"/>
      <c r="BV36657" s="38"/>
    </row>
    <row r="36658" spans="44:74">
      <c r="AR36658" s="8"/>
      <c r="BV36658" s="38"/>
    </row>
    <row r="36659" spans="44:74">
      <c r="AR36659" s="8"/>
      <c r="BV36659" s="38"/>
    </row>
    <row r="36660" spans="44:74">
      <c r="AR36660" s="8"/>
      <c r="BV36660" s="38"/>
    </row>
    <row r="36661" spans="44:74">
      <c r="AR36661" s="8"/>
      <c r="BV36661" s="38"/>
    </row>
    <row r="36662" spans="44:74">
      <c r="AR36662" s="8"/>
      <c r="BV36662" s="38"/>
    </row>
    <row r="36663" spans="44:74">
      <c r="AR36663" s="8"/>
      <c r="BV36663" s="38"/>
    </row>
    <row r="36664" spans="44:74">
      <c r="AR36664" s="8"/>
      <c r="BV36664" s="38"/>
    </row>
    <row r="36665" spans="44:74">
      <c r="AR36665" s="8"/>
      <c r="BV36665" s="38"/>
    </row>
    <row r="36666" spans="44:74">
      <c r="AR36666" s="8"/>
      <c r="BV36666" s="38"/>
    </row>
    <row r="36667" spans="44:74">
      <c r="AR36667" s="8"/>
      <c r="BV36667" s="38"/>
    </row>
    <row r="36668" spans="44:74">
      <c r="AR36668" s="8"/>
      <c r="BV36668" s="38"/>
    </row>
    <row r="36669" spans="44:74">
      <c r="AR36669" s="8"/>
      <c r="BV36669" s="38"/>
    </row>
    <row r="36670" spans="44:74">
      <c r="AR36670" s="8"/>
      <c r="BV36670" s="38"/>
    </row>
    <row r="36671" spans="44:74">
      <c r="AR36671" s="8"/>
      <c r="BV36671" s="38"/>
    </row>
    <row r="36672" spans="44:74">
      <c r="AR36672" s="8"/>
      <c r="BV36672" s="38"/>
    </row>
    <row r="36673" spans="44:74">
      <c r="AR36673" s="8"/>
      <c r="BV36673" s="38"/>
    </row>
    <row r="36674" spans="44:74">
      <c r="AR36674" s="8"/>
      <c r="BV36674" s="38"/>
    </row>
    <row r="36675" spans="44:74">
      <c r="AR36675" s="8"/>
      <c r="BV36675" s="38"/>
    </row>
    <row r="36676" spans="44:74">
      <c r="AR36676" s="8"/>
      <c r="BV36676" s="38"/>
    </row>
    <row r="36677" spans="44:74">
      <c r="AR36677" s="8"/>
      <c r="BV36677" s="38"/>
    </row>
    <row r="36678" spans="44:74">
      <c r="AR36678" s="8"/>
      <c r="BV36678" s="38"/>
    </row>
    <row r="36679" spans="44:74">
      <c r="AR36679" s="8"/>
      <c r="BV36679" s="38"/>
    </row>
    <row r="36680" spans="44:74">
      <c r="AR36680" s="8"/>
      <c r="BV36680" s="38"/>
    </row>
    <row r="36681" spans="44:74">
      <c r="AR36681" s="8"/>
      <c r="BV36681" s="38"/>
    </row>
    <row r="36682" spans="44:74">
      <c r="AR36682" s="8"/>
      <c r="BV36682" s="38"/>
    </row>
    <row r="36683" spans="44:74">
      <c r="AR36683" s="8"/>
      <c r="BV36683" s="38"/>
    </row>
    <row r="36684" spans="44:74">
      <c r="AR36684" s="8"/>
      <c r="BV36684" s="38"/>
    </row>
    <row r="36685" spans="44:74">
      <c r="AR36685" s="8"/>
      <c r="BV36685" s="38"/>
    </row>
    <row r="36686" spans="44:74">
      <c r="AR36686" s="8"/>
      <c r="BV36686" s="38"/>
    </row>
    <row r="36687" spans="44:74">
      <c r="AR36687" s="8"/>
      <c r="BV36687" s="38"/>
    </row>
    <row r="36688" spans="44:74">
      <c r="AR36688" s="8"/>
      <c r="BV36688" s="38"/>
    </row>
    <row r="36689" spans="44:74">
      <c r="AR36689" s="8"/>
      <c r="BV36689" s="38"/>
    </row>
    <row r="36690" spans="44:74">
      <c r="AR36690" s="8"/>
      <c r="BV36690" s="38"/>
    </row>
    <row r="36691" spans="44:74">
      <c r="AR36691" s="8"/>
      <c r="BV36691" s="38"/>
    </row>
    <row r="36692" spans="44:74">
      <c r="AR36692" s="8"/>
      <c r="BV36692" s="38"/>
    </row>
    <row r="36693" spans="44:74">
      <c r="AR36693" s="8"/>
      <c r="BV36693" s="38"/>
    </row>
    <row r="36694" spans="44:74">
      <c r="AR36694" s="8"/>
      <c r="BV36694" s="38"/>
    </row>
    <row r="36695" spans="44:74">
      <c r="AR36695" s="8"/>
      <c r="BV36695" s="38"/>
    </row>
    <row r="36696" spans="44:74">
      <c r="AR36696" s="8"/>
      <c r="BV36696" s="38"/>
    </row>
    <row r="36697" spans="44:74">
      <c r="AR36697" s="8"/>
      <c r="BV36697" s="38"/>
    </row>
    <row r="36698" spans="44:74">
      <c r="AR36698" s="8"/>
      <c r="BV36698" s="38"/>
    </row>
    <row r="36699" spans="44:74">
      <c r="AR36699" s="8"/>
      <c r="BV36699" s="38"/>
    </row>
    <row r="36700" spans="44:74">
      <c r="AR36700" s="8"/>
      <c r="BV36700" s="38"/>
    </row>
    <row r="36701" spans="44:74">
      <c r="AR36701" s="8"/>
      <c r="BV36701" s="38"/>
    </row>
    <row r="36702" spans="44:74">
      <c r="AR36702" s="8"/>
      <c r="BV36702" s="38"/>
    </row>
    <row r="36703" spans="44:74">
      <c r="AR36703" s="8"/>
      <c r="BV36703" s="38"/>
    </row>
    <row r="36704" spans="44:74">
      <c r="AR36704" s="8"/>
      <c r="BV36704" s="38"/>
    </row>
    <row r="36705" spans="44:74">
      <c r="AR36705" s="8"/>
      <c r="BV36705" s="38"/>
    </row>
    <row r="36706" spans="44:74">
      <c r="AR36706" s="8"/>
      <c r="BV36706" s="38"/>
    </row>
    <row r="36707" spans="44:74">
      <c r="AR36707" s="8"/>
      <c r="BV36707" s="38"/>
    </row>
    <row r="36708" spans="44:74">
      <c r="AR36708" s="8"/>
      <c r="BV36708" s="38"/>
    </row>
    <row r="36709" spans="44:74">
      <c r="AR36709" s="8"/>
      <c r="BV36709" s="38"/>
    </row>
    <row r="36710" spans="44:74">
      <c r="AR36710" s="8"/>
      <c r="BV36710" s="38"/>
    </row>
    <row r="36711" spans="44:74">
      <c r="AR36711" s="8"/>
      <c r="BV36711" s="38"/>
    </row>
    <row r="36712" spans="44:74">
      <c r="AR36712" s="8"/>
      <c r="BV36712" s="38"/>
    </row>
    <row r="36713" spans="44:74">
      <c r="AR36713" s="8"/>
      <c r="BV36713" s="38"/>
    </row>
    <row r="36714" spans="44:74">
      <c r="AR36714" s="8"/>
      <c r="BV36714" s="38"/>
    </row>
    <row r="36715" spans="44:74">
      <c r="AR36715" s="8"/>
      <c r="BV36715" s="38"/>
    </row>
    <row r="36716" spans="44:74">
      <c r="AR36716" s="8"/>
      <c r="BV36716" s="38"/>
    </row>
    <row r="36717" spans="44:74">
      <c r="AR36717" s="8"/>
      <c r="BV36717" s="38"/>
    </row>
    <row r="36718" spans="44:74">
      <c r="AR36718" s="8"/>
      <c r="BV36718" s="38"/>
    </row>
    <row r="36719" spans="44:74">
      <c r="AR36719" s="8"/>
      <c r="BV36719" s="38"/>
    </row>
    <row r="36720" spans="44:74">
      <c r="AR36720" s="8"/>
      <c r="BV36720" s="38"/>
    </row>
    <row r="36721" spans="44:74">
      <c r="AR36721" s="8"/>
      <c r="BV36721" s="38"/>
    </row>
    <row r="36722" spans="44:74">
      <c r="AR36722" s="8"/>
      <c r="BV36722" s="38"/>
    </row>
    <row r="36723" spans="44:74">
      <c r="AR36723" s="8"/>
      <c r="BV36723" s="38"/>
    </row>
    <row r="36724" spans="44:74">
      <c r="AR36724" s="8"/>
      <c r="BV36724" s="38"/>
    </row>
    <row r="36725" spans="44:74">
      <c r="AR36725" s="8"/>
      <c r="BV36725" s="38"/>
    </row>
    <row r="36726" spans="44:74">
      <c r="AR36726" s="8"/>
      <c r="BV36726" s="38"/>
    </row>
    <row r="36727" spans="44:74">
      <c r="AR36727" s="8"/>
      <c r="BV36727" s="38"/>
    </row>
    <row r="36728" spans="44:74">
      <c r="AR36728" s="8"/>
      <c r="BV36728" s="38"/>
    </row>
    <row r="36729" spans="44:74">
      <c r="AR36729" s="8"/>
      <c r="BV36729" s="38"/>
    </row>
    <row r="36730" spans="44:74">
      <c r="AR36730" s="8"/>
      <c r="BV36730" s="38"/>
    </row>
    <row r="36731" spans="44:74">
      <c r="AR36731" s="8"/>
      <c r="BV36731" s="38"/>
    </row>
    <row r="36732" spans="44:74">
      <c r="AR36732" s="8"/>
      <c r="BV36732" s="38"/>
    </row>
    <row r="36733" spans="44:74">
      <c r="AR36733" s="8"/>
      <c r="BV36733" s="38"/>
    </row>
    <row r="36734" spans="44:74">
      <c r="AR36734" s="8"/>
      <c r="BV36734" s="38"/>
    </row>
    <row r="36735" spans="44:74">
      <c r="AR36735" s="8"/>
      <c r="BV36735" s="38"/>
    </row>
    <row r="36736" spans="44:74">
      <c r="AR36736" s="8"/>
      <c r="BV36736" s="38"/>
    </row>
    <row r="36737" spans="44:74">
      <c r="AR36737" s="8"/>
      <c r="BV36737" s="38"/>
    </row>
    <row r="36738" spans="44:74">
      <c r="AR36738" s="8"/>
      <c r="BV36738" s="38"/>
    </row>
    <row r="36739" spans="44:74">
      <c r="AR36739" s="8"/>
      <c r="BV36739" s="38"/>
    </row>
    <row r="36740" spans="44:74">
      <c r="AR36740" s="8"/>
      <c r="BV36740" s="38"/>
    </row>
    <row r="36741" spans="44:74">
      <c r="AR36741" s="8"/>
      <c r="BV36741" s="38"/>
    </row>
    <row r="36742" spans="44:74">
      <c r="AR36742" s="8"/>
      <c r="BV36742" s="38"/>
    </row>
    <row r="36743" spans="44:74">
      <c r="AR36743" s="8"/>
      <c r="BV36743" s="38"/>
    </row>
    <row r="36744" spans="44:74">
      <c r="AR36744" s="8"/>
      <c r="BV36744" s="38"/>
    </row>
    <row r="36745" spans="44:74">
      <c r="AR36745" s="8"/>
      <c r="BV36745" s="38"/>
    </row>
    <row r="36746" spans="44:74">
      <c r="AR36746" s="8"/>
      <c r="BV36746" s="38"/>
    </row>
    <row r="36747" spans="44:74">
      <c r="AR36747" s="8"/>
      <c r="BV36747" s="38"/>
    </row>
    <row r="36748" spans="44:74">
      <c r="AR36748" s="8"/>
      <c r="BV36748" s="38"/>
    </row>
    <row r="36749" spans="44:74">
      <c r="AR36749" s="8"/>
      <c r="BV36749" s="38"/>
    </row>
    <row r="36750" spans="44:74">
      <c r="AR36750" s="8"/>
      <c r="BV36750" s="38"/>
    </row>
    <row r="36751" spans="44:74">
      <c r="AR36751" s="8"/>
      <c r="BV36751" s="38"/>
    </row>
    <row r="36752" spans="44:74">
      <c r="AR36752" s="8"/>
      <c r="BV36752" s="38"/>
    </row>
    <row r="36753" spans="44:74">
      <c r="AR36753" s="8"/>
      <c r="BV36753" s="38"/>
    </row>
    <row r="36754" spans="44:74">
      <c r="AR36754" s="8"/>
      <c r="BV36754" s="38"/>
    </row>
    <row r="36755" spans="44:74">
      <c r="AR36755" s="8"/>
      <c r="BV36755" s="38"/>
    </row>
    <row r="36756" spans="44:74">
      <c r="AR36756" s="8"/>
      <c r="BV36756" s="38"/>
    </row>
    <row r="36757" spans="44:74">
      <c r="AR36757" s="8"/>
      <c r="BV36757" s="38"/>
    </row>
    <row r="36758" spans="44:74">
      <c r="AR36758" s="8"/>
      <c r="BV36758" s="38"/>
    </row>
    <row r="36759" spans="44:74">
      <c r="AR36759" s="8"/>
      <c r="BV36759" s="38"/>
    </row>
    <row r="36760" spans="44:74">
      <c r="AR36760" s="8"/>
      <c r="BV36760" s="38"/>
    </row>
    <row r="36761" spans="44:74">
      <c r="AR36761" s="8"/>
      <c r="BV36761" s="38"/>
    </row>
    <row r="36762" spans="44:74">
      <c r="AR36762" s="8"/>
      <c r="BV36762" s="38"/>
    </row>
    <row r="36763" spans="44:74">
      <c r="AR36763" s="8"/>
      <c r="BV36763" s="38"/>
    </row>
    <row r="36764" spans="44:74">
      <c r="AR36764" s="8"/>
      <c r="BV36764" s="38"/>
    </row>
    <row r="36765" spans="44:74">
      <c r="AR36765" s="8"/>
      <c r="BV36765" s="38"/>
    </row>
    <row r="36766" spans="44:74">
      <c r="AR36766" s="8"/>
      <c r="BV36766" s="38"/>
    </row>
    <row r="36767" spans="44:74">
      <c r="AR36767" s="8"/>
      <c r="BV36767" s="38"/>
    </row>
    <row r="36768" spans="44:74">
      <c r="AR36768" s="8"/>
      <c r="BV36768" s="38"/>
    </row>
    <row r="36769" spans="44:74">
      <c r="AR36769" s="8"/>
      <c r="BV36769" s="38"/>
    </row>
    <row r="36770" spans="44:74">
      <c r="AR36770" s="8"/>
      <c r="BV36770" s="38"/>
    </row>
    <row r="36771" spans="44:74">
      <c r="AR36771" s="8"/>
      <c r="BV36771" s="38"/>
    </row>
    <row r="36772" spans="44:74">
      <c r="AR36772" s="8"/>
      <c r="BV36772" s="38"/>
    </row>
    <row r="36773" spans="44:74">
      <c r="AR36773" s="8"/>
      <c r="BV36773" s="38"/>
    </row>
    <row r="36774" spans="44:74">
      <c r="AR36774" s="8"/>
      <c r="BV36774" s="38"/>
    </row>
    <row r="36775" spans="44:74">
      <c r="AR36775" s="8"/>
      <c r="BV36775" s="38"/>
    </row>
    <row r="36776" spans="44:74">
      <c r="AR36776" s="8"/>
      <c r="BV36776" s="38"/>
    </row>
    <row r="36777" spans="44:74">
      <c r="AR36777" s="8"/>
      <c r="BV36777" s="38"/>
    </row>
    <row r="36778" spans="44:74">
      <c r="AR36778" s="8"/>
      <c r="BV36778" s="38"/>
    </row>
    <row r="36779" spans="44:74">
      <c r="AR36779" s="8"/>
      <c r="BV36779" s="38"/>
    </row>
    <row r="36780" spans="44:74">
      <c r="AR36780" s="8"/>
      <c r="BV36780" s="38"/>
    </row>
    <row r="36781" spans="44:74">
      <c r="AR36781" s="8"/>
      <c r="BV36781" s="38"/>
    </row>
    <row r="36782" spans="44:74">
      <c r="AR36782" s="8"/>
      <c r="BV36782" s="38"/>
    </row>
    <row r="36783" spans="44:74">
      <c r="AR36783" s="8"/>
      <c r="BV36783" s="38"/>
    </row>
    <row r="36784" spans="44:74">
      <c r="AR36784" s="8"/>
      <c r="BV36784" s="38"/>
    </row>
    <row r="36785" spans="44:74">
      <c r="AR36785" s="8"/>
      <c r="BV36785" s="38"/>
    </row>
    <row r="36786" spans="44:74">
      <c r="AR36786" s="8"/>
      <c r="BV36786" s="38"/>
    </row>
    <row r="36787" spans="44:74">
      <c r="AR36787" s="8"/>
      <c r="BV36787" s="38"/>
    </row>
    <row r="36788" spans="44:74">
      <c r="AR36788" s="8"/>
      <c r="BV36788" s="38"/>
    </row>
    <row r="36789" spans="44:74">
      <c r="AR36789" s="8"/>
      <c r="BV36789" s="38"/>
    </row>
    <row r="36790" spans="44:74">
      <c r="AR36790" s="8"/>
      <c r="BV36790" s="38"/>
    </row>
    <row r="36791" spans="44:74">
      <c r="AR36791" s="8"/>
      <c r="BV36791" s="38"/>
    </row>
    <row r="36792" spans="44:74">
      <c r="AR36792" s="8"/>
      <c r="BV36792" s="38"/>
    </row>
    <row r="36793" spans="44:74">
      <c r="AR36793" s="8"/>
      <c r="BV36793" s="38"/>
    </row>
    <row r="36794" spans="44:74">
      <c r="AR36794" s="8"/>
      <c r="BV36794" s="38"/>
    </row>
    <row r="36795" spans="44:74">
      <c r="AR36795" s="8"/>
      <c r="BV36795" s="38"/>
    </row>
    <row r="36796" spans="44:74">
      <c r="AR36796" s="8"/>
      <c r="BV36796" s="38"/>
    </row>
    <row r="36797" spans="44:74">
      <c r="AR36797" s="8"/>
      <c r="BV36797" s="38"/>
    </row>
    <row r="36798" spans="44:74">
      <c r="AR36798" s="8"/>
      <c r="BV36798" s="38"/>
    </row>
    <row r="36799" spans="44:74">
      <c r="AR36799" s="8"/>
      <c r="BV36799" s="38"/>
    </row>
    <row r="36800" spans="44:74">
      <c r="AR36800" s="8"/>
      <c r="BV36800" s="38"/>
    </row>
    <row r="36801" spans="44:74">
      <c r="AR36801" s="8"/>
      <c r="BV36801" s="38"/>
    </row>
    <row r="36802" spans="44:74">
      <c r="AR36802" s="8"/>
      <c r="BV36802" s="38"/>
    </row>
    <row r="36803" spans="44:74">
      <c r="AR36803" s="8"/>
      <c r="BV36803" s="38"/>
    </row>
    <row r="36804" spans="44:74">
      <c r="AR36804" s="8"/>
      <c r="BV36804" s="38"/>
    </row>
    <row r="36805" spans="44:74">
      <c r="AR36805" s="8"/>
      <c r="BV36805" s="38"/>
    </row>
    <row r="36806" spans="44:74">
      <c r="AR36806" s="8"/>
      <c r="BV36806" s="38"/>
    </row>
    <row r="36807" spans="44:74">
      <c r="AR36807" s="8"/>
      <c r="BV36807" s="38"/>
    </row>
    <row r="36808" spans="44:74">
      <c r="AR36808" s="8"/>
      <c r="BV36808" s="38"/>
    </row>
    <row r="36809" spans="44:74">
      <c r="AR36809" s="8"/>
      <c r="BV36809" s="38"/>
    </row>
    <row r="36810" spans="44:74">
      <c r="AR36810" s="8"/>
      <c r="BV36810" s="38"/>
    </row>
    <row r="36811" spans="44:74">
      <c r="AR36811" s="8"/>
      <c r="BV36811" s="38"/>
    </row>
    <row r="36812" spans="44:74">
      <c r="AR36812" s="8"/>
      <c r="BV36812" s="38"/>
    </row>
    <row r="36813" spans="44:74">
      <c r="AR36813" s="8"/>
      <c r="BV36813" s="38"/>
    </row>
    <row r="36814" spans="44:74">
      <c r="AR36814" s="8"/>
      <c r="BV36814" s="38"/>
    </row>
    <row r="36815" spans="44:74">
      <c r="AR36815" s="8"/>
      <c r="BV36815" s="38"/>
    </row>
    <row r="36816" spans="44:74">
      <c r="AR36816" s="8"/>
      <c r="BV36816" s="38"/>
    </row>
    <row r="36817" spans="44:74">
      <c r="AR36817" s="8"/>
      <c r="BV36817" s="38"/>
    </row>
    <row r="36818" spans="44:74">
      <c r="AR36818" s="8"/>
      <c r="BV36818" s="38"/>
    </row>
    <row r="36819" spans="44:74">
      <c r="AR36819" s="8"/>
      <c r="BV36819" s="38"/>
    </row>
    <row r="36820" spans="44:74">
      <c r="AR36820" s="8"/>
      <c r="BV36820" s="38"/>
    </row>
    <row r="36821" spans="44:74">
      <c r="AR36821" s="8"/>
      <c r="BV36821" s="38"/>
    </row>
    <row r="36822" spans="44:74">
      <c r="AR36822" s="8"/>
      <c r="BV36822" s="38"/>
    </row>
    <row r="36823" spans="44:74">
      <c r="AR36823" s="8"/>
      <c r="BV36823" s="38"/>
    </row>
    <row r="36824" spans="44:74">
      <c r="AR36824" s="8"/>
      <c r="BV36824" s="38"/>
    </row>
    <row r="36825" spans="44:74">
      <c r="AR36825" s="8"/>
      <c r="BV36825" s="38"/>
    </row>
    <row r="36826" spans="44:74">
      <c r="AR36826" s="8"/>
      <c r="BV36826" s="38"/>
    </row>
    <row r="36827" spans="44:74">
      <c r="AR36827" s="8"/>
      <c r="BV36827" s="38"/>
    </row>
    <row r="36828" spans="44:74">
      <c r="AR36828" s="8"/>
      <c r="BV36828" s="38"/>
    </row>
    <row r="36829" spans="44:74">
      <c r="AR36829" s="8"/>
      <c r="BV36829" s="38"/>
    </row>
    <row r="36830" spans="44:74">
      <c r="AR36830" s="8"/>
      <c r="BV36830" s="38"/>
    </row>
    <row r="36831" spans="44:74">
      <c r="AR36831" s="8"/>
      <c r="BV36831" s="38"/>
    </row>
    <row r="36832" spans="44:74">
      <c r="AR36832" s="8"/>
      <c r="BV36832" s="38"/>
    </row>
    <row r="36833" spans="44:74">
      <c r="AR36833" s="8"/>
      <c r="BV36833" s="38"/>
    </row>
    <row r="36834" spans="44:74">
      <c r="AR36834" s="8"/>
      <c r="BV36834" s="38"/>
    </row>
    <row r="36835" spans="44:74">
      <c r="AR36835" s="8"/>
      <c r="BV36835" s="38"/>
    </row>
    <row r="36836" spans="44:74">
      <c r="AR36836" s="8"/>
      <c r="BV36836" s="38"/>
    </row>
    <row r="36837" spans="44:74">
      <c r="AR36837" s="8"/>
      <c r="BV36837" s="38"/>
    </row>
    <row r="36838" spans="44:74">
      <c r="AR36838" s="8"/>
      <c r="BV36838" s="38"/>
    </row>
    <row r="36839" spans="44:74">
      <c r="AR36839" s="8"/>
      <c r="BV36839" s="38"/>
    </row>
    <row r="36840" spans="44:74">
      <c r="AR36840" s="8"/>
      <c r="BV36840" s="38"/>
    </row>
    <row r="36841" spans="44:74">
      <c r="AR36841" s="8"/>
      <c r="BV36841" s="38"/>
    </row>
    <row r="36842" spans="44:74">
      <c r="AR36842" s="8"/>
      <c r="BV36842" s="38"/>
    </row>
    <row r="36843" spans="44:74">
      <c r="AR36843" s="8"/>
      <c r="BV36843" s="38"/>
    </row>
    <row r="36844" spans="44:74">
      <c r="AR36844" s="8"/>
      <c r="BV36844" s="38"/>
    </row>
    <row r="36845" spans="44:74">
      <c r="AR36845" s="8"/>
      <c r="BV36845" s="38"/>
    </row>
    <row r="36846" spans="44:74">
      <c r="AR36846" s="8"/>
      <c r="BV36846" s="38"/>
    </row>
    <row r="36847" spans="44:74">
      <c r="AR36847" s="8"/>
      <c r="BV36847" s="38"/>
    </row>
    <row r="36848" spans="44:74">
      <c r="AR36848" s="8"/>
      <c r="BV36848" s="38"/>
    </row>
    <row r="36849" spans="44:74">
      <c r="AR36849" s="8"/>
      <c r="BV36849" s="38"/>
    </row>
    <row r="36850" spans="44:74">
      <c r="AR36850" s="8"/>
      <c r="BV36850" s="38"/>
    </row>
    <row r="36851" spans="44:74">
      <c r="AR36851" s="8"/>
      <c r="BV36851" s="38"/>
    </row>
    <row r="36852" spans="44:74">
      <c r="AR36852" s="8"/>
      <c r="BV36852" s="38"/>
    </row>
    <row r="36853" spans="44:74">
      <c r="AR36853" s="8"/>
      <c r="BV36853" s="38"/>
    </row>
    <row r="36854" spans="44:74">
      <c r="AR36854" s="8"/>
      <c r="BV36854" s="38"/>
    </row>
    <row r="36855" spans="44:74">
      <c r="AR36855" s="8"/>
      <c r="BV36855" s="38"/>
    </row>
    <row r="36856" spans="44:74">
      <c r="AR36856" s="8"/>
      <c r="BV36856" s="38"/>
    </row>
    <row r="36857" spans="44:74">
      <c r="AR36857" s="8"/>
      <c r="BV36857" s="38"/>
    </row>
    <row r="36858" spans="44:74">
      <c r="AR36858" s="8"/>
      <c r="BV36858" s="38"/>
    </row>
    <row r="36859" spans="44:74">
      <c r="AR36859" s="8"/>
      <c r="BV36859" s="38"/>
    </row>
    <row r="36860" spans="44:74">
      <c r="AR36860" s="8"/>
      <c r="BV36860" s="38"/>
    </row>
    <row r="36861" spans="44:74">
      <c r="AR36861" s="8"/>
      <c r="BV36861" s="38"/>
    </row>
    <row r="36862" spans="44:74">
      <c r="AR36862" s="8"/>
      <c r="BV36862" s="38"/>
    </row>
    <row r="36863" spans="44:74">
      <c r="AR36863" s="8"/>
      <c r="BV36863" s="38"/>
    </row>
    <row r="36864" spans="44:74">
      <c r="AR36864" s="8"/>
      <c r="BV36864" s="38"/>
    </row>
    <row r="36865" spans="44:74">
      <c r="AR36865" s="8"/>
      <c r="BV36865" s="38"/>
    </row>
    <row r="36866" spans="44:74">
      <c r="AR36866" s="8"/>
      <c r="BV36866" s="38"/>
    </row>
    <row r="36867" spans="44:74">
      <c r="AR36867" s="8"/>
      <c r="BV36867" s="38"/>
    </row>
    <row r="36868" spans="44:74">
      <c r="AR36868" s="8"/>
      <c r="BV36868" s="38"/>
    </row>
    <row r="36869" spans="44:74">
      <c r="AR36869" s="8"/>
      <c r="BV36869" s="38"/>
    </row>
    <row r="36870" spans="44:74">
      <c r="AR36870" s="8"/>
      <c r="BV36870" s="38"/>
    </row>
    <row r="36871" spans="44:74">
      <c r="AR36871" s="8"/>
      <c r="BV36871" s="38"/>
    </row>
    <row r="36872" spans="44:74">
      <c r="AR36872" s="8"/>
      <c r="BV36872" s="38"/>
    </row>
    <row r="36873" spans="44:74">
      <c r="AR36873" s="8"/>
      <c r="BV36873" s="38"/>
    </row>
    <row r="36874" spans="44:74">
      <c r="AR36874" s="8"/>
      <c r="BV36874" s="38"/>
    </row>
    <row r="36875" spans="44:74">
      <c r="AR36875" s="8"/>
      <c r="BV36875" s="38"/>
    </row>
    <row r="36876" spans="44:74">
      <c r="AR36876" s="8"/>
      <c r="BV36876" s="38"/>
    </row>
    <row r="36877" spans="44:74">
      <c r="AR36877" s="8"/>
      <c r="BV36877" s="38"/>
    </row>
    <row r="36878" spans="44:74">
      <c r="AR36878" s="8"/>
      <c r="BV36878" s="38"/>
    </row>
    <row r="36879" spans="44:74">
      <c r="AR36879" s="8"/>
      <c r="BV36879" s="38"/>
    </row>
    <row r="36880" spans="44:74">
      <c r="AR36880" s="8"/>
      <c r="BV36880" s="38"/>
    </row>
    <row r="36881" spans="44:74">
      <c r="AR36881" s="8"/>
      <c r="BV36881" s="38"/>
    </row>
    <row r="36882" spans="44:74">
      <c r="AR36882" s="8"/>
      <c r="BV36882" s="38"/>
    </row>
    <row r="36883" spans="44:74">
      <c r="AR36883" s="8"/>
      <c r="BV36883" s="38"/>
    </row>
    <row r="36884" spans="44:74">
      <c r="AR36884" s="8"/>
      <c r="BV36884" s="38"/>
    </row>
    <row r="36885" spans="44:74">
      <c r="AR36885" s="8"/>
      <c r="BV36885" s="38"/>
    </row>
    <row r="36886" spans="44:74">
      <c r="AR36886" s="8"/>
      <c r="BV36886" s="38"/>
    </row>
    <row r="36887" spans="44:74">
      <c r="AR36887" s="8"/>
      <c r="BV36887" s="38"/>
    </row>
    <row r="36888" spans="44:74">
      <c r="AR36888" s="8"/>
      <c r="BV36888" s="38"/>
    </row>
    <row r="36889" spans="44:74">
      <c r="AR36889" s="8"/>
      <c r="BV36889" s="38"/>
    </row>
    <row r="36890" spans="44:74">
      <c r="AR36890" s="8"/>
      <c r="BV36890" s="38"/>
    </row>
    <row r="36891" spans="44:74">
      <c r="AR36891" s="8"/>
      <c r="BV36891" s="38"/>
    </row>
    <row r="36892" spans="44:74">
      <c r="AR36892" s="8"/>
      <c r="BV36892" s="38"/>
    </row>
    <row r="36893" spans="44:74">
      <c r="AR36893" s="8"/>
      <c r="BV36893" s="38"/>
    </row>
    <row r="36894" spans="44:74">
      <c r="AR36894" s="8"/>
      <c r="BV36894" s="38"/>
    </row>
    <row r="36895" spans="44:74">
      <c r="AR36895" s="8"/>
      <c r="BV36895" s="38"/>
    </row>
    <row r="36896" spans="44:74">
      <c r="AR36896" s="8"/>
      <c r="BV36896" s="38"/>
    </row>
    <row r="36897" spans="44:74">
      <c r="AR36897" s="8"/>
      <c r="BV36897" s="38"/>
    </row>
    <row r="36898" spans="44:74">
      <c r="AR36898" s="8"/>
      <c r="BV36898" s="38"/>
    </row>
    <row r="36899" spans="44:74">
      <c r="AR36899" s="8"/>
      <c r="BV36899" s="38"/>
    </row>
    <row r="36900" spans="44:74">
      <c r="AR36900" s="8"/>
      <c r="BV36900" s="38"/>
    </row>
    <row r="36901" spans="44:74">
      <c r="AR36901" s="8"/>
      <c r="BV36901" s="38"/>
    </row>
    <row r="36902" spans="44:74">
      <c r="AR36902" s="8"/>
      <c r="BV36902" s="38"/>
    </row>
    <row r="36903" spans="44:74">
      <c r="AR36903" s="8"/>
      <c r="BV36903" s="38"/>
    </row>
    <row r="36904" spans="44:74">
      <c r="AR36904" s="8"/>
      <c r="BV36904" s="38"/>
    </row>
    <row r="36905" spans="44:74">
      <c r="AR36905" s="8"/>
      <c r="BV36905" s="38"/>
    </row>
    <row r="36906" spans="44:74">
      <c r="AR36906" s="8"/>
      <c r="BV36906" s="38"/>
    </row>
    <row r="36907" spans="44:74">
      <c r="AR36907" s="8"/>
      <c r="BV36907" s="38"/>
    </row>
    <row r="36908" spans="44:74">
      <c r="AR36908" s="8"/>
      <c r="BV36908" s="38"/>
    </row>
    <row r="36909" spans="44:74">
      <c r="AR36909" s="8"/>
      <c r="BV36909" s="38"/>
    </row>
    <row r="36910" spans="44:74">
      <c r="AR36910" s="8"/>
      <c r="BV36910" s="38"/>
    </row>
    <row r="36911" spans="44:74">
      <c r="AR36911" s="8"/>
      <c r="BV36911" s="38"/>
    </row>
    <row r="36912" spans="44:74">
      <c r="AR36912" s="8"/>
      <c r="BV36912" s="38"/>
    </row>
    <row r="36913" spans="44:74">
      <c r="AR36913" s="8"/>
      <c r="BV36913" s="38"/>
    </row>
    <row r="36914" spans="44:74">
      <c r="AR36914" s="8"/>
      <c r="BV36914" s="38"/>
    </row>
    <row r="36915" spans="44:74">
      <c r="AR36915" s="8"/>
      <c r="BV36915" s="38"/>
    </row>
    <row r="36916" spans="44:74">
      <c r="AR36916" s="8"/>
      <c r="BV36916" s="38"/>
    </row>
    <row r="36917" spans="44:74">
      <c r="AR36917" s="8"/>
      <c r="BV36917" s="38"/>
    </row>
    <row r="36918" spans="44:74">
      <c r="AR36918" s="8"/>
      <c r="BV36918" s="38"/>
    </row>
    <row r="36919" spans="44:74">
      <c r="AR36919" s="8"/>
      <c r="BV36919" s="38"/>
    </row>
    <row r="36920" spans="44:74">
      <c r="AR36920" s="8"/>
      <c r="BV36920" s="38"/>
    </row>
    <row r="36921" spans="44:74">
      <c r="AR36921" s="8"/>
      <c r="BV36921" s="38"/>
    </row>
    <row r="36922" spans="44:74">
      <c r="AR36922" s="8"/>
      <c r="BV36922" s="38"/>
    </row>
    <row r="36923" spans="44:74">
      <c r="AR36923" s="8"/>
      <c r="BV36923" s="38"/>
    </row>
    <row r="36924" spans="44:74">
      <c r="AR36924" s="8"/>
      <c r="BV36924" s="38"/>
    </row>
    <row r="36925" spans="44:74">
      <c r="AR36925" s="8"/>
      <c r="BV36925" s="38"/>
    </row>
    <row r="36926" spans="44:74">
      <c r="AR36926" s="8"/>
      <c r="BV36926" s="38"/>
    </row>
    <row r="36927" spans="44:74">
      <c r="AR36927" s="8"/>
      <c r="BV36927" s="38"/>
    </row>
    <row r="36928" spans="44:74">
      <c r="AR36928" s="8"/>
      <c r="BV36928" s="38"/>
    </row>
    <row r="36929" spans="44:74">
      <c r="AR36929" s="8"/>
      <c r="BV36929" s="38"/>
    </row>
    <row r="36930" spans="44:74">
      <c r="AR36930" s="8"/>
      <c r="BV36930" s="38"/>
    </row>
    <row r="36931" spans="44:74">
      <c r="AR36931" s="8"/>
      <c r="BV36931" s="38"/>
    </row>
    <row r="36932" spans="44:74">
      <c r="AR36932" s="8"/>
      <c r="BV36932" s="38"/>
    </row>
    <row r="36933" spans="44:74">
      <c r="AR36933" s="8"/>
      <c r="BV36933" s="38"/>
    </row>
    <row r="36934" spans="44:74">
      <c r="AR36934" s="8"/>
      <c r="BV36934" s="38"/>
    </row>
    <row r="36935" spans="44:74">
      <c r="AR36935" s="8"/>
      <c r="BV36935" s="38"/>
    </row>
    <row r="36936" spans="44:74">
      <c r="AR36936" s="8"/>
      <c r="BV36936" s="38"/>
    </row>
    <row r="36937" spans="44:74">
      <c r="AR36937" s="8"/>
      <c r="BV36937" s="38"/>
    </row>
    <row r="36938" spans="44:74">
      <c r="AR36938" s="8"/>
      <c r="BV36938" s="38"/>
    </row>
    <row r="36939" spans="44:74">
      <c r="AR36939" s="8"/>
      <c r="BV36939" s="38"/>
    </row>
    <row r="36940" spans="44:74">
      <c r="AR36940" s="8"/>
      <c r="BV36940" s="38"/>
    </row>
    <row r="36941" spans="44:74">
      <c r="AR36941" s="8"/>
      <c r="BV36941" s="38"/>
    </row>
    <row r="36942" spans="44:74">
      <c r="AR36942" s="8"/>
      <c r="BV36942" s="38"/>
    </row>
    <row r="36943" spans="44:74">
      <c r="AR36943" s="8"/>
      <c r="BV36943" s="38"/>
    </row>
    <row r="36944" spans="44:74">
      <c r="AR36944" s="8"/>
      <c r="BV36944" s="38"/>
    </row>
    <row r="36945" spans="44:74">
      <c r="AR36945" s="8"/>
      <c r="BV36945" s="38"/>
    </row>
    <row r="36946" spans="44:74">
      <c r="AR36946" s="8"/>
      <c r="BV36946" s="38"/>
    </row>
    <row r="36947" spans="44:74">
      <c r="AR36947" s="8"/>
      <c r="BV36947" s="38"/>
    </row>
    <row r="36948" spans="44:74">
      <c r="AR36948" s="8"/>
      <c r="BV36948" s="38"/>
    </row>
    <row r="36949" spans="44:74">
      <c r="AR36949" s="8"/>
      <c r="BV36949" s="38"/>
    </row>
    <row r="36950" spans="44:74">
      <c r="AR36950" s="8"/>
      <c r="BV36950" s="38"/>
    </row>
    <row r="36951" spans="44:74">
      <c r="AR36951" s="8"/>
      <c r="BV36951" s="38"/>
    </row>
    <row r="36952" spans="44:74">
      <c r="AR36952" s="8"/>
      <c r="BV36952" s="38"/>
    </row>
    <row r="36953" spans="44:74">
      <c r="AR36953" s="8"/>
      <c r="BV36953" s="38"/>
    </row>
    <row r="36954" spans="44:74">
      <c r="AR36954" s="8"/>
      <c r="BV36954" s="38"/>
    </row>
    <row r="36955" spans="44:74">
      <c r="AR36955" s="8"/>
      <c r="BV36955" s="38"/>
    </row>
    <row r="36956" spans="44:74">
      <c r="AR36956" s="8"/>
      <c r="BV36956" s="38"/>
    </row>
    <row r="36957" spans="44:74">
      <c r="AR36957" s="8"/>
      <c r="BV36957" s="38"/>
    </row>
    <row r="36958" spans="44:74">
      <c r="AR36958" s="8"/>
      <c r="BV36958" s="38"/>
    </row>
    <row r="36959" spans="44:74">
      <c r="AR36959" s="8"/>
      <c r="BV36959" s="38"/>
    </row>
    <row r="36960" spans="44:74">
      <c r="AR36960" s="8"/>
      <c r="BV36960" s="38"/>
    </row>
    <row r="36961" spans="44:74">
      <c r="AR36961" s="8"/>
      <c r="BV36961" s="38"/>
    </row>
    <row r="36962" spans="44:74">
      <c r="AR36962" s="8"/>
      <c r="BV36962" s="38"/>
    </row>
    <row r="36963" spans="44:74">
      <c r="AR36963" s="8"/>
      <c r="BV36963" s="38"/>
    </row>
    <row r="36964" spans="44:74">
      <c r="AR36964" s="8"/>
      <c r="BV36964" s="38"/>
    </row>
    <row r="36965" spans="44:74">
      <c r="AR36965" s="8"/>
      <c r="BV36965" s="38"/>
    </row>
    <row r="36966" spans="44:74">
      <c r="AR36966" s="8"/>
      <c r="BV36966" s="38"/>
    </row>
    <row r="36967" spans="44:74">
      <c r="AR36967" s="8"/>
      <c r="BV36967" s="38"/>
    </row>
    <row r="36968" spans="44:74">
      <c r="AR36968" s="8"/>
      <c r="BV36968" s="38"/>
    </row>
    <row r="36969" spans="44:74">
      <c r="AR36969" s="8"/>
      <c r="BV36969" s="38"/>
    </row>
    <row r="36970" spans="44:74">
      <c r="AR36970" s="8"/>
      <c r="BV36970" s="38"/>
    </row>
    <row r="36971" spans="44:74">
      <c r="AR36971" s="8"/>
      <c r="BV36971" s="38"/>
    </row>
    <row r="36972" spans="44:74">
      <c r="AR36972" s="8"/>
      <c r="BV36972" s="38"/>
    </row>
    <row r="36973" spans="44:74">
      <c r="AR36973" s="8"/>
      <c r="BV36973" s="38"/>
    </row>
    <row r="36974" spans="44:74">
      <c r="AR36974" s="8"/>
      <c r="BV36974" s="38"/>
    </row>
    <row r="36975" spans="44:74">
      <c r="AR36975" s="8"/>
      <c r="BV36975" s="38"/>
    </row>
    <row r="36976" spans="44:74">
      <c r="AR36976" s="8"/>
      <c r="BV36976" s="38"/>
    </row>
    <row r="36977" spans="44:74">
      <c r="AR36977" s="8"/>
      <c r="BV36977" s="38"/>
    </row>
    <row r="36978" spans="44:74">
      <c r="AR36978" s="8"/>
      <c r="BV36978" s="38"/>
    </row>
    <row r="36979" spans="44:74">
      <c r="AR36979" s="8"/>
      <c r="BV36979" s="38"/>
    </row>
    <row r="36980" spans="44:74">
      <c r="AR36980" s="8"/>
      <c r="BV36980" s="38"/>
    </row>
    <row r="36981" spans="44:74">
      <c r="AR36981" s="8"/>
      <c r="BV36981" s="38"/>
    </row>
    <row r="36982" spans="44:74">
      <c r="AR36982" s="8"/>
      <c r="BV36982" s="38"/>
    </row>
    <row r="36983" spans="44:74">
      <c r="AR36983" s="8"/>
      <c r="BV36983" s="38"/>
    </row>
    <row r="36984" spans="44:74">
      <c r="AR36984" s="8"/>
      <c r="BV36984" s="38"/>
    </row>
    <row r="36985" spans="44:74">
      <c r="AR36985" s="8"/>
      <c r="BV36985" s="38"/>
    </row>
    <row r="36986" spans="44:74">
      <c r="AR36986" s="8"/>
      <c r="BV36986" s="38"/>
    </row>
    <row r="36987" spans="44:74">
      <c r="AR36987" s="8"/>
      <c r="BV36987" s="38"/>
    </row>
    <row r="36988" spans="44:74">
      <c r="AR36988" s="8"/>
      <c r="BV36988" s="38"/>
    </row>
    <row r="36989" spans="44:74">
      <c r="AR36989" s="8"/>
      <c r="BV36989" s="38"/>
    </row>
    <row r="36990" spans="44:74">
      <c r="AR36990" s="8"/>
      <c r="BV36990" s="38"/>
    </row>
    <row r="36991" spans="44:74">
      <c r="AR36991" s="8"/>
      <c r="BV36991" s="38"/>
    </row>
    <row r="36992" spans="44:74">
      <c r="AR36992" s="8"/>
      <c r="BV36992" s="38"/>
    </row>
    <row r="36993" spans="44:74">
      <c r="AR36993" s="8"/>
      <c r="BV36993" s="38"/>
    </row>
    <row r="36994" spans="44:74">
      <c r="AR36994" s="8"/>
      <c r="BV36994" s="38"/>
    </row>
    <row r="36995" spans="44:74">
      <c r="AR36995" s="8"/>
      <c r="BV36995" s="38"/>
    </row>
    <row r="36996" spans="44:74">
      <c r="AR36996" s="8"/>
      <c r="BV36996" s="38"/>
    </row>
    <row r="36997" spans="44:74">
      <c r="AR36997" s="8"/>
      <c r="BV36997" s="38"/>
    </row>
    <row r="36998" spans="44:74">
      <c r="AR36998" s="8"/>
      <c r="BV36998" s="38"/>
    </row>
    <row r="36999" spans="44:74">
      <c r="AR36999" s="8"/>
      <c r="BV36999" s="38"/>
    </row>
    <row r="37000" spans="44:74">
      <c r="AR37000" s="8"/>
      <c r="BV37000" s="38"/>
    </row>
    <row r="37001" spans="44:74">
      <c r="AR37001" s="8"/>
      <c r="BV37001" s="38"/>
    </row>
    <row r="37002" spans="44:74">
      <c r="AR37002" s="8"/>
      <c r="BV37002" s="38"/>
    </row>
    <row r="37003" spans="44:74">
      <c r="AR37003" s="8"/>
      <c r="BV37003" s="38"/>
    </row>
    <row r="37004" spans="44:74">
      <c r="AR37004" s="8"/>
      <c r="BV37004" s="38"/>
    </row>
    <row r="37005" spans="44:74">
      <c r="AR37005" s="8"/>
      <c r="BV37005" s="38"/>
    </row>
    <row r="37006" spans="44:74">
      <c r="AR37006" s="8"/>
      <c r="BV37006" s="38"/>
    </row>
    <row r="37007" spans="44:74">
      <c r="AR37007" s="8"/>
      <c r="BV37007" s="38"/>
    </row>
    <row r="37008" spans="44:74">
      <c r="AR37008" s="8"/>
      <c r="BV37008" s="38"/>
    </row>
    <row r="37009" spans="44:74">
      <c r="AR37009" s="8"/>
      <c r="BV37009" s="38"/>
    </row>
    <row r="37010" spans="44:74">
      <c r="AR37010" s="8"/>
      <c r="BV37010" s="38"/>
    </row>
    <row r="37011" spans="44:74">
      <c r="AR37011" s="8"/>
      <c r="BV37011" s="38"/>
    </row>
    <row r="37012" spans="44:74">
      <c r="AR37012" s="8"/>
      <c r="BV37012" s="38"/>
    </row>
    <row r="37013" spans="44:74">
      <c r="AR37013" s="8"/>
      <c r="BV37013" s="38"/>
    </row>
    <row r="37014" spans="44:74">
      <c r="AR37014" s="8"/>
      <c r="BV37014" s="38"/>
    </row>
    <row r="37015" spans="44:74">
      <c r="AR37015" s="8"/>
      <c r="BV37015" s="38"/>
    </row>
    <row r="37016" spans="44:74">
      <c r="AR37016" s="8"/>
      <c r="BV37016" s="38"/>
    </row>
    <row r="37017" spans="44:74">
      <c r="AR37017" s="8"/>
      <c r="BV37017" s="38"/>
    </row>
    <row r="37018" spans="44:74">
      <c r="AR37018" s="8"/>
      <c r="BV37018" s="38"/>
    </row>
    <row r="37019" spans="44:74">
      <c r="AR37019" s="8"/>
      <c r="BV37019" s="38"/>
    </row>
    <row r="37020" spans="44:74">
      <c r="AR37020" s="8"/>
      <c r="BV37020" s="38"/>
    </row>
    <row r="37021" spans="44:74">
      <c r="AR37021" s="8"/>
      <c r="BV37021" s="38"/>
    </row>
    <row r="37022" spans="44:74">
      <c r="AR37022" s="8"/>
      <c r="BV37022" s="38"/>
    </row>
    <row r="37023" spans="44:74">
      <c r="AR37023" s="8"/>
      <c r="BV37023" s="38"/>
    </row>
    <row r="37024" spans="44:74">
      <c r="AR37024" s="8"/>
      <c r="BV37024" s="38"/>
    </row>
    <row r="37025" spans="44:74">
      <c r="AR37025" s="8"/>
      <c r="BV37025" s="38"/>
    </row>
    <row r="37026" spans="44:74">
      <c r="AR37026" s="8"/>
      <c r="BV37026" s="38"/>
    </row>
    <row r="37027" spans="44:74">
      <c r="AR37027" s="8"/>
      <c r="BV37027" s="38"/>
    </row>
    <row r="37028" spans="44:74">
      <c r="AR37028" s="8"/>
      <c r="BV37028" s="38"/>
    </row>
    <row r="37029" spans="44:74">
      <c r="AR37029" s="8"/>
      <c r="BV37029" s="38"/>
    </row>
    <row r="37030" spans="44:74">
      <c r="AR37030" s="8"/>
      <c r="BV37030" s="38"/>
    </row>
    <row r="37031" spans="44:74">
      <c r="AR37031" s="8"/>
      <c r="BV37031" s="38"/>
    </row>
    <row r="37032" spans="44:74">
      <c r="AR37032" s="8"/>
      <c r="BV37032" s="38"/>
    </row>
    <row r="37033" spans="44:74">
      <c r="AR37033" s="8"/>
      <c r="BV37033" s="38"/>
    </row>
    <row r="37034" spans="44:74">
      <c r="AR37034" s="8"/>
      <c r="BV37034" s="38"/>
    </row>
    <row r="37035" spans="44:74">
      <c r="AR37035" s="8"/>
      <c r="BV37035" s="38"/>
    </row>
    <row r="37036" spans="44:74">
      <c r="AR37036" s="8"/>
      <c r="BV37036" s="38"/>
    </row>
    <row r="37037" spans="44:74">
      <c r="AR37037" s="8"/>
      <c r="BV37037" s="38"/>
    </row>
    <row r="37038" spans="44:74">
      <c r="AR37038" s="8"/>
      <c r="BV37038" s="38"/>
    </row>
    <row r="37039" spans="44:74">
      <c r="AR37039" s="8"/>
      <c r="BV37039" s="38"/>
    </row>
    <row r="37040" spans="44:74">
      <c r="AR37040" s="8"/>
      <c r="BV37040" s="38"/>
    </row>
    <row r="37041" spans="44:74">
      <c r="AR37041" s="8"/>
      <c r="BV37041" s="38"/>
    </row>
    <row r="37042" spans="44:74">
      <c r="AR37042" s="8"/>
      <c r="BV37042" s="38"/>
    </row>
    <row r="37043" spans="44:74">
      <c r="AR37043" s="8"/>
      <c r="BV37043" s="38"/>
    </row>
    <row r="37044" spans="44:74">
      <c r="AR37044" s="8"/>
      <c r="BV37044" s="38"/>
    </row>
    <row r="37045" spans="44:74">
      <c r="AR37045" s="8"/>
      <c r="BV37045" s="38"/>
    </row>
    <row r="37046" spans="44:74">
      <c r="AR37046" s="8"/>
      <c r="BV37046" s="38"/>
    </row>
    <row r="37047" spans="44:74">
      <c r="AR37047" s="8"/>
      <c r="BV37047" s="38"/>
    </row>
    <row r="37048" spans="44:74">
      <c r="AR37048" s="8"/>
      <c r="BV37048" s="38"/>
    </row>
    <row r="37049" spans="44:74">
      <c r="AR37049" s="8"/>
      <c r="BV37049" s="38"/>
    </row>
    <row r="37050" spans="44:74">
      <c r="AR37050" s="8"/>
      <c r="BV37050" s="38"/>
    </row>
    <row r="37051" spans="44:74">
      <c r="AR37051" s="8"/>
      <c r="BV37051" s="38"/>
    </row>
    <row r="37052" spans="44:74">
      <c r="AR37052" s="8"/>
      <c r="BV37052" s="38"/>
    </row>
    <row r="37053" spans="44:74">
      <c r="AR37053" s="8"/>
      <c r="BV37053" s="38"/>
    </row>
    <row r="37054" spans="44:74">
      <c r="AR37054" s="8"/>
      <c r="BV37054" s="38"/>
    </row>
    <row r="37055" spans="44:74">
      <c r="AR37055" s="8"/>
      <c r="BV37055" s="38"/>
    </row>
    <row r="37056" spans="44:74">
      <c r="AR37056" s="8"/>
      <c r="BV37056" s="38"/>
    </row>
    <row r="37057" spans="44:74">
      <c r="AR37057" s="8"/>
      <c r="BV37057" s="38"/>
    </row>
    <row r="37058" spans="44:74">
      <c r="AR37058" s="8"/>
      <c r="BV37058" s="38"/>
    </row>
    <row r="37059" spans="44:74">
      <c r="AR37059" s="8"/>
      <c r="BV37059" s="38"/>
    </row>
    <row r="37060" spans="44:74">
      <c r="AR37060" s="8"/>
      <c r="BV37060" s="38"/>
    </row>
    <row r="37061" spans="44:74">
      <c r="AR37061" s="8"/>
      <c r="BV37061" s="38"/>
    </row>
    <row r="37062" spans="44:74">
      <c r="AR37062" s="8"/>
      <c r="BV37062" s="38"/>
    </row>
    <row r="37063" spans="44:74">
      <c r="AR37063" s="8"/>
      <c r="BV37063" s="38"/>
    </row>
    <row r="37064" spans="44:74">
      <c r="AR37064" s="8"/>
      <c r="BV37064" s="38"/>
    </row>
    <row r="37065" spans="44:74">
      <c r="AR37065" s="8"/>
      <c r="BV37065" s="38"/>
    </row>
    <row r="37066" spans="44:74">
      <c r="AR37066" s="8"/>
      <c r="BV37066" s="38"/>
    </row>
    <row r="37067" spans="44:74">
      <c r="AR37067" s="8"/>
      <c r="BV37067" s="38"/>
    </row>
    <row r="37068" spans="44:74">
      <c r="AR37068" s="8"/>
      <c r="BV37068" s="38"/>
    </row>
    <row r="37069" spans="44:74">
      <c r="AR37069" s="8"/>
      <c r="BV37069" s="38"/>
    </row>
    <row r="37070" spans="44:74">
      <c r="AR37070" s="8"/>
      <c r="BV37070" s="38"/>
    </row>
    <row r="37071" spans="44:74">
      <c r="AR37071" s="8"/>
      <c r="BV37071" s="38"/>
    </row>
    <row r="37072" spans="44:74">
      <c r="AR37072" s="8"/>
      <c r="BV37072" s="38"/>
    </row>
    <row r="37073" spans="44:74">
      <c r="AR37073" s="8"/>
      <c r="BV37073" s="38"/>
    </row>
    <row r="37074" spans="44:74">
      <c r="AR37074" s="8"/>
      <c r="BV37074" s="38"/>
    </row>
    <row r="37075" spans="44:74">
      <c r="AR37075" s="8"/>
      <c r="BV37075" s="38"/>
    </row>
    <row r="37076" spans="44:74">
      <c r="AR37076" s="8"/>
      <c r="BV37076" s="38"/>
    </row>
    <row r="37077" spans="44:74">
      <c r="AR37077" s="8"/>
      <c r="BV37077" s="38"/>
    </row>
    <row r="37078" spans="44:74">
      <c r="AR37078" s="8"/>
      <c r="BV37078" s="38"/>
    </row>
    <row r="37079" spans="44:74">
      <c r="AR37079" s="8"/>
      <c r="BV37079" s="38"/>
    </row>
    <row r="37080" spans="44:74">
      <c r="AR37080" s="8"/>
      <c r="BV37080" s="38"/>
    </row>
    <row r="37081" spans="44:74">
      <c r="AR37081" s="8"/>
      <c r="BV37081" s="38"/>
    </row>
    <row r="37082" spans="44:74">
      <c r="AR37082" s="8"/>
      <c r="BV37082" s="38"/>
    </row>
    <row r="37083" spans="44:74">
      <c r="AR37083" s="8"/>
      <c r="BV37083" s="38"/>
    </row>
    <row r="37084" spans="44:74">
      <c r="AR37084" s="8"/>
      <c r="BV37084" s="38"/>
    </row>
    <row r="37085" spans="44:74">
      <c r="AR37085" s="8"/>
      <c r="BV37085" s="38"/>
    </row>
    <row r="37086" spans="44:74">
      <c r="AR37086" s="8"/>
      <c r="BV37086" s="38"/>
    </row>
    <row r="37087" spans="44:74">
      <c r="AR37087" s="8"/>
      <c r="BV37087" s="38"/>
    </row>
    <row r="37088" spans="44:74">
      <c r="AR37088" s="8"/>
      <c r="BV37088" s="38"/>
    </row>
    <row r="37089" spans="44:74">
      <c r="AR37089" s="8"/>
      <c r="BV37089" s="38"/>
    </row>
    <row r="37090" spans="44:74">
      <c r="AR37090" s="8"/>
      <c r="BV37090" s="38"/>
    </row>
    <row r="37091" spans="44:74">
      <c r="AR37091" s="8"/>
      <c r="BV37091" s="38"/>
    </row>
    <row r="37092" spans="44:74">
      <c r="AR37092" s="8"/>
      <c r="BV37092" s="38"/>
    </row>
    <row r="37093" spans="44:74">
      <c r="AR37093" s="8"/>
      <c r="BV37093" s="38"/>
    </row>
    <row r="37094" spans="44:74">
      <c r="AR37094" s="8"/>
      <c r="BV37094" s="38"/>
    </row>
    <row r="37095" spans="44:74">
      <c r="AR37095" s="8"/>
      <c r="BV37095" s="38"/>
    </row>
    <row r="37096" spans="44:74">
      <c r="AR37096" s="8"/>
      <c r="BV37096" s="38"/>
    </row>
    <row r="37097" spans="44:74">
      <c r="AR37097" s="8"/>
      <c r="BV37097" s="38"/>
    </row>
    <row r="37098" spans="44:74">
      <c r="AR37098" s="8"/>
      <c r="BV37098" s="38"/>
    </row>
    <row r="37099" spans="44:74">
      <c r="AR37099" s="8"/>
      <c r="BV37099" s="38"/>
    </row>
    <row r="37100" spans="44:74">
      <c r="AR37100" s="8"/>
      <c r="BV37100" s="38"/>
    </row>
    <row r="37101" spans="44:74">
      <c r="AR37101" s="8"/>
      <c r="BV37101" s="38"/>
    </row>
    <row r="37102" spans="44:74">
      <c r="AR37102" s="8"/>
      <c r="BV37102" s="38"/>
    </row>
    <row r="37103" spans="44:74">
      <c r="AR37103" s="8"/>
      <c r="BV37103" s="38"/>
    </row>
    <row r="37104" spans="44:74">
      <c r="AR37104" s="8"/>
      <c r="BV37104" s="38"/>
    </row>
    <row r="37105" spans="44:74">
      <c r="AR37105" s="8"/>
      <c r="BV37105" s="38"/>
    </row>
    <row r="37106" spans="44:74">
      <c r="AR37106" s="8"/>
      <c r="BV37106" s="38"/>
    </row>
    <row r="37107" spans="44:74">
      <c r="AR37107" s="8"/>
      <c r="BV37107" s="38"/>
    </row>
    <row r="37108" spans="44:74">
      <c r="AR37108" s="8"/>
      <c r="BV37108" s="38"/>
    </row>
    <row r="37109" spans="44:74">
      <c r="AR37109" s="8"/>
      <c r="BV37109" s="38"/>
    </row>
    <row r="37110" spans="44:74">
      <c r="AR37110" s="8"/>
      <c r="BV37110" s="38"/>
    </row>
    <row r="37111" spans="44:74">
      <c r="AR37111" s="8"/>
      <c r="BV37111" s="38"/>
    </row>
    <row r="37112" spans="44:74">
      <c r="AR37112" s="8"/>
      <c r="BV37112" s="38"/>
    </row>
    <row r="37113" spans="44:74">
      <c r="AR37113" s="8"/>
      <c r="BV37113" s="38"/>
    </row>
    <row r="37114" spans="44:74">
      <c r="AR37114" s="8"/>
      <c r="BV37114" s="38"/>
    </row>
    <row r="37115" spans="44:74">
      <c r="AR37115" s="8"/>
      <c r="BV37115" s="38"/>
    </row>
    <row r="37116" spans="44:74">
      <c r="AR37116" s="8"/>
      <c r="BV37116" s="38"/>
    </row>
    <row r="37117" spans="44:74">
      <c r="AR37117" s="8"/>
      <c r="BV37117" s="38"/>
    </row>
    <row r="37118" spans="44:74">
      <c r="AR37118" s="8"/>
      <c r="BV37118" s="38"/>
    </row>
    <row r="37119" spans="44:74">
      <c r="AR37119" s="8"/>
      <c r="BV37119" s="38"/>
    </row>
    <row r="37120" spans="44:74">
      <c r="AR37120" s="8"/>
      <c r="BV37120" s="38"/>
    </row>
    <row r="37121" spans="44:74">
      <c r="AR37121" s="8"/>
      <c r="BV37121" s="38"/>
    </row>
    <row r="37122" spans="44:74">
      <c r="AR37122" s="8"/>
      <c r="BV37122" s="38"/>
    </row>
    <row r="37123" spans="44:74">
      <c r="AR37123" s="8"/>
      <c r="BV37123" s="38"/>
    </row>
    <row r="37124" spans="44:74">
      <c r="AR37124" s="8"/>
      <c r="BV37124" s="38"/>
    </row>
    <row r="37125" spans="44:74">
      <c r="AR37125" s="8"/>
      <c r="BV37125" s="38"/>
    </row>
    <row r="37126" spans="44:74">
      <c r="AR37126" s="8"/>
      <c r="BV37126" s="38"/>
    </row>
    <row r="37127" spans="44:74">
      <c r="AR37127" s="8"/>
      <c r="BV37127" s="38"/>
    </row>
    <row r="37128" spans="44:74">
      <c r="AR37128" s="8"/>
      <c r="BV37128" s="38"/>
    </row>
    <row r="37129" spans="44:74">
      <c r="AR37129" s="8"/>
      <c r="BV37129" s="38"/>
    </row>
    <row r="37130" spans="44:74">
      <c r="AR37130" s="8"/>
      <c r="BV37130" s="38"/>
    </row>
    <row r="37131" spans="44:74">
      <c r="AR37131" s="8"/>
      <c r="BV37131" s="38"/>
    </row>
    <row r="37132" spans="44:74">
      <c r="AR37132" s="8"/>
      <c r="BV37132" s="38"/>
    </row>
    <row r="37133" spans="44:74">
      <c r="AR37133" s="8"/>
      <c r="BV37133" s="38"/>
    </row>
    <row r="37134" spans="44:74">
      <c r="AR37134" s="8"/>
      <c r="BV37134" s="38"/>
    </row>
    <row r="37135" spans="44:74">
      <c r="AR37135" s="8"/>
      <c r="BV37135" s="38"/>
    </row>
    <row r="37136" spans="44:74">
      <c r="AR37136" s="8"/>
      <c r="BV37136" s="38"/>
    </row>
    <row r="37137" spans="44:74">
      <c r="AR37137" s="8"/>
      <c r="BV37137" s="38"/>
    </row>
    <row r="37138" spans="44:74">
      <c r="AR37138" s="8"/>
      <c r="BV37138" s="38"/>
    </row>
    <row r="37139" spans="44:74">
      <c r="AR37139" s="8"/>
      <c r="BV37139" s="38"/>
    </row>
    <row r="37140" spans="44:74">
      <c r="AR37140" s="8"/>
      <c r="BV37140" s="38"/>
    </row>
    <row r="37141" spans="44:74">
      <c r="AR37141" s="8"/>
      <c r="BV37141" s="38"/>
    </row>
    <row r="37142" spans="44:74">
      <c r="AR37142" s="8"/>
      <c r="BV37142" s="38"/>
    </row>
    <row r="37143" spans="44:74">
      <c r="AR37143" s="8"/>
      <c r="BV37143" s="38"/>
    </row>
    <row r="37144" spans="44:74">
      <c r="AR37144" s="8"/>
      <c r="BV37144" s="38"/>
    </row>
    <row r="37145" spans="44:74">
      <c r="AR37145" s="8"/>
      <c r="BV37145" s="38"/>
    </row>
    <row r="37146" spans="44:74">
      <c r="AR37146" s="8"/>
      <c r="BV37146" s="38"/>
    </row>
    <row r="37147" spans="44:74">
      <c r="AR37147" s="8"/>
      <c r="BV37147" s="38"/>
    </row>
    <row r="37148" spans="44:74">
      <c r="AR37148" s="8"/>
      <c r="BV37148" s="38"/>
    </row>
    <row r="37149" spans="44:74">
      <c r="AR37149" s="8"/>
      <c r="BV37149" s="38"/>
    </row>
    <row r="37150" spans="44:74">
      <c r="AR37150" s="8"/>
      <c r="BV37150" s="38"/>
    </row>
    <row r="37151" spans="44:74">
      <c r="AR37151" s="8"/>
      <c r="BV37151" s="38"/>
    </row>
    <row r="37152" spans="44:74">
      <c r="AR37152" s="8"/>
      <c r="BV37152" s="38"/>
    </row>
    <row r="37153" spans="44:74">
      <c r="AR37153" s="8"/>
      <c r="BV37153" s="38"/>
    </row>
    <row r="37154" spans="44:74">
      <c r="AR37154" s="8"/>
      <c r="BV37154" s="38"/>
    </row>
    <row r="37155" spans="44:74">
      <c r="AR37155" s="8"/>
      <c r="BV37155" s="38"/>
    </row>
    <row r="37156" spans="44:74">
      <c r="AR37156" s="8"/>
      <c r="BV37156" s="38"/>
    </row>
    <row r="37157" spans="44:74">
      <c r="AR37157" s="8"/>
      <c r="BV37157" s="38"/>
    </row>
    <row r="37158" spans="44:74">
      <c r="AR37158" s="8"/>
      <c r="BV37158" s="38"/>
    </row>
    <row r="37159" spans="44:74">
      <c r="AR37159" s="8"/>
      <c r="BV37159" s="38"/>
    </row>
    <row r="37160" spans="44:74">
      <c r="AR37160" s="8"/>
      <c r="BV37160" s="38"/>
    </row>
    <row r="37161" spans="44:74">
      <c r="AR37161" s="8"/>
      <c r="BV37161" s="38"/>
    </row>
    <row r="37162" spans="44:74">
      <c r="AR37162" s="8"/>
      <c r="BV37162" s="38"/>
    </row>
    <row r="37163" spans="44:74">
      <c r="AR37163" s="8"/>
      <c r="BV37163" s="38"/>
    </row>
    <row r="37164" spans="44:74">
      <c r="AR37164" s="8"/>
      <c r="BV37164" s="38"/>
    </row>
    <row r="37165" spans="44:74">
      <c r="AR37165" s="8"/>
      <c r="BV37165" s="38"/>
    </row>
    <row r="37166" spans="44:74">
      <c r="AR37166" s="8"/>
      <c r="BV37166" s="38"/>
    </row>
    <row r="37167" spans="44:74">
      <c r="AR37167" s="8"/>
      <c r="BV37167" s="38"/>
    </row>
    <row r="37168" spans="44:74">
      <c r="AR37168" s="8"/>
      <c r="BV37168" s="38"/>
    </row>
    <row r="37169" spans="44:74">
      <c r="AR37169" s="8"/>
      <c r="BV37169" s="38"/>
    </row>
    <row r="37170" spans="44:74">
      <c r="AR37170" s="8"/>
      <c r="BV37170" s="38"/>
    </row>
    <row r="37171" spans="44:74">
      <c r="AR37171" s="8"/>
      <c r="BV37171" s="38"/>
    </row>
    <row r="37172" spans="44:74">
      <c r="AR37172" s="8"/>
      <c r="BV37172" s="38"/>
    </row>
    <row r="37173" spans="44:74">
      <c r="AR37173" s="8"/>
      <c r="BV37173" s="38"/>
    </row>
    <row r="37174" spans="44:74">
      <c r="AR37174" s="8"/>
      <c r="BV37174" s="38"/>
    </row>
    <row r="37175" spans="44:74">
      <c r="AR37175" s="8"/>
      <c r="BV37175" s="38"/>
    </row>
    <row r="37176" spans="44:74">
      <c r="AR37176" s="8"/>
      <c r="BV37176" s="38"/>
    </row>
    <row r="37177" spans="44:74">
      <c r="AR37177" s="8"/>
      <c r="BV37177" s="38"/>
    </row>
    <row r="37178" spans="44:74">
      <c r="AR37178" s="8"/>
      <c r="BV37178" s="38"/>
    </row>
    <row r="37179" spans="44:74">
      <c r="AR37179" s="8"/>
      <c r="BV37179" s="38"/>
    </row>
    <row r="37180" spans="44:74">
      <c r="AR37180" s="8"/>
      <c r="BV37180" s="38"/>
    </row>
    <row r="37181" spans="44:74">
      <c r="AR37181" s="8"/>
      <c r="BV37181" s="38"/>
    </row>
    <row r="37182" spans="44:74">
      <c r="AR37182" s="8"/>
      <c r="BV37182" s="38"/>
    </row>
    <row r="37183" spans="44:74">
      <c r="AR37183" s="8"/>
      <c r="BV37183" s="38"/>
    </row>
    <row r="37184" spans="44:74">
      <c r="AR37184" s="8"/>
      <c r="BV37184" s="38"/>
    </row>
    <row r="37185" spans="44:74">
      <c r="AR37185" s="8"/>
      <c r="BV37185" s="38"/>
    </row>
    <row r="37186" spans="44:74">
      <c r="AR37186" s="8"/>
      <c r="BV37186" s="38"/>
    </row>
    <row r="37187" spans="44:74">
      <c r="AR37187" s="8"/>
      <c r="BV37187" s="38"/>
    </row>
    <row r="37188" spans="44:74">
      <c r="AR37188" s="8"/>
      <c r="BV37188" s="38"/>
    </row>
    <row r="37189" spans="44:74">
      <c r="AR37189" s="8"/>
      <c r="BV37189" s="38"/>
    </row>
    <row r="37190" spans="44:74">
      <c r="AR37190" s="8"/>
      <c r="BV37190" s="38"/>
    </row>
    <row r="37191" spans="44:74">
      <c r="AR37191" s="8"/>
      <c r="BV37191" s="38"/>
    </row>
    <row r="37192" spans="44:74">
      <c r="AR37192" s="8"/>
      <c r="BV37192" s="38"/>
    </row>
    <row r="37193" spans="44:74">
      <c r="AR37193" s="8"/>
      <c r="BV37193" s="38"/>
    </row>
    <row r="37194" spans="44:74">
      <c r="AR37194" s="8"/>
      <c r="BV37194" s="38"/>
    </row>
    <row r="37195" spans="44:74">
      <c r="AR37195" s="8"/>
      <c r="BV37195" s="38"/>
    </row>
    <row r="37196" spans="44:74">
      <c r="AR37196" s="8"/>
      <c r="BV37196" s="38"/>
    </row>
    <row r="37197" spans="44:74">
      <c r="AR37197" s="8"/>
      <c r="BV37197" s="38"/>
    </row>
    <row r="37198" spans="44:74">
      <c r="AR37198" s="8"/>
      <c r="BV37198" s="38"/>
    </row>
    <row r="37199" spans="44:74">
      <c r="AR37199" s="8"/>
      <c r="BV37199" s="38"/>
    </row>
    <row r="37200" spans="44:74">
      <c r="AR37200" s="8"/>
      <c r="BV37200" s="38"/>
    </row>
    <row r="37201" spans="44:74">
      <c r="AR37201" s="8"/>
      <c r="BV37201" s="38"/>
    </row>
    <row r="37202" spans="44:74">
      <c r="AR37202" s="8"/>
      <c r="BV37202" s="38"/>
    </row>
    <row r="37203" spans="44:74">
      <c r="AR37203" s="8"/>
      <c r="BV37203" s="38"/>
    </row>
    <row r="37204" spans="44:74">
      <c r="AR37204" s="8"/>
      <c r="BV37204" s="38"/>
    </row>
    <row r="37205" spans="44:74">
      <c r="AR37205" s="8"/>
      <c r="BV37205" s="38"/>
    </row>
    <row r="37206" spans="44:74">
      <c r="AR37206" s="8"/>
      <c r="BV37206" s="38"/>
    </row>
    <row r="37207" spans="44:74">
      <c r="AR37207" s="8"/>
      <c r="BV37207" s="38"/>
    </row>
    <row r="37208" spans="44:74">
      <c r="AR37208" s="8"/>
      <c r="BV37208" s="38"/>
    </row>
    <row r="37209" spans="44:74">
      <c r="AR37209" s="8"/>
      <c r="BV37209" s="38"/>
    </row>
    <row r="37210" spans="44:74">
      <c r="AR37210" s="8"/>
      <c r="BV37210" s="38"/>
    </row>
    <row r="37211" spans="44:74">
      <c r="AR37211" s="8"/>
      <c r="BV37211" s="38"/>
    </row>
    <row r="37212" spans="44:74">
      <c r="AR37212" s="8"/>
      <c r="BV37212" s="38"/>
    </row>
    <row r="37213" spans="44:74">
      <c r="AR37213" s="8"/>
      <c r="BV37213" s="38"/>
    </row>
    <row r="37214" spans="44:74">
      <c r="AR37214" s="8"/>
      <c r="BV37214" s="38"/>
    </row>
    <row r="37215" spans="44:74">
      <c r="AR37215" s="8"/>
      <c r="BV37215" s="38"/>
    </row>
    <row r="37216" spans="44:74">
      <c r="AR37216" s="8"/>
      <c r="BV37216" s="38"/>
    </row>
    <row r="37217" spans="44:74">
      <c r="AR37217" s="8"/>
      <c r="BV37217" s="38"/>
    </row>
    <row r="37218" spans="44:74">
      <c r="AR37218" s="8"/>
      <c r="BV37218" s="38"/>
    </row>
    <row r="37219" spans="44:74">
      <c r="AR37219" s="8"/>
      <c r="BV37219" s="38"/>
    </row>
    <row r="37220" spans="44:74">
      <c r="AR37220" s="8"/>
      <c r="BV37220" s="38"/>
    </row>
    <row r="37221" spans="44:74">
      <c r="AR37221" s="8"/>
      <c r="BV37221" s="38"/>
    </row>
    <row r="37222" spans="44:74">
      <c r="AR37222" s="8"/>
      <c r="BV37222" s="38"/>
    </row>
    <row r="37223" spans="44:74">
      <c r="AR37223" s="8"/>
      <c r="BV37223" s="38"/>
    </row>
    <row r="37224" spans="44:74">
      <c r="AR37224" s="8"/>
      <c r="BV37224" s="38"/>
    </row>
    <row r="37225" spans="44:74">
      <c r="AR37225" s="8"/>
      <c r="BV37225" s="38"/>
    </row>
    <row r="37226" spans="44:74">
      <c r="AR37226" s="8"/>
      <c r="BV37226" s="38"/>
    </row>
    <row r="37227" spans="44:74">
      <c r="AR37227" s="8"/>
      <c r="BV37227" s="38"/>
    </row>
    <row r="37228" spans="44:74">
      <c r="AR37228" s="8"/>
      <c r="BV37228" s="38"/>
    </row>
    <row r="37229" spans="44:74">
      <c r="AR37229" s="8"/>
      <c r="BV37229" s="38"/>
    </row>
    <row r="37230" spans="44:74">
      <c r="AR37230" s="8"/>
      <c r="BV37230" s="38"/>
    </row>
    <row r="37231" spans="44:74">
      <c r="AR37231" s="8"/>
      <c r="BV37231" s="38"/>
    </row>
    <row r="37232" spans="44:74">
      <c r="AR37232" s="8"/>
      <c r="BV37232" s="38"/>
    </row>
    <row r="37233" spans="44:74">
      <c r="AR37233" s="8"/>
      <c r="BV37233" s="38"/>
    </row>
    <row r="37234" spans="44:74">
      <c r="AR37234" s="8"/>
      <c r="BV37234" s="38"/>
    </row>
    <row r="37235" spans="44:74">
      <c r="AR37235" s="8"/>
      <c r="BV37235" s="38"/>
    </row>
    <row r="37236" spans="44:74">
      <c r="AR37236" s="8"/>
      <c r="BV37236" s="38"/>
    </row>
    <row r="37237" spans="44:74">
      <c r="AR37237" s="8"/>
      <c r="BV37237" s="38"/>
    </row>
    <row r="37238" spans="44:74">
      <c r="AR37238" s="8"/>
      <c r="BV37238" s="38"/>
    </row>
    <row r="37239" spans="44:74">
      <c r="AR37239" s="8"/>
      <c r="BV37239" s="38"/>
    </row>
    <row r="37240" spans="44:74">
      <c r="AR37240" s="8"/>
      <c r="BV37240" s="38"/>
    </row>
    <row r="37241" spans="44:74">
      <c r="AR37241" s="8"/>
      <c r="BV37241" s="38"/>
    </row>
    <row r="37242" spans="44:74">
      <c r="AR37242" s="8"/>
      <c r="BV37242" s="38"/>
    </row>
    <row r="37243" spans="44:74">
      <c r="AR37243" s="8"/>
      <c r="BV37243" s="38"/>
    </row>
    <row r="37244" spans="44:74">
      <c r="AR37244" s="8"/>
      <c r="BV37244" s="38"/>
    </row>
    <row r="37245" spans="44:74">
      <c r="AR37245" s="8"/>
      <c r="BV37245" s="38"/>
    </row>
    <row r="37246" spans="44:74">
      <c r="AR37246" s="8"/>
      <c r="BV37246" s="38"/>
    </row>
    <row r="37247" spans="44:74">
      <c r="AR37247" s="8"/>
      <c r="BV37247" s="38"/>
    </row>
    <row r="37248" spans="44:74">
      <c r="AR37248" s="8"/>
      <c r="BV37248" s="38"/>
    </row>
    <row r="37249" spans="44:74">
      <c r="AR37249" s="8"/>
      <c r="BV37249" s="38"/>
    </row>
    <row r="37250" spans="44:74">
      <c r="AR37250" s="8"/>
      <c r="BV37250" s="38"/>
    </row>
    <row r="37251" spans="44:74">
      <c r="AR37251" s="8"/>
      <c r="BV37251" s="38"/>
    </row>
    <row r="37252" spans="44:74">
      <c r="AR37252" s="8"/>
      <c r="BV37252" s="38"/>
    </row>
    <row r="37253" spans="44:74">
      <c r="AR37253" s="8"/>
      <c r="BV37253" s="38"/>
    </row>
    <row r="37254" spans="44:74">
      <c r="AR37254" s="8"/>
      <c r="BV37254" s="38"/>
    </row>
    <row r="37255" spans="44:74">
      <c r="AR37255" s="8"/>
      <c r="BV37255" s="38"/>
    </row>
    <row r="37256" spans="44:74">
      <c r="AR37256" s="8"/>
      <c r="BV37256" s="38"/>
    </row>
    <row r="37257" spans="44:74">
      <c r="AR37257" s="8"/>
      <c r="BV37257" s="38"/>
    </row>
    <row r="37258" spans="44:74">
      <c r="AR37258" s="8"/>
      <c r="BV37258" s="38"/>
    </row>
    <row r="37259" spans="44:74">
      <c r="AR37259" s="8"/>
      <c r="BV37259" s="38"/>
    </row>
    <row r="37260" spans="44:74">
      <c r="AR37260" s="8"/>
      <c r="BV37260" s="38"/>
    </row>
    <row r="37261" spans="44:74">
      <c r="AR37261" s="8"/>
      <c r="BV37261" s="38"/>
    </row>
    <row r="37262" spans="44:74">
      <c r="AR37262" s="8"/>
      <c r="BV37262" s="38"/>
    </row>
    <row r="37263" spans="44:74">
      <c r="AR37263" s="8"/>
      <c r="BV37263" s="38"/>
    </row>
    <row r="37264" spans="44:74">
      <c r="AR37264" s="8"/>
      <c r="BV37264" s="38"/>
    </row>
    <row r="37265" spans="44:74">
      <c r="AR37265" s="8"/>
      <c r="BV37265" s="38"/>
    </row>
    <row r="37266" spans="44:74">
      <c r="AR37266" s="8"/>
      <c r="BV37266" s="38"/>
    </row>
    <row r="37267" spans="44:74">
      <c r="AR37267" s="8"/>
      <c r="BV37267" s="38"/>
    </row>
    <row r="37268" spans="44:74">
      <c r="AR37268" s="8"/>
      <c r="BV37268" s="38"/>
    </row>
    <row r="37269" spans="44:74">
      <c r="AR37269" s="8"/>
      <c r="BV37269" s="38"/>
    </row>
    <row r="37270" spans="44:74">
      <c r="AR37270" s="8"/>
      <c r="BV37270" s="38"/>
    </row>
    <row r="37271" spans="44:74">
      <c r="AR37271" s="8"/>
      <c r="BV37271" s="38"/>
    </row>
    <row r="37272" spans="44:74">
      <c r="AR37272" s="8"/>
      <c r="BV37272" s="38"/>
    </row>
    <row r="37273" spans="44:74">
      <c r="AR37273" s="8"/>
      <c r="BV37273" s="38"/>
    </row>
    <row r="37274" spans="44:74">
      <c r="AR37274" s="8"/>
      <c r="BV37274" s="38"/>
    </row>
    <row r="37275" spans="44:74">
      <c r="AR37275" s="8"/>
      <c r="BV37275" s="38"/>
    </row>
    <row r="37276" spans="44:74">
      <c r="AR37276" s="8"/>
      <c r="BV37276" s="38"/>
    </row>
    <row r="37277" spans="44:74">
      <c r="AR37277" s="8"/>
      <c r="BV37277" s="38"/>
    </row>
    <row r="37278" spans="44:74">
      <c r="AR37278" s="8"/>
      <c r="BV37278" s="38"/>
    </row>
    <row r="37279" spans="44:74">
      <c r="AR37279" s="8"/>
      <c r="BV37279" s="38"/>
    </row>
    <row r="37280" spans="44:74">
      <c r="AR37280" s="8"/>
      <c r="BV37280" s="38"/>
    </row>
    <row r="37281" spans="44:74">
      <c r="AR37281" s="8"/>
      <c r="BV37281" s="38"/>
    </row>
    <row r="37282" spans="44:74">
      <c r="AR37282" s="8"/>
      <c r="BV37282" s="38"/>
    </row>
    <row r="37283" spans="44:74">
      <c r="AR37283" s="8"/>
      <c r="BV37283" s="38"/>
    </row>
    <row r="37284" spans="44:74">
      <c r="AR37284" s="8"/>
      <c r="BV37284" s="38"/>
    </row>
    <row r="37285" spans="44:74">
      <c r="AR37285" s="8"/>
      <c r="BV37285" s="38"/>
    </row>
    <row r="37286" spans="44:74">
      <c r="AR37286" s="8"/>
      <c r="BV37286" s="38"/>
    </row>
    <row r="37287" spans="44:74">
      <c r="AR37287" s="8"/>
      <c r="BV37287" s="38"/>
    </row>
    <row r="37288" spans="44:74">
      <c r="AR37288" s="8"/>
      <c r="BV37288" s="38"/>
    </row>
    <row r="37289" spans="44:74">
      <c r="AR37289" s="8"/>
      <c r="BV37289" s="38"/>
    </row>
    <row r="37290" spans="44:74">
      <c r="AR37290" s="8"/>
      <c r="BV37290" s="38"/>
    </row>
    <row r="37291" spans="44:74">
      <c r="AR37291" s="8"/>
      <c r="BV37291" s="38"/>
    </row>
    <row r="37292" spans="44:74">
      <c r="AR37292" s="8"/>
      <c r="BV37292" s="38"/>
    </row>
    <row r="37293" spans="44:74">
      <c r="AR37293" s="8"/>
      <c r="BV37293" s="38"/>
    </row>
    <row r="37294" spans="44:74">
      <c r="AR37294" s="8"/>
      <c r="BV37294" s="38"/>
    </row>
    <row r="37295" spans="44:74">
      <c r="AR37295" s="8"/>
      <c r="BV37295" s="38"/>
    </row>
    <row r="37296" spans="44:74">
      <c r="AR37296" s="8"/>
      <c r="BV37296" s="38"/>
    </row>
    <row r="37297" spans="44:74">
      <c r="AR37297" s="8"/>
      <c r="BV37297" s="38"/>
    </row>
    <row r="37298" spans="44:74">
      <c r="AR37298" s="8"/>
      <c r="BV37298" s="38"/>
    </row>
    <row r="37299" spans="44:74">
      <c r="AR37299" s="8"/>
      <c r="BV37299" s="38"/>
    </row>
    <row r="37300" spans="44:74">
      <c r="AR37300" s="8"/>
      <c r="BV37300" s="38"/>
    </row>
    <row r="37301" spans="44:74">
      <c r="AR37301" s="8"/>
      <c r="BV37301" s="38"/>
    </row>
    <row r="37302" spans="44:74">
      <c r="AR37302" s="8"/>
      <c r="BV37302" s="38"/>
    </row>
    <row r="37303" spans="44:74">
      <c r="AR37303" s="8"/>
      <c r="BV37303" s="38"/>
    </row>
    <row r="37304" spans="44:74">
      <c r="AR37304" s="8"/>
      <c r="BV37304" s="38"/>
    </row>
    <row r="37305" spans="44:74">
      <c r="AR37305" s="8"/>
      <c r="BV37305" s="38"/>
    </row>
    <row r="37306" spans="44:74">
      <c r="AR37306" s="8"/>
      <c r="BV37306" s="38"/>
    </row>
    <row r="37307" spans="44:74">
      <c r="AR37307" s="8"/>
      <c r="BV37307" s="38"/>
    </row>
    <row r="37308" spans="44:74">
      <c r="AR37308" s="8"/>
      <c r="BV37308" s="38"/>
    </row>
    <row r="37309" spans="44:74">
      <c r="AR37309" s="8"/>
      <c r="BV37309" s="38"/>
    </row>
    <row r="37310" spans="44:74">
      <c r="AR37310" s="8"/>
      <c r="BV37310" s="38"/>
    </row>
    <row r="37311" spans="44:74">
      <c r="AR37311" s="8"/>
      <c r="BV37311" s="38"/>
    </row>
    <row r="37312" spans="44:74">
      <c r="AR37312" s="8"/>
      <c r="BV37312" s="38"/>
    </row>
    <row r="37313" spans="44:74">
      <c r="AR37313" s="8"/>
      <c r="BV37313" s="38"/>
    </row>
    <row r="37314" spans="44:74">
      <c r="AR37314" s="8"/>
      <c r="BV37314" s="38"/>
    </row>
    <row r="37315" spans="44:74">
      <c r="AR37315" s="8"/>
      <c r="BV37315" s="38"/>
    </row>
    <row r="37316" spans="44:74">
      <c r="AR37316" s="8"/>
      <c r="BV37316" s="38"/>
    </row>
    <row r="37317" spans="44:74">
      <c r="AR37317" s="8"/>
      <c r="BV37317" s="38"/>
    </row>
    <row r="37318" spans="44:74">
      <c r="AR37318" s="8"/>
      <c r="BV37318" s="38"/>
    </row>
    <row r="37319" spans="44:74">
      <c r="AR37319" s="8"/>
      <c r="BV37319" s="38"/>
    </row>
    <row r="37320" spans="44:74">
      <c r="AR37320" s="8"/>
      <c r="BV37320" s="38"/>
    </row>
    <row r="37321" spans="44:74">
      <c r="AR37321" s="8"/>
      <c r="BV37321" s="38"/>
    </row>
    <row r="37322" spans="44:74">
      <c r="AR37322" s="8"/>
      <c r="BV37322" s="38"/>
    </row>
    <row r="37323" spans="44:74">
      <c r="AR37323" s="8"/>
      <c r="BV37323" s="38"/>
    </row>
    <row r="37324" spans="44:74">
      <c r="AR37324" s="8"/>
      <c r="BV37324" s="38"/>
    </row>
    <row r="37325" spans="44:74">
      <c r="AR37325" s="8"/>
      <c r="BV37325" s="38"/>
    </row>
    <row r="37326" spans="44:74">
      <c r="AR37326" s="8"/>
      <c r="BV37326" s="38"/>
    </row>
    <row r="37327" spans="44:74">
      <c r="AR37327" s="8"/>
      <c r="BV37327" s="38"/>
    </row>
    <row r="37328" spans="44:74">
      <c r="AR37328" s="8"/>
      <c r="BV37328" s="38"/>
    </row>
    <row r="37329" spans="44:74">
      <c r="AR37329" s="8"/>
      <c r="BV37329" s="38"/>
    </row>
    <row r="37330" spans="44:74">
      <c r="AR37330" s="8"/>
      <c r="BV37330" s="38"/>
    </row>
    <row r="37331" spans="44:74">
      <c r="AR37331" s="8"/>
      <c r="BV37331" s="38"/>
    </row>
    <row r="37332" spans="44:74">
      <c r="AR37332" s="8"/>
      <c r="BV37332" s="38"/>
    </row>
    <row r="37333" spans="44:74">
      <c r="AR37333" s="8"/>
      <c r="BV37333" s="38"/>
    </row>
    <row r="37334" spans="44:74">
      <c r="AR37334" s="8"/>
      <c r="BV37334" s="38"/>
    </row>
    <row r="37335" spans="44:74">
      <c r="AR37335" s="8"/>
      <c r="BV37335" s="38"/>
    </row>
    <row r="37336" spans="44:74">
      <c r="AR37336" s="8"/>
      <c r="BV37336" s="38"/>
    </row>
    <row r="37337" spans="44:74">
      <c r="AR37337" s="8"/>
      <c r="BV37337" s="38"/>
    </row>
    <row r="37338" spans="44:74">
      <c r="AR37338" s="8"/>
      <c r="BV37338" s="38"/>
    </row>
    <row r="37339" spans="44:74">
      <c r="AR37339" s="8"/>
      <c r="BV37339" s="38"/>
    </row>
    <row r="37340" spans="44:74">
      <c r="AR37340" s="8"/>
      <c r="BV37340" s="38"/>
    </row>
    <row r="37341" spans="44:74">
      <c r="AR37341" s="8"/>
      <c r="BV37341" s="38"/>
    </row>
    <row r="37342" spans="44:74">
      <c r="AR37342" s="8"/>
      <c r="BV37342" s="38"/>
    </row>
    <row r="37343" spans="44:74">
      <c r="AR37343" s="8"/>
      <c r="BV37343" s="38"/>
    </row>
    <row r="37344" spans="44:74">
      <c r="AR37344" s="8"/>
      <c r="BV37344" s="38"/>
    </row>
    <row r="37345" spans="44:74">
      <c r="AR37345" s="8"/>
      <c r="BV37345" s="38"/>
    </row>
    <row r="37346" spans="44:74">
      <c r="AR37346" s="8"/>
      <c r="BV37346" s="38"/>
    </row>
    <row r="37347" spans="44:74">
      <c r="AR37347" s="8"/>
      <c r="BV37347" s="38"/>
    </row>
    <row r="37348" spans="44:74">
      <c r="AR37348" s="8"/>
      <c r="BV37348" s="38"/>
    </row>
    <row r="37349" spans="44:74">
      <c r="AR37349" s="8"/>
      <c r="BV37349" s="38"/>
    </row>
    <row r="37350" spans="44:74">
      <c r="AR37350" s="8"/>
      <c r="BV37350" s="38"/>
    </row>
    <row r="37351" spans="44:74">
      <c r="AR37351" s="8"/>
      <c r="BV37351" s="38"/>
    </row>
    <row r="37352" spans="44:74">
      <c r="AR37352" s="8"/>
      <c r="BV37352" s="38"/>
    </row>
    <row r="37353" spans="44:74">
      <c r="AR37353" s="8"/>
      <c r="BV37353" s="38"/>
    </row>
    <row r="37354" spans="44:74">
      <c r="AR37354" s="8"/>
      <c r="BV37354" s="38"/>
    </row>
    <row r="37355" spans="44:74">
      <c r="AR37355" s="8"/>
      <c r="BV37355" s="38"/>
    </row>
    <row r="37356" spans="44:74">
      <c r="AR37356" s="8"/>
      <c r="BV37356" s="38"/>
    </row>
    <row r="37357" spans="44:74">
      <c r="AR37357" s="8"/>
      <c r="BV37357" s="38"/>
    </row>
    <row r="37358" spans="44:74">
      <c r="AR37358" s="8"/>
      <c r="BV37358" s="38"/>
    </row>
    <row r="37359" spans="44:74">
      <c r="AR37359" s="8"/>
      <c r="BV37359" s="38"/>
    </row>
    <row r="37360" spans="44:74">
      <c r="AR37360" s="8"/>
      <c r="BV37360" s="38"/>
    </row>
    <row r="37361" spans="44:74">
      <c r="AR37361" s="8"/>
      <c r="BV37361" s="38"/>
    </row>
    <row r="37362" spans="44:74">
      <c r="AR37362" s="8"/>
      <c r="BV37362" s="38"/>
    </row>
    <row r="37363" spans="44:74">
      <c r="AR37363" s="8"/>
      <c r="BV37363" s="38"/>
    </row>
    <row r="37364" spans="44:74">
      <c r="AR37364" s="8"/>
      <c r="BV37364" s="38"/>
    </row>
    <row r="37365" spans="44:74">
      <c r="AR37365" s="8"/>
      <c r="BV37365" s="38"/>
    </row>
    <row r="37366" spans="44:74">
      <c r="AR37366" s="8"/>
      <c r="BV37366" s="38"/>
    </row>
    <row r="37367" spans="44:74">
      <c r="AR37367" s="8"/>
      <c r="BV37367" s="38"/>
    </row>
    <row r="37368" spans="44:74">
      <c r="AR37368" s="8"/>
      <c r="BV37368" s="38"/>
    </row>
    <row r="37369" spans="44:74">
      <c r="AR37369" s="8"/>
      <c r="BV37369" s="38"/>
    </row>
    <row r="37370" spans="44:74">
      <c r="AR37370" s="8"/>
      <c r="BV37370" s="38"/>
    </row>
    <row r="37371" spans="44:74">
      <c r="AR37371" s="8"/>
      <c r="BV37371" s="38"/>
    </row>
    <row r="37372" spans="44:74">
      <c r="AR37372" s="8"/>
      <c r="BV37372" s="38"/>
    </row>
    <row r="37373" spans="44:74">
      <c r="AR37373" s="8"/>
      <c r="BV37373" s="38"/>
    </row>
    <row r="37374" spans="44:74">
      <c r="AR37374" s="8"/>
      <c r="BV37374" s="38"/>
    </row>
    <row r="37375" spans="44:74">
      <c r="AR37375" s="8"/>
      <c r="BV37375" s="38"/>
    </row>
    <row r="37376" spans="44:74">
      <c r="AR37376" s="8"/>
      <c r="BV37376" s="38"/>
    </row>
    <row r="37377" spans="44:74">
      <c r="AR37377" s="8"/>
      <c r="BV37377" s="38"/>
    </row>
    <row r="37378" spans="44:74">
      <c r="AR37378" s="8"/>
      <c r="BV37378" s="38"/>
    </row>
    <row r="37379" spans="44:74">
      <c r="AR37379" s="8"/>
      <c r="BV37379" s="38"/>
    </row>
    <row r="37380" spans="44:74">
      <c r="AR37380" s="8"/>
      <c r="BV37380" s="38"/>
    </row>
    <row r="37381" spans="44:74">
      <c r="AR37381" s="8"/>
      <c r="BV37381" s="38"/>
    </row>
    <row r="37382" spans="44:74">
      <c r="AR37382" s="8"/>
      <c r="BV37382" s="38"/>
    </row>
    <row r="37383" spans="44:74">
      <c r="AR37383" s="8"/>
      <c r="BV37383" s="38"/>
    </row>
    <row r="37384" spans="44:74">
      <c r="AR37384" s="8"/>
      <c r="BV37384" s="38"/>
    </row>
    <row r="37385" spans="44:74">
      <c r="AR37385" s="8"/>
      <c r="BV37385" s="38"/>
    </row>
    <row r="37386" spans="44:74">
      <c r="AR37386" s="8"/>
      <c r="BV37386" s="38"/>
    </row>
    <row r="37387" spans="44:74">
      <c r="AR37387" s="8"/>
      <c r="BV37387" s="38"/>
    </row>
    <row r="37388" spans="44:74">
      <c r="AR37388" s="8"/>
      <c r="BV37388" s="38"/>
    </row>
    <row r="37389" spans="44:74">
      <c r="AR37389" s="8"/>
      <c r="BV37389" s="38"/>
    </row>
    <row r="37390" spans="44:74">
      <c r="AR37390" s="8"/>
      <c r="BV37390" s="38"/>
    </row>
    <row r="37391" spans="44:74">
      <c r="AR37391" s="8"/>
      <c r="BV37391" s="38"/>
    </row>
    <row r="37392" spans="44:74">
      <c r="AR37392" s="8"/>
      <c r="BV37392" s="38"/>
    </row>
    <row r="37393" spans="44:74">
      <c r="AR37393" s="8"/>
      <c r="BV37393" s="38"/>
    </row>
    <row r="37394" spans="44:74">
      <c r="AR37394" s="8"/>
      <c r="BV37394" s="38"/>
    </row>
    <row r="37395" spans="44:74">
      <c r="AR37395" s="8"/>
      <c r="BV37395" s="38"/>
    </row>
    <row r="37396" spans="44:74">
      <c r="AR37396" s="8"/>
      <c r="BV37396" s="38"/>
    </row>
    <row r="37397" spans="44:74">
      <c r="AR37397" s="8"/>
      <c r="BV37397" s="38"/>
    </row>
    <row r="37398" spans="44:74">
      <c r="AR37398" s="8"/>
      <c r="BV37398" s="38"/>
    </row>
    <row r="37399" spans="44:74">
      <c r="AR37399" s="8"/>
      <c r="BV37399" s="38"/>
    </row>
    <row r="37400" spans="44:74">
      <c r="AR37400" s="8"/>
      <c r="BV37400" s="38"/>
    </row>
    <row r="37401" spans="44:74">
      <c r="AR37401" s="8"/>
      <c r="BV37401" s="38"/>
    </row>
    <row r="37402" spans="44:74">
      <c r="AR37402" s="8"/>
      <c r="BV37402" s="38"/>
    </row>
    <row r="37403" spans="44:74">
      <c r="AR37403" s="8"/>
      <c r="BV37403" s="38"/>
    </row>
    <row r="37404" spans="44:74">
      <c r="AR37404" s="8"/>
      <c r="BV37404" s="38"/>
    </row>
    <row r="37405" spans="44:74">
      <c r="AR37405" s="8"/>
      <c r="BV37405" s="38"/>
    </row>
    <row r="37406" spans="44:74">
      <c r="AR37406" s="8"/>
      <c r="BV37406" s="38"/>
    </row>
    <row r="37407" spans="44:74">
      <c r="AR37407" s="8"/>
      <c r="BV37407" s="38"/>
    </row>
    <row r="37408" spans="44:74">
      <c r="AR37408" s="8"/>
      <c r="BV37408" s="38"/>
    </row>
    <row r="37409" spans="44:74">
      <c r="AR37409" s="8"/>
      <c r="BV37409" s="38"/>
    </row>
    <row r="37410" spans="44:74">
      <c r="AR37410" s="8"/>
      <c r="BV37410" s="38"/>
    </row>
    <row r="37411" spans="44:74">
      <c r="AR37411" s="8"/>
      <c r="BV37411" s="38"/>
    </row>
    <row r="37412" spans="44:74">
      <c r="AR37412" s="8"/>
      <c r="BV37412" s="38"/>
    </row>
    <row r="37413" spans="44:74">
      <c r="AR37413" s="8"/>
      <c r="BV37413" s="38"/>
    </row>
    <row r="37414" spans="44:74">
      <c r="AR37414" s="8"/>
      <c r="BV37414" s="38"/>
    </row>
    <row r="37415" spans="44:74">
      <c r="AR37415" s="8"/>
      <c r="BV37415" s="38"/>
    </row>
    <row r="37416" spans="44:74">
      <c r="AR37416" s="8"/>
      <c r="BV37416" s="38"/>
    </row>
    <row r="37417" spans="44:74">
      <c r="AR37417" s="8"/>
      <c r="BV37417" s="38"/>
    </row>
    <row r="37418" spans="44:74">
      <c r="AR37418" s="8"/>
      <c r="BV37418" s="38"/>
    </row>
    <row r="37419" spans="44:74">
      <c r="AR37419" s="8"/>
      <c r="BV37419" s="38"/>
    </row>
    <row r="37420" spans="44:74">
      <c r="AR37420" s="8"/>
      <c r="BV37420" s="38"/>
    </row>
    <row r="37421" spans="44:74">
      <c r="AR37421" s="8"/>
      <c r="BV37421" s="38"/>
    </row>
    <row r="37422" spans="44:74">
      <c r="AR37422" s="8"/>
      <c r="BV37422" s="38"/>
    </row>
    <row r="37423" spans="44:74">
      <c r="AR37423" s="8"/>
      <c r="BV37423" s="38"/>
    </row>
    <row r="37424" spans="44:74">
      <c r="AR37424" s="8"/>
      <c r="BV37424" s="38"/>
    </row>
    <row r="37425" spans="44:74">
      <c r="AR37425" s="8"/>
      <c r="BV37425" s="38"/>
    </row>
    <row r="37426" spans="44:74">
      <c r="AR37426" s="8"/>
      <c r="BV37426" s="38"/>
    </row>
    <row r="37427" spans="44:74">
      <c r="AR37427" s="8"/>
      <c r="BV37427" s="38"/>
    </row>
    <row r="37428" spans="44:74">
      <c r="AR37428" s="8"/>
      <c r="BV37428" s="38"/>
    </row>
    <row r="37429" spans="44:74">
      <c r="AR37429" s="8"/>
      <c r="BV37429" s="38"/>
    </row>
    <row r="37430" spans="44:74">
      <c r="AR37430" s="8"/>
      <c r="BV37430" s="38"/>
    </row>
    <row r="37431" spans="44:74">
      <c r="AR37431" s="8"/>
      <c r="BV37431" s="38"/>
    </row>
    <row r="37432" spans="44:74">
      <c r="AR37432" s="8"/>
      <c r="BV37432" s="38"/>
    </row>
    <row r="37433" spans="44:74">
      <c r="AR37433" s="8"/>
      <c r="BV37433" s="38"/>
    </row>
    <row r="37434" spans="44:74">
      <c r="AR37434" s="8"/>
      <c r="BV37434" s="38"/>
    </row>
    <row r="37435" spans="44:74">
      <c r="AR37435" s="8"/>
      <c r="BV37435" s="38"/>
    </row>
    <row r="37436" spans="44:74">
      <c r="AR37436" s="8"/>
      <c r="BV37436" s="38"/>
    </row>
    <row r="37437" spans="44:74">
      <c r="AR37437" s="8"/>
      <c r="BV37437" s="38"/>
    </row>
    <row r="37438" spans="44:74">
      <c r="AR37438" s="8"/>
      <c r="BV37438" s="38"/>
    </row>
    <row r="37439" spans="44:74">
      <c r="AR37439" s="8"/>
      <c r="BV37439" s="38"/>
    </row>
    <row r="37440" spans="44:74">
      <c r="AR37440" s="8"/>
      <c r="BV37440" s="38"/>
    </row>
    <row r="37441" spans="44:74">
      <c r="AR37441" s="8"/>
      <c r="BV37441" s="38"/>
    </row>
    <row r="37442" spans="44:74">
      <c r="AR37442" s="8"/>
      <c r="BV37442" s="38"/>
    </row>
    <row r="37443" spans="44:74">
      <c r="AR37443" s="8"/>
      <c r="BV37443" s="38"/>
    </row>
    <row r="37444" spans="44:74">
      <c r="AR37444" s="8"/>
      <c r="BV37444" s="38"/>
    </row>
    <row r="37445" spans="44:74">
      <c r="AR37445" s="8"/>
      <c r="BV37445" s="38"/>
    </row>
    <row r="37446" spans="44:74">
      <c r="AR37446" s="8"/>
      <c r="BV37446" s="38"/>
    </row>
    <row r="37447" spans="44:74">
      <c r="AR37447" s="8"/>
      <c r="BV37447" s="38"/>
    </row>
    <row r="37448" spans="44:74">
      <c r="AR37448" s="8"/>
      <c r="BV37448" s="38"/>
    </row>
    <row r="37449" spans="44:74">
      <c r="AR37449" s="8"/>
      <c r="BV37449" s="38"/>
    </row>
    <row r="37450" spans="44:74">
      <c r="AR37450" s="8"/>
      <c r="BV37450" s="38"/>
    </row>
    <row r="37451" spans="44:74">
      <c r="AR37451" s="8"/>
      <c r="BV37451" s="38"/>
    </row>
    <row r="37452" spans="44:74">
      <c r="AR37452" s="8"/>
      <c r="BV37452" s="38"/>
    </row>
    <row r="37453" spans="44:74">
      <c r="AR37453" s="8"/>
      <c r="BV37453" s="38"/>
    </row>
    <row r="37454" spans="44:74">
      <c r="AR37454" s="8"/>
      <c r="BV37454" s="38"/>
    </row>
    <row r="37455" spans="44:74">
      <c r="AR37455" s="8"/>
      <c r="BV37455" s="38"/>
    </row>
    <row r="37456" spans="44:74">
      <c r="AR37456" s="8"/>
      <c r="BV37456" s="38"/>
    </row>
    <row r="37457" spans="44:74">
      <c r="AR37457" s="8"/>
      <c r="BV37457" s="38"/>
    </row>
    <row r="37458" spans="44:74">
      <c r="AR37458" s="8"/>
      <c r="BV37458" s="38"/>
    </row>
    <row r="37459" spans="44:74">
      <c r="AR37459" s="8"/>
      <c r="BV37459" s="38"/>
    </row>
    <row r="37460" spans="44:74">
      <c r="AR37460" s="8"/>
      <c r="BV37460" s="38"/>
    </row>
    <row r="37461" spans="44:74">
      <c r="AR37461" s="8"/>
      <c r="BV37461" s="38"/>
    </row>
    <row r="37462" spans="44:74">
      <c r="AR37462" s="8"/>
      <c r="BV37462" s="38"/>
    </row>
    <row r="37463" spans="44:74">
      <c r="AR37463" s="8"/>
      <c r="BV37463" s="38"/>
    </row>
    <row r="37464" spans="44:74">
      <c r="AR37464" s="8"/>
      <c r="BV37464" s="38"/>
    </row>
    <row r="37465" spans="44:74">
      <c r="AR37465" s="8"/>
      <c r="BV37465" s="38"/>
    </row>
    <row r="37466" spans="44:74">
      <c r="AR37466" s="8"/>
      <c r="BV37466" s="38"/>
    </row>
    <row r="37467" spans="44:74">
      <c r="AR37467" s="8"/>
      <c r="BV37467" s="38"/>
    </row>
    <row r="37468" spans="44:74">
      <c r="AR37468" s="8"/>
      <c r="BV37468" s="38"/>
    </row>
    <row r="37469" spans="44:74">
      <c r="AR37469" s="8"/>
      <c r="BV37469" s="38"/>
    </row>
    <row r="37470" spans="44:74">
      <c r="AR37470" s="8"/>
      <c r="BV37470" s="38"/>
    </row>
    <row r="37471" spans="44:74">
      <c r="AR37471" s="8"/>
      <c r="BV37471" s="38"/>
    </row>
    <row r="37472" spans="44:74">
      <c r="AR37472" s="8"/>
      <c r="BV37472" s="38"/>
    </row>
    <row r="37473" spans="44:74">
      <c r="AR37473" s="8"/>
      <c r="BV37473" s="38"/>
    </row>
    <row r="37474" spans="44:74">
      <c r="AR37474" s="8"/>
      <c r="BV37474" s="38"/>
    </row>
    <row r="37475" spans="44:74">
      <c r="AR37475" s="8"/>
      <c r="BV37475" s="38"/>
    </row>
    <row r="37476" spans="44:74">
      <c r="AR37476" s="8"/>
      <c r="BV37476" s="38"/>
    </row>
    <row r="37477" spans="44:74">
      <c r="AR37477" s="8"/>
      <c r="BV37477" s="38"/>
    </row>
    <row r="37478" spans="44:74">
      <c r="AR37478" s="8"/>
      <c r="BV37478" s="38"/>
    </row>
    <row r="37479" spans="44:74">
      <c r="AR37479" s="8"/>
      <c r="BV37479" s="38"/>
    </row>
    <row r="37480" spans="44:74">
      <c r="AR37480" s="8"/>
      <c r="BV37480" s="38"/>
    </row>
    <row r="37481" spans="44:74">
      <c r="AR37481" s="8"/>
      <c r="BV37481" s="38"/>
    </row>
    <row r="37482" spans="44:74">
      <c r="AR37482" s="8"/>
      <c r="BV37482" s="38"/>
    </row>
    <row r="37483" spans="44:74">
      <c r="AR37483" s="8"/>
      <c r="BV37483" s="38"/>
    </row>
    <row r="37484" spans="44:74">
      <c r="AR37484" s="8"/>
      <c r="BV37484" s="38"/>
    </row>
    <row r="37485" spans="44:74">
      <c r="AR37485" s="8"/>
      <c r="BV37485" s="38"/>
    </row>
    <row r="37486" spans="44:74">
      <c r="AR37486" s="8"/>
      <c r="BV37486" s="38"/>
    </row>
    <row r="37487" spans="44:74">
      <c r="AR37487" s="8"/>
      <c r="BV37487" s="38"/>
    </row>
    <row r="37488" spans="44:74">
      <c r="AR37488" s="8"/>
      <c r="BV37488" s="38"/>
    </row>
    <row r="37489" spans="44:74">
      <c r="AR37489" s="8"/>
      <c r="BV37489" s="38"/>
    </row>
    <row r="37490" spans="44:74">
      <c r="AR37490" s="8"/>
      <c r="BV37490" s="38"/>
    </row>
    <row r="37491" spans="44:74">
      <c r="AR37491" s="8"/>
      <c r="BV37491" s="38"/>
    </row>
    <row r="37492" spans="44:74">
      <c r="AR37492" s="8"/>
      <c r="BV37492" s="38"/>
    </row>
    <row r="37493" spans="44:74">
      <c r="AR37493" s="8"/>
      <c r="BV37493" s="38"/>
    </row>
    <row r="37494" spans="44:74">
      <c r="AR37494" s="8"/>
      <c r="BV37494" s="38"/>
    </row>
    <row r="37495" spans="44:74">
      <c r="AR37495" s="8"/>
      <c r="BV37495" s="38"/>
    </row>
    <row r="37496" spans="44:74">
      <c r="AR37496" s="8"/>
      <c r="BV37496" s="38"/>
    </row>
    <row r="37497" spans="44:74">
      <c r="AR37497" s="8"/>
      <c r="BV37497" s="38"/>
    </row>
    <row r="37498" spans="44:74">
      <c r="AR37498" s="8"/>
      <c r="BV37498" s="38"/>
    </row>
    <row r="37499" spans="44:74">
      <c r="AR37499" s="8"/>
      <c r="BV37499" s="38"/>
    </row>
    <row r="37500" spans="44:74">
      <c r="AR37500" s="8"/>
      <c r="BV37500" s="38"/>
    </row>
    <row r="37501" spans="44:74">
      <c r="AR37501" s="8"/>
      <c r="BV37501" s="38"/>
    </row>
    <row r="37502" spans="44:74">
      <c r="AR37502" s="8"/>
      <c r="BV37502" s="38"/>
    </row>
    <row r="37503" spans="44:74">
      <c r="AR37503" s="8"/>
      <c r="BV37503" s="38"/>
    </row>
    <row r="37504" spans="44:74">
      <c r="AR37504" s="8"/>
      <c r="BV37504" s="38"/>
    </row>
    <row r="37505" spans="44:74">
      <c r="AR37505" s="8"/>
      <c r="BV37505" s="38"/>
    </row>
    <row r="37506" spans="44:74">
      <c r="AR37506" s="8"/>
      <c r="BV37506" s="38"/>
    </row>
    <row r="37507" spans="44:74">
      <c r="AR37507" s="8"/>
      <c r="BV37507" s="38"/>
    </row>
    <row r="37508" spans="44:74">
      <c r="AR37508" s="8"/>
      <c r="BV37508" s="38"/>
    </row>
    <row r="37509" spans="44:74">
      <c r="AR37509" s="8"/>
      <c r="BV37509" s="38"/>
    </row>
    <row r="37510" spans="44:74">
      <c r="AR37510" s="8"/>
      <c r="BV37510" s="38"/>
    </row>
    <row r="37511" spans="44:74">
      <c r="AR37511" s="8"/>
      <c r="BV37511" s="38"/>
    </row>
    <row r="37512" spans="44:74">
      <c r="AR37512" s="8"/>
      <c r="BV37512" s="38"/>
    </row>
    <row r="37513" spans="44:74">
      <c r="AR37513" s="8"/>
      <c r="BV37513" s="38"/>
    </row>
    <row r="37514" spans="44:74">
      <c r="AR37514" s="8"/>
      <c r="BV37514" s="38"/>
    </row>
    <row r="37515" spans="44:74">
      <c r="AR37515" s="8"/>
      <c r="BV37515" s="38"/>
    </row>
    <row r="37516" spans="44:74">
      <c r="AR37516" s="8"/>
      <c r="BV37516" s="38"/>
    </row>
    <row r="37517" spans="44:74">
      <c r="AR37517" s="8"/>
      <c r="BV37517" s="38"/>
    </row>
    <row r="37518" spans="44:74">
      <c r="AR37518" s="8"/>
      <c r="BV37518" s="38"/>
    </row>
    <row r="37519" spans="44:74">
      <c r="AR37519" s="8"/>
      <c r="BV37519" s="38"/>
    </row>
    <row r="37520" spans="44:74">
      <c r="AR37520" s="8"/>
      <c r="BV37520" s="38"/>
    </row>
    <row r="37521" spans="44:74">
      <c r="AR37521" s="8"/>
      <c r="BV37521" s="38"/>
    </row>
    <row r="37522" spans="44:74">
      <c r="AR37522" s="8"/>
      <c r="BV37522" s="38"/>
    </row>
    <row r="37523" spans="44:74">
      <c r="AR37523" s="8"/>
      <c r="BV37523" s="38"/>
    </row>
    <row r="37524" spans="44:74">
      <c r="AR37524" s="8"/>
      <c r="BV37524" s="38"/>
    </row>
    <row r="37525" spans="44:74">
      <c r="AR37525" s="8"/>
      <c r="BV37525" s="38"/>
    </row>
    <row r="37526" spans="44:74">
      <c r="AR37526" s="8"/>
      <c r="BV37526" s="38"/>
    </row>
    <row r="37527" spans="44:74">
      <c r="AR37527" s="8"/>
      <c r="BV37527" s="38"/>
    </row>
    <row r="37528" spans="44:74">
      <c r="AR37528" s="8"/>
      <c r="BV37528" s="38"/>
    </row>
    <row r="37529" spans="44:74">
      <c r="AR37529" s="8"/>
      <c r="BV37529" s="38"/>
    </row>
    <row r="37530" spans="44:74">
      <c r="AR37530" s="8"/>
      <c r="BV37530" s="38"/>
    </row>
    <row r="37531" spans="44:74">
      <c r="AR37531" s="8"/>
      <c r="BV37531" s="38"/>
    </row>
    <row r="37532" spans="44:74">
      <c r="AR37532" s="8"/>
      <c r="BV37532" s="38"/>
    </row>
    <row r="37533" spans="44:74">
      <c r="AR37533" s="8"/>
      <c r="BV37533" s="38"/>
    </row>
    <row r="37534" spans="44:74">
      <c r="AR37534" s="8"/>
      <c r="BV37534" s="38"/>
    </row>
    <row r="37535" spans="44:74">
      <c r="AR37535" s="8"/>
      <c r="BV37535" s="38"/>
    </row>
    <row r="37536" spans="44:74">
      <c r="AR37536" s="8"/>
      <c r="BV37536" s="38"/>
    </row>
    <row r="37537" spans="44:74">
      <c r="AR37537" s="8"/>
      <c r="BV37537" s="38"/>
    </row>
    <row r="37538" spans="44:74">
      <c r="AR37538" s="8"/>
      <c r="BV37538" s="38"/>
    </row>
    <row r="37539" spans="44:74">
      <c r="AR37539" s="8"/>
      <c r="BV37539" s="38"/>
    </row>
    <row r="37540" spans="44:74">
      <c r="AR37540" s="8"/>
      <c r="BV37540" s="38"/>
    </row>
    <row r="37541" spans="44:74">
      <c r="AR37541" s="8"/>
      <c r="BV37541" s="38"/>
    </row>
    <row r="37542" spans="44:74">
      <c r="AR37542" s="8"/>
      <c r="BV37542" s="38"/>
    </row>
    <row r="37543" spans="44:74">
      <c r="AR37543" s="8"/>
      <c r="BV37543" s="38"/>
    </row>
    <row r="37544" spans="44:74">
      <c r="AR37544" s="8"/>
      <c r="BV37544" s="38"/>
    </row>
    <row r="37545" spans="44:74">
      <c r="AR37545" s="8"/>
      <c r="BV37545" s="38"/>
    </row>
    <row r="37546" spans="44:74">
      <c r="AR37546" s="8"/>
      <c r="BV37546" s="38"/>
    </row>
    <row r="37547" spans="44:74">
      <c r="AR37547" s="8"/>
      <c r="BV37547" s="38"/>
    </row>
    <row r="37548" spans="44:74">
      <c r="AR37548" s="8"/>
      <c r="BV37548" s="38"/>
    </row>
    <row r="37549" spans="44:74">
      <c r="AR37549" s="8"/>
      <c r="BV37549" s="38"/>
    </row>
    <row r="37550" spans="44:74">
      <c r="AR37550" s="8"/>
      <c r="BV37550" s="38"/>
    </row>
    <row r="37551" spans="44:74">
      <c r="AR37551" s="8"/>
      <c r="BV37551" s="38"/>
    </row>
    <row r="37552" spans="44:74">
      <c r="AR37552" s="8"/>
      <c r="BV37552" s="38"/>
    </row>
    <row r="37553" spans="44:74">
      <c r="AR37553" s="8"/>
      <c r="BV37553" s="38"/>
    </row>
    <row r="37554" spans="44:74">
      <c r="AR37554" s="8"/>
      <c r="BV37554" s="38"/>
    </row>
    <row r="37555" spans="44:74">
      <c r="AR37555" s="8"/>
      <c r="BV37555" s="38"/>
    </row>
    <row r="37556" spans="44:74">
      <c r="AR37556" s="8"/>
      <c r="BV37556" s="38"/>
    </row>
    <row r="37557" spans="44:74">
      <c r="AR37557" s="8"/>
      <c r="BV37557" s="38"/>
    </row>
    <row r="37558" spans="44:74">
      <c r="AR37558" s="8"/>
      <c r="BV37558" s="38"/>
    </row>
    <row r="37559" spans="44:74">
      <c r="AR37559" s="8"/>
      <c r="BV37559" s="38"/>
    </row>
    <row r="37560" spans="44:74">
      <c r="AR37560" s="8"/>
      <c r="BV37560" s="38"/>
    </row>
    <row r="37561" spans="44:74">
      <c r="AR37561" s="8"/>
      <c r="BV37561" s="38"/>
    </row>
    <row r="37562" spans="44:74">
      <c r="AR37562" s="8"/>
      <c r="BV37562" s="38"/>
    </row>
    <row r="37563" spans="44:74">
      <c r="AR37563" s="8"/>
      <c r="BV37563" s="38"/>
    </row>
    <row r="37564" spans="44:74">
      <c r="AR37564" s="8"/>
      <c r="BV37564" s="38"/>
    </row>
    <row r="37565" spans="44:74">
      <c r="AR37565" s="8"/>
      <c r="BV37565" s="38"/>
    </row>
    <row r="37566" spans="44:74">
      <c r="AR37566" s="8"/>
      <c r="BV37566" s="38"/>
    </row>
    <row r="37567" spans="44:74">
      <c r="AR37567" s="8"/>
      <c r="BV37567" s="38"/>
    </row>
    <row r="37568" spans="44:74">
      <c r="AR37568" s="8"/>
      <c r="BV37568" s="38"/>
    </row>
    <row r="37569" spans="44:74">
      <c r="AR37569" s="8"/>
      <c r="BV37569" s="38"/>
    </row>
    <row r="37570" spans="44:74">
      <c r="AR37570" s="8"/>
      <c r="BV37570" s="38"/>
    </row>
    <row r="37571" spans="44:74">
      <c r="AR37571" s="8"/>
      <c r="BV37571" s="38"/>
    </row>
    <row r="37572" spans="44:74">
      <c r="AR37572" s="8"/>
      <c r="BV37572" s="38"/>
    </row>
    <row r="37573" spans="44:74">
      <c r="AR37573" s="8"/>
      <c r="BV37573" s="38"/>
    </row>
    <row r="37574" spans="44:74">
      <c r="AR37574" s="8"/>
      <c r="BV37574" s="38"/>
    </row>
    <row r="37575" spans="44:74">
      <c r="AR37575" s="8"/>
      <c r="BV37575" s="38"/>
    </row>
    <row r="37576" spans="44:74">
      <c r="AR37576" s="8"/>
      <c r="BV37576" s="38"/>
    </row>
    <row r="37577" spans="44:74">
      <c r="AR37577" s="8"/>
      <c r="BV37577" s="38"/>
    </row>
    <row r="37578" spans="44:74">
      <c r="AR37578" s="8"/>
      <c r="BV37578" s="38"/>
    </row>
    <row r="37579" spans="44:74">
      <c r="AR37579" s="8"/>
      <c r="BV37579" s="38"/>
    </row>
    <row r="37580" spans="44:74">
      <c r="AR37580" s="8"/>
      <c r="BV37580" s="38"/>
    </row>
    <row r="37581" spans="44:74">
      <c r="AR37581" s="8"/>
      <c r="BV37581" s="38"/>
    </row>
    <row r="37582" spans="44:74">
      <c r="AR37582" s="8"/>
      <c r="BV37582" s="38"/>
    </row>
    <row r="37583" spans="44:74">
      <c r="AR37583" s="8"/>
      <c r="BV37583" s="38"/>
    </row>
    <row r="37584" spans="44:74">
      <c r="AR37584" s="8"/>
      <c r="BV37584" s="38"/>
    </row>
    <row r="37585" spans="44:74">
      <c r="AR37585" s="8"/>
      <c r="BV37585" s="38"/>
    </row>
    <row r="37586" spans="44:74">
      <c r="AR37586" s="8"/>
      <c r="BV37586" s="38"/>
    </row>
    <row r="37587" spans="44:74">
      <c r="AR37587" s="8"/>
      <c r="BV37587" s="38"/>
    </row>
    <row r="37588" spans="44:74">
      <c r="AR37588" s="8"/>
      <c r="BV37588" s="38"/>
    </row>
    <row r="37589" spans="44:74">
      <c r="AR37589" s="8"/>
      <c r="BV37589" s="38"/>
    </row>
    <row r="37590" spans="44:74">
      <c r="AR37590" s="8"/>
      <c r="BV37590" s="38"/>
    </row>
    <row r="37591" spans="44:74">
      <c r="AR37591" s="8"/>
      <c r="BV37591" s="38"/>
    </row>
    <row r="37592" spans="44:74">
      <c r="AR37592" s="8"/>
      <c r="BV37592" s="38"/>
    </row>
    <row r="37593" spans="44:74">
      <c r="AR37593" s="8"/>
      <c r="BV37593" s="38"/>
    </row>
    <row r="37594" spans="44:74">
      <c r="AR37594" s="8"/>
      <c r="BV37594" s="38"/>
    </row>
    <row r="37595" spans="44:74">
      <c r="AR37595" s="8"/>
      <c r="BV37595" s="38"/>
    </row>
    <row r="37596" spans="44:74">
      <c r="AR37596" s="8"/>
      <c r="BV37596" s="38"/>
    </row>
    <row r="37597" spans="44:74">
      <c r="AR37597" s="8"/>
      <c r="BV37597" s="38"/>
    </row>
    <row r="37598" spans="44:74">
      <c r="AR37598" s="8"/>
      <c r="BV37598" s="38"/>
    </row>
    <row r="37599" spans="44:74">
      <c r="AR37599" s="8"/>
      <c r="BV37599" s="38"/>
    </row>
    <row r="37600" spans="44:74">
      <c r="AR37600" s="8"/>
      <c r="BV37600" s="38"/>
    </row>
    <row r="37601" spans="44:74">
      <c r="AR37601" s="8"/>
      <c r="BV37601" s="38"/>
    </row>
    <row r="37602" spans="44:74">
      <c r="AR37602" s="8"/>
      <c r="BV37602" s="38"/>
    </row>
    <row r="37603" spans="44:74">
      <c r="AR37603" s="8"/>
      <c r="BV37603" s="38"/>
    </row>
    <row r="37604" spans="44:74">
      <c r="AR37604" s="8"/>
      <c r="BV37604" s="38"/>
    </row>
    <row r="37605" spans="44:74">
      <c r="AR37605" s="8"/>
      <c r="BV37605" s="38"/>
    </row>
    <row r="37606" spans="44:74">
      <c r="AR37606" s="8"/>
      <c r="BV37606" s="38"/>
    </row>
    <row r="37607" spans="44:74">
      <c r="AR37607" s="8"/>
      <c r="BV37607" s="38"/>
    </row>
    <row r="37608" spans="44:74">
      <c r="AR37608" s="8"/>
      <c r="BV37608" s="38"/>
    </row>
    <row r="37609" spans="44:74">
      <c r="AR37609" s="8"/>
      <c r="BV37609" s="38"/>
    </row>
    <row r="37610" spans="44:74">
      <c r="AR37610" s="8"/>
      <c r="BV37610" s="38"/>
    </row>
    <row r="37611" spans="44:74">
      <c r="AR37611" s="8"/>
      <c r="BV37611" s="38"/>
    </row>
    <row r="37612" spans="44:74">
      <c r="AR37612" s="8"/>
      <c r="BV37612" s="38"/>
    </row>
    <row r="37613" spans="44:74">
      <c r="AR37613" s="8"/>
      <c r="BV37613" s="38"/>
    </row>
    <row r="37614" spans="44:74">
      <c r="AR37614" s="8"/>
      <c r="BV37614" s="38"/>
    </row>
    <row r="37615" spans="44:74">
      <c r="AR37615" s="8"/>
      <c r="BV37615" s="38"/>
    </row>
    <row r="37616" spans="44:74">
      <c r="AR37616" s="8"/>
      <c r="BV37616" s="38"/>
    </row>
    <row r="37617" spans="44:74">
      <c r="AR37617" s="8"/>
      <c r="BV37617" s="38"/>
    </row>
    <row r="37618" spans="44:74">
      <c r="AR37618" s="8"/>
      <c r="BV37618" s="38"/>
    </row>
    <row r="37619" spans="44:74">
      <c r="AR37619" s="8"/>
      <c r="BV37619" s="38"/>
    </row>
    <row r="37620" spans="44:74">
      <c r="AR37620" s="8"/>
      <c r="BV37620" s="38"/>
    </row>
    <row r="37621" spans="44:74">
      <c r="AR37621" s="8"/>
      <c r="BV37621" s="38"/>
    </row>
    <row r="37622" spans="44:74">
      <c r="AR37622" s="8"/>
      <c r="BV37622" s="38"/>
    </row>
    <row r="37623" spans="44:74">
      <c r="AR37623" s="8"/>
      <c r="BV37623" s="38"/>
    </row>
    <row r="37624" spans="44:74">
      <c r="AR37624" s="8"/>
      <c r="BV37624" s="38"/>
    </row>
    <row r="37625" spans="44:74">
      <c r="AR37625" s="8"/>
      <c r="BV37625" s="38"/>
    </row>
    <row r="37626" spans="44:74">
      <c r="AR37626" s="8"/>
      <c r="BV37626" s="38"/>
    </row>
    <row r="37627" spans="44:74">
      <c r="AR37627" s="8"/>
      <c r="BV37627" s="38"/>
    </row>
    <row r="37628" spans="44:74">
      <c r="AR37628" s="8"/>
      <c r="BV37628" s="38"/>
    </row>
    <row r="37629" spans="44:74">
      <c r="AR37629" s="8"/>
      <c r="BV37629" s="38"/>
    </row>
    <row r="37630" spans="44:74">
      <c r="AR37630" s="8"/>
      <c r="BV37630" s="38"/>
    </row>
    <row r="37631" spans="44:74">
      <c r="AR37631" s="8"/>
      <c r="BV37631" s="38"/>
    </row>
    <row r="37632" spans="44:74">
      <c r="AR37632" s="8"/>
      <c r="BV37632" s="38"/>
    </row>
    <row r="37633" spans="44:74">
      <c r="AR37633" s="8"/>
      <c r="BV37633" s="38"/>
    </row>
    <row r="37634" spans="44:74">
      <c r="AR37634" s="8"/>
      <c r="BV37634" s="38"/>
    </row>
    <row r="37635" spans="44:74">
      <c r="AR37635" s="8"/>
      <c r="BV37635" s="38"/>
    </row>
    <row r="37636" spans="44:74">
      <c r="AR37636" s="8"/>
      <c r="BV37636" s="38"/>
    </row>
    <row r="37637" spans="44:74">
      <c r="AR37637" s="8"/>
      <c r="BV37637" s="38"/>
    </row>
    <row r="37638" spans="44:74">
      <c r="AR37638" s="8"/>
      <c r="BV37638" s="38"/>
    </row>
    <row r="37639" spans="44:74">
      <c r="AR37639" s="8"/>
      <c r="BV37639" s="38"/>
    </row>
    <row r="37640" spans="44:74">
      <c r="AR37640" s="8"/>
      <c r="BV37640" s="38"/>
    </row>
    <row r="37641" spans="44:74">
      <c r="AR37641" s="8"/>
      <c r="BV37641" s="38"/>
    </row>
    <row r="37642" spans="44:74">
      <c r="AR37642" s="8"/>
      <c r="BV37642" s="38"/>
    </row>
    <row r="37643" spans="44:74">
      <c r="AR37643" s="8"/>
      <c r="BV37643" s="38"/>
    </row>
    <row r="37644" spans="44:74">
      <c r="AR37644" s="8"/>
      <c r="BV37644" s="38"/>
    </row>
    <row r="37645" spans="44:74">
      <c r="AR37645" s="8"/>
      <c r="BV37645" s="38"/>
    </row>
    <row r="37646" spans="44:74">
      <c r="AR37646" s="8"/>
      <c r="BV37646" s="38"/>
    </row>
    <row r="37647" spans="44:74">
      <c r="AR37647" s="8"/>
      <c r="BV37647" s="38"/>
    </row>
    <row r="37648" spans="44:74">
      <c r="AR37648" s="8"/>
      <c r="BV37648" s="38"/>
    </row>
    <row r="37649" spans="44:74">
      <c r="AR37649" s="8"/>
      <c r="BV37649" s="38"/>
    </row>
    <row r="37650" spans="44:74">
      <c r="AR37650" s="8"/>
      <c r="BV37650" s="38"/>
    </row>
    <row r="37651" spans="44:74">
      <c r="AR37651" s="8"/>
      <c r="BV37651" s="38"/>
    </row>
    <row r="37652" spans="44:74">
      <c r="AR37652" s="8"/>
      <c r="BV37652" s="38"/>
    </row>
    <row r="37653" spans="44:74">
      <c r="AR37653" s="8"/>
      <c r="BV37653" s="38"/>
    </row>
    <row r="37654" spans="44:74">
      <c r="AR37654" s="8"/>
      <c r="BV37654" s="38"/>
    </row>
    <row r="37655" spans="44:74">
      <c r="AR37655" s="8"/>
      <c r="BV37655" s="38"/>
    </row>
    <row r="37656" spans="44:74">
      <c r="AR37656" s="8"/>
      <c r="BV37656" s="38"/>
    </row>
    <row r="37657" spans="44:74">
      <c r="AR37657" s="8"/>
      <c r="BV37657" s="38"/>
    </row>
    <row r="37658" spans="44:74">
      <c r="AR37658" s="8"/>
      <c r="BV37658" s="38"/>
    </row>
    <row r="37659" spans="44:74">
      <c r="AR37659" s="8"/>
      <c r="BV37659" s="38"/>
    </row>
    <row r="37660" spans="44:74">
      <c r="AR37660" s="8"/>
      <c r="BV37660" s="38"/>
    </row>
    <row r="37661" spans="44:74">
      <c r="AR37661" s="8"/>
      <c r="BV37661" s="38"/>
    </row>
    <row r="37662" spans="44:74">
      <c r="AR37662" s="8"/>
      <c r="BV37662" s="38"/>
    </row>
    <row r="37663" spans="44:74">
      <c r="AR37663" s="8"/>
      <c r="BV37663" s="38"/>
    </row>
    <row r="37664" spans="44:74">
      <c r="AR37664" s="8"/>
      <c r="BV37664" s="38"/>
    </row>
    <row r="37665" spans="44:74">
      <c r="AR37665" s="8"/>
      <c r="BV37665" s="38"/>
    </row>
    <row r="37666" spans="44:74">
      <c r="AR37666" s="8"/>
      <c r="BV37666" s="38"/>
    </row>
    <row r="37667" spans="44:74">
      <c r="AR37667" s="8"/>
      <c r="BV37667" s="38"/>
    </row>
    <row r="37668" spans="44:74">
      <c r="AR37668" s="8"/>
      <c r="BV37668" s="38"/>
    </row>
    <row r="37669" spans="44:74">
      <c r="AR37669" s="8"/>
      <c r="BV37669" s="38"/>
    </row>
    <row r="37670" spans="44:74">
      <c r="AR37670" s="8"/>
      <c r="BV37670" s="38"/>
    </row>
    <row r="37671" spans="44:74">
      <c r="AR37671" s="8"/>
      <c r="BV37671" s="38"/>
    </row>
    <row r="37672" spans="44:74">
      <c r="AR37672" s="8"/>
      <c r="BV37672" s="38"/>
    </row>
    <row r="37673" spans="44:74">
      <c r="AR37673" s="8"/>
      <c r="BV37673" s="38"/>
    </row>
    <row r="37674" spans="44:74">
      <c r="AR37674" s="8"/>
      <c r="BV37674" s="38"/>
    </row>
    <row r="37675" spans="44:74">
      <c r="AR37675" s="8"/>
      <c r="BV37675" s="38"/>
    </row>
    <row r="37676" spans="44:74">
      <c r="AR37676" s="8"/>
      <c r="BV37676" s="38"/>
    </row>
    <row r="37677" spans="44:74">
      <c r="AR37677" s="8"/>
      <c r="BV37677" s="38"/>
    </row>
    <row r="37678" spans="44:74">
      <c r="AR37678" s="8"/>
      <c r="BV37678" s="38"/>
    </row>
    <row r="37679" spans="44:74">
      <c r="AR37679" s="8"/>
      <c r="BV37679" s="38"/>
    </row>
    <row r="37680" spans="44:74">
      <c r="AR37680" s="8"/>
      <c r="BV37680" s="38"/>
    </row>
    <row r="37681" spans="44:74">
      <c r="AR37681" s="8"/>
      <c r="BV37681" s="38"/>
    </row>
    <row r="37682" spans="44:74">
      <c r="AR37682" s="8"/>
      <c r="BV37682" s="38"/>
    </row>
    <row r="37683" spans="44:74">
      <c r="AR37683" s="8"/>
      <c r="BV37683" s="38"/>
    </row>
    <row r="37684" spans="44:74">
      <c r="AR37684" s="8"/>
      <c r="BV37684" s="38"/>
    </row>
    <row r="37685" spans="44:74">
      <c r="AR37685" s="8"/>
      <c r="BV37685" s="38"/>
    </row>
    <row r="37686" spans="44:74">
      <c r="AR37686" s="8"/>
      <c r="BV37686" s="38"/>
    </row>
    <row r="37687" spans="44:74">
      <c r="AR37687" s="8"/>
      <c r="BV37687" s="38"/>
    </row>
    <row r="37688" spans="44:74">
      <c r="AR37688" s="8"/>
      <c r="BV37688" s="38"/>
    </row>
    <row r="37689" spans="44:74">
      <c r="AR37689" s="8"/>
      <c r="BV37689" s="38"/>
    </row>
    <row r="37690" spans="44:74">
      <c r="AR37690" s="8"/>
      <c r="BV37690" s="38"/>
    </row>
    <row r="37691" spans="44:74">
      <c r="AR37691" s="8"/>
      <c r="BV37691" s="38"/>
    </row>
    <row r="37692" spans="44:74">
      <c r="AR37692" s="8"/>
      <c r="BV37692" s="38"/>
    </row>
    <row r="37693" spans="44:74">
      <c r="AR37693" s="8"/>
      <c r="BV37693" s="38"/>
    </row>
    <row r="37694" spans="44:74">
      <c r="AR37694" s="8"/>
      <c r="BV37694" s="38"/>
    </row>
    <row r="37695" spans="44:74">
      <c r="AR37695" s="8"/>
      <c r="BV37695" s="38"/>
    </row>
    <row r="37696" spans="44:74">
      <c r="AR37696" s="8"/>
      <c r="BV37696" s="38"/>
    </row>
    <row r="37697" spans="44:74">
      <c r="AR37697" s="8"/>
      <c r="BV37697" s="38"/>
    </row>
    <row r="37698" spans="44:74">
      <c r="AR37698" s="8"/>
      <c r="BV37698" s="38"/>
    </row>
    <row r="37699" spans="44:74">
      <c r="AR37699" s="8"/>
      <c r="BV37699" s="38"/>
    </row>
    <row r="37700" spans="44:74">
      <c r="AR37700" s="8"/>
      <c r="BV37700" s="38"/>
    </row>
    <row r="37701" spans="44:74">
      <c r="AR37701" s="8"/>
      <c r="BV37701" s="38"/>
    </row>
    <row r="37702" spans="44:74">
      <c r="AR37702" s="8"/>
      <c r="BV37702" s="38"/>
    </row>
    <row r="37703" spans="44:74">
      <c r="AR37703" s="8"/>
      <c r="BV37703" s="38"/>
    </row>
    <row r="37704" spans="44:74">
      <c r="AR37704" s="8"/>
      <c r="BV37704" s="38"/>
    </row>
    <row r="37705" spans="44:74">
      <c r="AR37705" s="8"/>
      <c r="BV37705" s="38"/>
    </row>
    <row r="37706" spans="44:74">
      <c r="AR37706" s="8"/>
      <c r="BV37706" s="38"/>
    </row>
    <row r="37707" spans="44:74">
      <c r="AR37707" s="8"/>
      <c r="BV37707" s="38"/>
    </row>
    <row r="37708" spans="44:74">
      <c r="AR37708" s="8"/>
      <c r="BV37708" s="38"/>
    </row>
    <row r="37709" spans="44:74">
      <c r="AR37709" s="8"/>
      <c r="BV37709" s="38"/>
    </row>
    <row r="37710" spans="44:74">
      <c r="AR37710" s="8"/>
      <c r="BV37710" s="38"/>
    </row>
    <row r="37711" spans="44:74">
      <c r="AR37711" s="8"/>
      <c r="BV37711" s="38"/>
    </row>
    <row r="37712" spans="44:74">
      <c r="AR37712" s="8"/>
      <c r="BV37712" s="38"/>
    </row>
    <row r="37713" spans="44:74">
      <c r="AR37713" s="8"/>
      <c r="BV37713" s="38"/>
    </row>
    <row r="37714" spans="44:74">
      <c r="AR37714" s="8"/>
      <c r="BV37714" s="38"/>
    </row>
    <row r="37715" spans="44:74">
      <c r="AR37715" s="8"/>
      <c r="BV37715" s="38"/>
    </row>
    <row r="37716" spans="44:74">
      <c r="AR37716" s="8"/>
      <c r="BV37716" s="38"/>
    </row>
    <row r="37717" spans="44:74">
      <c r="AR37717" s="8"/>
      <c r="BV37717" s="38"/>
    </row>
    <row r="37718" spans="44:74">
      <c r="AR37718" s="8"/>
      <c r="BV37718" s="38"/>
    </row>
    <row r="37719" spans="44:74">
      <c r="AR37719" s="8"/>
      <c r="BV37719" s="38"/>
    </row>
    <row r="37720" spans="44:74">
      <c r="AR37720" s="8"/>
      <c r="BV37720" s="38"/>
    </row>
    <row r="37721" spans="44:74">
      <c r="AR37721" s="8"/>
      <c r="BV37721" s="38"/>
    </row>
    <row r="37722" spans="44:74">
      <c r="AR37722" s="8"/>
      <c r="BV37722" s="38"/>
    </row>
    <row r="37723" spans="44:74">
      <c r="AR37723" s="8"/>
      <c r="BV37723" s="38"/>
    </row>
    <row r="37724" spans="44:74">
      <c r="AR37724" s="8"/>
      <c r="BV37724" s="38"/>
    </row>
    <row r="37725" spans="44:74">
      <c r="AR37725" s="8"/>
      <c r="BV37725" s="38"/>
    </row>
    <row r="37726" spans="44:74">
      <c r="AR37726" s="8"/>
      <c r="BV37726" s="38"/>
    </row>
    <row r="37727" spans="44:74">
      <c r="AR37727" s="8"/>
      <c r="BV37727" s="38"/>
    </row>
    <row r="37728" spans="44:74">
      <c r="AR37728" s="8"/>
      <c r="BV37728" s="38"/>
    </row>
    <row r="37729" spans="44:74">
      <c r="AR37729" s="8"/>
      <c r="BV37729" s="38"/>
    </row>
    <row r="37730" spans="44:74">
      <c r="AR37730" s="8"/>
      <c r="BV37730" s="38"/>
    </row>
    <row r="37731" spans="44:74">
      <c r="AR37731" s="8"/>
      <c r="BV37731" s="38"/>
    </row>
    <row r="37732" spans="44:74">
      <c r="AR37732" s="8"/>
      <c r="BV37732" s="38"/>
    </row>
    <row r="37733" spans="44:74">
      <c r="AR37733" s="8"/>
      <c r="BV37733" s="38"/>
    </row>
    <row r="37734" spans="44:74">
      <c r="AR37734" s="8"/>
      <c r="BV37734" s="38"/>
    </row>
    <row r="37735" spans="44:74">
      <c r="AR37735" s="8"/>
      <c r="BV37735" s="38"/>
    </row>
    <row r="37736" spans="44:74">
      <c r="AR37736" s="8"/>
      <c r="BV37736" s="38"/>
    </row>
    <row r="37737" spans="44:74">
      <c r="AR37737" s="8"/>
      <c r="BV37737" s="38"/>
    </row>
    <row r="37738" spans="44:74">
      <c r="AR37738" s="8"/>
      <c r="BV37738" s="38"/>
    </row>
    <row r="37739" spans="44:74">
      <c r="AR37739" s="8"/>
      <c r="BV37739" s="38"/>
    </row>
    <row r="37740" spans="44:74">
      <c r="AR37740" s="8"/>
      <c r="BV37740" s="38"/>
    </row>
    <row r="37741" spans="44:74">
      <c r="AR37741" s="8"/>
      <c r="BV37741" s="38"/>
    </row>
    <row r="37742" spans="44:74">
      <c r="AR37742" s="8"/>
      <c r="BV37742" s="38"/>
    </row>
    <row r="37743" spans="44:74">
      <c r="AR37743" s="8"/>
      <c r="BV37743" s="38"/>
    </row>
    <row r="37744" spans="44:74">
      <c r="AR37744" s="8"/>
      <c r="BV37744" s="38"/>
    </row>
    <row r="37745" spans="44:74">
      <c r="AR37745" s="8"/>
      <c r="BV37745" s="38"/>
    </row>
    <row r="37746" spans="44:74">
      <c r="AR37746" s="8"/>
      <c r="BV37746" s="38"/>
    </row>
    <row r="37747" spans="44:74">
      <c r="AR37747" s="8"/>
      <c r="BV37747" s="38"/>
    </row>
    <row r="37748" spans="44:74">
      <c r="AR37748" s="8"/>
      <c r="BV37748" s="38"/>
    </row>
    <row r="37749" spans="44:74">
      <c r="AR37749" s="8"/>
      <c r="BV37749" s="38"/>
    </row>
    <row r="37750" spans="44:74">
      <c r="AR37750" s="8"/>
      <c r="BV37750" s="38"/>
    </row>
    <row r="37751" spans="44:74">
      <c r="AR37751" s="8"/>
      <c r="BV37751" s="38"/>
    </row>
    <row r="37752" spans="44:74">
      <c r="AR37752" s="8"/>
      <c r="BV37752" s="38"/>
    </row>
    <row r="37753" spans="44:74">
      <c r="AR37753" s="8"/>
      <c r="BV37753" s="38"/>
    </row>
    <row r="37754" spans="44:74">
      <c r="AR37754" s="8"/>
      <c r="BV37754" s="38"/>
    </row>
    <row r="37755" spans="44:74">
      <c r="AR37755" s="8"/>
      <c r="BV37755" s="38"/>
    </row>
    <row r="37756" spans="44:74">
      <c r="AR37756" s="8"/>
      <c r="BV37756" s="38"/>
    </row>
    <row r="37757" spans="44:74">
      <c r="AR37757" s="8"/>
      <c r="BV37757" s="38"/>
    </row>
    <row r="37758" spans="44:74">
      <c r="AR37758" s="8"/>
      <c r="BV37758" s="38"/>
    </row>
    <row r="37759" spans="44:74">
      <c r="AR37759" s="8"/>
      <c r="BV37759" s="38"/>
    </row>
    <row r="37760" spans="44:74">
      <c r="AR37760" s="8"/>
      <c r="BV37760" s="38"/>
    </row>
    <row r="37761" spans="44:74">
      <c r="AR37761" s="8"/>
      <c r="BV37761" s="38"/>
    </row>
    <row r="37762" spans="44:74">
      <c r="AR37762" s="8"/>
      <c r="BV37762" s="38"/>
    </row>
    <row r="37763" spans="44:74">
      <c r="AR37763" s="8"/>
      <c r="BV37763" s="38"/>
    </row>
    <row r="37764" spans="44:74">
      <c r="AR37764" s="8"/>
      <c r="BV37764" s="38"/>
    </row>
    <row r="37765" spans="44:74">
      <c r="AR37765" s="8"/>
      <c r="BV37765" s="38"/>
    </row>
    <row r="37766" spans="44:74">
      <c r="AR37766" s="8"/>
      <c r="BV37766" s="38"/>
    </row>
    <row r="37767" spans="44:74">
      <c r="AR37767" s="8"/>
      <c r="BV37767" s="38"/>
    </row>
    <row r="37768" spans="44:74">
      <c r="AR37768" s="8"/>
      <c r="BV37768" s="38"/>
    </row>
    <row r="37769" spans="44:74">
      <c r="AR37769" s="8"/>
      <c r="BV37769" s="38"/>
    </row>
    <row r="37770" spans="44:74">
      <c r="AR37770" s="8"/>
      <c r="BV37770" s="38"/>
    </row>
    <row r="37771" spans="44:74">
      <c r="AR37771" s="8"/>
      <c r="BV37771" s="38"/>
    </row>
    <row r="37772" spans="44:74">
      <c r="AR37772" s="8"/>
      <c r="BV37772" s="38"/>
    </row>
    <row r="37773" spans="44:74">
      <c r="AR37773" s="8"/>
      <c r="BV37773" s="38"/>
    </row>
    <row r="37774" spans="44:74">
      <c r="AR37774" s="8"/>
      <c r="BV37774" s="38"/>
    </row>
    <row r="37775" spans="44:74">
      <c r="AR37775" s="8"/>
      <c r="BV37775" s="38"/>
    </row>
    <row r="37776" spans="44:74">
      <c r="AR37776" s="8"/>
      <c r="BV37776" s="38"/>
    </row>
    <row r="37777" spans="44:74">
      <c r="AR37777" s="8"/>
      <c r="BV37777" s="38"/>
    </row>
    <row r="37778" spans="44:74">
      <c r="AR37778" s="8"/>
      <c r="BV37778" s="38"/>
    </row>
    <row r="37779" spans="44:74">
      <c r="AR37779" s="8"/>
      <c r="BV37779" s="38"/>
    </row>
    <row r="37780" spans="44:74">
      <c r="AR37780" s="8"/>
      <c r="BV37780" s="38"/>
    </row>
    <row r="37781" spans="44:74">
      <c r="AR37781" s="8"/>
      <c r="BV37781" s="38"/>
    </row>
    <row r="37782" spans="44:74">
      <c r="AR37782" s="8"/>
      <c r="BV37782" s="38"/>
    </row>
    <row r="37783" spans="44:74">
      <c r="AR37783" s="8"/>
      <c r="BV37783" s="38"/>
    </row>
    <row r="37784" spans="44:74">
      <c r="AR37784" s="8"/>
      <c r="BV37784" s="38"/>
    </row>
    <row r="37785" spans="44:74">
      <c r="AR37785" s="8"/>
      <c r="BV37785" s="38"/>
    </row>
    <row r="37786" spans="44:74">
      <c r="AR37786" s="8"/>
      <c r="BV37786" s="38"/>
    </row>
    <row r="37787" spans="44:74">
      <c r="AR37787" s="8"/>
      <c r="BV37787" s="38"/>
    </row>
    <row r="37788" spans="44:74">
      <c r="AR37788" s="8"/>
      <c r="BV37788" s="38"/>
    </row>
    <row r="37789" spans="44:74">
      <c r="AR37789" s="8"/>
      <c r="BV37789" s="38"/>
    </row>
    <row r="37790" spans="44:74">
      <c r="AR37790" s="8"/>
      <c r="BV37790" s="38"/>
    </row>
    <row r="37791" spans="44:74">
      <c r="AR37791" s="8"/>
      <c r="BV37791" s="38"/>
    </row>
    <row r="37792" spans="44:74">
      <c r="AR37792" s="8"/>
      <c r="BV37792" s="38"/>
    </row>
    <row r="37793" spans="44:74">
      <c r="AR37793" s="8"/>
      <c r="BV37793" s="38"/>
    </row>
    <row r="37794" spans="44:74">
      <c r="AR37794" s="8"/>
      <c r="BV37794" s="38"/>
    </row>
    <row r="37795" spans="44:74">
      <c r="AR37795" s="8"/>
      <c r="BV37795" s="38"/>
    </row>
    <row r="37796" spans="44:74">
      <c r="AR37796" s="8"/>
      <c r="BV37796" s="38"/>
    </row>
    <row r="37797" spans="44:74">
      <c r="AR37797" s="8"/>
      <c r="BV37797" s="38"/>
    </row>
    <row r="37798" spans="44:74">
      <c r="AR37798" s="8"/>
      <c r="BV37798" s="38"/>
    </row>
    <row r="37799" spans="44:74">
      <c r="AR37799" s="8"/>
      <c r="BV37799" s="38"/>
    </row>
    <row r="37800" spans="44:74">
      <c r="AR37800" s="8"/>
      <c r="BV37800" s="38"/>
    </row>
    <row r="37801" spans="44:74">
      <c r="AR37801" s="8"/>
      <c r="BV37801" s="38"/>
    </row>
    <row r="37802" spans="44:74">
      <c r="AR37802" s="8"/>
      <c r="BV37802" s="38"/>
    </row>
    <row r="37803" spans="44:74">
      <c r="AR37803" s="8"/>
      <c r="BV37803" s="38"/>
    </row>
    <row r="37804" spans="44:74">
      <c r="AR37804" s="8"/>
      <c r="BV37804" s="38"/>
    </row>
    <row r="37805" spans="44:74">
      <c r="AR37805" s="8"/>
      <c r="BV37805" s="38"/>
    </row>
    <row r="37806" spans="44:74">
      <c r="AR37806" s="8"/>
      <c r="BV37806" s="38"/>
    </row>
    <row r="37807" spans="44:74">
      <c r="AR37807" s="8"/>
      <c r="BV37807" s="38"/>
    </row>
    <row r="37808" spans="44:74">
      <c r="AR37808" s="8"/>
      <c r="BV37808" s="38"/>
    </row>
    <row r="37809" spans="44:74">
      <c r="AR37809" s="8"/>
      <c r="BV37809" s="38"/>
    </row>
    <row r="37810" spans="44:74">
      <c r="AR37810" s="8"/>
      <c r="BV37810" s="38"/>
    </row>
    <row r="37811" spans="44:74">
      <c r="AR37811" s="8"/>
      <c r="BV37811" s="38"/>
    </row>
    <row r="37812" spans="44:74">
      <c r="AR37812" s="8"/>
      <c r="BV37812" s="38"/>
    </row>
    <row r="37813" spans="44:74">
      <c r="AR37813" s="8"/>
      <c r="BV37813" s="38"/>
    </row>
    <row r="37814" spans="44:74">
      <c r="AR37814" s="8"/>
      <c r="BV37814" s="38"/>
    </row>
    <row r="37815" spans="44:74">
      <c r="AR37815" s="8"/>
      <c r="BV37815" s="38"/>
    </row>
    <row r="37816" spans="44:74">
      <c r="AR37816" s="8"/>
      <c r="BV37816" s="38"/>
    </row>
    <row r="37817" spans="44:74">
      <c r="AR37817" s="8"/>
      <c r="BV37817" s="38"/>
    </row>
    <row r="37818" spans="44:74">
      <c r="AR37818" s="8"/>
      <c r="BV37818" s="38"/>
    </row>
    <row r="37819" spans="44:74">
      <c r="AR37819" s="8"/>
      <c r="BV37819" s="38"/>
    </row>
    <row r="37820" spans="44:74">
      <c r="AR37820" s="8"/>
      <c r="BV37820" s="38"/>
    </row>
    <row r="37821" spans="44:74">
      <c r="AR37821" s="8"/>
      <c r="BV37821" s="38"/>
    </row>
    <row r="37822" spans="44:74">
      <c r="AR37822" s="8"/>
      <c r="BV37822" s="38"/>
    </row>
    <row r="37823" spans="44:74">
      <c r="AR37823" s="8"/>
      <c r="BV37823" s="38"/>
    </row>
    <row r="37824" spans="44:74">
      <c r="AR37824" s="8"/>
      <c r="BV37824" s="38"/>
    </row>
    <row r="37825" spans="44:74">
      <c r="AR37825" s="8"/>
      <c r="BV37825" s="38"/>
    </row>
    <row r="37826" spans="44:74">
      <c r="AR37826" s="8"/>
      <c r="BV37826" s="38"/>
    </row>
    <row r="37827" spans="44:74">
      <c r="AR37827" s="8"/>
      <c r="BV37827" s="38"/>
    </row>
    <row r="37828" spans="44:74">
      <c r="AR37828" s="8"/>
      <c r="BV37828" s="38"/>
    </row>
    <row r="37829" spans="44:74">
      <c r="AR37829" s="8"/>
      <c r="BV37829" s="38"/>
    </row>
    <row r="37830" spans="44:74">
      <c r="AR37830" s="8"/>
      <c r="BV37830" s="38"/>
    </row>
    <row r="37831" spans="44:74">
      <c r="AR37831" s="8"/>
      <c r="BV37831" s="38"/>
    </row>
    <row r="37832" spans="44:74">
      <c r="AR37832" s="8"/>
      <c r="BV37832" s="38"/>
    </row>
    <row r="37833" spans="44:74">
      <c r="AR37833" s="8"/>
      <c r="BV37833" s="38"/>
    </row>
    <row r="37834" spans="44:74">
      <c r="AR37834" s="8"/>
      <c r="BV37834" s="38"/>
    </row>
    <row r="37835" spans="44:74">
      <c r="AR37835" s="8"/>
      <c r="BV37835" s="38"/>
    </row>
    <row r="37836" spans="44:74">
      <c r="AR37836" s="8"/>
      <c r="BV37836" s="38"/>
    </row>
    <row r="37837" spans="44:74">
      <c r="AR37837" s="8"/>
      <c r="BV37837" s="38"/>
    </row>
    <row r="37838" spans="44:74">
      <c r="AR37838" s="8"/>
      <c r="BV37838" s="38"/>
    </row>
    <row r="37839" spans="44:74">
      <c r="AR37839" s="8"/>
      <c r="BV37839" s="38"/>
    </row>
    <row r="37840" spans="44:74">
      <c r="AR37840" s="8"/>
      <c r="BV37840" s="38"/>
    </row>
    <row r="37841" spans="44:74">
      <c r="AR37841" s="8"/>
      <c r="BV37841" s="38"/>
    </row>
    <row r="37842" spans="44:74">
      <c r="AR37842" s="8"/>
      <c r="BV37842" s="38"/>
    </row>
    <row r="37843" spans="44:74">
      <c r="AR37843" s="8"/>
      <c r="BV37843" s="38"/>
    </row>
    <row r="37844" spans="44:74">
      <c r="AR37844" s="8"/>
      <c r="BV37844" s="38"/>
    </row>
    <row r="37845" spans="44:74">
      <c r="AR37845" s="8"/>
      <c r="BV37845" s="38"/>
    </row>
    <row r="37846" spans="44:74">
      <c r="AR37846" s="8"/>
      <c r="BV37846" s="38"/>
    </row>
    <row r="37847" spans="44:74">
      <c r="AR37847" s="8"/>
      <c r="BV37847" s="38"/>
    </row>
    <row r="37848" spans="44:74">
      <c r="AR37848" s="8"/>
      <c r="BV37848" s="38"/>
    </row>
    <row r="37849" spans="44:74">
      <c r="AR37849" s="8"/>
      <c r="BV37849" s="38"/>
    </row>
    <row r="37850" spans="44:74">
      <c r="AR37850" s="8"/>
      <c r="BV37850" s="38"/>
    </row>
    <row r="37851" spans="44:74">
      <c r="AR37851" s="8"/>
      <c r="BV37851" s="38"/>
    </row>
    <row r="37852" spans="44:74">
      <c r="AR37852" s="8"/>
      <c r="BV37852" s="38"/>
    </row>
    <row r="37853" spans="44:74">
      <c r="AR37853" s="8"/>
      <c r="BV37853" s="38"/>
    </row>
    <row r="37854" spans="44:74">
      <c r="AR37854" s="8"/>
      <c r="BV37854" s="38"/>
    </row>
    <row r="37855" spans="44:74">
      <c r="AR37855" s="8"/>
      <c r="BV37855" s="38"/>
    </row>
    <row r="37856" spans="44:74">
      <c r="AR37856" s="8"/>
      <c r="BV37856" s="38"/>
    </row>
    <row r="37857" spans="44:74">
      <c r="AR37857" s="8"/>
      <c r="BV37857" s="38"/>
    </row>
    <row r="37858" spans="44:74">
      <c r="AR37858" s="8"/>
      <c r="BV37858" s="38"/>
    </row>
    <row r="37859" spans="44:74">
      <c r="AR37859" s="8"/>
      <c r="BV37859" s="38"/>
    </row>
    <row r="37860" spans="44:74">
      <c r="AR37860" s="8"/>
      <c r="BV37860" s="38"/>
    </row>
    <row r="37861" spans="44:74">
      <c r="AR37861" s="8"/>
      <c r="BV37861" s="38"/>
    </row>
    <row r="37862" spans="44:74">
      <c r="AR37862" s="8"/>
      <c r="BV37862" s="38"/>
    </row>
    <row r="37863" spans="44:74">
      <c r="AR37863" s="8"/>
      <c r="BV37863" s="38"/>
    </row>
    <row r="37864" spans="44:74">
      <c r="AR37864" s="8"/>
      <c r="BV37864" s="38"/>
    </row>
    <row r="37865" spans="44:74">
      <c r="AR37865" s="8"/>
      <c r="BV37865" s="38"/>
    </row>
    <row r="37866" spans="44:74">
      <c r="AR37866" s="8"/>
      <c r="BV37866" s="38"/>
    </row>
    <row r="37867" spans="44:74">
      <c r="AR37867" s="8"/>
      <c r="BV37867" s="38"/>
    </row>
    <row r="37868" spans="44:74">
      <c r="AR37868" s="8"/>
      <c r="BV37868" s="38"/>
    </row>
    <row r="37869" spans="44:74">
      <c r="AR37869" s="8"/>
      <c r="BV37869" s="38"/>
    </row>
    <row r="37870" spans="44:74">
      <c r="AR37870" s="8"/>
      <c r="BV37870" s="38"/>
    </row>
    <row r="37871" spans="44:74">
      <c r="AR37871" s="8"/>
      <c r="BV37871" s="38"/>
    </row>
    <row r="37872" spans="44:74">
      <c r="AR37872" s="8"/>
      <c r="BV37872" s="38"/>
    </row>
    <row r="37873" spans="44:74">
      <c r="AR37873" s="8"/>
      <c r="BV37873" s="38"/>
    </row>
    <row r="37874" spans="44:74">
      <c r="AR37874" s="8"/>
      <c r="BV37874" s="38"/>
    </row>
    <row r="37875" spans="44:74">
      <c r="AR37875" s="8"/>
      <c r="BV37875" s="38"/>
    </row>
    <row r="37876" spans="44:74">
      <c r="AR37876" s="8"/>
      <c r="BV37876" s="38"/>
    </row>
    <row r="37877" spans="44:74">
      <c r="AR37877" s="8"/>
      <c r="BV37877" s="38"/>
    </row>
    <row r="37878" spans="44:74">
      <c r="AR37878" s="8"/>
      <c r="BV37878" s="38"/>
    </row>
    <row r="37879" spans="44:74">
      <c r="AR37879" s="8"/>
      <c r="BV37879" s="38"/>
    </row>
    <row r="37880" spans="44:74">
      <c r="AR37880" s="8"/>
      <c r="BV37880" s="38"/>
    </row>
    <row r="37881" spans="44:74">
      <c r="AR37881" s="8"/>
      <c r="BV37881" s="38"/>
    </row>
    <row r="37882" spans="44:74">
      <c r="AR37882" s="8"/>
      <c r="BV37882" s="38"/>
    </row>
    <row r="37883" spans="44:74">
      <c r="AR37883" s="8"/>
      <c r="BV37883" s="38"/>
    </row>
    <row r="37884" spans="44:74">
      <c r="AR37884" s="8"/>
      <c r="BV37884" s="38"/>
    </row>
    <row r="37885" spans="44:74">
      <c r="AR37885" s="8"/>
      <c r="BV37885" s="38"/>
    </row>
    <row r="37886" spans="44:74">
      <c r="AR37886" s="8"/>
      <c r="BV37886" s="38"/>
    </row>
    <row r="37887" spans="44:74">
      <c r="AR37887" s="8"/>
      <c r="BV37887" s="38"/>
    </row>
    <row r="37888" spans="44:74">
      <c r="AR37888" s="8"/>
      <c r="BV37888" s="38"/>
    </row>
    <row r="37889" spans="44:74">
      <c r="AR37889" s="8"/>
      <c r="BV37889" s="38"/>
    </row>
    <row r="37890" spans="44:74">
      <c r="AR37890" s="8"/>
      <c r="BV37890" s="38"/>
    </row>
    <row r="37891" spans="44:74">
      <c r="AR37891" s="8"/>
      <c r="BV37891" s="38"/>
    </row>
    <row r="37892" spans="44:74">
      <c r="AR37892" s="8"/>
      <c r="BV37892" s="38"/>
    </row>
    <row r="37893" spans="44:74">
      <c r="AR37893" s="8"/>
      <c r="BV37893" s="38"/>
    </row>
    <row r="37894" spans="44:74">
      <c r="AR37894" s="8"/>
      <c r="BV37894" s="38"/>
    </row>
    <row r="37895" spans="44:74">
      <c r="AR37895" s="8"/>
      <c r="BV37895" s="38"/>
    </row>
    <row r="37896" spans="44:74">
      <c r="AR37896" s="8"/>
      <c r="BV37896" s="38"/>
    </row>
    <row r="37897" spans="44:74">
      <c r="AR37897" s="8"/>
      <c r="BV37897" s="38"/>
    </row>
    <row r="37898" spans="44:74">
      <c r="AR37898" s="8"/>
      <c r="BV37898" s="38"/>
    </row>
    <row r="37899" spans="44:74">
      <c r="AR37899" s="8"/>
      <c r="BV37899" s="38"/>
    </row>
    <row r="37900" spans="44:74">
      <c r="AR37900" s="8"/>
      <c r="BV37900" s="38"/>
    </row>
    <row r="37901" spans="44:74">
      <c r="AR37901" s="8"/>
      <c r="BV37901" s="38"/>
    </row>
    <row r="37902" spans="44:74">
      <c r="AR37902" s="8"/>
      <c r="BV37902" s="38"/>
    </row>
    <row r="37903" spans="44:74">
      <c r="AR37903" s="8"/>
      <c r="BV37903" s="38"/>
    </row>
    <row r="37904" spans="44:74">
      <c r="AR37904" s="8"/>
      <c r="BV37904" s="38"/>
    </row>
    <row r="37905" spans="44:74">
      <c r="AR37905" s="8"/>
      <c r="BV37905" s="38"/>
    </row>
    <row r="37906" spans="44:74">
      <c r="AR37906" s="8"/>
      <c r="BV37906" s="38"/>
    </row>
    <row r="37907" spans="44:74">
      <c r="AR37907" s="8"/>
      <c r="BV37907" s="38"/>
    </row>
    <row r="37908" spans="44:74">
      <c r="AR37908" s="8"/>
      <c r="BV37908" s="38"/>
    </row>
    <row r="37909" spans="44:74">
      <c r="AR37909" s="8"/>
      <c r="BV37909" s="38"/>
    </row>
    <row r="37910" spans="44:74">
      <c r="AR37910" s="8"/>
      <c r="BV37910" s="38"/>
    </row>
    <row r="37911" spans="44:74">
      <c r="AR37911" s="8"/>
      <c r="BV37911" s="38"/>
    </row>
    <row r="37912" spans="44:74">
      <c r="AR37912" s="8"/>
      <c r="BV37912" s="38"/>
    </row>
    <row r="37913" spans="44:74">
      <c r="AR37913" s="8"/>
      <c r="BV37913" s="38"/>
    </row>
    <row r="37914" spans="44:74">
      <c r="AR37914" s="8"/>
      <c r="BV37914" s="38"/>
    </row>
    <row r="37915" spans="44:74">
      <c r="AR37915" s="8"/>
      <c r="BV37915" s="38"/>
    </row>
    <row r="37916" spans="44:74">
      <c r="AR37916" s="8"/>
      <c r="BV37916" s="38"/>
    </row>
    <row r="37917" spans="44:74">
      <c r="AR37917" s="8"/>
      <c r="BV37917" s="38"/>
    </row>
    <row r="37918" spans="44:74">
      <c r="AR37918" s="8"/>
      <c r="BV37918" s="38"/>
    </row>
    <row r="37919" spans="44:74">
      <c r="AR37919" s="8"/>
      <c r="BV37919" s="38"/>
    </row>
    <row r="37920" spans="44:74">
      <c r="AR37920" s="8"/>
      <c r="BV37920" s="38"/>
    </row>
    <row r="37921" spans="44:74">
      <c r="AR37921" s="8"/>
      <c r="BV37921" s="38"/>
    </row>
    <row r="37922" spans="44:74">
      <c r="AR37922" s="8"/>
      <c r="BV37922" s="38"/>
    </row>
    <row r="37923" spans="44:74">
      <c r="AR37923" s="8"/>
      <c r="BV37923" s="38"/>
    </row>
    <row r="37924" spans="44:74">
      <c r="AR37924" s="8"/>
      <c r="BV37924" s="38"/>
    </row>
    <row r="37925" spans="44:74">
      <c r="AR37925" s="8"/>
      <c r="BV37925" s="38"/>
    </row>
    <row r="37926" spans="44:74">
      <c r="AR37926" s="8"/>
      <c r="BV37926" s="38"/>
    </row>
    <row r="37927" spans="44:74">
      <c r="AR37927" s="8"/>
      <c r="BV37927" s="38"/>
    </row>
    <row r="37928" spans="44:74">
      <c r="AR37928" s="8"/>
      <c r="BV37928" s="38"/>
    </row>
    <row r="37929" spans="44:74">
      <c r="AR37929" s="8"/>
      <c r="BV37929" s="38"/>
    </row>
    <row r="37930" spans="44:74">
      <c r="AR37930" s="8"/>
      <c r="BV37930" s="38"/>
    </row>
    <row r="37931" spans="44:74">
      <c r="AR37931" s="8"/>
      <c r="BV37931" s="38"/>
    </row>
    <row r="37932" spans="44:74">
      <c r="AR37932" s="8"/>
      <c r="BV37932" s="38"/>
    </row>
    <row r="37933" spans="44:74">
      <c r="AR37933" s="8"/>
      <c r="BV37933" s="38"/>
    </row>
    <row r="37934" spans="44:74">
      <c r="AR37934" s="8"/>
      <c r="BV37934" s="38"/>
    </row>
    <row r="37935" spans="44:74">
      <c r="AR37935" s="8"/>
      <c r="BV37935" s="38"/>
    </row>
    <row r="37936" spans="44:74">
      <c r="AR37936" s="8"/>
      <c r="BV37936" s="38"/>
    </row>
    <row r="37937" spans="44:74">
      <c r="AR37937" s="8"/>
      <c r="BV37937" s="38"/>
    </row>
    <row r="37938" spans="44:74">
      <c r="AR37938" s="8"/>
      <c r="BV37938" s="38"/>
    </row>
    <row r="37939" spans="44:74">
      <c r="AR37939" s="8"/>
      <c r="BV37939" s="38"/>
    </row>
    <row r="37940" spans="44:74">
      <c r="AR37940" s="8"/>
      <c r="BV37940" s="38"/>
    </row>
    <row r="37941" spans="44:74">
      <c r="AR37941" s="8"/>
      <c r="BV37941" s="38"/>
    </row>
    <row r="37942" spans="44:74">
      <c r="AR37942" s="8"/>
      <c r="BV37942" s="38"/>
    </row>
    <row r="37943" spans="44:74">
      <c r="AR37943" s="8"/>
      <c r="BV37943" s="38"/>
    </row>
    <row r="37944" spans="44:74">
      <c r="AR37944" s="8"/>
      <c r="BV37944" s="38"/>
    </row>
    <row r="37945" spans="44:74">
      <c r="AR37945" s="8"/>
      <c r="BV37945" s="38"/>
    </row>
    <row r="37946" spans="44:74">
      <c r="AR37946" s="8"/>
      <c r="BV37946" s="38"/>
    </row>
    <row r="37947" spans="44:74">
      <c r="AR37947" s="8"/>
      <c r="BV37947" s="38"/>
    </row>
    <row r="37948" spans="44:74">
      <c r="AR37948" s="8"/>
      <c r="BV37948" s="38"/>
    </row>
    <row r="37949" spans="44:74">
      <c r="AR37949" s="8"/>
      <c r="BV37949" s="38"/>
    </row>
    <row r="37950" spans="44:74">
      <c r="AR37950" s="8"/>
      <c r="BV37950" s="38"/>
    </row>
    <row r="37951" spans="44:74">
      <c r="AR37951" s="8"/>
      <c r="BV37951" s="38"/>
    </row>
    <row r="37952" spans="44:74">
      <c r="AR37952" s="8"/>
      <c r="BV37952" s="38"/>
    </row>
    <row r="37953" spans="44:74">
      <c r="AR37953" s="8"/>
      <c r="BV37953" s="38"/>
    </row>
    <row r="37954" spans="44:74">
      <c r="AR37954" s="8"/>
      <c r="BV37954" s="38"/>
    </row>
    <row r="37955" spans="44:74">
      <c r="AR37955" s="8"/>
      <c r="BV37955" s="38"/>
    </row>
    <row r="37956" spans="44:74">
      <c r="AR37956" s="8"/>
      <c r="BV37956" s="38"/>
    </row>
    <row r="37957" spans="44:74">
      <c r="AR37957" s="8"/>
      <c r="BV37957" s="38"/>
    </row>
    <row r="37958" spans="44:74">
      <c r="AR37958" s="8"/>
      <c r="BV37958" s="38"/>
    </row>
    <row r="37959" spans="44:74">
      <c r="AR37959" s="8"/>
      <c r="BV37959" s="38"/>
    </row>
    <row r="37960" spans="44:74">
      <c r="AR37960" s="8"/>
      <c r="BV37960" s="38"/>
    </row>
    <row r="37961" spans="44:74">
      <c r="AR37961" s="8"/>
      <c r="BV37961" s="38"/>
    </row>
    <row r="37962" spans="44:74">
      <c r="AR37962" s="8"/>
      <c r="BV37962" s="38"/>
    </row>
    <row r="37963" spans="44:74">
      <c r="AR37963" s="8"/>
      <c r="BV37963" s="38"/>
    </row>
    <row r="37964" spans="44:74">
      <c r="AR37964" s="8"/>
      <c r="BV37964" s="38"/>
    </row>
    <row r="37965" spans="44:74">
      <c r="AR37965" s="8"/>
      <c r="BV37965" s="38"/>
    </row>
    <row r="37966" spans="44:74">
      <c r="AR37966" s="8"/>
      <c r="BV37966" s="38"/>
    </row>
    <row r="37967" spans="44:74">
      <c r="AR37967" s="8"/>
      <c r="BV37967" s="38"/>
    </row>
    <row r="37968" spans="44:74">
      <c r="AR37968" s="8"/>
      <c r="BV37968" s="38"/>
    </row>
    <row r="37969" spans="44:74">
      <c r="AR37969" s="8"/>
      <c r="BV37969" s="38"/>
    </row>
    <row r="37970" spans="44:74">
      <c r="AR37970" s="8"/>
      <c r="BV37970" s="38"/>
    </row>
    <row r="37971" spans="44:74">
      <c r="AR37971" s="8"/>
      <c r="BV37971" s="38"/>
    </row>
    <row r="37972" spans="44:74">
      <c r="AR37972" s="8"/>
      <c r="BV37972" s="38"/>
    </row>
    <row r="37973" spans="44:74">
      <c r="AR37973" s="8"/>
      <c r="BV37973" s="38"/>
    </row>
    <row r="37974" spans="44:74">
      <c r="AR37974" s="8"/>
      <c r="BV37974" s="38"/>
    </row>
    <row r="37975" spans="44:74">
      <c r="AR37975" s="8"/>
      <c r="BV37975" s="38"/>
    </row>
    <row r="37976" spans="44:74">
      <c r="AR37976" s="8"/>
      <c r="BV37976" s="38"/>
    </row>
    <row r="37977" spans="44:74">
      <c r="AR37977" s="8"/>
      <c r="BV37977" s="38"/>
    </row>
    <row r="37978" spans="44:74">
      <c r="AR37978" s="8"/>
      <c r="BV37978" s="38"/>
    </row>
    <row r="37979" spans="44:74">
      <c r="AR37979" s="8"/>
      <c r="BV37979" s="38"/>
    </row>
    <row r="37980" spans="44:74">
      <c r="AR37980" s="8"/>
      <c r="BV37980" s="38"/>
    </row>
    <row r="37981" spans="44:74">
      <c r="AR37981" s="8"/>
      <c r="BV37981" s="38"/>
    </row>
    <row r="37982" spans="44:74">
      <c r="AR37982" s="8"/>
      <c r="BV37982" s="38"/>
    </row>
    <row r="37983" spans="44:74">
      <c r="AR37983" s="8"/>
      <c r="BV37983" s="38"/>
    </row>
    <row r="37984" spans="44:74">
      <c r="AR37984" s="8"/>
      <c r="BV37984" s="38"/>
    </row>
    <row r="37985" spans="44:74">
      <c r="AR37985" s="8"/>
      <c r="BV37985" s="38"/>
    </row>
    <row r="37986" spans="44:74">
      <c r="AR37986" s="8"/>
      <c r="BV37986" s="38"/>
    </row>
    <row r="37987" spans="44:74">
      <c r="AR37987" s="8"/>
      <c r="BV37987" s="38"/>
    </row>
    <row r="37988" spans="44:74">
      <c r="AR37988" s="8"/>
      <c r="BV37988" s="38"/>
    </row>
    <row r="37989" spans="44:74">
      <c r="AR37989" s="8"/>
      <c r="BV37989" s="38"/>
    </row>
    <row r="37990" spans="44:74">
      <c r="AR37990" s="8"/>
      <c r="BV37990" s="38"/>
    </row>
    <row r="37991" spans="44:74">
      <c r="AR37991" s="8"/>
      <c r="BV37991" s="38"/>
    </row>
    <row r="37992" spans="44:74">
      <c r="AR37992" s="8"/>
      <c r="BV37992" s="38"/>
    </row>
    <row r="37993" spans="44:74">
      <c r="AR37993" s="8"/>
      <c r="BV37993" s="38"/>
    </row>
    <row r="37994" spans="44:74">
      <c r="AR37994" s="8"/>
      <c r="BV37994" s="38"/>
    </row>
    <row r="37995" spans="44:74">
      <c r="AR37995" s="8"/>
      <c r="BV37995" s="38"/>
    </row>
    <row r="37996" spans="44:74">
      <c r="AR37996" s="8"/>
      <c r="BV37996" s="38"/>
    </row>
    <row r="37997" spans="44:74">
      <c r="AR37997" s="8"/>
      <c r="BV37997" s="38"/>
    </row>
    <row r="37998" spans="44:74">
      <c r="AR37998" s="8"/>
      <c r="BV37998" s="38"/>
    </row>
    <row r="37999" spans="44:74">
      <c r="AR37999" s="8"/>
      <c r="BV37999" s="38"/>
    </row>
    <row r="38000" spans="44:74">
      <c r="AR38000" s="8"/>
      <c r="BV38000" s="38"/>
    </row>
    <row r="38001" spans="44:74">
      <c r="AR38001" s="8"/>
      <c r="BV38001" s="38"/>
    </row>
    <row r="38002" spans="44:74">
      <c r="AR38002" s="8"/>
      <c r="BV38002" s="38"/>
    </row>
    <row r="38003" spans="44:74">
      <c r="AR38003" s="8"/>
      <c r="BV38003" s="38"/>
    </row>
    <row r="38004" spans="44:74">
      <c r="AR38004" s="8"/>
      <c r="BV38004" s="38"/>
    </row>
    <row r="38005" spans="44:74">
      <c r="AR38005" s="8"/>
      <c r="BV38005" s="38"/>
    </row>
    <row r="38006" spans="44:74">
      <c r="AR38006" s="8"/>
      <c r="BV38006" s="38"/>
    </row>
    <row r="38007" spans="44:74">
      <c r="AR38007" s="8"/>
      <c r="BV38007" s="38"/>
    </row>
    <row r="38008" spans="44:74">
      <c r="AR38008" s="8"/>
      <c r="BV38008" s="38"/>
    </row>
    <row r="38009" spans="44:74">
      <c r="AR38009" s="8"/>
      <c r="BV38009" s="38"/>
    </row>
    <row r="38010" spans="44:74">
      <c r="AR38010" s="8"/>
      <c r="BV38010" s="38"/>
    </row>
    <row r="38011" spans="44:74">
      <c r="AR38011" s="8"/>
      <c r="BV38011" s="38"/>
    </row>
    <row r="38012" spans="44:74">
      <c r="AR38012" s="8"/>
      <c r="BV38012" s="38"/>
    </row>
    <row r="38013" spans="44:74">
      <c r="AR38013" s="8"/>
      <c r="BV38013" s="38"/>
    </row>
    <row r="38014" spans="44:74">
      <c r="AR38014" s="8"/>
      <c r="BV38014" s="38"/>
    </row>
    <row r="38015" spans="44:74">
      <c r="AR38015" s="8"/>
      <c r="BV38015" s="38"/>
    </row>
    <row r="38016" spans="44:74">
      <c r="AR38016" s="8"/>
      <c r="BV38016" s="38"/>
    </row>
    <row r="38017" spans="44:74">
      <c r="AR38017" s="8"/>
      <c r="BV38017" s="38"/>
    </row>
    <row r="38018" spans="44:74">
      <c r="AR38018" s="8"/>
      <c r="BV38018" s="38"/>
    </row>
    <row r="38019" spans="44:74">
      <c r="AR38019" s="8"/>
      <c r="BV38019" s="38"/>
    </row>
    <row r="38020" spans="44:74">
      <c r="AR38020" s="8"/>
      <c r="BV38020" s="38"/>
    </row>
    <row r="38021" spans="44:74">
      <c r="AR38021" s="8"/>
      <c r="BV38021" s="38"/>
    </row>
    <row r="38022" spans="44:74">
      <c r="AR38022" s="8"/>
      <c r="BV38022" s="38"/>
    </row>
    <row r="38023" spans="44:74">
      <c r="AR38023" s="8"/>
      <c r="BV38023" s="38"/>
    </row>
    <row r="38024" spans="44:74">
      <c r="AR38024" s="8"/>
      <c r="BV38024" s="38"/>
    </row>
    <row r="38025" spans="44:74">
      <c r="AR38025" s="8"/>
      <c r="BV38025" s="38"/>
    </row>
    <row r="38026" spans="44:74">
      <c r="AR38026" s="8"/>
      <c r="BV38026" s="38"/>
    </row>
    <row r="38027" spans="44:74">
      <c r="AR38027" s="8"/>
      <c r="BV38027" s="38"/>
    </row>
    <row r="38028" spans="44:74">
      <c r="AR38028" s="8"/>
      <c r="BV38028" s="38"/>
    </row>
    <row r="38029" spans="44:74">
      <c r="AR38029" s="8"/>
      <c r="BV38029" s="38"/>
    </row>
    <row r="38030" spans="44:74">
      <c r="AR38030" s="8"/>
      <c r="BV38030" s="38"/>
    </row>
    <row r="38031" spans="44:74">
      <c r="AR38031" s="8"/>
      <c r="BV38031" s="38"/>
    </row>
    <row r="38032" spans="44:74">
      <c r="AR38032" s="8"/>
      <c r="BV38032" s="38"/>
    </row>
    <row r="38033" spans="44:74">
      <c r="AR38033" s="8"/>
      <c r="BV38033" s="38"/>
    </row>
    <row r="38034" spans="44:74">
      <c r="AR38034" s="8"/>
      <c r="BV38034" s="38"/>
    </row>
    <row r="38035" spans="44:74">
      <c r="AR38035" s="8"/>
      <c r="BV38035" s="38"/>
    </row>
    <row r="38036" spans="44:74">
      <c r="AR38036" s="8"/>
      <c r="BV38036" s="38"/>
    </row>
    <row r="38037" spans="44:74">
      <c r="AR38037" s="8"/>
      <c r="BV38037" s="38"/>
    </row>
    <row r="38038" spans="44:74">
      <c r="AR38038" s="8"/>
      <c r="BV38038" s="38"/>
    </row>
    <row r="38039" spans="44:74">
      <c r="AR38039" s="8"/>
      <c r="BV38039" s="38"/>
    </row>
    <row r="38040" spans="44:74">
      <c r="AR38040" s="8"/>
      <c r="BV38040" s="38"/>
    </row>
    <row r="38041" spans="44:74">
      <c r="AR38041" s="8"/>
      <c r="BV38041" s="38"/>
    </row>
    <row r="38042" spans="44:74">
      <c r="AR38042" s="8"/>
      <c r="BV38042" s="38"/>
    </row>
    <row r="38043" spans="44:74">
      <c r="AR38043" s="8"/>
      <c r="BV38043" s="38"/>
    </row>
    <row r="38044" spans="44:74">
      <c r="AR38044" s="8"/>
      <c r="BV38044" s="38"/>
    </row>
    <row r="38045" spans="44:74">
      <c r="AR38045" s="8"/>
      <c r="BV38045" s="38"/>
    </row>
    <row r="38046" spans="44:74">
      <c r="AR38046" s="8"/>
      <c r="BV38046" s="38"/>
    </row>
    <row r="38047" spans="44:74">
      <c r="AR38047" s="8"/>
      <c r="BV38047" s="38"/>
    </row>
    <row r="38048" spans="44:74">
      <c r="AR38048" s="8"/>
      <c r="BV38048" s="38"/>
    </row>
    <row r="38049" spans="44:74">
      <c r="AR38049" s="8"/>
      <c r="BV38049" s="38"/>
    </row>
    <row r="38050" spans="44:74">
      <c r="AR38050" s="8"/>
      <c r="BV38050" s="38"/>
    </row>
    <row r="38051" spans="44:74">
      <c r="AR38051" s="8"/>
      <c r="BV38051" s="38"/>
    </row>
    <row r="38052" spans="44:74">
      <c r="AR38052" s="8"/>
      <c r="BV38052" s="38"/>
    </row>
    <row r="38053" spans="44:74">
      <c r="AR38053" s="8"/>
      <c r="BV38053" s="38"/>
    </row>
    <row r="38054" spans="44:74">
      <c r="AR38054" s="8"/>
      <c r="BV38054" s="38"/>
    </row>
    <row r="38055" spans="44:74">
      <c r="AR38055" s="8"/>
      <c r="BV38055" s="38"/>
    </row>
    <row r="38056" spans="44:74">
      <c r="AR38056" s="8"/>
      <c r="BV38056" s="38"/>
    </row>
    <row r="38057" spans="44:74">
      <c r="AR38057" s="8"/>
      <c r="BV38057" s="38"/>
    </row>
    <row r="38058" spans="44:74">
      <c r="AR38058" s="8"/>
      <c r="BV38058" s="38"/>
    </row>
    <row r="38059" spans="44:74">
      <c r="AR38059" s="8"/>
      <c r="BV38059" s="38"/>
    </row>
    <row r="38060" spans="44:74">
      <c r="AR38060" s="8"/>
      <c r="BV38060" s="38"/>
    </row>
    <row r="38061" spans="44:74">
      <c r="AR38061" s="8"/>
      <c r="BV38061" s="38"/>
    </row>
    <row r="38062" spans="44:74">
      <c r="AR38062" s="8"/>
      <c r="BV38062" s="38"/>
    </row>
    <row r="38063" spans="44:74">
      <c r="AR38063" s="8"/>
      <c r="BV38063" s="38"/>
    </row>
    <row r="38064" spans="44:74">
      <c r="AR38064" s="8"/>
      <c r="BV38064" s="38"/>
    </row>
    <row r="38065" spans="44:74">
      <c r="AR38065" s="8"/>
      <c r="BV38065" s="38"/>
    </row>
    <row r="38066" spans="44:74">
      <c r="AR38066" s="8"/>
      <c r="BV38066" s="38"/>
    </row>
    <row r="38067" spans="44:74">
      <c r="AR38067" s="8"/>
      <c r="BV38067" s="38"/>
    </row>
    <row r="38068" spans="44:74">
      <c r="AR38068" s="8"/>
      <c r="BV38068" s="38"/>
    </row>
    <row r="38069" spans="44:74">
      <c r="AR38069" s="8"/>
      <c r="BV38069" s="38"/>
    </row>
    <row r="38070" spans="44:74">
      <c r="AR38070" s="8"/>
      <c r="BV38070" s="38"/>
    </row>
    <row r="38071" spans="44:74">
      <c r="AR38071" s="8"/>
      <c r="BV38071" s="38"/>
    </row>
    <row r="38072" spans="44:74">
      <c r="AR38072" s="8"/>
      <c r="BV38072" s="38"/>
    </row>
    <row r="38073" spans="44:74">
      <c r="AR38073" s="8"/>
      <c r="BV38073" s="38"/>
    </row>
    <row r="38074" spans="44:74">
      <c r="AR38074" s="8"/>
      <c r="BV38074" s="38"/>
    </row>
    <row r="38075" spans="44:74">
      <c r="AR38075" s="8"/>
      <c r="BV38075" s="38"/>
    </row>
    <row r="38076" spans="44:74">
      <c r="AR38076" s="8"/>
      <c r="BV38076" s="38"/>
    </row>
    <row r="38077" spans="44:74">
      <c r="AR38077" s="8"/>
      <c r="BV38077" s="38"/>
    </row>
    <row r="38078" spans="44:74">
      <c r="AR38078" s="8"/>
      <c r="BV38078" s="38"/>
    </row>
    <row r="38079" spans="44:74">
      <c r="AR38079" s="8"/>
      <c r="BV38079" s="38"/>
    </row>
    <row r="38080" spans="44:74">
      <c r="AR38080" s="8"/>
      <c r="BV38080" s="38"/>
    </row>
    <row r="38081" spans="44:74">
      <c r="AR38081" s="8"/>
      <c r="BV38081" s="38"/>
    </row>
    <row r="38082" spans="44:74">
      <c r="AR38082" s="8"/>
      <c r="BV38082" s="38"/>
    </row>
    <row r="38083" spans="44:74">
      <c r="AR38083" s="8"/>
      <c r="BV38083" s="38"/>
    </row>
    <row r="38084" spans="44:74">
      <c r="AR38084" s="8"/>
      <c r="BV38084" s="38"/>
    </row>
    <row r="38085" spans="44:74">
      <c r="AR38085" s="8"/>
      <c r="BV38085" s="38"/>
    </row>
    <row r="38086" spans="44:74">
      <c r="AR38086" s="8"/>
      <c r="BV38086" s="38"/>
    </row>
    <row r="38087" spans="44:74">
      <c r="AR38087" s="8"/>
      <c r="BV38087" s="38"/>
    </row>
    <row r="38088" spans="44:74">
      <c r="AR38088" s="8"/>
      <c r="BV38088" s="38"/>
    </row>
    <row r="38089" spans="44:74">
      <c r="AR38089" s="8"/>
      <c r="BV38089" s="38"/>
    </row>
    <row r="38090" spans="44:74">
      <c r="AR38090" s="8"/>
      <c r="BV38090" s="38"/>
    </row>
    <row r="38091" spans="44:74">
      <c r="AR38091" s="8"/>
      <c r="BV38091" s="38"/>
    </row>
    <row r="38092" spans="44:74">
      <c r="AR38092" s="8"/>
      <c r="BV38092" s="38"/>
    </row>
    <row r="38093" spans="44:74">
      <c r="AR38093" s="8"/>
      <c r="BV38093" s="38"/>
    </row>
    <row r="38094" spans="44:74">
      <c r="AR38094" s="8"/>
      <c r="BV38094" s="38"/>
    </row>
    <row r="38095" spans="44:74">
      <c r="AR38095" s="8"/>
      <c r="BV38095" s="38"/>
    </row>
    <row r="38096" spans="44:74">
      <c r="AR38096" s="8"/>
      <c r="BV38096" s="38"/>
    </row>
    <row r="38097" spans="44:74">
      <c r="AR38097" s="8"/>
      <c r="BV38097" s="38"/>
    </row>
    <row r="38098" spans="44:74">
      <c r="AR38098" s="8"/>
      <c r="BV38098" s="38"/>
    </row>
    <row r="38099" spans="44:74">
      <c r="AR38099" s="8"/>
      <c r="BV38099" s="38"/>
    </row>
    <row r="38100" spans="44:74">
      <c r="AR38100" s="8"/>
      <c r="BV38100" s="38"/>
    </row>
    <row r="38101" spans="44:74">
      <c r="AR38101" s="8"/>
      <c r="BV38101" s="38"/>
    </row>
    <row r="38102" spans="44:74">
      <c r="AR38102" s="8"/>
      <c r="BV38102" s="38"/>
    </row>
    <row r="38103" spans="44:74">
      <c r="AR38103" s="8"/>
      <c r="BV38103" s="38"/>
    </row>
    <row r="38104" spans="44:74">
      <c r="AR38104" s="8"/>
      <c r="BV38104" s="38"/>
    </row>
    <row r="38105" spans="44:74">
      <c r="AR38105" s="8"/>
      <c r="BV38105" s="38"/>
    </row>
    <row r="38106" spans="44:74">
      <c r="AR38106" s="8"/>
      <c r="BV38106" s="38"/>
    </row>
    <row r="38107" spans="44:74">
      <c r="AR38107" s="8"/>
      <c r="BV38107" s="38"/>
    </row>
    <row r="38108" spans="44:74">
      <c r="AR38108" s="8"/>
      <c r="BV38108" s="38"/>
    </row>
    <row r="38109" spans="44:74">
      <c r="AR38109" s="8"/>
      <c r="BV38109" s="38"/>
    </row>
    <row r="38110" spans="44:74">
      <c r="AR38110" s="8"/>
      <c r="BV38110" s="38"/>
    </row>
    <row r="38111" spans="44:74">
      <c r="AR38111" s="8"/>
      <c r="BV38111" s="38"/>
    </row>
    <row r="38112" spans="44:74">
      <c r="AR38112" s="8"/>
      <c r="BV38112" s="38"/>
    </row>
    <row r="38113" spans="44:74">
      <c r="AR38113" s="8"/>
      <c r="BV38113" s="38"/>
    </row>
    <row r="38114" spans="44:74">
      <c r="AR38114" s="8"/>
      <c r="BV38114" s="38"/>
    </row>
    <row r="38115" spans="44:74">
      <c r="AR38115" s="8"/>
      <c r="BV38115" s="38"/>
    </row>
    <row r="38116" spans="44:74">
      <c r="AR38116" s="8"/>
      <c r="BV38116" s="38"/>
    </row>
    <row r="38117" spans="44:74">
      <c r="AR38117" s="8"/>
      <c r="BV38117" s="38"/>
    </row>
    <row r="38118" spans="44:74">
      <c r="AR38118" s="8"/>
      <c r="BV38118" s="38"/>
    </row>
    <row r="38119" spans="44:74">
      <c r="AR38119" s="8"/>
      <c r="BV38119" s="38"/>
    </row>
    <row r="38120" spans="44:74">
      <c r="AR38120" s="8"/>
      <c r="BV38120" s="38"/>
    </row>
    <row r="38121" spans="44:74">
      <c r="AR38121" s="8"/>
      <c r="BV38121" s="38"/>
    </row>
    <row r="38122" spans="44:74">
      <c r="AR38122" s="8"/>
      <c r="BV38122" s="38"/>
    </row>
    <row r="38123" spans="44:74">
      <c r="AR38123" s="8"/>
      <c r="BV38123" s="38"/>
    </row>
    <row r="38124" spans="44:74">
      <c r="AR38124" s="8"/>
      <c r="BV38124" s="38"/>
    </row>
    <row r="38125" spans="44:74">
      <c r="AR38125" s="8"/>
      <c r="BV38125" s="38"/>
    </row>
    <row r="38126" spans="44:74">
      <c r="AR38126" s="8"/>
      <c r="BV38126" s="38"/>
    </row>
    <row r="38127" spans="44:74">
      <c r="AR38127" s="8"/>
      <c r="BV38127" s="38"/>
    </row>
    <row r="38128" spans="44:74">
      <c r="AR38128" s="8"/>
      <c r="BV38128" s="38"/>
    </row>
    <row r="38129" spans="44:74">
      <c r="AR38129" s="8"/>
      <c r="BV38129" s="38"/>
    </row>
    <row r="38130" spans="44:74">
      <c r="AR38130" s="8"/>
      <c r="BV38130" s="38"/>
    </row>
    <row r="38131" spans="44:74">
      <c r="AR38131" s="8"/>
      <c r="BV38131" s="38"/>
    </row>
    <row r="38132" spans="44:74">
      <c r="AR38132" s="8"/>
      <c r="BV38132" s="38"/>
    </row>
    <row r="38133" spans="44:74">
      <c r="AR38133" s="8"/>
      <c r="BV38133" s="38"/>
    </row>
    <row r="38134" spans="44:74">
      <c r="AR38134" s="8"/>
      <c r="BV38134" s="38"/>
    </row>
    <row r="38135" spans="44:74">
      <c r="AR38135" s="8"/>
      <c r="BV38135" s="38"/>
    </row>
    <row r="38136" spans="44:74">
      <c r="AR38136" s="8"/>
      <c r="BV38136" s="38"/>
    </row>
    <row r="38137" spans="44:74">
      <c r="AR38137" s="8"/>
      <c r="BV38137" s="38"/>
    </row>
    <row r="38138" spans="44:74">
      <c r="AR38138" s="8"/>
      <c r="BV38138" s="38"/>
    </row>
    <row r="38139" spans="44:74">
      <c r="AR38139" s="8"/>
      <c r="BV38139" s="38"/>
    </row>
    <row r="38140" spans="44:74">
      <c r="AR38140" s="8"/>
      <c r="BV38140" s="38"/>
    </row>
    <row r="38141" spans="44:74">
      <c r="AR38141" s="8"/>
      <c r="BV38141" s="38"/>
    </row>
    <row r="38142" spans="44:74">
      <c r="AR38142" s="8"/>
      <c r="BV38142" s="38"/>
    </row>
    <row r="38143" spans="44:74">
      <c r="AR38143" s="8"/>
      <c r="BV38143" s="38"/>
    </row>
    <row r="38144" spans="44:74">
      <c r="AR38144" s="8"/>
      <c r="BV38144" s="38"/>
    </row>
    <row r="38145" spans="44:74">
      <c r="AR38145" s="8"/>
      <c r="BV38145" s="38"/>
    </row>
    <row r="38146" spans="44:74">
      <c r="AR38146" s="8"/>
      <c r="BV38146" s="38"/>
    </row>
    <row r="38147" spans="44:74">
      <c r="AR38147" s="8"/>
      <c r="BV38147" s="38"/>
    </row>
    <row r="38148" spans="44:74">
      <c r="AR38148" s="8"/>
      <c r="BV38148" s="38"/>
    </row>
    <row r="38149" spans="44:74">
      <c r="AR38149" s="8"/>
      <c r="BV38149" s="38"/>
    </row>
    <row r="38150" spans="44:74">
      <c r="AR38150" s="8"/>
      <c r="BV38150" s="38"/>
    </row>
    <row r="38151" spans="44:74">
      <c r="AR38151" s="8"/>
      <c r="BV38151" s="38"/>
    </row>
    <row r="38152" spans="44:74">
      <c r="AR38152" s="8"/>
      <c r="BV38152" s="38"/>
    </row>
    <row r="38153" spans="44:74">
      <c r="AR38153" s="8"/>
      <c r="BV38153" s="38"/>
    </row>
    <row r="38154" spans="44:74">
      <c r="AR38154" s="8"/>
      <c r="BV38154" s="38"/>
    </row>
    <row r="38155" spans="44:74">
      <c r="AR38155" s="8"/>
      <c r="BV38155" s="38"/>
    </row>
    <row r="38156" spans="44:74">
      <c r="AR38156" s="8"/>
      <c r="BV38156" s="38"/>
    </row>
    <row r="38157" spans="44:74">
      <c r="AR38157" s="8"/>
      <c r="BV38157" s="38"/>
    </row>
    <row r="38158" spans="44:74">
      <c r="AR38158" s="8"/>
      <c r="BV38158" s="38"/>
    </row>
    <row r="38159" spans="44:74">
      <c r="AR38159" s="8"/>
      <c r="BV38159" s="38"/>
    </row>
    <row r="38160" spans="44:74">
      <c r="AR38160" s="8"/>
      <c r="BV38160" s="38"/>
    </row>
    <row r="38161" spans="44:74">
      <c r="AR38161" s="8"/>
      <c r="BV38161" s="38"/>
    </row>
    <row r="38162" spans="44:74">
      <c r="AR38162" s="8"/>
      <c r="BV38162" s="38"/>
    </row>
    <row r="38163" spans="44:74">
      <c r="AR38163" s="8"/>
      <c r="BV38163" s="38"/>
    </row>
    <row r="38164" spans="44:74">
      <c r="AR38164" s="8"/>
      <c r="BV38164" s="38"/>
    </row>
    <row r="38165" spans="44:74">
      <c r="AR38165" s="8"/>
      <c r="BV38165" s="38"/>
    </row>
    <row r="38166" spans="44:74">
      <c r="AR38166" s="8"/>
      <c r="BV38166" s="38"/>
    </row>
    <row r="38167" spans="44:74">
      <c r="AR38167" s="8"/>
      <c r="BV38167" s="38"/>
    </row>
    <row r="38168" spans="44:74">
      <c r="AR38168" s="8"/>
      <c r="BV38168" s="38"/>
    </row>
    <row r="38169" spans="44:74">
      <c r="AR38169" s="8"/>
      <c r="BV38169" s="38"/>
    </row>
    <row r="38170" spans="44:74">
      <c r="AR38170" s="8"/>
      <c r="BV38170" s="38"/>
    </row>
    <row r="38171" spans="44:74">
      <c r="AR38171" s="8"/>
      <c r="BV38171" s="38"/>
    </row>
    <row r="38172" spans="44:74">
      <c r="AR38172" s="8"/>
      <c r="BV38172" s="38"/>
    </row>
    <row r="38173" spans="44:74">
      <c r="AR38173" s="8"/>
      <c r="BV38173" s="38"/>
    </row>
    <row r="38174" spans="44:74">
      <c r="AR38174" s="8"/>
      <c r="BV38174" s="38"/>
    </row>
    <row r="38175" spans="44:74">
      <c r="AR38175" s="8"/>
      <c r="BV38175" s="38"/>
    </row>
    <row r="38176" spans="44:74">
      <c r="AR38176" s="8"/>
      <c r="BV38176" s="38"/>
    </row>
    <row r="38177" spans="44:74">
      <c r="AR38177" s="8"/>
      <c r="BV38177" s="38"/>
    </row>
    <row r="38178" spans="44:74">
      <c r="AR38178" s="8"/>
      <c r="BV38178" s="38"/>
    </row>
    <row r="38179" spans="44:74">
      <c r="AR38179" s="8"/>
      <c r="BV38179" s="38"/>
    </row>
    <row r="38180" spans="44:74">
      <c r="AR38180" s="8"/>
      <c r="BV38180" s="38"/>
    </row>
    <row r="38181" spans="44:74">
      <c r="AR38181" s="8"/>
      <c r="BV38181" s="38"/>
    </row>
    <row r="38182" spans="44:74">
      <c r="AR38182" s="8"/>
      <c r="BV38182" s="38"/>
    </row>
    <row r="38183" spans="44:74">
      <c r="AR38183" s="8"/>
      <c r="BV38183" s="38"/>
    </row>
    <row r="38184" spans="44:74">
      <c r="AR38184" s="8"/>
      <c r="BV38184" s="38"/>
    </row>
    <row r="38185" spans="44:74">
      <c r="AR38185" s="8"/>
      <c r="BV38185" s="38"/>
    </row>
    <row r="38186" spans="44:74">
      <c r="AR38186" s="8"/>
      <c r="BV38186" s="38"/>
    </row>
    <row r="38187" spans="44:74">
      <c r="AR38187" s="8"/>
      <c r="BV38187" s="38"/>
    </row>
    <row r="38188" spans="44:74">
      <c r="AR38188" s="8"/>
      <c r="BV38188" s="38"/>
    </row>
    <row r="38189" spans="44:74">
      <c r="AR38189" s="8"/>
      <c r="BV38189" s="38"/>
    </row>
    <row r="38190" spans="44:74">
      <c r="AR38190" s="8"/>
      <c r="BV38190" s="38"/>
    </row>
    <row r="38191" spans="44:74">
      <c r="AR38191" s="8"/>
      <c r="BV38191" s="38"/>
    </row>
    <row r="38192" spans="44:74">
      <c r="AR38192" s="8"/>
      <c r="BV38192" s="38"/>
    </row>
    <row r="38193" spans="44:74">
      <c r="AR38193" s="8"/>
      <c r="BV38193" s="38"/>
    </row>
    <row r="38194" spans="44:74">
      <c r="AR38194" s="8"/>
      <c r="BV38194" s="38"/>
    </row>
    <row r="38195" spans="44:74">
      <c r="AR38195" s="8"/>
      <c r="BV38195" s="38"/>
    </row>
    <row r="38196" spans="44:74">
      <c r="AR38196" s="8"/>
      <c r="BV38196" s="38"/>
    </row>
    <row r="38197" spans="44:74">
      <c r="AR38197" s="8"/>
      <c r="BV38197" s="38"/>
    </row>
    <row r="38198" spans="44:74">
      <c r="AR38198" s="8"/>
      <c r="BV38198" s="38"/>
    </row>
    <row r="38199" spans="44:74">
      <c r="AR38199" s="8"/>
      <c r="BV38199" s="38"/>
    </row>
    <row r="38200" spans="44:74">
      <c r="AR38200" s="8"/>
      <c r="BV38200" s="38"/>
    </row>
    <row r="38201" spans="44:74">
      <c r="AR38201" s="8"/>
      <c r="BV38201" s="38"/>
    </row>
    <row r="38202" spans="44:74">
      <c r="AR38202" s="8"/>
      <c r="BV38202" s="38"/>
    </row>
    <row r="38203" spans="44:74">
      <c r="AR38203" s="8"/>
      <c r="BV38203" s="38"/>
    </row>
    <row r="38204" spans="44:74">
      <c r="AR38204" s="8"/>
      <c r="BV38204" s="38"/>
    </row>
    <row r="38205" spans="44:74">
      <c r="AR38205" s="8"/>
      <c r="BV38205" s="38"/>
    </row>
    <row r="38206" spans="44:74">
      <c r="AR38206" s="8"/>
      <c r="BV38206" s="38"/>
    </row>
    <row r="38207" spans="44:74">
      <c r="AR38207" s="8"/>
      <c r="BV38207" s="38"/>
    </row>
    <row r="38208" spans="44:74">
      <c r="AR38208" s="8"/>
      <c r="BV38208" s="38"/>
    </row>
    <row r="38209" spans="44:74">
      <c r="AR38209" s="8"/>
      <c r="BV38209" s="38"/>
    </row>
    <row r="38210" spans="44:74">
      <c r="AR38210" s="8"/>
      <c r="BV38210" s="38"/>
    </row>
    <row r="38211" spans="44:74">
      <c r="AR38211" s="8"/>
      <c r="BV38211" s="38"/>
    </row>
    <row r="38212" spans="44:74">
      <c r="AR38212" s="8"/>
      <c r="BV38212" s="38"/>
    </row>
    <row r="38213" spans="44:74">
      <c r="AR38213" s="8"/>
      <c r="BV38213" s="38"/>
    </row>
    <row r="38214" spans="44:74">
      <c r="AR38214" s="8"/>
      <c r="BV38214" s="38"/>
    </row>
    <row r="38215" spans="44:74">
      <c r="AR38215" s="8"/>
      <c r="BV38215" s="38"/>
    </row>
    <row r="38216" spans="44:74">
      <c r="AR38216" s="8"/>
      <c r="BV38216" s="38"/>
    </row>
    <row r="38217" spans="44:74">
      <c r="AR38217" s="8"/>
      <c r="BV38217" s="38"/>
    </row>
    <row r="38218" spans="44:74">
      <c r="AR38218" s="8"/>
      <c r="BV38218" s="38"/>
    </row>
    <row r="38219" spans="44:74">
      <c r="AR38219" s="8"/>
      <c r="BV38219" s="38"/>
    </row>
    <row r="38220" spans="44:74">
      <c r="AR38220" s="8"/>
      <c r="BV38220" s="38"/>
    </row>
    <row r="38221" spans="44:74">
      <c r="AR38221" s="8"/>
      <c r="BV38221" s="38"/>
    </row>
    <row r="38222" spans="44:74">
      <c r="AR38222" s="8"/>
      <c r="BV38222" s="38"/>
    </row>
    <row r="38223" spans="44:74">
      <c r="AR38223" s="8"/>
      <c r="BV38223" s="38"/>
    </row>
    <row r="38224" spans="44:74">
      <c r="AR38224" s="8"/>
      <c r="BV38224" s="38"/>
    </row>
    <row r="38225" spans="44:74">
      <c r="AR38225" s="8"/>
      <c r="BV38225" s="38"/>
    </row>
    <row r="38226" spans="44:74">
      <c r="AR38226" s="8"/>
      <c r="BV38226" s="38"/>
    </row>
    <row r="38227" spans="44:74">
      <c r="AR38227" s="8"/>
      <c r="BV38227" s="38"/>
    </row>
    <row r="38228" spans="44:74">
      <c r="AR38228" s="8"/>
      <c r="BV38228" s="38"/>
    </row>
    <row r="38229" spans="44:74">
      <c r="AR38229" s="8"/>
      <c r="BV38229" s="38"/>
    </row>
    <row r="38230" spans="44:74">
      <c r="AR38230" s="8"/>
      <c r="BV38230" s="38"/>
    </row>
    <row r="38231" spans="44:74">
      <c r="AR38231" s="8"/>
      <c r="BV38231" s="38"/>
    </row>
    <row r="38232" spans="44:74">
      <c r="AR38232" s="8"/>
      <c r="BV38232" s="38"/>
    </row>
    <row r="38233" spans="44:74">
      <c r="AR38233" s="8"/>
      <c r="BV38233" s="38"/>
    </row>
    <row r="38234" spans="44:74">
      <c r="AR38234" s="8"/>
      <c r="BV38234" s="38"/>
    </row>
    <row r="38235" spans="44:74">
      <c r="AR38235" s="8"/>
      <c r="BV38235" s="38"/>
    </row>
    <row r="38236" spans="44:74">
      <c r="AR38236" s="8"/>
      <c r="BV38236" s="38"/>
    </row>
    <row r="38237" spans="44:74">
      <c r="AR38237" s="8"/>
      <c r="BV38237" s="38"/>
    </row>
    <row r="38238" spans="44:74">
      <c r="AR38238" s="8"/>
      <c r="BV38238" s="38"/>
    </row>
    <row r="38239" spans="44:74">
      <c r="AR38239" s="8"/>
      <c r="BV38239" s="38"/>
    </row>
    <row r="38240" spans="44:74">
      <c r="AR38240" s="8"/>
      <c r="BV38240" s="38"/>
    </row>
    <row r="38241" spans="44:74">
      <c r="AR38241" s="8"/>
      <c r="BV38241" s="38"/>
    </row>
    <row r="38242" spans="44:74">
      <c r="AR38242" s="8"/>
      <c r="BV38242" s="38"/>
    </row>
    <row r="38243" spans="44:74">
      <c r="AR38243" s="8"/>
      <c r="BV38243" s="38"/>
    </row>
    <row r="38244" spans="44:74">
      <c r="AR38244" s="8"/>
      <c r="BV38244" s="38"/>
    </row>
    <row r="38245" spans="44:74">
      <c r="AR38245" s="8"/>
      <c r="BV38245" s="38"/>
    </row>
    <row r="38246" spans="44:74">
      <c r="AR38246" s="8"/>
      <c r="BV38246" s="38"/>
    </row>
    <row r="38247" spans="44:74">
      <c r="AR38247" s="8"/>
      <c r="BV38247" s="38"/>
    </row>
    <row r="38248" spans="44:74">
      <c r="AR38248" s="8"/>
      <c r="BV38248" s="38"/>
    </row>
    <row r="38249" spans="44:74">
      <c r="AR38249" s="8"/>
      <c r="BV38249" s="38"/>
    </row>
    <row r="38250" spans="44:74">
      <c r="AR38250" s="8"/>
      <c r="BV38250" s="38"/>
    </row>
    <row r="38251" spans="44:74">
      <c r="AR38251" s="8"/>
      <c r="BV38251" s="38"/>
    </row>
    <row r="38252" spans="44:74">
      <c r="AR38252" s="8"/>
      <c r="BV38252" s="38"/>
    </row>
    <row r="38253" spans="44:74">
      <c r="AR38253" s="8"/>
      <c r="BV38253" s="38"/>
    </row>
    <row r="38254" spans="44:74">
      <c r="AR38254" s="8"/>
      <c r="BV38254" s="38"/>
    </row>
    <row r="38255" spans="44:74">
      <c r="AR38255" s="8"/>
      <c r="BV38255" s="38"/>
    </row>
    <row r="38256" spans="44:74">
      <c r="AR38256" s="8"/>
      <c r="BV38256" s="38"/>
    </row>
    <row r="38257" spans="44:74">
      <c r="AR38257" s="8"/>
      <c r="BV38257" s="38"/>
    </row>
    <row r="38258" spans="44:74">
      <c r="AR38258" s="8"/>
      <c r="BV38258" s="38"/>
    </row>
    <row r="38259" spans="44:74">
      <c r="AR38259" s="8"/>
      <c r="BV38259" s="38"/>
    </row>
    <row r="38260" spans="44:74">
      <c r="AR38260" s="8"/>
      <c r="BV38260" s="38"/>
    </row>
    <row r="38261" spans="44:74">
      <c r="AR38261" s="8"/>
      <c r="BV38261" s="38"/>
    </row>
    <row r="38262" spans="44:74">
      <c r="AR38262" s="8"/>
      <c r="BV38262" s="38"/>
    </row>
    <row r="38263" spans="44:74">
      <c r="AR38263" s="8"/>
      <c r="BV38263" s="38"/>
    </row>
    <row r="38264" spans="44:74">
      <c r="AR38264" s="8"/>
      <c r="BV38264" s="38"/>
    </row>
    <row r="38265" spans="44:74">
      <c r="AR38265" s="8"/>
      <c r="BV38265" s="38"/>
    </row>
    <row r="38266" spans="44:74">
      <c r="AR38266" s="8"/>
      <c r="BV38266" s="38"/>
    </row>
    <row r="38267" spans="44:74">
      <c r="AR38267" s="8"/>
      <c r="BV38267" s="38"/>
    </row>
    <row r="38268" spans="44:74">
      <c r="AR38268" s="8"/>
      <c r="BV38268" s="38"/>
    </row>
    <row r="38269" spans="44:74">
      <c r="AR38269" s="8"/>
      <c r="BV38269" s="38"/>
    </row>
    <row r="38270" spans="44:74">
      <c r="AR38270" s="8"/>
      <c r="BV38270" s="38"/>
    </row>
    <row r="38271" spans="44:74">
      <c r="AR38271" s="8"/>
      <c r="BV38271" s="38"/>
    </row>
    <row r="38272" spans="44:74">
      <c r="AR38272" s="8"/>
      <c r="BV38272" s="38"/>
    </row>
    <row r="38273" spans="44:74">
      <c r="AR38273" s="8"/>
      <c r="BV38273" s="38"/>
    </row>
    <row r="38274" spans="44:74">
      <c r="AR38274" s="8"/>
      <c r="BV38274" s="38"/>
    </row>
    <row r="38275" spans="44:74">
      <c r="AR38275" s="8"/>
      <c r="BV38275" s="38"/>
    </row>
    <row r="38276" spans="44:74">
      <c r="AR38276" s="8"/>
      <c r="BV38276" s="38"/>
    </row>
    <row r="38277" spans="44:74">
      <c r="AR38277" s="8"/>
      <c r="BV38277" s="38"/>
    </row>
    <row r="38278" spans="44:74">
      <c r="AR38278" s="8"/>
      <c r="BV38278" s="38"/>
    </row>
    <row r="38279" spans="44:74">
      <c r="AR38279" s="8"/>
      <c r="BV38279" s="38"/>
    </row>
    <row r="38280" spans="44:74">
      <c r="AR38280" s="8"/>
      <c r="BV38280" s="38"/>
    </row>
    <row r="38281" spans="44:74">
      <c r="AR38281" s="8"/>
      <c r="BV38281" s="38"/>
    </row>
    <row r="38282" spans="44:74">
      <c r="AR38282" s="8"/>
      <c r="BV38282" s="38"/>
    </row>
    <row r="38283" spans="44:74">
      <c r="AR38283" s="8"/>
      <c r="BV38283" s="38"/>
    </row>
    <row r="38284" spans="44:74">
      <c r="AR38284" s="8"/>
      <c r="BV38284" s="38"/>
    </row>
    <row r="38285" spans="44:74">
      <c r="AR38285" s="8"/>
      <c r="BV38285" s="38"/>
    </row>
    <row r="38286" spans="44:74">
      <c r="AR38286" s="8"/>
      <c r="BV38286" s="38"/>
    </row>
    <row r="38287" spans="44:74">
      <c r="AR38287" s="8"/>
      <c r="BV38287" s="38"/>
    </row>
    <row r="38288" spans="44:74">
      <c r="AR38288" s="8"/>
      <c r="BV38288" s="38"/>
    </row>
    <row r="38289" spans="44:74">
      <c r="AR38289" s="8"/>
      <c r="BV38289" s="38"/>
    </row>
    <row r="38290" spans="44:74">
      <c r="AR38290" s="8"/>
      <c r="BV38290" s="38"/>
    </row>
    <row r="38291" spans="44:74">
      <c r="AR38291" s="8"/>
      <c r="BV38291" s="38"/>
    </row>
    <row r="38292" spans="44:74">
      <c r="AR38292" s="8"/>
      <c r="BV38292" s="38"/>
    </row>
    <row r="38293" spans="44:74">
      <c r="AR38293" s="8"/>
      <c r="BV38293" s="38"/>
    </row>
    <row r="38294" spans="44:74">
      <c r="AR38294" s="8"/>
      <c r="BV38294" s="38"/>
    </row>
    <row r="38295" spans="44:74">
      <c r="AR38295" s="8"/>
      <c r="BV38295" s="38"/>
    </row>
    <row r="38296" spans="44:74">
      <c r="AR38296" s="8"/>
      <c r="BV38296" s="38"/>
    </row>
    <row r="38297" spans="44:74">
      <c r="AR38297" s="8"/>
      <c r="BV38297" s="38"/>
    </row>
    <row r="38298" spans="44:74">
      <c r="AR38298" s="8"/>
      <c r="BV38298" s="38"/>
    </row>
    <row r="38299" spans="44:74">
      <c r="AR38299" s="8"/>
      <c r="BV38299" s="38"/>
    </row>
    <row r="38300" spans="44:74">
      <c r="AR38300" s="8"/>
      <c r="BV38300" s="38"/>
    </row>
    <row r="38301" spans="44:74">
      <c r="AR38301" s="8"/>
      <c r="BV38301" s="38"/>
    </row>
    <row r="38302" spans="44:74">
      <c r="AR38302" s="8"/>
      <c r="BV38302" s="38"/>
    </row>
    <row r="38303" spans="44:74">
      <c r="AR38303" s="8"/>
      <c r="BV38303" s="38"/>
    </row>
    <row r="38304" spans="44:74">
      <c r="AR38304" s="8"/>
      <c r="BV38304" s="38"/>
    </row>
    <row r="38305" spans="44:74">
      <c r="AR38305" s="8"/>
      <c r="BV38305" s="38"/>
    </row>
    <row r="38306" spans="44:74">
      <c r="AR38306" s="8"/>
      <c r="BV38306" s="38"/>
    </row>
    <row r="38307" spans="44:74">
      <c r="AR38307" s="8"/>
      <c r="BV38307" s="38"/>
    </row>
    <row r="38308" spans="44:74">
      <c r="AR38308" s="8"/>
      <c r="BV38308" s="38"/>
    </row>
    <row r="38309" spans="44:74">
      <c r="AR38309" s="8"/>
      <c r="BV38309" s="38"/>
    </row>
    <row r="38310" spans="44:74">
      <c r="AR38310" s="8"/>
      <c r="BV38310" s="38"/>
    </row>
    <row r="38311" spans="44:74">
      <c r="AR38311" s="8"/>
      <c r="BV38311" s="38"/>
    </row>
    <row r="38312" spans="44:74">
      <c r="AR38312" s="8"/>
      <c r="BV38312" s="38"/>
    </row>
    <row r="38313" spans="44:74">
      <c r="AR38313" s="8"/>
      <c r="BV38313" s="38"/>
    </row>
    <row r="38314" spans="44:74">
      <c r="AR38314" s="8"/>
      <c r="BV38314" s="38"/>
    </row>
    <row r="38315" spans="44:74">
      <c r="AR38315" s="8"/>
      <c r="BV38315" s="38"/>
    </row>
    <row r="38316" spans="44:74">
      <c r="AR38316" s="8"/>
      <c r="BV38316" s="38"/>
    </row>
    <row r="38317" spans="44:74">
      <c r="AR38317" s="8"/>
      <c r="BV38317" s="38"/>
    </row>
    <row r="38318" spans="44:74">
      <c r="AR38318" s="8"/>
      <c r="BV38318" s="38"/>
    </row>
    <row r="38319" spans="44:74">
      <c r="AR38319" s="8"/>
      <c r="BV38319" s="38"/>
    </row>
    <row r="38320" spans="44:74">
      <c r="AR38320" s="8"/>
      <c r="BV38320" s="38"/>
    </row>
    <row r="38321" spans="44:74">
      <c r="AR38321" s="8"/>
      <c r="BV38321" s="38"/>
    </row>
    <row r="38322" spans="44:74">
      <c r="AR38322" s="8"/>
      <c r="BV38322" s="38"/>
    </row>
    <row r="38323" spans="44:74">
      <c r="AR38323" s="8"/>
      <c r="BV38323" s="38"/>
    </row>
    <row r="38324" spans="44:74">
      <c r="AR38324" s="8"/>
      <c r="BV38324" s="38"/>
    </row>
    <row r="38325" spans="44:74">
      <c r="AR38325" s="8"/>
      <c r="BV38325" s="38"/>
    </row>
    <row r="38326" spans="44:74">
      <c r="AR38326" s="8"/>
      <c r="BV38326" s="38"/>
    </row>
    <row r="38327" spans="44:74">
      <c r="AR38327" s="8"/>
      <c r="BV38327" s="38"/>
    </row>
    <row r="38328" spans="44:74">
      <c r="AR38328" s="8"/>
      <c r="BV38328" s="38"/>
    </row>
    <row r="38329" spans="44:74">
      <c r="AR38329" s="8"/>
      <c r="BV38329" s="38"/>
    </row>
    <row r="38330" spans="44:74">
      <c r="AR38330" s="8"/>
      <c r="BV38330" s="38"/>
    </row>
    <row r="38331" spans="44:74">
      <c r="AR38331" s="8"/>
      <c r="BV38331" s="38"/>
    </row>
    <row r="38332" spans="44:74">
      <c r="AR38332" s="8"/>
      <c r="BV38332" s="38"/>
    </row>
    <row r="38333" spans="44:74">
      <c r="AR38333" s="8"/>
      <c r="BV38333" s="38"/>
    </row>
    <row r="38334" spans="44:74">
      <c r="AR38334" s="8"/>
      <c r="BV38334" s="38"/>
    </row>
    <row r="38335" spans="44:74">
      <c r="AR38335" s="8"/>
      <c r="BV38335" s="38"/>
    </row>
    <row r="38336" spans="44:74">
      <c r="AR38336" s="8"/>
      <c r="BV38336" s="38"/>
    </row>
    <row r="38337" spans="44:74">
      <c r="AR38337" s="8"/>
      <c r="BV38337" s="38"/>
    </row>
    <row r="38338" spans="44:74">
      <c r="AR38338" s="8"/>
      <c r="BV38338" s="38"/>
    </row>
    <row r="38339" spans="44:74">
      <c r="AR38339" s="8"/>
      <c r="BV38339" s="38"/>
    </row>
    <row r="38340" spans="44:74">
      <c r="AR38340" s="8"/>
      <c r="BV38340" s="38"/>
    </row>
    <row r="38341" spans="44:74">
      <c r="AR38341" s="8"/>
      <c r="BV38341" s="38"/>
    </row>
    <row r="38342" spans="44:74">
      <c r="AR38342" s="8"/>
      <c r="BV38342" s="38"/>
    </row>
    <row r="38343" spans="44:74">
      <c r="AR38343" s="8"/>
      <c r="BV38343" s="38"/>
    </row>
    <row r="38344" spans="44:74">
      <c r="AR38344" s="8"/>
      <c r="BV38344" s="38"/>
    </row>
    <row r="38345" spans="44:74">
      <c r="AR38345" s="8"/>
      <c r="BV38345" s="38"/>
    </row>
    <row r="38346" spans="44:74">
      <c r="AR38346" s="8"/>
      <c r="BV38346" s="38"/>
    </row>
    <row r="38347" spans="44:74">
      <c r="AR38347" s="8"/>
      <c r="BV38347" s="38"/>
    </row>
    <row r="38348" spans="44:74">
      <c r="AR38348" s="8"/>
      <c r="BV38348" s="38"/>
    </row>
    <row r="38349" spans="44:74">
      <c r="AR38349" s="8"/>
      <c r="BV38349" s="38"/>
    </row>
    <row r="38350" spans="44:74">
      <c r="AR38350" s="8"/>
      <c r="BV38350" s="38"/>
    </row>
    <row r="38351" spans="44:74">
      <c r="AR38351" s="8"/>
      <c r="BV38351" s="38"/>
    </row>
    <row r="38352" spans="44:74">
      <c r="AR38352" s="8"/>
      <c r="BV38352" s="38"/>
    </row>
    <row r="38353" spans="44:74">
      <c r="AR38353" s="8"/>
      <c r="BV38353" s="38"/>
    </row>
    <row r="38354" spans="44:74">
      <c r="AR38354" s="8"/>
      <c r="BV38354" s="38"/>
    </row>
    <row r="38355" spans="44:74">
      <c r="AR38355" s="8"/>
      <c r="BV38355" s="38"/>
    </row>
    <row r="38356" spans="44:74">
      <c r="AR38356" s="8"/>
      <c r="BV38356" s="38"/>
    </row>
    <row r="38357" spans="44:74">
      <c r="AR38357" s="8"/>
      <c r="BV38357" s="38"/>
    </row>
    <row r="38358" spans="44:74">
      <c r="AR38358" s="8"/>
      <c r="BV38358" s="38"/>
    </row>
    <row r="38359" spans="44:74">
      <c r="AR38359" s="8"/>
      <c r="BV38359" s="38"/>
    </row>
    <row r="38360" spans="44:74">
      <c r="AR38360" s="8"/>
      <c r="BV38360" s="38"/>
    </row>
    <row r="38361" spans="44:74">
      <c r="AR38361" s="8"/>
      <c r="BV38361" s="38"/>
    </row>
    <row r="38362" spans="44:74">
      <c r="AR38362" s="8"/>
      <c r="BV38362" s="38"/>
    </row>
    <row r="38363" spans="44:74">
      <c r="AR38363" s="8"/>
      <c r="BV38363" s="38"/>
    </row>
    <row r="38364" spans="44:74">
      <c r="AR38364" s="8"/>
      <c r="BV38364" s="38"/>
    </row>
    <row r="38365" spans="44:74">
      <c r="AR38365" s="8"/>
      <c r="BV38365" s="38"/>
    </row>
    <row r="38366" spans="44:74">
      <c r="AR38366" s="8"/>
      <c r="BV38366" s="38"/>
    </row>
    <row r="38367" spans="44:74">
      <c r="AR38367" s="8"/>
      <c r="BV38367" s="38"/>
    </row>
    <row r="38368" spans="44:74">
      <c r="AR38368" s="8"/>
      <c r="BV38368" s="38"/>
    </row>
    <row r="38369" spans="44:74">
      <c r="AR38369" s="8"/>
      <c r="BV38369" s="38"/>
    </row>
    <row r="38370" spans="44:74">
      <c r="AR38370" s="8"/>
      <c r="BV38370" s="38"/>
    </row>
    <row r="38371" spans="44:74">
      <c r="AR38371" s="8"/>
      <c r="BV38371" s="38"/>
    </row>
    <row r="38372" spans="44:74">
      <c r="AR38372" s="8"/>
      <c r="BV38372" s="38"/>
    </row>
    <row r="38373" spans="44:74">
      <c r="AR38373" s="8"/>
      <c r="BV38373" s="38"/>
    </row>
    <row r="38374" spans="44:74">
      <c r="AR38374" s="8"/>
      <c r="BV38374" s="38"/>
    </row>
    <row r="38375" spans="44:74">
      <c r="AR38375" s="8"/>
      <c r="BV38375" s="38"/>
    </row>
    <row r="38376" spans="44:74">
      <c r="AR38376" s="8"/>
      <c r="BV38376" s="38"/>
    </row>
    <row r="38377" spans="44:74">
      <c r="AR38377" s="8"/>
      <c r="BV38377" s="38"/>
    </row>
    <row r="38378" spans="44:74">
      <c r="AR38378" s="8"/>
      <c r="BV38378" s="38"/>
    </row>
    <row r="38379" spans="44:74">
      <c r="AR38379" s="8"/>
      <c r="BV38379" s="38"/>
    </row>
    <row r="38380" spans="44:74">
      <c r="AR38380" s="8"/>
      <c r="BV38380" s="38"/>
    </row>
    <row r="38381" spans="44:74">
      <c r="AR38381" s="8"/>
      <c r="BV38381" s="38"/>
    </row>
    <row r="38382" spans="44:74">
      <c r="AR38382" s="8"/>
      <c r="BV38382" s="38"/>
    </row>
    <row r="38383" spans="44:74">
      <c r="AR38383" s="8"/>
      <c r="BV38383" s="38"/>
    </row>
    <row r="38384" spans="44:74">
      <c r="AR38384" s="8"/>
      <c r="BV38384" s="38"/>
    </row>
    <row r="38385" spans="44:74">
      <c r="AR38385" s="8"/>
      <c r="BV38385" s="38"/>
    </row>
    <row r="38386" spans="44:74">
      <c r="AR38386" s="8"/>
      <c r="BV38386" s="38"/>
    </row>
    <row r="38387" spans="44:74">
      <c r="AR38387" s="8"/>
      <c r="BV38387" s="38"/>
    </row>
    <row r="38388" spans="44:74">
      <c r="AR38388" s="8"/>
      <c r="BV38388" s="38"/>
    </row>
    <row r="38389" spans="44:74">
      <c r="AR38389" s="8"/>
      <c r="BV38389" s="38"/>
    </row>
    <row r="38390" spans="44:74">
      <c r="AR38390" s="8"/>
      <c r="BV38390" s="38"/>
    </row>
    <row r="38391" spans="44:74">
      <c r="AR38391" s="8"/>
      <c r="BV38391" s="38"/>
    </row>
    <row r="38392" spans="44:74">
      <c r="AR38392" s="8"/>
      <c r="BV38392" s="38"/>
    </row>
    <row r="38393" spans="44:74">
      <c r="AR38393" s="8"/>
      <c r="BV38393" s="38"/>
    </row>
    <row r="38394" spans="44:74">
      <c r="AR38394" s="8"/>
      <c r="BV38394" s="38"/>
    </row>
    <row r="38395" spans="44:74">
      <c r="AR38395" s="8"/>
      <c r="BV38395" s="38"/>
    </row>
    <row r="38396" spans="44:74">
      <c r="AR38396" s="8"/>
      <c r="BV38396" s="38"/>
    </row>
    <row r="38397" spans="44:74">
      <c r="AR38397" s="8"/>
      <c r="BV38397" s="38"/>
    </row>
    <row r="38398" spans="44:74">
      <c r="AR38398" s="8"/>
      <c r="BV38398" s="38"/>
    </row>
    <row r="38399" spans="44:74">
      <c r="AR38399" s="8"/>
      <c r="BV38399" s="38"/>
    </row>
    <row r="38400" spans="44:74">
      <c r="AR38400" s="8"/>
      <c r="BV38400" s="38"/>
    </row>
    <row r="38401" spans="44:74">
      <c r="AR38401" s="8"/>
      <c r="BV38401" s="38"/>
    </row>
    <row r="38402" spans="44:74">
      <c r="AR38402" s="8"/>
      <c r="BV38402" s="38"/>
    </row>
    <row r="38403" spans="44:74">
      <c r="AR38403" s="8"/>
      <c r="BV38403" s="38"/>
    </row>
    <row r="38404" spans="44:74">
      <c r="AR38404" s="8"/>
      <c r="BV38404" s="38"/>
    </row>
    <row r="38405" spans="44:74">
      <c r="AR38405" s="8"/>
      <c r="BV38405" s="38"/>
    </row>
    <row r="38406" spans="44:74">
      <c r="AR38406" s="8"/>
      <c r="BV38406" s="38"/>
    </row>
    <row r="38407" spans="44:74">
      <c r="AR38407" s="8"/>
      <c r="BV38407" s="38"/>
    </row>
    <row r="38408" spans="44:74">
      <c r="AR38408" s="8"/>
      <c r="BV38408" s="38"/>
    </row>
    <row r="38409" spans="44:74">
      <c r="AR38409" s="8"/>
      <c r="BV38409" s="38"/>
    </row>
    <row r="38410" spans="44:74">
      <c r="AR38410" s="8"/>
      <c r="BV38410" s="38"/>
    </row>
    <row r="38411" spans="44:74">
      <c r="AR38411" s="8"/>
      <c r="BV38411" s="38"/>
    </row>
    <row r="38412" spans="44:74">
      <c r="AR38412" s="8"/>
      <c r="BV38412" s="38"/>
    </row>
    <row r="38413" spans="44:74">
      <c r="AR38413" s="8"/>
      <c r="BV38413" s="38"/>
    </row>
    <row r="38414" spans="44:74">
      <c r="AR38414" s="8"/>
      <c r="BV38414" s="38"/>
    </row>
    <row r="38415" spans="44:74">
      <c r="AR38415" s="8"/>
      <c r="BV38415" s="38"/>
    </row>
    <row r="38416" spans="44:74">
      <c r="AR38416" s="8"/>
      <c r="BV38416" s="38"/>
    </row>
    <row r="38417" spans="44:74">
      <c r="AR38417" s="8"/>
      <c r="BV38417" s="38"/>
    </row>
    <row r="38418" spans="44:74">
      <c r="AR38418" s="8"/>
      <c r="BV38418" s="38"/>
    </row>
    <row r="38419" spans="44:74">
      <c r="AR38419" s="8"/>
      <c r="BV38419" s="38"/>
    </row>
    <row r="38420" spans="44:74">
      <c r="AR38420" s="8"/>
      <c r="BV38420" s="38"/>
    </row>
    <row r="38421" spans="44:74">
      <c r="AR38421" s="8"/>
      <c r="BV38421" s="38"/>
    </row>
    <row r="38422" spans="44:74">
      <c r="AR38422" s="8"/>
      <c r="BV38422" s="38"/>
    </row>
    <row r="38423" spans="44:74">
      <c r="AR38423" s="8"/>
      <c r="BV38423" s="38"/>
    </row>
    <row r="38424" spans="44:74">
      <c r="AR38424" s="8"/>
      <c r="BV38424" s="38"/>
    </row>
    <row r="38425" spans="44:74">
      <c r="AR38425" s="8"/>
      <c r="BV38425" s="38"/>
    </row>
    <row r="38426" spans="44:74">
      <c r="AR38426" s="8"/>
      <c r="BV38426" s="38"/>
    </row>
    <row r="38427" spans="44:74">
      <c r="AR38427" s="8"/>
      <c r="BV38427" s="38"/>
    </row>
    <row r="38428" spans="44:74">
      <c r="AR38428" s="8"/>
      <c r="BV38428" s="38"/>
    </row>
    <row r="38429" spans="44:74">
      <c r="AR38429" s="8"/>
      <c r="BV38429" s="38"/>
    </row>
    <row r="38430" spans="44:74">
      <c r="AR38430" s="8"/>
      <c r="BV38430" s="38"/>
    </row>
    <row r="38431" spans="44:74">
      <c r="AR38431" s="8"/>
      <c r="BV38431" s="38"/>
    </row>
    <row r="38432" spans="44:74">
      <c r="AR38432" s="8"/>
      <c r="BV38432" s="38"/>
    </row>
    <row r="38433" spans="44:74">
      <c r="AR38433" s="8"/>
      <c r="BV38433" s="38"/>
    </row>
    <row r="38434" spans="44:74">
      <c r="AR38434" s="8"/>
      <c r="BV38434" s="38"/>
    </row>
    <row r="38435" spans="44:74">
      <c r="AR38435" s="8"/>
      <c r="BV38435" s="38"/>
    </row>
    <row r="38436" spans="44:74">
      <c r="AR38436" s="8"/>
      <c r="BV38436" s="38"/>
    </row>
    <row r="38437" spans="44:74">
      <c r="AR38437" s="8"/>
      <c r="BV38437" s="38"/>
    </row>
    <row r="38438" spans="44:74">
      <c r="AR38438" s="8"/>
      <c r="BV38438" s="38"/>
    </row>
    <row r="38439" spans="44:74">
      <c r="AR38439" s="8"/>
      <c r="BV38439" s="38"/>
    </row>
    <row r="38440" spans="44:74">
      <c r="AR38440" s="8"/>
      <c r="BV38440" s="38"/>
    </row>
    <row r="38441" spans="44:74">
      <c r="AR38441" s="8"/>
      <c r="BV38441" s="38"/>
    </row>
    <row r="38442" spans="44:74">
      <c r="AR38442" s="8"/>
      <c r="BV38442" s="38"/>
    </row>
    <row r="38443" spans="44:74">
      <c r="AR38443" s="8"/>
      <c r="BV38443" s="38"/>
    </row>
    <row r="38444" spans="44:74">
      <c r="AR38444" s="8"/>
      <c r="BV38444" s="38"/>
    </row>
    <row r="38445" spans="44:74">
      <c r="AR38445" s="8"/>
      <c r="BV38445" s="38"/>
    </row>
    <row r="38446" spans="44:74">
      <c r="AR38446" s="8"/>
      <c r="BV38446" s="38"/>
    </row>
    <row r="38447" spans="44:74">
      <c r="AR38447" s="8"/>
      <c r="BV38447" s="38"/>
    </row>
    <row r="38448" spans="44:74">
      <c r="AR38448" s="8"/>
      <c r="BV38448" s="38"/>
    </row>
    <row r="38449" spans="44:74">
      <c r="AR38449" s="8"/>
      <c r="BV38449" s="38"/>
    </row>
    <row r="38450" spans="44:74">
      <c r="AR38450" s="8"/>
      <c r="BV38450" s="38"/>
    </row>
    <row r="38451" spans="44:74">
      <c r="AR38451" s="8"/>
      <c r="BV38451" s="38"/>
    </row>
    <row r="38452" spans="44:74">
      <c r="AR38452" s="8"/>
      <c r="BV38452" s="38"/>
    </row>
    <row r="38453" spans="44:74">
      <c r="AR38453" s="8"/>
      <c r="BV38453" s="38"/>
    </row>
    <row r="38454" spans="44:74">
      <c r="AR38454" s="8"/>
      <c r="BV38454" s="38"/>
    </row>
    <row r="38455" spans="44:74">
      <c r="AR38455" s="8"/>
      <c r="BV38455" s="38"/>
    </row>
    <row r="38456" spans="44:74">
      <c r="AR38456" s="8"/>
      <c r="BV38456" s="38"/>
    </row>
    <row r="38457" spans="44:74">
      <c r="AR38457" s="8"/>
      <c r="BV38457" s="38"/>
    </row>
    <row r="38458" spans="44:74">
      <c r="AR38458" s="8"/>
      <c r="BV38458" s="38"/>
    </row>
    <row r="38459" spans="44:74">
      <c r="AR38459" s="8"/>
      <c r="BV38459" s="38"/>
    </row>
    <row r="38460" spans="44:74">
      <c r="AR38460" s="8"/>
      <c r="BV38460" s="38"/>
    </row>
    <row r="38461" spans="44:74">
      <c r="AR38461" s="8"/>
      <c r="BV38461" s="38"/>
    </row>
    <row r="38462" spans="44:74">
      <c r="AR38462" s="8"/>
      <c r="BV38462" s="38"/>
    </row>
    <row r="38463" spans="44:74">
      <c r="AR38463" s="8"/>
      <c r="BV38463" s="38"/>
    </row>
    <row r="38464" spans="44:74">
      <c r="AR38464" s="8"/>
      <c r="BV38464" s="38"/>
    </row>
    <row r="38465" spans="44:74">
      <c r="AR38465" s="8"/>
      <c r="BV38465" s="38"/>
    </row>
    <row r="38466" spans="44:74">
      <c r="AR38466" s="8"/>
      <c r="BV38466" s="38"/>
    </row>
    <row r="38467" spans="44:74">
      <c r="AR38467" s="8"/>
      <c r="BV38467" s="38"/>
    </row>
    <row r="38468" spans="44:74">
      <c r="AR38468" s="8"/>
      <c r="BV38468" s="38"/>
    </row>
    <row r="38469" spans="44:74">
      <c r="AR38469" s="8"/>
      <c r="BV38469" s="38"/>
    </row>
    <row r="38470" spans="44:74">
      <c r="AR38470" s="8"/>
      <c r="BV38470" s="38"/>
    </row>
    <row r="38471" spans="44:74">
      <c r="AR38471" s="8"/>
      <c r="BV38471" s="38"/>
    </row>
    <row r="38472" spans="44:74">
      <c r="AR38472" s="8"/>
      <c r="BV38472" s="38"/>
    </row>
    <row r="38473" spans="44:74">
      <c r="AR38473" s="8"/>
      <c r="BV38473" s="38"/>
    </row>
    <row r="38474" spans="44:74">
      <c r="AR38474" s="8"/>
      <c r="BV38474" s="38"/>
    </row>
    <row r="38475" spans="44:74">
      <c r="AR38475" s="8"/>
      <c r="BV38475" s="38"/>
    </row>
    <row r="38476" spans="44:74">
      <c r="AR38476" s="8"/>
      <c r="BV38476" s="38"/>
    </row>
    <row r="38477" spans="44:74">
      <c r="AR38477" s="8"/>
      <c r="BV38477" s="38"/>
    </row>
    <row r="38478" spans="44:74">
      <c r="AR38478" s="8"/>
      <c r="BV38478" s="38"/>
    </row>
    <row r="38479" spans="44:74">
      <c r="AR38479" s="8"/>
      <c r="BV38479" s="38"/>
    </row>
    <row r="38480" spans="44:74">
      <c r="AR38480" s="8"/>
      <c r="BV38480" s="38"/>
    </row>
    <row r="38481" spans="44:74">
      <c r="AR38481" s="8"/>
      <c r="BV38481" s="38"/>
    </row>
    <row r="38482" spans="44:74">
      <c r="AR38482" s="8"/>
      <c r="BV38482" s="38"/>
    </row>
    <row r="38483" spans="44:74">
      <c r="AR38483" s="8"/>
      <c r="BV38483" s="38"/>
    </row>
    <row r="38484" spans="44:74">
      <c r="AR38484" s="8"/>
      <c r="BV38484" s="38"/>
    </row>
    <row r="38485" spans="44:74">
      <c r="AR38485" s="8"/>
      <c r="BV38485" s="38"/>
    </row>
    <row r="38486" spans="44:74">
      <c r="AR38486" s="8"/>
      <c r="BV38486" s="38"/>
    </row>
    <row r="38487" spans="44:74">
      <c r="AR38487" s="8"/>
      <c r="BV38487" s="38"/>
    </row>
    <row r="38488" spans="44:74">
      <c r="AR38488" s="8"/>
      <c r="BV38488" s="38"/>
    </row>
    <row r="38489" spans="44:74">
      <c r="AR38489" s="8"/>
      <c r="BV38489" s="38"/>
    </row>
    <row r="38490" spans="44:74">
      <c r="AR38490" s="8"/>
      <c r="BV38490" s="38"/>
    </row>
    <row r="38491" spans="44:74">
      <c r="AR38491" s="8"/>
      <c r="BV38491" s="38"/>
    </row>
    <row r="38492" spans="44:74">
      <c r="AR38492" s="8"/>
      <c r="BV38492" s="38"/>
    </row>
    <row r="38493" spans="44:74">
      <c r="AR38493" s="8"/>
      <c r="BV38493" s="38"/>
    </row>
    <row r="38494" spans="44:74">
      <c r="AR38494" s="8"/>
      <c r="BV38494" s="38"/>
    </row>
    <row r="38495" spans="44:74">
      <c r="AR38495" s="8"/>
      <c r="BV38495" s="38"/>
    </row>
    <row r="38496" spans="44:74">
      <c r="AR38496" s="8"/>
      <c r="BV38496" s="38"/>
    </row>
    <row r="38497" spans="44:74">
      <c r="AR38497" s="8"/>
      <c r="BV38497" s="38"/>
    </row>
    <row r="38498" spans="44:74">
      <c r="AR38498" s="8"/>
      <c r="BV38498" s="38"/>
    </row>
    <row r="38499" spans="44:74">
      <c r="AR38499" s="8"/>
      <c r="BV38499" s="38"/>
    </row>
    <row r="38500" spans="44:74">
      <c r="AR38500" s="8"/>
      <c r="BV38500" s="38"/>
    </row>
    <row r="38501" spans="44:74">
      <c r="AR38501" s="8"/>
      <c r="BV38501" s="38"/>
    </row>
    <row r="38502" spans="44:74">
      <c r="AR38502" s="8"/>
      <c r="BV38502" s="38"/>
    </row>
    <row r="38503" spans="44:74">
      <c r="AR38503" s="8"/>
      <c r="BV38503" s="38"/>
    </row>
    <row r="38504" spans="44:74">
      <c r="AR38504" s="8"/>
      <c r="BV38504" s="38"/>
    </row>
    <row r="38505" spans="44:74">
      <c r="AR38505" s="8"/>
      <c r="BV38505" s="38"/>
    </row>
    <row r="38506" spans="44:74">
      <c r="AR38506" s="8"/>
      <c r="BV38506" s="38"/>
    </row>
    <row r="38507" spans="44:74">
      <c r="AR38507" s="8"/>
      <c r="BV38507" s="38"/>
    </row>
    <row r="38508" spans="44:74">
      <c r="AR38508" s="8"/>
      <c r="BV38508" s="38"/>
    </row>
    <row r="38509" spans="44:74">
      <c r="AR38509" s="8"/>
      <c r="BV38509" s="38"/>
    </row>
    <row r="38510" spans="44:74">
      <c r="AR38510" s="8"/>
      <c r="BV38510" s="38"/>
    </row>
    <row r="38511" spans="44:74">
      <c r="AR38511" s="8"/>
      <c r="BV38511" s="38"/>
    </row>
    <row r="38512" spans="44:74">
      <c r="AR38512" s="8"/>
      <c r="BV38512" s="38"/>
    </row>
    <row r="38513" spans="44:74">
      <c r="AR38513" s="8"/>
      <c r="BV38513" s="38"/>
    </row>
    <row r="38514" spans="44:74">
      <c r="AR38514" s="8"/>
      <c r="BV38514" s="38"/>
    </row>
    <row r="38515" spans="44:74">
      <c r="AR38515" s="8"/>
      <c r="BV38515" s="38"/>
    </row>
    <row r="38516" spans="44:74">
      <c r="AR38516" s="8"/>
      <c r="BV38516" s="38"/>
    </row>
    <row r="38517" spans="44:74">
      <c r="AR38517" s="8"/>
      <c r="BV38517" s="38"/>
    </row>
    <row r="38518" spans="44:74">
      <c r="AR38518" s="8"/>
      <c r="BV38518" s="38"/>
    </row>
    <row r="38519" spans="44:74">
      <c r="AR38519" s="8"/>
      <c r="BV38519" s="38"/>
    </row>
    <row r="38520" spans="44:74">
      <c r="AR38520" s="8"/>
      <c r="BV38520" s="38"/>
    </row>
    <row r="38521" spans="44:74">
      <c r="AR38521" s="8"/>
      <c r="BV38521" s="38"/>
    </row>
    <row r="38522" spans="44:74">
      <c r="AR38522" s="8"/>
      <c r="BV38522" s="38"/>
    </row>
    <row r="38523" spans="44:74">
      <c r="AR38523" s="8"/>
      <c r="BV38523" s="38"/>
    </row>
    <row r="38524" spans="44:74">
      <c r="AR38524" s="8"/>
      <c r="BV38524" s="38"/>
    </row>
    <row r="38525" spans="44:74">
      <c r="AR38525" s="8"/>
      <c r="BV38525" s="38"/>
    </row>
    <row r="38526" spans="44:74">
      <c r="AR38526" s="8"/>
      <c r="BV38526" s="38"/>
    </row>
    <row r="38527" spans="44:74">
      <c r="AR38527" s="8"/>
      <c r="BV38527" s="38"/>
    </row>
    <row r="38528" spans="44:74">
      <c r="AR38528" s="8"/>
      <c r="BV38528" s="38"/>
    </row>
    <row r="38529" spans="44:74">
      <c r="AR38529" s="8"/>
      <c r="BV38529" s="38"/>
    </row>
    <row r="38530" spans="44:74">
      <c r="AR38530" s="8"/>
      <c r="BV38530" s="38"/>
    </row>
    <row r="38531" spans="44:74">
      <c r="AR38531" s="8"/>
      <c r="BV38531" s="38"/>
    </row>
    <row r="38532" spans="44:74">
      <c r="AR38532" s="8"/>
      <c r="BV38532" s="38"/>
    </row>
    <row r="38533" spans="44:74">
      <c r="AR38533" s="8"/>
      <c r="BV38533" s="38"/>
    </row>
    <row r="38534" spans="44:74">
      <c r="AR38534" s="8"/>
      <c r="BV38534" s="38"/>
    </row>
    <row r="38535" spans="44:74">
      <c r="AR38535" s="8"/>
      <c r="BV38535" s="38"/>
    </row>
    <row r="38536" spans="44:74">
      <c r="AR38536" s="8"/>
      <c r="BV38536" s="38"/>
    </row>
    <row r="38537" spans="44:74">
      <c r="AR38537" s="8"/>
      <c r="BV38537" s="38"/>
    </row>
    <row r="38538" spans="44:74">
      <c r="AR38538" s="8"/>
      <c r="BV38538" s="38"/>
    </row>
    <row r="38539" spans="44:74">
      <c r="AR38539" s="8"/>
      <c r="BV38539" s="38"/>
    </row>
    <row r="38540" spans="44:74">
      <c r="AR38540" s="8"/>
      <c r="BV38540" s="38"/>
    </row>
    <row r="38541" spans="44:74">
      <c r="AR38541" s="8"/>
      <c r="BV38541" s="38"/>
    </row>
    <row r="38542" spans="44:74">
      <c r="AR38542" s="8"/>
      <c r="BV38542" s="38"/>
    </row>
    <row r="38543" spans="44:74">
      <c r="AR38543" s="8"/>
      <c r="BV38543" s="38"/>
    </row>
    <row r="38544" spans="44:74">
      <c r="AR38544" s="8"/>
      <c r="BV38544" s="38"/>
    </row>
    <row r="38545" spans="44:74">
      <c r="AR38545" s="8"/>
      <c r="BV38545" s="38"/>
    </row>
    <row r="38546" spans="44:74">
      <c r="AR38546" s="8"/>
      <c r="BV38546" s="38"/>
    </row>
    <row r="38547" spans="44:74">
      <c r="AR38547" s="8"/>
      <c r="BV38547" s="38"/>
    </row>
    <row r="38548" spans="44:74">
      <c r="AR38548" s="8"/>
      <c r="BV38548" s="38"/>
    </row>
    <row r="38549" spans="44:74">
      <c r="AR38549" s="8"/>
      <c r="BV38549" s="38"/>
    </row>
    <row r="38550" spans="44:74">
      <c r="AR38550" s="8"/>
      <c r="BV38550" s="38"/>
    </row>
    <row r="38551" spans="44:74">
      <c r="AR38551" s="8"/>
      <c r="BV38551" s="38"/>
    </row>
    <row r="38552" spans="44:74">
      <c r="AR38552" s="8"/>
      <c r="BV38552" s="38"/>
    </row>
    <row r="38553" spans="44:74">
      <c r="AR38553" s="8"/>
      <c r="BV38553" s="38"/>
    </row>
    <row r="38554" spans="44:74">
      <c r="AR38554" s="8"/>
      <c r="BV38554" s="38"/>
    </row>
    <row r="38555" spans="44:74">
      <c r="AR38555" s="8"/>
      <c r="BV38555" s="38"/>
    </row>
    <row r="38556" spans="44:74">
      <c r="AR38556" s="8"/>
      <c r="BV38556" s="38"/>
    </row>
    <row r="38557" spans="44:74">
      <c r="AR38557" s="8"/>
      <c r="BV38557" s="38"/>
    </row>
    <row r="38558" spans="44:74">
      <c r="AR38558" s="8"/>
      <c r="BV38558" s="38"/>
    </row>
    <row r="38559" spans="44:74">
      <c r="AR38559" s="8"/>
      <c r="BV38559" s="38"/>
    </row>
    <row r="38560" spans="44:74">
      <c r="AR38560" s="8"/>
      <c r="BV38560" s="38"/>
    </row>
    <row r="38561" spans="44:74">
      <c r="AR38561" s="8"/>
      <c r="BV38561" s="38"/>
    </row>
    <row r="38562" spans="44:74">
      <c r="AR38562" s="8"/>
      <c r="BV38562" s="38"/>
    </row>
    <row r="38563" spans="44:74">
      <c r="AR38563" s="8"/>
      <c r="BV38563" s="38"/>
    </row>
    <row r="38564" spans="44:74">
      <c r="AR38564" s="8"/>
      <c r="BV38564" s="38"/>
    </row>
    <row r="38565" spans="44:74">
      <c r="AR38565" s="8"/>
      <c r="BV38565" s="38"/>
    </row>
    <row r="38566" spans="44:74">
      <c r="AR38566" s="8"/>
      <c r="BV38566" s="38"/>
    </row>
    <row r="38567" spans="44:74">
      <c r="AR38567" s="8"/>
      <c r="BV38567" s="38"/>
    </row>
    <row r="38568" spans="44:74">
      <c r="AR38568" s="8"/>
      <c r="BV38568" s="38"/>
    </row>
    <row r="38569" spans="44:74">
      <c r="AR38569" s="8"/>
      <c r="BV38569" s="38"/>
    </row>
    <row r="38570" spans="44:74">
      <c r="AR38570" s="8"/>
      <c r="BV38570" s="38"/>
    </row>
    <row r="38571" spans="44:74">
      <c r="AR38571" s="8"/>
      <c r="BV38571" s="38"/>
    </row>
    <row r="38572" spans="44:74">
      <c r="AR38572" s="8"/>
      <c r="BV38572" s="38"/>
    </row>
    <row r="38573" spans="44:74">
      <c r="AR38573" s="8"/>
      <c r="BV38573" s="38"/>
    </row>
    <row r="38574" spans="44:74">
      <c r="AR38574" s="8"/>
      <c r="BV38574" s="38"/>
    </row>
    <row r="38575" spans="44:74">
      <c r="AR38575" s="8"/>
      <c r="BV38575" s="38"/>
    </row>
    <row r="38576" spans="44:74">
      <c r="AR38576" s="8"/>
      <c r="BV38576" s="38"/>
    </row>
    <row r="38577" spans="44:74">
      <c r="AR38577" s="8"/>
      <c r="BV38577" s="38"/>
    </row>
    <row r="38578" spans="44:74">
      <c r="AR38578" s="8"/>
      <c r="BV38578" s="38"/>
    </row>
    <row r="38579" spans="44:74">
      <c r="AR38579" s="8"/>
      <c r="BV38579" s="38"/>
    </row>
    <row r="38580" spans="44:74">
      <c r="AR38580" s="8"/>
      <c r="BV38580" s="38"/>
    </row>
    <row r="38581" spans="44:74">
      <c r="AR38581" s="8"/>
      <c r="BV38581" s="38"/>
    </row>
    <row r="38582" spans="44:74">
      <c r="AR38582" s="8"/>
      <c r="BV38582" s="38"/>
    </row>
    <row r="38583" spans="44:74">
      <c r="AR38583" s="8"/>
      <c r="BV38583" s="38"/>
    </row>
    <row r="38584" spans="44:74">
      <c r="AR38584" s="8"/>
      <c r="BV38584" s="38"/>
    </row>
    <row r="38585" spans="44:74">
      <c r="AR38585" s="8"/>
      <c r="BV38585" s="38"/>
    </row>
    <row r="38586" spans="44:74">
      <c r="AR38586" s="8"/>
      <c r="BV38586" s="38"/>
    </row>
    <row r="38587" spans="44:74">
      <c r="AR38587" s="8"/>
      <c r="BV38587" s="38"/>
    </row>
    <row r="38588" spans="44:74">
      <c r="AR38588" s="8"/>
      <c r="BV38588" s="38"/>
    </row>
    <row r="38589" spans="44:74">
      <c r="AR38589" s="8"/>
      <c r="BV38589" s="38"/>
    </row>
    <row r="38590" spans="44:74">
      <c r="AR38590" s="8"/>
      <c r="BV38590" s="38"/>
    </row>
    <row r="38591" spans="44:74">
      <c r="AR38591" s="8"/>
      <c r="BV38591" s="38"/>
    </row>
    <row r="38592" spans="44:74">
      <c r="AR38592" s="8"/>
      <c r="BV38592" s="38"/>
    </row>
    <row r="38593" spans="44:74">
      <c r="AR38593" s="8"/>
      <c r="BV38593" s="38"/>
    </row>
    <row r="38594" spans="44:74">
      <c r="AR38594" s="8"/>
      <c r="BV38594" s="38"/>
    </row>
    <row r="38595" spans="44:74">
      <c r="AR38595" s="8"/>
      <c r="BV38595" s="38"/>
    </row>
    <row r="38596" spans="44:74">
      <c r="AR38596" s="8"/>
      <c r="BV38596" s="38"/>
    </row>
    <row r="38597" spans="44:74">
      <c r="AR38597" s="8"/>
      <c r="BV38597" s="38"/>
    </row>
    <row r="38598" spans="44:74">
      <c r="AR38598" s="8"/>
      <c r="BV38598" s="38"/>
    </row>
    <row r="38599" spans="44:74">
      <c r="AR38599" s="8"/>
      <c r="BV38599" s="38"/>
    </row>
    <row r="38600" spans="44:74">
      <c r="AR38600" s="8"/>
      <c r="BV38600" s="38"/>
    </row>
    <row r="38601" spans="44:74">
      <c r="AR38601" s="8"/>
      <c r="BV38601" s="38"/>
    </row>
    <row r="38602" spans="44:74">
      <c r="AR38602" s="8"/>
      <c r="BV38602" s="38"/>
    </row>
    <row r="38603" spans="44:74">
      <c r="AR38603" s="8"/>
      <c r="BV38603" s="38"/>
    </row>
    <row r="38604" spans="44:74">
      <c r="AR38604" s="8"/>
      <c r="BV38604" s="38"/>
    </row>
    <row r="38605" spans="44:74">
      <c r="AR38605" s="8"/>
      <c r="BV38605" s="38"/>
    </row>
    <row r="38606" spans="44:74">
      <c r="AR38606" s="8"/>
      <c r="BV38606" s="38"/>
    </row>
    <row r="38607" spans="44:74">
      <c r="AR38607" s="8"/>
      <c r="BV38607" s="38"/>
    </row>
    <row r="38608" spans="44:74">
      <c r="AR38608" s="8"/>
      <c r="BV38608" s="38"/>
    </row>
    <row r="38609" spans="44:74">
      <c r="AR38609" s="8"/>
      <c r="BV38609" s="38"/>
    </row>
    <row r="38610" spans="44:74">
      <c r="AR38610" s="8"/>
      <c r="BV38610" s="38"/>
    </row>
    <row r="38611" spans="44:74">
      <c r="AR38611" s="8"/>
      <c r="BV38611" s="38"/>
    </row>
    <row r="38612" spans="44:74">
      <c r="AR38612" s="8"/>
      <c r="BV38612" s="38"/>
    </row>
    <row r="38613" spans="44:74">
      <c r="AR38613" s="8"/>
      <c r="BV38613" s="38"/>
    </row>
    <row r="38614" spans="44:74">
      <c r="AR38614" s="8"/>
      <c r="BV38614" s="38"/>
    </row>
    <row r="38615" spans="44:74">
      <c r="AR38615" s="8"/>
      <c r="BV38615" s="38"/>
    </row>
    <row r="38616" spans="44:74">
      <c r="AR38616" s="8"/>
      <c r="BV38616" s="38"/>
    </row>
    <row r="38617" spans="44:74">
      <c r="AR38617" s="8"/>
      <c r="BV38617" s="38"/>
    </row>
    <row r="38618" spans="44:74">
      <c r="AR38618" s="8"/>
      <c r="BV38618" s="38"/>
    </row>
    <row r="38619" spans="44:74">
      <c r="AR38619" s="8"/>
      <c r="BV38619" s="38"/>
    </row>
    <row r="38620" spans="44:74">
      <c r="AR38620" s="8"/>
      <c r="BV38620" s="38"/>
    </row>
    <row r="38621" spans="44:74">
      <c r="AR38621" s="8"/>
      <c r="BV38621" s="38"/>
    </row>
    <row r="38622" spans="44:74">
      <c r="AR38622" s="8"/>
      <c r="BV38622" s="38"/>
    </row>
    <row r="38623" spans="44:74">
      <c r="AR38623" s="8"/>
      <c r="BV38623" s="38"/>
    </row>
    <row r="38624" spans="44:74">
      <c r="AR38624" s="8"/>
      <c r="BV38624" s="38"/>
    </row>
    <row r="38625" spans="44:74">
      <c r="AR38625" s="8"/>
      <c r="BV38625" s="38"/>
    </row>
    <row r="38626" spans="44:74">
      <c r="AR38626" s="8"/>
      <c r="BV38626" s="38"/>
    </row>
    <row r="38627" spans="44:74">
      <c r="AR38627" s="8"/>
      <c r="BV38627" s="38"/>
    </row>
    <row r="38628" spans="44:74">
      <c r="AR38628" s="8"/>
      <c r="BV38628" s="38"/>
    </row>
    <row r="38629" spans="44:74">
      <c r="AR38629" s="8"/>
      <c r="BV38629" s="38"/>
    </row>
    <row r="38630" spans="44:74">
      <c r="AR38630" s="8"/>
      <c r="BV38630" s="38"/>
    </row>
    <row r="38631" spans="44:74">
      <c r="AR38631" s="8"/>
      <c r="BV38631" s="38"/>
    </row>
    <row r="38632" spans="44:74">
      <c r="AR38632" s="8"/>
      <c r="BV38632" s="38"/>
    </row>
    <row r="38633" spans="44:74">
      <c r="AR38633" s="8"/>
      <c r="BV38633" s="38"/>
    </row>
    <row r="38634" spans="44:74">
      <c r="AR38634" s="8"/>
      <c r="BV38634" s="38"/>
    </row>
    <row r="38635" spans="44:74">
      <c r="AR38635" s="8"/>
      <c r="BV38635" s="38"/>
    </row>
    <row r="38636" spans="44:74">
      <c r="AR38636" s="8"/>
      <c r="BV38636" s="38"/>
    </row>
    <row r="38637" spans="44:74">
      <c r="AR38637" s="8"/>
      <c r="BV38637" s="38"/>
    </row>
    <row r="38638" spans="44:74">
      <c r="AR38638" s="8"/>
      <c r="BV38638" s="38"/>
    </row>
    <row r="38639" spans="44:74">
      <c r="AR38639" s="8"/>
      <c r="BV38639" s="38"/>
    </row>
    <row r="38640" spans="44:74">
      <c r="AR38640" s="8"/>
      <c r="BV38640" s="38"/>
    </row>
    <row r="38641" spans="44:74">
      <c r="AR38641" s="8"/>
      <c r="BV38641" s="38"/>
    </row>
    <row r="38642" spans="44:74">
      <c r="AR38642" s="8"/>
      <c r="BV38642" s="38"/>
    </row>
    <row r="38643" spans="44:74">
      <c r="AR38643" s="8"/>
      <c r="BV38643" s="38"/>
    </row>
    <row r="38644" spans="44:74">
      <c r="AR38644" s="8"/>
      <c r="BV38644" s="38"/>
    </row>
    <row r="38645" spans="44:74">
      <c r="AR38645" s="8"/>
      <c r="BV38645" s="38"/>
    </row>
    <row r="38646" spans="44:74">
      <c r="AR38646" s="8"/>
      <c r="BV38646" s="38"/>
    </row>
    <row r="38647" spans="44:74">
      <c r="AR38647" s="8"/>
      <c r="BV38647" s="38"/>
    </row>
    <row r="38648" spans="44:74">
      <c r="AR38648" s="8"/>
      <c r="BV38648" s="38"/>
    </row>
    <row r="38649" spans="44:74">
      <c r="AR38649" s="8"/>
      <c r="BV38649" s="38"/>
    </row>
    <row r="38650" spans="44:74">
      <c r="AR38650" s="8"/>
      <c r="BV38650" s="38"/>
    </row>
    <row r="38651" spans="44:74">
      <c r="AR38651" s="8"/>
      <c r="BV38651" s="38"/>
    </row>
    <row r="38652" spans="44:74">
      <c r="AR38652" s="8"/>
      <c r="BV38652" s="38"/>
    </row>
    <row r="38653" spans="44:74">
      <c r="AR38653" s="8"/>
      <c r="BV38653" s="38"/>
    </row>
    <row r="38654" spans="44:74">
      <c r="AR38654" s="8"/>
      <c r="BV38654" s="38"/>
    </row>
    <row r="38655" spans="44:74">
      <c r="AR38655" s="8"/>
      <c r="BV38655" s="38"/>
    </row>
    <row r="38656" spans="44:74">
      <c r="AR38656" s="8"/>
      <c r="BV38656" s="38"/>
    </row>
    <row r="38657" spans="44:74">
      <c r="AR38657" s="8"/>
      <c r="BV38657" s="38"/>
    </row>
    <row r="38658" spans="44:74">
      <c r="AR38658" s="8"/>
      <c r="BV38658" s="38"/>
    </row>
    <row r="38659" spans="44:74">
      <c r="AR38659" s="8"/>
      <c r="BV38659" s="38"/>
    </row>
    <row r="38660" spans="44:74">
      <c r="AR38660" s="8"/>
      <c r="BV38660" s="38"/>
    </row>
    <row r="38661" spans="44:74">
      <c r="AR38661" s="8"/>
      <c r="BV38661" s="38"/>
    </row>
    <row r="38662" spans="44:74">
      <c r="AR38662" s="8"/>
      <c r="BV38662" s="38"/>
    </row>
    <row r="38663" spans="44:74">
      <c r="AR38663" s="8"/>
      <c r="BV38663" s="38"/>
    </row>
    <row r="38664" spans="44:74">
      <c r="AR38664" s="8"/>
      <c r="BV38664" s="38"/>
    </row>
    <row r="38665" spans="44:74">
      <c r="AR38665" s="8"/>
      <c r="BV38665" s="38"/>
    </row>
    <row r="38666" spans="44:74">
      <c r="AR38666" s="8"/>
      <c r="BV38666" s="38"/>
    </row>
    <row r="38667" spans="44:74">
      <c r="AR38667" s="8"/>
      <c r="BV38667" s="38"/>
    </row>
    <row r="38668" spans="44:74">
      <c r="AR38668" s="8"/>
      <c r="BV38668" s="38"/>
    </row>
    <row r="38669" spans="44:74">
      <c r="AR38669" s="8"/>
      <c r="BV38669" s="38"/>
    </row>
    <row r="38670" spans="44:74">
      <c r="AR38670" s="8"/>
      <c r="BV38670" s="38"/>
    </row>
    <row r="38671" spans="44:74">
      <c r="AR38671" s="8"/>
      <c r="BV38671" s="38"/>
    </row>
    <row r="38672" spans="44:74">
      <c r="AR38672" s="8"/>
      <c r="BV38672" s="38"/>
    </row>
    <row r="38673" spans="44:74">
      <c r="AR38673" s="8"/>
      <c r="BV38673" s="38"/>
    </row>
    <row r="38674" spans="44:74">
      <c r="AR38674" s="8"/>
      <c r="BV38674" s="38"/>
    </row>
    <row r="38675" spans="44:74">
      <c r="AR38675" s="8"/>
      <c r="BV38675" s="38"/>
    </row>
    <row r="38676" spans="44:74">
      <c r="AR38676" s="8"/>
      <c r="BV38676" s="38"/>
    </row>
    <row r="38677" spans="44:74">
      <c r="AR38677" s="8"/>
      <c r="BV38677" s="38"/>
    </row>
    <row r="38678" spans="44:74">
      <c r="AR38678" s="8"/>
      <c r="BV38678" s="38"/>
    </row>
    <row r="38679" spans="44:74">
      <c r="AR38679" s="8"/>
      <c r="BV38679" s="38"/>
    </row>
    <row r="38680" spans="44:74">
      <c r="AR38680" s="8"/>
      <c r="BV38680" s="38"/>
    </row>
    <row r="38681" spans="44:74">
      <c r="AR38681" s="8"/>
      <c r="BV38681" s="38"/>
    </row>
    <row r="38682" spans="44:74">
      <c r="AR38682" s="8"/>
      <c r="BV38682" s="38"/>
    </row>
    <row r="38683" spans="44:74">
      <c r="AR38683" s="8"/>
      <c r="BV38683" s="38"/>
    </row>
    <row r="38684" spans="44:74">
      <c r="AR38684" s="8"/>
      <c r="BV38684" s="38"/>
    </row>
    <row r="38685" spans="44:74">
      <c r="AR38685" s="8"/>
      <c r="BV38685" s="38"/>
    </row>
    <row r="38686" spans="44:74">
      <c r="AR38686" s="8"/>
      <c r="BV38686" s="38"/>
    </row>
    <row r="38687" spans="44:74">
      <c r="AR38687" s="8"/>
      <c r="BV38687" s="38"/>
    </row>
    <row r="38688" spans="44:74">
      <c r="AR38688" s="8"/>
      <c r="BV38688" s="38"/>
    </row>
    <row r="38689" spans="44:74">
      <c r="AR38689" s="8"/>
      <c r="BV38689" s="38"/>
    </row>
    <row r="38690" spans="44:74">
      <c r="AR38690" s="8"/>
      <c r="BV38690" s="38"/>
    </row>
    <row r="38691" spans="44:74">
      <c r="AR38691" s="8"/>
      <c r="BV38691" s="38"/>
    </row>
    <row r="38692" spans="44:74">
      <c r="AR38692" s="8"/>
      <c r="BV38692" s="38"/>
    </row>
    <row r="38693" spans="44:74">
      <c r="AR38693" s="8"/>
      <c r="BV38693" s="38"/>
    </row>
    <row r="38694" spans="44:74">
      <c r="AR38694" s="8"/>
      <c r="BV38694" s="38"/>
    </row>
    <row r="38695" spans="44:74">
      <c r="AR38695" s="8"/>
      <c r="BV38695" s="38"/>
    </row>
    <row r="38696" spans="44:74">
      <c r="AR38696" s="8"/>
      <c r="BV38696" s="38"/>
    </row>
    <row r="38697" spans="44:74">
      <c r="AR38697" s="8"/>
      <c r="BV38697" s="38"/>
    </row>
    <row r="38698" spans="44:74">
      <c r="AR38698" s="8"/>
      <c r="BV38698" s="38"/>
    </row>
    <row r="38699" spans="44:74">
      <c r="AR38699" s="8"/>
      <c r="BV38699" s="38"/>
    </row>
    <row r="38700" spans="44:74">
      <c r="AR38700" s="8"/>
      <c r="BV38700" s="38"/>
    </row>
    <row r="38701" spans="44:74">
      <c r="AR38701" s="8"/>
      <c r="BV38701" s="38"/>
    </row>
    <row r="38702" spans="44:74">
      <c r="AR38702" s="8"/>
      <c r="BV38702" s="38"/>
    </row>
    <row r="38703" spans="44:74">
      <c r="AR38703" s="8"/>
      <c r="BV38703" s="38"/>
    </row>
    <row r="38704" spans="44:74">
      <c r="AR38704" s="8"/>
      <c r="BV38704" s="38"/>
    </row>
    <row r="38705" spans="44:74">
      <c r="AR38705" s="8"/>
      <c r="BV38705" s="38"/>
    </row>
    <row r="38706" spans="44:74">
      <c r="AR38706" s="8"/>
      <c r="BV38706" s="38"/>
    </row>
    <row r="38707" spans="44:74">
      <c r="AR38707" s="8"/>
      <c r="BV38707" s="38"/>
    </row>
    <row r="38708" spans="44:74">
      <c r="AR38708" s="8"/>
      <c r="BV38708" s="38"/>
    </row>
    <row r="38709" spans="44:74">
      <c r="AR38709" s="8"/>
      <c r="BV38709" s="38"/>
    </row>
    <row r="38710" spans="44:74">
      <c r="AR38710" s="8"/>
      <c r="BV38710" s="38"/>
    </row>
    <row r="38711" spans="44:74">
      <c r="AR38711" s="8"/>
      <c r="BV38711" s="38"/>
    </row>
    <row r="38712" spans="44:74">
      <c r="AR38712" s="8"/>
      <c r="BV38712" s="38"/>
    </row>
    <row r="38713" spans="44:74">
      <c r="AR38713" s="8"/>
      <c r="BV38713" s="38"/>
    </row>
    <row r="38714" spans="44:74">
      <c r="AR38714" s="8"/>
      <c r="BV38714" s="38"/>
    </row>
    <row r="38715" spans="44:74">
      <c r="AR38715" s="8"/>
      <c r="BV38715" s="38"/>
    </row>
    <row r="38716" spans="44:74">
      <c r="AR38716" s="8"/>
      <c r="BV38716" s="38"/>
    </row>
    <row r="38717" spans="44:74">
      <c r="AR38717" s="8"/>
      <c r="BV38717" s="38"/>
    </row>
    <row r="38718" spans="44:74">
      <c r="AR38718" s="8"/>
      <c r="BV38718" s="38"/>
    </row>
    <row r="38719" spans="44:74">
      <c r="AR38719" s="8"/>
      <c r="BV38719" s="38"/>
    </row>
    <row r="38720" spans="44:74">
      <c r="AR38720" s="8"/>
      <c r="BV38720" s="38"/>
    </row>
    <row r="38721" spans="44:74">
      <c r="AR38721" s="8"/>
      <c r="BV38721" s="38"/>
    </row>
    <row r="38722" spans="44:74">
      <c r="AR38722" s="8"/>
      <c r="BV38722" s="38"/>
    </row>
    <row r="38723" spans="44:74">
      <c r="AR38723" s="8"/>
      <c r="BV38723" s="38"/>
    </row>
    <row r="38724" spans="44:74">
      <c r="AR38724" s="8"/>
      <c r="BV38724" s="38"/>
    </row>
    <row r="38725" spans="44:74">
      <c r="AR38725" s="8"/>
      <c r="BV38725" s="38"/>
    </row>
    <row r="38726" spans="44:74">
      <c r="AR38726" s="8"/>
      <c r="BV38726" s="38"/>
    </row>
    <row r="38727" spans="44:74">
      <c r="AR38727" s="8"/>
      <c r="BV38727" s="38"/>
    </row>
    <row r="38728" spans="44:74">
      <c r="AR38728" s="8"/>
      <c r="BV38728" s="38"/>
    </row>
    <row r="38729" spans="44:74">
      <c r="AR38729" s="8"/>
      <c r="BV38729" s="38"/>
    </row>
    <row r="38730" spans="44:74">
      <c r="AR38730" s="8"/>
      <c r="BV38730" s="38"/>
    </row>
    <row r="38731" spans="44:74">
      <c r="AR38731" s="8"/>
      <c r="BV38731" s="38"/>
    </row>
    <row r="38732" spans="44:74">
      <c r="AR38732" s="8"/>
      <c r="BV38732" s="38"/>
    </row>
    <row r="38733" spans="44:74">
      <c r="AR38733" s="8"/>
      <c r="BV38733" s="38"/>
    </row>
    <row r="38734" spans="44:74">
      <c r="AR38734" s="8"/>
      <c r="BV38734" s="38"/>
    </row>
    <row r="38735" spans="44:74">
      <c r="AR38735" s="8"/>
      <c r="BV38735" s="38"/>
    </row>
    <row r="38736" spans="44:74">
      <c r="AR38736" s="8"/>
      <c r="BV38736" s="38"/>
    </row>
    <row r="38737" spans="44:74">
      <c r="AR38737" s="8"/>
      <c r="BV38737" s="38"/>
    </row>
    <row r="38738" spans="44:74">
      <c r="AR38738" s="8"/>
      <c r="BV38738" s="38"/>
    </row>
    <row r="38739" spans="44:74">
      <c r="AR38739" s="8"/>
      <c r="BV38739" s="38"/>
    </row>
    <row r="38740" spans="44:74">
      <c r="AR38740" s="8"/>
      <c r="BV38740" s="38"/>
    </row>
    <row r="38741" spans="44:74">
      <c r="AR38741" s="8"/>
      <c r="BV38741" s="38"/>
    </row>
    <row r="38742" spans="44:74">
      <c r="AR38742" s="8"/>
      <c r="BV38742" s="38"/>
    </row>
    <row r="38743" spans="44:74">
      <c r="AR38743" s="8"/>
      <c r="BV38743" s="38"/>
    </row>
    <row r="38744" spans="44:74">
      <c r="AR38744" s="8"/>
      <c r="BV38744" s="38"/>
    </row>
    <row r="38745" spans="44:74">
      <c r="AR38745" s="8"/>
      <c r="BV38745" s="38"/>
    </row>
    <row r="38746" spans="44:74">
      <c r="AR38746" s="8"/>
      <c r="BV38746" s="38"/>
    </row>
    <row r="38747" spans="44:74">
      <c r="AR38747" s="8"/>
      <c r="BV38747" s="38"/>
    </row>
    <row r="38748" spans="44:74">
      <c r="AR38748" s="8"/>
      <c r="BV38748" s="38"/>
    </row>
    <row r="38749" spans="44:74">
      <c r="AR38749" s="8"/>
      <c r="BV38749" s="38"/>
    </row>
    <row r="38750" spans="44:74">
      <c r="AR38750" s="8"/>
      <c r="BV38750" s="38"/>
    </row>
    <row r="38751" spans="44:74">
      <c r="AR38751" s="8"/>
      <c r="BV38751" s="38"/>
    </row>
    <row r="38752" spans="44:74">
      <c r="AR38752" s="8"/>
      <c r="BV38752" s="38"/>
    </row>
    <row r="38753" spans="44:74">
      <c r="AR38753" s="8"/>
      <c r="BV38753" s="38"/>
    </row>
    <row r="38754" spans="44:74">
      <c r="AR38754" s="8"/>
      <c r="BV38754" s="38"/>
    </row>
    <row r="38755" spans="44:74">
      <c r="AR38755" s="8"/>
      <c r="BV38755" s="38"/>
    </row>
    <row r="38756" spans="44:74">
      <c r="AR38756" s="8"/>
      <c r="BV38756" s="38"/>
    </row>
    <row r="38757" spans="44:74">
      <c r="AR38757" s="8"/>
      <c r="BV38757" s="38"/>
    </row>
    <row r="38758" spans="44:74">
      <c r="AR38758" s="8"/>
      <c r="BV38758" s="38"/>
    </row>
    <row r="38759" spans="44:74">
      <c r="AR38759" s="8"/>
      <c r="BV38759" s="38"/>
    </row>
    <row r="38760" spans="44:74">
      <c r="AR38760" s="8"/>
      <c r="BV38760" s="38"/>
    </row>
    <row r="38761" spans="44:74">
      <c r="AR38761" s="8"/>
      <c r="BV38761" s="38"/>
    </row>
    <row r="38762" spans="44:74">
      <c r="AR38762" s="8"/>
      <c r="BV38762" s="38"/>
    </row>
    <row r="38763" spans="44:74">
      <c r="AR38763" s="8"/>
      <c r="BV38763" s="38"/>
    </row>
    <row r="38764" spans="44:74">
      <c r="AR38764" s="8"/>
      <c r="BV38764" s="38"/>
    </row>
    <row r="38765" spans="44:74">
      <c r="AR38765" s="8"/>
      <c r="BV38765" s="38"/>
    </row>
    <row r="38766" spans="44:74">
      <c r="AR38766" s="8"/>
      <c r="BV38766" s="38"/>
    </row>
    <row r="38767" spans="44:74">
      <c r="AR38767" s="8"/>
      <c r="BV38767" s="38"/>
    </row>
    <row r="38768" spans="44:74">
      <c r="AR38768" s="8"/>
      <c r="BV38768" s="38"/>
    </row>
    <row r="38769" spans="44:74">
      <c r="AR38769" s="8"/>
      <c r="BV38769" s="38"/>
    </row>
    <row r="38770" spans="44:74">
      <c r="AR38770" s="8"/>
      <c r="BV38770" s="38"/>
    </row>
    <row r="38771" spans="44:74">
      <c r="AR38771" s="8"/>
      <c r="BV38771" s="38"/>
    </row>
    <row r="38772" spans="44:74">
      <c r="AR38772" s="8"/>
      <c r="BV38772" s="38"/>
    </row>
    <row r="38773" spans="44:74">
      <c r="AR38773" s="8"/>
      <c r="BV38773" s="38"/>
    </row>
    <row r="38774" spans="44:74">
      <c r="AR38774" s="8"/>
      <c r="BV38774" s="38"/>
    </row>
    <row r="38775" spans="44:74">
      <c r="AR38775" s="8"/>
      <c r="BV38775" s="38"/>
    </row>
    <row r="38776" spans="44:74">
      <c r="AR38776" s="8"/>
      <c r="BV38776" s="38"/>
    </row>
    <row r="38777" spans="44:74">
      <c r="AR38777" s="8"/>
      <c r="BV38777" s="38"/>
    </row>
    <row r="38778" spans="44:74">
      <c r="AR38778" s="8"/>
      <c r="BV38778" s="38"/>
    </row>
    <row r="38779" spans="44:74">
      <c r="AR38779" s="8"/>
      <c r="BV38779" s="38"/>
    </row>
    <row r="38780" spans="44:74">
      <c r="AR38780" s="8"/>
      <c r="BV38780" s="38"/>
    </row>
    <row r="38781" spans="44:74">
      <c r="AR38781" s="8"/>
      <c r="BV38781" s="38"/>
    </row>
    <row r="38782" spans="44:74">
      <c r="AR38782" s="8"/>
      <c r="BV38782" s="38"/>
    </row>
    <row r="38783" spans="44:74">
      <c r="AR38783" s="8"/>
      <c r="BV38783" s="38"/>
    </row>
    <row r="38784" spans="44:74">
      <c r="AR38784" s="8"/>
      <c r="BV38784" s="38"/>
    </row>
    <row r="38785" spans="44:74">
      <c r="AR38785" s="8"/>
      <c r="BV38785" s="38"/>
    </row>
    <row r="38786" spans="44:74">
      <c r="AR38786" s="8"/>
      <c r="BV38786" s="38"/>
    </row>
    <row r="38787" spans="44:74">
      <c r="AR38787" s="8"/>
      <c r="BV38787" s="38"/>
    </row>
    <row r="38788" spans="44:74">
      <c r="AR38788" s="8"/>
      <c r="BV38788" s="38"/>
    </row>
    <row r="38789" spans="44:74">
      <c r="AR38789" s="8"/>
      <c r="BV38789" s="38"/>
    </row>
    <row r="38790" spans="44:74">
      <c r="AR38790" s="8"/>
      <c r="BV38790" s="38"/>
    </row>
    <row r="38791" spans="44:74">
      <c r="AR38791" s="8"/>
      <c r="BV38791" s="38"/>
    </row>
    <row r="38792" spans="44:74">
      <c r="AR38792" s="8"/>
      <c r="BV38792" s="38"/>
    </row>
    <row r="38793" spans="44:74">
      <c r="AR38793" s="8"/>
      <c r="BV38793" s="38"/>
    </row>
    <row r="38794" spans="44:74">
      <c r="AR38794" s="8"/>
      <c r="BV38794" s="38"/>
    </row>
    <row r="38795" spans="44:74">
      <c r="AR38795" s="8"/>
      <c r="BV38795" s="38"/>
    </row>
    <row r="38796" spans="44:74">
      <c r="AR38796" s="8"/>
      <c r="BV38796" s="38"/>
    </row>
    <row r="38797" spans="44:74">
      <c r="AR38797" s="8"/>
      <c r="BV38797" s="38"/>
    </row>
    <row r="38798" spans="44:74">
      <c r="AR38798" s="8"/>
      <c r="BV38798" s="38"/>
    </row>
    <row r="38799" spans="44:74">
      <c r="AR38799" s="8"/>
      <c r="BV38799" s="38"/>
    </row>
    <row r="38800" spans="44:74">
      <c r="AR38800" s="8"/>
      <c r="BV38800" s="38"/>
    </row>
    <row r="38801" spans="44:74">
      <c r="AR38801" s="8"/>
      <c r="BV38801" s="38"/>
    </row>
    <row r="38802" spans="44:74">
      <c r="AR38802" s="8"/>
      <c r="BV38802" s="38"/>
    </row>
    <row r="38803" spans="44:74">
      <c r="AR38803" s="8"/>
      <c r="BV38803" s="38"/>
    </row>
    <row r="38804" spans="44:74">
      <c r="AR38804" s="8"/>
      <c r="BV38804" s="38"/>
    </row>
    <row r="38805" spans="44:74">
      <c r="AR38805" s="8"/>
      <c r="BV38805" s="38"/>
    </row>
    <row r="38806" spans="44:74">
      <c r="AR38806" s="8"/>
      <c r="BV38806" s="38"/>
    </row>
    <row r="38807" spans="44:74">
      <c r="AR38807" s="8"/>
      <c r="BV38807" s="38"/>
    </row>
    <row r="38808" spans="44:74">
      <c r="AR38808" s="8"/>
      <c r="BV38808" s="38"/>
    </row>
    <row r="38809" spans="44:74">
      <c r="AR38809" s="8"/>
      <c r="BV38809" s="38"/>
    </row>
    <row r="38810" spans="44:74">
      <c r="AR38810" s="8"/>
      <c r="BV38810" s="38"/>
    </row>
    <row r="38811" spans="44:74">
      <c r="AR38811" s="8"/>
      <c r="BV38811" s="38"/>
    </row>
    <row r="38812" spans="44:74">
      <c r="AR38812" s="8"/>
      <c r="BV38812" s="38"/>
    </row>
    <row r="38813" spans="44:74">
      <c r="AR38813" s="8"/>
      <c r="BV38813" s="38"/>
    </row>
    <row r="38814" spans="44:74">
      <c r="AR38814" s="8"/>
      <c r="BV38814" s="38"/>
    </row>
    <row r="38815" spans="44:74">
      <c r="AR38815" s="8"/>
      <c r="BV38815" s="38"/>
    </row>
    <row r="38816" spans="44:74">
      <c r="AR38816" s="8"/>
      <c r="BV38816" s="38"/>
    </row>
    <row r="38817" spans="44:74">
      <c r="AR38817" s="8"/>
      <c r="BV38817" s="38"/>
    </row>
    <row r="38818" spans="44:74">
      <c r="AR38818" s="8"/>
      <c r="BV38818" s="38"/>
    </row>
    <row r="38819" spans="44:74">
      <c r="AR38819" s="8"/>
      <c r="BV38819" s="38"/>
    </row>
    <row r="38820" spans="44:74">
      <c r="AR38820" s="8"/>
      <c r="BV38820" s="38"/>
    </row>
    <row r="38821" spans="44:74">
      <c r="AR38821" s="8"/>
      <c r="BV38821" s="38"/>
    </row>
    <row r="38822" spans="44:74">
      <c r="AR38822" s="8"/>
      <c r="BV38822" s="38"/>
    </row>
    <row r="38823" spans="44:74">
      <c r="AR38823" s="8"/>
      <c r="BV38823" s="38"/>
    </row>
    <row r="38824" spans="44:74">
      <c r="AR38824" s="8"/>
      <c r="BV38824" s="38"/>
    </row>
    <row r="38825" spans="44:74">
      <c r="AR38825" s="8"/>
      <c r="BV38825" s="38"/>
    </row>
    <row r="38826" spans="44:74">
      <c r="AR38826" s="8"/>
      <c r="BV38826" s="38"/>
    </row>
    <row r="38827" spans="44:74">
      <c r="AR38827" s="8"/>
      <c r="BV38827" s="38"/>
    </row>
    <row r="38828" spans="44:74">
      <c r="AR38828" s="8"/>
      <c r="BV38828" s="38"/>
    </row>
    <row r="38829" spans="44:74">
      <c r="AR38829" s="8"/>
      <c r="BV38829" s="38"/>
    </row>
    <row r="38830" spans="44:74">
      <c r="AR38830" s="8"/>
      <c r="BV38830" s="38"/>
    </row>
    <row r="38831" spans="44:74">
      <c r="AR38831" s="8"/>
      <c r="BV38831" s="38"/>
    </row>
    <row r="38832" spans="44:74">
      <c r="AR38832" s="8"/>
      <c r="BV38832" s="38"/>
    </row>
    <row r="38833" spans="44:74">
      <c r="AR38833" s="8"/>
      <c r="BV38833" s="38"/>
    </row>
    <row r="38834" spans="44:74">
      <c r="AR38834" s="8"/>
      <c r="BV38834" s="38"/>
    </row>
    <row r="38835" spans="44:74">
      <c r="AR38835" s="8"/>
      <c r="BV38835" s="38"/>
    </row>
    <row r="38836" spans="44:74">
      <c r="AR38836" s="8"/>
      <c r="BV38836" s="38"/>
    </row>
    <row r="38837" spans="44:74">
      <c r="AR38837" s="8"/>
      <c r="BV38837" s="38"/>
    </row>
    <row r="38838" spans="44:74">
      <c r="AR38838" s="8"/>
      <c r="BV38838" s="38"/>
    </row>
    <row r="38839" spans="44:74">
      <c r="AR38839" s="8"/>
      <c r="BV38839" s="38"/>
    </row>
    <row r="38840" spans="44:74">
      <c r="AR38840" s="8"/>
      <c r="BV38840" s="38"/>
    </row>
    <row r="38841" spans="44:74">
      <c r="AR38841" s="8"/>
      <c r="BV38841" s="38"/>
    </row>
    <row r="38842" spans="44:74">
      <c r="AR38842" s="8"/>
      <c r="BV38842" s="38"/>
    </row>
    <row r="38843" spans="44:74">
      <c r="AR38843" s="8"/>
      <c r="BV38843" s="38"/>
    </row>
    <row r="38844" spans="44:74">
      <c r="AR38844" s="8"/>
      <c r="BV38844" s="38"/>
    </row>
    <row r="38845" spans="44:74">
      <c r="AR38845" s="8"/>
      <c r="BV38845" s="38"/>
    </row>
    <row r="38846" spans="44:74">
      <c r="AR38846" s="8"/>
      <c r="BV38846" s="38"/>
    </row>
    <row r="38847" spans="44:74">
      <c r="AR38847" s="8"/>
      <c r="BV38847" s="38"/>
    </row>
    <row r="38848" spans="44:74">
      <c r="AR38848" s="8"/>
      <c r="BV38848" s="38"/>
    </row>
    <row r="38849" spans="44:74">
      <c r="AR38849" s="8"/>
      <c r="BV38849" s="38"/>
    </row>
    <row r="38850" spans="44:74">
      <c r="AR38850" s="8"/>
      <c r="BV38850" s="38"/>
    </row>
    <row r="38851" spans="44:74">
      <c r="AR38851" s="8"/>
      <c r="BV38851" s="38"/>
    </row>
    <row r="38852" spans="44:74">
      <c r="AR38852" s="8"/>
      <c r="BV38852" s="38"/>
    </row>
    <row r="38853" spans="44:74">
      <c r="AR38853" s="8"/>
      <c r="BV38853" s="38"/>
    </row>
    <row r="38854" spans="44:74">
      <c r="AR38854" s="8"/>
      <c r="BV38854" s="38"/>
    </row>
    <row r="38855" spans="44:74">
      <c r="AR38855" s="8"/>
      <c r="BV38855" s="38"/>
    </row>
    <row r="38856" spans="44:74">
      <c r="AR38856" s="8"/>
      <c r="BV38856" s="38"/>
    </row>
    <row r="38857" spans="44:74">
      <c r="AR38857" s="8"/>
      <c r="BV38857" s="38"/>
    </row>
    <row r="38858" spans="44:74">
      <c r="AR38858" s="8"/>
      <c r="BV38858" s="38"/>
    </row>
    <row r="38859" spans="44:74">
      <c r="AR38859" s="8"/>
      <c r="BV38859" s="38"/>
    </row>
    <row r="38860" spans="44:74">
      <c r="AR38860" s="8"/>
      <c r="BV38860" s="38"/>
    </row>
    <row r="38861" spans="44:74">
      <c r="AR38861" s="8"/>
      <c r="BV38861" s="38"/>
    </row>
    <row r="38862" spans="44:74">
      <c r="AR38862" s="8"/>
      <c r="BV38862" s="38"/>
    </row>
    <row r="38863" spans="44:74">
      <c r="AR38863" s="8"/>
      <c r="BV38863" s="38"/>
    </row>
    <row r="38864" spans="44:74">
      <c r="AR38864" s="8"/>
      <c r="BV38864" s="38"/>
    </row>
    <row r="38865" spans="44:74">
      <c r="AR38865" s="8"/>
      <c r="BV38865" s="38"/>
    </row>
    <row r="38866" spans="44:74">
      <c r="AR38866" s="8"/>
      <c r="BV38866" s="38"/>
    </row>
    <row r="38867" spans="44:74">
      <c r="AR38867" s="8"/>
      <c r="BV38867" s="38"/>
    </row>
    <row r="38868" spans="44:74">
      <c r="AR38868" s="8"/>
      <c r="BV38868" s="38"/>
    </row>
    <row r="38869" spans="44:74">
      <c r="AR38869" s="8"/>
      <c r="BV38869" s="38"/>
    </row>
    <row r="38870" spans="44:74">
      <c r="AR38870" s="8"/>
      <c r="BV38870" s="38"/>
    </row>
    <row r="38871" spans="44:74">
      <c r="AR38871" s="8"/>
      <c r="BV38871" s="38"/>
    </row>
    <row r="38872" spans="44:74">
      <c r="AR38872" s="8"/>
      <c r="BV38872" s="38"/>
    </row>
    <row r="38873" spans="44:74">
      <c r="AR38873" s="8"/>
      <c r="BV38873" s="38"/>
    </row>
    <row r="38874" spans="44:74">
      <c r="AR38874" s="8"/>
      <c r="BV38874" s="38"/>
    </row>
    <row r="38875" spans="44:74">
      <c r="AR38875" s="8"/>
      <c r="BV38875" s="38"/>
    </row>
    <row r="38876" spans="44:74">
      <c r="AR38876" s="8"/>
      <c r="BV38876" s="38"/>
    </row>
    <row r="38877" spans="44:74">
      <c r="AR38877" s="8"/>
      <c r="BV38877" s="38"/>
    </row>
    <row r="38878" spans="44:74">
      <c r="AR38878" s="8"/>
      <c r="BV38878" s="38"/>
    </row>
    <row r="38879" spans="44:74">
      <c r="AR38879" s="8"/>
      <c r="BV38879" s="38"/>
    </row>
    <row r="38880" spans="44:74">
      <c r="AR38880" s="8"/>
      <c r="BV38880" s="38"/>
    </row>
    <row r="38881" spans="44:74">
      <c r="AR38881" s="8"/>
      <c r="BV38881" s="38"/>
    </row>
    <row r="38882" spans="44:74">
      <c r="AR38882" s="8"/>
      <c r="BV38882" s="38"/>
    </row>
    <row r="38883" spans="44:74">
      <c r="AR38883" s="8"/>
      <c r="BV38883" s="38"/>
    </row>
    <row r="38884" spans="44:74">
      <c r="AR38884" s="8"/>
      <c r="BV38884" s="38"/>
    </row>
    <row r="38885" spans="44:74">
      <c r="AR38885" s="8"/>
      <c r="BV38885" s="38"/>
    </row>
    <row r="38886" spans="44:74">
      <c r="AR38886" s="8"/>
      <c r="BV38886" s="38"/>
    </row>
    <row r="38887" spans="44:74">
      <c r="AR38887" s="8"/>
      <c r="BV38887" s="38"/>
    </row>
    <row r="38888" spans="44:74">
      <c r="AR38888" s="8"/>
      <c r="BV38888" s="38"/>
    </row>
    <row r="38889" spans="44:74">
      <c r="AR38889" s="8"/>
      <c r="BV38889" s="38"/>
    </row>
    <row r="38890" spans="44:74">
      <c r="AR38890" s="8"/>
      <c r="BV38890" s="38"/>
    </row>
    <row r="38891" spans="44:74">
      <c r="AR38891" s="8"/>
      <c r="BV38891" s="38"/>
    </row>
    <row r="38892" spans="44:74">
      <c r="AR38892" s="8"/>
      <c r="BV38892" s="38"/>
    </row>
    <row r="38893" spans="44:74">
      <c r="AR38893" s="8"/>
      <c r="BV38893" s="38"/>
    </row>
    <row r="38894" spans="44:74">
      <c r="AR38894" s="8"/>
      <c r="BV38894" s="38"/>
    </row>
    <row r="38895" spans="44:74">
      <c r="AR38895" s="8"/>
      <c r="BV38895" s="38"/>
    </row>
    <row r="38896" spans="44:74">
      <c r="AR38896" s="8"/>
      <c r="BV38896" s="38"/>
    </row>
    <row r="38897" spans="44:74">
      <c r="AR38897" s="8"/>
      <c r="BV38897" s="38"/>
    </row>
    <row r="38898" spans="44:74">
      <c r="AR38898" s="8"/>
      <c r="BV38898" s="38"/>
    </row>
    <row r="38899" spans="44:74">
      <c r="AR38899" s="8"/>
      <c r="BV38899" s="38"/>
    </row>
    <row r="38900" spans="44:74">
      <c r="AR38900" s="8"/>
      <c r="BV38900" s="38"/>
    </row>
    <row r="38901" spans="44:74">
      <c r="AR38901" s="8"/>
      <c r="BV38901" s="38"/>
    </row>
    <row r="38902" spans="44:74">
      <c r="AR38902" s="8"/>
      <c r="BV38902" s="38"/>
    </row>
    <row r="38903" spans="44:74">
      <c r="AR38903" s="8"/>
      <c r="BV38903" s="38"/>
    </row>
    <row r="38904" spans="44:74">
      <c r="AR38904" s="8"/>
      <c r="BV38904" s="38"/>
    </row>
    <row r="38905" spans="44:74">
      <c r="AR38905" s="8"/>
      <c r="BV38905" s="38"/>
    </row>
    <row r="38906" spans="44:74">
      <c r="AR38906" s="8"/>
      <c r="BV38906" s="38"/>
    </row>
    <row r="38907" spans="44:74">
      <c r="AR38907" s="8"/>
      <c r="BV38907" s="38"/>
    </row>
    <row r="38908" spans="44:74">
      <c r="AR38908" s="8"/>
      <c r="BV38908" s="38"/>
    </row>
    <row r="38909" spans="44:74">
      <c r="AR38909" s="8"/>
      <c r="BV38909" s="38"/>
    </row>
    <row r="38910" spans="44:74">
      <c r="AR38910" s="8"/>
      <c r="BV38910" s="38"/>
    </row>
    <row r="38911" spans="44:74">
      <c r="AR38911" s="8"/>
      <c r="BV38911" s="38"/>
    </row>
    <row r="38912" spans="44:74">
      <c r="AR38912" s="8"/>
      <c r="BV38912" s="38"/>
    </row>
    <row r="38913" spans="44:74">
      <c r="AR38913" s="8"/>
      <c r="BV38913" s="38"/>
    </row>
    <row r="38914" spans="44:74">
      <c r="AR38914" s="8"/>
      <c r="BV38914" s="38"/>
    </row>
    <row r="38915" spans="44:74">
      <c r="AR38915" s="8"/>
      <c r="BV38915" s="38"/>
    </row>
    <row r="38916" spans="44:74">
      <c r="AR38916" s="8"/>
      <c r="BV38916" s="38"/>
    </row>
    <row r="38917" spans="44:74">
      <c r="AR38917" s="8"/>
      <c r="BV38917" s="38"/>
    </row>
    <row r="38918" spans="44:74">
      <c r="AR38918" s="8"/>
      <c r="BV38918" s="38"/>
    </row>
    <row r="38919" spans="44:74">
      <c r="AR38919" s="8"/>
      <c r="BV38919" s="38"/>
    </row>
    <row r="38920" spans="44:74">
      <c r="AR38920" s="8"/>
      <c r="BV38920" s="38"/>
    </row>
    <row r="38921" spans="44:74">
      <c r="AR38921" s="8"/>
      <c r="BV38921" s="38"/>
    </row>
    <row r="38922" spans="44:74">
      <c r="AR38922" s="8"/>
      <c r="BV38922" s="38"/>
    </row>
    <row r="38923" spans="44:74">
      <c r="AR38923" s="8"/>
      <c r="BV38923" s="38"/>
    </row>
    <row r="38924" spans="44:74">
      <c r="AR38924" s="8"/>
      <c r="BV38924" s="38"/>
    </row>
    <row r="38925" spans="44:74">
      <c r="AR38925" s="8"/>
      <c r="BV38925" s="38"/>
    </row>
    <row r="38926" spans="44:74">
      <c r="AR38926" s="8"/>
      <c r="BV38926" s="38"/>
    </row>
    <row r="38927" spans="44:74">
      <c r="AR38927" s="8"/>
      <c r="BV38927" s="38"/>
    </row>
    <row r="38928" spans="44:74">
      <c r="AR38928" s="8"/>
      <c r="BV38928" s="38"/>
    </row>
    <row r="38929" spans="44:74">
      <c r="AR38929" s="8"/>
      <c r="BV38929" s="38"/>
    </row>
    <row r="38930" spans="44:74">
      <c r="AR38930" s="8"/>
      <c r="BV38930" s="38"/>
    </row>
    <row r="38931" spans="44:74">
      <c r="AR38931" s="8"/>
      <c r="BV38931" s="38"/>
    </row>
    <row r="38932" spans="44:74">
      <c r="AR38932" s="8"/>
      <c r="BV38932" s="38"/>
    </row>
    <row r="38933" spans="44:74">
      <c r="AR38933" s="8"/>
      <c r="BV38933" s="38"/>
    </row>
    <row r="38934" spans="44:74">
      <c r="AR38934" s="8"/>
      <c r="BV38934" s="38"/>
    </row>
    <row r="38935" spans="44:74">
      <c r="AR38935" s="8"/>
      <c r="BV38935" s="38"/>
    </row>
    <row r="38936" spans="44:74">
      <c r="AR38936" s="8"/>
      <c r="BV38936" s="38"/>
    </row>
    <row r="38937" spans="44:74">
      <c r="AR38937" s="8"/>
      <c r="BV38937" s="38"/>
    </row>
    <row r="38938" spans="44:74">
      <c r="AR38938" s="8"/>
      <c r="BV38938" s="38"/>
    </row>
    <row r="38939" spans="44:74">
      <c r="AR38939" s="8"/>
      <c r="BV38939" s="38"/>
    </row>
    <row r="38940" spans="44:74">
      <c r="AR38940" s="8"/>
      <c r="BV38940" s="38"/>
    </row>
    <row r="38941" spans="44:74">
      <c r="AR38941" s="8"/>
      <c r="BV38941" s="38"/>
    </row>
    <row r="38942" spans="44:74">
      <c r="AR38942" s="8"/>
      <c r="BV38942" s="38"/>
    </row>
    <row r="38943" spans="44:74">
      <c r="AR38943" s="8"/>
      <c r="BV38943" s="38"/>
    </row>
    <row r="38944" spans="44:74">
      <c r="AR38944" s="8"/>
      <c r="BV38944" s="38"/>
    </row>
    <row r="38945" spans="44:74">
      <c r="AR38945" s="8"/>
      <c r="BV38945" s="38"/>
    </row>
    <row r="38946" spans="44:74">
      <c r="AR38946" s="8"/>
      <c r="BV38946" s="38"/>
    </row>
    <row r="38947" spans="44:74">
      <c r="AR38947" s="8"/>
      <c r="BV38947" s="38"/>
    </row>
    <row r="38948" spans="44:74">
      <c r="AR38948" s="8"/>
      <c r="BV38948" s="38"/>
    </row>
    <row r="38949" spans="44:74">
      <c r="AR38949" s="8"/>
      <c r="BV38949" s="38"/>
    </row>
    <row r="38950" spans="44:74">
      <c r="AR38950" s="8"/>
      <c r="BV38950" s="38"/>
    </row>
    <row r="38951" spans="44:74">
      <c r="AR38951" s="8"/>
      <c r="BV38951" s="38"/>
    </row>
    <row r="38952" spans="44:74">
      <c r="AR38952" s="8"/>
      <c r="BV38952" s="38"/>
    </row>
    <row r="38953" spans="44:74">
      <c r="AR38953" s="8"/>
      <c r="BV38953" s="38"/>
    </row>
    <row r="38954" spans="44:74">
      <c r="AR38954" s="8"/>
      <c r="BV38954" s="38"/>
    </row>
    <row r="38955" spans="44:74">
      <c r="AR38955" s="8"/>
      <c r="BV38955" s="38"/>
    </row>
    <row r="38956" spans="44:74">
      <c r="AR38956" s="8"/>
      <c r="BV38956" s="38"/>
    </row>
    <row r="38957" spans="44:74">
      <c r="AR38957" s="8"/>
      <c r="BV38957" s="38"/>
    </row>
    <row r="38958" spans="44:74">
      <c r="AR38958" s="8"/>
      <c r="BV38958" s="38"/>
    </row>
    <row r="38959" spans="44:74">
      <c r="AR38959" s="8"/>
      <c r="BV38959" s="38"/>
    </row>
    <row r="38960" spans="44:74">
      <c r="AR38960" s="8"/>
      <c r="BV38960" s="38"/>
    </row>
    <row r="38961" spans="44:74">
      <c r="AR38961" s="8"/>
      <c r="BV38961" s="38"/>
    </row>
    <row r="38962" spans="44:74">
      <c r="AR38962" s="8"/>
      <c r="BV38962" s="38"/>
    </row>
    <row r="38963" spans="44:74">
      <c r="AR38963" s="8"/>
      <c r="BV38963" s="38"/>
    </row>
    <row r="38964" spans="44:74">
      <c r="AR38964" s="8"/>
      <c r="BV38964" s="38"/>
    </row>
    <row r="38965" spans="44:74">
      <c r="AR38965" s="8"/>
      <c r="BV38965" s="38"/>
    </row>
    <row r="38966" spans="44:74">
      <c r="AR38966" s="8"/>
      <c r="BV38966" s="38"/>
    </row>
    <row r="38967" spans="44:74">
      <c r="AR38967" s="8"/>
      <c r="BV38967" s="38"/>
    </row>
    <row r="38968" spans="44:74">
      <c r="AR38968" s="8"/>
      <c r="BV38968" s="38"/>
    </row>
    <row r="38969" spans="44:74">
      <c r="AR38969" s="8"/>
      <c r="BV38969" s="38"/>
    </row>
    <row r="38970" spans="44:74">
      <c r="AR38970" s="8"/>
      <c r="BV38970" s="38"/>
    </row>
    <row r="38971" spans="44:74">
      <c r="AR38971" s="8"/>
      <c r="BV38971" s="38"/>
    </row>
    <row r="38972" spans="44:74">
      <c r="AR38972" s="8"/>
      <c r="BV38972" s="38"/>
    </row>
    <row r="38973" spans="44:74">
      <c r="AR38973" s="8"/>
      <c r="BV38973" s="38"/>
    </row>
    <row r="38974" spans="44:74">
      <c r="AR38974" s="8"/>
      <c r="BV38974" s="38"/>
    </row>
    <row r="38975" spans="44:74">
      <c r="AR38975" s="8"/>
      <c r="BV38975" s="38"/>
    </row>
    <row r="38976" spans="44:74">
      <c r="AR38976" s="8"/>
      <c r="BV38976" s="38"/>
    </row>
    <row r="38977" spans="44:74">
      <c r="AR38977" s="8"/>
      <c r="BV38977" s="38"/>
    </row>
    <row r="38978" spans="44:74">
      <c r="AR38978" s="8"/>
      <c r="BV38978" s="38"/>
    </row>
    <row r="38979" spans="44:74">
      <c r="AR38979" s="8"/>
      <c r="BV38979" s="38"/>
    </row>
    <row r="38980" spans="44:74">
      <c r="AR38980" s="8"/>
      <c r="BV38980" s="38"/>
    </row>
    <row r="38981" spans="44:74">
      <c r="AR38981" s="8"/>
      <c r="BV38981" s="38"/>
    </row>
    <row r="38982" spans="44:74">
      <c r="AR38982" s="8"/>
      <c r="BV38982" s="38"/>
    </row>
    <row r="38983" spans="44:74">
      <c r="AR38983" s="8"/>
      <c r="BV38983" s="38"/>
    </row>
    <row r="38984" spans="44:74">
      <c r="AR38984" s="8"/>
      <c r="BV38984" s="38"/>
    </row>
    <row r="38985" spans="44:74">
      <c r="AR38985" s="8"/>
      <c r="BV38985" s="38"/>
    </row>
    <row r="38986" spans="44:74">
      <c r="AR38986" s="8"/>
      <c r="BV38986" s="38"/>
    </row>
    <row r="38987" spans="44:74">
      <c r="AR38987" s="8"/>
      <c r="BV38987" s="38"/>
    </row>
    <row r="38988" spans="44:74">
      <c r="AR38988" s="8"/>
      <c r="BV38988" s="38"/>
    </row>
    <row r="38989" spans="44:74">
      <c r="AR38989" s="8"/>
      <c r="BV38989" s="38"/>
    </row>
    <row r="38990" spans="44:74">
      <c r="AR38990" s="8"/>
      <c r="BV38990" s="38"/>
    </row>
    <row r="38991" spans="44:74">
      <c r="AR38991" s="8"/>
      <c r="BV38991" s="38"/>
    </row>
    <row r="38992" spans="44:74">
      <c r="AR38992" s="8"/>
      <c r="BV38992" s="38"/>
    </row>
    <row r="38993" spans="44:74">
      <c r="AR38993" s="8"/>
      <c r="BV38993" s="38"/>
    </row>
    <row r="38994" spans="44:74">
      <c r="AR38994" s="8"/>
      <c r="BV38994" s="38"/>
    </row>
    <row r="38995" spans="44:74">
      <c r="AR38995" s="8"/>
      <c r="BV38995" s="38"/>
    </row>
    <row r="38996" spans="44:74">
      <c r="AR38996" s="8"/>
      <c r="BV38996" s="38"/>
    </row>
    <row r="38997" spans="44:74">
      <c r="AR38997" s="8"/>
      <c r="BV38997" s="38"/>
    </row>
    <row r="38998" spans="44:74">
      <c r="AR38998" s="8"/>
      <c r="BV38998" s="38"/>
    </row>
    <row r="38999" spans="44:74">
      <c r="AR38999" s="8"/>
      <c r="BV38999" s="38"/>
    </row>
    <row r="39000" spans="44:74">
      <c r="AR39000" s="8"/>
      <c r="BV39000" s="38"/>
    </row>
    <row r="39001" spans="44:74">
      <c r="AR39001" s="8"/>
      <c r="BV39001" s="38"/>
    </row>
    <row r="39002" spans="44:74">
      <c r="AR39002" s="8"/>
      <c r="BV39002" s="38"/>
    </row>
    <row r="39003" spans="44:74">
      <c r="AR39003" s="8"/>
      <c r="BV39003" s="38"/>
    </row>
    <row r="39004" spans="44:74">
      <c r="AR39004" s="8"/>
      <c r="BV39004" s="38"/>
    </row>
    <row r="39005" spans="44:74">
      <c r="AR39005" s="8"/>
      <c r="BV39005" s="38"/>
    </row>
    <row r="39006" spans="44:74">
      <c r="AR39006" s="8"/>
      <c r="BV39006" s="38"/>
    </row>
    <row r="39007" spans="44:74">
      <c r="AR39007" s="8"/>
      <c r="BV39007" s="38"/>
    </row>
    <row r="39008" spans="44:74">
      <c r="AR39008" s="8"/>
      <c r="BV39008" s="38"/>
    </row>
    <row r="39009" spans="44:74">
      <c r="AR39009" s="8"/>
      <c r="BV39009" s="38"/>
    </row>
    <row r="39010" spans="44:74">
      <c r="AR39010" s="8"/>
      <c r="BV39010" s="38"/>
    </row>
    <row r="39011" spans="44:74">
      <c r="AR39011" s="8"/>
      <c r="BV39011" s="38"/>
    </row>
    <row r="39012" spans="44:74">
      <c r="AR39012" s="8"/>
      <c r="BV39012" s="38"/>
    </row>
    <row r="39013" spans="44:74">
      <c r="AR39013" s="8"/>
      <c r="BV39013" s="38"/>
    </row>
    <row r="39014" spans="44:74">
      <c r="AR39014" s="8"/>
      <c r="BV39014" s="38"/>
    </row>
    <row r="39015" spans="44:74">
      <c r="AR39015" s="8"/>
      <c r="BV39015" s="38"/>
    </row>
    <row r="39016" spans="44:74">
      <c r="AR39016" s="8"/>
      <c r="BV39016" s="38"/>
    </row>
    <row r="39017" spans="44:74">
      <c r="AR39017" s="8"/>
      <c r="BV39017" s="38"/>
    </row>
    <row r="39018" spans="44:74">
      <c r="AR39018" s="8"/>
      <c r="BV39018" s="38"/>
    </row>
    <row r="39019" spans="44:74">
      <c r="AR39019" s="8"/>
      <c r="BV39019" s="38"/>
    </row>
    <row r="39020" spans="44:74">
      <c r="AR39020" s="8"/>
      <c r="BV39020" s="38"/>
    </row>
    <row r="39021" spans="44:74">
      <c r="AR39021" s="8"/>
      <c r="BV39021" s="38"/>
    </row>
    <row r="39022" spans="44:74">
      <c r="AR39022" s="8"/>
      <c r="BV39022" s="38"/>
    </row>
    <row r="39023" spans="44:74">
      <c r="AR39023" s="8"/>
      <c r="BV39023" s="38"/>
    </row>
    <row r="39024" spans="44:74">
      <c r="AR39024" s="8"/>
      <c r="BV39024" s="38"/>
    </row>
    <row r="39025" spans="44:74">
      <c r="AR39025" s="8"/>
      <c r="BV39025" s="38"/>
    </row>
    <row r="39026" spans="44:74">
      <c r="AR39026" s="8"/>
      <c r="BV39026" s="38"/>
    </row>
    <row r="39027" spans="44:74">
      <c r="AR39027" s="8"/>
      <c r="BV39027" s="38"/>
    </row>
    <row r="39028" spans="44:74">
      <c r="AR39028" s="8"/>
      <c r="BV39028" s="38"/>
    </row>
    <row r="39029" spans="44:74">
      <c r="AR39029" s="8"/>
      <c r="BV39029" s="38"/>
    </row>
    <row r="39030" spans="44:74">
      <c r="AR39030" s="8"/>
      <c r="BV39030" s="38"/>
    </row>
    <row r="39031" spans="44:74">
      <c r="AR39031" s="8"/>
      <c r="BV39031" s="38"/>
    </row>
    <row r="39032" spans="44:74">
      <c r="AR39032" s="8"/>
      <c r="BV39032" s="38"/>
    </row>
    <row r="39033" spans="44:74">
      <c r="AR39033" s="8"/>
      <c r="BV39033" s="38"/>
    </row>
    <row r="39034" spans="44:74">
      <c r="AR39034" s="8"/>
      <c r="BV39034" s="38"/>
    </row>
    <row r="39035" spans="44:74">
      <c r="AR39035" s="8"/>
      <c r="BV39035" s="38"/>
    </row>
    <row r="39036" spans="44:74">
      <c r="AR39036" s="8"/>
      <c r="BV39036" s="38"/>
    </row>
    <row r="39037" spans="44:74">
      <c r="AR39037" s="8"/>
      <c r="BV39037" s="38"/>
    </row>
    <row r="39038" spans="44:74">
      <c r="AR39038" s="8"/>
      <c r="BV39038" s="38"/>
    </row>
    <row r="39039" spans="44:74">
      <c r="AR39039" s="8"/>
      <c r="BV39039" s="38"/>
    </row>
    <row r="39040" spans="44:74">
      <c r="AR39040" s="8"/>
      <c r="BV39040" s="38"/>
    </row>
    <row r="39041" spans="44:74">
      <c r="AR39041" s="8"/>
      <c r="BV39041" s="38"/>
    </row>
    <row r="39042" spans="44:74">
      <c r="AR39042" s="8"/>
      <c r="BV39042" s="38"/>
    </row>
    <row r="39043" spans="44:74">
      <c r="AR39043" s="8"/>
      <c r="BV39043" s="38"/>
    </row>
    <row r="39044" spans="44:74">
      <c r="AR39044" s="8"/>
      <c r="BV39044" s="38"/>
    </row>
    <row r="39045" spans="44:74">
      <c r="AR39045" s="8"/>
      <c r="BV39045" s="38"/>
    </row>
    <row r="39046" spans="44:74">
      <c r="AR39046" s="8"/>
      <c r="BV39046" s="38"/>
    </row>
    <row r="39047" spans="44:74">
      <c r="AR39047" s="8"/>
      <c r="BV39047" s="38"/>
    </row>
    <row r="39048" spans="44:74">
      <c r="AR39048" s="8"/>
      <c r="BV39048" s="38"/>
    </row>
    <row r="39049" spans="44:74">
      <c r="AR39049" s="8"/>
      <c r="BV39049" s="38"/>
    </row>
    <row r="39050" spans="44:74">
      <c r="AR39050" s="8"/>
      <c r="BV39050" s="38"/>
    </row>
    <row r="39051" spans="44:74">
      <c r="AR39051" s="8"/>
      <c r="BV39051" s="38"/>
    </row>
    <row r="39052" spans="44:74">
      <c r="AR39052" s="8"/>
      <c r="BV39052" s="38"/>
    </row>
    <row r="39053" spans="44:74">
      <c r="AR39053" s="8"/>
      <c r="BV39053" s="38"/>
    </row>
    <row r="39054" spans="44:74">
      <c r="AR39054" s="8"/>
      <c r="BV39054" s="38"/>
    </row>
    <row r="39055" spans="44:74">
      <c r="AR39055" s="8"/>
      <c r="BV39055" s="38"/>
    </row>
    <row r="39056" spans="44:74">
      <c r="AR39056" s="8"/>
      <c r="BV39056" s="38"/>
    </row>
    <row r="39057" spans="44:74">
      <c r="AR39057" s="8"/>
      <c r="BV39057" s="38"/>
    </row>
    <row r="39058" spans="44:74">
      <c r="AR39058" s="8"/>
      <c r="BV39058" s="38"/>
    </row>
    <row r="39059" spans="44:74">
      <c r="AR39059" s="8"/>
      <c r="BV39059" s="38"/>
    </row>
    <row r="39060" spans="44:74">
      <c r="AR39060" s="8"/>
      <c r="BV39060" s="38"/>
    </row>
    <row r="39061" spans="44:74">
      <c r="AR39061" s="8"/>
      <c r="BV39061" s="38"/>
    </row>
    <row r="39062" spans="44:74">
      <c r="AR39062" s="8"/>
      <c r="BV39062" s="38"/>
    </row>
    <row r="39063" spans="44:74">
      <c r="AR39063" s="8"/>
      <c r="BV39063" s="38"/>
    </row>
    <row r="39064" spans="44:74">
      <c r="AR39064" s="8"/>
      <c r="BV39064" s="38"/>
    </row>
    <row r="39065" spans="44:74">
      <c r="AR39065" s="8"/>
      <c r="BV39065" s="38"/>
    </row>
    <row r="39066" spans="44:74">
      <c r="AR39066" s="8"/>
      <c r="BV39066" s="38"/>
    </row>
    <row r="39067" spans="44:74">
      <c r="AR39067" s="8"/>
      <c r="BV39067" s="38"/>
    </row>
    <row r="39068" spans="44:74">
      <c r="AR39068" s="8"/>
      <c r="BV39068" s="38"/>
    </row>
    <row r="39069" spans="44:74">
      <c r="AR39069" s="8"/>
      <c r="BV39069" s="38"/>
    </row>
    <row r="39070" spans="44:74">
      <c r="AR39070" s="8"/>
      <c r="BV39070" s="38"/>
    </row>
    <row r="39071" spans="44:74">
      <c r="AR39071" s="8"/>
      <c r="BV39071" s="38"/>
    </row>
    <row r="39072" spans="44:74">
      <c r="AR39072" s="8"/>
      <c r="BV39072" s="38"/>
    </row>
    <row r="39073" spans="44:74">
      <c r="AR39073" s="8"/>
      <c r="BV39073" s="38"/>
    </row>
    <row r="39074" spans="44:74">
      <c r="AR39074" s="8"/>
      <c r="BV39074" s="38"/>
    </row>
    <row r="39075" spans="44:74">
      <c r="AR39075" s="8"/>
      <c r="BV39075" s="38"/>
    </row>
    <row r="39076" spans="44:74">
      <c r="AR39076" s="8"/>
      <c r="BV39076" s="38"/>
    </row>
    <row r="39077" spans="44:74">
      <c r="AR39077" s="8"/>
      <c r="BV39077" s="38"/>
    </row>
    <row r="39078" spans="44:74">
      <c r="AR39078" s="8"/>
      <c r="BV39078" s="38"/>
    </row>
    <row r="39079" spans="44:74">
      <c r="AR39079" s="8"/>
      <c r="BV39079" s="38"/>
    </row>
    <row r="39080" spans="44:74">
      <c r="AR39080" s="8"/>
      <c r="BV39080" s="38"/>
    </row>
    <row r="39081" spans="44:74">
      <c r="AR39081" s="8"/>
      <c r="BV39081" s="38"/>
    </row>
    <row r="39082" spans="44:74">
      <c r="AR39082" s="8"/>
      <c r="BV39082" s="38"/>
    </row>
    <row r="39083" spans="44:74">
      <c r="AR39083" s="8"/>
      <c r="BV39083" s="38"/>
    </row>
    <row r="39084" spans="44:74">
      <c r="AR39084" s="8"/>
      <c r="BV39084" s="38"/>
    </row>
    <row r="39085" spans="44:74">
      <c r="AR39085" s="8"/>
      <c r="BV39085" s="38"/>
    </row>
    <row r="39086" spans="44:74">
      <c r="AR39086" s="8"/>
      <c r="BV39086" s="38"/>
    </row>
    <row r="39087" spans="44:74">
      <c r="AR39087" s="8"/>
      <c r="BV39087" s="38"/>
    </row>
    <row r="39088" spans="44:74">
      <c r="AR39088" s="8"/>
      <c r="BV39088" s="38"/>
    </row>
    <row r="39089" spans="44:74">
      <c r="AR39089" s="8"/>
      <c r="BV39089" s="38"/>
    </row>
    <row r="39090" spans="44:74">
      <c r="AR39090" s="8"/>
      <c r="BV39090" s="38"/>
    </row>
    <row r="39091" spans="44:74">
      <c r="AR39091" s="8"/>
      <c r="BV39091" s="38"/>
    </row>
    <row r="39092" spans="44:74">
      <c r="AR39092" s="8"/>
      <c r="BV39092" s="38"/>
    </row>
    <row r="39093" spans="44:74">
      <c r="AR39093" s="8"/>
      <c r="BV39093" s="38"/>
    </row>
    <row r="39094" spans="44:74">
      <c r="AR39094" s="8"/>
      <c r="BV39094" s="38"/>
    </row>
    <row r="39095" spans="44:74">
      <c r="AR39095" s="8"/>
      <c r="BV39095" s="38"/>
    </row>
    <row r="39096" spans="44:74">
      <c r="AR39096" s="8"/>
      <c r="BV39096" s="38"/>
    </row>
    <row r="39097" spans="44:74">
      <c r="AR39097" s="8"/>
      <c r="BV39097" s="38"/>
    </row>
    <row r="39098" spans="44:74">
      <c r="AR39098" s="8"/>
      <c r="BV39098" s="38"/>
    </row>
    <row r="39099" spans="44:74">
      <c r="AR39099" s="8"/>
      <c r="BV39099" s="38"/>
    </row>
    <row r="39100" spans="44:74">
      <c r="AR39100" s="8"/>
      <c r="BV39100" s="38"/>
    </row>
    <row r="39101" spans="44:74">
      <c r="AR39101" s="8"/>
      <c r="BV39101" s="38"/>
    </row>
    <row r="39102" spans="44:74">
      <c r="AR39102" s="8"/>
      <c r="BV39102" s="38"/>
    </row>
    <row r="39103" spans="44:74">
      <c r="AR39103" s="8"/>
      <c r="BV39103" s="38"/>
    </row>
    <row r="39104" spans="44:74">
      <c r="AR39104" s="8"/>
      <c r="BV39104" s="38"/>
    </row>
    <row r="39105" spans="44:74">
      <c r="AR39105" s="8"/>
      <c r="BV39105" s="38"/>
    </row>
    <row r="39106" spans="44:74">
      <c r="AR39106" s="8"/>
      <c r="BV39106" s="38"/>
    </row>
    <row r="39107" spans="44:74">
      <c r="AR39107" s="8"/>
      <c r="BV39107" s="38"/>
    </row>
    <row r="39108" spans="44:74">
      <c r="AR39108" s="8"/>
      <c r="BV39108" s="38"/>
    </row>
    <row r="39109" spans="44:74">
      <c r="AR39109" s="8"/>
      <c r="BV39109" s="38"/>
    </row>
    <row r="39110" spans="44:74">
      <c r="AR39110" s="8"/>
      <c r="BV39110" s="38"/>
    </row>
    <row r="39111" spans="44:74">
      <c r="AR39111" s="8"/>
      <c r="BV39111" s="38"/>
    </row>
    <row r="39112" spans="44:74">
      <c r="AR39112" s="8"/>
      <c r="BV39112" s="38"/>
    </row>
    <row r="39113" spans="44:74">
      <c r="AR39113" s="8"/>
      <c r="BV39113" s="38"/>
    </row>
    <row r="39114" spans="44:74">
      <c r="AR39114" s="8"/>
      <c r="BV39114" s="38"/>
    </row>
    <row r="39115" spans="44:74">
      <c r="AR39115" s="8"/>
      <c r="BV39115" s="38"/>
    </row>
    <row r="39116" spans="44:74">
      <c r="AR39116" s="8"/>
      <c r="BV39116" s="38"/>
    </row>
    <row r="39117" spans="44:74">
      <c r="AR39117" s="8"/>
      <c r="BV39117" s="38"/>
    </row>
    <row r="39118" spans="44:74">
      <c r="AR39118" s="8"/>
      <c r="BV39118" s="38"/>
    </row>
    <row r="39119" spans="44:74">
      <c r="AR39119" s="8"/>
      <c r="BV39119" s="38"/>
    </row>
    <row r="39120" spans="44:74">
      <c r="AR39120" s="8"/>
      <c r="BV39120" s="38"/>
    </row>
    <row r="39121" spans="44:74">
      <c r="AR39121" s="8"/>
      <c r="BV39121" s="38"/>
    </row>
    <row r="39122" spans="44:74">
      <c r="AR39122" s="8"/>
      <c r="BV39122" s="38"/>
    </row>
    <row r="39123" spans="44:74">
      <c r="AR39123" s="8"/>
      <c r="BV39123" s="38"/>
    </row>
    <row r="39124" spans="44:74">
      <c r="AR39124" s="8"/>
      <c r="BV39124" s="38"/>
    </row>
    <row r="39125" spans="44:74">
      <c r="AR39125" s="8"/>
      <c r="BV39125" s="38"/>
    </row>
    <row r="39126" spans="44:74">
      <c r="AR39126" s="8"/>
      <c r="BV39126" s="38"/>
    </row>
    <row r="39127" spans="44:74">
      <c r="AR39127" s="8"/>
      <c r="BV39127" s="38"/>
    </row>
    <row r="39128" spans="44:74">
      <c r="AR39128" s="8"/>
      <c r="BV39128" s="38"/>
    </row>
    <row r="39129" spans="44:74">
      <c r="AR39129" s="8"/>
      <c r="BV39129" s="38"/>
    </row>
    <row r="39130" spans="44:74">
      <c r="AR39130" s="8"/>
      <c r="BV39130" s="38"/>
    </row>
    <row r="39131" spans="44:74">
      <c r="AR39131" s="8"/>
      <c r="BV39131" s="38"/>
    </row>
    <row r="39132" spans="44:74">
      <c r="AR39132" s="8"/>
      <c r="BV39132" s="38"/>
    </row>
    <row r="39133" spans="44:74">
      <c r="AR39133" s="8"/>
      <c r="BV39133" s="38"/>
    </row>
    <row r="39134" spans="44:74">
      <c r="AR39134" s="8"/>
      <c r="BV39134" s="38"/>
    </row>
    <row r="39135" spans="44:74">
      <c r="AR39135" s="8"/>
      <c r="BV39135" s="38"/>
    </row>
    <row r="39136" spans="44:74">
      <c r="AR39136" s="8"/>
      <c r="BV39136" s="38"/>
    </row>
    <row r="39137" spans="44:74">
      <c r="AR39137" s="8"/>
      <c r="BV39137" s="38"/>
    </row>
    <row r="39138" spans="44:74">
      <c r="AR39138" s="8"/>
      <c r="BV39138" s="38"/>
    </row>
    <row r="39139" spans="44:74">
      <c r="AR39139" s="8"/>
      <c r="BV39139" s="38"/>
    </row>
    <row r="39140" spans="44:74">
      <c r="AR39140" s="8"/>
      <c r="BV39140" s="38"/>
    </row>
    <row r="39141" spans="44:74">
      <c r="AR39141" s="8"/>
      <c r="BV39141" s="38"/>
    </row>
    <row r="39142" spans="44:74">
      <c r="AR39142" s="8"/>
      <c r="BV39142" s="38"/>
    </row>
    <row r="39143" spans="44:74">
      <c r="AR39143" s="8"/>
      <c r="BV39143" s="38"/>
    </row>
    <row r="39144" spans="44:74">
      <c r="AR39144" s="8"/>
      <c r="BV39144" s="38"/>
    </row>
    <row r="39145" spans="44:74">
      <c r="AR39145" s="8"/>
      <c r="BV39145" s="38"/>
    </row>
    <row r="39146" spans="44:74">
      <c r="AR39146" s="8"/>
      <c r="BV39146" s="38"/>
    </row>
    <row r="39147" spans="44:74">
      <c r="AR39147" s="8"/>
      <c r="BV39147" s="38"/>
    </row>
    <row r="39148" spans="44:74">
      <c r="AR39148" s="8"/>
      <c r="BV39148" s="38"/>
    </row>
    <row r="39149" spans="44:74">
      <c r="AR39149" s="8"/>
      <c r="BV39149" s="38"/>
    </row>
    <row r="39150" spans="44:74">
      <c r="AR39150" s="8"/>
      <c r="BV39150" s="38"/>
    </row>
    <row r="39151" spans="44:74">
      <c r="AR39151" s="8"/>
      <c r="BV39151" s="38"/>
    </row>
    <row r="39152" spans="44:74">
      <c r="AR39152" s="8"/>
      <c r="BV39152" s="38"/>
    </row>
    <row r="39153" spans="44:74">
      <c r="AR39153" s="8"/>
      <c r="BV39153" s="38"/>
    </row>
    <row r="39154" spans="44:74">
      <c r="AR39154" s="8"/>
      <c r="BV39154" s="38"/>
    </row>
    <row r="39155" spans="44:74">
      <c r="AR39155" s="8"/>
      <c r="BV39155" s="38"/>
    </row>
    <row r="39156" spans="44:74">
      <c r="AR39156" s="8"/>
      <c r="BV39156" s="38"/>
    </row>
    <row r="39157" spans="44:74">
      <c r="AR39157" s="8"/>
      <c r="BV39157" s="38"/>
    </row>
    <row r="39158" spans="44:74">
      <c r="AR39158" s="8"/>
      <c r="BV39158" s="38"/>
    </row>
    <row r="39159" spans="44:74">
      <c r="AR39159" s="8"/>
      <c r="BV39159" s="38"/>
    </row>
    <row r="39160" spans="44:74">
      <c r="AR39160" s="8"/>
      <c r="BV39160" s="38"/>
    </row>
    <row r="39161" spans="44:74">
      <c r="AR39161" s="8"/>
      <c r="BV39161" s="38"/>
    </row>
    <row r="39162" spans="44:74">
      <c r="AR39162" s="8"/>
      <c r="BV39162" s="38"/>
    </row>
    <row r="39163" spans="44:74">
      <c r="AR39163" s="8"/>
      <c r="BV39163" s="38"/>
    </row>
    <row r="39164" spans="44:74">
      <c r="AR39164" s="8"/>
      <c r="BV39164" s="38"/>
    </row>
    <row r="39165" spans="44:74">
      <c r="AR39165" s="8"/>
      <c r="BV39165" s="38"/>
    </row>
    <row r="39166" spans="44:74">
      <c r="AR39166" s="8"/>
      <c r="BV39166" s="38"/>
    </row>
    <row r="39167" spans="44:74">
      <c r="AR39167" s="8"/>
      <c r="BV39167" s="38"/>
    </row>
    <row r="39168" spans="44:74">
      <c r="AR39168" s="8"/>
      <c r="BV39168" s="38"/>
    </row>
    <row r="39169" spans="44:74">
      <c r="AR39169" s="8"/>
      <c r="BV39169" s="38"/>
    </row>
    <row r="39170" spans="44:74">
      <c r="AR39170" s="8"/>
      <c r="BV39170" s="38"/>
    </row>
    <row r="39171" spans="44:74">
      <c r="AR39171" s="8"/>
      <c r="BV39171" s="38"/>
    </row>
    <row r="39172" spans="44:74">
      <c r="AR39172" s="8"/>
      <c r="BV39172" s="38"/>
    </row>
    <row r="39173" spans="44:74">
      <c r="AR39173" s="8"/>
      <c r="BV39173" s="38"/>
    </row>
    <row r="39174" spans="44:74">
      <c r="AR39174" s="8"/>
      <c r="BV39174" s="38"/>
    </row>
    <row r="39175" spans="44:74">
      <c r="AR39175" s="8"/>
      <c r="BV39175" s="38"/>
    </row>
    <row r="39176" spans="44:74">
      <c r="AR39176" s="8"/>
      <c r="BV39176" s="38"/>
    </row>
    <row r="39177" spans="44:74">
      <c r="AR39177" s="8"/>
      <c r="BV39177" s="38"/>
    </row>
    <row r="39178" spans="44:74">
      <c r="AR39178" s="8"/>
      <c r="BV39178" s="38"/>
    </row>
    <row r="39179" spans="44:74">
      <c r="AR39179" s="8"/>
      <c r="BV39179" s="38"/>
    </row>
    <row r="39180" spans="44:74">
      <c r="AR39180" s="8"/>
      <c r="BV39180" s="38"/>
    </row>
    <row r="39181" spans="44:74">
      <c r="AR39181" s="8"/>
      <c r="BV39181" s="38"/>
    </row>
    <row r="39182" spans="44:74">
      <c r="AR39182" s="8"/>
      <c r="BV39182" s="38"/>
    </row>
    <row r="39183" spans="44:74">
      <c r="AR39183" s="8"/>
      <c r="BV39183" s="38"/>
    </row>
    <row r="39184" spans="44:74">
      <c r="AR39184" s="8"/>
      <c r="BV39184" s="38"/>
    </row>
    <row r="39185" spans="44:74">
      <c r="AR39185" s="8"/>
      <c r="BV39185" s="38"/>
    </row>
    <row r="39186" spans="44:74">
      <c r="AR39186" s="8"/>
      <c r="BV39186" s="38"/>
    </row>
    <row r="39187" spans="44:74">
      <c r="AR39187" s="8"/>
      <c r="BV39187" s="38"/>
    </row>
    <row r="39188" spans="44:74">
      <c r="AR39188" s="8"/>
      <c r="BV39188" s="38"/>
    </row>
    <row r="39189" spans="44:74">
      <c r="AR39189" s="8"/>
      <c r="BV39189" s="38"/>
    </row>
    <row r="39190" spans="44:74">
      <c r="AR39190" s="8"/>
      <c r="BV39190" s="38"/>
    </row>
    <row r="39191" spans="44:74">
      <c r="AR39191" s="8"/>
      <c r="BV39191" s="38"/>
    </row>
    <row r="39192" spans="44:74">
      <c r="AR39192" s="8"/>
      <c r="BV39192" s="38"/>
    </row>
    <row r="39193" spans="44:74">
      <c r="AR39193" s="8"/>
      <c r="BV39193" s="38"/>
    </row>
    <row r="39194" spans="44:74">
      <c r="AR39194" s="8"/>
      <c r="BV39194" s="38"/>
    </row>
    <row r="39195" spans="44:74">
      <c r="AR39195" s="8"/>
      <c r="BV39195" s="38"/>
    </row>
    <row r="39196" spans="44:74">
      <c r="AR39196" s="8"/>
      <c r="BV39196" s="38"/>
    </row>
    <row r="39197" spans="44:74">
      <c r="AR39197" s="8"/>
      <c r="BV39197" s="38"/>
    </row>
    <row r="39198" spans="44:74">
      <c r="AR39198" s="8"/>
      <c r="BV39198" s="38"/>
    </row>
    <row r="39199" spans="44:74">
      <c r="AR39199" s="8"/>
      <c r="BV39199" s="38"/>
    </row>
    <row r="39200" spans="44:74">
      <c r="AR39200" s="8"/>
      <c r="BV39200" s="38"/>
    </row>
    <row r="39201" spans="44:74">
      <c r="AR39201" s="8"/>
      <c r="BV39201" s="38"/>
    </row>
    <row r="39202" spans="44:74">
      <c r="AR39202" s="8"/>
      <c r="BV39202" s="38"/>
    </row>
    <row r="39203" spans="44:74">
      <c r="AR39203" s="8"/>
      <c r="BV39203" s="38"/>
    </row>
    <row r="39204" spans="44:74">
      <c r="AR39204" s="8"/>
      <c r="BV39204" s="38"/>
    </row>
    <row r="39205" spans="44:74">
      <c r="AR39205" s="8"/>
      <c r="BV39205" s="38"/>
    </row>
    <row r="39206" spans="44:74">
      <c r="AR39206" s="8"/>
      <c r="BV39206" s="38"/>
    </row>
    <row r="39207" spans="44:74">
      <c r="AR39207" s="8"/>
      <c r="BV39207" s="38"/>
    </row>
    <row r="39208" spans="44:74">
      <c r="AR39208" s="8"/>
      <c r="BV39208" s="38"/>
    </row>
    <row r="39209" spans="44:74">
      <c r="AR39209" s="8"/>
      <c r="BV39209" s="38"/>
    </row>
    <row r="39210" spans="44:74">
      <c r="AR39210" s="8"/>
      <c r="BV39210" s="38"/>
    </row>
    <row r="39211" spans="44:74">
      <c r="AR39211" s="8"/>
      <c r="BV39211" s="38"/>
    </row>
    <row r="39212" spans="44:74">
      <c r="AR39212" s="8"/>
      <c r="BV39212" s="38"/>
    </row>
    <row r="39213" spans="44:74">
      <c r="AR39213" s="8"/>
      <c r="BV39213" s="38"/>
    </row>
    <row r="39214" spans="44:74">
      <c r="AR39214" s="8"/>
      <c r="BV39214" s="38"/>
    </row>
    <row r="39215" spans="44:74">
      <c r="AR39215" s="8"/>
      <c r="BV39215" s="38"/>
    </row>
    <row r="39216" spans="44:74">
      <c r="AR39216" s="8"/>
      <c r="BV39216" s="38"/>
    </row>
    <row r="39217" spans="44:74">
      <c r="AR39217" s="8"/>
      <c r="BV39217" s="38"/>
    </row>
    <row r="39218" spans="44:74">
      <c r="AR39218" s="8"/>
      <c r="BV39218" s="38"/>
    </row>
    <row r="39219" spans="44:74">
      <c r="AR39219" s="8"/>
      <c r="BV39219" s="38"/>
    </row>
    <row r="39220" spans="44:74">
      <c r="AR39220" s="8"/>
      <c r="BV39220" s="38"/>
    </row>
    <row r="39221" spans="44:74">
      <c r="AR39221" s="8"/>
      <c r="BV39221" s="38"/>
    </row>
    <row r="39222" spans="44:74">
      <c r="AR39222" s="8"/>
      <c r="BV39222" s="38"/>
    </row>
    <row r="39223" spans="44:74">
      <c r="AR39223" s="8"/>
      <c r="BV39223" s="38"/>
    </row>
    <row r="39224" spans="44:74">
      <c r="AR39224" s="8"/>
      <c r="BV39224" s="38"/>
    </row>
    <row r="39225" spans="44:74">
      <c r="AR39225" s="8"/>
      <c r="BV39225" s="38"/>
    </row>
    <row r="39226" spans="44:74">
      <c r="AR39226" s="8"/>
      <c r="BV39226" s="38"/>
    </row>
    <row r="39227" spans="44:74">
      <c r="AR39227" s="8"/>
      <c r="BV39227" s="38"/>
    </row>
    <row r="39228" spans="44:74">
      <c r="AR39228" s="8"/>
      <c r="BV39228" s="38"/>
    </row>
    <row r="39229" spans="44:74">
      <c r="AR39229" s="8"/>
      <c r="BV39229" s="38"/>
    </row>
    <row r="39230" spans="44:74">
      <c r="AR39230" s="8"/>
      <c r="BV39230" s="38"/>
    </row>
    <row r="39231" spans="44:74">
      <c r="AR39231" s="8"/>
      <c r="BV39231" s="38"/>
    </row>
    <row r="39232" spans="44:74">
      <c r="AR39232" s="8"/>
      <c r="BV39232" s="38"/>
    </row>
    <row r="39233" spans="44:74">
      <c r="AR39233" s="8"/>
      <c r="BV39233" s="38"/>
    </row>
    <row r="39234" spans="44:74">
      <c r="AR39234" s="8"/>
      <c r="BV39234" s="38"/>
    </row>
    <row r="39235" spans="44:74">
      <c r="AR39235" s="8"/>
      <c r="BV39235" s="38"/>
    </row>
    <row r="39236" spans="44:74">
      <c r="AR39236" s="8"/>
      <c r="BV39236" s="38"/>
    </row>
    <row r="39237" spans="44:74">
      <c r="AR39237" s="8"/>
      <c r="BV39237" s="38"/>
    </row>
    <row r="39238" spans="44:74">
      <c r="AR39238" s="8"/>
      <c r="BV39238" s="38"/>
    </row>
    <row r="39239" spans="44:74">
      <c r="AR39239" s="8"/>
      <c r="BV39239" s="38"/>
    </row>
    <row r="39240" spans="44:74">
      <c r="AR39240" s="8"/>
      <c r="BV39240" s="38"/>
    </row>
    <row r="39241" spans="44:74">
      <c r="AR39241" s="8"/>
      <c r="BV39241" s="38"/>
    </row>
    <row r="39242" spans="44:74">
      <c r="AR39242" s="8"/>
      <c r="BV39242" s="38"/>
    </row>
    <row r="39243" spans="44:74">
      <c r="AR39243" s="8"/>
      <c r="BV39243" s="38"/>
    </row>
    <row r="39244" spans="44:74">
      <c r="AR39244" s="8"/>
      <c r="BV39244" s="38"/>
    </row>
    <row r="39245" spans="44:74">
      <c r="AR39245" s="8"/>
      <c r="BV39245" s="38"/>
    </row>
    <row r="39246" spans="44:74">
      <c r="AR39246" s="8"/>
      <c r="BV39246" s="38"/>
    </row>
    <row r="39247" spans="44:74">
      <c r="AR39247" s="8"/>
      <c r="BV39247" s="38"/>
    </row>
    <row r="39248" spans="44:74">
      <c r="AR39248" s="8"/>
      <c r="BV39248" s="38"/>
    </row>
    <row r="39249" spans="44:74">
      <c r="AR39249" s="8"/>
      <c r="BV39249" s="38"/>
    </row>
    <row r="39250" spans="44:74">
      <c r="AR39250" s="8"/>
      <c r="BV39250" s="38"/>
    </row>
    <row r="39251" spans="44:74">
      <c r="AR39251" s="8"/>
      <c r="BV39251" s="38"/>
    </row>
    <row r="39252" spans="44:74">
      <c r="AR39252" s="8"/>
      <c r="BV39252" s="38"/>
    </row>
    <row r="39253" spans="44:74">
      <c r="AR39253" s="8"/>
      <c r="BV39253" s="38"/>
    </row>
    <row r="39254" spans="44:74">
      <c r="AR39254" s="8"/>
      <c r="BV39254" s="38"/>
    </row>
    <row r="39255" spans="44:74">
      <c r="AR39255" s="8"/>
      <c r="BV39255" s="38"/>
    </row>
    <row r="39256" spans="44:74">
      <c r="AR39256" s="8"/>
      <c r="BV39256" s="38"/>
    </row>
    <row r="39257" spans="44:74">
      <c r="AR39257" s="8"/>
      <c r="BV39257" s="38"/>
    </row>
    <row r="39258" spans="44:74">
      <c r="AR39258" s="8"/>
      <c r="BV39258" s="38"/>
    </row>
    <row r="39259" spans="44:74">
      <c r="AR39259" s="8"/>
      <c r="BV39259" s="38"/>
    </row>
    <row r="39260" spans="44:74">
      <c r="AR39260" s="8"/>
      <c r="BV39260" s="38"/>
    </row>
    <row r="39261" spans="44:74">
      <c r="AR39261" s="8"/>
      <c r="BV39261" s="38"/>
    </row>
    <row r="39262" spans="44:74">
      <c r="AR39262" s="8"/>
      <c r="BV39262" s="38"/>
    </row>
    <row r="39263" spans="44:74">
      <c r="AR39263" s="8"/>
      <c r="BV39263" s="38"/>
    </row>
    <row r="39264" spans="44:74">
      <c r="AR39264" s="8"/>
      <c r="BV39264" s="38"/>
    </row>
    <row r="39265" spans="44:74">
      <c r="AR39265" s="8"/>
      <c r="BV39265" s="38"/>
    </row>
    <row r="39266" spans="44:74">
      <c r="AR39266" s="8"/>
      <c r="BV39266" s="38"/>
    </row>
    <row r="39267" spans="44:74">
      <c r="AR39267" s="8"/>
      <c r="BV39267" s="38"/>
    </row>
    <row r="39268" spans="44:74">
      <c r="AR39268" s="8"/>
      <c r="BV39268" s="38"/>
    </row>
    <row r="39269" spans="44:74">
      <c r="AR39269" s="8"/>
      <c r="BV39269" s="38"/>
    </row>
    <row r="39270" spans="44:74">
      <c r="AR39270" s="8"/>
      <c r="BV39270" s="38"/>
    </row>
    <row r="39271" spans="44:74">
      <c r="AR39271" s="8"/>
      <c r="BV39271" s="38"/>
    </row>
    <row r="39272" spans="44:74">
      <c r="AR39272" s="8"/>
      <c r="BV39272" s="38"/>
    </row>
    <row r="39273" spans="44:74">
      <c r="AR39273" s="8"/>
      <c r="BV39273" s="38"/>
    </row>
    <row r="39274" spans="44:74">
      <c r="AR39274" s="8"/>
      <c r="BV39274" s="38"/>
    </row>
    <row r="39275" spans="44:74">
      <c r="AR39275" s="8"/>
      <c r="BV39275" s="38"/>
    </row>
    <row r="39276" spans="44:74">
      <c r="AR39276" s="8"/>
      <c r="BV39276" s="38"/>
    </row>
    <row r="39277" spans="44:74">
      <c r="AR39277" s="8"/>
      <c r="BV39277" s="38"/>
    </row>
    <row r="39278" spans="44:74">
      <c r="AR39278" s="8"/>
      <c r="BV39278" s="38"/>
    </row>
    <row r="39279" spans="44:74">
      <c r="AR39279" s="8"/>
      <c r="BV39279" s="38"/>
    </row>
    <row r="39280" spans="44:74">
      <c r="AR39280" s="8"/>
      <c r="BV39280" s="38"/>
    </row>
    <row r="39281" spans="44:74">
      <c r="AR39281" s="8"/>
      <c r="BV39281" s="38"/>
    </row>
    <row r="39282" spans="44:74">
      <c r="AR39282" s="8"/>
      <c r="BV39282" s="38"/>
    </row>
    <row r="39283" spans="44:74">
      <c r="AR39283" s="8"/>
      <c r="BV39283" s="38"/>
    </row>
    <row r="39284" spans="44:74">
      <c r="AR39284" s="8"/>
      <c r="BV39284" s="38"/>
    </row>
    <row r="39285" spans="44:74">
      <c r="AR39285" s="8"/>
      <c r="BV39285" s="38"/>
    </row>
    <row r="39286" spans="44:74">
      <c r="AR39286" s="8"/>
      <c r="BV39286" s="38"/>
    </row>
    <row r="39287" spans="44:74">
      <c r="AR39287" s="8"/>
      <c r="BV39287" s="38"/>
    </row>
    <row r="39288" spans="44:74">
      <c r="AR39288" s="8"/>
      <c r="BV39288" s="38"/>
    </row>
    <row r="39289" spans="44:74">
      <c r="AR39289" s="8"/>
      <c r="BV39289" s="38"/>
    </row>
    <row r="39290" spans="44:74">
      <c r="AR39290" s="8"/>
      <c r="BV39290" s="38"/>
    </row>
    <row r="39291" spans="44:74">
      <c r="AR39291" s="8"/>
      <c r="BV39291" s="38"/>
    </row>
    <row r="39292" spans="44:74">
      <c r="AR39292" s="8"/>
      <c r="BV39292" s="38"/>
    </row>
    <row r="39293" spans="44:74">
      <c r="AR39293" s="8"/>
      <c r="BV39293" s="38"/>
    </row>
    <row r="39294" spans="44:74">
      <c r="AR39294" s="8"/>
      <c r="BV39294" s="38"/>
    </row>
    <row r="39295" spans="44:74">
      <c r="AR39295" s="8"/>
      <c r="BV39295" s="38"/>
    </row>
    <row r="39296" spans="44:74">
      <c r="AR39296" s="8"/>
      <c r="BV39296" s="38"/>
    </row>
    <row r="39297" spans="44:74">
      <c r="AR39297" s="8"/>
      <c r="BV39297" s="38"/>
    </row>
    <row r="39298" spans="44:74">
      <c r="AR39298" s="8"/>
      <c r="BV39298" s="38"/>
    </row>
    <row r="39299" spans="44:74">
      <c r="AR39299" s="8"/>
      <c r="BV39299" s="38"/>
    </row>
    <row r="39300" spans="44:74">
      <c r="AR39300" s="8"/>
      <c r="BV39300" s="38"/>
    </row>
    <row r="39301" spans="44:74">
      <c r="AR39301" s="8"/>
      <c r="BV39301" s="38"/>
    </row>
    <row r="39302" spans="44:74">
      <c r="AR39302" s="8"/>
      <c r="BV39302" s="38"/>
    </row>
    <row r="39303" spans="44:74">
      <c r="AR39303" s="8"/>
      <c r="BV39303" s="38"/>
    </row>
    <row r="39304" spans="44:74">
      <c r="AR39304" s="8"/>
      <c r="BV39304" s="38"/>
    </row>
    <row r="39305" spans="44:74">
      <c r="AR39305" s="8"/>
      <c r="BV39305" s="38"/>
    </row>
    <row r="39306" spans="44:74">
      <c r="AR39306" s="8"/>
      <c r="BV39306" s="38"/>
    </row>
    <row r="39307" spans="44:74">
      <c r="AR39307" s="8"/>
      <c r="BV39307" s="38"/>
    </row>
    <row r="39308" spans="44:74">
      <c r="AR39308" s="8"/>
      <c r="BV39308" s="38"/>
    </row>
    <row r="39309" spans="44:74">
      <c r="AR39309" s="8"/>
      <c r="BV39309" s="38"/>
    </row>
    <row r="39310" spans="44:74">
      <c r="AR39310" s="8"/>
      <c r="BV39310" s="38"/>
    </row>
    <row r="39311" spans="44:74">
      <c r="AR39311" s="8"/>
      <c r="BV39311" s="38"/>
    </row>
    <row r="39312" spans="44:74">
      <c r="AR39312" s="8"/>
      <c r="BV39312" s="38"/>
    </row>
    <row r="39313" spans="44:74">
      <c r="AR39313" s="8"/>
      <c r="BV39313" s="38"/>
    </row>
    <row r="39314" spans="44:74">
      <c r="AR39314" s="8"/>
      <c r="BV39314" s="38"/>
    </row>
    <row r="39315" spans="44:74">
      <c r="AR39315" s="8"/>
      <c r="BV39315" s="38"/>
    </row>
    <row r="39316" spans="44:74">
      <c r="AR39316" s="8"/>
      <c r="BV39316" s="38"/>
    </row>
    <row r="39317" spans="44:74">
      <c r="AR39317" s="8"/>
      <c r="BV39317" s="38"/>
    </row>
    <row r="39318" spans="44:74">
      <c r="AR39318" s="8"/>
      <c r="BV39318" s="38"/>
    </row>
    <row r="39319" spans="44:74">
      <c r="AR39319" s="8"/>
      <c r="BV39319" s="38"/>
    </row>
    <row r="39320" spans="44:74">
      <c r="AR39320" s="8"/>
      <c r="BV39320" s="38"/>
    </row>
    <row r="39321" spans="44:74">
      <c r="AR39321" s="8"/>
      <c r="BV39321" s="38"/>
    </row>
    <row r="39322" spans="44:74">
      <c r="AR39322" s="8"/>
      <c r="BV39322" s="38"/>
    </row>
    <row r="39323" spans="44:74">
      <c r="AR39323" s="8"/>
      <c r="BV39323" s="38"/>
    </row>
    <row r="39324" spans="44:74">
      <c r="AR39324" s="8"/>
      <c r="BV39324" s="38"/>
    </row>
    <row r="39325" spans="44:74">
      <c r="AR39325" s="8"/>
      <c r="BV39325" s="38"/>
    </row>
    <row r="39326" spans="44:74">
      <c r="AR39326" s="8"/>
      <c r="BV39326" s="38"/>
    </row>
    <row r="39327" spans="44:74">
      <c r="AR39327" s="8"/>
      <c r="BV39327" s="38"/>
    </row>
    <row r="39328" spans="44:74">
      <c r="AR39328" s="8"/>
      <c r="BV39328" s="38"/>
    </row>
    <row r="39329" spans="44:74">
      <c r="AR39329" s="8"/>
      <c r="BV39329" s="38"/>
    </row>
    <row r="39330" spans="44:74">
      <c r="AR39330" s="8"/>
      <c r="BV39330" s="38"/>
    </row>
    <row r="39331" spans="44:74">
      <c r="AR39331" s="8"/>
      <c r="BV39331" s="38"/>
    </row>
    <row r="39332" spans="44:74">
      <c r="AR39332" s="8"/>
      <c r="BV39332" s="38"/>
    </row>
    <row r="39333" spans="44:74">
      <c r="AR39333" s="8"/>
      <c r="BV39333" s="38"/>
    </row>
    <row r="39334" spans="44:74">
      <c r="AR39334" s="8"/>
      <c r="BV39334" s="38"/>
    </row>
    <row r="39335" spans="44:74">
      <c r="AR39335" s="8"/>
      <c r="BV39335" s="38"/>
    </row>
    <row r="39336" spans="44:74">
      <c r="AR39336" s="8"/>
      <c r="BV39336" s="38"/>
    </row>
    <row r="39337" spans="44:74">
      <c r="AR39337" s="8"/>
      <c r="BV39337" s="38"/>
    </row>
    <row r="39338" spans="44:74">
      <c r="AR39338" s="8"/>
      <c r="BV39338" s="38"/>
    </row>
    <row r="39339" spans="44:74">
      <c r="AR39339" s="8"/>
      <c r="BV39339" s="38"/>
    </row>
    <row r="39340" spans="44:74">
      <c r="AR39340" s="8"/>
      <c r="BV39340" s="38"/>
    </row>
    <row r="39341" spans="44:74">
      <c r="AR39341" s="8"/>
      <c r="BV39341" s="38"/>
    </row>
    <row r="39342" spans="44:74">
      <c r="AR39342" s="8"/>
      <c r="BV39342" s="38"/>
    </row>
    <row r="39343" spans="44:74">
      <c r="AR39343" s="8"/>
      <c r="BV39343" s="38"/>
    </row>
    <row r="39344" spans="44:74">
      <c r="AR39344" s="8"/>
      <c r="BV39344" s="38"/>
    </row>
    <row r="39345" spans="44:74">
      <c r="AR39345" s="8"/>
      <c r="BV39345" s="38"/>
    </row>
    <row r="39346" spans="44:74">
      <c r="AR39346" s="8"/>
      <c r="BV39346" s="38"/>
    </row>
    <row r="39347" spans="44:74">
      <c r="AR39347" s="8"/>
      <c r="BV39347" s="38"/>
    </row>
    <row r="39348" spans="44:74">
      <c r="AR39348" s="8"/>
      <c r="BV39348" s="38"/>
    </row>
    <row r="39349" spans="44:74">
      <c r="AR39349" s="8"/>
      <c r="BV39349" s="38"/>
    </row>
    <row r="39350" spans="44:74">
      <c r="AR39350" s="8"/>
      <c r="BV39350" s="38"/>
    </row>
    <row r="39351" spans="44:74">
      <c r="AR39351" s="8"/>
      <c r="BV39351" s="38"/>
    </row>
    <row r="39352" spans="44:74">
      <c r="AR39352" s="8"/>
      <c r="BV39352" s="38"/>
    </row>
    <row r="39353" spans="44:74">
      <c r="AR39353" s="8"/>
      <c r="BV39353" s="38"/>
    </row>
    <row r="39354" spans="44:74">
      <c r="AR39354" s="8"/>
      <c r="BV39354" s="38"/>
    </row>
    <row r="39355" spans="44:74">
      <c r="AR39355" s="8"/>
      <c r="BV39355" s="38"/>
    </row>
    <row r="39356" spans="44:74">
      <c r="AR39356" s="8"/>
      <c r="BV39356" s="38"/>
    </row>
    <row r="39357" spans="44:74">
      <c r="AR39357" s="8"/>
      <c r="BV39357" s="38"/>
    </row>
    <row r="39358" spans="44:74">
      <c r="AR39358" s="8"/>
      <c r="BV39358" s="38"/>
    </row>
    <row r="39359" spans="44:74">
      <c r="AR39359" s="8"/>
      <c r="BV39359" s="38"/>
    </row>
    <row r="39360" spans="44:74">
      <c r="AR39360" s="8"/>
      <c r="BV39360" s="38"/>
    </row>
    <row r="39361" spans="44:74">
      <c r="AR39361" s="8"/>
      <c r="BV39361" s="38"/>
    </row>
    <row r="39362" spans="44:74">
      <c r="AR39362" s="8"/>
      <c r="BV39362" s="38"/>
    </row>
    <row r="39363" spans="44:74">
      <c r="AR39363" s="8"/>
      <c r="BV39363" s="38"/>
    </row>
    <row r="39364" spans="44:74">
      <c r="AR39364" s="8"/>
      <c r="BV39364" s="38"/>
    </row>
    <row r="39365" spans="44:74">
      <c r="AR39365" s="8"/>
      <c r="BV39365" s="38"/>
    </row>
    <row r="39366" spans="44:74">
      <c r="AR39366" s="8"/>
      <c r="BV39366" s="38"/>
    </row>
    <row r="39367" spans="44:74">
      <c r="AR39367" s="8"/>
      <c r="BV39367" s="38"/>
    </row>
    <row r="39368" spans="44:74">
      <c r="AR39368" s="8"/>
      <c r="BV39368" s="38"/>
    </row>
    <row r="39369" spans="44:74">
      <c r="AR39369" s="8"/>
      <c r="BV39369" s="38"/>
    </row>
    <row r="39370" spans="44:74">
      <c r="AR39370" s="8"/>
      <c r="BV39370" s="38"/>
    </row>
    <row r="39371" spans="44:74">
      <c r="AR39371" s="8"/>
      <c r="BV39371" s="38"/>
    </row>
    <row r="39372" spans="44:74">
      <c r="AR39372" s="8"/>
      <c r="BV39372" s="38"/>
    </row>
    <row r="39373" spans="44:74">
      <c r="AR39373" s="8"/>
      <c r="BV39373" s="38"/>
    </row>
    <row r="39374" spans="44:74">
      <c r="AR39374" s="8"/>
      <c r="BV39374" s="38"/>
    </row>
    <row r="39375" spans="44:74">
      <c r="AR39375" s="8"/>
      <c r="BV39375" s="38"/>
    </row>
    <row r="39376" spans="44:74">
      <c r="AR39376" s="8"/>
      <c r="BV39376" s="38"/>
    </row>
    <row r="39377" spans="44:74">
      <c r="AR39377" s="8"/>
      <c r="BV39377" s="38"/>
    </row>
    <row r="39378" spans="44:74">
      <c r="AR39378" s="8"/>
      <c r="BV39378" s="38"/>
    </row>
    <row r="39379" spans="44:74">
      <c r="AR39379" s="8"/>
      <c r="BV39379" s="38"/>
    </row>
    <row r="39380" spans="44:74">
      <c r="AR39380" s="8"/>
      <c r="BV39380" s="38"/>
    </row>
    <row r="39381" spans="44:74">
      <c r="AR39381" s="8"/>
      <c r="BV39381" s="38"/>
    </row>
    <row r="39382" spans="44:74">
      <c r="AR39382" s="8"/>
      <c r="BV39382" s="38"/>
    </row>
    <row r="39383" spans="44:74">
      <c r="AR39383" s="8"/>
      <c r="BV39383" s="38"/>
    </row>
    <row r="39384" spans="44:74">
      <c r="AR39384" s="8"/>
      <c r="BV39384" s="38"/>
    </row>
    <row r="39385" spans="44:74">
      <c r="AR39385" s="8"/>
      <c r="BV39385" s="38"/>
    </row>
    <row r="39386" spans="44:74">
      <c r="AR39386" s="8"/>
      <c r="BV39386" s="38"/>
    </row>
    <row r="39387" spans="44:74">
      <c r="AR39387" s="8"/>
      <c r="BV39387" s="38"/>
    </row>
    <row r="39388" spans="44:74">
      <c r="AR39388" s="8"/>
      <c r="BV39388" s="38"/>
    </row>
    <row r="39389" spans="44:74">
      <c r="AR39389" s="8"/>
      <c r="BV39389" s="38"/>
    </row>
    <row r="39390" spans="44:74">
      <c r="AR39390" s="8"/>
      <c r="BV39390" s="38"/>
    </row>
    <row r="39391" spans="44:74">
      <c r="AR39391" s="8"/>
      <c r="BV39391" s="38"/>
    </row>
    <row r="39392" spans="44:74">
      <c r="AR39392" s="8"/>
      <c r="BV39392" s="38"/>
    </row>
    <row r="39393" spans="44:74">
      <c r="AR39393" s="8"/>
      <c r="BV39393" s="38"/>
    </row>
    <row r="39394" spans="44:74">
      <c r="AR39394" s="8"/>
      <c r="BV39394" s="38"/>
    </row>
    <row r="39395" spans="44:74">
      <c r="AR39395" s="8"/>
      <c r="BV39395" s="38"/>
    </row>
    <row r="39396" spans="44:74">
      <c r="AR39396" s="8"/>
      <c r="BV39396" s="38"/>
    </row>
    <row r="39397" spans="44:74">
      <c r="AR39397" s="8"/>
      <c r="BV39397" s="38"/>
    </row>
    <row r="39398" spans="44:74">
      <c r="AR39398" s="8"/>
      <c r="BV39398" s="38"/>
    </row>
    <row r="39399" spans="44:74">
      <c r="AR39399" s="8"/>
      <c r="BV39399" s="38"/>
    </row>
    <row r="39400" spans="44:74">
      <c r="AR39400" s="8"/>
      <c r="BV39400" s="38"/>
    </row>
    <row r="39401" spans="44:74">
      <c r="AR39401" s="8"/>
      <c r="BV39401" s="38"/>
    </row>
    <row r="39402" spans="44:74">
      <c r="AR39402" s="8"/>
      <c r="BV39402" s="38"/>
    </row>
    <row r="39403" spans="44:74">
      <c r="AR39403" s="8"/>
      <c r="BV39403" s="38"/>
    </row>
    <row r="39404" spans="44:74">
      <c r="AR39404" s="8"/>
      <c r="BV39404" s="38"/>
    </row>
    <row r="39405" spans="44:74">
      <c r="AR39405" s="8"/>
      <c r="BV39405" s="38"/>
    </row>
    <row r="39406" spans="44:74">
      <c r="AR39406" s="8"/>
      <c r="BV39406" s="38"/>
    </row>
    <row r="39407" spans="44:74">
      <c r="AR39407" s="8"/>
      <c r="BV39407" s="38"/>
    </row>
    <row r="39408" spans="44:74">
      <c r="AR39408" s="8"/>
      <c r="BV39408" s="38"/>
    </row>
    <row r="39409" spans="44:74">
      <c r="AR39409" s="8"/>
      <c r="BV39409" s="38"/>
    </row>
    <row r="39410" spans="44:74">
      <c r="AR39410" s="8"/>
      <c r="BV39410" s="38"/>
    </row>
    <row r="39411" spans="44:74">
      <c r="AR39411" s="8"/>
      <c r="BV39411" s="38"/>
    </row>
    <row r="39412" spans="44:74">
      <c r="AR39412" s="8"/>
      <c r="BV39412" s="38"/>
    </row>
    <row r="39413" spans="44:74">
      <c r="AR39413" s="8"/>
      <c r="BV39413" s="38"/>
    </row>
    <row r="39414" spans="44:74">
      <c r="AR39414" s="8"/>
      <c r="BV39414" s="38"/>
    </row>
    <row r="39415" spans="44:74">
      <c r="AR39415" s="8"/>
      <c r="BV39415" s="38"/>
    </row>
    <row r="39416" spans="44:74">
      <c r="AR39416" s="8"/>
      <c r="BV39416" s="38"/>
    </row>
    <row r="39417" spans="44:74">
      <c r="AR39417" s="8"/>
      <c r="BV39417" s="38"/>
    </row>
    <row r="39418" spans="44:74">
      <c r="AR39418" s="8"/>
      <c r="BV39418" s="38"/>
    </row>
    <row r="39419" spans="44:74">
      <c r="AR39419" s="8"/>
      <c r="BV39419" s="38"/>
    </row>
    <row r="39420" spans="44:74">
      <c r="AR39420" s="8"/>
      <c r="BV39420" s="38"/>
    </row>
    <row r="39421" spans="44:74">
      <c r="AR39421" s="8"/>
      <c r="BV39421" s="38"/>
    </row>
    <row r="39422" spans="44:74">
      <c r="AR39422" s="8"/>
      <c r="BV39422" s="38"/>
    </row>
    <row r="39423" spans="44:74">
      <c r="AR39423" s="8"/>
      <c r="BV39423" s="38"/>
    </row>
    <row r="39424" spans="44:74">
      <c r="AR39424" s="8"/>
      <c r="BV39424" s="38"/>
    </row>
    <row r="39425" spans="44:74">
      <c r="AR39425" s="8"/>
      <c r="BV39425" s="38"/>
    </row>
    <row r="39426" spans="44:74">
      <c r="AR39426" s="8"/>
      <c r="BV39426" s="38"/>
    </row>
    <row r="39427" spans="44:74">
      <c r="AR39427" s="8"/>
      <c r="BV39427" s="38"/>
    </row>
    <row r="39428" spans="44:74">
      <c r="AR39428" s="8"/>
      <c r="BV39428" s="38"/>
    </row>
    <row r="39429" spans="44:74">
      <c r="AR39429" s="8"/>
      <c r="BV39429" s="38"/>
    </row>
    <row r="39430" spans="44:74">
      <c r="AR39430" s="8"/>
      <c r="BV39430" s="38"/>
    </row>
    <row r="39431" spans="44:74">
      <c r="AR39431" s="8"/>
      <c r="BV39431" s="38"/>
    </row>
    <row r="39432" spans="44:74">
      <c r="AR39432" s="8"/>
      <c r="BV39432" s="38"/>
    </row>
    <row r="39433" spans="44:74">
      <c r="AR39433" s="8"/>
      <c r="BV39433" s="38"/>
    </row>
    <row r="39434" spans="44:74">
      <c r="AR39434" s="8"/>
      <c r="BV39434" s="38"/>
    </row>
    <row r="39435" spans="44:74">
      <c r="AR39435" s="8"/>
      <c r="BV39435" s="38"/>
    </row>
    <row r="39436" spans="44:74">
      <c r="AR39436" s="8"/>
      <c r="BV39436" s="38"/>
    </row>
    <row r="39437" spans="44:74">
      <c r="AR39437" s="8"/>
      <c r="BV39437" s="38"/>
    </row>
    <row r="39438" spans="44:74">
      <c r="AR39438" s="8"/>
      <c r="BV39438" s="38"/>
    </row>
    <row r="39439" spans="44:74">
      <c r="AR39439" s="8"/>
      <c r="BV39439" s="38"/>
    </row>
    <row r="39440" spans="44:74">
      <c r="AR39440" s="8"/>
      <c r="BV39440" s="38"/>
    </row>
    <row r="39441" spans="44:74">
      <c r="AR39441" s="8"/>
      <c r="BV39441" s="38"/>
    </row>
    <row r="39442" spans="44:74">
      <c r="AR39442" s="8"/>
      <c r="BV39442" s="38"/>
    </row>
    <row r="39443" spans="44:74">
      <c r="AR39443" s="8"/>
      <c r="BV39443" s="38"/>
    </row>
    <row r="39444" spans="44:74">
      <c r="AR39444" s="8"/>
      <c r="BV39444" s="38"/>
    </row>
    <row r="39445" spans="44:74">
      <c r="AR39445" s="8"/>
      <c r="BV39445" s="38"/>
    </row>
    <row r="39446" spans="44:74">
      <c r="AR39446" s="8"/>
      <c r="BV39446" s="38"/>
    </row>
    <row r="39447" spans="44:74">
      <c r="AR39447" s="8"/>
      <c r="BV39447" s="38"/>
    </row>
    <row r="39448" spans="44:74">
      <c r="AR39448" s="8"/>
      <c r="BV39448" s="38"/>
    </row>
    <row r="39449" spans="44:74">
      <c r="AR39449" s="8"/>
      <c r="BV39449" s="38"/>
    </row>
    <row r="39450" spans="44:74">
      <c r="AR39450" s="8"/>
      <c r="BV39450" s="38"/>
    </row>
    <row r="39451" spans="44:74">
      <c r="AR39451" s="8"/>
      <c r="BV39451" s="38"/>
    </row>
    <row r="39452" spans="44:74">
      <c r="AR39452" s="8"/>
      <c r="BV39452" s="38"/>
    </row>
    <row r="39453" spans="44:74">
      <c r="AR39453" s="8"/>
      <c r="BV39453" s="38"/>
    </row>
    <row r="39454" spans="44:74">
      <c r="AR39454" s="8"/>
      <c r="BV39454" s="38"/>
    </row>
    <row r="39455" spans="44:74">
      <c r="AR39455" s="8"/>
      <c r="BV39455" s="38"/>
    </row>
    <row r="39456" spans="44:74">
      <c r="AR39456" s="8"/>
      <c r="BV39456" s="38"/>
    </row>
    <row r="39457" spans="44:74">
      <c r="AR39457" s="8"/>
      <c r="BV39457" s="38"/>
    </row>
    <row r="39458" spans="44:74">
      <c r="AR39458" s="8"/>
      <c r="BV39458" s="38"/>
    </row>
    <row r="39459" spans="44:74">
      <c r="AR39459" s="8"/>
      <c r="BV39459" s="38"/>
    </row>
    <row r="39460" spans="44:74">
      <c r="AR39460" s="8"/>
      <c r="BV39460" s="38"/>
    </row>
    <row r="39461" spans="44:74">
      <c r="AR39461" s="8"/>
      <c r="BV39461" s="38"/>
    </row>
    <row r="39462" spans="44:74">
      <c r="AR39462" s="8"/>
      <c r="BV39462" s="38"/>
    </row>
    <row r="39463" spans="44:74">
      <c r="AR39463" s="8"/>
      <c r="BV39463" s="38"/>
    </row>
    <row r="39464" spans="44:74">
      <c r="AR39464" s="8"/>
      <c r="BV39464" s="38"/>
    </row>
    <row r="39465" spans="44:74">
      <c r="AR39465" s="8"/>
      <c r="BV39465" s="38"/>
    </row>
    <row r="39466" spans="44:74">
      <c r="AR39466" s="8"/>
      <c r="BV39466" s="38"/>
    </row>
    <row r="39467" spans="44:74">
      <c r="AR39467" s="8"/>
      <c r="BV39467" s="38"/>
    </row>
    <row r="39468" spans="44:74">
      <c r="AR39468" s="8"/>
      <c r="BV39468" s="38"/>
    </row>
    <row r="39469" spans="44:74">
      <c r="AR39469" s="8"/>
      <c r="BV39469" s="38"/>
    </row>
    <row r="39470" spans="44:74">
      <c r="AR39470" s="8"/>
      <c r="BV39470" s="38"/>
    </row>
    <row r="39471" spans="44:74">
      <c r="AR39471" s="8"/>
      <c r="BV39471" s="38"/>
    </row>
    <row r="39472" spans="44:74">
      <c r="AR39472" s="8"/>
      <c r="BV39472" s="38"/>
    </row>
    <row r="39473" spans="44:74">
      <c r="AR39473" s="8"/>
      <c r="BV39473" s="38"/>
    </row>
    <row r="39474" spans="44:74">
      <c r="AR39474" s="8"/>
      <c r="BV39474" s="38"/>
    </row>
    <row r="39475" spans="44:74">
      <c r="AR39475" s="8"/>
      <c r="BV39475" s="38"/>
    </row>
    <row r="39476" spans="44:74">
      <c r="AR39476" s="8"/>
      <c r="BV39476" s="38"/>
    </row>
    <row r="39477" spans="44:74">
      <c r="AR39477" s="8"/>
      <c r="BV39477" s="38"/>
    </row>
    <row r="39478" spans="44:74">
      <c r="AR39478" s="8"/>
      <c r="BV39478" s="38"/>
    </row>
    <row r="39479" spans="44:74">
      <c r="AR39479" s="8"/>
      <c r="BV39479" s="38"/>
    </row>
    <row r="39480" spans="44:74">
      <c r="AR39480" s="8"/>
      <c r="BV39480" s="38"/>
    </row>
    <row r="39481" spans="44:74">
      <c r="AR39481" s="8"/>
      <c r="BV39481" s="38"/>
    </row>
    <row r="39482" spans="44:74">
      <c r="AR39482" s="8"/>
      <c r="BV39482" s="38"/>
    </row>
    <row r="39483" spans="44:74">
      <c r="AR39483" s="8"/>
      <c r="BV39483" s="38"/>
    </row>
    <row r="39484" spans="44:74">
      <c r="AR39484" s="8"/>
      <c r="BV39484" s="38"/>
    </row>
    <row r="39485" spans="44:74">
      <c r="AR39485" s="8"/>
      <c r="BV39485" s="38"/>
    </row>
    <row r="39486" spans="44:74">
      <c r="AR39486" s="8"/>
      <c r="BV39486" s="38"/>
    </row>
    <row r="39487" spans="44:74">
      <c r="AR39487" s="8"/>
      <c r="BV39487" s="38"/>
    </row>
    <row r="39488" spans="44:74">
      <c r="AR39488" s="8"/>
      <c r="BV39488" s="38"/>
    </row>
    <row r="39489" spans="44:74">
      <c r="AR39489" s="8"/>
      <c r="BV39489" s="38"/>
    </row>
    <row r="39490" spans="44:74">
      <c r="AR39490" s="8"/>
      <c r="BV39490" s="38"/>
    </row>
    <row r="39491" spans="44:74">
      <c r="AR39491" s="8"/>
      <c r="BV39491" s="38"/>
    </row>
    <row r="39492" spans="44:74">
      <c r="AR39492" s="8"/>
      <c r="BV39492" s="38"/>
    </row>
    <row r="39493" spans="44:74">
      <c r="AR39493" s="8"/>
      <c r="BV39493" s="38"/>
    </row>
    <row r="39494" spans="44:74">
      <c r="AR39494" s="8"/>
      <c r="BV39494" s="38"/>
    </row>
    <row r="39495" spans="44:74">
      <c r="AR39495" s="8"/>
      <c r="BV39495" s="38"/>
    </row>
    <row r="39496" spans="44:74">
      <c r="AR39496" s="8"/>
      <c r="BV39496" s="38"/>
    </row>
    <row r="39497" spans="44:74">
      <c r="AR39497" s="8"/>
      <c r="BV39497" s="38"/>
    </row>
    <row r="39498" spans="44:74">
      <c r="AR39498" s="8"/>
      <c r="BV39498" s="38"/>
    </row>
    <row r="39499" spans="44:74">
      <c r="AR39499" s="8"/>
      <c r="BV39499" s="38"/>
    </row>
    <row r="39500" spans="44:74">
      <c r="AR39500" s="8"/>
      <c r="BV39500" s="38"/>
    </row>
    <row r="39501" spans="44:74">
      <c r="AR39501" s="8"/>
      <c r="BV39501" s="38"/>
    </row>
    <row r="39502" spans="44:74">
      <c r="AR39502" s="8"/>
      <c r="BV39502" s="38"/>
    </row>
    <row r="39503" spans="44:74">
      <c r="AR39503" s="8"/>
      <c r="BV39503" s="38"/>
    </row>
    <row r="39504" spans="44:74">
      <c r="AR39504" s="8"/>
      <c r="BV39504" s="38"/>
    </row>
    <row r="39505" spans="44:74">
      <c r="AR39505" s="8"/>
      <c r="BV39505" s="38"/>
    </row>
    <row r="39506" spans="44:74">
      <c r="AR39506" s="8"/>
      <c r="BV39506" s="38"/>
    </row>
    <row r="39507" spans="44:74">
      <c r="AR39507" s="8"/>
      <c r="BV39507" s="38"/>
    </row>
    <row r="39508" spans="44:74">
      <c r="AR39508" s="8"/>
      <c r="BV39508" s="38"/>
    </row>
    <row r="39509" spans="44:74">
      <c r="AR39509" s="8"/>
      <c r="BV39509" s="38"/>
    </row>
    <row r="39510" spans="44:74">
      <c r="AR39510" s="8"/>
      <c r="BV39510" s="38"/>
    </row>
    <row r="39511" spans="44:74">
      <c r="AR39511" s="8"/>
      <c r="BV39511" s="38"/>
    </row>
    <row r="39512" spans="44:74">
      <c r="AR39512" s="8"/>
      <c r="BV39512" s="38"/>
    </row>
    <row r="39513" spans="44:74">
      <c r="AR39513" s="8"/>
      <c r="BV39513" s="38"/>
    </row>
    <row r="39514" spans="44:74">
      <c r="AR39514" s="8"/>
      <c r="BV39514" s="38"/>
    </row>
    <row r="39515" spans="44:74">
      <c r="AR39515" s="8"/>
      <c r="BV39515" s="38"/>
    </row>
    <row r="39516" spans="44:74">
      <c r="AR39516" s="8"/>
      <c r="BV39516" s="38"/>
    </row>
    <row r="39517" spans="44:74">
      <c r="AR39517" s="8"/>
      <c r="BV39517" s="38"/>
    </row>
    <row r="39518" spans="44:74">
      <c r="AR39518" s="8"/>
      <c r="BV39518" s="38"/>
    </row>
    <row r="39519" spans="44:74">
      <c r="AR39519" s="8"/>
      <c r="BV39519" s="38"/>
    </row>
    <row r="39520" spans="44:74">
      <c r="AR39520" s="8"/>
      <c r="BV39520" s="38"/>
    </row>
    <row r="39521" spans="44:74">
      <c r="AR39521" s="8"/>
      <c r="BV39521" s="38"/>
    </row>
    <row r="39522" spans="44:74">
      <c r="AR39522" s="8"/>
      <c r="BV39522" s="38"/>
    </row>
    <row r="39523" spans="44:74">
      <c r="AR39523" s="8"/>
      <c r="BV39523" s="38"/>
    </row>
    <row r="39524" spans="44:74">
      <c r="AR39524" s="8"/>
      <c r="BV39524" s="38"/>
    </row>
    <row r="39525" spans="44:74">
      <c r="AR39525" s="8"/>
      <c r="BV39525" s="38"/>
    </row>
    <row r="39526" spans="44:74">
      <c r="AR39526" s="8"/>
      <c r="BV39526" s="38"/>
    </row>
    <row r="39527" spans="44:74">
      <c r="AR39527" s="8"/>
      <c r="BV39527" s="38"/>
    </row>
    <row r="39528" spans="44:74">
      <c r="AR39528" s="8"/>
      <c r="BV39528" s="38"/>
    </row>
    <row r="39529" spans="44:74">
      <c r="AR39529" s="8"/>
      <c r="BV39529" s="38"/>
    </row>
    <row r="39530" spans="44:74">
      <c r="AR39530" s="8"/>
      <c r="BV39530" s="38"/>
    </row>
    <row r="39531" spans="44:74">
      <c r="AR39531" s="8"/>
      <c r="BV39531" s="38"/>
    </row>
    <row r="39532" spans="44:74">
      <c r="AR39532" s="8"/>
      <c r="BV39532" s="38"/>
    </row>
    <row r="39533" spans="44:74">
      <c r="AR39533" s="8"/>
      <c r="BV39533" s="38"/>
    </row>
    <row r="39534" spans="44:74">
      <c r="AR39534" s="8"/>
      <c r="BV39534" s="38"/>
    </row>
    <row r="39535" spans="44:74">
      <c r="AR39535" s="8"/>
      <c r="BV39535" s="38"/>
    </row>
    <row r="39536" spans="44:74">
      <c r="AR39536" s="8"/>
      <c r="BV39536" s="38"/>
    </row>
    <row r="39537" spans="44:74">
      <c r="AR39537" s="8"/>
      <c r="BV39537" s="38"/>
    </row>
    <row r="39538" spans="44:74">
      <c r="AR39538" s="8"/>
      <c r="BV39538" s="38"/>
    </row>
    <row r="39539" spans="44:74">
      <c r="AR39539" s="8"/>
      <c r="BV39539" s="38"/>
    </row>
    <row r="39540" spans="44:74">
      <c r="AR39540" s="8"/>
      <c r="BV39540" s="38"/>
    </row>
    <row r="39541" spans="44:74">
      <c r="AR39541" s="8"/>
      <c r="BV39541" s="38"/>
    </row>
    <row r="39542" spans="44:74">
      <c r="AR39542" s="8"/>
      <c r="BV39542" s="38"/>
    </row>
    <row r="39543" spans="44:74">
      <c r="AR39543" s="8"/>
      <c r="BV39543" s="38"/>
    </row>
    <row r="39544" spans="44:74">
      <c r="AR39544" s="8"/>
      <c r="BV39544" s="38"/>
    </row>
    <row r="39545" spans="44:74">
      <c r="AR39545" s="8"/>
      <c r="BV39545" s="38"/>
    </row>
    <row r="39546" spans="44:74">
      <c r="AR39546" s="8"/>
      <c r="BV39546" s="38"/>
    </row>
    <row r="39547" spans="44:74">
      <c r="AR39547" s="8"/>
      <c r="BV39547" s="38"/>
    </row>
    <row r="39548" spans="44:74">
      <c r="AR39548" s="8"/>
      <c r="BV39548" s="38"/>
    </row>
    <row r="39549" spans="44:74">
      <c r="AR39549" s="8"/>
      <c r="BV39549" s="38"/>
    </row>
    <row r="39550" spans="44:74">
      <c r="AR39550" s="8"/>
      <c r="BV39550" s="38"/>
    </row>
    <row r="39551" spans="44:74">
      <c r="AR39551" s="8"/>
      <c r="BV39551" s="38"/>
    </row>
    <row r="39552" spans="44:74">
      <c r="AR39552" s="8"/>
      <c r="BV39552" s="38"/>
    </row>
    <row r="39553" spans="44:74">
      <c r="AR39553" s="8"/>
      <c r="BV39553" s="38"/>
    </row>
    <row r="39554" spans="44:74">
      <c r="AR39554" s="8"/>
      <c r="BV39554" s="38"/>
    </row>
    <row r="39555" spans="44:74">
      <c r="AR39555" s="8"/>
      <c r="BV39555" s="38"/>
    </row>
    <row r="39556" spans="44:74">
      <c r="AR39556" s="8"/>
      <c r="BV39556" s="38"/>
    </row>
    <row r="39557" spans="44:74">
      <c r="AR39557" s="8"/>
      <c r="BV39557" s="38"/>
    </row>
    <row r="39558" spans="44:74">
      <c r="AR39558" s="8"/>
      <c r="BV39558" s="38"/>
    </row>
    <row r="39559" spans="44:74">
      <c r="AR39559" s="8"/>
      <c r="BV39559" s="38"/>
    </row>
    <row r="39560" spans="44:74">
      <c r="AR39560" s="8"/>
      <c r="BV39560" s="38"/>
    </row>
    <row r="39561" spans="44:74">
      <c r="AR39561" s="8"/>
      <c r="BV39561" s="38"/>
    </row>
    <row r="39562" spans="44:74">
      <c r="AR39562" s="8"/>
      <c r="BV39562" s="38"/>
    </row>
    <row r="39563" spans="44:74">
      <c r="AR39563" s="8"/>
      <c r="BV39563" s="38"/>
    </row>
    <row r="39564" spans="44:74">
      <c r="AR39564" s="8"/>
      <c r="BV39564" s="38"/>
    </row>
    <row r="39565" spans="44:74">
      <c r="AR39565" s="8"/>
      <c r="BV39565" s="38"/>
    </row>
    <row r="39566" spans="44:74">
      <c r="AR39566" s="8"/>
      <c r="BV39566" s="38"/>
    </row>
    <row r="39567" spans="44:74">
      <c r="AR39567" s="8"/>
      <c r="BV39567" s="38"/>
    </row>
    <row r="39568" spans="44:74">
      <c r="AR39568" s="8"/>
      <c r="BV39568" s="38"/>
    </row>
    <row r="39569" spans="44:74">
      <c r="AR39569" s="8"/>
      <c r="BV39569" s="38"/>
    </row>
    <row r="39570" spans="44:74">
      <c r="AR39570" s="8"/>
      <c r="BV39570" s="38"/>
    </row>
    <row r="39571" spans="44:74">
      <c r="AR39571" s="8"/>
      <c r="BV39571" s="38"/>
    </row>
    <row r="39572" spans="44:74">
      <c r="AR39572" s="8"/>
      <c r="BV39572" s="38"/>
    </row>
    <row r="39573" spans="44:74">
      <c r="AR39573" s="8"/>
      <c r="BV39573" s="38"/>
    </row>
    <row r="39574" spans="44:74">
      <c r="AR39574" s="8"/>
      <c r="BV39574" s="38"/>
    </row>
    <row r="39575" spans="44:74">
      <c r="AR39575" s="8"/>
      <c r="BV39575" s="38"/>
    </row>
    <row r="39576" spans="44:74">
      <c r="AR39576" s="8"/>
      <c r="BV39576" s="38"/>
    </row>
    <row r="39577" spans="44:74">
      <c r="AR39577" s="8"/>
      <c r="BV39577" s="38"/>
    </row>
    <row r="39578" spans="44:74">
      <c r="AR39578" s="8"/>
      <c r="BV39578" s="38"/>
    </row>
    <row r="39579" spans="44:74">
      <c r="AR39579" s="8"/>
      <c r="BV39579" s="38"/>
    </row>
    <row r="39580" spans="44:74">
      <c r="AR39580" s="8"/>
      <c r="BV39580" s="38"/>
    </row>
    <row r="39581" spans="44:74">
      <c r="AR39581" s="8"/>
      <c r="BV39581" s="38"/>
    </row>
    <row r="39582" spans="44:74">
      <c r="AR39582" s="8"/>
      <c r="BV39582" s="38"/>
    </row>
    <row r="39583" spans="44:74">
      <c r="AR39583" s="8"/>
      <c r="BV39583" s="38"/>
    </row>
    <row r="39584" spans="44:74">
      <c r="AR39584" s="8"/>
      <c r="BV39584" s="38"/>
    </row>
    <row r="39585" spans="44:74">
      <c r="AR39585" s="8"/>
      <c r="BV39585" s="38"/>
    </row>
    <row r="39586" spans="44:74">
      <c r="AR39586" s="8"/>
      <c r="BV39586" s="38"/>
    </row>
    <row r="39587" spans="44:74">
      <c r="AR39587" s="8"/>
      <c r="BV39587" s="38"/>
    </row>
    <row r="39588" spans="44:74">
      <c r="AR39588" s="8"/>
      <c r="BV39588" s="38"/>
    </row>
    <row r="39589" spans="44:74">
      <c r="AR39589" s="8"/>
      <c r="BV39589" s="38"/>
    </row>
    <row r="39590" spans="44:74">
      <c r="AR39590" s="8"/>
      <c r="BV39590" s="38"/>
    </row>
    <row r="39591" spans="44:74">
      <c r="AR39591" s="8"/>
      <c r="BV39591" s="38"/>
    </row>
    <row r="39592" spans="44:74">
      <c r="AR39592" s="8"/>
      <c r="BV39592" s="38"/>
    </row>
    <row r="39593" spans="44:74">
      <c r="AR39593" s="8"/>
      <c r="BV39593" s="38"/>
    </row>
    <row r="39594" spans="44:74">
      <c r="AR39594" s="8"/>
      <c r="BV39594" s="38"/>
    </row>
    <row r="39595" spans="44:74">
      <c r="AR39595" s="8"/>
      <c r="BV39595" s="38"/>
    </row>
    <row r="39596" spans="44:74">
      <c r="AR39596" s="8"/>
      <c r="BV39596" s="38"/>
    </row>
    <row r="39597" spans="44:74">
      <c r="AR39597" s="8"/>
      <c r="BV39597" s="38"/>
    </row>
    <row r="39598" spans="44:74">
      <c r="AR39598" s="8"/>
      <c r="BV39598" s="38"/>
    </row>
    <row r="39599" spans="44:74">
      <c r="AR39599" s="8"/>
      <c r="BV39599" s="38"/>
    </row>
    <row r="39600" spans="44:74">
      <c r="AR39600" s="8"/>
      <c r="BV39600" s="38"/>
    </row>
    <row r="39601" spans="44:74">
      <c r="AR39601" s="8"/>
      <c r="BV39601" s="38"/>
    </row>
    <row r="39602" spans="44:74">
      <c r="AR39602" s="8"/>
      <c r="BV39602" s="38"/>
    </row>
    <row r="39603" spans="44:74">
      <c r="AR39603" s="8"/>
      <c r="BV39603" s="38"/>
    </row>
    <row r="39604" spans="44:74">
      <c r="AR39604" s="8"/>
      <c r="BV39604" s="38"/>
    </row>
    <row r="39605" spans="44:74">
      <c r="AR39605" s="8"/>
      <c r="BV39605" s="38"/>
    </row>
    <row r="39606" spans="44:74">
      <c r="AR39606" s="8"/>
      <c r="BV39606" s="38"/>
    </row>
    <row r="39607" spans="44:74">
      <c r="AR39607" s="8"/>
      <c r="BV39607" s="38"/>
    </row>
    <row r="39608" spans="44:74">
      <c r="AR39608" s="8"/>
      <c r="BV39608" s="38"/>
    </row>
    <row r="39609" spans="44:74">
      <c r="AR39609" s="8"/>
      <c r="BV39609" s="38"/>
    </row>
    <row r="39610" spans="44:74">
      <c r="AR39610" s="8"/>
      <c r="BV39610" s="38"/>
    </row>
    <row r="39611" spans="44:74">
      <c r="AR39611" s="8"/>
      <c r="BV39611" s="38"/>
    </row>
    <row r="39612" spans="44:74">
      <c r="AR39612" s="8"/>
      <c r="BV39612" s="38"/>
    </row>
    <row r="39613" spans="44:74">
      <c r="AR39613" s="8"/>
      <c r="BV39613" s="38"/>
    </row>
    <row r="39614" spans="44:74">
      <c r="AR39614" s="8"/>
      <c r="BV39614" s="38"/>
    </row>
    <row r="39615" spans="44:74">
      <c r="AR39615" s="8"/>
      <c r="BV39615" s="38"/>
    </row>
    <row r="39616" spans="44:74">
      <c r="AR39616" s="8"/>
      <c r="BV39616" s="38"/>
    </row>
    <row r="39617" spans="44:74">
      <c r="AR39617" s="8"/>
      <c r="BV39617" s="38"/>
    </row>
    <row r="39618" spans="44:74">
      <c r="AR39618" s="8"/>
      <c r="BV39618" s="38"/>
    </row>
    <row r="39619" spans="44:74">
      <c r="AR39619" s="8"/>
      <c r="BV39619" s="38"/>
    </row>
    <row r="39620" spans="44:74">
      <c r="AR39620" s="8"/>
      <c r="BV39620" s="38"/>
    </row>
    <row r="39621" spans="44:74">
      <c r="AR39621" s="8"/>
      <c r="BV39621" s="38"/>
    </row>
    <row r="39622" spans="44:74">
      <c r="AR39622" s="8"/>
      <c r="BV39622" s="38"/>
    </row>
    <row r="39623" spans="44:74">
      <c r="AR39623" s="8"/>
      <c r="BV39623" s="38"/>
    </row>
    <row r="39624" spans="44:74">
      <c r="AR39624" s="8"/>
      <c r="BV39624" s="38"/>
    </row>
    <row r="39625" spans="44:74">
      <c r="AR39625" s="8"/>
      <c r="BV39625" s="38"/>
    </row>
    <row r="39626" spans="44:74">
      <c r="AR39626" s="8"/>
      <c r="BV39626" s="38"/>
    </row>
    <row r="39627" spans="44:74">
      <c r="AR39627" s="8"/>
      <c r="BV39627" s="38"/>
    </row>
    <row r="39628" spans="44:74">
      <c r="AR39628" s="8"/>
      <c r="BV39628" s="38"/>
    </row>
    <row r="39629" spans="44:74">
      <c r="AR39629" s="8"/>
      <c r="BV39629" s="38"/>
    </row>
    <row r="39630" spans="44:74">
      <c r="AR39630" s="8"/>
      <c r="BV39630" s="38"/>
    </row>
    <row r="39631" spans="44:74">
      <c r="AR39631" s="8"/>
      <c r="BV39631" s="38"/>
    </row>
    <row r="39632" spans="44:74">
      <c r="AR39632" s="8"/>
      <c r="BV39632" s="38"/>
    </row>
    <row r="39633" spans="44:74">
      <c r="AR39633" s="8"/>
      <c r="BV39633" s="38"/>
    </row>
    <row r="39634" spans="44:74">
      <c r="AR39634" s="8"/>
      <c r="BV39634" s="38"/>
    </row>
    <row r="39635" spans="44:74">
      <c r="AR39635" s="8"/>
      <c r="BV39635" s="38"/>
    </row>
    <row r="39636" spans="44:74">
      <c r="AR39636" s="8"/>
      <c r="BV39636" s="38"/>
    </row>
    <row r="39637" spans="44:74">
      <c r="AR39637" s="8"/>
      <c r="BV39637" s="38"/>
    </row>
    <row r="39638" spans="44:74">
      <c r="AR39638" s="8"/>
      <c r="BV39638" s="38"/>
    </row>
    <row r="39639" spans="44:74">
      <c r="AR39639" s="8"/>
      <c r="BV39639" s="38"/>
    </row>
    <row r="39640" spans="44:74">
      <c r="AR39640" s="8"/>
      <c r="BV39640" s="38"/>
    </row>
    <row r="39641" spans="44:74">
      <c r="AR39641" s="8"/>
      <c r="BV39641" s="38"/>
    </row>
    <row r="39642" spans="44:74">
      <c r="AR39642" s="8"/>
      <c r="BV39642" s="38"/>
    </row>
    <row r="39643" spans="44:74">
      <c r="AR39643" s="8"/>
      <c r="BV39643" s="38"/>
    </row>
    <row r="39644" spans="44:74">
      <c r="AR39644" s="8"/>
      <c r="BV39644" s="38"/>
    </row>
    <row r="39645" spans="44:74">
      <c r="AR39645" s="8"/>
      <c r="BV39645" s="38"/>
    </row>
    <row r="39646" spans="44:74">
      <c r="AR39646" s="8"/>
      <c r="BV39646" s="38"/>
    </row>
    <row r="39647" spans="44:74">
      <c r="AR39647" s="8"/>
      <c r="BV39647" s="38"/>
    </row>
    <row r="39648" spans="44:74">
      <c r="AR39648" s="8"/>
      <c r="BV39648" s="38"/>
    </row>
    <row r="39649" spans="44:74">
      <c r="AR39649" s="8"/>
      <c r="BV39649" s="38"/>
    </row>
    <row r="39650" spans="44:74">
      <c r="AR39650" s="8"/>
      <c r="BV39650" s="38"/>
    </row>
    <row r="39651" spans="44:74">
      <c r="AR39651" s="8"/>
      <c r="BV39651" s="38"/>
    </row>
    <row r="39652" spans="44:74">
      <c r="AR39652" s="8"/>
      <c r="BV39652" s="38"/>
    </row>
    <row r="39653" spans="44:74">
      <c r="AR39653" s="8"/>
      <c r="BV39653" s="38"/>
    </row>
    <row r="39654" spans="44:74">
      <c r="AR39654" s="8"/>
      <c r="BV39654" s="38"/>
    </row>
    <row r="39655" spans="44:74">
      <c r="AR39655" s="8"/>
      <c r="BV39655" s="38"/>
    </row>
    <row r="39656" spans="44:74">
      <c r="AR39656" s="8"/>
      <c r="BV39656" s="38"/>
    </row>
    <row r="39657" spans="44:74">
      <c r="AR39657" s="8"/>
      <c r="BV39657" s="38"/>
    </row>
    <row r="39658" spans="44:74">
      <c r="AR39658" s="8"/>
      <c r="BV39658" s="38"/>
    </row>
    <row r="39659" spans="44:74">
      <c r="AR39659" s="8"/>
      <c r="BV39659" s="38"/>
    </row>
    <row r="39660" spans="44:74">
      <c r="AR39660" s="8"/>
      <c r="BV39660" s="38"/>
    </row>
    <row r="39661" spans="44:74">
      <c r="AR39661" s="8"/>
      <c r="BV39661" s="38"/>
    </row>
    <row r="39662" spans="44:74">
      <c r="AR39662" s="8"/>
      <c r="BV39662" s="38"/>
    </row>
    <row r="39663" spans="44:74">
      <c r="AR39663" s="8"/>
      <c r="BV39663" s="38"/>
    </row>
    <row r="39664" spans="44:74">
      <c r="AR39664" s="8"/>
      <c r="BV39664" s="38"/>
    </row>
    <row r="39665" spans="44:74">
      <c r="AR39665" s="8"/>
      <c r="BV39665" s="38"/>
    </row>
    <row r="39666" spans="44:74">
      <c r="AR39666" s="8"/>
      <c r="BV39666" s="38"/>
    </row>
    <row r="39667" spans="44:74">
      <c r="AR39667" s="8"/>
      <c r="BV39667" s="38"/>
    </row>
    <row r="39668" spans="44:74">
      <c r="AR39668" s="8"/>
      <c r="BV39668" s="38"/>
    </row>
    <row r="39669" spans="44:74">
      <c r="AR39669" s="8"/>
      <c r="BV39669" s="38"/>
    </row>
    <row r="39670" spans="44:74">
      <c r="AR39670" s="8"/>
      <c r="BV39670" s="38"/>
    </row>
    <row r="39671" spans="44:74">
      <c r="AR39671" s="8"/>
      <c r="BV39671" s="38"/>
    </row>
    <row r="39672" spans="44:74">
      <c r="AR39672" s="8"/>
      <c r="BV39672" s="38"/>
    </row>
    <row r="39673" spans="44:74">
      <c r="AR39673" s="8"/>
      <c r="BV39673" s="38"/>
    </row>
    <row r="39674" spans="44:74">
      <c r="AR39674" s="8"/>
      <c r="BV39674" s="38"/>
    </row>
    <row r="39675" spans="44:74">
      <c r="AR39675" s="8"/>
      <c r="BV39675" s="38"/>
    </row>
    <row r="39676" spans="44:74">
      <c r="AR39676" s="8"/>
      <c r="BV39676" s="38"/>
    </row>
    <row r="39677" spans="44:74">
      <c r="AR39677" s="8"/>
      <c r="BV39677" s="38"/>
    </row>
    <row r="39678" spans="44:74">
      <c r="AR39678" s="8"/>
      <c r="BV39678" s="38"/>
    </row>
    <row r="39679" spans="44:74">
      <c r="AR39679" s="8"/>
      <c r="BV39679" s="38"/>
    </row>
    <row r="39680" spans="44:74">
      <c r="AR39680" s="8"/>
      <c r="BV39680" s="38"/>
    </row>
    <row r="39681" spans="44:74">
      <c r="AR39681" s="8"/>
      <c r="BV39681" s="38"/>
    </row>
    <row r="39682" spans="44:74">
      <c r="AR39682" s="8"/>
      <c r="BV39682" s="38"/>
    </row>
    <row r="39683" spans="44:74">
      <c r="AR39683" s="8"/>
      <c r="BV39683" s="38"/>
    </row>
    <row r="39684" spans="44:74">
      <c r="AR39684" s="8"/>
      <c r="BV39684" s="38"/>
    </row>
    <row r="39685" spans="44:74">
      <c r="AR39685" s="8"/>
      <c r="BV39685" s="38"/>
    </row>
    <row r="39686" spans="44:74">
      <c r="AR39686" s="8"/>
      <c r="BV39686" s="38"/>
    </row>
    <row r="39687" spans="44:74">
      <c r="AR39687" s="8"/>
      <c r="BV39687" s="38"/>
    </row>
    <row r="39688" spans="44:74">
      <c r="AR39688" s="8"/>
      <c r="BV39688" s="38"/>
    </row>
    <row r="39689" spans="44:74">
      <c r="AR39689" s="8"/>
      <c r="BV39689" s="38"/>
    </row>
    <row r="39690" spans="44:74">
      <c r="AR39690" s="8"/>
      <c r="BV39690" s="38"/>
    </row>
    <row r="39691" spans="44:74">
      <c r="AR39691" s="8"/>
      <c r="BV39691" s="38"/>
    </row>
    <row r="39692" spans="44:74">
      <c r="AR39692" s="8"/>
      <c r="BV39692" s="38"/>
    </row>
    <row r="39693" spans="44:74">
      <c r="AR39693" s="8"/>
      <c r="BV39693" s="38"/>
    </row>
    <row r="39694" spans="44:74">
      <c r="AR39694" s="8"/>
      <c r="BV39694" s="38"/>
    </row>
    <row r="39695" spans="44:74">
      <c r="AR39695" s="8"/>
      <c r="BV39695" s="38"/>
    </row>
    <row r="39696" spans="44:74">
      <c r="AR39696" s="8"/>
      <c r="BV39696" s="38"/>
    </row>
    <row r="39697" spans="44:74">
      <c r="AR39697" s="8"/>
      <c r="BV39697" s="38"/>
    </row>
    <row r="39698" spans="44:74">
      <c r="AR39698" s="8"/>
      <c r="BV39698" s="38"/>
    </row>
    <row r="39699" spans="44:74">
      <c r="AR39699" s="8"/>
      <c r="BV39699" s="38"/>
    </row>
    <row r="39700" spans="44:74">
      <c r="AR39700" s="8"/>
      <c r="BV39700" s="38"/>
    </row>
    <row r="39701" spans="44:74">
      <c r="AR39701" s="8"/>
      <c r="BV39701" s="38"/>
    </row>
    <row r="39702" spans="44:74">
      <c r="AR39702" s="8"/>
      <c r="BV39702" s="38"/>
    </row>
    <row r="39703" spans="44:74">
      <c r="AR39703" s="8"/>
      <c r="BV39703" s="38"/>
    </row>
    <row r="39704" spans="44:74">
      <c r="AR39704" s="8"/>
      <c r="BV39704" s="38"/>
    </row>
    <row r="39705" spans="44:74">
      <c r="AR39705" s="8"/>
      <c r="BV39705" s="38"/>
    </row>
    <row r="39706" spans="44:74">
      <c r="AR39706" s="8"/>
      <c r="BV39706" s="38"/>
    </row>
    <row r="39707" spans="44:74">
      <c r="AR39707" s="8"/>
      <c r="BV39707" s="38"/>
    </row>
    <row r="39708" spans="44:74">
      <c r="AR39708" s="8"/>
      <c r="BV39708" s="38"/>
    </row>
    <row r="39709" spans="44:74">
      <c r="AR39709" s="8"/>
      <c r="BV39709" s="38"/>
    </row>
    <row r="39710" spans="44:74">
      <c r="AR39710" s="8"/>
      <c r="BV39710" s="38"/>
    </row>
    <row r="39711" spans="44:74">
      <c r="AR39711" s="8"/>
      <c r="BV39711" s="38"/>
    </row>
    <row r="39712" spans="44:74">
      <c r="AR39712" s="8"/>
      <c r="BV39712" s="38"/>
    </row>
    <row r="39713" spans="44:74">
      <c r="AR39713" s="8"/>
      <c r="BV39713" s="38"/>
    </row>
    <row r="39714" spans="44:74">
      <c r="AR39714" s="8"/>
      <c r="BV39714" s="38"/>
    </row>
    <row r="39715" spans="44:74">
      <c r="AR39715" s="8"/>
      <c r="BV39715" s="38"/>
    </row>
    <row r="39716" spans="44:74">
      <c r="AR39716" s="8"/>
      <c r="BV39716" s="38"/>
    </row>
    <row r="39717" spans="44:74">
      <c r="AR39717" s="8"/>
      <c r="BV39717" s="38"/>
    </row>
    <row r="39718" spans="44:74">
      <c r="AR39718" s="8"/>
      <c r="BV39718" s="38"/>
    </row>
    <row r="39719" spans="44:74">
      <c r="AR39719" s="8"/>
      <c r="BV39719" s="38"/>
    </row>
    <row r="39720" spans="44:74">
      <c r="AR39720" s="8"/>
      <c r="BV39720" s="38"/>
    </row>
    <row r="39721" spans="44:74">
      <c r="AR39721" s="8"/>
      <c r="BV39721" s="38"/>
    </row>
    <row r="39722" spans="44:74">
      <c r="AR39722" s="8"/>
      <c r="BV39722" s="38"/>
    </row>
    <row r="39723" spans="44:74">
      <c r="AR39723" s="8"/>
      <c r="BV39723" s="38"/>
    </row>
    <row r="39724" spans="44:74">
      <c r="AR39724" s="8"/>
      <c r="BV39724" s="38"/>
    </row>
    <row r="39725" spans="44:74">
      <c r="AR39725" s="8"/>
      <c r="BV39725" s="38"/>
    </row>
    <row r="39726" spans="44:74">
      <c r="AR39726" s="8"/>
      <c r="BV39726" s="38"/>
    </row>
    <row r="39727" spans="44:74">
      <c r="AR39727" s="8"/>
      <c r="BV39727" s="38"/>
    </row>
    <row r="39728" spans="44:74">
      <c r="AR39728" s="8"/>
      <c r="BV39728" s="38"/>
    </row>
    <row r="39729" spans="44:74">
      <c r="AR39729" s="8"/>
      <c r="BV39729" s="38"/>
    </row>
    <row r="39730" spans="44:74">
      <c r="AR39730" s="8"/>
      <c r="BV39730" s="38"/>
    </row>
    <row r="39731" spans="44:74">
      <c r="AR39731" s="8"/>
      <c r="BV39731" s="38"/>
    </row>
    <row r="39732" spans="44:74">
      <c r="AR39732" s="8"/>
      <c r="BV39732" s="38"/>
    </row>
    <row r="39733" spans="44:74">
      <c r="AR39733" s="8"/>
      <c r="BV39733" s="38"/>
    </row>
    <row r="39734" spans="44:74">
      <c r="AR39734" s="8"/>
      <c r="BV39734" s="38"/>
    </row>
    <row r="39735" spans="44:74">
      <c r="AR39735" s="8"/>
      <c r="BV39735" s="38"/>
    </row>
    <row r="39736" spans="44:74">
      <c r="AR39736" s="8"/>
      <c r="BV39736" s="38"/>
    </row>
    <row r="39737" spans="44:74">
      <c r="AR39737" s="8"/>
      <c r="BV39737" s="38"/>
    </row>
    <row r="39738" spans="44:74">
      <c r="AR39738" s="8"/>
      <c r="BV39738" s="38"/>
    </row>
    <row r="39739" spans="44:74">
      <c r="AR39739" s="8"/>
      <c r="BV39739" s="38"/>
    </row>
    <row r="39740" spans="44:74">
      <c r="AR39740" s="8"/>
      <c r="BV39740" s="38"/>
    </row>
    <row r="39741" spans="44:74">
      <c r="AR39741" s="8"/>
      <c r="BV39741" s="38"/>
    </row>
    <row r="39742" spans="44:74">
      <c r="AR39742" s="8"/>
      <c r="BV39742" s="38"/>
    </row>
    <row r="39743" spans="44:74">
      <c r="AR39743" s="8"/>
      <c r="BV39743" s="38"/>
    </row>
    <row r="39744" spans="44:74">
      <c r="AR39744" s="8"/>
      <c r="BV39744" s="38"/>
    </row>
    <row r="39745" spans="44:74">
      <c r="AR39745" s="8"/>
      <c r="BV39745" s="38"/>
    </row>
    <row r="39746" spans="44:74">
      <c r="AR39746" s="8"/>
      <c r="BV39746" s="38"/>
    </row>
    <row r="39747" spans="44:74">
      <c r="AR39747" s="8"/>
      <c r="BV39747" s="38"/>
    </row>
    <row r="39748" spans="44:74">
      <c r="AR39748" s="8"/>
      <c r="BV39748" s="38"/>
    </row>
    <row r="39749" spans="44:74">
      <c r="AR39749" s="8"/>
      <c r="BV39749" s="38"/>
    </row>
    <row r="39750" spans="44:74">
      <c r="AR39750" s="8"/>
      <c r="BV39750" s="38"/>
    </row>
    <row r="39751" spans="44:74">
      <c r="AR39751" s="8"/>
      <c r="BV39751" s="38"/>
    </row>
    <row r="39752" spans="44:74">
      <c r="AR39752" s="8"/>
      <c r="BV39752" s="38"/>
    </row>
    <row r="39753" spans="44:74">
      <c r="AR39753" s="8"/>
      <c r="BV39753" s="38"/>
    </row>
    <row r="39754" spans="44:74">
      <c r="AR39754" s="8"/>
      <c r="BV39754" s="38"/>
    </row>
    <row r="39755" spans="44:74">
      <c r="AR39755" s="8"/>
      <c r="BV39755" s="38"/>
    </row>
    <row r="39756" spans="44:74">
      <c r="AR39756" s="8"/>
      <c r="BV39756" s="38"/>
    </row>
    <row r="39757" spans="44:74">
      <c r="AR39757" s="8"/>
      <c r="BV39757" s="38"/>
    </row>
    <row r="39758" spans="44:74">
      <c r="AR39758" s="8"/>
      <c r="BV39758" s="38"/>
    </row>
    <row r="39759" spans="44:74">
      <c r="AR39759" s="8"/>
      <c r="BV39759" s="38"/>
    </row>
    <row r="39760" spans="44:74">
      <c r="AR39760" s="8"/>
      <c r="BV39760" s="38"/>
    </row>
    <row r="39761" spans="44:74">
      <c r="AR39761" s="8"/>
      <c r="BV39761" s="38"/>
    </row>
    <row r="39762" spans="44:74">
      <c r="AR39762" s="8"/>
      <c r="BV39762" s="38"/>
    </row>
    <row r="39763" spans="44:74">
      <c r="AR39763" s="8"/>
      <c r="BV39763" s="38"/>
    </row>
    <row r="39764" spans="44:74">
      <c r="AR39764" s="8"/>
      <c r="BV39764" s="38"/>
    </row>
    <row r="39765" spans="44:74">
      <c r="AR39765" s="8"/>
      <c r="BV39765" s="38"/>
    </row>
    <row r="39766" spans="44:74">
      <c r="AR39766" s="8"/>
      <c r="BV39766" s="38"/>
    </row>
    <row r="39767" spans="44:74">
      <c r="AR39767" s="8"/>
      <c r="BV39767" s="38"/>
    </row>
    <row r="39768" spans="44:74">
      <c r="AR39768" s="8"/>
      <c r="BV39768" s="38"/>
    </row>
    <row r="39769" spans="44:74">
      <c r="AR39769" s="8"/>
      <c r="BV39769" s="38"/>
    </row>
    <row r="39770" spans="44:74">
      <c r="AR39770" s="8"/>
      <c r="BV39770" s="38"/>
    </row>
    <row r="39771" spans="44:74">
      <c r="AR39771" s="8"/>
      <c r="BV39771" s="38"/>
    </row>
    <row r="39772" spans="44:74">
      <c r="AR39772" s="8"/>
      <c r="BV39772" s="38"/>
    </row>
    <row r="39773" spans="44:74">
      <c r="AR39773" s="8"/>
      <c r="BV39773" s="38"/>
    </row>
    <row r="39774" spans="44:74">
      <c r="AR39774" s="8"/>
      <c r="BV39774" s="38"/>
    </row>
    <row r="39775" spans="44:74">
      <c r="AR39775" s="8"/>
      <c r="BV39775" s="38"/>
    </row>
    <row r="39776" spans="44:74">
      <c r="AR39776" s="8"/>
      <c r="BV39776" s="38"/>
    </row>
    <row r="39777" spans="44:74">
      <c r="AR39777" s="8"/>
      <c r="BV39777" s="38"/>
    </row>
    <row r="39778" spans="44:74">
      <c r="AR39778" s="8"/>
      <c r="BV39778" s="38"/>
    </row>
    <row r="39779" spans="44:74">
      <c r="AR39779" s="8"/>
      <c r="BV39779" s="38"/>
    </row>
    <row r="39780" spans="44:74">
      <c r="AR39780" s="8"/>
      <c r="BV39780" s="38"/>
    </row>
    <row r="39781" spans="44:74">
      <c r="AR39781" s="8"/>
      <c r="BV39781" s="38"/>
    </row>
    <row r="39782" spans="44:74">
      <c r="AR39782" s="8"/>
      <c r="BV39782" s="38"/>
    </row>
    <row r="39783" spans="44:74">
      <c r="AR39783" s="8"/>
      <c r="BV39783" s="38"/>
    </row>
    <row r="39784" spans="44:74">
      <c r="AR39784" s="8"/>
      <c r="BV39784" s="38"/>
    </row>
    <row r="39785" spans="44:74">
      <c r="AR39785" s="8"/>
      <c r="BV39785" s="38"/>
    </row>
    <row r="39786" spans="44:74">
      <c r="AR39786" s="8"/>
      <c r="BV39786" s="38"/>
    </row>
    <row r="39787" spans="44:74">
      <c r="AR39787" s="8"/>
      <c r="BV39787" s="38"/>
    </row>
    <row r="39788" spans="44:74">
      <c r="AR39788" s="8"/>
      <c r="BV39788" s="38"/>
    </row>
    <row r="39789" spans="44:74">
      <c r="AR39789" s="8"/>
      <c r="BV39789" s="38"/>
    </row>
    <row r="39790" spans="44:74">
      <c r="AR39790" s="8"/>
      <c r="BV39790" s="38"/>
    </row>
    <row r="39791" spans="44:74">
      <c r="AR39791" s="8"/>
      <c r="BV39791" s="38"/>
    </row>
    <row r="39792" spans="44:74">
      <c r="AR39792" s="8"/>
      <c r="BV39792" s="38"/>
    </row>
    <row r="39793" spans="44:74">
      <c r="AR39793" s="8"/>
      <c r="BV39793" s="38"/>
    </row>
    <row r="39794" spans="44:74">
      <c r="AR39794" s="8"/>
      <c r="BV39794" s="38"/>
    </row>
    <row r="39795" spans="44:74">
      <c r="AR39795" s="8"/>
      <c r="BV39795" s="38"/>
    </row>
    <row r="39796" spans="44:74">
      <c r="AR39796" s="8"/>
      <c r="BV39796" s="38"/>
    </row>
    <row r="39797" spans="44:74">
      <c r="AR39797" s="8"/>
      <c r="BV39797" s="38"/>
    </row>
    <row r="39798" spans="44:74">
      <c r="AR39798" s="8"/>
      <c r="BV39798" s="38"/>
    </row>
    <row r="39799" spans="44:74">
      <c r="AR39799" s="8"/>
      <c r="BV39799" s="38"/>
    </row>
    <row r="39800" spans="44:74">
      <c r="AR39800" s="8"/>
      <c r="BV39800" s="38"/>
    </row>
    <row r="39801" spans="44:74">
      <c r="AR39801" s="8"/>
      <c r="BV39801" s="38"/>
    </row>
    <row r="39802" spans="44:74">
      <c r="AR39802" s="8"/>
      <c r="BV39802" s="38"/>
    </row>
    <row r="39803" spans="44:74">
      <c r="AR39803" s="8"/>
      <c r="BV39803" s="38"/>
    </row>
    <row r="39804" spans="44:74">
      <c r="AR39804" s="8"/>
      <c r="BV39804" s="38"/>
    </row>
    <row r="39805" spans="44:74">
      <c r="AR39805" s="8"/>
      <c r="BV39805" s="38"/>
    </row>
    <row r="39806" spans="44:74">
      <c r="AR39806" s="8"/>
      <c r="BV39806" s="38"/>
    </row>
    <row r="39807" spans="44:74">
      <c r="AR39807" s="8"/>
      <c r="BV39807" s="38"/>
    </row>
    <row r="39808" spans="44:74">
      <c r="AR39808" s="8"/>
      <c r="BV39808" s="38"/>
    </row>
    <row r="39809" spans="44:74">
      <c r="AR39809" s="8"/>
      <c r="BV39809" s="38"/>
    </row>
    <row r="39810" spans="44:74">
      <c r="AR39810" s="8"/>
      <c r="BV39810" s="38"/>
    </row>
    <row r="39811" spans="44:74">
      <c r="AR39811" s="8"/>
      <c r="BV39811" s="38"/>
    </row>
    <row r="39812" spans="44:74">
      <c r="AR39812" s="8"/>
      <c r="BV39812" s="38"/>
    </row>
    <row r="39813" spans="44:74">
      <c r="AR39813" s="8"/>
      <c r="BV39813" s="38"/>
    </row>
    <row r="39814" spans="44:74">
      <c r="AR39814" s="8"/>
      <c r="BV39814" s="38"/>
    </row>
    <row r="39815" spans="44:74">
      <c r="AR39815" s="8"/>
      <c r="BV39815" s="38"/>
    </row>
    <row r="39816" spans="44:74">
      <c r="AR39816" s="8"/>
      <c r="BV39816" s="38"/>
    </row>
    <row r="39817" spans="44:74">
      <c r="AR39817" s="8"/>
      <c r="BV39817" s="38"/>
    </row>
    <row r="39818" spans="44:74">
      <c r="AR39818" s="8"/>
      <c r="BV39818" s="38"/>
    </row>
    <row r="39819" spans="44:74">
      <c r="AR39819" s="8"/>
      <c r="BV39819" s="38"/>
    </row>
    <row r="39820" spans="44:74">
      <c r="AR39820" s="8"/>
      <c r="BV39820" s="38"/>
    </row>
    <row r="39821" spans="44:74">
      <c r="AR39821" s="8"/>
      <c r="BV39821" s="38"/>
    </row>
    <row r="39822" spans="44:74">
      <c r="AR39822" s="8"/>
      <c r="BV39822" s="38"/>
    </row>
    <row r="39823" spans="44:74">
      <c r="AR39823" s="8"/>
      <c r="BV39823" s="38"/>
    </row>
    <row r="39824" spans="44:74">
      <c r="AR39824" s="8"/>
      <c r="BV39824" s="38"/>
    </row>
    <row r="39825" spans="44:74">
      <c r="AR39825" s="8"/>
      <c r="BV39825" s="38"/>
    </row>
    <row r="39826" spans="44:74">
      <c r="AR39826" s="8"/>
      <c r="BV39826" s="38"/>
    </row>
    <row r="39827" spans="44:74">
      <c r="AR39827" s="8"/>
      <c r="BV39827" s="38"/>
    </row>
    <row r="39828" spans="44:74">
      <c r="AR39828" s="8"/>
      <c r="BV39828" s="38"/>
    </row>
    <row r="39829" spans="44:74">
      <c r="AR39829" s="8"/>
      <c r="BV39829" s="38"/>
    </row>
    <row r="39830" spans="44:74">
      <c r="AR39830" s="8"/>
      <c r="BV39830" s="38"/>
    </row>
    <row r="39831" spans="44:74">
      <c r="AR39831" s="8"/>
      <c r="BV39831" s="38"/>
    </row>
    <row r="39832" spans="44:74">
      <c r="AR39832" s="8"/>
      <c r="BV39832" s="38"/>
    </row>
    <row r="39833" spans="44:74">
      <c r="AR39833" s="8"/>
      <c r="BV39833" s="38"/>
    </row>
    <row r="39834" spans="44:74">
      <c r="AR39834" s="8"/>
      <c r="BV39834" s="38"/>
    </row>
    <row r="39835" spans="44:74">
      <c r="AR39835" s="8"/>
      <c r="BV39835" s="38"/>
    </row>
    <row r="39836" spans="44:74">
      <c r="AR39836" s="8"/>
      <c r="BV39836" s="38"/>
    </row>
    <row r="39837" spans="44:74">
      <c r="AR39837" s="8"/>
      <c r="BV39837" s="38"/>
    </row>
    <row r="39838" spans="44:74">
      <c r="AR39838" s="8"/>
      <c r="BV39838" s="38"/>
    </row>
    <row r="39839" spans="44:74">
      <c r="AR39839" s="8"/>
      <c r="BV39839" s="38"/>
    </row>
    <row r="39840" spans="44:74">
      <c r="AR39840" s="8"/>
      <c r="BV39840" s="38"/>
    </row>
    <row r="39841" spans="44:74">
      <c r="AR39841" s="8"/>
      <c r="BV39841" s="38"/>
    </row>
    <row r="39842" spans="44:74">
      <c r="AR39842" s="8"/>
      <c r="BV39842" s="38"/>
    </row>
    <row r="39843" spans="44:74">
      <c r="AR39843" s="8"/>
      <c r="BV39843" s="38"/>
    </row>
    <row r="39844" spans="44:74">
      <c r="AR39844" s="8"/>
      <c r="BV39844" s="38"/>
    </row>
    <row r="39845" spans="44:74">
      <c r="AR39845" s="8"/>
      <c r="BV39845" s="38"/>
    </row>
    <row r="39846" spans="44:74">
      <c r="AR39846" s="8"/>
      <c r="BV39846" s="38"/>
    </row>
    <row r="39847" spans="44:74">
      <c r="AR39847" s="8"/>
      <c r="BV39847" s="38"/>
    </row>
    <row r="39848" spans="44:74">
      <c r="AR39848" s="8"/>
      <c r="BV39848" s="38"/>
    </row>
    <row r="39849" spans="44:74">
      <c r="AR39849" s="8"/>
      <c r="BV39849" s="38"/>
    </row>
    <row r="39850" spans="44:74">
      <c r="AR39850" s="8"/>
      <c r="BV39850" s="38"/>
    </row>
    <row r="39851" spans="44:74">
      <c r="AR39851" s="8"/>
      <c r="BV39851" s="38"/>
    </row>
    <row r="39852" spans="44:74">
      <c r="AR39852" s="8"/>
      <c r="BV39852" s="38"/>
    </row>
    <row r="39853" spans="44:74">
      <c r="AR39853" s="8"/>
      <c r="BV39853" s="38"/>
    </row>
    <row r="39854" spans="44:74">
      <c r="AR39854" s="8"/>
      <c r="BV39854" s="38"/>
    </row>
    <row r="39855" spans="44:74">
      <c r="AR39855" s="8"/>
      <c r="BV39855" s="38"/>
    </row>
    <row r="39856" spans="44:74">
      <c r="AR39856" s="8"/>
      <c r="BV39856" s="38"/>
    </row>
    <row r="39857" spans="44:74">
      <c r="AR39857" s="8"/>
      <c r="BV39857" s="38"/>
    </row>
    <row r="39858" spans="44:74">
      <c r="AR39858" s="8"/>
      <c r="BV39858" s="38"/>
    </row>
    <row r="39859" spans="44:74">
      <c r="AR39859" s="8"/>
      <c r="BV39859" s="38"/>
    </row>
    <row r="39860" spans="44:74">
      <c r="AR39860" s="8"/>
      <c r="BV39860" s="38"/>
    </row>
    <row r="39861" spans="44:74">
      <c r="AR39861" s="8"/>
      <c r="BV39861" s="38"/>
    </row>
    <row r="39862" spans="44:74">
      <c r="AR39862" s="8"/>
      <c r="BV39862" s="38"/>
    </row>
    <row r="39863" spans="44:74">
      <c r="AR39863" s="8"/>
      <c r="BV39863" s="38"/>
    </row>
    <row r="39864" spans="44:74">
      <c r="AR39864" s="8"/>
      <c r="BV39864" s="38"/>
    </row>
    <row r="39865" spans="44:74">
      <c r="AR39865" s="8"/>
      <c r="BV39865" s="38"/>
    </row>
    <row r="39866" spans="44:74">
      <c r="AR39866" s="8"/>
      <c r="BV39866" s="38"/>
    </row>
    <row r="39867" spans="44:74">
      <c r="AR39867" s="8"/>
      <c r="BV39867" s="38"/>
    </row>
    <row r="39868" spans="44:74">
      <c r="AR39868" s="8"/>
      <c r="BV39868" s="38"/>
    </row>
    <row r="39869" spans="44:74">
      <c r="AR39869" s="8"/>
      <c r="BV39869" s="38"/>
    </row>
    <row r="39870" spans="44:74">
      <c r="AR39870" s="8"/>
      <c r="BV39870" s="38"/>
    </row>
    <row r="39871" spans="44:74">
      <c r="AR39871" s="8"/>
      <c r="BV39871" s="38"/>
    </row>
    <row r="39872" spans="44:74">
      <c r="AR39872" s="8"/>
      <c r="BV39872" s="38"/>
    </row>
    <row r="39873" spans="44:74">
      <c r="AR39873" s="8"/>
      <c r="BV39873" s="38"/>
    </row>
    <row r="39874" spans="44:74">
      <c r="AR39874" s="8"/>
      <c r="BV39874" s="38"/>
    </row>
    <row r="39875" spans="44:74">
      <c r="AR39875" s="8"/>
      <c r="BV39875" s="38"/>
    </row>
    <row r="39876" spans="44:74">
      <c r="AR39876" s="8"/>
      <c r="BV39876" s="38"/>
    </row>
    <row r="39877" spans="44:74">
      <c r="AR39877" s="8"/>
      <c r="BV39877" s="38"/>
    </row>
    <row r="39878" spans="44:74">
      <c r="AR39878" s="8"/>
      <c r="BV39878" s="38"/>
    </row>
    <row r="39879" spans="44:74">
      <c r="AR39879" s="8"/>
      <c r="BV39879" s="38"/>
    </row>
    <row r="39880" spans="44:74">
      <c r="AR39880" s="8"/>
      <c r="BV39880" s="38"/>
    </row>
    <row r="39881" spans="44:74">
      <c r="AR39881" s="8"/>
      <c r="BV39881" s="38"/>
    </row>
    <row r="39882" spans="44:74">
      <c r="AR39882" s="8"/>
      <c r="BV39882" s="38"/>
    </row>
    <row r="39883" spans="44:74">
      <c r="AR39883" s="8"/>
      <c r="BV39883" s="38"/>
    </row>
    <row r="39884" spans="44:74">
      <c r="AR39884" s="8"/>
      <c r="BV39884" s="38"/>
    </row>
    <row r="39885" spans="44:74">
      <c r="AR39885" s="8"/>
      <c r="BV39885" s="38"/>
    </row>
    <row r="39886" spans="44:74">
      <c r="AR39886" s="8"/>
      <c r="BV39886" s="38"/>
    </row>
    <row r="39887" spans="44:74">
      <c r="AR39887" s="8"/>
      <c r="BV39887" s="38"/>
    </row>
    <row r="39888" spans="44:74">
      <c r="AR39888" s="8"/>
      <c r="BV39888" s="38"/>
    </row>
    <row r="39889" spans="44:74">
      <c r="AR39889" s="8"/>
      <c r="BV39889" s="38"/>
    </row>
    <row r="39890" spans="44:74">
      <c r="AR39890" s="8"/>
      <c r="BV39890" s="38"/>
    </row>
    <row r="39891" spans="44:74">
      <c r="AR39891" s="8"/>
      <c r="BV39891" s="38"/>
    </row>
    <row r="39892" spans="44:74">
      <c r="AR39892" s="8"/>
      <c r="BV39892" s="38"/>
    </row>
    <row r="39893" spans="44:74">
      <c r="AR39893" s="8"/>
      <c r="BV39893" s="38"/>
    </row>
    <row r="39894" spans="44:74">
      <c r="AR39894" s="8"/>
      <c r="BV39894" s="38"/>
    </row>
    <row r="39895" spans="44:74">
      <c r="AR39895" s="8"/>
      <c r="BV39895" s="38"/>
    </row>
    <row r="39896" spans="44:74">
      <c r="AR39896" s="8"/>
      <c r="BV39896" s="38"/>
    </row>
    <row r="39897" spans="44:74">
      <c r="AR39897" s="8"/>
      <c r="BV39897" s="38"/>
    </row>
    <row r="39898" spans="44:74">
      <c r="AR39898" s="8"/>
      <c r="BV39898" s="38"/>
    </row>
    <row r="39899" spans="44:74">
      <c r="AR39899" s="8"/>
      <c r="BV39899" s="38"/>
    </row>
    <row r="39900" spans="44:74">
      <c r="AR39900" s="8"/>
      <c r="BV39900" s="38"/>
    </row>
    <row r="39901" spans="44:74">
      <c r="AR39901" s="8"/>
      <c r="BV39901" s="38"/>
    </row>
    <row r="39902" spans="44:74">
      <c r="AR39902" s="8"/>
      <c r="BV39902" s="38"/>
    </row>
    <row r="39903" spans="44:74">
      <c r="AR39903" s="8"/>
      <c r="BV39903" s="38"/>
    </row>
    <row r="39904" spans="44:74">
      <c r="AR39904" s="8"/>
      <c r="BV39904" s="38"/>
    </row>
    <row r="39905" spans="44:74">
      <c r="AR39905" s="8"/>
      <c r="BV39905" s="38"/>
    </row>
    <row r="39906" spans="44:74">
      <c r="AR39906" s="8"/>
      <c r="BV39906" s="38"/>
    </row>
    <row r="39907" spans="44:74">
      <c r="AR39907" s="8"/>
      <c r="BV39907" s="38"/>
    </row>
    <row r="39908" spans="44:74">
      <c r="AR39908" s="8"/>
      <c r="BV39908" s="38"/>
    </row>
    <row r="39909" spans="44:74">
      <c r="AR39909" s="8"/>
      <c r="BV39909" s="38"/>
    </row>
    <row r="39910" spans="44:74">
      <c r="AR39910" s="8"/>
      <c r="BV39910" s="38"/>
    </row>
    <row r="39911" spans="44:74">
      <c r="AR39911" s="8"/>
      <c r="BV39911" s="38"/>
    </row>
    <row r="39912" spans="44:74">
      <c r="AR39912" s="8"/>
      <c r="BV39912" s="38"/>
    </row>
    <row r="39913" spans="44:74">
      <c r="AR39913" s="8"/>
      <c r="BV39913" s="38"/>
    </row>
    <row r="39914" spans="44:74">
      <c r="AR39914" s="8"/>
      <c r="BV39914" s="38"/>
    </row>
    <row r="39915" spans="44:74">
      <c r="AR39915" s="8"/>
      <c r="BV39915" s="38"/>
    </row>
    <row r="39916" spans="44:74">
      <c r="AR39916" s="8"/>
      <c r="BV39916" s="38"/>
    </row>
    <row r="39917" spans="44:74">
      <c r="AR39917" s="8"/>
      <c r="BV39917" s="38"/>
    </row>
    <row r="39918" spans="44:74">
      <c r="AR39918" s="8"/>
      <c r="BV39918" s="38"/>
    </row>
    <row r="39919" spans="44:74">
      <c r="AR39919" s="8"/>
      <c r="BV39919" s="38"/>
    </row>
    <row r="39920" spans="44:74">
      <c r="AR39920" s="8"/>
      <c r="BV39920" s="38"/>
    </row>
    <row r="39921" spans="44:74">
      <c r="AR39921" s="8"/>
      <c r="BV39921" s="38"/>
    </row>
    <row r="39922" spans="44:74">
      <c r="AR39922" s="8"/>
      <c r="BV39922" s="38"/>
    </row>
    <row r="39923" spans="44:74">
      <c r="AR39923" s="8"/>
      <c r="BV39923" s="38"/>
    </row>
    <row r="39924" spans="44:74">
      <c r="AR39924" s="8"/>
      <c r="BV39924" s="38"/>
    </row>
    <row r="39925" spans="44:74">
      <c r="AR39925" s="8"/>
      <c r="BV39925" s="38"/>
    </row>
    <row r="39926" spans="44:74">
      <c r="AR39926" s="8"/>
      <c r="BV39926" s="38"/>
    </row>
    <row r="39927" spans="44:74">
      <c r="AR39927" s="8"/>
      <c r="BV39927" s="38"/>
    </row>
    <row r="39928" spans="44:74">
      <c r="AR39928" s="8"/>
      <c r="BV39928" s="38"/>
    </row>
    <row r="39929" spans="44:74">
      <c r="AR39929" s="8"/>
      <c r="BV39929" s="38"/>
    </row>
    <row r="39930" spans="44:74">
      <c r="AR39930" s="8"/>
      <c r="BV39930" s="38"/>
    </row>
    <row r="39931" spans="44:74">
      <c r="AR39931" s="8"/>
      <c r="BV39931" s="38"/>
    </row>
    <row r="39932" spans="44:74">
      <c r="AR39932" s="8"/>
      <c r="BV39932" s="38"/>
    </row>
    <row r="39933" spans="44:74">
      <c r="AR39933" s="8"/>
      <c r="BV39933" s="38"/>
    </row>
    <row r="39934" spans="44:74">
      <c r="AR39934" s="8"/>
      <c r="BV39934" s="38"/>
    </row>
    <row r="39935" spans="44:74">
      <c r="AR39935" s="8"/>
      <c r="BV39935" s="38"/>
    </row>
    <row r="39936" spans="44:74">
      <c r="AR39936" s="8"/>
      <c r="BV39936" s="38"/>
    </row>
    <row r="39937" spans="44:74">
      <c r="AR39937" s="8"/>
      <c r="BV39937" s="38"/>
    </row>
    <row r="39938" spans="44:74">
      <c r="AR39938" s="8"/>
      <c r="BV39938" s="38"/>
    </row>
    <row r="39939" spans="44:74">
      <c r="AR39939" s="8"/>
      <c r="BV39939" s="38"/>
    </row>
    <row r="39940" spans="44:74">
      <c r="AR39940" s="8"/>
      <c r="BV39940" s="38"/>
    </row>
    <row r="39941" spans="44:74">
      <c r="AR39941" s="8"/>
      <c r="BV39941" s="38"/>
    </row>
    <row r="39942" spans="44:74">
      <c r="AR39942" s="8"/>
      <c r="BV39942" s="38"/>
    </row>
    <row r="39943" spans="44:74">
      <c r="AR39943" s="8"/>
      <c r="BV39943" s="38"/>
    </row>
    <row r="39944" spans="44:74">
      <c r="AR39944" s="8"/>
      <c r="BV39944" s="38"/>
    </row>
    <row r="39945" spans="44:74">
      <c r="AR39945" s="8"/>
      <c r="BV39945" s="38"/>
    </row>
    <row r="39946" spans="44:74">
      <c r="AR39946" s="8"/>
      <c r="BV39946" s="38"/>
    </row>
    <row r="39947" spans="44:74">
      <c r="AR39947" s="8"/>
      <c r="BV39947" s="38"/>
    </row>
    <row r="39948" spans="44:74">
      <c r="AR39948" s="8"/>
      <c r="BV39948" s="38"/>
    </row>
    <row r="39949" spans="44:74">
      <c r="AR39949" s="8"/>
      <c r="BV39949" s="38"/>
    </row>
    <row r="39950" spans="44:74">
      <c r="AR39950" s="8"/>
      <c r="BV39950" s="38"/>
    </row>
    <row r="39951" spans="44:74">
      <c r="AR39951" s="8"/>
      <c r="BV39951" s="38"/>
    </row>
    <row r="39952" spans="44:74">
      <c r="AR39952" s="8"/>
      <c r="BV39952" s="38"/>
    </row>
    <row r="39953" spans="44:74">
      <c r="AR39953" s="8"/>
      <c r="BV39953" s="38"/>
    </row>
    <row r="39954" spans="44:74">
      <c r="AR39954" s="8"/>
      <c r="BV39954" s="38"/>
    </row>
    <row r="39955" spans="44:74">
      <c r="AR39955" s="8"/>
      <c r="BV39955" s="38"/>
    </row>
    <row r="39956" spans="44:74">
      <c r="AR39956" s="8"/>
      <c r="BV39956" s="38"/>
    </row>
    <row r="39957" spans="44:74">
      <c r="AR39957" s="8"/>
      <c r="BV39957" s="38"/>
    </row>
    <row r="39958" spans="44:74">
      <c r="AR39958" s="8"/>
      <c r="BV39958" s="38"/>
    </row>
    <row r="39959" spans="44:74">
      <c r="AR39959" s="8"/>
      <c r="BV39959" s="38"/>
    </row>
    <row r="39960" spans="44:74">
      <c r="AR39960" s="8"/>
      <c r="BV39960" s="38"/>
    </row>
    <row r="39961" spans="44:74">
      <c r="AR39961" s="8"/>
      <c r="BV39961" s="38"/>
    </row>
    <row r="39962" spans="44:74">
      <c r="AR39962" s="8"/>
      <c r="BV39962" s="38"/>
    </row>
    <row r="39963" spans="44:74">
      <c r="AR39963" s="8"/>
      <c r="BV39963" s="38"/>
    </row>
    <row r="39964" spans="44:74">
      <c r="AR39964" s="8"/>
      <c r="BV39964" s="38"/>
    </row>
    <row r="39965" spans="44:74">
      <c r="AR39965" s="8"/>
      <c r="BV39965" s="38"/>
    </row>
    <row r="39966" spans="44:74">
      <c r="AR39966" s="8"/>
      <c r="BV39966" s="38"/>
    </row>
    <row r="39967" spans="44:74">
      <c r="AR39967" s="8"/>
      <c r="BV39967" s="38"/>
    </row>
    <row r="39968" spans="44:74">
      <c r="AR39968" s="8"/>
      <c r="BV39968" s="38"/>
    </row>
    <row r="39969" spans="44:74">
      <c r="AR39969" s="8"/>
      <c r="BV39969" s="38"/>
    </row>
    <row r="39970" spans="44:74">
      <c r="AR39970" s="8"/>
      <c r="BV39970" s="38"/>
    </row>
    <row r="39971" spans="44:74">
      <c r="AR39971" s="8"/>
      <c r="BV39971" s="38"/>
    </row>
    <row r="39972" spans="44:74">
      <c r="AR39972" s="8"/>
      <c r="BV39972" s="38"/>
    </row>
    <row r="39973" spans="44:74">
      <c r="AR39973" s="8"/>
      <c r="BV39973" s="38"/>
    </row>
    <row r="39974" spans="44:74">
      <c r="AR39974" s="8"/>
      <c r="BV39974" s="38"/>
    </row>
    <row r="39975" spans="44:74">
      <c r="AR39975" s="8"/>
      <c r="BV39975" s="38"/>
    </row>
    <row r="39976" spans="44:74">
      <c r="AR39976" s="8"/>
      <c r="BV39976" s="38"/>
    </row>
    <row r="39977" spans="44:74">
      <c r="AR39977" s="8"/>
      <c r="BV39977" s="38"/>
    </row>
    <row r="39978" spans="44:74">
      <c r="AR39978" s="8"/>
      <c r="BV39978" s="38"/>
    </row>
    <row r="39979" spans="44:74">
      <c r="AR39979" s="8"/>
      <c r="BV39979" s="38"/>
    </row>
    <row r="39980" spans="44:74">
      <c r="AR39980" s="8"/>
      <c r="BV39980" s="38"/>
    </row>
    <row r="39981" spans="44:74">
      <c r="AR39981" s="8"/>
      <c r="BV39981" s="38"/>
    </row>
    <row r="39982" spans="44:74">
      <c r="AR39982" s="8"/>
      <c r="BV39982" s="38"/>
    </row>
    <row r="39983" spans="44:74">
      <c r="AR39983" s="8"/>
      <c r="BV39983" s="38"/>
    </row>
    <row r="39984" spans="44:74">
      <c r="AR39984" s="8"/>
      <c r="BV39984" s="38"/>
    </row>
    <row r="39985" spans="44:74">
      <c r="AR39985" s="8"/>
      <c r="BV39985" s="38"/>
    </row>
    <row r="39986" spans="44:74">
      <c r="AR39986" s="8"/>
      <c r="BV39986" s="38"/>
    </row>
    <row r="39987" spans="44:74">
      <c r="AR39987" s="8"/>
      <c r="BV39987" s="38"/>
    </row>
    <row r="39988" spans="44:74">
      <c r="AR39988" s="8"/>
      <c r="BV39988" s="38"/>
    </row>
    <row r="39989" spans="44:74">
      <c r="AR39989" s="8"/>
      <c r="BV39989" s="38"/>
    </row>
    <row r="39990" spans="44:74">
      <c r="AR39990" s="8"/>
      <c r="BV39990" s="38"/>
    </row>
    <row r="39991" spans="44:74">
      <c r="AR39991" s="8"/>
      <c r="BV39991" s="38"/>
    </row>
    <row r="39992" spans="44:74">
      <c r="AR39992" s="8"/>
      <c r="BV39992" s="38"/>
    </row>
    <row r="39993" spans="44:74">
      <c r="AR39993" s="8"/>
      <c r="BV39993" s="38"/>
    </row>
    <row r="39994" spans="44:74">
      <c r="AR39994" s="8"/>
      <c r="BV39994" s="38"/>
    </row>
    <row r="39995" spans="44:74">
      <c r="AR39995" s="8"/>
      <c r="BV39995" s="38"/>
    </row>
    <row r="39996" spans="44:74">
      <c r="AR39996" s="8"/>
      <c r="BV39996" s="38"/>
    </row>
    <row r="39997" spans="44:74">
      <c r="AR39997" s="8"/>
      <c r="BV39997" s="38"/>
    </row>
    <row r="39998" spans="44:74">
      <c r="AR39998" s="8"/>
      <c r="BV39998" s="38"/>
    </row>
    <row r="39999" spans="44:74">
      <c r="AR39999" s="8"/>
      <c r="BV39999" s="38"/>
    </row>
    <row r="40000" spans="44:74">
      <c r="AR40000" s="8"/>
      <c r="BV40000" s="38"/>
    </row>
    <row r="40001" spans="44:74">
      <c r="AR40001" s="8"/>
      <c r="BV40001" s="38"/>
    </row>
    <row r="40002" spans="44:74">
      <c r="AR40002" s="8"/>
      <c r="BV40002" s="38"/>
    </row>
    <row r="40003" spans="44:74">
      <c r="AR40003" s="8"/>
      <c r="BV40003" s="38"/>
    </row>
    <row r="40004" spans="44:74">
      <c r="AR40004" s="8"/>
      <c r="BV40004" s="38"/>
    </row>
    <row r="40005" spans="44:74">
      <c r="AR40005" s="8"/>
      <c r="BV40005" s="38"/>
    </row>
    <row r="40006" spans="44:74">
      <c r="AR40006" s="8"/>
      <c r="BV40006" s="38"/>
    </row>
    <row r="40007" spans="44:74">
      <c r="AR40007" s="8"/>
      <c r="BV40007" s="38"/>
    </row>
    <row r="40008" spans="44:74">
      <c r="AR40008" s="8"/>
      <c r="BV40008" s="38"/>
    </row>
    <row r="40009" spans="44:74">
      <c r="AR40009" s="8"/>
      <c r="BV40009" s="38"/>
    </row>
    <row r="40010" spans="44:74">
      <c r="AR40010" s="8"/>
      <c r="BV40010" s="38"/>
    </row>
    <row r="40011" spans="44:74">
      <c r="AR40011" s="8"/>
      <c r="BV40011" s="38"/>
    </row>
    <row r="40012" spans="44:74">
      <c r="AR40012" s="8"/>
      <c r="BV40012" s="38"/>
    </row>
    <row r="40013" spans="44:74">
      <c r="AR40013" s="8"/>
      <c r="BV40013" s="38"/>
    </row>
    <row r="40014" spans="44:74">
      <c r="AR40014" s="8"/>
      <c r="BV40014" s="38"/>
    </row>
    <row r="40015" spans="44:74">
      <c r="AR40015" s="8"/>
      <c r="BV40015" s="38"/>
    </row>
    <row r="40016" spans="44:74">
      <c r="AR40016" s="8"/>
      <c r="BV40016" s="38"/>
    </row>
    <row r="40017" spans="44:74">
      <c r="AR40017" s="8"/>
      <c r="BV40017" s="38"/>
    </row>
    <row r="40018" spans="44:74">
      <c r="AR40018" s="8"/>
      <c r="BV40018" s="38"/>
    </row>
    <row r="40019" spans="44:74">
      <c r="AR40019" s="8"/>
      <c r="BV40019" s="38"/>
    </row>
    <row r="40020" spans="44:74">
      <c r="AR40020" s="8"/>
      <c r="BV40020" s="38"/>
    </row>
    <row r="40021" spans="44:74">
      <c r="AR40021" s="8"/>
      <c r="BV40021" s="38"/>
    </row>
    <row r="40022" spans="44:74">
      <c r="AR40022" s="8"/>
      <c r="BV40022" s="38"/>
    </row>
    <row r="40023" spans="44:74">
      <c r="AR40023" s="8"/>
      <c r="BV40023" s="38"/>
    </row>
    <row r="40024" spans="44:74">
      <c r="AR40024" s="8"/>
      <c r="BV40024" s="38"/>
    </row>
    <row r="40025" spans="44:74">
      <c r="AR40025" s="8"/>
      <c r="BV40025" s="38"/>
    </row>
    <row r="40026" spans="44:74">
      <c r="AR40026" s="8"/>
      <c r="BV40026" s="38"/>
    </row>
    <row r="40027" spans="44:74">
      <c r="AR40027" s="8"/>
      <c r="BV40027" s="38"/>
    </row>
    <row r="40028" spans="44:74">
      <c r="AR40028" s="8"/>
      <c r="BV40028" s="38"/>
    </row>
    <row r="40029" spans="44:74">
      <c r="AR40029" s="8"/>
      <c r="BV40029" s="38"/>
    </row>
    <row r="40030" spans="44:74">
      <c r="AR40030" s="8"/>
      <c r="BV40030" s="38"/>
    </row>
    <row r="40031" spans="44:74">
      <c r="AR40031" s="8"/>
      <c r="BV40031" s="38"/>
    </row>
    <row r="40032" spans="44:74">
      <c r="AR40032" s="8"/>
      <c r="BV40032" s="38"/>
    </row>
    <row r="40033" spans="44:74">
      <c r="AR40033" s="8"/>
      <c r="BV40033" s="38"/>
    </row>
    <row r="40034" spans="44:74">
      <c r="AR40034" s="8"/>
      <c r="BV40034" s="38"/>
    </row>
    <row r="40035" spans="44:74">
      <c r="AR40035" s="8"/>
      <c r="BV40035" s="38"/>
    </row>
    <row r="40036" spans="44:74">
      <c r="AR40036" s="8"/>
      <c r="BV40036" s="38"/>
    </row>
    <row r="40037" spans="44:74">
      <c r="AR40037" s="8"/>
      <c r="BV40037" s="38"/>
    </row>
    <row r="40038" spans="44:74">
      <c r="AR40038" s="8"/>
      <c r="BV40038" s="38"/>
    </row>
    <row r="40039" spans="44:74">
      <c r="AR40039" s="8"/>
      <c r="BV40039" s="38"/>
    </row>
    <row r="40040" spans="44:74">
      <c r="AR40040" s="8"/>
      <c r="BV40040" s="38"/>
    </row>
    <row r="40041" spans="44:74">
      <c r="AR40041" s="8"/>
      <c r="BV40041" s="38"/>
    </row>
    <row r="40042" spans="44:74">
      <c r="AR40042" s="8"/>
      <c r="BV40042" s="38"/>
    </row>
    <row r="40043" spans="44:74">
      <c r="AR40043" s="8"/>
      <c r="BV40043" s="38"/>
    </row>
    <row r="40044" spans="44:74">
      <c r="AR40044" s="8"/>
      <c r="BV40044" s="38"/>
    </row>
    <row r="40045" spans="44:74">
      <c r="AR40045" s="8"/>
      <c r="BV40045" s="38"/>
    </row>
    <row r="40046" spans="44:74">
      <c r="AR40046" s="8"/>
      <c r="BV40046" s="38"/>
    </row>
    <row r="40047" spans="44:74">
      <c r="AR40047" s="8"/>
      <c r="BV40047" s="38"/>
    </row>
    <row r="40048" spans="44:74">
      <c r="AR40048" s="8"/>
      <c r="BV40048" s="38"/>
    </row>
    <row r="40049" spans="44:74">
      <c r="AR40049" s="8"/>
      <c r="BV40049" s="38"/>
    </row>
    <row r="40050" spans="44:74">
      <c r="AR40050" s="8"/>
      <c r="BV40050" s="38"/>
    </row>
    <row r="40051" spans="44:74">
      <c r="AR40051" s="8"/>
      <c r="BV40051" s="38"/>
    </row>
    <row r="40052" spans="44:74">
      <c r="AR40052" s="8"/>
      <c r="BV40052" s="38"/>
    </row>
    <row r="40053" spans="44:74">
      <c r="AR40053" s="8"/>
      <c r="BV40053" s="38"/>
    </row>
    <row r="40054" spans="44:74">
      <c r="AR40054" s="8"/>
      <c r="BV40054" s="38"/>
    </row>
    <row r="40055" spans="44:74">
      <c r="AR40055" s="8"/>
      <c r="BV40055" s="38"/>
    </row>
    <row r="40056" spans="44:74">
      <c r="AR40056" s="8"/>
      <c r="BV40056" s="38"/>
    </row>
    <row r="40057" spans="44:74">
      <c r="AR40057" s="8"/>
      <c r="BV40057" s="38"/>
    </row>
    <row r="40058" spans="44:74">
      <c r="AR40058" s="8"/>
      <c r="BV40058" s="38"/>
    </row>
    <row r="40059" spans="44:74">
      <c r="AR40059" s="8"/>
      <c r="BV40059" s="38"/>
    </row>
    <row r="40060" spans="44:74">
      <c r="AR40060" s="8"/>
      <c r="BV40060" s="38"/>
    </row>
    <row r="40061" spans="44:74">
      <c r="AR40061" s="8"/>
      <c r="BV40061" s="38"/>
    </row>
    <row r="40062" spans="44:74">
      <c r="AR40062" s="8"/>
      <c r="BV40062" s="38"/>
    </row>
    <row r="40063" spans="44:74">
      <c r="AR40063" s="8"/>
      <c r="BV40063" s="38"/>
    </row>
    <row r="40064" spans="44:74">
      <c r="AR40064" s="8"/>
      <c r="BV40064" s="38"/>
    </row>
    <row r="40065" spans="44:74">
      <c r="AR40065" s="8"/>
      <c r="BV40065" s="38"/>
    </row>
    <row r="40066" spans="44:74">
      <c r="AR40066" s="8"/>
      <c r="BV40066" s="38"/>
    </row>
    <row r="40067" spans="44:74">
      <c r="AR40067" s="8"/>
      <c r="BV40067" s="38"/>
    </row>
    <row r="40068" spans="44:74">
      <c r="AR40068" s="8"/>
      <c r="BV40068" s="38"/>
    </row>
    <row r="40069" spans="44:74">
      <c r="AR40069" s="8"/>
      <c r="BV40069" s="38"/>
    </row>
    <row r="40070" spans="44:74">
      <c r="AR40070" s="8"/>
      <c r="BV40070" s="38"/>
    </row>
    <row r="40071" spans="44:74">
      <c r="AR40071" s="8"/>
      <c r="BV40071" s="38"/>
    </row>
    <row r="40072" spans="44:74">
      <c r="AR40072" s="8"/>
      <c r="BV40072" s="38"/>
    </row>
    <row r="40073" spans="44:74">
      <c r="AR40073" s="8"/>
      <c r="BV40073" s="38"/>
    </row>
    <row r="40074" spans="44:74">
      <c r="AR40074" s="8"/>
      <c r="BV40074" s="38"/>
    </row>
    <row r="40075" spans="44:74">
      <c r="AR40075" s="8"/>
      <c r="BV40075" s="38"/>
    </row>
    <row r="40076" spans="44:74">
      <c r="AR40076" s="8"/>
      <c r="BV40076" s="38"/>
    </row>
    <row r="40077" spans="44:74">
      <c r="AR40077" s="8"/>
      <c r="BV40077" s="38"/>
    </row>
    <row r="40078" spans="44:74">
      <c r="AR40078" s="8"/>
      <c r="BV40078" s="38"/>
    </row>
    <row r="40079" spans="44:74">
      <c r="AR40079" s="8"/>
      <c r="BV40079" s="38"/>
    </row>
    <row r="40080" spans="44:74">
      <c r="AR40080" s="8"/>
      <c r="BV40080" s="38"/>
    </row>
    <row r="40081" spans="44:74">
      <c r="AR40081" s="8"/>
      <c r="BV40081" s="38"/>
    </row>
    <row r="40082" spans="44:74">
      <c r="AR40082" s="8"/>
      <c r="BV40082" s="38"/>
    </row>
    <row r="40083" spans="44:74">
      <c r="AR40083" s="8"/>
      <c r="BV40083" s="38"/>
    </row>
    <row r="40084" spans="44:74">
      <c r="AR40084" s="8"/>
      <c r="BV40084" s="38"/>
    </row>
    <row r="40085" spans="44:74">
      <c r="AR40085" s="8"/>
      <c r="BV40085" s="38"/>
    </row>
    <row r="40086" spans="44:74">
      <c r="AR40086" s="8"/>
      <c r="BV40086" s="38"/>
    </row>
    <row r="40087" spans="44:74">
      <c r="AR40087" s="8"/>
      <c r="BV40087" s="38"/>
    </row>
    <row r="40088" spans="44:74">
      <c r="AR40088" s="8"/>
      <c r="BV40088" s="38"/>
    </row>
    <row r="40089" spans="44:74">
      <c r="AR40089" s="8"/>
      <c r="BV40089" s="38"/>
    </row>
    <row r="40090" spans="44:74">
      <c r="AR40090" s="8"/>
      <c r="BV40090" s="38"/>
    </row>
    <row r="40091" spans="44:74">
      <c r="AR40091" s="8"/>
      <c r="BV40091" s="38"/>
    </row>
    <row r="40092" spans="44:74">
      <c r="AR40092" s="8"/>
      <c r="BV40092" s="38"/>
    </row>
    <row r="40093" spans="44:74">
      <c r="AR40093" s="8"/>
      <c r="BV40093" s="38"/>
    </row>
    <row r="40094" spans="44:74">
      <c r="AR40094" s="8"/>
      <c r="BV40094" s="38"/>
    </row>
    <row r="40095" spans="44:74">
      <c r="AR40095" s="8"/>
      <c r="BV40095" s="38"/>
    </row>
    <row r="40096" spans="44:74">
      <c r="AR40096" s="8"/>
      <c r="BV40096" s="38"/>
    </row>
    <row r="40097" spans="44:74">
      <c r="AR40097" s="8"/>
      <c r="BV40097" s="38"/>
    </row>
    <row r="40098" spans="44:74">
      <c r="AR40098" s="8"/>
      <c r="BV40098" s="38"/>
    </row>
    <row r="40099" spans="44:74">
      <c r="AR40099" s="8"/>
      <c r="BV40099" s="38"/>
    </row>
    <row r="40100" spans="44:74">
      <c r="AR40100" s="8"/>
      <c r="BV40100" s="38"/>
    </row>
    <row r="40101" spans="44:74">
      <c r="AR40101" s="8"/>
      <c r="BV40101" s="38"/>
    </row>
    <row r="40102" spans="44:74">
      <c r="AR40102" s="8"/>
      <c r="BV40102" s="38"/>
    </row>
    <row r="40103" spans="44:74">
      <c r="AR40103" s="8"/>
      <c r="BV40103" s="38"/>
    </row>
    <row r="40104" spans="44:74">
      <c r="AR40104" s="8"/>
      <c r="BV40104" s="38"/>
    </row>
    <row r="40105" spans="44:74">
      <c r="AR40105" s="8"/>
      <c r="BV40105" s="38"/>
    </row>
    <row r="40106" spans="44:74">
      <c r="AR40106" s="8"/>
      <c r="BV40106" s="38"/>
    </row>
    <row r="40107" spans="44:74">
      <c r="AR40107" s="8"/>
      <c r="BV40107" s="38"/>
    </row>
    <row r="40108" spans="44:74">
      <c r="AR40108" s="8"/>
      <c r="BV40108" s="38"/>
    </row>
    <row r="40109" spans="44:74">
      <c r="AR40109" s="8"/>
      <c r="BV40109" s="38"/>
    </row>
    <row r="40110" spans="44:74">
      <c r="AR40110" s="8"/>
      <c r="BV40110" s="38"/>
    </row>
    <row r="40111" spans="44:74">
      <c r="AR40111" s="8"/>
      <c r="BV40111" s="38"/>
    </row>
    <row r="40112" spans="44:74">
      <c r="AR40112" s="8"/>
      <c r="BV40112" s="38"/>
    </row>
    <row r="40113" spans="44:74">
      <c r="AR40113" s="8"/>
      <c r="BV40113" s="38"/>
    </row>
    <row r="40114" spans="44:74">
      <c r="AR40114" s="8"/>
      <c r="BV40114" s="38"/>
    </row>
    <row r="40115" spans="44:74">
      <c r="AR40115" s="8"/>
      <c r="BV40115" s="38"/>
    </row>
    <row r="40116" spans="44:74">
      <c r="AR40116" s="8"/>
      <c r="BV40116" s="38"/>
    </row>
    <row r="40117" spans="44:74">
      <c r="AR40117" s="8"/>
      <c r="BV40117" s="38"/>
    </row>
    <row r="40118" spans="44:74">
      <c r="AR40118" s="8"/>
      <c r="BV40118" s="38"/>
    </row>
    <row r="40119" spans="44:74">
      <c r="AR40119" s="8"/>
      <c r="BV40119" s="38"/>
    </row>
    <row r="40120" spans="44:74">
      <c r="AR40120" s="8"/>
      <c r="BV40120" s="38"/>
    </row>
    <row r="40121" spans="44:74">
      <c r="AR40121" s="8"/>
      <c r="BV40121" s="38"/>
    </row>
    <row r="40122" spans="44:74">
      <c r="AR40122" s="8"/>
      <c r="BV40122" s="38"/>
    </row>
    <row r="40123" spans="44:74">
      <c r="AR40123" s="8"/>
      <c r="BV40123" s="38"/>
    </row>
    <row r="40124" spans="44:74">
      <c r="AR40124" s="8"/>
      <c r="BV40124" s="38"/>
    </row>
    <row r="40125" spans="44:74">
      <c r="AR40125" s="8"/>
      <c r="BV40125" s="38"/>
    </row>
    <row r="40126" spans="44:74">
      <c r="AR40126" s="8"/>
      <c r="BV40126" s="38"/>
    </row>
    <row r="40127" spans="44:74">
      <c r="AR40127" s="8"/>
      <c r="BV40127" s="38"/>
    </row>
    <row r="40128" spans="44:74">
      <c r="AR40128" s="8"/>
      <c r="BV40128" s="38"/>
    </row>
    <row r="40129" spans="44:74">
      <c r="AR40129" s="8"/>
      <c r="BV40129" s="38"/>
    </row>
    <row r="40130" spans="44:74">
      <c r="AR40130" s="8"/>
      <c r="BV40130" s="38"/>
    </row>
    <row r="40131" spans="44:74">
      <c r="AR40131" s="8"/>
      <c r="BV40131" s="38"/>
    </row>
    <row r="40132" spans="44:74">
      <c r="AR40132" s="8"/>
      <c r="BV40132" s="38"/>
    </row>
    <row r="40133" spans="44:74">
      <c r="AR40133" s="8"/>
      <c r="BV40133" s="38"/>
    </row>
    <row r="40134" spans="44:74">
      <c r="AR40134" s="8"/>
      <c r="BV40134" s="38"/>
    </row>
    <row r="40135" spans="44:74">
      <c r="AR40135" s="8"/>
      <c r="BV40135" s="38"/>
    </row>
    <row r="40136" spans="44:74">
      <c r="AR40136" s="8"/>
      <c r="BV40136" s="38"/>
    </row>
    <row r="40137" spans="44:74">
      <c r="AR40137" s="8"/>
      <c r="BV40137" s="38"/>
    </row>
    <row r="40138" spans="44:74">
      <c r="AR40138" s="8"/>
      <c r="BV40138" s="38"/>
    </row>
    <row r="40139" spans="44:74">
      <c r="AR40139" s="8"/>
      <c r="BV40139" s="38"/>
    </row>
    <row r="40140" spans="44:74">
      <c r="AR40140" s="8"/>
      <c r="BV40140" s="38"/>
    </row>
    <row r="40141" spans="44:74">
      <c r="AR40141" s="8"/>
      <c r="BV40141" s="38"/>
    </row>
    <row r="40142" spans="44:74">
      <c r="AR40142" s="8"/>
      <c r="BV40142" s="38"/>
    </row>
    <row r="40143" spans="44:74">
      <c r="AR40143" s="8"/>
      <c r="BV40143" s="38"/>
    </row>
    <row r="40144" spans="44:74">
      <c r="AR40144" s="8"/>
      <c r="BV40144" s="38"/>
    </row>
    <row r="40145" spans="44:74">
      <c r="AR40145" s="8"/>
      <c r="BV40145" s="38"/>
    </row>
    <row r="40146" spans="44:74">
      <c r="AR40146" s="8"/>
      <c r="BV40146" s="38"/>
    </row>
    <row r="40147" spans="44:74">
      <c r="AR40147" s="8"/>
      <c r="BV40147" s="38"/>
    </row>
    <row r="40148" spans="44:74">
      <c r="AR40148" s="8"/>
      <c r="BV40148" s="38"/>
    </row>
    <row r="40149" spans="44:74">
      <c r="AR40149" s="8"/>
      <c r="BV40149" s="38"/>
    </row>
    <row r="40150" spans="44:74">
      <c r="AR40150" s="8"/>
      <c r="BV40150" s="38"/>
    </row>
    <row r="40151" spans="44:74">
      <c r="AR40151" s="8"/>
      <c r="BV40151" s="38"/>
    </row>
    <row r="40152" spans="44:74">
      <c r="AR40152" s="8"/>
      <c r="BV40152" s="38"/>
    </row>
    <row r="40153" spans="44:74">
      <c r="AR40153" s="8"/>
      <c r="BV40153" s="38"/>
    </row>
    <row r="40154" spans="44:74">
      <c r="AR40154" s="8"/>
      <c r="BV40154" s="38"/>
    </row>
    <row r="40155" spans="44:74">
      <c r="AR40155" s="8"/>
      <c r="BV40155" s="38"/>
    </row>
    <row r="40156" spans="44:74">
      <c r="AR40156" s="8"/>
      <c r="BV40156" s="38"/>
    </row>
    <row r="40157" spans="44:74">
      <c r="AR40157" s="8"/>
      <c r="BV40157" s="38"/>
    </row>
    <row r="40158" spans="44:74">
      <c r="AR40158" s="8"/>
      <c r="BV40158" s="38"/>
    </row>
    <row r="40159" spans="44:74">
      <c r="AR40159" s="8"/>
      <c r="BV40159" s="38"/>
    </row>
    <row r="40160" spans="44:74">
      <c r="AR40160" s="8"/>
      <c r="BV40160" s="38"/>
    </row>
    <row r="40161" spans="44:74">
      <c r="AR40161" s="8"/>
      <c r="BV40161" s="38"/>
    </row>
    <row r="40162" spans="44:74">
      <c r="AR40162" s="8"/>
      <c r="BV40162" s="38"/>
    </row>
    <row r="40163" spans="44:74">
      <c r="AR40163" s="8"/>
      <c r="BV40163" s="38"/>
    </row>
    <row r="40164" spans="44:74">
      <c r="AR40164" s="8"/>
      <c r="BV40164" s="38"/>
    </row>
    <row r="40165" spans="44:74">
      <c r="AR40165" s="8"/>
      <c r="BV40165" s="38"/>
    </row>
    <row r="40166" spans="44:74">
      <c r="AR40166" s="8"/>
      <c r="BV40166" s="38"/>
    </row>
    <row r="40167" spans="44:74">
      <c r="AR40167" s="8"/>
      <c r="BV40167" s="38"/>
    </row>
    <row r="40168" spans="44:74">
      <c r="AR40168" s="8"/>
      <c r="BV40168" s="38"/>
    </row>
    <row r="40169" spans="44:74">
      <c r="AR40169" s="8"/>
      <c r="BV40169" s="38"/>
    </row>
    <row r="40170" spans="44:74">
      <c r="AR40170" s="8"/>
      <c r="BV40170" s="38"/>
    </row>
    <row r="40171" spans="44:74">
      <c r="AR40171" s="8"/>
      <c r="BV40171" s="38"/>
    </row>
    <row r="40172" spans="44:74">
      <c r="AR40172" s="8"/>
      <c r="BV40172" s="38"/>
    </row>
    <row r="40173" spans="44:74">
      <c r="AR40173" s="8"/>
      <c r="BV40173" s="38"/>
    </row>
    <row r="40174" spans="44:74">
      <c r="AR40174" s="8"/>
      <c r="BV40174" s="38"/>
    </row>
    <row r="40175" spans="44:74">
      <c r="AR40175" s="8"/>
      <c r="BV40175" s="38"/>
    </row>
    <row r="40176" spans="44:74">
      <c r="AR40176" s="8"/>
      <c r="BV40176" s="38"/>
    </row>
    <row r="40177" spans="44:74">
      <c r="AR40177" s="8"/>
      <c r="BV40177" s="38"/>
    </row>
    <row r="40178" spans="44:74">
      <c r="AR40178" s="8"/>
      <c r="BV40178" s="38"/>
    </row>
    <row r="40179" spans="44:74">
      <c r="AR40179" s="8"/>
      <c r="BV40179" s="38"/>
    </row>
    <row r="40180" spans="44:74">
      <c r="AR40180" s="8"/>
      <c r="BV40180" s="38"/>
    </row>
    <row r="40181" spans="44:74">
      <c r="AR40181" s="8"/>
      <c r="BV40181" s="38"/>
    </row>
    <row r="40182" spans="44:74">
      <c r="AR40182" s="8"/>
      <c r="BV40182" s="38"/>
    </row>
    <row r="40183" spans="44:74">
      <c r="AR40183" s="8"/>
      <c r="BV40183" s="38"/>
    </row>
    <row r="40184" spans="44:74">
      <c r="AR40184" s="8"/>
      <c r="BV40184" s="38"/>
    </row>
    <row r="40185" spans="44:74">
      <c r="AR40185" s="8"/>
      <c r="BV40185" s="38"/>
    </row>
    <row r="40186" spans="44:74">
      <c r="AR40186" s="8"/>
      <c r="BV40186" s="38"/>
    </row>
    <row r="40187" spans="44:74">
      <c r="AR40187" s="8"/>
      <c r="BV40187" s="38"/>
    </row>
    <row r="40188" spans="44:74">
      <c r="AR40188" s="8"/>
      <c r="BV40188" s="38"/>
    </row>
    <row r="40189" spans="44:74">
      <c r="AR40189" s="8"/>
      <c r="BV40189" s="38"/>
    </row>
    <row r="40190" spans="44:74">
      <c r="AR40190" s="8"/>
      <c r="BV40190" s="38"/>
    </row>
    <row r="40191" spans="44:74">
      <c r="AR40191" s="8"/>
      <c r="BV40191" s="38"/>
    </row>
    <row r="40192" spans="44:74">
      <c r="AR40192" s="8"/>
      <c r="BV40192" s="38"/>
    </row>
    <row r="40193" spans="44:74">
      <c r="AR40193" s="8"/>
      <c r="BV40193" s="38"/>
    </row>
    <row r="40194" spans="44:74">
      <c r="AR40194" s="8"/>
      <c r="BV40194" s="38"/>
    </row>
    <row r="40195" spans="44:74">
      <c r="AR40195" s="8"/>
      <c r="BV40195" s="38"/>
    </row>
    <row r="40196" spans="44:74">
      <c r="AR40196" s="8"/>
      <c r="BV40196" s="38"/>
    </row>
    <row r="40197" spans="44:74">
      <c r="AR40197" s="8"/>
      <c r="BV40197" s="38"/>
    </row>
    <row r="40198" spans="44:74">
      <c r="AR40198" s="8"/>
      <c r="BV40198" s="38"/>
    </row>
    <row r="40199" spans="44:74">
      <c r="AR40199" s="8"/>
      <c r="BV40199" s="38"/>
    </row>
    <row r="40200" spans="44:74">
      <c r="AR40200" s="8"/>
      <c r="BV40200" s="38"/>
    </row>
    <row r="40201" spans="44:74">
      <c r="AR40201" s="8"/>
      <c r="BV40201" s="38"/>
    </row>
    <row r="40202" spans="44:74">
      <c r="AR40202" s="8"/>
      <c r="BV40202" s="38"/>
    </row>
    <row r="40203" spans="44:74">
      <c r="AR40203" s="8"/>
      <c r="BV40203" s="38"/>
    </row>
    <row r="40204" spans="44:74">
      <c r="AR40204" s="8"/>
      <c r="BV40204" s="38"/>
    </row>
    <row r="40205" spans="44:74">
      <c r="AR40205" s="8"/>
      <c r="BV40205" s="38"/>
    </row>
    <row r="40206" spans="44:74">
      <c r="AR40206" s="8"/>
      <c r="BV40206" s="38"/>
    </row>
    <row r="40207" spans="44:74">
      <c r="AR40207" s="8"/>
      <c r="BV40207" s="38"/>
    </row>
    <row r="40208" spans="44:74">
      <c r="AR40208" s="8"/>
      <c r="BV40208" s="38"/>
    </row>
    <row r="40209" spans="44:74">
      <c r="AR40209" s="8"/>
      <c r="BV40209" s="38"/>
    </row>
    <row r="40210" spans="44:74">
      <c r="AR40210" s="8"/>
      <c r="BV40210" s="38"/>
    </row>
    <row r="40211" spans="44:74">
      <c r="AR40211" s="8"/>
      <c r="BV40211" s="38"/>
    </row>
    <row r="40212" spans="44:74">
      <c r="AR40212" s="8"/>
      <c r="BV40212" s="38"/>
    </row>
    <row r="40213" spans="44:74">
      <c r="AR40213" s="8"/>
      <c r="BV40213" s="38"/>
    </row>
    <row r="40214" spans="44:74">
      <c r="AR40214" s="8"/>
      <c r="BV40214" s="38"/>
    </row>
    <row r="40215" spans="44:74">
      <c r="AR40215" s="8"/>
      <c r="BV40215" s="38"/>
    </row>
    <row r="40216" spans="44:74">
      <c r="AR40216" s="8"/>
      <c r="BV40216" s="38"/>
    </row>
    <row r="40217" spans="44:74">
      <c r="AR40217" s="8"/>
      <c r="BV40217" s="38"/>
    </row>
    <row r="40218" spans="44:74">
      <c r="AR40218" s="8"/>
      <c r="BV40218" s="38"/>
    </row>
    <row r="40219" spans="44:74">
      <c r="AR40219" s="8"/>
      <c r="BV40219" s="38"/>
    </row>
    <row r="40220" spans="44:74">
      <c r="AR40220" s="8"/>
      <c r="BV40220" s="38"/>
    </row>
    <row r="40221" spans="44:74">
      <c r="AR40221" s="8"/>
      <c r="BV40221" s="38"/>
    </row>
    <row r="40222" spans="44:74">
      <c r="AR40222" s="8"/>
      <c r="BV40222" s="38"/>
    </row>
    <row r="40223" spans="44:74">
      <c r="AR40223" s="8"/>
      <c r="BV40223" s="38"/>
    </row>
    <row r="40224" spans="44:74">
      <c r="AR40224" s="8"/>
      <c r="BV40224" s="38"/>
    </row>
    <row r="40225" spans="44:74">
      <c r="AR40225" s="8"/>
      <c r="BV40225" s="38"/>
    </row>
    <row r="40226" spans="44:74">
      <c r="AR40226" s="8"/>
      <c r="BV40226" s="38"/>
    </row>
    <row r="40227" spans="44:74">
      <c r="AR40227" s="8"/>
      <c r="BV40227" s="38"/>
    </row>
    <row r="40228" spans="44:74">
      <c r="AR40228" s="8"/>
      <c r="BV40228" s="38"/>
    </row>
    <row r="40229" spans="44:74">
      <c r="AR40229" s="8"/>
      <c r="BV40229" s="38"/>
    </row>
    <row r="40230" spans="44:74">
      <c r="AR40230" s="8"/>
      <c r="BV40230" s="38"/>
    </row>
    <row r="40231" spans="44:74">
      <c r="AR40231" s="8"/>
      <c r="BV40231" s="38"/>
    </row>
    <row r="40232" spans="44:74">
      <c r="AR40232" s="8"/>
      <c r="BV40232" s="38"/>
    </row>
    <row r="40233" spans="44:74">
      <c r="AR40233" s="8"/>
      <c r="BV40233" s="38"/>
    </row>
    <row r="40234" spans="44:74">
      <c r="AR40234" s="8"/>
      <c r="BV40234" s="38"/>
    </row>
    <row r="40235" spans="44:74">
      <c r="AR40235" s="8"/>
      <c r="BV40235" s="38"/>
    </row>
    <row r="40236" spans="44:74">
      <c r="AR40236" s="8"/>
      <c r="BV40236" s="38"/>
    </row>
    <row r="40237" spans="44:74">
      <c r="AR40237" s="8"/>
      <c r="BV40237" s="38"/>
    </row>
    <row r="40238" spans="44:74">
      <c r="AR40238" s="8"/>
      <c r="BV40238" s="38"/>
    </row>
    <row r="40239" spans="44:74">
      <c r="AR40239" s="8"/>
      <c r="BV40239" s="38"/>
    </row>
    <row r="40240" spans="44:74">
      <c r="AR40240" s="8"/>
      <c r="BV40240" s="38"/>
    </row>
    <row r="40241" spans="44:74">
      <c r="AR40241" s="8"/>
      <c r="BV40241" s="38"/>
    </row>
    <row r="40242" spans="44:74">
      <c r="AR40242" s="8"/>
      <c r="BV40242" s="38"/>
    </row>
    <row r="40243" spans="44:74">
      <c r="AR40243" s="8"/>
      <c r="BV40243" s="38"/>
    </row>
    <row r="40244" spans="44:74">
      <c r="AR40244" s="8"/>
      <c r="BV40244" s="38"/>
    </row>
    <row r="40245" spans="44:74">
      <c r="AR40245" s="8"/>
      <c r="BV40245" s="38"/>
    </row>
    <row r="40246" spans="44:74">
      <c r="AR40246" s="8"/>
      <c r="BV40246" s="38"/>
    </row>
    <row r="40247" spans="44:74">
      <c r="AR40247" s="8"/>
      <c r="BV40247" s="38"/>
    </row>
    <row r="40248" spans="44:74">
      <c r="AR40248" s="8"/>
      <c r="BV40248" s="38"/>
    </row>
    <row r="40249" spans="44:74">
      <c r="AR40249" s="8"/>
      <c r="BV40249" s="38"/>
    </row>
    <row r="40250" spans="44:74">
      <c r="AR40250" s="8"/>
      <c r="BV40250" s="38"/>
    </row>
    <row r="40251" spans="44:74">
      <c r="AR40251" s="8"/>
      <c r="BV40251" s="38"/>
    </row>
    <row r="40252" spans="44:74">
      <c r="AR40252" s="8"/>
      <c r="BV40252" s="38"/>
    </row>
    <row r="40253" spans="44:74">
      <c r="AR40253" s="8"/>
      <c r="BV40253" s="38"/>
    </row>
    <row r="40254" spans="44:74">
      <c r="AR40254" s="8"/>
      <c r="BV40254" s="38"/>
    </row>
    <row r="40255" spans="44:74">
      <c r="AR40255" s="8"/>
      <c r="BV40255" s="38"/>
    </row>
    <row r="40256" spans="44:74">
      <c r="AR40256" s="8"/>
      <c r="BV40256" s="38"/>
    </row>
    <row r="40257" spans="44:74">
      <c r="AR40257" s="8"/>
      <c r="BV40257" s="38"/>
    </row>
    <row r="40258" spans="44:74">
      <c r="AR40258" s="8"/>
      <c r="BV40258" s="38"/>
    </row>
    <row r="40259" spans="44:74">
      <c r="AR40259" s="8"/>
      <c r="BV40259" s="38"/>
    </row>
    <row r="40260" spans="44:74">
      <c r="AR40260" s="8"/>
      <c r="BV40260" s="38"/>
    </row>
    <row r="40261" spans="44:74">
      <c r="AR40261" s="8"/>
      <c r="BV40261" s="38"/>
    </row>
    <row r="40262" spans="44:74">
      <c r="AR40262" s="8"/>
      <c r="BV40262" s="38"/>
    </row>
    <row r="40263" spans="44:74">
      <c r="AR40263" s="8"/>
      <c r="BV40263" s="38"/>
    </row>
    <row r="40264" spans="44:74">
      <c r="AR40264" s="8"/>
      <c r="BV40264" s="38"/>
    </row>
    <row r="40265" spans="44:74">
      <c r="AR40265" s="8"/>
      <c r="BV40265" s="38"/>
    </row>
    <row r="40266" spans="44:74">
      <c r="AR40266" s="8"/>
      <c r="BV40266" s="38"/>
    </row>
    <row r="40267" spans="44:74">
      <c r="AR40267" s="8"/>
      <c r="BV40267" s="38"/>
    </row>
    <row r="40268" spans="44:74">
      <c r="AR40268" s="8"/>
      <c r="BV40268" s="38"/>
    </row>
    <row r="40269" spans="44:74">
      <c r="AR40269" s="8"/>
      <c r="BV40269" s="38"/>
    </row>
    <row r="40270" spans="44:74">
      <c r="AR40270" s="8"/>
      <c r="BV40270" s="38"/>
    </row>
    <row r="40271" spans="44:74">
      <c r="AR40271" s="8"/>
      <c r="BV40271" s="38"/>
    </row>
    <row r="40272" spans="44:74">
      <c r="AR40272" s="8"/>
      <c r="BV40272" s="38"/>
    </row>
    <row r="40273" spans="44:74">
      <c r="AR40273" s="8"/>
      <c r="BV40273" s="38"/>
    </row>
    <row r="40274" spans="44:74">
      <c r="AR40274" s="8"/>
      <c r="BV40274" s="38"/>
    </row>
    <row r="40275" spans="44:74">
      <c r="AR40275" s="8"/>
      <c r="BV40275" s="38"/>
    </row>
    <row r="40276" spans="44:74">
      <c r="AR40276" s="8"/>
      <c r="BV40276" s="38"/>
    </row>
    <row r="40277" spans="44:74">
      <c r="AR40277" s="8"/>
      <c r="BV40277" s="38"/>
    </row>
    <row r="40278" spans="44:74">
      <c r="AR40278" s="8"/>
      <c r="BV40278" s="38"/>
    </row>
    <row r="40279" spans="44:74">
      <c r="AR40279" s="8"/>
      <c r="BV40279" s="38"/>
    </row>
    <row r="40280" spans="44:74">
      <c r="AR40280" s="8"/>
      <c r="BV40280" s="38"/>
    </row>
    <row r="40281" spans="44:74">
      <c r="AR40281" s="8"/>
      <c r="BV40281" s="38"/>
    </row>
    <row r="40282" spans="44:74">
      <c r="AR40282" s="8"/>
      <c r="BV40282" s="38"/>
    </row>
    <row r="40283" spans="44:74">
      <c r="AR40283" s="8"/>
      <c r="BV40283" s="38"/>
    </row>
    <row r="40284" spans="44:74">
      <c r="AR40284" s="8"/>
      <c r="BV40284" s="38"/>
    </row>
    <row r="40285" spans="44:74">
      <c r="AR40285" s="8"/>
      <c r="BV40285" s="38"/>
    </row>
    <row r="40286" spans="44:74">
      <c r="AR40286" s="8"/>
      <c r="BV40286" s="38"/>
    </row>
    <row r="40287" spans="44:74">
      <c r="AR40287" s="8"/>
      <c r="BV40287" s="38"/>
    </row>
    <row r="40288" spans="44:74">
      <c r="AR40288" s="8"/>
      <c r="BV40288" s="38"/>
    </row>
    <row r="40289" spans="44:74">
      <c r="AR40289" s="8"/>
      <c r="BV40289" s="38"/>
    </row>
    <row r="40290" spans="44:74">
      <c r="AR40290" s="8"/>
      <c r="BV40290" s="38"/>
    </row>
    <row r="40291" spans="44:74">
      <c r="AR40291" s="8"/>
      <c r="BV40291" s="38"/>
    </row>
    <row r="40292" spans="44:74">
      <c r="AR40292" s="8"/>
      <c r="BV40292" s="38"/>
    </row>
    <row r="40293" spans="44:74">
      <c r="AR40293" s="8"/>
      <c r="BV40293" s="38"/>
    </row>
    <row r="40294" spans="44:74">
      <c r="AR40294" s="8"/>
      <c r="BV40294" s="38"/>
    </row>
    <row r="40295" spans="44:74">
      <c r="AR40295" s="8"/>
      <c r="BV40295" s="38"/>
    </row>
    <row r="40296" spans="44:74">
      <c r="AR40296" s="8"/>
      <c r="BV40296" s="38"/>
    </row>
    <row r="40297" spans="44:74">
      <c r="AR40297" s="8"/>
      <c r="BV40297" s="38"/>
    </row>
    <row r="40298" spans="44:74">
      <c r="AR40298" s="8"/>
      <c r="BV40298" s="38"/>
    </row>
    <row r="40299" spans="44:74">
      <c r="AR40299" s="8"/>
      <c r="BV40299" s="38"/>
    </row>
    <row r="40300" spans="44:74">
      <c r="AR40300" s="8"/>
      <c r="BV40300" s="38"/>
    </row>
    <row r="40301" spans="44:74">
      <c r="AR40301" s="8"/>
      <c r="BV40301" s="38"/>
    </row>
    <row r="40302" spans="44:74">
      <c r="AR40302" s="8"/>
      <c r="BV40302" s="38"/>
    </row>
    <row r="40303" spans="44:74">
      <c r="AR40303" s="8"/>
      <c r="BV40303" s="38"/>
    </row>
    <row r="40304" spans="44:74">
      <c r="AR40304" s="8"/>
      <c r="BV40304" s="38"/>
    </row>
    <row r="40305" spans="44:74">
      <c r="AR40305" s="8"/>
      <c r="BV40305" s="38"/>
    </row>
    <row r="40306" spans="44:74">
      <c r="AR40306" s="8"/>
      <c r="BV40306" s="38"/>
    </row>
    <row r="40307" spans="44:74">
      <c r="AR40307" s="8"/>
      <c r="BV40307" s="38"/>
    </row>
    <row r="40308" spans="44:74">
      <c r="AR40308" s="8"/>
      <c r="BV40308" s="38"/>
    </row>
    <row r="40309" spans="44:74">
      <c r="AR40309" s="8"/>
      <c r="BV40309" s="38"/>
    </row>
    <row r="40310" spans="44:74">
      <c r="AR40310" s="8"/>
      <c r="BV40310" s="38"/>
    </row>
    <row r="40311" spans="44:74">
      <c r="AR40311" s="8"/>
      <c r="BV40311" s="38"/>
    </row>
    <row r="40312" spans="44:74">
      <c r="AR40312" s="8"/>
      <c r="BV40312" s="38"/>
    </row>
    <row r="40313" spans="44:74">
      <c r="AR40313" s="8"/>
      <c r="BV40313" s="38"/>
    </row>
    <row r="40314" spans="44:74">
      <c r="AR40314" s="8"/>
      <c r="BV40314" s="38"/>
    </row>
    <row r="40315" spans="44:74">
      <c r="AR40315" s="8"/>
      <c r="BV40315" s="38"/>
    </row>
    <row r="40316" spans="44:74">
      <c r="AR40316" s="8"/>
      <c r="BV40316" s="38"/>
    </row>
    <row r="40317" spans="44:74">
      <c r="AR40317" s="8"/>
      <c r="BV40317" s="38"/>
    </row>
    <row r="40318" spans="44:74">
      <c r="AR40318" s="8"/>
      <c r="BV40318" s="38"/>
    </row>
    <row r="40319" spans="44:74">
      <c r="AR40319" s="8"/>
      <c r="BV40319" s="38"/>
    </row>
    <row r="40320" spans="44:74">
      <c r="AR40320" s="8"/>
      <c r="BV40320" s="38"/>
    </row>
    <row r="40321" spans="44:74">
      <c r="AR40321" s="8"/>
      <c r="BV40321" s="38"/>
    </row>
    <row r="40322" spans="44:74">
      <c r="AR40322" s="8"/>
      <c r="BV40322" s="38"/>
    </row>
    <row r="40323" spans="44:74">
      <c r="AR40323" s="8"/>
      <c r="BV40323" s="38"/>
    </row>
    <row r="40324" spans="44:74">
      <c r="AR40324" s="8"/>
      <c r="BV40324" s="38"/>
    </row>
    <row r="40325" spans="44:74">
      <c r="AR40325" s="8"/>
      <c r="BV40325" s="38"/>
    </row>
    <row r="40326" spans="44:74">
      <c r="AR40326" s="8"/>
      <c r="BV40326" s="38"/>
    </row>
    <row r="40327" spans="44:74">
      <c r="AR40327" s="8"/>
      <c r="BV40327" s="38"/>
    </row>
    <row r="40328" spans="44:74">
      <c r="AR40328" s="8"/>
      <c r="BV40328" s="38"/>
    </row>
    <row r="40329" spans="44:74">
      <c r="AR40329" s="8"/>
      <c r="BV40329" s="38"/>
    </row>
    <row r="40330" spans="44:74">
      <c r="AR40330" s="8"/>
      <c r="BV40330" s="38"/>
    </row>
    <row r="40331" spans="44:74">
      <c r="AR40331" s="8"/>
      <c r="BV40331" s="38"/>
    </row>
    <row r="40332" spans="44:74">
      <c r="AR40332" s="8"/>
      <c r="BV40332" s="38"/>
    </row>
    <row r="40333" spans="44:74">
      <c r="AR40333" s="8"/>
      <c r="BV40333" s="38"/>
    </row>
    <row r="40334" spans="44:74">
      <c r="AR40334" s="8"/>
      <c r="BV40334" s="38"/>
    </row>
    <row r="40335" spans="44:74">
      <c r="AR40335" s="8"/>
      <c r="BV40335" s="38"/>
    </row>
    <row r="40336" spans="44:74">
      <c r="AR40336" s="8"/>
      <c r="BV40336" s="38"/>
    </row>
    <row r="40337" spans="44:74">
      <c r="AR40337" s="8"/>
      <c r="BV40337" s="38"/>
    </row>
    <row r="40338" spans="44:74">
      <c r="AR40338" s="8"/>
      <c r="BV40338" s="38"/>
    </row>
    <row r="40339" spans="44:74">
      <c r="AR40339" s="8"/>
      <c r="BV40339" s="38"/>
    </row>
    <row r="40340" spans="44:74">
      <c r="AR40340" s="8"/>
      <c r="BV40340" s="38"/>
    </row>
    <row r="40341" spans="44:74">
      <c r="AR40341" s="8"/>
      <c r="BV40341" s="38"/>
    </row>
    <row r="40342" spans="44:74">
      <c r="AR40342" s="8"/>
      <c r="BV40342" s="38"/>
    </row>
    <row r="40343" spans="44:74">
      <c r="AR40343" s="8"/>
      <c r="BV40343" s="38"/>
    </row>
    <row r="40344" spans="44:74">
      <c r="AR40344" s="8"/>
      <c r="BV40344" s="38"/>
    </row>
    <row r="40345" spans="44:74">
      <c r="AR40345" s="8"/>
      <c r="BV40345" s="38"/>
    </row>
    <row r="40346" spans="44:74">
      <c r="AR40346" s="8"/>
      <c r="BV40346" s="38"/>
    </row>
    <row r="40347" spans="44:74">
      <c r="AR40347" s="8"/>
      <c r="BV40347" s="38"/>
    </row>
    <row r="40348" spans="44:74">
      <c r="AR40348" s="8"/>
      <c r="BV40348" s="38"/>
    </row>
    <row r="40349" spans="44:74">
      <c r="AR40349" s="8"/>
      <c r="BV40349" s="38"/>
    </row>
    <row r="40350" spans="44:74">
      <c r="AR40350" s="8"/>
      <c r="BV40350" s="38"/>
    </row>
    <row r="40351" spans="44:74">
      <c r="AR40351" s="8"/>
      <c r="BV40351" s="38"/>
    </row>
    <row r="40352" spans="44:74">
      <c r="AR40352" s="8"/>
      <c r="BV40352" s="38"/>
    </row>
    <row r="40353" spans="44:74">
      <c r="AR40353" s="8"/>
      <c r="BV40353" s="38"/>
    </row>
    <row r="40354" spans="44:74">
      <c r="AR40354" s="8"/>
      <c r="BV40354" s="38"/>
    </row>
    <row r="40355" spans="44:74">
      <c r="AR40355" s="8"/>
      <c r="BV40355" s="38"/>
    </row>
    <row r="40356" spans="44:74">
      <c r="AR40356" s="8"/>
      <c r="BV40356" s="38"/>
    </row>
    <row r="40357" spans="44:74">
      <c r="AR40357" s="8"/>
      <c r="BV40357" s="38"/>
    </row>
    <row r="40358" spans="44:74">
      <c r="AR40358" s="8"/>
      <c r="BV40358" s="38"/>
    </row>
    <row r="40359" spans="44:74">
      <c r="AR40359" s="8"/>
      <c r="BV40359" s="38"/>
    </row>
    <row r="40360" spans="44:74">
      <c r="AR40360" s="8"/>
      <c r="BV40360" s="38"/>
    </row>
    <row r="40361" spans="44:74">
      <c r="AR40361" s="8"/>
      <c r="BV40361" s="38"/>
    </row>
    <row r="40362" spans="44:74">
      <c r="AR40362" s="8"/>
      <c r="BV40362" s="38"/>
    </row>
    <row r="40363" spans="44:74">
      <c r="AR40363" s="8"/>
      <c r="BV40363" s="38"/>
    </row>
    <row r="40364" spans="44:74">
      <c r="AR40364" s="8"/>
      <c r="BV40364" s="38"/>
    </row>
    <row r="40365" spans="44:74">
      <c r="AR40365" s="8"/>
      <c r="BV40365" s="38"/>
    </row>
    <row r="40366" spans="44:74">
      <c r="AR40366" s="8"/>
      <c r="BV40366" s="38"/>
    </row>
    <row r="40367" spans="44:74">
      <c r="AR40367" s="8"/>
      <c r="BV40367" s="38"/>
    </row>
    <row r="40368" spans="44:74">
      <c r="AR40368" s="8"/>
      <c r="BV40368" s="38"/>
    </row>
    <row r="40369" spans="44:74">
      <c r="AR40369" s="8"/>
      <c r="BV40369" s="38"/>
    </row>
    <row r="40370" spans="44:74">
      <c r="AR40370" s="8"/>
      <c r="BV40370" s="38"/>
    </row>
    <row r="40371" spans="44:74">
      <c r="AR40371" s="8"/>
      <c r="BV40371" s="38"/>
    </row>
    <row r="40372" spans="44:74">
      <c r="AR40372" s="8"/>
      <c r="BV40372" s="38"/>
    </row>
    <row r="40373" spans="44:74">
      <c r="AR40373" s="8"/>
      <c r="BV40373" s="38"/>
    </row>
    <row r="40374" spans="44:74">
      <c r="AR40374" s="8"/>
      <c r="BV40374" s="38"/>
    </row>
    <row r="40375" spans="44:74">
      <c r="AR40375" s="8"/>
      <c r="BV40375" s="38"/>
    </row>
    <row r="40376" spans="44:74">
      <c r="AR40376" s="8"/>
      <c r="BV40376" s="38"/>
    </row>
    <row r="40377" spans="44:74">
      <c r="AR40377" s="8"/>
      <c r="BV40377" s="38"/>
    </row>
    <row r="40378" spans="44:74">
      <c r="AR40378" s="8"/>
      <c r="BV40378" s="38"/>
    </row>
    <row r="40379" spans="44:74">
      <c r="AR40379" s="8"/>
      <c r="BV40379" s="38"/>
    </row>
    <row r="40380" spans="44:74">
      <c r="AR40380" s="8"/>
      <c r="BV40380" s="38"/>
    </row>
    <row r="40381" spans="44:74">
      <c r="AR40381" s="8"/>
      <c r="BV40381" s="38"/>
    </row>
    <row r="40382" spans="44:74">
      <c r="AR40382" s="8"/>
      <c r="BV40382" s="38"/>
    </row>
    <row r="40383" spans="44:74">
      <c r="AR40383" s="8"/>
      <c r="BV40383" s="38"/>
    </row>
    <row r="40384" spans="44:74">
      <c r="AR40384" s="8"/>
      <c r="BV40384" s="38"/>
    </row>
    <row r="40385" spans="44:74">
      <c r="AR40385" s="8"/>
      <c r="BV40385" s="38"/>
    </row>
    <row r="40386" spans="44:74">
      <c r="AR40386" s="8"/>
      <c r="BV40386" s="38"/>
    </row>
    <row r="40387" spans="44:74">
      <c r="AR40387" s="8"/>
      <c r="BV40387" s="38"/>
    </row>
    <row r="40388" spans="44:74">
      <c r="AR40388" s="8"/>
      <c r="BV40388" s="38"/>
    </row>
    <row r="40389" spans="44:74">
      <c r="AR40389" s="8"/>
      <c r="BV40389" s="38"/>
    </row>
    <row r="40390" spans="44:74">
      <c r="AR40390" s="8"/>
      <c r="BV40390" s="38"/>
    </row>
    <row r="40391" spans="44:74">
      <c r="AR40391" s="8"/>
      <c r="BV40391" s="38"/>
    </row>
    <row r="40392" spans="44:74">
      <c r="AR40392" s="8"/>
      <c r="BV40392" s="38"/>
    </row>
    <row r="40393" spans="44:74">
      <c r="AR40393" s="8"/>
      <c r="BV40393" s="38"/>
    </row>
    <row r="40394" spans="44:74">
      <c r="AR40394" s="8"/>
      <c r="BV40394" s="38"/>
    </row>
    <row r="40395" spans="44:74">
      <c r="AR40395" s="8"/>
      <c r="BV40395" s="38"/>
    </row>
    <row r="40396" spans="44:74">
      <c r="AR40396" s="8"/>
      <c r="BV40396" s="38"/>
    </row>
    <row r="40397" spans="44:74">
      <c r="AR40397" s="8"/>
      <c r="BV40397" s="38"/>
    </row>
    <row r="40398" spans="44:74">
      <c r="AR40398" s="8"/>
      <c r="BV40398" s="38"/>
    </row>
    <row r="40399" spans="44:74">
      <c r="AR40399" s="8"/>
      <c r="BV40399" s="38"/>
    </row>
    <row r="40400" spans="44:74">
      <c r="AR40400" s="8"/>
      <c r="BV40400" s="38"/>
    </row>
    <row r="40401" spans="44:74">
      <c r="AR40401" s="8"/>
      <c r="BV40401" s="38"/>
    </row>
    <row r="40402" spans="44:74">
      <c r="AR40402" s="8"/>
      <c r="BV40402" s="38"/>
    </row>
    <row r="40403" spans="44:74">
      <c r="AR40403" s="8"/>
      <c r="BV40403" s="38"/>
    </row>
    <row r="40404" spans="44:74">
      <c r="AR40404" s="8"/>
      <c r="BV40404" s="38"/>
    </row>
    <row r="40405" spans="44:74">
      <c r="AR40405" s="8"/>
      <c r="BV40405" s="38"/>
    </row>
    <row r="40406" spans="44:74">
      <c r="AR40406" s="8"/>
      <c r="BV40406" s="38"/>
    </row>
    <row r="40407" spans="44:74">
      <c r="AR40407" s="8"/>
      <c r="BV40407" s="38"/>
    </row>
    <row r="40408" spans="44:74">
      <c r="AR40408" s="8"/>
      <c r="BV40408" s="38"/>
    </row>
    <row r="40409" spans="44:74">
      <c r="AR40409" s="8"/>
      <c r="BV40409" s="38"/>
    </row>
    <row r="40410" spans="44:74">
      <c r="AR40410" s="8"/>
      <c r="BV40410" s="38"/>
    </row>
    <row r="40411" spans="44:74">
      <c r="AR40411" s="8"/>
      <c r="BV40411" s="38"/>
    </row>
    <row r="40412" spans="44:74">
      <c r="AR40412" s="8"/>
      <c r="BV40412" s="38"/>
    </row>
    <row r="40413" spans="44:74">
      <c r="AR40413" s="8"/>
      <c r="BV40413" s="38"/>
    </row>
    <row r="40414" spans="44:74">
      <c r="AR40414" s="8"/>
      <c r="BV40414" s="38"/>
    </row>
    <row r="40415" spans="44:74">
      <c r="AR40415" s="8"/>
      <c r="BV40415" s="38"/>
    </row>
    <row r="40416" spans="44:74">
      <c r="AR40416" s="8"/>
      <c r="BV40416" s="38"/>
    </row>
    <row r="40417" spans="44:74">
      <c r="AR40417" s="8"/>
      <c r="BV40417" s="38"/>
    </row>
    <row r="40418" spans="44:74">
      <c r="AR40418" s="8"/>
      <c r="BV40418" s="38"/>
    </row>
    <row r="40419" spans="44:74">
      <c r="AR40419" s="8"/>
      <c r="BV40419" s="38"/>
    </row>
    <row r="40420" spans="44:74">
      <c r="AR40420" s="8"/>
      <c r="BV40420" s="38"/>
    </row>
    <row r="40421" spans="44:74">
      <c r="AR40421" s="8"/>
      <c r="BV40421" s="38"/>
    </row>
    <row r="40422" spans="44:74">
      <c r="AR40422" s="8"/>
      <c r="BV40422" s="38"/>
    </row>
    <row r="40423" spans="44:74">
      <c r="AR40423" s="8"/>
      <c r="BV40423" s="38"/>
    </row>
    <row r="40424" spans="44:74">
      <c r="AR40424" s="8"/>
      <c r="BV40424" s="38"/>
    </row>
    <row r="40425" spans="44:74">
      <c r="AR40425" s="8"/>
      <c r="BV40425" s="38"/>
    </row>
    <row r="40426" spans="44:74">
      <c r="AR40426" s="8"/>
      <c r="BV40426" s="38"/>
    </row>
    <row r="40427" spans="44:74">
      <c r="AR40427" s="8"/>
      <c r="BV40427" s="38"/>
    </row>
    <row r="40428" spans="44:74">
      <c r="AR40428" s="8"/>
      <c r="BV40428" s="38"/>
    </row>
    <row r="40429" spans="44:74">
      <c r="AR40429" s="8"/>
      <c r="BV40429" s="38"/>
    </row>
    <row r="40430" spans="44:74">
      <c r="AR40430" s="8"/>
      <c r="BV40430" s="38"/>
    </row>
    <row r="40431" spans="44:74">
      <c r="AR40431" s="8"/>
      <c r="BV40431" s="38"/>
    </row>
    <row r="40432" spans="44:74">
      <c r="AR40432" s="8"/>
      <c r="BV40432" s="38"/>
    </row>
    <row r="40433" spans="44:74">
      <c r="AR40433" s="8"/>
      <c r="BV40433" s="38"/>
    </row>
    <row r="40434" spans="44:74">
      <c r="AR40434" s="8"/>
      <c r="BV40434" s="38"/>
    </row>
    <row r="40435" spans="44:74">
      <c r="AR40435" s="8"/>
      <c r="BV40435" s="38"/>
    </row>
    <row r="40436" spans="44:74">
      <c r="AR40436" s="8"/>
      <c r="BV40436" s="38"/>
    </row>
    <row r="40437" spans="44:74">
      <c r="AR40437" s="8"/>
      <c r="BV40437" s="38"/>
    </row>
    <row r="40438" spans="44:74">
      <c r="AR40438" s="8"/>
      <c r="BV40438" s="38"/>
    </row>
    <row r="40439" spans="44:74">
      <c r="AR40439" s="8"/>
      <c r="BV40439" s="38"/>
    </row>
    <row r="40440" spans="44:74">
      <c r="AR40440" s="8"/>
      <c r="BV40440" s="38"/>
    </row>
    <row r="40441" spans="44:74">
      <c r="AR40441" s="8"/>
      <c r="BV40441" s="38"/>
    </row>
    <row r="40442" spans="44:74">
      <c r="AR40442" s="8"/>
      <c r="BV40442" s="38"/>
    </row>
    <row r="40443" spans="44:74">
      <c r="AR40443" s="8"/>
      <c r="BV40443" s="38"/>
    </row>
    <row r="40444" spans="44:74">
      <c r="AR40444" s="8"/>
      <c r="BV40444" s="38"/>
    </row>
    <row r="40445" spans="44:74">
      <c r="AR40445" s="8"/>
      <c r="BV40445" s="38"/>
    </row>
    <row r="40446" spans="44:74">
      <c r="AR40446" s="8"/>
      <c r="BV40446" s="38"/>
    </row>
    <row r="40447" spans="44:74">
      <c r="AR40447" s="8"/>
      <c r="BV40447" s="38"/>
    </row>
    <row r="40448" spans="44:74">
      <c r="AR40448" s="8"/>
      <c r="BV40448" s="38"/>
    </row>
    <row r="40449" spans="44:74">
      <c r="AR40449" s="8"/>
      <c r="BV40449" s="38"/>
    </row>
    <row r="40450" spans="44:74">
      <c r="AR40450" s="8"/>
      <c r="BV40450" s="38"/>
    </row>
    <row r="40451" spans="44:74">
      <c r="AR40451" s="8"/>
      <c r="BV40451" s="38"/>
    </row>
    <row r="40452" spans="44:74">
      <c r="AR40452" s="8"/>
      <c r="BV40452" s="38"/>
    </row>
    <row r="40453" spans="44:74">
      <c r="AR40453" s="8"/>
      <c r="BV40453" s="38"/>
    </row>
    <row r="40454" spans="44:74">
      <c r="AR40454" s="8"/>
      <c r="BV40454" s="38"/>
    </row>
    <row r="40455" spans="44:74">
      <c r="AR40455" s="8"/>
      <c r="BV40455" s="38"/>
    </row>
    <row r="40456" spans="44:74">
      <c r="AR40456" s="8"/>
      <c r="BV40456" s="38"/>
    </row>
    <row r="40457" spans="44:74">
      <c r="AR40457" s="8"/>
      <c r="BV40457" s="38"/>
    </row>
    <row r="40458" spans="44:74">
      <c r="AR40458" s="8"/>
      <c r="BV40458" s="38"/>
    </row>
    <row r="40459" spans="44:74">
      <c r="AR40459" s="8"/>
      <c r="BV40459" s="38"/>
    </row>
    <row r="40460" spans="44:74">
      <c r="AR40460" s="8"/>
      <c r="BV40460" s="38"/>
    </row>
    <row r="40461" spans="44:74">
      <c r="AR40461" s="8"/>
      <c r="BV40461" s="38"/>
    </row>
    <row r="40462" spans="44:74">
      <c r="AR40462" s="8"/>
      <c r="BV40462" s="38"/>
    </row>
    <row r="40463" spans="44:74">
      <c r="AR40463" s="8"/>
      <c r="BV40463" s="38"/>
    </row>
    <row r="40464" spans="44:74">
      <c r="AR40464" s="8"/>
      <c r="BV40464" s="38"/>
    </row>
    <row r="40465" spans="44:74">
      <c r="AR40465" s="8"/>
      <c r="BV40465" s="38"/>
    </row>
    <row r="40466" spans="44:74">
      <c r="AR40466" s="8"/>
      <c r="BV40466" s="38"/>
    </row>
    <row r="40467" spans="44:74">
      <c r="AR40467" s="8"/>
      <c r="BV40467" s="38"/>
    </row>
    <row r="40468" spans="44:74">
      <c r="AR40468" s="8"/>
      <c r="BV40468" s="38"/>
    </row>
    <row r="40469" spans="44:74">
      <c r="AR40469" s="8"/>
      <c r="BV40469" s="38"/>
    </row>
    <row r="40470" spans="44:74">
      <c r="AR40470" s="8"/>
      <c r="BV40470" s="38"/>
    </row>
    <row r="40471" spans="44:74">
      <c r="AR40471" s="8"/>
      <c r="BV40471" s="38"/>
    </row>
    <row r="40472" spans="44:74">
      <c r="AR40472" s="8"/>
      <c r="BV40472" s="38"/>
    </row>
    <row r="40473" spans="44:74">
      <c r="AR40473" s="8"/>
      <c r="BV40473" s="38"/>
    </row>
    <row r="40474" spans="44:74">
      <c r="AR40474" s="8"/>
      <c r="BV40474" s="38"/>
    </row>
    <row r="40475" spans="44:74">
      <c r="AR40475" s="8"/>
      <c r="BV40475" s="38"/>
    </row>
    <row r="40476" spans="44:74">
      <c r="AR40476" s="8"/>
      <c r="BV40476" s="38"/>
    </row>
    <row r="40477" spans="44:74">
      <c r="AR40477" s="8"/>
      <c r="BV40477" s="38"/>
    </row>
    <row r="40478" spans="44:74">
      <c r="AR40478" s="8"/>
      <c r="BV40478" s="38"/>
    </row>
    <row r="40479" spans="44:74">
      <c r="AR40479" s="8"/>
      <c r="BV40479" s="38"/>
    </row>
    <row r="40480" spans="44:74">
      <c r="AR40480" s="8"/>
      <c r="BV40480" s="38"/>
    </row>
    <row r="40481" spans="44:74">
      <c r="AR40481" s="8"/>
      <c r="BV40481" s="38"/>
    </row>
    <row r="40482" spans="44:74">
      <c r="AR40482" s="8"/>
      <c r="BV40482" s="38"/>
    </row>
    <row r="40483" spans="44:74">
      <c r="AR40483" s="8"/>
      <c r="BV40483" s="38"/>
    </row>
    <row r="40484" spans="44:74">
      <c r="AR40484" s="8"/>
      <c r="BV40484" s="38"/>
    </row>
    <row r="40485" spans="44:74">
      <c r="AR40485" s="8"/>
      <c r="BV40485" s="38"/>
    </row>
    <row r="40486" spans="44:74">
      <c r="AR40486" s="8"/>
      <c r="BV40486" s="38"/>
    </row>
    <row r="40487" spans="44:74">
      <c r="AR40487" s="8"/>
      <c r="BV40487" s="38"/>
    </row>
    <row r="40488" spans="44:74">
      <c r="AR40488" s="8"/>
      <c r="BV40488" s="38"/>
    </row>
    <row r="40489" spans="44:74">
      <c r="AR40489" s="8"/>
      <c r="BV40489" s="38"/>
    </row>
    <row r="40490" spans="44:74">
      <c r="AR40490" s="8"/>
      <c r="BV40490" s="38"/>
    </row>
    <row r="40491" spans="44:74">
      <c r="AR40491" s="8"/>
      <c r="BV40491" s="38"/>
    </row>
    <row r="40492" spans="44:74">
      <c r="AR40492" s="8"/>
      <c r="BV40492" s="38"/>
    </row>
    <row r="40493" spans="44:74">
      <c r="AR40493" s="8"/>
      <c r="BV40493" s="38"/>
    </row>
    <row r="40494" spans="44:74">
      <c r="AR40494" s="8"/>
      <c r="BV40494" s="38"/>
    </row>
    <row r="40495" spans="44:74">
      <c r="AR40495" s="8"/>
      <c r="BV40495" s="38"/>
    </row>
    <row r="40496" spans="44:74">
      <c r="AR40496" s="8"/>
      <c r="BV40496" s="38"/>
    </row>
    <row r="40497" spans="44:74">
      <c r="AR40497" s="8"/>
      <c r="BV40497" s="38"/>
    </row>
    <row r="40498" spans="44:74">
      <c r="AR40498" s="8"/>
      <c r="BV40498" s="38"/>
    </row>
    <row r="40499" spans="44:74">
      <c r="AR40499" s="8"/>
      <c r="BV40499" s="38"/>
    </row>
    <row r="40500" spans="44:74">
      <c r="AR40500" s="8"/>
      <c r="BV40500" s="38"/>
    </row>
    <row r="40501" spans="44:74">
      <c r="AR40501" s="8"/>
      <c r="BV40501" s="38"/>
    </row>
    <row r="40502" spans="44:74">
      <c r="AR40502" s="8"/>
      <c r="BV40502" s="38"/>
    </row>
    <row r="40503" spans="44:74">
      <c r="AR40503" s="8"/>
      <c r="BV40503" s="38"/>
    </row>
    <row r="40504" spans="44:74">
      <c r="AR40504" s="8"/>
      <c r="BV40504" s="38"/>
    </row>
    <row r="40505" spans="44:74">
      <c r="AR40505" s="8"/>
      <c r="BV40505" s="38"/>
    </row>
    <row r="40506" spans="44:74">
      <c r="AR40506" s="8"/>
      <c r="BV40506" s="38"/>
    </row>
    <row r="40507" spans="44:74">
      <c r="AR40507" s="8"/>
      <c r="BV40507" s="38"/>
    </row>
    <row r="40508" spans="44:74">
      <c r="AR40508" s="8"/>
      <c r="BV40508" s="38"/>
    </row>
    <row r="40509" spans="44:74">
      <c r="AR40509" s="8"/>
      <c r="BV40509" s="38"/>
    </row>
    <row r="40510" spans="44:74">
      <c r="AR40510" s="8"/>
      <c r="BV40510" s="38"/>
    </row>
    <row r="40511" spans="44:74">
      <c r="AR40511" s="8"/>
      <c r="BV40511" s="38"/>
    </row>
    <row r="40512" spans="44:74">
      <c r="AR40512" s="8"/>
      <c r="BV40512" s="38"/>
    </row>
    <row r="40513" spans="44:74">
      <c r="AR40513" s="8"/>
      <c r="BV40513" s="38"/>
    </row>
    <row r="40514" spans="44:74">
      <c r="AR40514" s="8"/>
      <c r="BV40514" s="38"/>
    </row>
    <row r="40515" spans="44:74">
      <c r="AR40515" s="8"/>
      <c r="BV40515" s="38"/>
    </row>
    <row r="40516" spans="44:74">
      <c r="AR40516" s="8"/>
      <c r="BV40516" s="38"/>
    </row>
    <row r="40517" spans="44:74">
      <c r="AR40517" s="8"/>
      <c r="BV40517" s="38"/>
    </row>
    <row r="40518" spans="44:74">
      <c r="AR40518" s="8"/>
      <c r="BV40518" s="38"/>
    </row>
    <row r="40519" spans="44:74">
      <c r="AR40519" s="8"/>
      <c r="BV40519" s="38"/>
    </row>
    <row r="40520" spans="44:74">
      <c r="AR40520" s="8"/>
      <c r="BV40520" s="38"/>
    </row>
    <row r="40521" spans="44:74">
      <c r="AR40521" s="8"/>
      <c r="BV40521" s="38"/>
    </row>
    <row r="40522" spans="44:74">
      <c r="AR40522" s="8"/>
      <c r="BV40522" s="38"/>
    </row>
    <row r="40523" spans="44:74">
      <c r="AR40523" s="8"/>
      <c r="BV40523" s="38"/>
    </row>
    <row r="40524" spans="44:74">
      <c r="AR40524" s="8"/>
      <c r="BV40524" s="38"/>
    </row>
    <row r="40525" spans="44:74">
      <c r="AR40525" s="8"/>
      <c r="BV40525" s="38"/>
    </row>
    <row r="40526" spans="44:74">
      <c r="AR40526" s="8"/>
      <c r="BV40526" s="38"/>
    </row>
    <row r="40527" spans="44:74">
      <c r="AR40527" s="8"/>
      <c r="BV40527" s="38"/>
    </row>
    <row r="40528" spans="44:74">
      <c r="AR40528" s="8"/>
      <c r="BV40528" s="38"/>
    </row>
    <row r="40529" spans="44:74">
      <c r="AR40529" s="8"/>
      <c r="BV40529" s="38"/>
    </row>
    <row r="40530" spans="44:74">
      <c r="AR40530" s="8"/>
      <c r="BV40530" s="38"/>
    </row>
    <row r="40531" spans="44:74">
      <c r="AR40531" s="8"/>
      <c r="BV40531" s="38"/>
    </row>
    <row r="40532" spans="44:74">
      <c r="AR40532" s="8"/>
      <c r="BV40532" s="38"/>
    </row>
    <row r="40533" spans="44:74">
      <c r="AR40533" s="8"/>
      <c r="BV40533" s="38"/>
    </row>
    <row r="40534" spans="44:74">
      <c r="AR40534" s="8"/>
      <c r="BV40534" s="38"/>
    </row>
    <row r="40535" spans="44:74">
      <c r="AR40535" s="8"/>
      <c r="BV40535" s="38"/>
    </row>
    <row r="40536" spans="44:74">
      <c r="AR40536" s="8"/>
      <c r="BV40536" s="38"/>
    </row>
    <row r="40537" spans="44:74">
      <c r="AR40537" s="8"/>
      <c r="BV40537" s="38"/>
    </row>
    <row r="40538" spans="44:74">
      <c r="AR40538" s="8"/>
      <c r="BV40538" s="38"/>
    </row>
    <row r="40539" spans="44:74">
      <c r="AR40539" s="8"/>
      <c r="BV40539" s="38"/>
    </row>
    <row r="40540" spans="44:74">
      <c r="AR40540" s="8"/>
      <c r="BV40540" s="38"/>
    </row>
    <row r="40541" spans="44:74">
      <c r="AR40541" s="8"/>
      <c r="BV40541" s="38"/>
    </row>
    <row r="40542" spans="44:74">
      <c r="AR40542" s="8"/>
      <c r="BV40542" s="38"/>
    </row>
    <row r="40543" spans="44:74">
      <c r="AR40543" s="8"/>
      <c r="BV40543" s="38"/>
    </row>
    <row r="40544" spans="44:74">
      <c r="AR40544" s="8"/>
      <c r="BV40544" s="38"/>
    </row>
    <row r="40545" spans="44:74">
      <c r="AR40545" s="8"/>
      <c r="BV40545" s="38"/>
    </row>
    <row r="40546" spans="44:74">
      <c r="AR40546" s="8"/>
      <c r="BV40546" s="38"/>
    </row>
    <row r="40547" spans="44:74">
      <c r="AR40547" s="8"/>
      <c r="BV40547" s="38"/>
    </row>
    <row r="40548" spans="44:74">
      <c r="AR40548" s="8"/>
      <c r="BV40548" s="38"/>
    </row>
    <row r="40549" spans="44:74">
      <c r="AR40549" s="8"/>
      <c r="BV40549" s="38"/>
    </row>
    <row r="40550" spans="44:74">
      <c r="AR40550" s="8"/>
      <c r="BV40550" s="38"/>
    </row>
    <row r="40551" spans="44:74">
      <c r="AR40551" s="8"/>
      <c r="BV40551" s="38"/>
    </row>
    <row r="40552" spans="44:74">
      <c r="AR40552" s="8"/>
      <c r="BV40552" s="38"/>
    </row>
    <row r="40553" spans="44:74">
      <c r="AR40553" s="8"/>
      <c r="BV40553" s="38"/>
    </row>
    <row r="40554" spans="44:74">
      <c r="AR40554" s="8"/>
      <c r="BV40554" s="38"/>
    </row>
    <row r="40555" spans="44:74">
      <c r="AR40555" s="8"/>
      <c r="BV40555" s="38"/>
    </row>
    <row r="40556" spans="44:74">
      <c r="AR40556" s="8"/>
      <c r="BV40556" s="38"/>
    </row>
    <row r="40557" spans="44:74">
      <c r="AR40557" s="8"/>
      <c r="BV40557" s="38"/>
    </row>
    <row r="40558" spans="44:74">
      <c r="AR40558" s="8"/>
      <c r="BV40558" s="38"/>
    </row>
    <row r="40559" spans="44:74">
      <c r="AR40559" s="8"/>
      <c r="BV40559" s="38"/>
    </row>
    <row r="40560" spans="44:74">
      <c r="AR40560" s="8"/>
      <c r="BV40560" s="38"/>
    </row>
    <row r="40561" spans="44:74">
      <c r="AR40561" s="8"/>
      <c r="BV40561" s="38"/>
    </row>
    <row r="40562" spans="44:74">
      <c r="AR40562" s="8"/>
      <c r="BV40562" s="38"/>
    </row>
    <row r="40563" spans="44:74">
      <c r="AR40563" s="8"/>
      <c r="BV40563" s="38"/>
    </row>
    <row r="40564" spans="44:74">
      <c r="AR40564" s="8"/>
      <c r="BV40564" s="38"/>
    </row>
    <row r="40565" spans="44:74">
      <c r="AR40565" s="8"/>
      <c r="BV40565" s="38"/>
    </row>
    <row r="40566" spans="44:74">
      <c r="AR40566" s="8"/>
      <c r="BV40566" s="38"/>
    </row>
    <row r="40567" spans="44:74">
      <c r="AR40567" s="8"/>
      <c r="BV40567" s="38"/>
    </row>
    <row r="40568" spans="44:74">
      <c r="AR40568" s="8"/>
      <c r="BV40568" s="38"/>
    </row>
    <row r="40569" spans="44:74">
      <c r="AR40569" s="8"/>
      <c r="BV40569" s="38"/>
    </row>
    <row r="40570" spans="44:74">
      <c r="AR40570" s="8"/>
      <c r="BV40570" s="38"/>
    </row>
    <row r="40571" spans="44:74">
      <c r="AR40571" s="8"/>
      <c r="BV40571" s="38"/>
    </row>
    <row r="40572" spans="44:74">
      <c r="AR40572" s="8"/>
      <c r="BV40572" s="38"/>
    </row>
    <row r="40573" spans="44:74">
      <c r="AR40573" s="8"/>
      <c r="BV40573" s="38"/>
    </row>
    <row r="40574" spans="44:74">
      <c r="AR40574" s="8"/>
      <c r="BV40574" s="38"/>
    </row>
    <row r="40575" spans="44:74">
      <c r="AR40575" s="8"/>
      <c r="BV40575" s="38"/>
    </row>
    <row r="40576" spans="44:74">
      <c r="AR40576" s="8"/>
      <c r="BV40576" s="38"/>
    </row>
    <row r="40577" spans="44:74">
      <c r="AR40577" s="8"/>
      <c r="BV40577" s="38"/>
    </row>
    <row r="40578" spans="44:74">
      <c r="AR40578" s="8"/>
      <c r="BV40578" s="38"/>
    </row>
    <row r="40579" spans="44:74">
      <c r="AR40579" s="8"/>
      <c r="BV40579" s="38"/>
    </row>
    <row r="40580" spans="44:74">
      <c r="AR40580" s="8"/>
      <c r="BV40580" s="38"/>
    </row>
    <row r="40581" spans="44:74">
      <c r="AR40581" s="8"/>
      <c r="BV40581" s="38"/>
    </row>
    <row r="40582" spans="44:74">
      <c r="AR40582" s="8"/>
      <c r="BV40582" s="38"/>
    </row>
    <row r="40583" spans="44:74">
      <c r="AR40583" s="8"/>
      <c r="BV40583" s="38"/>
    </row>
    <row r="40584" spans="44:74">
      <c r="AR40584" s="8"/>
      <c r="BV40584" s="38"/>
    </row>
    <row r="40585" spans="44:74">
      <c r="AR40585" s="8"/>
      <c r="BV40585" s="38"/>
    </row>
    <row r="40586" spans="44:74">
      <c r="AR40586" s="8"/>
      <c r="BV40586" s="38"/>
    </row>
    <row r="40587" spans="44:74">
      <c r="AR40587" s="8"/>
      <c r="BV40587" s="38"/>
    </row>
    <row r="40588" spans="44:74">
      <c r="AR40588" s="8"/>
      <c r="BV40588" s="38"/>
    </row>
    <row r="40589" spans="44:74">
      <c r="AR40589" s="8"/>
      <c r="BV40589" s="38"/>
    </row>
    <row r="40590" spans="44:74">
      <c r="AR40590" s="8"/>
      <c r="BV40590" s="38"/>
    </row>
    <row r="40591" spans="44:74">
      <c r="AR40591" s="8"/>
      <c r="BV40591" s="38"/>
    </row>
    <row r="40592" spans="44:74">
      <c r="AR40592" s="8"/>
      <c r="BV40592" s="38"/>
    </row>
    <row r="40593" spans="44:74">
      <c r="AR40593" s="8"/>
      <c r="BV40593" s="38"/>
    </row>
    <row r="40594" spans="44:74">
      <c r="AR40594" s="8"/>
      <c r="BV40594" s="38"/>
    </row>
    <row r="40595" spans="44:74">
      <c r="AR40595" s="8"/>
      <c r="BV40595" s="38"/>
    </row>
    <row r="40596" spans="44:74">
      <c r="AR40596" s="8"/>
      <c r="BV40596" s="38"/>
    </row>
    <row r="40597" spans="44:74">
      <c r="AR40597" s="8"/>
      <c r="BV40597" s="38"/>
    </row>
    <row r="40598" spans="44:74">
      <c r="AR40598" s="8"/>
      <c r="BV40598" s="38"/>
    </row>
    <row r="40599" spans="44:74">
      <c r="AR40599" s="8"/>
      <c r="BV40599" s="38"/>
    </row>
    <row r="40600" spans="44:74">
      <c r="AR40600" s="8"/>
      <c r="BV40600" s="38"/>
    </row>
    <row r="40601" spans="44:74">
      <c r="AR40601" s="8"/>
      <c r="BV40601" s="38"/>
    </row>
    <row r="40602" spans="44:74">
      <c r="AR40602" s="8"/>
      <c r="BV40602" s="38"/>
    </row>
    <row r="40603" spans="44:74">
      <c r="AR40603" s="8"/>
      <c r="BV40603" s="38"/>
    </row>
    <row r="40604" spans="44:74">
      <c r="AR40604" s="8"/>
      <c r="BV40604" s="38"/>
    </row>
    <row r="40605" spans="44:74">
      <c r="AR40605" s="8"/>
      <c r="BV40605" s="38"/>
    </row>
    <row r="40606" spans="44:74">
      <c r="AR40606" s="8"/>
      <c r="BV40606" s="38"/>
    </row>
    <row r="40607" spans="44:74">
      <c r="AR40607" s="8"/>
      <c r="BV40607" s="38"/>
    </row>
    <row r="40608" spans="44:74">
      <c r="AR40608" s="8"/>
      <c r="BV40608" s="38"/>
    </row>
    <row r="40609" spans="44:74">
      <c r="AR40609" s="8"/>
      <c r="BV40609" s="38"/>
    </row>
    <row r="40610" spans="44:74">
      <c r="AR40610" s="8"/>
      <c r="BV40610" s="38"/>
    </row>
    <row r="40611" spans="44:74">
      <c r="AR40611" s="8"/>
      <c r="BV40611" s="38"/>
    </row>
    <row r="40612" spans="44:74">
      <c r="AR40612" s="8"/>
      <c r="BV40612" s="38"/>
    </row>
    <row r="40613" spans="44:74">
      <c r="AR40613" s="8"/>
      <c r="BV40613" s="38"/>
    </row>
    <row r="40614" spans="44:74">
      <c r="AR40614" s="8"/>
      <c r="BV40614" s="38"/>
    </row>
    <row r="40615" spans="44:74">
      <c r="AR40615" s="8"/>
      <c r="BV40615" s="38"/>
    </row>
    <row r="40616" spans="44:74">
      <c r="AR40616" s="8"/>
      <c r="BV40616" s="38"/>
    </row>
    <row r="40617" spans="44:74">
      <c r="AR40617" s="8"/>
      <c r="BV40617" s="38"/>
    </row>
    <row r="40618" spans="44:74">
      <c r="AR40618" s="8"/>
      <c r="BV40618" s="38"/>
    </row>
    <row r="40619" spans="44:74">
      <c r="AR40619" s="8"/>
      <c r="BV40619" s="38"/>
    </row>
    <row r="40620" spans="44:74">
      <c r="AR40620" s="8"/>
      <c r="BV40620" s="38"/>
    </row>
    <row r="40621" spans="44:74">
      <c r="AR40621" s="8"/>
      <c r="BV40621" s="38"/>
    </row>
    <row r="40622" spans="44:74">
      <c r="AR40622" s="8"/>
      <c r="BV40622" s="38"/>
    </row>
    <row r="40623" spans="44:74">
      <c r="AR40623" s="8"/>
      <c r="BV40623" s="38"/>
    </row>
    <row r="40624" spans="44:74">
      <c r="AR40624" s="8"/>
      <c r="BV40624" s="38"/>
    </row>
    <row r="40625" spans="44:74">
      <c r="AR40625" s="8"/>
      <c r="BV40625" s="38"/>
    </row>
    <row r="40626" spans="44:74">
      <c r="AR40626" s="8"/>
      <c r="BV40626" s="38"/>
    </row>
    <row r="40627" spans="44:74">
      <c r="AR40627" s="8"/>
      <c r="BV40627" s="38"/>
    </row>
    <row r="40628" spans="44:74">
      <c r="AR40628" s="8"/>
      <c r="BV40628" s="38"/>
    </row>
    <row r="40629" spans="44:74">
      <c r="AR40629" s="8"/>
      <c r="BV40629" s="38"/>
    </row>
    <row r="40630" spans="44:74">
      <c r="AR40630" s="8"/>
      <c r="BV40630" s="38"/>
    </row>
    <row r="40631" spans="44:74">
      <c r="AR40631" s="8"/>
      <c r="BV40631" s="38"/>
    </row>
    <row r="40632" spans="44:74">
      <c r="AR40632" s="8"/>
      <c r="BV40632" s="38"/>
    </row>
    <row r="40633" spans="44:74">
      <c r="AR40633" s="8"/>
      <c r="BV40633" s="38"/>
    </row>
    <row r="40634" spans="44:74">
      <c r="AR40634" s="8"/>
      <c r="BV40634" s="38"/>
    </row>
    <row r="40635" spans="44:74">
      <c r="AR40635" s="8"/>
      <c r="BV40635" s="38"/>
    </row>
    <row r="40636" spans="44:74">
      <c r="AR40636" s="8"/>
      <c r="BV40636" s="38"/>
    </row>
    <row r="40637" spans="44:74">
      <c r="AR40637" s="8"/>
      <c r="BV40637" s="38"/>
    </row>
    <row r="40638" spans="44:74">
      <c r="AR40638" s="8"/>
      <c r="BV40638" s="38"/>
    </row>
    <row r="40639" spans="44:74">
      <c r="AR40639" s="8"/>
      <c r="BV40639" s="38"/>
    </row>
    <row r="40640" spans="44:74">
      <c r="AR40640" s="8"/>
      <c r="BV40640" s="38"/>
    </row>
    <row r="40641" spans="44:74">
      <c r="AR40641" s="8"/>
      <c r="BV40641" s="38"/>
    </row>
    <row r="40642" spans="44:74">
      <c r="AR40642" s="8"/>
      <c r="BV40642" s="38"/>
    </row>
    <row r="40643" spans="44:74">
      <c r="AR40643" s="8"/>
      <c r="BV40643" s="38"/>
    </row>
    <row r="40644" spans="44:74">
      <c r="AR40644" s="8"/>
      <c r="BV40644" s="38"/>
    </row>
    <row r="40645" spans="44:74">
      <c r="AR40645" s="8"/>
      <c r="BV40645" s="38"/>
    </row>
    <row r="40646" spans="44:74">
      <c r="AR40646" s="8"/>
      <c r="BV40646" s="38"/>
    </row>
    <row r="40647" spans="44:74">
      <c r="AR40647" s="8"/>
      <c r="BV40647" s="38"/>
    </row>
    <row r="40648" spans="44:74">
      <c r="AR40648" s="8"/>
      <c r="BV40648" s="38"/>
    </row>
    <row r="40649" spans="44:74">
      <c r="AR40649" s="8"/>
      <c r="BV40649" s="38"/>
    </row>
    <row r="40650" spans="44:74">
      <c r="AR40650" s="8"/>
      <c r="BV40650" s="38"/>
    </row>
    <row r="40651" spans="44:74">
      <c r="AR40651" s="8"/>
      <c r="BV40651" s="38"/>
    </row>
    <row r="40652" spans="44:74">
      <c r="AR40652" s="8"/>
      <c r="BV40652" s="38"/>
    </row>
    <row r="40653" spans="44:74">
      <c r="AR40653" s="8"/>
      <c r="BV40653" s="38"/>
    </row>
    <row r="40654" spans="44:74">
      <c r="AR40654" s="8"/>
      <c r="BV40654" s="38"/>
    </row>
    <row r="40655" spans="44:74">
      <c r="AR40655" s="8"/>
      <c r="BV40655" s="38"/>
    </row>
    <row r="40656" spans="44:74">
      <c r="AR40656" s="8"/>
      <c r="BV40656" s="38"/>
    </row>
    <row r="40657" spans="44:74">
      <c r="AR40657" s="8"/>
      <c r="BV40657" s="38"/>
    </row>
    <row r="40658" spans="44:74">
      <c r="AR40658" s="8"/>
      <c r="BV40658" s="38"/>
    </row>
    <row r="40659" spans="44:74">
      <c r="AR40659" s="8"/>
      <c r="BV40659" s="38"/>
    </row>
    <row r="40660" spans="44:74">
      <c r="AR40660" s="8"/>
      <c r="BV40660" s="38"/>
    </row>
    <row r="40661" spans="44:74">
      <c r="AR40661" s="8"/>
      <c r="BV40661" s="38"/>
    </row>
    <row r="40662" spans="44:74">
      <c r="AR40662" s="8"/>
      <c r="BV40662" s="38"/>
    </row>
    <row r="40663" spans="44:74">
      <c r="AR40663" s="8"/>
      <c r="BV40663" s="38"/>
    </row>
    <row r="40664" spans="44:74">
      <c r="AR40664" s="8"/>
      <c r="BV40664" s="38"/>
    </row>
    <row r="40665" spans="44:74">
      <c r="AR40665" s="8"/>
      <c r="BV40665" s="38"/>
    </row>
    <row r="40666" spans="44:74">
      <c r="AR40666" s="8"/>
      <c r="BV40666" s="38"/>
    </row>
    <row r="40667" spans="44:74">
      <c r="AR40667" s="8"/>
      <c r="BV40667" s="38"/>
    </row>
    <row r="40668" spans="44:74">
      <c r="AR40668" s="8"/>
      <c r="BV40668" s="38"/>
    </row>
    <row r="40669" spans="44:74">
      <c r="AR40669" s="8"/>
      <c r="BV40669" s="38"/>
    </row>
    <row r="40670" spans="44:74">
      <c r="AR40670" s="8"/>
      <c r="BV40670" s="38"/>
    </row>
    <row r="40671" spans="44:74">
      <c r="AR40671" s="8"/>
      <c r="BV40671" s="38"/>
    </row>
    <row r="40672" spans="44:74">
      <c r="AR40672" s="8"/>
      <c r="BV40672" s="38"/>
    </row>
    <row r="40673" spans="44:74">
      <c r="AR40673" s="8"/>
      <c r="BV40673" s="38"/>
    </row>
    <row r="40674" spans="44:74">
      <c r="AR40674" s="8"/>
      <c r="BV40674" s="38"/>
    </row>
    <row r="40675" spans="44:74">
      <c r="AR40675" s="8"/>
      <c r="BV40675" s="38"/>
    </row>
    <row r="40676" spans="44:74">
      <c r="AR40676" s="8"/>
      <c r="BV40676" s="38"/>
    </row>
    <row r="40677" spans="44:74">
      <c r="AR40677" s="8"/>
      <c r="BV40677" s="38"/>
    </row>
    <row r="40678" spans="44:74">
      <c r="AR40678" s="8"/>
      <c r="BV40678" s="38"/>
    </row>
    <row r="40679" spans="44:74">
      <c r="AR40679" s="8"/>
      <c r="BV40679" s="38"/>
    </row>
    <row r="40680" spans="44:74">
      <c r="AR40680" s="8"/>
      <c r="BV40680" s="38"/>
    </row>
    <row r="40681" spans="44:74">
      <c r="AR40681" s="8"/>
      <c r="BV40681" s="38"/>
    </row>
    <row r="40682" spans="44:74">
      <c r="AR40682" s="8"/>
      <c r="BV40682" s="38"/>
    </row>
    <row r="40683" spans="44:74">
      <c r="AR40683" s="8"/>
      <c r="BV40683" s="38"/>
    </row>
    <row r="40684" spans="44:74">
      <c r="AR40684" s="8"/>
      <c r="BV40684" s="38"/>
    </row>
    <row r="40685" spans="44:74">
      <c r="AR40685" s="8"/>
      <c r="BV40685" s="38"/>
    </row>
    <row r="40686" spans="44:74">
      <c r="AR40686" s="8"/>
      <c r="BV40686" s="38"/>
    </row>
    <row r="40687" spans="44:74">
      <c r="AR40687" s="8"/>
      <c r="BV40687" s="38"/>
    </row>
    <row r="40688" spans="44:74">
      <c r="AR40688" s="8"/>
      <c r="BV40688" s="38"/>
    </row>
    <row r="40689" spans="44:74">
      <c r="AR40689" s="8"/>
      <c r="BV40689" s="38"/>
    </row>
    <row r="40690" spans="44:74">
      <c r="AR40690" s="8"/>
      <c r="BV40690" s="38"/>
    </row>
    <row r="40691" spans="44:74">
      <c r="AR40691" s="8"/>
      <c r="BV40691" s="38"/>
    </row>
    <row r="40692" spans="44:74">
      <c r="AR40692" s="8"/>
      <c r="BV40692" s="38"/>
    </row>
    <row r="40693" spans="44:74">
      <c r="AR40693" s="8"/>
      <c r="BV40693" s="38"/>
    </row>
    <row r="40694" spans="44:74">
      <c r="AR40694" s="8"/>
      <c r="BV40694" s="38"/>
    </row>
    <row r="40695" spans="44:74">
      <c r="AR40695" s="8"/>
      <c r="BV40695" s="38"/>
    </row>
    <row r="40696" spans="44:74">
      <c r="AR40696" s="8"/>
      <c r="BV40696" s="38"/>
    </row>
    <row r="40697" spans="44:74">
      <c r="AR40697" s="8"/>
      <c r="BV40697" s="38"/>
    </row>
    <row r="40698" spans="44:74">
      <c r="AR40698" s="8"/>
      <c r="BV40698" s="38"/>
    </row>
    <row r="40699" spans="44:74">
      <c r="AR40699" s="8"/>
      <c r="BV40699" s="38"/>
    </row>
    <row r="40700" spans="44:74">
      <c r="AR40700" s="8"/>
      <c r="BV40700" s="38"/>
    </row>
    <row r="40701" spans="44:74">
      <c r="AR40701" s="8"/>
      <c r="BV40701" s="38"/>
    </row>
    <row r="40702" spans="44:74">
      <c r="AR40702" s="8"/>
      <c r="BV40702" s="38"/>
    </row>
    <row r="40703" spans="44:74">
      <c r="AR40703" s="8"/>
      <c r="BV40703" s="38"/>
    </row>
    <row r="40704" spans="44:74">
      <c r="AR40704" s="8"/>
      <c r="BV40704" s="38"/>
    </row>
    <row r="40705" spans="44:74">
      <c r="AR40705" s="8"/>
      <c r="BV40705" s="38"/>
    </row>
    <row r="40706" spans="44:74">
      <c r="AR40706" s="8"/>
      <c r="BV40706" s="38"/>
    </row>
    <row r="40707" spans="44:74">
      <c r="AR40707" s="8"/>
      <c r="BV40707" s="38"/>
    </row>
    <row r="40708" spans="44:74">
      <c r="AR40708" s="8"/>
      <c r="BV40708" s="38"/>
    </row>
    <row r="40709" spans="44:74">
      <c r="AR40709" s="8"/>
      <c r="BV40709" s="38"/>
    </row>
    <row r="40710" spans="44:74">
      <c r="AR40710" s="8"/>
      <c r="BV40710" s="38"/>
    </row>
    <row r="40711" spans="44:74">
      <c r="AR40711" s="8"/>
      <c r="BV40711" s="38"/>
    </row>
    <row r="40712" spans="44:74">
      <c r="AR40712" s="8"/>
      <c r="BV40712" s="38"/>
    </row>
    <row r="40713" spans="44:74">
      <c r="AR40713" s="8"/>
      <c r="BV40713" s="38"/>
    </row>
    <row r="40714" spans="44:74">
      <c r="AR40714" s="8"/>
      <c r="BV40714" s="38"/>
    </row>
    <row r="40715" spans="44:74">
      <c r="AR40715" s="8"/>
      <c r="BV40715" s="38"/>
    </row>
    <row r="40716" spans="44:74">
      <c r="AR40716" s="8"/>
      <c r="BV40716" s="38"/>
    </row>
    <row r="40717" spans="44:74">
      <c r="AR40717" s="8"/>
      <c r="BV40717" s="38"/>
    </row>
    <row r="40718" spans="44:74">
      <c r="AR40718" s="8"/>
      <c r="BV40718" s="38"/>
    </row>
    <row r="40719" spans="44:74">
      <c r="AR40719" s="8"/>
      <c r="BV40719" s="38"/>
    </row>
    <row r="40720" spans="44:74">
      <c r="AR40720" s="8"/>
      <c r="BV40720" s="38"/>
    </row>
    <row r="40721" spans="44:74">
      <c r="AR40721" s="8"/>
      <c r="BV40721" s="38"/>
    </row>
    <row r="40722" spans="44:74">
      <c r="AR40722" s="8"/>
      <c r="BV40722" s="38"/>
    </row>
    <row r="40723" spans="44:74">
      <c r="AR40723" s="8"/>
      <c r="BV40723" s="38"/>
    </row>
    <row r="40724" spans="44:74">
      <c r="AR40724" s="8"/>
      <c r="BV40724" s="38"/>
    </row>
    <row r="40725" spans="44:74">
      <c r="AR40725" s="8"/>
      <c r="BV40725" s="38"/>
    </row>
    <row r="40726" spans="44:74">
      <c r="AR40726" s="8"/>
      <c r="BV40726" s="38"/>
    </row>
    <row r="40727" spans="44:74">
      <c r="AR40727" s="8"/>
      <c r="BV40727" s="38"/>
    </row>
    <row r="40728" spans="44:74">
      <c r="AR40728" s="8"/>
      <c r="BV40728" s="38"/>
    </row>
    <row r="40729" spans="44:74">
      <c r="AR40729" s="8"/>
      <c r="BV40729" s="38"/>
    </row>
    <row r="40730" spans="44:74">
      <c r="AR40730" s="8"/>
      <c r="BV40730" s="38"/>
    </row>
    <row r="40731" spans="44:74">
      <c r="AR40731" s="8"/>
      <c r="BV40731" s="38"/>
    </row>
    <row r="40732" spans="44:74">
      <c r="AR40732" s="8"/>
      <c r="BV40732" s="38"/>
    </row>
    <row r="40733" spans="44:74">
      <c r="AR40733" s="8"/>
      <c r="BV40733" s="38"/>
    </row>
    <row r="40734" spans="44:74">
      <c r="AR40734" s="8"/>
      <c r="BV40734" s="38"/>
    </row>
    <row r="40735" spans="44:74">
      <c r="AR40735" s="8"/>
      <c r="BV40735" s="38"/>
    </row>
    <row r="40736" spans="44:74">
      <c r="AR40736" s="8"/>
      <c r="BV40736" s="38"/>
    </row>
    <row r="40737" spans="44:74">
      <c r="AR40737" s="8"/>
      <c r="BV40737" s="38"/>
    </row>
    <row r="40738" spans="44:74">
      <c r="AR40738" s="8"/>
      <c r="BV40738" s="38"/>
    </row>
    <row r="40739" spans="44:74">
      <c r="AR40739" s="8"/>
      <c r="BV40739" s="38"/>
    </row>
    <row r="40740" spans="44:74">
      <c r="AR40740" s="8"/>
      <c r="BV40740" s="38"/>
    </row>
    <row r="40741" spans="44:74">
      <c r="AR40741" s="8"/>
      <c r="BV40741" s="38"/>
    </row>
    <row r="40742" spans="44:74">
      <c r="AR40742" s="8"/>
      <c r="BV40742" s="38"/>
    </row>
    <row r="40743" spans="44:74">
      <c r="AR40743" s="8"/>
      <c r="BV40743" s="38"/>
    </row>
    <row r="40744" spans="44:74">
      <c r="AR40744" s="8"/>
      <c r="BV40744" s="38"/>
    </row>
    <row r="40745" spans="44:74">
      <c r="AR40745" s="8"/>
      <c r="BV40745" s="38"/>
    </row>
    <row r="40746" spans="44:74">
      <c r="AR40746" s="8"/>
      <c r="BV40746" s="38"/>
    </row>
    <row r="40747" spans="44:74">
      <c r="AR40747" s="8"/>
      <c r="BV40747" s="38"/>
    </row>
    <row r="40748" spans="44:74">
      <c r="AR40748" s="8"/>
      <c r="BV40748" s="38"/>
    </row>
    <row r="40749" spans="44:74">
      <c r="AR40749" s="8"/>
      <c r="BV40749" s="38"/>
    </row>
    <row r="40750" spans="44:74">
      <c r="AR40750" s="8"/>
      <c r="BV40750" s="38"/>
    </row>
    <row r="40751" spans="44:74">
      <c r="AR40751" s="8"/>
      <c r="BV40751" s="38"/>
    </row>
    <row r="40752" spans="44:74">
      <c r="AR40752" s="8"/>
      <c r="BV40752" s="38"/>
    </row>
    <row r="40753" spans="44:74">
      <c r="AR40753" s="8"/>
      <c r="BV40753" s="38"/>
    </row>
    <row r="40754" spans="44:74">
      <c r="AR40754" s="8"/>
      <c r="BV40754" s="38"/>
    </row>
    <row r="40755" spans="44:74">
      <c r="AR40755" s="8"/>
      <c r="BV40755" s="38"/>
    </row>
    <row r="40756" spans="44:74">
      <c r="AR40756" s="8"/>
      <c r="BV40756" s="38"/>
    </row>
    <row r="40757" spans="44:74">
      <c r="AR40757" s="8"/>
      <c r="BV40757" s="38"/>
    </row>
    <row r="40758" spans="44:74">
      <c r="AR40758" s="8"/>
      <c r="BV40758" s="38"/>
    </row>
    <row r="40759" spans="44:74">
      <c r="AR40759" s="8"/>
      <c r="BV40759" s="38"/>
    </row>
    <row r="40760" spans="44:74">
      <c r="AR40760" s="8"/>
      <c r="BV40760" s="38"/>
    </row>
    <row r="40761" spans="44:74">
      <c r="AR40761" s="8"/>
      <c r="BV40761" s="38"/>
    </row>
    <row r="40762" spans="44:74">
      <c r="AR40762" s="8"/>
      <c r="BV40762" s="38"/>
    </row>
    <row r="40763" spans="44:74">
      <c r="AR40763" s="8"/>
      <c r="BV40763" s="38"/>
    </row>
    <row r="40764" spans="44:74">
      <c r="AR40764" s="8"/>
      <c r="BV40764" s="38"/>
    </row>
    <row r="40765" spans="44:74">
      <c r="AR40765" s="8"/>
      <c r="BV40765" s="38"/>
    </row>
    <row r="40766" spans="44:74">
      <c r="AR40766" s="8"/>
      <c r="BV40766" s="38"/>
    </row>
    <row r="40767" spans="44:74">
      <c r="AR40767" s="8"/>
      <c r="BV40767" s="38"/>
    </row>
    <row r="40768" spans="44:74">
      <c r="AR40768" s="8"/>
      <c r="BV40768" s="38"/>
    </row>
    <row r="40769" spans="44:74">
      <c r="AR40769" s="8"/>
      <c r="BV40769" s="38"/>
    </row>
    <row r="40770" spans="44:74">
      <c r="AR40770" s="8"/>
      <c r="BV40770" s="38"/>
    </row>
    <row r="40771" spans="44:74">
      <c r="AR40771" s="8"/>
      <c r="BV40771" s="38"/>
    </row>
    <row r="40772" spans="44:74">
      <c r="AR40772" s="8"/>
      <c r="BV40772" s="38"/>
    </row>
    <row r="40773" spans="44:74">
      <c r="AR40773" s="8"/>
      <c r="BV40773" s="38"/>
    </row>
    <row r="40774" spans="44:74">
      <c r="AR40774" s="8"/>
      <c r="BV40774" s="38"/>
    </row>
    <row r="40775" spans="44:74">
      <c r="AR40775" s="8"/>
      <c r="BV40775" s="38"/>
    </row>
    <row r="40776" spans="44:74">
      <c r="AR40776" s="8"/>
      <c r="BV40776" s="38"/>
    </row>
    <row r="40777" spans="44:74">
      <c r="AR40777" s="8"/>
      <c r="BV40777" s="38"/>
    </row>
    <row r="40778" spans="44:74">
      <c r="AR40778" s="8"/>
      <c r="BV40778" s="38"/>
    </row>
    <row r="40779" spans="44:74">
      <c r="AR40779" s="8"/>
      <c r="BV40779" s="38"/>
    </row>
    <row r="40780" spans="44:74">
      <c r="AR40780" s="8"/>
      <c r="BV40780" s="38"/>
    </row>
    <row r="40781" spans="44:74">
      <c r="AR40781" s="8"/>
      <c r="BV40781" s="38"/>
    </row>
    <row r="40782" spans="44:74">
      <c r="AR40782" s="8"/>
      <c r="BV40782" s="38"/>
    </row>
    <row r="40783" spans="44:74">
      <c r="AR40783" s="8"/>
      <c r="BV40783" s="38"/>
    </row>
    <row r="40784" spans="44:74">
      <c r="AR40784" s="8"/>
      <c r="BV40784" s="38"/>
    </row>
    <row r="40785" spans="44:74">
      <c r="AR40785" s="8"/>
      <c r="BV40785" s="38"/>
    </row>
    <row r="40786" spans="44:74">
      <c r="AR40786" s="8"/>
      <c r="BV40786" s="38"/>
    </row>
    <row r="40787" spans="44:74">
      <c r="AR40787" s="8"/>
      <c r="BV40787" s="38"/>
    </row>
    <row r="40788" spans="44:74">
      <c r="AR40788" s="8"/>
      <c r="BV40788" s="38"/>
    </row>
    <row r="40789" spans="44:74">
      <c r="AR40789" s="8"/>
      <c r="BV40789" s="38"/>
    </row>
    <row r="40790" spans="44:74">
      <c r="AR40790" s="8"/>
      <c r="BV40790" s="38"/>
    </row>
    <row r="40791" spans="44:74">
      <c r="AR40791" s="8"/>
      <c r="BV40791" s="38"/>
    </row>
    <row r="40792" spans="44:74">
      <c r="AR40792" s="8"/>
      <c r="BV40792" s="38"/>
    </row>
    <row r="40793" spans="44:74">
      <c r="AR40793" s="8"/>
      <c r="BV40793" s="38"/>
    </row>
    <row r="40794" spans="44:74">
      <c r="AR40794" s="8"/>
      <c r="BV40794" s="38"/>
    </row>
    <row r="40795" spans="44:74">
      <c r="AR40795" s="8"/>
      <c r="BV40795" s="38"/>
    </row>
    <row r="40796" spans="44:74">
      <c r="AR40796" s="8"/>
      <c r="BV40796" s="38"/>
    </row>
    <row r="40797" spans="44:74">
      <c r="AR40797" s="8"/>
      <c r="BV40797" s="38"/>
    </row>
    <row r="40798" spans="44:74">
      <c r="AR40798" s="8"/>
      <c r="BV40798" s="38"/>
    </row>
    <row r="40799" spans="44:74">
      <c r="AR40799" s="8"/>
      <c r="BV40799" s="38"/>
    </row>
    <row r="40800" spans="44:74">
      <c r="AR40800" s="8"/>
      <c r="BV40800" s="38"/>
    </row>
    <row r="40801" spans="44:74">
      <c r="AR40801" s="8"/>
      <c r="BV40801" s="38"/>
    </row>
    <row r="40802" spans="44:74">
      <c r="AR40802" s="8"/>
      <c r="BV40802" s="38"/>
    </row>
    <row r="40803" spans="44:74">
      <c r="AR40803" s="8"/>
      <c r="BV40803" s="38"/>
    </row>
    <row r="40804" spans="44:74">
      <c r="AR40804" s="8"/>
      <c r="BV40804" s="38"/>
    </row>
    <row r="40805" spans="44:74">
      <c r="AR40805" s="8"/>
      <c r="BV40805" s="38"/>
    </row>
    <row r="40806" spans="44:74">
      <c r="AR40806" s="8"/>
      <c r="BV40806" s="38"/>
    </row>
    <row r="40807" spans="44:74">
      <c r="AR40807" s="8"/>
      <c r="BV40807" s="38"/>
    </row>
    <row r="40808" spans="44:74">
      <c r="AR40808" s="8"/>
      <c r="BV40808" s="38"/>
    </row>
    <row r="40809" spans="44:74">
      <c r="AR40809" s="8"/>
      <c r="BV40809" s="38"/>
    </row>
    <row r="40810" spans="44:74">
      <c r="AR40810" s="8"/>
      <c r="BV40810" s="38"/>
    </row>
    <row r="40811" spans="44:74">
      <c r="AR40811" s="8"/>
      <c r="BV40811" s="38"/>
    </row>
    <row r="40812" spans="44:74">
      <c r="AR40812" s="8"/>
      <c r="BV40812" s="38"/>
    </row>
    <row r="40813" spans="44:74">
      <c r="AR40813" s="8"/>
      <c r="BV40813" s="38"/>
    </row>
    <row r="40814" spans="44:74">
      <c r="AR40814" s="8"/>
      <c r="BV40814" s="38"/>
    </row>
    <row r="40815" spans="44:74">
      <c r="AR40815" s="8"/>
      <c r="BV40815" s="38"/>
    </row>
    <row r="40816" spans="44:74">
      <c r="AR40816" s="8"/>
      <c r="BV40816" s="38"/>
    </row>
    <row r="40817" spans="44:74">
      <c r="AR40817" s="8"/>
      <c r="BV40817" s="38"/>
    </row>
    <row r="40818" spans="44:74">
      <c r="AR40818" s="8"/>
      <c r="BV40818" s="38"/>
    </row>
    <row r="40819" spans="44:74">
      <c r="AR40819" s="8"/>
      <c r="BV40819" s="38"/>
    </row>
    <row r="40820" spans="44:74">
      <c r="AR40820" s="8"/>
      <c r="BV40820" s="38"/>
    </row>
    <row r="40821" spans="44:74">
      <c r="AR40821" s="8"/>
      <c r="BV40821" s="38"/>
    </row>
    <row r="40822" spans="44:74">
      <c r="AR40822" s="8"/>
      <c r="BV40822" s="38"/>
    </row>
    <row r="40823" spans="44:74">
      <c r="AR40823" s="8"/>
      <c r="BV40823" s="38"/>
    </row>
    <row r="40824" spans="44:74">
      <c r="AR40824" s="8"/>
      <c r="BV40824" s="38"/>
    </row>
    <row r="40825" spans="44:74">
      <c r="AR40825" s="8"/>
      <c r="BV40825" s="38"/>
    </row>
    <row r="40826" spans="44:74">
      <c r="AR40826" s="8"/>
      <c r="BV40826" s="38"/>
    </row>
    <row r="40827" spans="44:74">
      <c r="AR40827" s="8"/>
      <c r="BV40827" s="38"/>
    </row>
    <row r="40828" spans="44:74">
      <c r="AR40828" s="8"/>
      <c r="BV40828" s="38"/>
    </row>
    <row r="40829" spans="44:74">
      <c r="AR40829" s="8"/>
      <c r="BV40829" s="38"/>
    </row>
    <row r="40830" spans="44:74">
      <c r="AR40830" s="8"/>
      <c r="BV40830" s="38"/>
    </row>
    <row r="40831" spans="44:74">
      <c r="AR40831" s="8"/>
      <c r="BV40831" s="38"/>
    </row>
    <row r="40832" spans="44:74">
      <c r="AR40832" s="8"/>
      <c r="BV40832" s="38"/>
    </row>
    <row r="40833" spans="44:74">
      <c r="AR40833" s="8"/>
      <c r="BV40833" s="38"/>
    </row>
    <row r="40834" spans="44:74">
      <c r="AR40834" s="8"/>
      <c r="BV40834" s="38"/>
    </row>
    <row r="40835" spans="44:74">
      <c r="AR40835" s="8"/>
      <c r="BV40835" s="38"/>
    </row>
    <row r="40836" spans="44:74">
      <c r="AR40836" s="8"/>
      <c r="BV40836" s="38"/>
    </row>
    <row r="40837" spans="44:74">
      <c r="AR40837" s="8"/>
      <c r="BV40837" s="38"/>
    </row>
    <row r="40838" spans="44:74">
      <c r="AR40838" s="8"/>
      <c r="BV40838" s="38"/>
    </row>
    <row r="40839" spans="44:74">
      <c r="AR40839" s="8"/>
      <c r="BV40839" s="38"/>
    </row>
    <row r="40840" spans="44:74">
      <c r="AR40840" s="8"/>
      <c r="BV40840" s="38"/>
    </row>
    <row r="40841" spans="44:74">
      <c r="AR40841" s="8"/>
      <c r="BV40841" s="38"/>
    </row>
    <row r="40842" spans="44:74">
      <c r="AR40842" s="8"/>
      <c r="BV40842" s="38"/>
    </row>
    <row r="40843" spans="44:74">
      <c r="AR40843" s="8"/>
      <c r="BV40843" s="38"/>
    </row>
    <row r="40844" spans="44:74">
      <c r="AR40844" s="8"/>
      <c r="BV40844" s="38"/>
    </row>
    <row r="40845" spans="44:74">
      <c r="AR40845" s="8"/>
      <c r="BV40845" s="38"/>
    </row>
    <row r="40846" spans="44:74">
      <c r="AR40846" s="8"/>
      <c r="BV40846" s="38"/>
    </row>
    <row r="40847" spans="44:74">
      <c r="AR40847" s="8"/>
      <c r="BV40847" s="38"/>
    </row>
    <row r="40848" spans="44:74">
      <c r="AR40848" s="8"/>
      <c r="BV40848" s="38"/>
    </row>
    <row r="40849" spans="44:74">
      <c r="AR40849" s="8"/>
      <c r="BV40849" s="38"/>
    </row>
    <row r="40850" spans="44:74">
      <c r="AR40850" s="8"/>
      <c r="BV40850" s="38"/>
    </row>
    <row r="40851" spans="44:74">
      <c r="AR40851" s="8"/>
      <c r="BV40851" s="38"/>
    </row>
    <row r="40852" spans="44:74">
      <c r="AR40852" s="8"/>
      <c r="BV40852" s="38"/>
    </row>
    <row r="40853" spans="44:74">
      <c r="AR40853" s="8"/>
      <c r="BV40853" s="38"/>
    </row>
    <row r="40854" spans="44:74">
      <c r="AR40854" s="8"/>
      <c r="BV40854" s="38"/>
    </row>
    <row r="40855" spans="44:74">
      <c r="AR40855" s="8"/>
      <c r="BV40855" s="38"/>
    </row>
    <row r="40856" spans="44:74">
      <c r="AR40856" s="8"/>
      <c r="BV40856" s="38"/>
    </row>
    <row r="40857" spans="44:74">
      <c r="AR40857" s="8"/>
      <c r="BV40857" s="38"/>
    </row>
    <row r="40858" spans="44:74">
      <c r="AR40858" s="8"/>
      <c r="BV40858" s="38"/>
    </row>
    <row r="40859" spans="44:74">
      <c r="AR40859" s="8"/>
      <c r="BV40859" s="38"/>
    </row>
    <row r="40860" spans="44:74">
      <c r="AR40860" s="8"/>
      <c r="BV40860" s="38"/>
    </row>
    <row r="40861" spans="44:74">
      <c r="AR40861" s="8"/>
      <c r="BV40861" s="38"/>
    </row>
    <row r="40862" spans="44:74">
      <c r="AR40862" s="8"/>
      <c r="BV40862" s="38"/>
    </row>
    <row r="40863" spans="44:74">
      <c r="AR40863" s="8"/>
      <c r="BV40863" s="38"/>
    </row>
    <row r="40864" spans="44:74">
      <c r="AR40864" s="8"/>
      <c r="BV40864" s="38"/>
    </row>
    <row r="40865" spans="44:74">
      <c r="AR40865" s="8"/>
      <c r="BV40865" s="38"/>
    </row>
    <row r="40866" spans="44:74">
      <c r="AR40866" s="8"/>
      <c r="BV40866" s="38"/>
    </row>
    <row r="40867" spans="44:74">
      <c r="AR40867" s="8"/>
      <c r="BV40867" s="38"/>
    </row>
    <row r="40868" spans="44:74">
      <c r="AR40868" s="8"/>
      <c r="BV40868" s="38"/>
    </row>
    <row r="40869" spans="44:74">
      <c r="AR40869" s="8"/>
      <c r="BV40869" s="38"/>
    </row>
    <row r="40870" spans="44:74">
      <c r="AR40870" s="8"/>
      <c r="BV40870" s="38"/>
    </row>
    <row r="40871" spans="44:74">
      <c r="AR40871" s="8"/>
      <c r="BV40871" s="38"/>
    </row>
    <row r="40872" spans="44:74">
      <c r="AR40872" s="8"/>
      <c r="BV40872" s="38"/>
    </row>
    <row r="40873" spans="44:74">
      <c r="AR40873" s="8"/>
      <c r="BV40873" s="38"/>
    </row>
    <row r="40874" spans="44:74">
      <c r="AR40874" s="8"/>
      <c r="BV40874" s="38"/>
    </row>
    <row r="40875" spans="44:74">
      <c r="AR40875" s="8"/>
      <c r="BV40875" s="38"/>
    </row>
    <row r="40876" spans="44:74">
      <c r="AR40876" s="8"/>
      <c r="BV40876" s="38"/>
    </row>
    <row r="40877" spans="44:74">
      <c r="AR40877" s="8"/>
      <c r="BV40877" s="38"/>
    </row>
    <row r="40878" spans="44:74">
      <c r="AR40878" s="8"/>
      <c r="BV40878" s="38"/>
    </row>
    <row r="40879" spans="44:74">
      <c r="AR40879" s="8"/>
      <c r="BV40879" s="38"/>
    </row>
    <row r="40880" spans="44:74">
      <c r="AR40880" s="8"/>
      <c r="BV40880" s="38"/>
    </row>
    <row r="40881" spans="44:74">
      <c r="AR40881" s="8"/>
      <c r="BV40881" s="38"/>
    </row>
    <row r="40882" spans="44:74">
      <c r="AR40882" s="8"/>
      <c r="BV40882" s="38"/>
    </row>
    <row r="40883" spans="44:74">
      <c r="AR40883" s="8"/>
      <c r="BV40883" s="38"/>
    </row>
    <row r="40884" spans="44:74">
      <c r="AR40884" s="8"/>
      <c r="BV40884" s="38"/>
    </row>
    <row r="40885" spans="44:74">
      <c r="AR40885" s="8"/>
      <c r="BV40885" s="38"/>
    </row>
    <row r="40886" spans="44:74">
      <c r="AR40886" s="8"/>
      <c r="BV40886" s="38"/>
    </row>
    <row r="40887" spans="44:74">
      <c r="AR40887" s="8"/>
      <c r="BV40887" s="38"/>
    </row>
    <row r="40888" spans="44:74">
      <c r="AR40888" s="8"/>
      <c r="BV40888" s="38"/>
    </row>
    <row r="40889" spans="44:74">
      <c r="AR40889" s="8"/>
      <c r="BV40889" s="38"/>
    </row>
    <row r="40890" spans="44:74">
      <c r="AR40890" s="8"/>
      <c r="BV40890" s="38"/>
    </row>
    <row r="40891" spans="44:74">
      <c r="AR40891" s="8"/>
      <c r="BV40891" s="38"/>
    </row>
    <row r="40892" spans="44:74">
      <c r="AR40892" s="8"/>
      <c r="BV40892" s="38"/>
    </row>
    <row r="40893" spans="44:74">
      <c r="AR40893" s="8"/>
      <c r="BV40893" s="38"/>
    </row>
    <row r="40894" spans="44:74">
      <c r="AR40894" s="8"/>
      <c r="BV40894" s="38"/>
    </row>
    <row r="40895" spans="44:74">
      <c r="AR40895" s="8"/>
      <c r="BV40895" s="38"/>
    </row>
    <row r="40896" spans="44:74">
      <c r="AR40896" s="8"/>
      <c r="BV40896" s="38"/>
    </row>
    <row r="40897" spans="44:74">
      <c r="AR40897" s="8"/>
      <c r="BV40897" s="38"/>
    </row>
    <row r="40898" spans="44:74">
      <c r="AR40898" s="8"/>
      <c r="BV40898" s="38"/>
    </row>
    <row r="40899" spans="44:74">
      <c r="AR40899" s="8"/>
      <c r="BV40899" s="38"/>
    </row>
    <row r="40900" spans="44:74">
      <c r="AR40900" s="8"/>
      <c r="BV40900" s="38"/>
    </row>
    <row r="40901" spans="44:74">
      <c r="AR40901" s="8"/>
      <c r="BV40901" s="38"/>
    </row>
    <row r="40902" spans="44:74">
      <c r="AR40902" s="8"/>
      <c r="BV40902" s="38"/>
    </row>
    <row r="40903" spans="44:74">
      <c r="AR40903" s="8"/>
      <c r="BV40903" s="38"/>
    </row>
    <row r="40904" spans="44:74">
      <c r="AR40904" s="8"/>
      <c r="BV40904" s="38"/>
    </row>
    <row r="40905" spans="44:74">
      <c r="AR40905" s="8"/>
      <c r="BV40905" s="38"/>
    </row>
    <row r="40906" spans="44:74">
      <c r="AR40906" s="8"/>
      <c r="BV40906" s="38"/>
    </row>
    <row r="40907" spans="44:74">
      <c r="AR40907" s="8"/>
      <c r="BV40907" s="38"/>
    </row>
    <row r="40908" spans="44:74">
      <c r="AR40908" s="8"/>
      <c r="BV40908" s="38"/>
    </row>
    <row r="40909" spans="44:74">
      <c r="AR40909" s="8"/>
      <c r="BV40909" s="38"/>
    </row>
    <row r="40910" spans="44:74">
      <c r="AR40910" s="8"/>
      <c r="BV40910" s="38"/>
    </row>
    <row r="40911" spans="44:74">
      <c r="AR40911" s="8"/>
      <c r="BV40911" s="38"/>
    </row>
    <row r="40912" spans="44:74">
      <c r="AR40912" s="8"/>
      <c r="BV40912" s="38"/>
    </row>
    <row r="40913" spans="44:74">
      <c r="AR40913" s="8"/>
      <c r="BV40913" s="38"/>
    </row>
    <row r="40914" spans="44:74">
      <c r="AR40914" s="8"/>
      <c r="BV40914" s="38"/>
    </row>
    <row r="40915" spans="44:74">
      <c r="AR40915" s="8"/>
      <c r="BV40915" s="38"/>
    </row>
    <row r="40916" spans="44:74">
      <c r="AR40916" s="8"/>
      <c r="BV40916" s="38"/>
    </row>
    <row r="40917" spans="44:74">
      <c r="AR40917" s="8"/>
      <c r="BV40917" s="38"/>
    </row>
    <row r="40918" spans="44:74">
      <c r="AR40918" s="8"/>
      <c r="BV40918" s="38"/>
    </row>
    <row r="40919" spans="44:74">
      <c r="AR40919" s="8"/>
      <c r="BV40919" s="38"/>
    </row>
    <row r="40920" spans="44:74">
      <c r="AR40920" s="8"/>
      <c r="BV40920" s="38"/>
    </row>
    <row r="40921" spans="44:74">
      <c r="AR40921" s="8"/>
      <c r="BV40921" s="38"/>
    </row>
    <row r="40922" spans="44:74">
      <c r="AR40922" s="8"/>
      <c r="BV40922" s="38"/>
    </row>
    <row r="40923" spans="44:74">
      <c r="AR40923" s="8"/>
      <c r="BV40923" s="38"/>
    </row>
    <row r="40924" spans="44:74">
      <c r="AR40924" s="8"/>
      <c r="BV40924" s="38"/>
    </row>
    <row r="40925" spans="44:74">
      <c r="AR40925" s="8"/>
      <c r="BV40925" s="38"/>
    </row>
    <row r="40926" spans="44:74">
      <c r="AR40926" s="8"/>
      <c r="BV40926" s="38"/>
    </row>
    <row r="40927" spans="44:74">
      <c r="AR40927" s="8"/>
      <c r="BV40927" s="38"/>
    </row>
    <row r="40928" spans="44:74">
      <c r="AR40928" s="8"/>
      <c r="BV40928" s="38"/>
    </row>
    <row r="40929" spans="44:74">
      <c r="AR40929" s="8"/>
      <c r="BV40929" s="38"/>
    </row>
    <row r="40930" spans="44:74">
      <c r="AR40930" s="8"/>
      <c r="BV40930" s="38"/>
    </row>
    <row r="40931" spans="44:74">
      <c r="AR40931" s="8"/>
      <c r="BV40931" s="38"/>
    </row>
    <row r="40932" spans="44:74">
      <c r="AR40932" s="8"/>
      <c r="BV40932" s="38"/>
    </row>
    <row r="40933" spans="44:74">
      <c r="AR40933" s="8"/>
      <c r="BV40933" s="38"/>
    </row>
    <row r="40934" spans="44:74">
      <c r="AR40934" s="8"/>
      <c r="BV40934" s="38"/>
    </row>
    <row r="40935" spans="44:74">
      <c r="AR40935" s="8"/>
      <c r="BV40935" s="38"/>
    </row>
    <row r="40936" spans="44:74">
      <c r="AR40936" s="8"/>
      <c r="BV40936" s="38"/>
    </row>
    <row r="40937" spans="44:74">
      <c r="AR40937" s="8"/>
      <c r="BV40937" s="38"/>
    </row>
    <row r="40938" spans="44:74">
      <c r="AR40938" s="8"/>
      <c r="BV40938" s="38"/>
    </row>
    <row r="40939" spans="44:74">
      <c r="AR40939" s="8"/>
      <c r="BV40939" s="38"/>
    </row>
    <row r="40940" spans="44:74">
      <c r="AR40940" s="8"/>
      <c r="BV40940" s="38"/>
    </row>
    <row r="40941" spans="44:74">
      <c r="AR40941" s="8"/>
      <c r="BV40941" s="38"/>
    </row>
    <row r="40942" spans="44:74">
      <c r="AR40942" s="8"/>
      <c r="BV40942" s="38"/>
    </row>
    <row r="40943" spans="44:74">
      <c r="AR40943" s="8"/>
      <c r="BV40943" s="38"/>
    </row>
    <row r="40944" spans="44:74">
      <c r="AR40944" s="8"/>
      <c r="BV40944" s="38"/>
    </row>
    <row r="40945" spans="44:74">
      <c r="AR40945" s="8"/>
      <c r="BV40945" s="38"/>
    </row>
    <row r="40946" spans="44:74">
      <c r="AR40946" s="8"/>
      <c r="BV40946" s="38"/>
    </row>
    <row r="40947" spans="44:74">
      <c r="AR40947" s="8"/>
      <c r="BV40947" s="38"/>
    </row>
    <row r="40948" spans="44:74">
      <c r="AR40948" s="8"/>
      <c r="BV40948" s="38"/>
    </row>
    <row r="40949" spans="44:74">
      <c r="AR40949" s="8"/>
      <c r="BV40949" s="38"/>
    </row>
    <row r="40950" spans="44:74">
      <c r="AR40950" s="8"/>
      <c r="BV40950" s="38"/>
    </row>
    <row r="40951" spans="44:74">
      <c r="AR40951" s="8"/>
      <c r="BV40951" s="38"/>
    </row>
    <row r="40952" spans="44:74">
      <c r="AR40952" s="8"/>
      <c r="BV40952" s="38"/>
    </row>
    <row r="40953" spans="44:74">
      <c r="AR40953" s="8"/>
      <c r="BV40953" s="38"/>
    </row>
    <row r="40954" spans="44:74">
      <c r="AR40954" s="8"/>
      <c r="BV40954" s="38"/>
    </row>
    <row r="40955" spans="44:74">
      <c r="AR40955" s="8"/>
      <c r="BV40955" s="38"/>
    </row>
    <row r="40956" spans="44:74">
      <c r="AR40956" s="8"/>
      <c r="BV40956" s="38"/>
    </row>
    <row r="40957" spans="44:74">
      <c r="AR40957" s="8"/>
      <c r="BV40957" s="38"/>
    </row>
    <row r="40958" spans="44:74">
      <c r="AR40958" s="8"/>
      <c r="BV40958" s="38"/>
    </row>
    <row r="40959" spans="44:74">
      <c r="AR40959" s="8"/>
      <c r="BV40959" s="38"/>
    </row>
    <row r="40960" spans="44:74">
      <c r="AR40960" s="8"/>
      <c r="BV40960" s="38"/>
    </row>
    <row r="40961" spans="44:74">
      <c r="AR40961" s="8"/>
      <c r="BV40961" s="38"/>
    </row>
    <row r="40962" spans="44:74">
      <c r="AR40962" s="8"/>
      <c r="BV40962" s="38"/>
    </row>
    <row r="40963" spans="44:74">
      <c r="AR40963" s="8"/>
      <c r="BV40963" s="38"/>
    </row>
    <row r="40964" spans="44:74">
      <c r="AR40964" s="8"/>
      <c r="BV40964" s="38"/>
    </row>
    <row r="40965" spans="44:74">
      <c r="AR40965" s="8"/>
      <c r="BV40965" s="38"/>
    </row>
    <row r="40966" spans="44:74">
      <c r="AR40966" s="8"/>
      <c r="BV40966" s="38"/>
    </row>
    <row r="40967" spans="44:74">
      <c r="AR40967" s="8"/>
      <c r="BV40967" s="38"/>
    </row>
    <row r="40968" spans="44:74">
      <c r="AR40968" s="8"/>
      <c r="BV40968" s="38"/>
    </row>
    <row r="40969" spans="44:74">
      <c r="AR40969" s="8"/>
      <c r="BV40969" s="38"/>
    </row>
    <row r="40970" spans="44:74">
      <c r="AR40970" s="8"/>
      <c r="BV40970" s="38"/>
    </row>
    <row r="40971" spans="44:74">
      <c r="AR40971" s="8"/>
      <c r="BV40971" s="38"/>
    </row>
    <row r="40972" spans="44:74">
      <c r="AR40972" s="8"/>
      <c r="BV40972" s="38"/>
    </row>
    <row r="40973" spans="44:74">
      <c r="AR40973" s="8"/>
      <c r="BV40973" s="38"/>
    </row>
    <row r="40974" spans="44:74">
      <c r="AR40974" s="8"/>
      <c r="BV40974" s="38"/>
    </row>
    <row r="40975" spans="44:74">
      <c r="AR40975" s="8"/>
      <c r="BV40975" s="38"/>
    </row>
    <row r="40976" spans="44:74">
      <c r="AR40976" s="8"/>
      <c r="BV40976" s="38"/>
    </row>
    <row r="40977" spans="44:74">
      <c r="AR40977" s="8"/>
      <c r="BV40977" s="38"/>
    </row>
    <row r="40978" spans="44:74">
      <c r="AR40978" s="8"/>
      <c r="BV40978" s="38"/>
    </row>
    <row r="40979" spans="44:74">
      <c r="AR40979" s="8"/>
      <c r="BV40979" s="38"/>
    </row>
    <row r="40980" spans="44:74">
      <c r="AR40980" s="8"/>
      <c r="BV40980" s="38"/>
    </row>
    <row r="40981" spans="44:74">
      <c r="AR40981" s="8"/>
      <c r="BV40981" s="38"/>
    </row>
    <row r="40982" spans="44:74">
      <c r="AR40982" s="8"/>
      <c r="BV40982" s="38"/>
    </row>
    <row r="40983" spans="44:74">
      <c r="AR40983" s="8"/>
      <c r="BV40983" s="38"/>
    </row>
    <row r="40984" spans="44:74">
      <c r="AR40984" s="8"/>
      <c r="BV40984" s="38"/>
    </row>
    <row r="40985" spans="44:74">
      <c r="AR40985" s="8"/>
      <c r="BV40985" s="38"/>
    </row>
    <row r="40986" spans="44:74">
      <c r="AR40986" s="8"/>
      <c r="BV40986" s="38"/>
    </row>
    <row r="40987" spans="44:74">
      <c r="AR40987" s="8"/>
      <c r="BV40987" s="38"/>
    </row>
    <row r="40988" spans="44:74">
      <c r="AR40988" s="8"/>
      <c r="BV40988" s="38"/>
    </row>
    <row r="40989" spans="44:74">
      <c r="AR40989" s="8"/>
      <c r="BV40989" s="38"/>
    </row>
    <row r="40990" spans="44:74">
      <c r="AR40990" s="8"/>
      <c r="BV40990" s="38"/>
    </row>
    <row r="40991" spans="44:74">
      <c r="AR40991" s="8"/>
      <c r="BV40991" s="38"/>
    </row>
    <row r="40992" spans="44:74">
      <c r="AR40992" s="8"/>
      <c r="BV40992" s="38"/>
    </row>
    <row r="40993" spans="44:74">
      <c r="AR40993" s="8"/>
      <c r="BV40993" s="38"/>
    </row>
    <row r="40994" spans="44:74">
      <c r="AR40994" s="8"/>
      <c r="BV40994" s="38"/>
    </row>
    <row r="40995" spans="44:74">
      <c r="AR40995" s="8"/>
      <c r="BV40995" s="38"/>
    </row>
    <row r="40996" spans="44:74">
      <c r="AR40996" s="8"/>
      <c r="BV40996" s="38"/>
    </row>
    <row r="40997" spans="44:74">
      <c r="AR40997" s="8"/>
      <c r="BV40997" s="38"/>
    </row>
    <row r="40998" spans="44:74">
      <c r="AR40998" s="8"/>
      <c r="BV40998" s="38"/>
    </row>
    <row r="40999" spans="44:74">
      <c r="AR40999" s="8"/>
      <c r="BV40999" s="38"/>
    </row>
    <row r="41000" spans="44:74">
      <c r="AR41000" s="8"/>
      <c r="BV41000" s="38"/>
    </row>
    <row r="41001" spans="44:74">
      <c r="AR41001" s="8"/>
      <c r="BV41001" s="38"/>
    </row>
    <row r="41002" spans="44:74">
      <c r="AR41002" s="8"/>
      <c r="BV41002" s="38"/>
    </row>
    <row r="41003" spans="44:74">
      <c r="AR41003" s="8"/>
      <c r="BV41003" s="38"/>
    </row>
    <row r="41004" spans="44:74">
      <c r="AR41004" s="8"/>
      <c r="BV41004" s="38"/>
    </row>
    <row r="41005" spans="44:74">
      <c r="AR41005" s="8"/>
      <c r="BV41005" s="38"/>
    </row>
    <row r="41006" spans="44:74">
      <c r="AR41006" s="8"/>
      <c r="BV41006" s="38"/>
    </row>
    <row r="41007" spans="44:74">
      <c r="AR41007" s="8"/>
      <c r="BV41007" s="38"/>
    </row>
    <row r="41008" spans="44:74">
      <c r="AR41008" s="8"/>
      <c r="BV41008" s="38"/>
    </row>
    <row r="41009" spans="44:74">
      <c r="AR41009" s="8"/>
      <c r="BV41009" s="38"/>
    </row>
    <row r="41010" spans="44:74">
      <c r="AR41010" s="8"/>
      <c r="BV41010" s="38"/>
    </row>
    <row r="41011" spans="44:74">
      <c r="AR41011" s="8"/>
      <c r="BV41011" s="38"/>
    </row>
    <row r="41012" spans="44:74">
      <c r="AR41012" s="8"/>
      <c r="BV41012" s="38"/>
    </row>
    <row r="41013" spans="44:74">
      <c r="AR41013" s="8"/>
      <c r="BV41013" s="38"/>
    </row>
    <row r="41014" spans="44:74">
      <c r="AR41014" s="8"/>
      <c r="BV41014" s="38"/>
    </row>
    <row r="41015" spans="44:74">
      <c r="AR41015" s="8"/>
      <c r="BV41015" s="38"/>
    </row>
    <row r="41016" spans="44:74">
      <c r="AR41016" s="8"/>
      <c r="BV41016" s="38"/>
    </row>
    <row r="41017" spans="44:74">
      <c r="AR41017" s="8"/>
      <c r="BV41017" s="38"/>
    </row>
    <row r="41018" spans="44:74">
      <c r="AR41018" s="8"/>
      <c r="BV41018" s="38"/>
    </row>
    <row r="41019" spans="44:74">
      <c r="AR41019" s="8"/>
      <c r="BV41019" s="38"/>
    </row>
    <row r="41020" spans="44:74">
      <c r="AR41020" s="8"/>
      <c r="BV41020" s="38"/>
    </row>
    <row r="41021" spans="44:74">
      <c r="AR41021" s="8"/>
      <c r="BV41021" s="38"/>
    </row>
    <row r="41022" spans="44:74">
      <c r="AR41022" s="8"/>
      <c r="BV41022" s="38"/>
    </row>
    <row r="41023" spans="44:74">
      <c r="AR41023" s="8"/>
      <c r="BV41023" s="38"/>
    </row>
    <row r="41024" spans="44:74">
      <c r="AR41024" s="8"/>
      <c r="BV41024" s="38"/>
    </row>
    <row r="41025" spans="44:74">
      <c r="AR41025" s="8"/>
      <c r="BV41025" s="38"/>
    </row>
    <row r="41026" spans="44:74">
      <c r="AR41026" s="8"/>
      <c r="BV41026" s="38"/>
    </row>
    <row r="41027" spans="44:74">
      <c r="AR41027" s="8"/>
      <c r="BV41027" s="38"/>
    </row>
    <row r="41028" spans="44:74">
      <c r="AR41028" s="8"/>
      <c r="BV41028" s="38"/>
    </row>
    <row r="41029" spans="44:74">
      <c r="AR41029" s="8"/>
      <c r="BV41029" s="38"/>
    </row>
    <row r="41030" spans="44:74">
      <c r="AR41030" s="8"/>
      <c r="BV41030" s="38"/>
    </row>
    <row r="41031" spans="44:74">
      <c r="AR41031" s="8"/>
      <c r="BV41031" s="38"/>
    </row>
    <row r="41032" spans="44:74">
      <c r="AR41032" s="8"/>
      <c r="BV41032" s="38"/>
    </row>
    <row r="41033" spans="44:74">
      <c r="AR41033" s="8"/>
      <c r="BV41033" s="38"/>
    </row>
    <row r="41034" spans="44:74">
      <c r="AR41034" s="8"/>
      <c r="BV41034" s="38"/>
    </row>
    <row r="41035" spans="44:74">
      <c r="AR41035" s="8"/>
      <c r="BV41035" s="38"/>
    </row>
    <row r="41036" spans="44:74">
      <c r="AR41036" s="8"/>
      <c r="BV41036" s="38"/>
    </row>
    <row r="41037" spans="44:74">
      <c r="AR41037" s="8"/>
      <c r="BV41037" s="38"/>
    </row>
    <row r="41038" spans="44:74">
      <c r="AR41038" s="8"/>
      <c r="BV41038" s="38"/>
    </row>
    <row r="41039" spans="44:74">
      <c r="AR41039" s="8"/>
      <c r="BV41039" s="38"/>
    </row>
    <row r="41040" spans="44:74">
      <c r="AR41040" s="8"/>
      <c r="BV41040" s="38"/>
    </row>
    <row r="41041" spans="44:74">
      <c r="AR41041" s="8"/>
      <c r="BV41041" s="38"/>
    </row>
    <row r="41042" spans="44:74">
      <c r="AR41042" s="8"/>
      <c r="BV41042" s="38"/>
    </row>
    <row r="41043" spans="44:74">
      <c r="AR41043" s="8"/>
      <c r="BV41043" s="38"/>
    </row>
    <row r="41044" spans="44:74">
      <c r="AR41044" s="8"/>
      <c r="BV41044" s="38"/>
    </row>
    <row r="41045" spans="44:74">
      <c r="AR41045" s="8"/>
      <c r="BV41045" s="38"/>
    </row>
    <row r="41046" spans="44:74">
      <c r="AR41046" s="8"/>
      <c r="BV41046" s="38"/>
    </row>
    <row r="41047" spans="44:74">
      <c r="AR41047" s="8"/>
      <c r="BV41047" s="38"/>
    </row>
    <row r="41048" spans="44:74">
      <c r="AR41048" s="8"/>
      <c r="BV41048" s="38"/>
    </row>
    <row r="41049" spans="44:74">
      <c r="AR41049" s="8"/>
      <c r="BV41049" s="38"/>
    </row>
    <row r="41050" spans="44:74">
      <c r="AR41050" s="8"/>
      <c r="BV41050" s="38"/>
    </row>
    <row r="41051" spans="44:74">
      <c r="AR41051" s="8"/>
      <c r="BV41051" s="38"/>
    </row>
    <row r="41052" spans="44:74">
      <c r="AR41052" s="8"/>
      <c r="BV41052" s="38"/>
    </row>
    <row r="41053" spans="44:74">
      <c r="AR41053" s="8"/>
      <c r="BV41053" s="38"/>
    </row>
    <row r="41054" spans="44:74">
      <c r="AR41054" s="8"/>
      <c r="BV41054" s="38"/>
    </row>
    <row r="41055" spans="44:74">
      <c r="AR41055" s="8"/>
      <c r="BV41055" s="38"/>
    </row>
    <row r="41056" spans="44:74">
      <c r="AR41056" s="8"/>
      <c r="BV41056" s="38"/>
    </row>
    <row r="41057" spans="44:74">
      <c r="AR41057" s="8"/>
      <c r="BV41057" s="38"/>
    </row>
    <row r="41058" spans="44:74">
      <c r="AR41058" s="8"/>
      <c r="BV41058" s="38"/>
    </row>
    <row r="41059" spans="44:74">
      <c r="AR41059" s="8"/>
      <c r="BV41059" s="38"/>
    </row>
    <row r="41060" spans="44:74">
      <c r="AR41060" s="8"/>
      <c r="BV41060" s="38"/>
    </row>
    <row r="41061" spans="44:74">
      <c r="AR41061" s="8"/>
      <c r="BV41061" s="38"/>
    </row>
    <row r="41062" spans="44:74">
      <c r="AR41062" s="8"/>
      <c r="BV41062" s="38"/>
    </row>
    <row r="41063" spans="44:74">
      <c r="AR41063" s="8"/>
      <c r="BV41063" s="38"/>
    </row>
    <row r="41064" spans="44:74">
      <c r="AR41064" s="8"/>
      <c r="BV41064" s="38"/>
    </row>
    <row r="41065" spans="44:74">
      <c r="AR41065" s="8"/>
      <c r="BV41065" s="38"/>
    </row>
    <row r="41066" spans="44:74">
      <c r="AR41066" s="8"/>
      <c r="BV41066" s="38"/>
    </row>
    <row r="41067" spans="44:74">
      <c r="AR41067" s="8"/>
      <c r="BV41067" s="38"/>
    </row>
    <row r="41068" spans="44:74">
      <c r="AR41068" s="8"/>
      <c r="BV41068" s="38"/>
    </row>
    <row r="41069" spans="44:74">
      <c r="AR41069" s="8"/>
      <c r="BV41069" s="38"/>
    </row>
    <row r="41070" spans="44:74">
      <c r="AR41070" s="8"/>
      <c r="BV41070" s="38"/>
    </row>
    <row r="41071" spans="44:74">
      <c r="AR41071" s="8"/>
      <c r="BV41071" s="38"/>
    </row>
    <row r="41072" spans="44:74">
      <c r="AR41072" s="8"/>
      <c r="BV41072" s="38"/>
    </row>
    <row r="41073" spans="44:74">
      <c r="AR41073" s="8"/>
      <c r="BV41073" s="38"/>
    </row>
    <row r="41074" spans="44:74">
      <c r="AR41074" s="8"/>
      <c r="BV41074" s="38"/>
    </row>
    <row r="41075" spans="44:74">
      <c r="AR41075" s="8"/>
      <c r="BV41075" s="38"/>
    </row>
    <row r="41076" spans="44:74">
      <c r="AR41076" s="8"/>
      <c r="BV41076" s="38"/>
    </row>
    <row r="41077" spans="44:74">
      <c r="AR41077" s="8"/>
      <c r="BV41077" s="38"/>
    </row>
    <row r="41078" spans="44:74">
      <c r="AR41078" s="8"/>
      <c r="BV41078" s="38"/>
    </row>
    <row r="41079" spans="44:74">
      <c r="AR41079" s="8"/>
      <c r="BV41079" s="38"/>
    </row>
    <row r="41080" spans="44:74">
      <c r="AR41080" s="8"/>
      <c r="BV41080" s="38"/>
    </row>
    <row r="41081" spans="44:74">
      <c r="AR41081" s="8"/>
      <c r="BV41081" s="38"/>
    </row>
    <row r="41082" spans="44:74">
      <c r="AR41082" s="8"/>
      <c r="BV41082" s="38"/>
    </row>
    <row r="41083" spans="44:74">
      <c r="AR41083" s="8"/>
      <c r="BV41083" s="38"/>
    </row>
    <row r="41084" spans="44:74">
      <c r="AR41084" s="8"/>
      <c r="BV41084" s="38"/>
    </row>
    <row r="41085" spans="44:74">
      <c r="AR41085" s="8"/>
      <c r="BV41085" s="38"/>
    </row>
    <row r="41086" spans="44:74">
      <c r="AR41086" s="8"/>
      <c r="BV41086" s="38"/>
    </row>
    <row r="41087" spans="44:74">
      <c r="AR41087" s="8"/>
      <c r="BV41087" s="38"/>
    </row>
    <row r="41088" spans="44:74">
      <c r="AR41088" s="8"/>
      <c r="BV41088" s="38"/>
    </row>
    <row r="41089" spans="44:74">
      <c r="AR41089" s="8"/>
      <c r="BV41089" s="38"/>
    </row>
    <row r="41090" spans="44:74">
      <c r="AR41090" s="8"/>
      <c r="BV41090" s="38"/>
    </row>
    <row r="41091" spans="44:74">
      <c r="AR41091" s="8"/>
      <c r="BV41091" s="38"/>
    </row>
    <row r="41092" spans="44:74">
      <c r="AR41092" s="8"/>
      <c r="BV41092" s="38"/>
    </row>
    <row r="41093" spans="44:74">
      <c r="AR41093" s="8"/>
      <c r="BV41093" s="38"/>
    </row>
    <row r="41094" spans="44:74">
      <c r="AR41094" s="8"/>
      <c r="BV41094" s="38"/>
    </row>
    <row r="41095" spans="44:74">
      <c r="AR41095" s="8"/>
      <c r="BV41095" s="38"/>
    </row>
    <row r="41096" spans="44:74">
      <c r="AR41096" s="8"/>
      <c r="BV41096" s="38"/>
    </row>
    <row r="41097" spans="44:74">
      <c r="AR41097" s="8"/>
      <c r="BV41097" s="38"/>
    </row>
    <row r="41098" spans="44:74">
      <c r="AR41098" s="8"/>
      <c r="BV41098" s="38"/>
    </row>
    <row r="41099" spans="44:74">
      <c r="AR41099" s="8"/>
      <c r="BV41099" s="38"/>
    </row>
    <row r="41100" spans="44:74">
      <c r="AR41100" s="8"/>
      <c r="BV41100" s="38"/>
    </row>
    <row r="41101" spans="44:74">
      <c r="AR41101" s="8"/>
      <c r="BV41101" s="38"/>
    </row>
    <row r="41102" spans="44:74">
      <c r="AR41102" s="8"/>
      <c r="BV41102" s="38"/>
    </row>
    <row r="41103" spans="44:74">
      <c r="AR41103" s="8"/>
      <c r="BV41103" s="38"/>
    </row>
    <row r="41104" spans="44:74">
      <c r="AR41104" s="8"/>
      <c r="BV41104" s="38"/>
    </row>
    <row r="41105" spans="44:74">
      <c r="AR41105" s="8"/>
      <c r="BV41105" s="38"/>
    </row>
    <row r="41106" spans="44:74">
      <c r="AR41106" s="8"/>
      <c r="BV41106" s="38"/>
    </row>
    <row r="41107" spans="44:74">
      <c r="AR41107" s="8"/>
      <c r="BV41107" s="38"/>
    </row>
    <row r="41108" spans="44:74">
      <c r="AR41108" s="8"/>
      <c r="BV41108" s="38"/>
    </row>
    <row r="41109" spans="44:74">
      <c r="AR41109" s="8"/>
      <c r="BV41109" s="38"/>
    </row>
    <row r="41110" spans="44:74">
      <c r="AR41110" s="8"/>
      <c r="BV41110" s="38"/>
    </row>
    <row r="41111" spans="44:74">
      <c r="AR41111" s="8"/>
      <c r="BV41111" s="38"/>
    </row>
    <row r="41112" spans="44:74">
      <c r="AR41112" s="8"/>
      <c r="BV41112" s="38"/>
    </row>
    <row r="41113" spans="44:74">
      <c r="AR41113" s="8"/>
      <c r="BV41113" s="38"/>
    </row>
    <row r="41114" spans="44:74">
      <c r="AR41114" s="8"/>
      <c r="BV41114" s="38"/>
    </row>
    <row r="41115" spans="44:74">
      <c r="AR41115" s="8"/>
      <c r="BV41115" s="38"/>
    </row>
    <row r="41116" spans="44:74">
      <c r="AR41116" s="8"/>
      <c r="BV41116" s="38"/>
    </row>
    <row r="41117" spans="44:74">
      <c r="AR41117" s="8"/>
      <c r="BV41117" s="38"/>
    </row>
    <row r="41118" spans="44:74">
      <c r="AR41118" s="8"/>
      <c r="BV41118" s="38"/>
    </row>
    <row r="41119" spans="44:74">
      <c r="AR41119" s="8"/>
      <c r="BV41119" s="38"/>
    </row>
    <row r="41120" spans="44:74">
      <c r="AR41120" s="8"/>
      <c r="BV41120" s="38"/>
    </row>
    <row r="41121" spans="44:74">
      <c r="AR41121" s="8"/>
      <c r="BV41121" s="38"/>
    </row>
    <row r="41122" spans="44:74">
      <c r="AR41122" s="8"/>
      <c r="BV41122" s="38"/>
    </row>
    <row r="41123" spans="44:74">
      <c r="AR41123" s="8"/>
      <c r="BV41123" s="38"/>
    </row>
    <row r="41124" spans="44:74">
      <c r="AR41124" s="8"/>
      <c r="BV41124" s="38"/>
    </row>
    <row r="41125" spans="44:74">
      <c r="AR41125" s="8"/>
      <c r="BV41125" s="38"/>
    </row>
    <row r="41126" spans="44:74">
      <c r="AR41126" s="8"/>
      <c r="BV41126" s="38"/>
    </row>
    <row r="41127" spans="44:74">
      <c r="AR41127" s="8"/>
      <c r="BV41127" s="38"/>
    </row>
    <row r="41128" spans="44:74">
      <c r="AR41128" s="8"/>
      <c r="BV41128" s="38"/>
    </row>
    <row r="41129" spans="44:74">
      <c r="AR41129" s="8"/>
      <c r="BV41129" s="38"/>
    </row>
    <row r="41130" spans="44:74">
      <c r="AR41130" s="8"/>
      <c r="BV41130" s="38"/>
    </row>
    <row r="41131" spans="44:74">
      <c r="AR41131" s="8"/>
      <c r="BV41131" s="38"/>
    </row>
    <row r="41132" spans="44:74">
      <c r="AR41132" s="8"/>
      <c r="BV41132" s="38"/>
    </row>
    <row r="41133" spans="44:74">
      <c r="AR41133" s="8"/>
      <c r="BV41133" s="38"/>
    </row>
    <row r="41134" spans="44:74">
      <c r="AR41134" s="8"/>
      <c r="BV41134" s="38"/>
    </row>
    <row r="41135" spans="44:74">
      <c r="AR41135" s="8"/>
      <c r="BV41135" s="38"/>
    </row>
    <row r="41136" spans="44:74">
      <c r="AR41136" s="8"/>
      <c r="BV41136" s="38"/>
    </row>
    <row r="41137" spans="44:74">
      <c r="AR41137" s="8"/>
      <c r="BV41137" s="38"/>
    </row>
    <row r="41138" spans="44:74">
      <c r="AR41138" s="8"/>
      <c r="BV41138" s="38"/>
    </row>
    <row r="41139" spans="44:74">
      <c r="AR41139" s="8"/>
      <c r="BV41139" s="38"/>
    </row>
    <row r="41140" spans="44:74">
      <c r="AR41140" s="8"/>
      <c r="BV41140" s="38"/>
    </row>
    <row r="41141" spans="44:74">
      <c r="AR41141" s="8"/>
      <c r="BV41141" s="38"/>
    </row>
    <row r="41142" spans="44:74">
      <c r="AR41142" s="8"/>
      <c r="BV41142" s="38"/>
    </row>
    <row r="41143" spans="44:74">
      <c r="AR41143" s="8"/>
      <c r="BV41143" s="38"/>
    </row>
    <row r="41144" spans="44:74">
      <c r="AR41144" s="8"/>
      <c r="BV41144" s="38"/>
    </row>
    <row r="41145" spans="44:74">
      <c r="AR41145" s="8"/>
      <c r="BV41145" s="38"/>
    </row>
    <row r="41146" spans="44:74">
      <c r="AR41146" s="8"/>
      <c r="BV41146" s="38"/>
    </row>
    <row r="41147" spans="44:74">
      <c r="AR41147" s="8"/>
      <c r="BV41147" s="38"/>
    </row>
    <row r="41148" spans="44:74">
      <c r="AR41148" s="8"/>
      <c r="BV41148" s="38"/>
    </row>
    <row r="41149" spans="44:74">
      <c r="AR41149" s="8"/>
      <c r="BV41149" s="38"/>
    </row>
    <row r="41150" spans="44:74">
      <c r="AR41150" s="8"/>
      <c r="BV41150" s="38"/>
    </row>
    <row r="41151" spans="44:74">
      <c r="AR41151" s="8"/>
      <c r="BV41151" s="38"/>
    </row>
    <row r="41152" spans="44:74">
      <c r="AR41152" s="8"/>
      <c r="BV41152" s="38"/>
    </row>
    <row r="41153" spans="44:74">
      <c r="AR41153" s="8"/>
      <c r="BV41153" s="38"/>
    </row>
    <row r="41154" spans="44:74">
      <c r="AR41154" s="8"/>
      <c r="BV41154" s="38"/>
    </row>
    <row r="41155" spans="44:74">
      <c r="AR41155" s="8"/>
      <c r="BV41155" s="38"/>
    </row>
    <row r="41156" spans="44:74">
      <c r="AR41156" s="8"/>
      <c r="BV41156" s="38"/>
    </row>
    <row r="41157" spans="44:74">
      <c r="AR41157" s="8"/>
      <c r="BV41157" s="38"/>
    </row>
    <row r="41158" spans="44:74">
      <c r="AR41158" s="8"/>
      <c r="BV41158" s="38"/>
    </row>
    <row r="41159" spans="44:74">
      <c r="AR41159" s="8"/>
      <c r="BV41159" s="38"/>
    </row>
    <row r="41160" spans="44:74">
      <c r="AR41160" s="8"/>
      <c r="BV41160" s="38"/>
    </row>
    <row r="41161" spans="44:74">
      <c r="AR41161" s="8"/>
      <c r="BV41161" s="38"/>
    </row>
    <row r="41162" spans="44:74">
      <c r="AR41162" s="8"/>
      <c r="BV41162" s="38"/>
    </row>
    <row r="41163" spans="44:74">
      <c r="AR41163" s="8"/>
      <c r="BV41163" s="38"/>
    </row>
    <row r="41164" spans="44:74">
      <c r="AR41164" s="8"/>
      <c r="BV41164" s="38"/>
    </row>
    <row r="41165" spans="44:74">
      <c r="AR41165" s="8"/>
      <c r="BV41165" s="38"/>
    </row>
    <row r="41166" spans="44:74">
      <c r="AR41166" s="8"/>
      <c r="BV41166" s="38"/>
    </row>
    <row r="41167" spans="44:74">
      <c r="AR41167" s="8"/>
      <c r="BV41167" s="38"/>
    </row>
    <row r="41168" spans="44:74">
      <c r="AR41168" s="8"/>
      <c r="BV41168" s="38"/>
    </row>
    <row r="41169" spans="44:74">
      <c r="AR41169" s="8"/>
      <c r="BV41169" s="38"/>
    </row>
    <row r="41170" spans="44:74">
      <c r="AR41170" s="8"/>
      <c r="BV41170" s="38"/>
    </row>
    <row r="41171" spans="44:74">
      <c r="AR41171" s="8"/>
      <c r="BV41171" s="38"/>
    </row>
    <row r="41172" spans="44:74">
      <c r="AR41172" s="8"/>
      <c r="BV41172" s="38"/>
    </row>
    <row r="41173" spans="44:74">
      <c r="AR41173" s="8"/>
      <c r="BV41173" s="38"/>
    </row>
    <row r="41174" spans="44:74">
      <c r="AR41174" s="8"/>
      <c r="BV41174" s="38"/>
    </row>
    <row r="41175" spans="44:74">
      <c r="AR41175" s="8"/>
      <c r="BV41175" s="38"/>
    </row>
    <row r="41176" spans="44:74">
      <c r="AR41176" s="8"/>
      <c r="BV41176" s="38"/>
    </row>
    <row r="41177" spans="44:74">
      <c r="AR41177" s="8"/>
      <c r="BV41177" s="38"/>
    </row>
    <row r="41178" spans="44:74">
      <c r="AR41178" s="8"/>
      <c r="BV41178" s="38"/>
    </row>
    <row r="41179" spans="44:74">
      <c r="AR41179" s="8"/>
      <c r="BV41179" s="38"/>
    </row>
    <row r="41180" spans="44:74">
      <c r="AR41180" s="8"/>
      <c r="BV41180" s="38"/>
    </row>
    <row r="41181" spans="44:74">
      <c r="AR41181" s="8"/>
      <c r="BV41181" s="38"/>
    </row>
    <row r="41182" spans="44:74">
      <c r="AR41182" s="8"/>
      <c r="BV41182" s="38"/>
    </row>
    <row r="41183" spans="44:74">
      <c r="AR41183" s="8"/>
      <c r="BV41183" s="38"/>
    </row>
    <row r="41184" spans="44:74">
      <c r="AR41184" s="8"/>
      <c r="BV41184" s="38"/>
    </row>
    <row r="41185" spans="44:74">
      <c r="AR41185" s="8"/>
      <c r="BV41185" s="38"/>
    </row>
    <row r="41186" spans="44:74">
      <c r="AR41186" s="8"/>
      <c r="BV41186" s="38"/>
    </row>
    <row r="41187" spans="44:74">
      <c r="AR41187" s="8"/>
      <c r="BV41187" s="38"/>
    </row>
    <row r="41188" spans="44:74">
      <c r="AR41188" s="8"/>
      <c r="BV41188" s="38"/>
    </row>
    <row r="41189" spans="44:74">
      <c r="AR41189" s="8"/>
      <c r="BV41189" s="38"/>
    </row>
    <row r="41190" spans="44:74">
      <c r="AR41190" s="8"/>
      <c r="BV41190" s="38"/>
    </row>
    <row r="41191" spans="44:74">
      <c r="AR41191" s="8"/>
      <c r="BV41191" s="38"/>
    </row>
    <row r="41192" spans="44:74">
      <c r="AR41192" s="8"/>
      <c r="BV41192" s="38"/>
    </row>
    <row r="41193" spans="44:74">
      <c r="AR41193" s="8"/>
      <c r="BV41193" s="38"/>
    </row>
    <row r="41194" spans="44:74">
      <c r="AR41194" s="8"/>
      <c r="BV41194" s="38"/>
    </row>
    <row r="41195" spans="44:74">
      <c r="AR41195" s="8"/>
      <c r="BV41195" s="38"/>
    </row>
    <row r="41196" spans="44:74">
      <c r="AR41196" s="8"/>
      <c r="BV41196" s="38"/>
    </row>
    <row r="41197" spans="44:74">
      <c r="AR41197" s="8"/>
      <c r="BV41197" s="38"/>
    </row>
    <row r="41198" spans="44:74">
      <c r="AR41198" s="8"/>
      <c r="BV41198" s="38"/>
    </row>
    <row r="41199" spans="44:74">
      <c r="AR41199" s="8"/>
      <c r="BV41199" s="38"/>
    </row>
    <row r="41200" spans="44:74">
      <c r="AR41200" s="8"/>
      <c r="BV41200" s="38"/>
    </row>
    <row r="41201" spans="44:74">
      <c r="AR41201" s="8"/>
      <c r="BV41201" s="38"/>
    </row>
    <row r="41202" spans="44:74">
      <c r="AR41202" s="8"/>
      <c r="BV41202" s="38"/>
    </row>
    <row r="41203" spans="44:74">
      <c r="AR41203" s="8"/>
      <c r="BV41203" s="38"/>
    </row>
    <row r="41204" spans="44:74">
      <c r="AR41204" s="8"/>
      <c r="BV41204" s="38"/>
    </row>
    <row r="41205" spans="44:74">
      <c r="AR41205" s="8"/>
      <c r="BV41205" s="38"/>
    </row>
    <row r="41206" spans="44:74">
      <c r="AR41206" s="8"/>
      <c r="BV41206" s="38"/>
    </row>
    <row r="41207" spans="44:74">
      <c r="AR41207" s="8"/>
      <c r="BV41207" s="38"/>
    </row>
    <row r="41208" spans="44:74">
      <c r="AR41208" s="8"/>
      <c r="BV41208" s="38"/>
    </row>
    <row r="41209" spans="44:74">
      <c r="AR41209" s="8"/>
      <c r="BV41209" s="38"/>
    </row>
    <row r="41210" spans="44:74">
      <c r="AR41210" s="8"/>
      <c r="BV41210" s="38"/>
    </row>
    <row r="41211" spans="44:74">
      <c r="AR41211" s="8"/>
      <c r="BV41211" s="38"/>
    </row>
    <row r="41212" spans="44:74">
      <c r="AR41212" s="8"/>
      <c r="BV41212" s="38"/>
    </row>
    <row r="41213" spans="44:74">
      <c r="AR41213" s="8"/>
      <c r="BV41213" s="38"/>
    </row>
    <row r="41214" spans="44:74">
      <c r="AR41214" s="8"/>
      <c r="BV41214" s="38"/>
    </row>
    <row r="41215" spans="44:74">
      <c r="AR41215" s="8"/>
      <c r="BV41215" s="38"/>
    </row>
    <row r="41216" spans="44:74">
      <c r="AR41216" s="8"/>
      <c r="BV41216" s="38"/>
    </row>
    <row r="41217" spans="44:74">
      <c r="AR41217" s="8"/>
      <c r="BV41217" s="38"/>
    </row>
    <row r="41218" spans="44:74">
      <c r="AR41218" s="8"/>
      <c r="BV41218" s="38"/>
    </row>
    <row r="41219" spans="44:74">
      <c r="AR41219" s="8"/>
      <c r="BV41219" s="38"/>
    </row>
    <row r="41220" spans="44:74">
      <c r="AR41220" s="8"/>
      <c r="BV41220" s="38"/>
    </row>
    <row r="41221" spans="44:74">
      <c r="AR41221" s="8"/>
      <c r="BV41221" s="38"/>
    </row>
    <row r="41222" spans="44:74">
      <c r="AR41222" s="8"/>
      <c r="BV41222" s="38"/>
    </row>
    <row r="41223" spans="44:74">
      <c r="AR41223" s="8"/>
      <c r="BV41223" s="38"/>
    </row>
    <row r="41224" spans="44:74">
      <c r="AR41224" s="8"/>
      <c r="BV41224" s="38"/>
    </row>
    <row r="41225" spans="44:74">
      <c r="AR41225" s="8"/>
      <c r="BV41225" s="38"/>
    </row>
    <row r="41226" spans="44:74">
      <c r="AR41226" s="8"/>
      <c r="BV41226" s="38"/>
    </row>
    <row r="41227" spans="44:74">
      <c r="AR41227" s="8"/>
      <c r="BV41227" s="38"/>
    </row>
    <row r="41228" spans="44:74">
      <c r="AR41228" s="8"/>
      <c r="BV41228" s="38"/>
    </row>
    <row r="41229" spans="44:74">
      <c r="AR41229" s="8"/>
      <c r="BV41229" s="38"/>
    </row>
    <row r="41230" spans="44:74">
      <c r="AR41230" s="8"/>
      <c r="BV41230" s="38"/>
    </row>
    <row r="41231" spans="44:74">
      <c r="AR41231" s="8"/>
      <c r="BV41231" s="38"/>
    </row>
    <row r="41232" spans="44:74">
      <c r="AR41232" s="8"/>
      <c r="BV41232" s="38"/>
    </row>
    <row r="41233" spans="44:74">
      <c r="AR41233" s="8"/>
      <c r="BV41233" s="38"/>
    </row>
    <row r="41234" spans="44:74">
      <c r="AR41234" s="8"/>
      <c r="BV41234" s="38"/>
    </row>
    <row r="41235" spans="44:74">
      <c r="AR41235" s="8"/>
      <c r="BV41235" s="38"/>
    </row>
    <row r="41236" spans="44:74">
      <c r="AR41236" s="8"/>
      <c r="BV41236" s="38"/>
    </row>
    <row r="41237" spans="44:74">
      <c r="AR41237" s="8"/>
      <c r="BV41237" s="38"/>
    </row>
    <row r="41238" spans="44:74">
      <c r="AR41238" s="8"/>
      <c r="BV41238" s="38"/>
    </row>
    <row r="41239" spans="44:74">
      <c r="AR41239" s="8"/>
      <c r="BV41239" s="38"/>
    </row>
    <row r="41240" spans="44:74">
      <c r="AR41240" s="8"/>
      <c r="BV41240" s="38"/>
    </row>
    <row r="41241" spans="44:74">
      <c r="AR41241" s="8"/>
      <c r="BV41241" s="38"/>
    </row>
    <row r="41242" spans="44:74">
      <c r="AR41242" s="8"/>
      <c r="BV41242" s="38"/>
    </row>
    <row r="41243" spans="44:74">
      <c r="AR41243" s="8"/>
      <c r="BV41243" s="38"/>
    </row>
    <row r="41244" spans="44:74">
      <c r="AR41244" s="8"/>
      <c r="BV41244" s="38"/>
    </row>
    <row r="41245" spans="44:74">
      <c r="AR41245" s="8"/>
      <c r="BV41245" s="38"/>
    </row>
    <row r="41246" spans="44:74">
      <c r="AR41246" s="8"/>
      <c r="BV41246" s="38"/>
    </row>
    <row r="41247" spans="44:74">
      <c r="AR41247" s="8"/>
      <c r="BV41247" s="38"/>
    </row>
    <row r="41248" spans="44:74">
      <c r="AR41248" s="8"/>
      <c r="BV41248" s="38"/>
    </row>
    <row r="41249" spans="44:74">
      <c r="AR41249" s="8"/>
      <c r="BV41249" s="38"/>
    </row>
    <row r="41250" spans="44:74">
      <c r="AR41250" s="8"/>
      <c r="BV41250" s="38"/>
    </row>
    <row r="41251" spans="44:74">
      <c r="AR41251" s="8"/>
      <c r="BV41251" s="38"/>
    </row>
    <row r="41252" spans="44:74">
      <c r="AR41252" s="8"/>
      <c r="BV41252" s="38"/>
    </row>
    <row r="41253" spans="44:74">
      <c r="AR41253" s="8"/>
      <c r="BV41253" s="38"/>
    </row>
    <row r="41254" spans="44:74">
      <c r="AR41254" s="8"/>
      <c r="BV41254" s="38"/>
    </row>
    <row r="41255" spans="44:74">
      <c r="AR41255" s="8"/>
      <c r="BV41255" s="38"/>
    </row>
    <row r="41256" spans="44:74">
      <c r="AR41256" s="8"/>
      <c r="BV41256" s="38"/>
    </row>
    <row r="41257" spans="44:74">
      <c r="AR41257" s="8"/>
      <c r="BV41257" s="38"/>
    </row>
    <row r="41258" spans="44:74">
      <c r="AR41258" s="8"/>
      <c r="BV41258" s="38"/>
    </row>
    <row r="41259" spans="44:74">
      <c r="AR41259" s="8"/>
      <c r="BV41259" s="38"/>
    </row>
    <row r="41260" spans="44:74">
      <c r="AR41260" s="8"/>
      <c r="BV41260" s="38"/>
    </row>
    <row r="41261" spans="44:74">
      <c r="AR41261" s="8"/>
      <c r="BV41261" s="38"/>
    </row>
    <row r="41262" spans="44:74">
      <c r="AR41262" s="8"/>
      <c r="BV41262" s="38"/>
    </row>
    <row r="41263" spans="44:74">
      <c r="AR41263" s="8"/>
      <c r="BV41263" s="38"/>
    </row>
    <row r="41264" spans="44:74">
      <c r="AR41264" s="8"/>
      <c r="BV41264" s="38"/>
    </row>
    <row r="41265" spans="44:74">
      <c r="AR41265" s="8"/>
      <c r="BV41265" s="38"/>
    </row>
    <row r="41266" spans="44:74">
      <c r="AR41266" s="8"/>
      <c r="BV41266" s="38"/>
    </row>
    <row r="41267" spans="44:74">
      <c r="AR41267" s="8"/>
      <c r="BV41267" s="38"/>
    </row>
    <row r="41268" spans="44:74">
      <c r="AR41268" s="8"/>
      <c r="BV41268" s="38"/>
    </row>
    <row r="41269" spans="44:74">
      <c r="AR41269" s="8"/>
      <c r="BV41269" s="38"/>
    </row>
    <row r="41270" spans="44:74">
      <c r="AR41270" s="8"/>
      <c r="BV41270" s="38"/>
    </row>
    <row r="41271" spans="44:74">
      <c r="AR41271" s="8"/>
      <c r="BV41271" s="38"/>
    </row>
    <row r="41272" spans="44:74">
      <c r="AR41272" s="8"/>
      <c r="BV41272" s="38"/>
    </row>
    <row r="41273" spans="44:74">
      <c r="AR41273" s="8"/>
      <c r="BV41273" s="38"/>
    </row>
    <row r="41274" spans="44:74">
      <c r="AR41274" s="8"/>
      <c r="BV41274" s="38"/>
    </row>
    <row r="41275" spans="44:74">
      <c r="AR41275" s="8"/>
      <c r="BV41275" s="38"/>
    </row>
    <row r="41276" spans="44:74">
      <c r="AR41276" s="8"/>
      <c r="BV41276" s="38"/>
    </row>
    <row r="41277" spans="44:74">
      <c r="AR41277" s="8"/>
      <c r="BV41277" s="38"/>
    </row>
    <row r="41278" spans="44:74">
      <c r="AR41278" s="8"/>
      <c r="BV41278" s="38"/>
    </row>
    <row r="41279" spans="44:74">
      <c r="AR41279" s="8"/>
      <c r="BV41279" s="38"/>
    </row>
    <row r="41280" spans="44:74">
      <c r="AR41280" s="8"/>
      <c r="BV41280" s="38"/>
    </row>
    <row r="41281" spans="44:74">
      <c r="AR41281" s="8"/>
      <c r="BV41281" s="38"/>
    </row>
    <row r="41282" spans="44:74">
      <c r="AR41282" s="8"/>
      <c r="BV41282" s="38"/>
    </row>
    <row r="41283" spans="44:74">
      <c r="AR41283" s="8"/>
      <c r="BV41283" s="38"/>
    </row>
    <row r="41284" spans="44:74">
      <c r="AR41284" s="8"/>
      <c r="BV41284" s="38"/>
    </row>
    <row r="41285" spans="44:74">
      <c r="AR41285" s="8"/>
      <c r="BV41285" s="38"/>
    </row>
    <row r="41286" spans="44:74">
      <c r="AR41286" s="8"/>
      <c r="BV41286" s="38"/>
    </row>
    <row r="41287" spans="44:74">
      <c r="AR41287" s="8"/>
      <c r="BV41287" s="38"/>
    </row>
    <row r="41288" spans="44:74">
      <c r="AR41288" s="8"/>
      <c r="BV41288" s="38"/>
    </row>
    <row r="41289" spans="44:74">
      <c r="AR41289" s="8"/>
      <c r="BV41289" s="38"/>
    </row>
    <row r="41290" spans="44:74">
      <c r="AR41290" s="8"/>
      <c r="BV41290" s="38"/>
    </row>
    <row r="41291" spans="44:74">
      <c r="AR41291" s="8"/>
      <c r="BV41291" s="38"/>
    </row>
    <row r="41292" spans="44:74">
      <c r="AR41292" s="8"/>
      <c r="BV41292" s="38"/>
    </row>
    <row r="41293" spans="44:74">
      <c r="AR41293" s="8"/>
      <c r="BV41293" s="38"/>
    </row>
    <row r="41294" spans="44:74">
      <c r="AR41294" s="8"/>
      <c r="BV41294" s="38"/>
    </row>
    <row r="41295" spans="44:74">
      <c r="AR41295" s="8"/>
      <c r="BV41295" s="38"/>
    </row>
    <row r="41296" spans="44:74">
      <c r="AR41296" s="8"/>
      <c r="BV41296" s="38"/>
    </row>
    <row r="41297" spans="44:74">
      <c r="AR41297" s="8"/>
      <c r="BV41297" s="38"/>
    </row>
    <row r="41298" spans="44:74">
      <c r="AR41298" s="8"/>
      <c r="BV41298" s="38"/>
    </row>
    <row r="41299" spans="44:74">
      <c r="AR41299" s="8"/>
      <c r="BV41299" s="38"/>
    </row>
    <row r="41300" spans="44:74">
      <c r="AR41300" s="8"/>
      <c r="BV41300" s="38"/>
    </row>
    <row r="41301" spans="44:74">
      <c r="AR41301" s="8"/>
      <c r="BV41301" s="38"/>
    </row>
    <row r="41302" spans="44:74">
      <c r="AR41302" s="8"/>
      <c r="BV41302" s="38"/>
    </row>
    <row r="41303" spans="44:74">
      <c r="AR41303" s="8"/>
      <c r="BV41303" s="38"/>
    </row>
    <row r="41304" spans="44:74">
      <c r="AR41304" s="8"/>
      <c r="BV41304" s="38"/>
    </row>
    <row r="41305" spans="44:74">
      <c r="AR41305" s="8"/>
      <c r="BV41305" s="38"/>
    </row>
    <row r="41306" spans="44:74">
      <c r="AR41306" s="8"/>
      <c r="BV41306" s="38"/>
    </row>
    <row r="41307" spans="44:74">
      <c r="AR41307" s="8"/>
      <c r="BV41307" s="38"/>
    </row>
    <row r="41308" spans="44:74">
      <c r="AR41308" s="8"/>
      <c r="BV41308" s="38"/>
    </row>
    <row r="41309" spans="44:74">
      <c r="AR41309" s="8"/>
      <c r="BV41309" s="38"/>
    </row>
    <row r="41310" spans="44:74">
      <c r="AR41310" s="8"/>
      <c r="BV41310" s="38"/>
    </row>
    <row r="41311" spans="44:74">
      <c r="AR41311" s="8"/>
      <c r="BV41311" s="38"/>
    </row>
    <row r="41312" spans="44:74">
      <c r="AR41312" s="8"/>
      <c r="BV41312" s="38"/>
    </row>
    <row r="41313" spans="44:74">
      <c r="AR41313" s="8"/>
      <c r="BV41313" s="38"/>
    </row>
    <row r="41314" spans="44:74">
      <c r="AR41314" s="8"/>
      <c r="BV41314" s="38"/>
    </row>
    <row r="41315" spans="44:74">
      <c r="AR41315" s="8"/>
      <c r="BV41315" s="38"/>
    </row>
    <row r="41316" spans="44:74">
      <c r="AR41316" s="8"/>
      <c r="BV41316" s="38"/>
    </row>
    <row r="41317" spans="44:74">
      <c r="AR41317" s="8"/>
      <c r="BV41317" s="38"/>
    </row>
    <row r="41318" spans="44:74">
      <c r="AR41318" s="8"/>
      <c r="BV41318" s="38"/>
    </row>
    <row r="41319" spans="44:74">
      <c r="AR41319" s="8"/>
      <c r="BV41319" s="38"/>
    </row>
    <row r="41320" spans="44:74">
      <c r="AR41320" s="8"/>
      <c r="BV41320" s="38"/>
    </row>
    <row r="41321" spans="44:74">
      <c r="AR41321" s="8"/>
      <c r="BV41321" s="38"/>
    </row>
    <row r="41322" spans="44:74">
      <c r="AR41322" s="8"/>
      <c r="BV41322" s="38"/>
    </row>
    <row r="41323" spans="44:74">
      <c r="AR41323" s="8"/>
      <c r="BV41323" s="38"/>
    </row>
    <row r="41324" spans="44:74">
      <c r="AR41324" s="8"/>
      <c r="BV41324" s="38"/>
    </row>
    <row r="41325" spans="44:74">
      <c r="AR41325" s="8"/>
      <c r="BV41325" s="38"/>
    </row>
    <row r="41326" spans="44:74">
      <c r="AR41326" s="8"/>
      <c r="BV41326" s="38"/>
    </row>
    <row r="41327" spans="44:74">
      <c r="AR41327" s="8"/>
      <c r="BV41327" s="38"/>
    </row>
    <row r="41328" spans="44:74">
      <c r="AR41328" s="8"/>
      <c r="BV41328" s="38"/>
    </row>
    <row r="41329" spans="44:74">
      <c r="AR41329" s="8"/>
      <c r="BV41329" s="38"/>
    </row>
    <row r="41330" spans="44:74">
      <c r="AR41330" s="8"/>
      <c r="BV41330" s="38"/>
    </row>
    <row r="41331" spans="44:74">
      <c r="AR41331" s="8"/>
      <c r="BV41331" s="38"/>
    </row>
    <row r="41332" spans="44:74">
      <c r="AR41332" s="8"/>
      <c r="BV41332" s="38"/>
    </row>
    <row r="41333" spans="44:74">
      <c r="AR41333" s="8"/>
      <c r="BV41333" s="38"/>
    </row>
    <row r="41334" spans="44:74">
      <c r="AR41334" s="8"/>
      <c r="BV41334" s="38"/>
    </row>
    <row r="41335" spans="44:74">
      <c r="AR41335" s="8"/>
      <c r="BV41335" s="38"/>
    </row>
    <row r="41336" spans="44:74">
      <c r="AR41336" s="8"/>
      <c r="BV41336" s="38"/>
    </row>
    <row r="41337" spans="44:74">
      <c r="AR41337" s="8"/>
      <c r="BV41337" s="38"/>
    </row>
    <row r="41338" spans="44:74">
      <c r="AR41338" s="8"/>
      <c r="BV41338" s="38"/>
    </row>
    <row r="41339" spans="44:74">
      <c r="AR41339" s="8"/>
      <c r="BV41339" s="38"/>
    </row>
    <row r="41340" spans="44:74">
      <c r="AR41340" s="8"/>
      <c r="BV41340" s="38"/>
    </row>
    <row r="41341" spans="44:74">
      <c r="AR41341" s="8"/>
      <c r="BV41341" s="38"/>
    </row>
    <row r="41342" spans="44:74">
      <c r="AR41342" s="8"/>
      <c r="BV41342" s="38"/>
    </row>
    <row r="41343" spans="44:74">
      <c r="AR41343" s="8"/>
      <c r="BV41343" s="38"/>
    </row>
    <row r="41344" spans="44:74">
      <c r="AR41344" s="8"/>
      <c r="BV41344" s="38"/>
    </row>
    <row r="41345" spans="44:74">
      <c r="AR41345" s="8"/>
      <c r="BV41345" s="38"/>
    </row>
    <row r="41346" spans="44:74">
      <c r="AR41346" s="8"/>
      <c r="BV41346" s="38"/>
    </row>
    <row r="41347" spans="44:74">
      <c r="AR41347" s="8"/>
      <c r="BV41347" s="38"/>
    </row>
    <row r="41348" spans="44:74">
      <c r="AR41348" s="8"/>
      <c r="BV41348" s="38"/>
    </row>
    <row r="41349" spans="44:74">
      <c r="AR41349" s="8"/>
      <c r="BV41349" s="38"/>
    </row>
    <row r="41350" spans="44:74">
      <c r="AR41350" s="8"/>
      <c r="BV41350" s="38"/>
    </row>
    <row r="41351" spans="44:74">
      <c r="AR41351" s="8"/>
      <c r="BV41351" s="38"/>
    </row>
    <row r="41352" spans="44:74">
      <c r="AR41352" s="8"/>
      <c r="BV41352" s="38"/>
    </row>
    <row r="41353" spans="44:74">
      <c r="AR41353" s="8"/>
      <c r="BV41353" s="38"/>
    </row>
    <row r="41354" spans="44:74">
      <c r="AR41354" s="8"/>
      <c r="BV41354" s="38"/>
    </row>
    <row r="41355" spans="44:74">
      <c r="AR41355" s="8"/>
      <c r="BV41355" s="38"/>
    </row>
    <row r="41356" spans="44:74">
      <c r="AR41356" s="8"/>
      <c r="BV41356" s="38"/>
    </row>
    <row r="41357" spans="44:74">
      <c r="AR41357" s="8"/>
      <c r="BV41357" s="38"/>
    </row>
    <row r="41358" spans="44:74">
      <c r="AR41358" s="8"/>
      <c r="BV41358" s="38"/>
    </row>
    <row r="41359" spans="44:74">
      <c r="AR41359" s="8"/>
      <c r="BV41359" s="38"/>
    </row>
    <row r="41360" spans="44:74">
      <c r="AR41360" s="8"/>
      <c r="BV41360" s="38"/>
    </row>
    <row r="41361" spans="44:74">
      <c r="AR41361" s="8"/>
      <c r="BV41361" s="38"/>
    </row>
    <row r="41362" spans="44:74">
      <c r="AR41362" s="8"/>
      <c r="BV41362" s="38"/>
    </row>
    <row r="41363" spans="44:74">
      <c r="AR41363" s="8"/>
      <c r="BV41363" s="38"/>
    </row>
    <row r="41364" spans="44:74">
      <c r="AR41364" s="8"/>
      <c r="BV41364" s="38"/>
    </row>
    <row r="41365" spans="44:74">
      <c r="AR41365" s="8"/>
      <c r="BV41365" s="38"/>
    </row>
    <row r="41366" spans="44:74">
      <c r="AR41366" s="8"/>
      <c r="BV41366" s="38"/>
    </row>
    <row r="41367" spans="44:74">
      <c r="AR41367" s="8"/>
      <c r="BV41367" s="38"/>
    </row>
    <row r="41368" spans="44:74">
      <c r="AR41368" s="8"/>
      <c r="BV41368" s="38"/>
    </row>
    <row r="41369" spans="44:74">
      <c r="AR41369" s="8"/>
      <c r="BV41369" s="38"/>
    </row>
    <row r="41370" spans="44:74">
      <c r="AR41370" s="8"/>
      <c r="BV41370" s="38"/>
    </row>
    <row r="41371" spans="44:74">
      <c r="AR41371" s="8"/>
      <c r="BV41371" s="38"/>
    </row>
    <row r="41372" spans="44:74">
      <c r="AR41372" s="8"/>
      <c r="BV41372" s="38"/>
    </row>
    <row r="41373" spans="44:74">
      <c r="AR41373" s="8"/>
      <c r="BV41373" s="38"/>
    </row>
    <row r="41374" spans="44:74">
      <c r="AR41374" s="8"/>
      <c r="BV41374" s="38"/>
    </row>
    <row r="41375" spans="44:74">
      <c r="AR41375" s="8"/>
      <c r="BV41375" s="38"/>
    </row>
    <row r="41376" spans="44:74">
      <c r="AR41376" s="8"/>
      <c r="BV41376" s="38"/>
    </row>
    <row r="41377" spans="44:74">
      <c r="AR41377" s="8"/>
      <c r="BV41377" s="38"/>
    </row>
    <row r="41378" spans="44:74">
      <c r="AR41378" s="8"/>
      <c r="BV41378" s="38"/>
    </row>
    <row r="41379" spans="44:74">
      <c r="AR41379" s="8"/>
      <c r="BV41379" s="38"/>
    </row>
    <row r="41380" spans="44:74">
      <c r="AR41380" s="8"/>
      <c r="BV41380" s="38"/>
    </row>
    <row r="41381" spans="44:74">
      <c r="AR41381" s="8"/>
      <c r="BV41381" s="38"/>
    </row>
    <row r="41382" spans="44:74">
      <c r="AR41382" s="8"/>
      <c r="BV41382" s="38"/>
    </row>
    <row r="41383" spans="44:74">
      <c r="AR41383" s="8"/>
      <c r="BV41383" s="38"/>
    </row>
    <row r="41384" spans="44:74">
      <c r="AR41384" s="8"/>
      <c r="BV41384" s="38"/>
    </row>
    <row r="41385" spans="44:74">
      <c r="AR41385" s="8"/>
      <c r="BV41385" s="38"/>
    </row>
    <row r="41386" spans="44:74">
      <c r="AR41386" s="8"/>
      <c r="BV41386" s="38"/>
    </row>
    <row r="41387" spans="44:74">
      <c r="AR41387" s="8"/>
      <c r="BV41387" s="38"/>
    </row>
    <row r="41388" spans="44:74">
      <c r="AR41388" s="8"/>
      <c r="BV41388" s="38"/>
    </row>
    <row r="41389" spans="44:74">
      <c r="AR41389" s="8"/>
      <c r="BV41389" s="38"/>
    </row>
    <row r="41390" spans="44:74">
      <c r="AR41390" s="8"/>
      <c r="BV41390" s="38"/>
    </row>
    <row r="41391" spans="44:74">
      <c r="AR41391" s="8"/>
      <c r="BV41391" s="38"/>
    </row>
    <row r="41392" spans="44:74">
      <c r="AR41392" s="8"/>
      <c r="BV41392" s="38"/>
    </row>
    <row r="41393" spans="44:74">
      <c r="AR41393" s="8"/>
      <c r="BV41393" s="38"/>
    </row>
    <row r="41394" spans="44:74">
      <c r="AR41394" s="8"/>
      <c r="BV41394" s="38"/>
    </row>
    <row r="41395" spans="44:74">
      <c r="AR41395" s="8"/>
      <c r="BV41395" s="38"/>
    </row>
    <row r="41396" spans="44:74">
      <c r="AR41396" s="8"/>
      <c r="BV41396" s="38"/>
    </row>
    <row r="41397" spans="44:74">
      <c r="AR41397" s="8"/>
      <c r="BV41397" s="38"/>
    </row>
    <row r="41398" spans="44:74">
      <c r="AR41398" s="8"/>
      <c r="BV41398" s="38"/>
    </row>
    <row r="41399" spans="44:74">
      <c r="AR41399" s="8"/>
      <c r="BV41399" s="38"/>
    </row>
    <row r="41400" spans="44:74">
      <c r="AR41400" s="8"/>
      <c r="BV41400" s="38"/>
    </row>
    <row r="41401" spans="44:74">
      <c r="AR41401" s="8"/>
      <c r="BV41401" s="38"/>
    </row>
    <row r="41402" spans="44:74">
      <c r="AR41402" s="8"/>
      <c r="BV41402" s="38"/>
    </row>
    <row r="41403" spans="44:74">
      <c r="AR41403" s="8"/>
      <c r="BV41403" s="38"/>
    </row>
    <row r="41404" spans="44:74">
      <c r="AR41404" s="8"/>
      <c r="BV41404" s="38"/>
    </row>
    <row r="41405" spans="44:74">
      <c r="AR41405" s="8"/>
      <c r="BV41405" s="38"/>
    </row>
    <row r="41406" spans="44:74">
      <c r="AR41406" s="8"/>
      <c r="BV41406" s="38"/>
    </row>
    <row r="41407" spans="44:74">
      <c r="AR41407" s="8"/>
      <c r="BV41407" s="38"/>
    </row>
    <row r="41408" spans="44:74">
      <c r="AR41408" s="8"/>
      <c r="BV41408" s="38"/>
    </row>
    <row r="41409" spans="44:74">
      <c r="AR41409" s="8"/>
      <c r="BV41409" s="38"/>
    </row>
    <row r="41410" spans="44:74">
      <c r="AR41410" s="8"/>
      <c r="BV41410" s="38"/>
    </row>
    <row r="41411" spans="44:74">
      <c r="AR41411" s="8"/>
      <c r="BV41411" s="38"/>
    </row>
    <row r="41412" spans="44:74">
      <c r="AR41412" s="8"/>
      <c r="BV41412" s="38"/>
    </row>
    <row r="41413" spans="44:74">
      <c r="AR41413" s="8"/>
      <c r="BV41413" s="38"/>
    </row>
    <row r="41414" spans="44:74">
      <c r="AR41414" s="8"/>
      <c r="BV41414" s="38"/>
    </row>
    <row r="41415" spans="44:74">
      <c r="AR41415" s="8"/>
      <c r="BV41415" s="38"/>
    </row>
    <row r="41416" spans="44:74">
      <c r="AR41416" s="8"/>
      <c r="BV41416" s="38"/>
    </row>
    <row r="41417" spans="44:74">
      <c r="AR41417" s="8"/>
      <c r="BV41417" s="38"/>
    </row>
    <row r="41418" spans="44:74">
      <c r="AR41418" s="8"/>
      <c r="BV41418" s="38"/>
    </row>
    <row r="41419" spans="44:74">
      <c r="AR41419" s="8"/>
      <c r="BV41419" s="38"/>
    </row>
    <row r="41420" spans="44:74">
      <c r="AR41420" s="8"/>
      <c r="BV41420" s="38"/>
    </row>
    <row r="41421" spans="44:74">
      <c r="AR41421" s="8"/>
      <c r="BV41421" s="38"/>
    </row>
    <row r="41422" spans="44:74">
      <c r="AR41422" s="8"/>
      <c r="BV41422" s="38"/>
    </row>
    <row r="41423" spans="44:74">
      <c r="AR41423" s="8"/>
      <c r="BV41423" s="38"/>
    </row>
    <row r="41424" spans="44:74">
      <c r="AR41424" s="8"/>
      <c r="BV41424" s="38"/>
    </row>
    <row r="41425" spans="44:74">
      <c r="AR41425" s="8"/>
      <c r="BV41425" s="38"/>
    </row>
    <row r="41426" spans="44:74">
      <c r="AR41426" s="8"/>
      <c r="BV41426" s="38"/>
    </row>
    <row r="41427" spans="44:74">
      <c r="AR41427" s="8"/>
      <c r="BV41427" s="38"/>
    </row>
    <row r="41428" spans="44:74">
      <c r="AR41428" s="8"/>
      <c r="BV41428" s="38"/>
    </row>
    <row r="41429" spans="44:74">
      <c r="AR41429" s="8"/>
      <c r="BV41429" s="38"/>
    </row>
    <row r="41430" spans="44:74">
      <c r="AR41430" s="8"/>
      <c r="BV41430" s="38"/>
    </row>
    <row r="41431" spans="44:74">
      <c r="AR41431" s="8"/>
      <c r="BV41431" s="38"/>
    </row>
    <row r="41432" spans="44:74">
      <c r="AR41432" s="8"/>
      <c r="BV41432" s="38"/>
    </row>
    <row r="41433" spans="44:74">
      <c r="AR41433" s="8"/>
      <c r="BV41433" s="38"/>
    </row>
    <row r="41434" spans="44:74">
      <c r="AR41434" s="8"/>
      <c r="BV41434" s="38"/>
    </row>
    <row r="41435" spans="44:74">
      <c r="AR41435" s="8"/>
      <c r="BV41435" s="38"/>
    </row>
    <row r="41436" spans="44:74">
      <c r="AR41436" s="8"/>
      <c r="BV41436" s="38"/>
    </row>
    <row r="41437" spans="44:74">
      <c r="AR41437" s="8"/>
      <c r="BV41437" s="38"/>
    </row>
    <row r="41438" spans="44:74">
      <c r="AR41438" s="8"/>
      <c r="BV41438" s="38"/>
    </row>
    <row r="41439" spans="44:74">
      <c r="AR41439" s="8"/>
      <c r="BV41439" s="38"/>
    </row>
    <row r="41440" spans="44:74">
      <c r="AR41440" s="8"/>
      <c r="BV41440" s="38"/>
    </row>
    <row r="41441" spans="44:74">
      <c r="AR41441" s="8"/>
      <c r="BV41441" s="38"/>
    </row>
    <row r="41442" spans="44:74">
      <c r="AR41442" s="8"/>
      <c r="BV41442" s="38"/>
    </row>
    <row r="41443" spans="44:74">
      <c r="AR41443" s="8"/>
      <c r="BV41443" s="38"/>
    </row>
    <row r="41444" spans="44:74">
      <c r="AR41444" s="8"/>
      <c r="BV41444" s="38"/>
    </row>
    <row r="41445" spans="44:74">
      <c r="AR41445" s="8"/>
      <c r="BV41445" s="38"/>
    </row>
    <row r="41446" spans="44:74">
      <c r="AR41446" s="8"/>
      <c r="BV41446" s="38"/>
    </row>
    <row r="41447" spans="44:74">
      <c r="AR41447" s="8"/>
      <c r="BV41447" s="38"/>
    </row>
    <row r="41448" spans="44:74">
      <c r="AR41448" s="8"/>
      <c r="BV41448" s="38"/>
    </row>
    <row r="41449" spans="44:74">
      <c r="AR41449" s="8"/>
      <c r="BV41449" s="38"/>
    </row>
    <row r="41450" spans="44:74">
      <c r="AR41450" s="8"/>
      <c r="BV41450" s="38"/>
    </row>
    <row r="41451" spans="44:74">
      <c r="AR41451" s="8"/>
      <c r="BV41451" s="38"/>
    </row>
    <row r="41452" spans="44:74">
      <c r="AR41452" s="8"/>
      <c r="BV41452" s="38"/>
    </row>
    <row r="41453" spans="44:74">
      <c r="AR41453" s="8"/>
      <c r="BV41453" s="38"/>
    </row>
    <row r="41454" spans="44:74">
      <c r="AR41454" s="8"/>
      <c r="BV41454" s="38"/>
    </row>
    <row r="41455" spans="44:74">
      <c r="AR41455" s="8"/>
      <c r="BV41455" s="38"/>
    </row>
    <row r="41456" spans="44:74">
      <c r="AR41456" s="8"/>
      <c r="BV41456" s="38"/>
    </row>
    <row r="41457" spans="44:74">
      <c r="AR41457" s="8"/>
      <c r="BV41457" s="38"/>
    </row>
    <row r="41458" spans="44:74">
      <c r="AR41458" s="8"/>
      <c r="BV41458" s="38"/>
    </row>
    <row r="41459" spans="44:74">
      <c r="AR41459" s="8"/>
      <c r="BV41459" s="38"/>
    </row>
    <row r="41460" spans="44:74">
      <c r="AR41460" s="8"/>
      <c r="BV41460" s="38"/>
    </row>
    <row r="41461" spans="44:74">
      <c r="AR41461" s="8"/>
      <c r="BV41461" s="38"/>
    </row>
    <row r="41462" spans="44:74">
      <c r="AR41462" s="8"/>
      <c r="BV41462" s="38"/>
    </row>
    <row r="41463" spans="44:74">
      <c r="AR41463" s="8"/>
      <c r="BV41463" s="38"/>
    </row>
    <row r="41464" spans="44:74">
      <c r="AR41464" s="8"/>
      <c r="BV41464" s="38"/>
    </row>
    <row r="41465" spans="44:74">
      <c r="AR41465" s="8"/>
      <c r="BV41465" s="38"/>
    </row>
    <row r="41466" spans="44:74">
      <c r="AR41466" s="8"/>
      <c r="BV41466" s="38"/>
    </row>
    <row r="41467" spans="44:74">
      <c r="AR41467" s="8"/>
      <c r="BV41467" s="38"/>
    </row>
    <row r="41468" spans="44:74">
      <c r="AR41468" s="8"/>
      <c r="BV41468" s="38"/>
    </row>
    <row r="41469" spans="44:74">
      <c r="AR41469" s="8"/>
      <c r="BV41469" s="38"/>
    </row>
    <row r="41470" spans="44:74">
      <c r="AR41470" s="8"/>
      <c r="BV41470" s="38"/>
    </row>
    <row r="41471" spans="44:74">
      <c r="AR41471" s="8"/>
      <c r="BV41471" s="38"/>
    </row>
    <row r="41472" spans="44:74">
      <c r="AR41472" s="8"/>
      <c r="BV41472" s="38"/>
    </row>
    <row r="41473" spans="44:74">
      <c r="AR41473" s="8"/>
      <c r="BV41473" s="38"/>
    </row>
    <row r="41474" spans="44:74">
      <c r="AR41474" s="8"/>
      <c r="BV41474" s="38"/>
    </row>
    <row r="41475" spans="44:74">
      <c r="AR41475" s="8"/>
      <c r="BV41475" s="38"/>
    </row>
    <row r="41476" spans="44:74">
      <c r="AR41476" s="8"/>
      <c r="BV41476" s="38"/>
    </row>
    <row r="41477" spans="44:74">
      <c r="AR41477" s="8"/>
      <c r="BV41477" s="38"/>
    </row>
    <row r="41478" spans="44:74">
      <c r="AR41478" s="8"/>
      <c r="BV41478" s="38"/>
    </row>
    <row r="41479" spans="44:74">
      <c r="AR41479" s="8"/>
      <c r="BV41479" s="38"/>
    </row>
    <row r="41480" spans="44:74">
      <c r="AR41480" s="8"/>
      <c r="BV41480" s="38"/>
    </row>
    <row r="41481" spans="44:74">
      <c r="AR41481" s="8"/>
      <c r="BV41481" s="38"/>
    </row>
    <row r="41482" spans="44:74">
      <c r="AR41482" s="8"/>
      <c r="BV41482" s="38"/>
    </row>
    <row r="41483" spans="44:74">
      <c r="AR41483" s="8"/>
      <c r="BV41483" s="38"/>
    </row>
    <row r="41484" spans="44:74">
      <c r="AR41484" s="8"/>
      <c r="BV41484" s="38"/>
    </row>
    <row r="41485" spans="44:74">
      <c r="AR41485" s="8"/>
      <c r="BV41485" s="38"/>
    </row>
    <row r="41486" spans="44:74">
      <c r="AR41486" s="8"/>
      <c r="BV41486" s="38"/>
    </row>
    <row r="41487" spans="44:74">
      <c r="AR41487" s="8"/>
      <c r="BV41487" s="38"/>
    </row>
    <row r="41488" spans="44:74">
      <c r="AR41488" s="8"/>
      <c r="BV41488" s="38"/>
    </row>
    <row r="41489" spans="44:74">
      <c r="AR41489" s="8"/>
      <c r="BV41489" s="38"/>
    </row>
    <row r="41490" spans="44:74">
      <c r="AR41490" s="8"/>
      <c r="BV41490" s="38"/>
    </row>
    <row r="41491" spans="44:74">
      <c r="AR41491" s="8"/>
      <c r="BV41491" s="38"/>
    </row>
    <row r="41492" spans="44:74">
      <c r="AR41492" s="8"/>
      <c r="BV41492" s="38"/>
    </row>
    <row r="41493" spans="44:74">
      <c r="AR41493" s="8"/>
      <c r="BV41493" s="38"/>
    </row>
    <row r="41494" spans="44:74">
      <c r="AR41494" s="8"/>
      <c r="BV41494" s="38"/>
    </row>
    <row r="41495" spans="44:74">
      <c r="AR41495" s="8"/>
      <c r="BV41495" s="38"/>
    </row>
    <row r="41496" spans="44:74">
      <c r="AR41496" s="8"/>
      <c r="BV41496" s="38"/>
    </row>
    <row r="41497" spans="44:74">
      <c r="AR41497" s="8"/>
      <c r="BV41497" s="38"/>
    </row>
    <row r="41498" spans="44:74">
      <c r="AR41498" s="8"/>
      <c r="BV41498" s="38"/>
    </row>
    <row r="41499" spans="44:74">
      <c r="AR41499" s="8"/>
      <c r="BV41499" s="38"/>
    </row>
    <row r="41500" spans="44:74">
      <c r="AR41500" s="8"/>
      <c r="BV41500" s="38"/>
    </row>
    <row r="41501" spans="44:74">
      <c r="AR41501" s="8"/>
      <c r="BV41501" s="38"/>
    </row>
    <row r="41502" spans="44:74">
      <c r="AR41502" s="8"/>
      <c r="BV41502" s="38"/>
    </row>
    <row r="41503" spans="44:74">
      <c r="AR41503" s="8"/>
      <c r="BV41503" s="38"/>
    </row>
    <row r="41504" spans="44:74">
      <c r="AR41504" s="8"/>
      <c r="BV41504" s="38"/>
    </row>
    <row r="41505" spans="44:74">
      <c r="AR41505" s="8"/>
      <c r="BV41505" s="38"/>
    </row>
    <row r="41506" spans="44:74">
      <c r="AR41506" s="8"/>
      <c r="BV41506" s="38"/>
    </row>
    <row r="41507" spans="44:74">
      <c r="AR41507" s="8"/>
      <c r="BV41507" s="38"/>
    </row>
    <row r="41508" spans="44:74">
      <c r="AR41508" s="8"/>
      <c r="BV41508" s="38"/>
    </row>
    <row r="41509" spans="44:74">
      <c r="AR41509" s="8"/>
      <c r="BV41509" s="38"/>
    </row>
    <row r="41510" spans="44:74">
      <c r="AR41510" s="8"/>
      <c r="BV41510" s="38"/>
    </row>
    <row r="41511" spans="44:74">
      <c r="AR41511" s="8"/>
      <c r="BV41511" s="38"/>
    </row>
    <row r="41512" spans="44:74">
      <c r="AR41512" s="8"/>
      <c r="BV41512" s="38"/>
    </row>
    <row r="41513" spans="44:74">
      <c r="AR41513" s="8"/>
      <c r="BV41513" s="38"/>
    </row>
    <row r="41514" spans="44:74">
      <c r="AR41514" s="8"/>
      <c r="BV41514" s="38"/>
    </row>
    <row r="41515" spans="44:74">
      <c r="AR41515" s="8"/>
      <c r="BV41515" s="38"/>
    </row>
    <row r="41516" spans="44:74">
      <c r="AR41516" s="8"/>
      <c r="BV41516" s="38"/>
    </row>
    <row r="41517" spans="44:74">
      <c r="AR41517" s="8"/>
      <c r="BV41517" s="38"/>
    </row>
    <row r="41518" spans="44:74">
      <c r="AR41518" s="8"/>
      <c r="BV41518" s="38"/>
    </row>
    <row r="41519" spans="44:74">
      <c r="AR41519" s="8"/>
      <c r="BV41519" s="38"/>
    </row>
    <row r="41520" spans="44:74">
      <c r="AR41520" s="8"/>
      <c r="BV41520" s="38"/>
    </row>
    <row r="41521" spans="44:74">
      <c r="AR41521" s="8"/>
      <c r="BV41521" s="38"/>
    </row>
    <row r="41522" spans="44:74">
      <c r="AR41522" s="8"/>
      <c r="BV41522" s="38"/>
    </row>
    <row r="41523" spans="44:74">
      <c r="AR41523" s="8"/>
      <c r="BV41523" s="38"/>
    </row>
    <row r="41524" spans="44:74">
      <c r="AR41524" s="8"/>
      <c r="BV41524" s="38"/>
    </row>
    <row r="41525" spans="44:74">
      <c r="AR41525" s="8"/>
      <c r="BV41525" s="38"/>
    </row>
    <row r="41526" spans="44:74">
      <c r="AR41526" s="8"/>
      <c r="BV41526" s="38"/>
    </row>
    <row r="41527" spans="44:74">
      <c r="AR41527" s="8"/>
      <c r="BV41527" s="38"/>
    </row>
    <row r="41528" spans="44:74">
      <c r="AR41528" s="8"/>
      <c r="BV41528" s="38"/>
    </row>
    <row r="41529" spans="44:74">
      <c r="AR41529" s="8"/>
      <c r="BV41529" s="38"/>
    </row>
    <row r="41530" spans="44:74">
      <c r="AR41530" s="8"/>
      <c r="BV41530" s="38"/>
    </row>
    <row r="41531" spans="44:74">
      <c r="AR41531" s="8"/>
      <c r="BV41531" s="38"/>
    </row>
    <row r="41532" spans="44:74">
      <c r="AR41532" s="8"/>
      <c r="BV41532" s="38"/>
    </row>
    <row r="41533" spans="44:74">
      <c r="AR41533" s="8"/>
      <c r="BV41533" s="38"/>
    </row>
    <row r="41534" spans="44:74">
      <c r="AR41534" s="8"/>
      <c r="BV41534" s="38"/>
    </row>
    <row r="41535" spans="44:74">
      <c r="AR41535" s="8"/>
      <c r="BV41535" s="38"/>
    </row>
    <row r="41536" spans="44:74">
      <c r="AR41536" s="8"/>
      <c r="BV41536" s="38"/>
    </row>
    <row r="41537" spans="44:74">
      <c r="AR41537" s="8"/>
      <c r="BV41537" s="38"/>
    </row>
    <row r="41538" spans="44:74">
      <c r="AR41538" s="8"/>
      <c r="BV41538" s="38"/>
    </row>
    <row r="41539" spans="44:74">
      <c r="AR41539" s="8"/>
      <c r="BV41539" s="38"/>
    </row>
    <row r="41540" spans="44:74">
      <c r="AR41540" s="8"/>
      <c r="BV41540" s="38"/>
    </row>
    <row r="41541" spans="44:74">
      <c r="AR41541" s="8"/>
      <c r="BV41541" s="38"/>
    </row>
    <row r="41542" spans="44:74">
      <c r="AR41542" s="8"/>
      <c r="BV41542" s="38"/>
    </row>
    <row r="41543" spans="44:74">
      <c r="AR41543" s="8"/>
      <c r="BV41543" s="38"/>
    </row>
    <row r="41544" spans="44:74">
      <c r="AR41544" s="8"/>
      <c r="BV41544" s="38"/>
    </row>
    <row r="41545" spans="44:74">
      <c r="AR41545" s="8"/>
      <c r="BV41545" s="38"/>
    </row>
    <row r="41546" spans="44:74">
      <c r="AR41546" s="8"/>
      <c r="BV41546" s="38"/>
    </row>
    <row r="41547" spans="44:74">
      <c r="AR41547" s="8"/>
      <c r="BV41547" s="38"/>
    </row>
    <row r="41548" spans="44:74">
      <c r="AR41548" s="8"/>
      <c r="BV41548" s="38"/>
    </row>
    <row r="41549" spans="44:74">
      <c r="AR41549" s="8"/>
      <c r="BV41549" s="38"/>
    </row>
    <row r="41550" spans="44:74">
      <c r="AR41550" s="8"/>
      <c r="BV41550" s="38"/>
    </row>
    <row r="41551" spans="44:74">
      <c r="AR41551" s="8"/>
      <c r="BV41551" s="38"/>
    </row>
    <row r="41552" spans="44:74">
      <c r="AR41552" s="8"/>
      <c r="BV41552" s="38"/>
    </row>
    <row r="41553" spans="44:74">
      <c r="AR41553" s="8"/>
      <c r="BV41553" s="38"/>
    </row>
    <row r="41554" spans="44:74">
      <c r="AR41554" s="8"/>
      <c r="BV41554" s="38"/>
    </row>
    <row r="41555" spans="44:74">
      <c r="AR41555" s="8"/>
      <c r="BV41555" s="38"/>
    </row>
    <row r="41556" spans="44:74">
      <c r="AR41556" s="8"/>
      <c r="BV41556" s="38"/>
    </row>
    <row r="41557" spans="44:74">
      <c r="AR41557" s="8"/>
      <c r="BV41557" s="38"/>
    </row>
    <row r="41558" spans="44:74">
      <c r="AR41558" s="8"/>
      <c r="BV41558" s="38"/>
    </row>
    <row r="41559" spans="44:74">
      <c r="AR41559" s="8"/>
      <c r="BV41559" s="38"/>
    </row>
    <row r="41560" spans="44:74">
      <c r="AR41560" s="8"/>
      <c r="BV41560" s="38"/>
    </row>
    <row r="41561" spans="44:74">
      <c r="AR41561" s="8"/>
      <c r="BV41561" s="38"/>
    </row>
    <row r="41562" spans="44:74">
      <c r="AR41562" s="8"/>
      <c r="BV41562" s="38"/>
    </row>
    <row r="41563" spans="44:74">
      <c r="AR41563" s="8"/>
      <c r="BV41563" s="38"/>
    </row>
    <row r="41564" spans="44:74">
      <c r="AR41564" s="8"/>
      <c r="BV41564" s="38"/>
    </row>
    <row r="41565" spans="44:74">
      <c r="AR41565" s="8"/>
      <c r="BV41565" s="38"/>
    </row>
    <row r="41566" spans="44:74">
      <c r="AR41566" s="8"/>
      <c r="BV41566" s="38"/>
    </row>
    <row r="41567" spans="44:74">
      <c r="AR41567" s="8"/>
      <c r="BV41567" s="38"/>
    </row>
    <row r="41568" spans="44:74">
      <c r="AR41568" s="8"/>
      <c r="BV41568" s="38"/>
    </row>
    <row r="41569" spans="44:74">
      <c r="AR41569" s="8"/>
      <c r="BV41569" s="38"/>
    </row>
    <row r="41570" spans="44:74">
      <c r="AR41570" s="8"/>
      <c r="BV41570" s="38"/>
    </row>
    <row r="41571" spans="44:74">
      <c r="AR41571" s="8"/>
      <c r="BV41571" s="38"/>
    </row>
    <row r="41572" spans="44:74">
      <c r="AR41572" s="8"/>
      <c r="BV41572" s="38"/>
    </row>
    <row r="41573" spans="44:74">
      <c r="AR41573" s="8"/>
      <c r="BV41573" s="38"/>
    </row>
    <row r="41574" spans="44:74">
      <c r="AR41574" s="8"/>
      <c r="BV41574" s="38"/>
    </row>
    <row r="41575" spans="44:74">
      <c r="AR41575" s="8"/>
      <c r="BV41575" s="38"/>
    </row>
    <row r="41576" spans="44:74">
      <c r="AR41576" s="8"/>
      <c r="BV41576" s="38"/>
    </row>
    <row r="41577" spans="44:74">
      <c r="AR41577" s="8"/>
      <c r="BV41577" s="38"/>
    </row>
    <row r="41578" spans="44:74">
      <c r="AR41578" s="8"/>
      <c r="BV41578" s="38"/>
    </row>
    <row r="41579" spans="44:74">
      <c r="AR41579" s="8"/>
      <c r="BV41579" s="38"/>
    </row>
    <row r="41580" spans="44:74">
      <c r="AR41580" s="8"/>
      <c r="BV41580" s="38"/>
    </row>
    <row r="41581" spans="44:74">
      <c r="AR41581" s="8"/>
      <c r="BV41581" s="38"/>
    </row>
    <row r="41582" spans="44:74">
      <c r="AR41582" s="8"/>
      <c r="BV41582" s="38"/>
    </row>
    <row r="41583" spans="44:74">
      <c r="AR41583" s="8"/>
      <c r="BV41583" s="38"/>
    </row>
    <row r="41584" spans="44:74">
      <c r="AR41584" s="8"/>
      <c r="BV41584" s="38"/>
    </row>
    <row r="41585" spans="44:74">
      <c r="AR41585" s="8"/>
      <c r="BV41585" s="38"/>
    </row>
    <row r="41586" spans="44:74">
      <c r="AR41586" s="8"/>
      <c r="BV41586" s="38"/>
    </row>
    <row r="41587" spans="44:74">
      <c r="AR41587" s="8"/>
      <c r="BV41587" s="38"/>
    </row>
    <row r="41588" spans="44:74">
      <c r="AR41588" s="8"/>
      <c r="BV41588" s="38"/>
    </row>
    <row r="41589" spans="44:74">
      <c r="AR41589" s="8"/>
      <c r="BV41589" s="38"/>
    </row>
    <row r="41590" spans="44:74">
      <c r="AR41590" s="8"/>
      <c r="BV41590" s="38"/>
    </row>
    <row r="41591" spans="44:74">
      <c r="AR41591" s="8"/>
      <c r="BV41591" s="38"/>
    </row>
    <row r="41592" spans="44:74">
      <c r="AR41592" s="8"/>
      <c r="BV41592" s="38"/>
    </row>
    <row r="41593" spans="44:74">
      <c r="AR41593" s="8"/>
      <c r="BV41593" s="38"/>
    </row>
    <row r="41594" spans="44:74">
      <c r="AR41594" s="8"/>
      <c r="BV41594" s="38"/>
    </row>
    <row r="41595" spans="44:74">
      <c r="AR41595" s="8"/>
      <c r="BV41595" s="38"/>
    </row>
    <row r="41596" spans="44:74">
      <c r="AR41596" s="8"/>
      <c r="BV41596" s="38"/>
    </row>
    <row r="41597" spans="44:74">
      <c r="AR41597" s="8"/>
      <c r="BV41597" s="38"/>
    </row>
    <row r="41598" spans="44:74">
      <c r="AR41598" s="8"/>
      <c r="BV41598" s="38"/>
    </row>
    <row r="41599" spans="44:74">
      <c r="AR41599" s="8"/>
      <c r="BV41599" s="38"/>
    </row>
    <row r="41600" spans="44:74">
      <c r="AR41600" s="8"/>
      <c r="BV41600" s="38"/>
    </row>
    <row r="41601" spans="44:74">
      <c r="AR41601" s="8"/>
      <c r="BV41601" s="38"/>
    </row>
    <row r="41602" spans="44:74">
      <c r="AR41602" s="8"/>
      <c r="BV41602" s="38"/>
    </row>
    <row r="41603" spans="44:74">
      <c r="AR41603" s="8"/>
      <c r="BV41603" s="38"/>
    </row>
    <row r="41604" spans="44:74">
      <c r="AR41604" s="8"/>
      <c r="BV41604" s="38"/>
    </row>
    <row r="41605" spans="44:74">
      <c r="AR41605" s="8"/>
      <c r="BV41605" s="38"/>
    </row>
    <row r="41606" spans="44:74">
      <c r="AR41606" s="8"/>
      <c r="BV41606" s="38"/>
    </row>
    <row r="41607" spans="44:74">
      <c r="AR41607" s="8"/>
      <c r="BV41607" s="38"/>
    </row>
    <row r="41608" spans="44:74">
      <c r="AR41608" s="8"/>
      <c r="BV41608" s="38"/>
    </row>
    <row r="41609" spans="44:74">
      <c r="AR41609" s="8"/>
      <c r="BV41609" s="38"/>
    </row>
    <row r="41610" spans="44:74">
      <c r="AR41610" s="8"/>
      <c r="BV41610" s="38"/>
    </row>
    <row r="41611" spans="44:74">
      <c r="AR41611" s="8"/>
      <c r="BV41611" s="38"/>
    </row>
    <row r="41612" spans="44:74">
      <c r="AR41612" s="8"/>
      <c r="BV41612" s="38"/>
    </row>
    <row r="41613" spans="44:74">
      <c r="AR41613" s="8"/>
      <c r="BV41613" s="38"/>
    </row>
    <row r="41614" spans="44:74">
      <c r="AR41614" s="8"/>
      <c r="BV41614" s="38"/>
    </row>
    <row r="41615" spans="44:74">
      <c r="AR41615" s="8"/>
      <c r="BV41615" s="38"/>
    </row>
    <row r="41616" spans="44:74">
      <c r="AR41616" s="8"/>
      <c r="BV41616" s="38"/>
    </row>
    <row r="41617" spans="44:74">
      <c r="AR41617" s="8"/>
      <c r="BV41617" s="38"/>
    </row>
    <row r="41618" spans="44:74">
      <c r="AR41618" s="8"/>
      <c r="BV41618" s="38"/>
    </row>
    <row r="41619" spans="44:74">
      <c r="AR41619" s="8"/>
      <c r="BV41619" s="38"/>
    </row>
    <row r="41620" spans="44:74">
      <c r="AR41620" s="8"/>
      <c r="BV41620" s="38"/>
    </row>
    <row r="41621" spans="44:74">
      <c r="AR41621" s="8"/>
      <c r="BV41621" s="38"/>
    </row>
    <row r="41622" spans="44:74">
      <c r="AR41622" s="8"/>
      <c r="BV41622" s="38"/>
    </row>
    <row r="41623" spans="44:74">
      <c r="AR41623" s="8"/>
      <c r="BV41623" s="38"/>
    </row>
    <row r="41624" spans="44:74">
      <c r="AR41624" s="8"/>
      <c r="BV41624" s="38"/>
    </row>
    <row r="41625" spans="44:74">
      <c r="AR41625" s="8"/>
      <c r="BV41625" s="38"/>
    </row>
    <row r="41626" spans="44:74">
      <c r="AR41626" s="8"/>
      <c r="BV41626" s="38"/>
    </row>
    <row r="41627" spans="44:74">
      <c r="AR41627" s="8"/>
      <c r="BV41627" s="38"/>
    </row>
    <row r="41628" spans="44:74">
      <c r="AR41628" s="8"/>
      <c r="BV41628" s="38"/>
    </row>
    <row r="41629" spans="44:74">
      <c r="AR41629" s="8"/>
      <c r="BV41629" s="38"/>
    </row>
    <row r="41630" spans="44:74">
      <c r="AR41630" s="8"/>
      <c r="BV41630" s="38"/>
    </row>
    <row r="41631" spans="44:74">
      <c r="AR41631" s="8"/>
      <c r="BV41631" s="38"/>
    </row>
    <row r="41632" spans="44:74">
      <c r="AR41632" s="8"/>
      <c r="BV41632" s="38"/>
    </row>
    <row r="41633" spans="44:74">
      <c r="AR41633" s="8"/>
      <c r="BV41633" s="38"/>
    </row>
    <row r="41634" spans="44:74">
      <c r="AR41634" s="8"/>
      <c r="BV41634" s="38"/>
    </row>
    <row r="41635" spans="44:74">
      <c r="AR41635" s="8"/>
      <c r="BV41635" s="38"/>
    </row>
    <row r="41636" spans="44:74">
      <c r="AR41636" s="8"/>
      <c r="BV41636" s="38"/>
    </row>
    <row r="41637" spans="44:74">
      <c r="AR41637" s="8"/>
      <c r="BV41637" s="38"/>
    </row>
    <row r="41638" spans="44:74">
      <c r="AR41638" s="8"/>
      <c r="BV41638" s="38"/>
    </row>
    <row r="41639" spans="44:74">
      <c r="AR41639" s="8"/>
      <c r="BV41639" s="38"/>
    </row>
    <row r="41640" spans="44:74">
      <c r="AR41640" s="8"/>
      <c r="BV41640" s="38"/>
    </row>
    <row r="41641" spans="44:74">
      <c r="AR41641" s="8"/>
      <c r="BV41641" s="38"/>
    </row>
    <row r="41642" spans="44:74">
      <c r="AR41642" s="8"/>
      <c r="BV41642" s="38"/>
    </row>
    <row r="41643" spans="44:74">
      <c r="AR41643" s="8"/>
      <c r="BV41643" s="38"/>
    </row>
    <row r="41644" spans="44:74">
      <c r="AR41644" s="8"/>
      <c r="BV41644" s="38"/>
    </row>
    <row r="41645" spans="44:74">
      <c r="AR41645" s="8"/>
      <c r="BV41645" s="38"/>
    </row>
    <row r="41646" spans="44:74">
      <c r="AR41646" s="8"/>
      <c r="BV41646" s="38"/>
    </row>
    <row r="41647" spans="44:74">
      <c r="AR41647" s="8"/>
      <c r="BV41647" s="38"/>
    </row>
    <row r="41648" spans="44:74">
      <c r="AR41648" s="8"/>
      <c r="BV41648" s="38"/>
    </row>
    <row r="41649" spans="44:74">
      <c r="AR41649" s="8"/>
      <c r="BV41649" s="38"/>
    </row>
    <row r="41650" spans="44:74">
      <c r="AR41650" s="8"/>
      <c r="BV41650" s="38"/>
    </row>
    <row r="41651" spans="44:74">
      <c r="AR41651" s="8"/>
      <c r="BV41651" s="38"/>
    </row>
    <row r="41652" spans="44:74">
      <c r="AR41652" s="8"/>
      <c r="BV41652" s="38"/>
    </row>
    <row r="41653" spans="44:74">
      <c r="AR41653" s="8"/>
      <c r="BV41653" s="38"/>
    </row>
    <row r="41654" spans="44:74">
      <c r="AR41654" s="8"/>
      <c r="BV41654" s="38"/>
    </row>
    <row r="41655" spans="44:74">
      <c r="AR41655" s="8"/>
      <c r="BV41655" s="38"/>
    </row>
    <row r="41656" spans="44:74">
      <c r="AR41656" s="8"/>
      <c r="BV41656" s="38"/>
    </row>
    <row r="41657" spans="44:74">
      <c r="AR41657" s="8"/>
      <c r="BV41657" s="38"/>
    </row>
    <row r="41658" spans="44:74">
      <c r="AR41658" s="8"/>
      <c r="BV41658" s="38"/>
    </row>
    <row r="41659" spans="44:74">
      <c r="AR41659" s="8"/>
      <c r="BV41659" s="38"/>
    </row>
    <row r="41660" spans="44:74">
      <c r="AR41660" s="8"/>
      <c r="BV41660" s="38"/>
    </row>
    <row r="41661" spans="44:74">
      <c r="AR41661" s="8"/>
      <c r="BV41661" s="38"/>
    </row>
    <row r="41662" spans="44:74">
      <c r="AR41662" s="8"/>
      <c r="BV41662" s="38"/>
    </row>
    <row r="41663" spans="44:74">
      <c r="AR41663" s="8"/>
      <c r="BV41663" s="38"/>
    </row>
    <row r="41664" spans="44:74">
      <c r="AR41664" s="8"/>
      <c r="BV41664" s="38"/>
    </row>
    <row r="41665" spans="44:74">
      <c r="AR41665" s="8"/>
      <c r="BV41665" s="38"/>
    </row>
    <row r="41666" spans="44:74">
      <c r="AR41666" s="8"/>
      <c r="BV41666" s="38"/>
    </row>
    <row r="41667" spans="44:74">
      <c r="AR41667" s="8"/>
      <c r="BV41667" s="38"/>
    </row>
    <row r="41668" spans="44:74">
      <c r="AR41668" s="8"/>
      <c r="BV41668" s="38"/>
    </row>
    <row r="41669" spans="44:74">
      <c r="AR41669" s="8"/>
      <c r="BV41669" s="38"/>
    </row>
    <row r="41670" spans="44:74">
      <c r="AR41670" s="8"/>
      <c r="BV41670" s="38"/>
    </row>
    <row r="41671" spans="44:74">
      <c r="AR41671" s="8"/>
      <c r="BV41671" s="38"/>
    </row>
    <row r="41672" spans="44:74">
      <c r="AR41672" s="8"/>
      <c r="BV41672" s="38"/>
    </row>
    <row r="41673" spans="44:74">
      <c r="AR41673" s="8"/>
      <c r="BV41673" s="38"/>
    </row>
    <row r="41674" spans="44:74">
      <c r="AR41674" s="8"/>
      <c r="BV41674" s="38"/>
    </row>
    <row r="41675" spans="44:74">
      <c r="AR41675" s="8"/>
      <c r="BV41675" s="38"/>
    </row>
    <row r="41676" spans="44:74">
      <c r="AR41676" s="8"/>
      <c r="BV41676" s="38"/>
    </row>
    <row r="41677" spans="44:74">
      <c r="AR41677" s="8"/>
      <c r="BV41677" s="38"/>
    </row>
    <row r="41678" spans="44:74">
      <c r="AR41678" s="8"/>
      <c r="BV41678" s="38"/>
    </row>
    <row r="41679" spans="44:74">
      <c r="AR41679" s="8"/>
      <c r="BV41679" s="38"/>
    </row>
    <row r="41680" spans="44:74">
      <c r="AR41680" s="8"/>
      <c r="BV41680" s="38"/>
    </row>
    <row r="41681" spans="44:74">
      <c r="AR41681" s="8"/>
      <c r="BV41681" s="38"/>
    </row>
    <row r="41682" spans="44:74">
      <c r="AR41682" s="8"/>
      <c r="BV41682" s="38"/>
    </row>
    <row r="41683" spans="44:74">
      <c r="AR41683" s="8"/>
      <c r="BV41683" s="38"/>
    </row>
    <row r="41684" spans="44:74">
      <c r="AR41684" s="8"/>
      <c r="BV41684" s="38"/>
    </row>
    <row r="41685" spans="44:74">
      <c r="AR41685" s="8"/>
      <c r="BV41685" s="38"/>
    </row>
    <row r="41686" spans="44:74">
      <c r="AR41686" s="8"/>
      <c r="BV41686" s="38"/>
    </row>
    <row r="41687" spans="44:74">
      <c r="AR41687" s="8"/>
      <c r="BV41687" s="38"/>
    </row>
    <row r="41688" spans="44:74">
      <c r="AR41688" s="8"/>
      <c r="BV41688" s="38"/>
    </row>
    <row r="41689" spans="44:74">
      <c r="AR41689" s="8"/>
      <c r="BV41689" s="38"/>
    </row>
    <row r="41690" spans="44:74">
      <c r="AR41690" s="8"/>
      <c r="BV41690" s="38"/>
    </row>
    <row r="41691" spans="44:74">
      <c r="AR41691" s="8"/>
      <c r="BV41691" s="38"/>
    </row>
    <row r="41692" spans="44:74">
      <c r="AR41692" s="8"/>
      <c r="BV41692" s="38"/>
    </row>
    <row r="41693" spans="44:74">
      <c r="AR41693" s="8"/>
      <c r="BV41693" s="38"/>
    </row>
    <row r="41694" spans="44:74">
      <c r="AR41694" s="8"/>
      <c r="BV41694" s="38"/>
    </row>
    <row r="41695" spans="44:74">
      <c r="AR41695" s="8"/>
      <c r="BV41695" s="38"/>
    </row>
    <row r="41696" spans="44:74">
      <c r="AR41696" s="8"/>
      <c r="BV41696" s="38"/>
    </row>
    <row r="41697" spans="44:74">
      <c r="AR41697" s="8"/>
      <c r="BV41697" s="38"/>
    </row>
    <row r="41698" spans="44:74">
      <c r="AR41698" s="8"/>
      <c r="BV41698" s="38"/>
    </row>
    <row r="41699" spans="44:74">
      <c r="AR41699" s="8"/>
      <c r="BV41699" s="38"/>
    </row>
    <row r="41700" spans="44:74">
      <c r="AR41700" s="8"/>
      <c r="BV41700" s="38"/>
    </row>
    <row r="41701" spans="44:74">
      <c r="AR41701" s="8"/>
      <c r="BV41701" s="38"/>
    </row>
    <row r="41702" spans="44:74">
      <c r="AR41702" s="8"/>
      <c r="BV41702" s="38"/>
    </row>
    <row r="41703" spans="44:74">
      <c r="AR41703" s="8"/>
      <c r="BV41703" s="38"/>
    </row>
    <row r="41704" spans="44:74">
      <c r="AR41704" s="8"/>
      <c r="BV41704" s="38"/>
    </row>
    <row r="41705" spans="44:74">
      <c r="AR41705" s="8"/>
      <c r="BV41705" s="38"/>
    </row>
    <row r="41706" spans="44:74">
      <c r="AR41706" s="8"/>
      <c r="BV41706" s="38"/>
    </row>
    <row r="41707" spans="44:74">
      <c r="AR41707" s="8"/>
      <c r="BV41707" s="38"/>
    </row>
    <row r="41708" spans="44:74">
      <c r="AR41708" s="8"/>
      <c r="BV41708" s="38"/>
    </row>
    <row r="41709" spans="44:74">
      <c r="AR41709" s="8"/>
      <c r="BV41709" s="38"/>
    </row>
    <row r="41710" spans="44:74">
      <c r="AR41710" s="8"/>
      <c r="BV41710" s="38"/>
    </row>
    <row r="41711" spans="44:74">
      <c r="AR41711" s="8"/>
      <c r="BV41711" s="38"/>
    </row>
    <row r="41712" spans="44:74">
      <c r="AR41712" s="8"/>
      <c r="BV41712" s="38"/>
    </row>
    <row r="41713" spans="44:74">
      <c r="AR41713" s="8"/>
      <c r="BV41713" s="38"/>
    </row>
    <row r="41714" spans="44:74">
      <c r="AR41714" s="8"/>
      <c r="BV41714" s="38"/>
    </row>
    <row r="41715" spans="44:74">
      <c r="AR41715" s="8"/>
      <c r="BV41715" s="38"/>
    </row>
    <row r="41716" spans="44:74">
      <c r="AR41716" s="8"/>
      <c r="BV41716" s="38"/>
    </row>
    <row r="41717" spans="44:74">
      <c r="AR41717" s="8"/>
      <c r="BV41717" s="38"/>
    </row>
    <row r="41718" spans="44:74">
      <c r="AR41718" s="8"/>
      <c r="BV41718" s="38"/>
    </row>
    <row r="41719" spans="44:74">
      <c r="AR41719" s="8"/>
      <c r="BV41719" s="38"/>
    </row>
    <row r="41720" spans="44:74">
      <c r="AR41720" s="8"/>
      <c r="BV41720" s="38"/>
    </row>
    <row r="41721" spans="44:74">
      <c r="AR41721" s="8"/>
      <c r="BV41721" s="38"/>
    </row>
    <row r="41722" spans="44:74">
      <c r="AR41722" s="8"/>
      <c r="BV41722" s="38"/>
    </row>
    <row r="41723" spans="44:74">
      <c r="AR41723" s="8"/>
      <c r="BV41723" s="38"/>
    </row>
    <row r="41724" spans="44:74">
      <c r="AR41724" s="8"/>
      <c r="BV41724" s="38"/>
    </row>
    <row r="41725" spans="44:74">
      <c r="AR41725" s="8"/>
      <c r="BV41725" s="38"/>
    </row>
    <row r="41726" spans="44:74">
      <c r="AR41726" s="8"/>
      <c r="BV41726" s="38"/>
    </row>
    <row r="41727" spans="44:74">
      <c r="AR41727" s="8"/>
      <c r="BV41727" s="38"/>
    </row>
    <row r="41728" spans="44:74">
      <c r="AR41728" s="8"/>
      <c r="BV41728" s="38"/>
    </row>
    <row r="41729" spans="44:74">
      <c r="AR41729" s="8"/>
      <c r="BV41729" s="38"/>
    </row>
    <row r="41730" spans="44:74">
      <c r="AR41730" s="8"/>
      <c r="BV41730" s="38"/>
    </row>
    <row r="41731" spans="44:74">
      <c r="AR41731" s="8"/>
      <c r="BV41731" s="38"/>
    </row>
    <row r="41732" spans="44:74">
      <c r="AR41732" s="8"/>
      <c r="BV41732" s="38"/>
    </row>
    <row r="41733" spans="44:74">
      <c r="AR41733" s="8"/>
      <c r="BV41733" s="38"/>
    </row>
    <row r="41734" spans="44:74">
      <c r="AR41734" s="8"/>
      <c r="BV41734" s="38"/>
    </row>
    <row r="41735" spans="44:74">
      <c r="AR41735" s="8"/>
      <c r="BV41735" s="38"/>
    </row>
    <row r="41736" spans="44:74">
      <c r="AR41736" s="8"/>
      <c r="BV41736" s="38"/>
    </row>
    <row r="41737" spans="44:74">
      <c r="AR41737" s="8"/>
      <c r="BV41737" s="38"/>
    </row>
    <row r="41738" spans="44:74">
      <c r="AR41738" s="8"/>
      <c r="BV41738" s="38"/>
    </row>
    <row r="41739" spans="44:74">
      <c r="AR41739" s="8"/>
      <c r="BV41739" s="38"/>
    </row>
    <row r="41740" spans="44:74">
      <c r="AR41740" s="8"/>
      <c r="BV41740" s="38"/>
    </row>
    <row r="41741" spans="44:74">
      <c r="AR41741" s="8"/>
      <c r="BV41741" s="38"/>
    </row>
    <row r="41742" spans="44:74">
      <c r="AR41742" s="8"/>
      <c r="BV41742" s="38"/>
    </row>
    <row r="41743" spans="44:74">
      <c r="AR41743" s="8"/>
      <c r="BV41743" s="38"/>
    </row>
    <row r="41744" spans="44:74">
      <c r="AR41744" s="8"/>
      <c r="BV41744" s="38"/>
    </row>
    <row r="41745" spans="44:74">
      <c r="AR41745" s="8"/>
      <c r="BV41745" s="38"/>
    </row>
    <row r="41746" spans="44:74">
      <c r="AR41746" s="8"/>
      <c r="BV41746" s="38"/>
    </row>
    <row r="41747" spans="44:74">
      <c r="AR41747" s="8"/>
      <c r="BV41747" s="38"/>
    </row>
    <row r="41748" spans="44:74">
      <c r="AR41748" s="8"/>
      <c r="BV41748" s="38"/>
    </row>
    <row r="41749" spans="44:74">
      <c r="AR41749" s="8"/>
      <c r="BV41749" s="38"/>
    </row>
    <row r="41750" spans="44:74">
      <c r="AR41750" s="8"/>
      <c r="BV41750" s="38"/>
    </row>
    <row r="41751" spans="44:74">
      <c r="AR41751" s="8"/>
      <c r="BV41751" s="38"/>
    </row>
    <row r="41752" spans="44:74">
      <c r="AR41752" s="8"/>
      <c r="BV41752" s="38"/>
    </row>
    <row r="41753" spans="44:74">
      <c r="AR41753" s="8"/>
      <c r="BV41753" s="38"/>
    </row>
    <row r="41754" spans="44:74">
      <c r="AR41754" s="8"/>
      <c r="BV41754" s="38"/>
    </row>
    <row r="41755" spans="44:74">
      <c r="AR41755" s="8"/>
      <c r="BV41755" s="38"/>
    </row>
    <row r="41756" spans="44:74">
      <c r="AR41756" s="8"/>
      <c r="BV41756" s="38"/>
    </row>
    <row r="41757" spans="44:74">
      <c r="AR41757" s="8"/>
      <c r="BV41757" s="38"/>
    </row>
    <row r="41758" spans="44:74">
      <c r="AR41758" s="8"/>
      <c r="BV41758" s="38"/>
    </row>
    <row r="41759" spans="44:74">
      <c r="AR41759" s="8"/>
      <c r="BV41759" s="38"/>
    </row>
    <row r="41760" spans="44:74">
      <c r="AR41760" s="8"/>
      <c r="BV41760" s="38"/>
    </row>
    <row r="41761" spans="44:74">
      <c r="AR41761" s="8"/>
      <c r="BV41761" s="38"/>
    </row>
    <row r="41762" spans="44:74">
      <c r="AR41762" s="8"/>
      <c r="BV41762" s="38"/>
    </row>
    <row r="41763" spans="44:74">
      <c r="AR41763" s="8"/>
      <c r="BV41763" s="38"/>
    </row>
    <row r="41764" spans="44:74">
      <c r="AR41764" s="8"/>
      <c r="BV41764" s="38"/>
    </row>
    <row r="41765" spans="44:74">
      <c r="AR41765" s="8"/>
      <c r="BV41765" s="38"/>
    </row>
    <row r="41766" spans="44:74">
      <c r="AR41766" s="8"/>
      <c r="BV41766" s="38"/>
    </row>
    <row r="41767" spans="44:74">
      <c r="AR41767" s="8"/>
      <c r="BV41767" s="38"/>
    </row>
    <row r="41768" spans="44:74">
      <c r="AR41768" s="8"/>
      <c r="BV41768" s="38"/>
    </row>
    <row r="41769" spans="44:74">
      <c r="AR41769" s="8"/>
      <c r="BV41769" s="38"/>
    </row>
    <row r="41770" spans="44:74">
      <c r="AR41770" s="8"/>
      <c r="BV41770" s="38"/>
    </row>
    <row r="41771" spans="44:74">
      <c r="AR41771" s="8"/>
      <c r="BV41771" s="38"/>
    </row>
    <row r="41772" spans="44:74">
      <c r="AR41772" s="8"/>
      <c r="BV41772" s="38"/>
    </row>
    <row r="41773" spans="44:74">
      <c r="AR41773" s="8"/>
      <c r="BV41773" s="38"/>
    </row>
    <row r="41774" spans="44:74">
      <c r="AR41774" s="8"/>
      <c r="BV41774" s="38"/>
    </row>
    <row r="41775" spans="44:74">
      <c r="AR41775" s="8"/>
      <c r="BV41775" s="38"/>
    </row>
    <row r="41776" spans="44:74">
      <c r="AR41776" s="8"/>
      <c r="BV41776" s="38"/>
    </row>
    <row r="41777" spans="44:74">
      <c r="AR41777" s="8"/>
      <c r="BV41777" s="38"/>
    </row>
    <row r="41778" spans="44:74">
      <c r="AR41778" s="8"/>
      <c r="BV41778" s="38"/>
    </row>
    <row r="41779" spans="44:74">
      <c r="AR41779" s="8"/>
      <c r="BV41779" s="38"/>
    </row>
    <row r="41780" spans="44:74">
      <c r="AR41780" s="8"/>
      <c r="BV41780" s="38"/>
    </row>
    <row r="41781" spans="44:74">
      <c r="AR41781" s="8"/>
      <c r="BV41781" s="38"/>
    </row>
    <row r="41782" spans="44:74">
      <c r="AR41782" s="8"/>
      <c r="BV41782" s="38"/>
    </row>
    <row r="41783" spans="44:74">
      <c r="AR41783" s="8"/>
      <c r="BV41783" s="38"/>
    </row>
    <row r="41784" spans="44:74">
      <c r="AR41784" s="8"/>
      <c r="BV41784" s="38"/>
    </row>
    <row r="41785" spans="44:74">
      <c r="AR41785" s="8"/>
      <c r="BV41785" s="38"/>
    </row>
    <row r="41786" spans="44:74">
      <c r="AR41786" s="8"/>
      <c r="BV41786" s="38"/>
    </row>
    <row r="41787" spans="44:74">
      <c r="AR41787" s="8"/>
      <c r="BV41787" s="38"/>
    </row>
    <row r="41788" spans="44:74">
      <c r="AR41788" s="8"/>
      <c r="BV41788" s="38"/>
    </row>
    <row r="41789" spans="44:74">
      <c r="AR41789" s="8"/>
      <c r="BV41789" s="38"/>
    </row>
    <row r="41790" spans="44:74">
      <c r="AR41790" s="8"/>
      <c r="BV41790" s="38"/>
    </row>
    <row r="41791" spans="44:74">
      <c r="AR41791" s="8"/>
      <c r="BV41791" s="38"/>
    </row>
    <row r="41792" spans="44:74">
      <c r="AR41792" s="8"/>
      <c r="BV41792" s="38"/>
    </row>
    <row r="41793" spans="44:74">
      <c r="AR41793" s="8"/>
      <c r="BV41793" s="38"/>
    </row>
    <row r="41794" spans="44:74">
      <c r="AR41794" s="8"/>
      <c r="BV41794" s="38"/>
    </row>
    <row r="41795" spans="44:74">
      <c r="AR41795" s="8"/>
      <c r="BV41795" s="38"/>
    </row>
    <row r="41796" spans="44:74">
      <c r="AR41796" s="8"/>
      <c r="BV41796" s="38"/>
    </row>
    <row r="41797" spans="44:74">
      <c r="AR41797" s="8"/>
      <c r="BV41797" s="38"/>
    </row>
    <row r="41798" spans="44:74">
      <c r="AR41798" s="8"/>
      <c r="BV41798" s="38"/>
    </row>
    <row r="41799" spans="44:74">
      <c r="AR41799" s="8"/>
      <c r="BV41799" s="38"/>
    </row>
    <row r="41800" spans="44:74">
      <c r="AR41800" s="8"/>
      <c r="BV41800" s="38"/>
    </row>
    <row r="41801" spans="44:74">
      <c r="AR41801" s="8"/>
      <c r="BV41801" s="38"/>
    </row>
    <row r="41802" spans="44:74">
      <c r="AR41802" s="8"/>
      <c r="BV41802" s="38"/>
    </row>
    <row r="41803" spans="44:74">
      <c r="AR41803" s="8"/>
      <c r="BV41803" s="38"/>
    </row>
    <row r="41804" spans="44:74">
      <c r="AR41804" s="8"/>
      <c r="BV41804" s="38"/>
    </row>
    <row r="41805" spans="44:74">
      <c r="AR41805" s="8"/>
      <c r="BV41805" s="38"/>
    </row>
    <row r="41806" spans="44:74">
      <c r="AR41806" s="8"/>
      <c r="BV41806" s="38"/>
    </row>
    <row r="41807" spans="44:74">
      <c r="AR41807" s="8"/>
      <c r="BV41807" s="38"/>
    </row>
    <row r="41808" spans="44:74">
      <c r="AR41808" s="8"/>
      <c r="BV41808" s="38"/>
    </row>
    <row r="41809" spans="44:74">
      <c r="AR41809" s="8"/>
      <c r="BV41809" s="38"/>
    </row>
    <row r="41810" spans="44:74">
      <c r="AR41810" s="8"/>
      <c r="BV41810" s="38"/>
    </row>
    <row r="41811" spans="44:74">
      <c r="AR41811" s="8"/>
      <c r="BV41811" s="38"/>
    </row>
    <row r="41812" spans="44:74">
      <c r="AR41812" s="8"/>
      <c r="BV41812" s="38"/>
    </row>
    <row r="41813" spans="44:74">
      <c r="AR41813" s="8"/>
      <c r="BV41813" s="38"/>
    </row>
    <row r="41814" spans="44:74">
      <c r="AR41814" s="8"/>
      <c r="BV41814" s="38"/>
    </row>
    <row r="41815" spans="44:74">
      <c r="AR41815" s="8"/>
      <c r="BV41815" s="38"/>
    </row>
    <row r="41816" spans="44:74">
      <c r="AR41816" s="8"/>
      <c r="BV41816" s="38"/>
    </row>
    <row r="41817" spans="44:74">
      <c r="AR41817" s="8"/>
      <c r="BV41817" s="38"/>
    </row>
    <row r="41818" spans="44:74">
      <c r="AR41818" s="8"/>
      <c r="BV41818" s="38"/>
    </row>
    <row r="41819" spans="44:74">
      <c r="AR41819" s="8"/>
      <c r="BV41819" s="38"/>
    </row>
    <row r="41820" spans="44:74">
      <c r="AR41820" s="8"/>
      <c r="BV41820" s="38"/>
    </row>
    <row r="41821" spans="44:74">
      <c r="AR41821" s="8"/>
      <c r="BV41821" s="38"/>
    </row>
    <row r="41822" spans="44:74">
      <c r="AR41822" s="8"/>
      <c r="BV41822" s="38"/>
    </row>
    <row r="41823" spans="44:74">
      <c r="AR41823" s="8"/>
      <c r="BV41823" s="38"/>
    </row>
    <row r="41824" spans="44:74">
      <c r="AR41824" s="8"/>
      <c r="BV41824" s="38"/>
    </row>
    <row r="41825" spans="44:74">
      <c r="AR41825" s="8"/>
      <c r="BV41825" s="38"/>
    </row>
    <row r="41826" spans="44:74">
      <c r="AR41826" s="8"/>
      <c r="BV41826" s="38"/>
    </row>
    <row r="41827" spans="44:74">
      <c r="AR41827" s="8"/>
      <c r="BV41827" s="38"/>
    </row>
    <row r="41828" spans="44:74">
      <c r="AR41828" s="8"/>
      <c r="BV41828" s="38"/>
    </row>
    <row r="41829" spans="44:74">
      <c r="AR41829" s="8"/>
      <c r="BV41829" s="38"/>
    </row>
    <row r="41830" spans="44:74">
      <c r="AR41830" s="8"/>
      <c r="BV41830" s="38"/>
    </row>
    <row r="41831" spans="44:74">
      <c r="AR41831" s="8"/>
      <c r="BV41831" s="38"/>
    </row>
    <row r="41832" spans="44:74">
      <c r="AR41832" s="8"/>
      <c r="BV41832" s="38"/>
    </row>
    <row r="41833" spans="44:74">
      <c r="AR41833" s="8"/>
      <c r="BV41833" s="38"/>
    </row>
    <row r="41834" spans="44:74">
      <c r="AR41834" s="8"/>
      <c r="BV41834" s="38"/>
    </row>
    <row r="41835" spans="44:74">
      <c r="AR41835" s="8"/>
      <c r="BV41835" s="38"/>
    </row>
    <row r="41836" spans="44:74">
      <c r="AR41836" s="8"/>
      <c r="BV41836" s="38"/>
    </row>
    <row r="41837" spans="44:74">
      <c r="AR41837" s="8"/>
      <c r="BV41837" s="38"/>
    </row>
    <row r="41838" spans="44:74">
      <c r="AR41838" s="8"/>
      <c r="BV41838" s="38"/>
    </row>
    <row r="41839" spans="44:74">
      <c r="AR41839" s="8"/>
      <c r="BV41839" s="38"/>
    </row>
    <row r="41840" spans="44:74">
      <c r="AR41840" s="8"/>
      <c r="BV41840" s="38"/>
    </row>
    <row r="41841" spans="44:74">
      <c r="AR41841" s="8"/>
      <c r="BV41841" s="38"/>
    </row>
    <row r="41842" spans="44:74">
      <c r="AR41842" s="8"/>
      <c r="BV41842" s="38"/>
    </row>
    <row r="41843" spans="44:74">
      <c r="AR41843" s="8"/>
      <c r="BV41843" s="38"/>
    </row>
    <row r="41844" spans="44:74">
      <c r="AR41844" s="8"/>
      <c r="BV41844" s="38"/>
    </row>
    <row r="41845" spans="44:74">
      <c r="AR41845" s="8"/>
      <c r="BV41845" s="38"/>
    </row>
    <row r="41846" spans="44:74">
      <c r="AR41846" s="8"/>
      <c r="BV41846" s="38"/>
    </row>
    <row r="41847" spans="44:74">
      <c r="AR41847" s="8"/>
      <c r="BV41847" s="38"/>
    </row>
    <row r="41848" spans="44:74">
      <c r="AR41848" s="8"/>
      <c r="BV41848" s="38"/>
    </row>
    <row r="41849" spans="44:74">
      <c r="AR41849" s="8"/>
      <c r="BV41849" s="38"/>
    </row>
    <row r="41850" spans="44:74">
      <c r="AR41850" s="8"/>
      <c r="BV41850" s="38"/>
    </row>
    <row r="41851" spans="44:74">
      <c r="AR41851" s="8"/>
      <c r="BV41851" s="38"/>
    </row>
    <row r="41852" spans="44:74">
      <c r="AR41852" s="8"/>
      <c r="BV41852" s="38"/>
    </row>
    <row r="41853" spans="44:74">
      <c r="AR41853" s="8"/>
      <c r="BV41853" s="38"/>
    </row>
    <row r="41854" spans="44:74">
      <c r="AR41854" s="8"/>
      <c r="BV41854" s="38"/>
    </row>
    <row r="41855" spans="44:74">
      <c r="AR41855" s="8"/>
      <c r="BV41855" s="38"/>
    </row>
    <row r="41856" spans="44:74">
      <c r="AR41856" s="8"/>
      <c r="BV41856" s="38"/>
    </row>
    <row r="41857" spans="44:74">
      <c r="AR41857" s="8"/>
      <c r="BV41857" s="38"/>
    </row>
    <row r="41858" spans="44:74">
      <c r="AR41858" s="8"/>
      <c r="BV41858" s="38"/>
    </row>
    <row r="41859" spans="44:74">
      <c r="AR41859" s="8"/>
      <c r="BV41859" s="38"/>
    </row>
    <row r="41860" spans="44:74">
      <c r="AR41860" s="8"/>
      <c r="BV41860" s="38"/>
    </row>
    <row r="41861" spans="44:74">
      <c r="AR41861" s="8"/>
      <c r="BV41861" s="38"/>
    </row>
    <row r="41862" spans="44:74">
      <c r="AR41862" s="8"/>
      <c r="BV41862" s="38"/>
    </row>
    <row r="41863" spans="44:74">
      <c r="AR41863" s="8"/>
      <c r="BV41863" s="38"/>
    </row>
    <row r="41864" spans="44:74">
      <c r="AR41864" s="8"/>
      <c r="BV41864" s="38"/>
    </row>
    <row r="41865" spans="44:74">
      <c r="AR41865" s="8"/>
      <c r="BV41865" s="38"/>
    </row>
    <row r="41866" spans="44:74">
      <c r="AR41866" s="8"/>
      <c r="BV41866" s="38"/>
    </row>
    <row r="41867" spans="44:74">
      <c r="AR41867" s="8"/>
      <c r="BV41867" s="38"/>
    </row>
    <row r="41868" spans="44:74">
      <c r="AR41868" s="8"/>
      <c r="BV41868" s="38"/>
    </row>
    <row r="41869" spans="44:74">
      <c r="AR41869" s="8"/>
      <c r="BV41869" s="38"/>
    </row>
    <row r="41870" spans="44:74">
      <c r="AR41870" s="8"/>
      <c r="BV41870" s="38"/>
    </row>
    <row r="41871" spans="44:74">
      <c r="AR41871" s="8"/>
      <c r="BV41871" s="38"/>
    </row>
    <row r="41872" spans="44:74">
      <c r="AR41872" s="8"/>
      <c r="BV41872" s="38"/>
    </row>
    <row r="41873" spans="44:74">
      <c r="AR41873" s="8"/>
      <c r="BV41873" s="38"/>
    </row>
    <row r="41874" spans="44:74">
      <c r="AR41874" s="8"/>
      <c r="BV41874" s="38"/>
    </row>
    <row r="41875" spans="44:74">
      <c r="AR41875" s="8"/>
      <c r="BV41875" s="38"/>
    </row>
    <row r="41876" spans="44:74">
      <c r="AR41876" s="8"/>
      <c r="BV41876" s="38"/>
    </row>
    <row r="41877" spans="44:74">
      <c r="AR41877" s="8"/>
      <c r="BV41877" s="38"/>
    </row>
    <row r="41878" spans="44:74">
      <c r="AR41878" s="8"/>
      <c r="BV41878" s="38"/>
    </row>
    <row r="41879" spans="44:74">
      <c r="AR41879" s="8"/>
      <c r="BV41879" s="38"/>
    </row>
    <row r="41880" spans="44:74">
      <c r="AR41880" s="8"/>
      <c r="BV41880" s="38"/>
    </row>
    <row r="41881" spans="44:74">
      <c r="AR41881" s="8"/>
      <c r="BV41881" s="38"/>
    </row>
    <row r="41882" spans="44:74">
      <c r="AR41882" s="8"/>
      <c r="BV41882" s="38"/>
    </row>
    <row r="41883" spans="44:74">
      <c r="AR41883" s="8"/>
      <c r="BV41883" s="38"/>
    </row>
    <row r="41884" spans="44:74">
      <c r="AR41884" s="8"/>
      <c r="BV41884" s="38"/>
    </row>
    <row r="41885" spans="44:74">
      <c r="AR41885" s="8"/>
      <c r="BV41885" s="38"/>
    </row>
    <row r="41886" spans="44:74">
      <c r="AR41886" s="8"/>
      <c r="BV41886" s="38"/>
    </row>
    <row r="41887" spans="44:74">
      <c r="AR41887" s="8"/>
      <c r="BV41887" s="38"/>
    </row>
    <row r="41888" spans="44:74">
      <c r="AR41888" s="8"/>
      <c r="BV41888" s="38"/>
    </row>
    <row r="41889" spans="44:74">
      <c r="AR41889" s="8"/>
      <c r="BV41889" s="38"/>
    </row>
    <row r="41890" spans="44:74">
      <c r="AR41890" s="8"/>
      <c r="BV41890" s="38"/>
    </row>
    <row r="41891" spans="44:74">
      <c r="AR41891" s="8"/>
      <c r="BV41891" s="38"/>
    </row>
    <row r="41892" spans="44:74">
      <c r="AR41892" s="8"/>
      <c r="BV41892" s="38"/>
    </row>
    <row r="41893" spans="44:74">
      <c r="AR41893" s="8"/>
      <c r="BV41893" s="38"/>
    </row>
    <row r="41894" spans="44:74">
      <c r="AR41894" s="8"/>
      <c r="BV41894" s="38"/>
    </row>
    <row r="41895" spans="44:74">
      <c r="AR41895" s="8"/>
      <c r="BV41895" s="38"/>
    </row>
    <row r="41896" spans="44:74">
      <c r="AR41896" s="8"/>
      <c r="BV41896" s="38"/>
    </row>
    <row r="41897" spans="44:74">
      <c r="AR41897" s="8"/>
      <c r="BV41897" s="38"/>
    </row>
    <row r="41898" spans="44:74">
      <c r="AR41898" s="8"/>
      <c r="BV41898" s="38"/>
    </row>
    <row r="41899" spans="44:74">
      <c r="AR41899" s="8"/>
      <c r="BV41899" s="38"/>
    </row>
    <row r="41900" spans="44:74">
      <c r="AR41900" s="8"/>
      <c r="BV41900" s="38"/>
    </row>
    <row r="41901" spans="44:74">
      <c r="AR41901" s="8"/>
      <c r="BV41901" s="38"/>
    </row>
    <row r="41902" spans="44:74">
      <c r="AR41902" s="8"/>
      <c r="BV41902" s="38"/>
    </row>
    <row r="41903" spans="44:74">
      <c r="AR41903" s="8"/>
      <c r="BV41903" s="38"/>
    </row>
    <row r="41904" spans="44:74">
      <c r="AR41904" s="8"/>
      <c r="BV41904" s="38"/>
    </row>
    <row r="41905" spans="44:74">
      <c r="AR41905" s="8"/>
      <c r="BV41905" s="38"/>
    </row>
    <row r="41906" spans="44:74">
      <c r="AR41906" s="8"/>
      <c r="BV41906" s="38"/>
    </row>
    <row r="41907" spans="44:74">
      <c r="AR41907" s="8"/>
      <c r="BV41907" s="38"/>
    </row>
    <row r="41908" spans="44:74">
      <c r="AR41908" s="8"/>
      <c r="BV41908" s="38"/>
    </row>
    <row r="41909" spans="44:74">
      <c r="AR41909" s="8"/>
      <c r="BV41909" s="38"/>
    </row>
    <row r="41910" spans="44:74">
      <c r="AR41910" s="8"/>
      <c r="BV41910" s="38"/>
    </row>
    <row r="41911" spans="44:74">
      <c r="AR41911" s="8"/>
      <c r="BV41911" s="38"/>
    </row>
    <row r="41912" spans="44:74">
      <c r="AR41912" s="8"/>
      <c r="BV41912" s="38"/>
    </row>
    <row r="41913" spans="44:74">
      <c r="AR41913" s="8"/>
      <c r="BV41913" s="38"/>
    </row>
    <row r="41914" spans="44:74">
      <c r="AR41914" s="8"/>
      <c r="BV41914" s="38"/>
    </row>
    <row r="41915" spans="44:74">
      <c r="AR41915" s="8"/>
      <c r="BV41915" s="38"/>
    </row>
    <row r="41916" spans="44:74">
      <c r="AR41916" s="8"/>
      <c r="BV41916" s="38"/>
    </row>
    <row r="41917" spans="44:74">
      <c r="AR41917" s="8"/>
      <c r="BV41917" s="38"/>
    </row>
    <row r="41918" spans="44:74">
      <c r="AR41918" s="8"/>
      <c r="BV41918" s="38"/>
    </row>
    <row r="41919" spans="44:74">
      <c r="AR41919" s="8"/>
      <c r="BV41919" s="38"/>
    </row>
    <row r="41920" spans="44:74">
      <c r="AR41920" s="8"/>
      <c r="BV41920" s="38"/>
    </row>
    <row r="41921" spans="44:74">
      <c r="AR41921" s="8"/>
      <c r="BV41921" s="38"/>
    </row>
    <row r="41922" spans="44:74">
      <c r="AR41922" s="8"/>
      <c r="BV41922" s="38"/>
    </row>
    <row r="41923" spans="44:74">
      <c r="AR41923" s="8"/>
      <c r="BV41923" s="38"/>
    </row>
    <row r="41924" spans="44:74">
      <c r="AR41924" s="8"/>
      <c r="BV41924" s="38"/>
    </row>
    <row r="41925" spans="44:74">
      <c r="AR41925" s="8"/>
      <c r="BV41925" s="38"/>
    </row>
    <row r="41926" spans="44:74">
      <c r="AR41926" s="8"/>
      <c r="BV41926" s="38"/>
    </row>
    <row r="41927" spans="44:74">
      <c r="AR41927" s="8"/>
      <c r="BV41927" s="38"/>
    </row>
    <row r="41928" spans="44:74">
      <c r="AR41928" s="8"/>
      <c r="BV41928" s="38"/>
    </row>
    <row r="41929" spans="44:74">
      <c r="AR41929" s="8"/>
      <c r="BV41929" s="38"/>
    </row>
    <row r="41930" spans="44:74">
      <c r="AR41930" s="8"/>
      <c r="BV41930" s="38"/>
    </row>
    <row r="41931" spans="44:74">
      <c r="AR41931" s="8"/>
      <c r="BV41931" s="38"/>
    </row>
    <row r="41932" spans="44:74">
      <c r="AR41932" s="8"/>
      <c r="BV41932" s="38"/>
    </row>
    <row r="41933" spans="44:74">
      <c r="AR41933" s="8"/>
      <c r="BV41933" s="38"/>
    </row>
    <row r="41934" spans="44:74">
      <c r="AR41934" s="8"/>
      <c r="BV41934" s="38"/>
    </row>
    <row r="41935" spans="44:74">
      <c r="AR41935" s="8"/>
      <c r="BV41935" s="38"/>
    </row>
    <row r="41936" spans="44:74">
      <c r="AR41936" s="8"/>
      <c r="BV41936" s="38"/>
    </row>
    <row r="41937" spans="44:74">
      <c r="AR41937" s="8"/>
      <c r="BV41937" s="38"/>
    </row>
    <row r="41938" spans="44:74">
      <c r="AR41938" s="8"/>
      <c r="BV41938" s="38"/>
    </row>
    <row r="41939" spans="44:74">
      <c r="AR41939" s="8"/>
      <c r="BV41939" s="38"/>
    </row>
    <row r="41940" spans="44:74">
      <c r="AR41940" s="8"/>
      <c r="BV41940" s="38"/>
    </row>
    <row r="41941" spans="44:74">
      <c r="AR41941" s="8"/>
      <c r="BV41941" s="38"/>
    </row>
    <row r="41942" spans="44:74">
      <c r="AR41942" s="8"/>
      <c r="BV41942" s="38"/>
    </row>
    <row r="41943" spans="44:74">
      <c r="AR41943" s="8"/>
      <c r="BV41943" s="38"/>
    </row>
    <row r="41944" spans="44:74">
      <c r="AR41944" s="8"/>
      <c r="BV41944" s="38"/>
    </row>
    <row r="41945" spans="44:74">
      <c r="AR41945" s="8"/>
      <c r="BV41945" s="38"/>
    </row>
    <row r="41946" spans="44:74">
      <c r="AR41946" s="8"/>
      <c r="BV41946" s="38"/>
    </row>
    <row r="41947" spans="44:74">
      <c r="AR41947" s="8"/>
      <c r="BV41947" s="38"/>
    </row>
    <row r="41948" spans="44:74">
      <c r="AR41948" s="8"/>
      <c r="BV41948" s="38"/>
    </row>
    <row r="41949" spans="44:74">
      <c r="AR41949" s="8"/>
      <c r="BV41949" s="38"/>
    </row>
    <row r="41950" spans="44:74">
      <c r="AR41950" s="8"/>
      <c r="BV41950" s="38"/>
    </row>
    <row r="41951" spans="44:74">
      <c r="AR41951" s="8"/>
      <c r="BV41951" s="38"/>
    </row>
    <row r="41952" spans="44:74">
      <c r="AR41952" s="8"/>
      <c r="BV41952" s="38"/>
    </row>
    <row r="41953" spans="44:74">
      <c r="AR41953" s="8"/>
      <c r="BV41953" s="38"/>
    </row>
    <row r="41954" spans="44:74">
      <c r="AR41954" s="8"/>
      <c r="BV41954" s="38"/>
    </row>
    <row r="41955" spans="44:74">
      <c r="AR41955" s="8"/>
      <c r="BV41955" s="38"/>
    </row>
    <row r="41956" spans="44:74">
      <c r="AR41956" s="8"/>
      <c r="BV41956" s="38"/>
    </row>
    <row r="41957" spans="44:74">
      <c r="AR41957" s="8"/>
      <c r="BV41957" s="38"/>
    </row>
    <row r="41958" spans="44:74">
      <c r="AR41958" s="8"/>
      <c r="BV41958" s="38"/>
    </row>
    <row r="41959" spans="44:74">
      <c r="AR41959" s="8"/>
      <c r="BV41959" s="38"/>
    </row>
    <row r="41960" spans="44:74">
      <c r="AR41960" s="8"/>
      <c r="BV41960" s="38"/>
    </row>
    <row r="41961" spans="44:74">
      <c r="AR41961" s="8"/>
      <c r="BV41961" s="38"/>
    </row>
    <row r="41962" spans="44:74">
      <c r="AR41962" s="8"/>
      <c r="BV41962" s="38"/>
    </row>
    <row r="41963" spans="44:74">
      <c r="AR41963" s="8"/>
      <c r="BV41963" s="38"/>
    </row>
    <row r="41964" spans="44:74">
      <c r="AR41964" s="8"/>
      <c r="BV41964" s="38"/>
    </row>
    <row r="41965" spans="44:74">
      <c r="AR41965" s="8"/>
      <c r="BV41965" s="38"/>
    </row>
    <row r="41966" spans="44:74">
      <c r="AR41966" s="8"/>
      <c r="BV41966" s="38"/>
    </row>
    <row r="41967" spans="44:74">
      <c r="AR41967" s="8"/>
      <c r="BV41967" s="38"/>
    </row>
    <row r="41968" spans="44:74">
      <c r="AR41968" s="8"/>
      <c r="BV41968" s="38"/>
    </row>
    <row r="41969" spans="44:74">
      <c r="AR41969" s="8"/>
      <c r="BV41969" s="38"/>
    </row>
    <row r="41970" spans="44:74">
      <c r="AR41970" s="8"/>
      <c r="BV41970" s="38"/>
    </row>
    <row r="41971" spans="44:74">
      <c r="AR41971" s="8"/>
      <c r="BV41971" s="38"/>
    </row>
    <row r="41972" spans="44:74">
      <c r="AR41972" s="8"/>
      <c r="BV41972" s="38"/>
    </row>
    <row r="41973" spans="44:74">
      <c r="AR41973" s="8"/>
      <c r="BV41973" s="38"/>
    </row>
    <row r="41974" spans="44:74">
      <c r="AR41974" s="8"/>
      <c r="BV41974" s="38"/>
    </row>
    <row r="41975" spans="44:74">
      <c r="AR41975" s="8"/>
      <c r="BV41975" s="38"/>
    </row>
    <row r="41976" spans="44:74">
      <c r="AR41976" s="8"/>
      <c r="BV41976" s="38"/>
    </row>
    <row r="41977" spans="44:74">
      <c r="AR41977" s="8"/>
      <c r="BV41977" s="38"/>
    </row>
    <row r="41978" spans="44:74">
      <c r="AR41978" s="8"/>
      <c r="BV41978" s="38"/>
    </row>
    <row r="41979" spans="44:74">
      <c r="AR41979" s="8"/>
      <c r="BV41979" s="38"/>
    </row>
    <row r="41980" spans="44:74">
      <c r="AR41980" s="8"/>
      <c r="BV41980" s="38"/>
    </row>
    <row r="41981" spans="44:74">
      <c r="AR41981" s="8"/>
      <c r="BV41981" s="38"/>
    </row>
    <row r="41982" spans="44:74">
      <c r="AR41982" s="8"/>
      <c r="BV41982" s="38"/>
    </row>
    <row r="41983" spans="44:74">
      <c r="AR41983" s="8"/>
      <c r="BV41983" s="38"/>
    </row>
    <row r="41984" spans="44:74">
      <c r="AR41984" s="8"/>
      <c r="BV41984" s="38"/>
    </row>
    <row r="41985" spans="44:74">
      <c r="AR41985" s="8"/>
      <c r="BV41985" s="38"/>
    </row>
    <row r="41986" spans="44:74">
      <c r="AR41986" s="8"/>
      <c r="BV41986" s="38"/>
    </row>
    <row r="41987" spans="44:74">
      <c r="AR41987" s="8"/>
      <c r="BV41987" s="38"/>
    </row>
    <row r="41988" spans="44:74">
      <c r="AR41988" s="8"/>
      <c r="BV41988" s="38"/>
    </row>
    <row r="41989" spans="44:74">
      <c r="AR41989" s="8"/>
      <c r="BV41989" s="38"/>
    </row>
    <row r="41990" spans="44:74">
      <c r="AR41990" s="8"/>
      <c r="BV41990" s="38"/>
    </row>
    <row r="41991" spans="44:74">
      <c r="AR41991" s="8"/>
      <c r="BV41991" s="38"/>
    </row>
    <row r="41992" spans="44:74">
      <c r="AR41992" s="8"/>
      <c r="BV41992" s="38"/>
    </row>
    <row r="41993" spans="44:74">
      <c r="AR41993" s="8"/>
      <c r="BV41993" s="38"/>
    </row>
    <row r="41994" spans="44:74">
      <c r="AR41994" s="8"/>
      <c r="BV41994" s="38"/>
    </row>
    <row r="41995" spans="44:74">
      <c r="AR41995" s="8"/>
      <c r="BV41995" s="38"/>
    </row>
    <row r="41996" spans="44:74">
      <c r="AR41996" s="8"/>
      <c r="BV41996" s="38"/>
    </row>
    <row r="41997" spans="44:74">
      <c r="AR41997" s="8"/>
      <c r="BV41997" s="38"/>
    </row>
    <row r="41998" spans="44:74">
      <c r="AR41998" s="8"/>
      <c r="BV41998" s="38"/>
    </row>
    <row r="41999" spans="44:74">
      <c r="AR41999" s="8"/>
      <c r="BV41999" s="38"/>
    </row>
    <row r="42000" spans="44:74">
      <c r="AR42000" s="8"/>
      <c r="BV42000" s="38"/>
    </row>
    <row r="42001" spans="44:74">
      <c r="AR42001" s="8"/>
      <c r="BV42001" s="38"/>
    </row>
    <row r="42002" spans="44:74">
      <c r="AR42002" s="8"/>
      <c r="BV42002" s="38"/>
    </row>
    <row r="42003" spans="44:74">
      <c r="AR42003" s="8"/>
      <c r="BV42003" s="38"/>
    </row>
    <row r="42004" spans="44:74">
      <c r="AR42004" s="8"/>
      <c r="BV42004" s="38"/>
    </row>
    <row r="42005" spans="44:74">
      <c r="AR42005" s="8"/>
      <c r="BV42005" s="38"/>
    </row>
    <row r="42006" spans="44:74">
      <c r="AR42006" s="8"/>
      <c r="BV42006" s="38"/>
    </row>
    <row r="42007" spans="44:74">
      <c r="AR42007" s="8"/>
      <c r="BV42007" s="38"/>
    </row>
    <row r="42008" spans="44:74">
      <c r="AR42008" s="8"/>
      <c r="BV42008" s="38"/>
    </row>
    <row r="42009" spans="44:74">
      <c r="AR42009" s="8"/>
      <c r="BV42009" s="38"/>
    </row>
    <row r="42010" spans="44:74">
      <c r="AR42010" s="8"/>
      <c r="BV42010" s="38"/>
    </row>
    <row r="42011" spans="44:74">
      <c r="AR42011" s="8"/>
      <c r="BV42011" s="38"/>
    </row>
    <row r="42012" spans="44:74">
      <c r="AR42012" s="8"/>
      <c r="BV42012" s="38"/>
    </row>
    <row r="42013" spans="44:74">
      <c r="AR42013" s="8"/>
      <c r="BV42013" s="38"/>
    </row>
    <row r="42014" spans="44:74">
      <c r="AR42014" s="8"/>
      <c r="BV42014" s="38"/>
    </row>
    <row r="42015" spans="44:74">
      <c r="AR42015" s="8"/>
      <c r="BV42015" s="38"/>
    </row>
    <row r="42016" spans="44:74">
      <c r="AR42016" s="8"/>
      <c r="BV42016" s="38"/>
    </row>
    <row r="42017" spans="44:74">
      <c r="AR42017" s="8"/>
      <c r="BV42017" s="38"/>
    </row>
    <row r="42018" spans="44:74">
      <c r="AR42018" s="8"/>
      <c r="BV42018" s="38"/>
    </row>
    <row r="42019" spans="44:74">
      <c r="AR42019" s="8"/>
      <c r="BV42019" s="38"/>
    </row>
    <row r="42020" spans="44:74">
      <c r="AR42020" s="8"/>
      <c r="BV42020" s="38"/>
    </row>
    <row r="42021" spans="44:74">
      <c r="AR42021" s="8"/>
      <c r="BV42021" s="38"/>
    </row>
    <row r="42022" spans="44:74">
      <c r="AR42022" s="8"/>
      <c r="BV42022" s="38"/>
    </row>
    <row r="42023" spans="44:74">
      <c r="AR42023" s="8"/>
      <c r="BV42023" s="38"/>
    </row>
    <row r="42024" spans="44:74">
      <c r="AR42024" s="8"/>
      <c r="BV42024" s="38"/>
    </row>
    <row r="42025" spans="44:74">
      <c r="AR42025" s="8"/>
      <c r="BV42025" s="38"/>
    </row>
    <row r="42026" spans="44:74">
      <c r="AR42026" s="8"/>
      <c r="BV42026" s="38"/>
    </row>
    <row r="42027" spans="44:74">
      <c r="AR42027" s="8"/>
      <c r="BV42027" s="38"/>
    </row>
    <row r="42028" spans="44:74">
      <c r="AR42028" s="8"/>
      <c r="BV42028" s="38"/>
    </row>
    <row r="42029" spans="44:74">
      <c r="AR42029" s="8"/>
      <c r="BV42029" s="38"/>
    </row>
    <row r="42030" spans="44:74">
      <c r="AR42030" s="8"/>
      <c r="BV42030" s="38"/>
    </row>
    <row r="42031" spans="44:74">
      <c r="AR42031" s="8"/>
      <c r="BV42031" s="38"/>
    </row>
    <row r="42032" spans="44:74">
      <c r="AR42032" s="8"/>
      <c r="BV42032" s="38"/>
    </row>
    <row r="42033" spans="44:74">
      <c r="AR42033" s="8"/>
      <c r="BV42033" s="38"/>
    </row>
    <row r="42034" spans="44:74">
      <c r="AR42034" s="8"/>
      <c r="BV42034" s="38"/>
    </row>
    <row r="42035" spans="44:74">
      <c r="AR42035" s="8"/>
      <c r="BV42035" s="38"/>
    </row>
    <row r="42036" spans="44:74">
      <c r="AR42036" s="8"/>
      <c r="BV42036" s="38"/>
    </row>
    <row r="42037" spans="44:74">
      <c r="AR42037" s="8"/>
      <c r="BV42037" s="38"/>
    </row>
    <row r="42038" spans="44:74">
      <c r="AR42038" s="8"/>
      <c r="BV42038" s="38"/>
    </row>
    <row r="42039" spans="44:74">
      <c r="AR42039" s="8"/>
      <c r="BV42039" s="38"/>
    </row>
    <row r="42040" spans="44:74">
      <c r="AR42040" s="8"/>
      <c r="BV42040" s="38"/>
    </row>
    <row r="42041" spans="44:74">
      <c r="AR42041" s="8"/>
      <c r="BV42041" s="38"/>
    </row>
    <row r="42042" spans="44:74">
      <c r="AR42042" s="8"/>
      <c r="BV42042" s="38"/>
    </row>
    <row r="42043" spans="44:74">
      <c r="AR42043" s="8"/>
      <c r="BV42043" s="38"/>
    </row>
    <row r="42044" spans="44:74">
      <c r="AR42044" s="8"/>
      <c r="BV42044" s="38"/>
    </row>
    <row r="42045" spans="44:74">
      <c r="AR42045" s="8"/>
      <c r="BV42045" s="38"/>
    </row>
    <row r="42046" spans="44:74">
      <c r="AR42046" s="8"/>
      <c r="BV42046" s="38"/>
    </row>
    <row r="42047" spans="44:74">
      <c r="AR42047" s="8"/>
      <c r="BV42047" s="38"/>
    </row>
    <row r="42048" spans="44:74">
      <c r="AR42048" s="8"/>
      <c r="BV42048" s="38"/>
    </row>
    <row r="42049" spans="44:74">
      <c r="AR42049" s="8"/>
      <c r="BV42049" s="38"/>
    </row>
    <row r="42050" spans="44:74">
      <c r="AR42050" s="8"/>
      <c r="BV42050" s="38"/>
    </row>
    <row r="42051" spans="44:74">
      <c r="AR42051" s="8"/>
      <c r="BV42051" s="38"/>
    </row>
    <row r="42052" spans="44:74">
      <c r="AR42052" s="8"/>
      <c r="BV42052" s="38"/>
    </row>
    <row r="42053" spans="44:74">
      <c r="AR42053" s="8"/>
      <c r="BV42053" s="38"/>
    </row>
    <row r="42054" spans="44:74">
      <c r="AR42054" s="8"/>
      <c r="BV42054" s="38"/>
    </row>
    <row r="42055" spans="44:74">
      <c r="AR42055" s="8"/>
      <c r="BV42055" s="38"/>
    </row>
    <row r="42056" spans="44:74">
      <c r="AR42056" s="8"/>
      <c r="BV42056" s="38"/>
    </row>
    <row r="42057" spans="44:74">
      <c r="AR42057" s="8"/>
      <c r="BV42057" s="38"/>
    </row>
    <row r="42058" spans="44:74">
      <c r="AR42058" s="8"/>
      <c r="BV42058" s="38"/>
    </row>
    <row r="42059" spans="44:74">
      <c r="AR42059" s="8"/>
      <c r="BV42059" s="38"/>
    </row>
    <row r="42060" spans="44:74">
      <c r="AR42060" s="8"/>
      <c r="BV42060" s="38"/>
    </row>
    <row r="42061" spans="44:74">
      <c r="AR42061" s="8"/>
      <c r="BV42061" s="38"/>
    </row>
    <row r="42062" spans="44:74">
      <c r="AR42062" s="8"/>
      <c r="BV42062" s="38"/>
    </row>
    <row r="42063" spans="44:74">
      <c r="AR42063" s="8"/>
      <c r="BV42063" s="38"/>
    </row>
    <row r="42064" spans="44:74">
      <c r="AR42064" s="8"/>
      <c r="BV42064" s="38"/>
    </row>
    <row r="42065" spans="44:74">
      <c r="AR42065" s="8"/>
      <c r="BV42065" s="38"/>
    </row>
    <row r="42066" spans="44:74">
      <c r="AR42066" s="8"/>
      <c r="BV42066" s="38"/>
    </row>
    <row r="42067" spans="44:74">
      <c r="AR42067" s="8"/>
      <c r="BV42067" s="38"/>
    </row>
    <row r="42068" spans="44:74">
      <c r="AR42068" s="8"/>
      <c r="BV42068" s="38"/>
    </row>
    <row r="42069" spans="44:74">
      <c r="AR42069" s="8"/>
      <c r="BV42069" s="38"/>
    </row>
    <row r="42070" spans="44:74">
      <c r="AR42070" s="8"/>
      <c r="BV42070" s="38"/>
    </row>
    <row r="42071" spans="44:74">
      <c r="AR42071" s="8"/>
      <c r="BV42071" s="38"/>
    </row>
    <row r="42072" spans="44:74">
      <c r="AR42072" s="8"/>
      <c r="BV42072" s="38"/>
    </row>
    <row r="42073" spans="44:74">
      <c r="AR42073" s="8"/>
      <c r="BV42073" s="38"/>
    </row>
    <row r="42074" spans="44:74">
      <c r="AR42074" s="8"/>
      <c r="BV42074" s="38"/>
    </row>
    <row r="42075" spans="44:74">
      <c r="AR42075" s="8"/>
      <c r="BV42075" s="38"/>
    </row>
    <row r="42076" spans="44:74">
      <c r="AR42076" s="8"/>
      <c r="BV42076" s="38"/>
    </row>
    <row r="42077" spans="44:74">
      <c r="AR42077" s="8"/>
      <c r="BV42077" s="38"/>
    </row>
    <row r="42078" spans="44:74">
      <c r="AR42078" s="8"/>
      <c r="BV42078" s="38"/>
    </row>
    <row r="42079" spans="44:74">
      <c r="AR42079" s="8"/>
      <c r="BV42079" s="38"/>
    </row>
    <row r="42080" spans="44:74">
      <c r="AR42080" s="8"/>
      <c r="BV42080" s="38"/>
    </row>
    <row r="42081" spans="44:74">
      <c r="AR42081" s="8"/>
      <c r="BV42081" s="38"/>
    </row>
    <row r="42082" spans="44:74">
      <c r="AR42082" s="8"/>
      <c r="BV42082" s="38"/>
    </row>
    <row r="42083" spans="44:74">
      <c r="AR42083" s="8"/>
      <c r="BV42083" s="38"/>
    </row>
    <row r="42084" spans="44:74">
      <c r="AR42084" s="8"/>
      <c r="BV42084" s="38"/>
    </row>
    <row r="42085" spans="44:74">
      <c r="AR42085" s="8"/>
      <c r="BV42085" s="38"/>
    </row>
    <row r="42086" spans="44:74">
      <c r="AR42086" s="8"/>
      <c r="BV42086" s="38"/>
    </row>
    <row r="42087" spans="44:74">
      <c r="AR42087" s="8"/>
      <c r="BV42087" s="38"/>
    </row>
    <row r="42088" spans="44:74">
      <c r="AR42088" s="8"/>
      <c r="BV42088" s="38"/>
    </row>
    <row r="42089" spans="44:74">
      <c r="AR42089" s="8"/>
      <c r="BV42089" s="38"/>
    </row>
    <row r="42090" spans="44:74">
      <c r="AR42090" s="8"/>
      <c r="BV42090" s="38"/>
    </row>
    <row r="42091" spans="44:74">
      <c r="AR42091" s="8"/>
      <c r="BV42091" s="38"/>
    </row>
    <row r="42092" spans="44:74">
      <c r="AR42092" s="8"/>
      <c r="BV42092" s="38"/>
    </row>
    <row r="42093" spans="44:74">
      <c r="AR42093" s="8"/>
      <c r="BV42093" s="38"/>
    </row>
    <row r="42094" spans="44:74">
      <c r="AR42094" s="8"/>
      <c r="BV42094" s="38"/>
    </row>
    <row r="42095" spans="44:74">
      <c r="AR42095" s="8"/>
      <c r="BV42095" s="38"/>
    </row>
    <row r="42096" spans="44:74">
      <c r="AR42096" s="8"/>
      <c r="BV42096" s="38"/>
    </row>
    <row r="42097" spans="44:74">
      <c r="AR42097" s="8"/>
      <c r="BV42097" s="38"/>
    </row>
    <row r="42098" spans="44:74">
      <c r="AR42098" s="8"/>
      <c r="BV42098" s="38"/>
    </row>
    <row r="42099" spans="44:74">
      <c r="AR42099" s="8"/>
      <c r="BV42099" s="38"/>
    </row>
    <row r="42100" spans="44:74">
      <c r="AR42100" s="8"/>
      <c r="BV42100" s="38"/>
    </row>
    <row r="42101" spans="44:74">
      <c r="AR42101" s="8"/>
      <c r="BV42101" s="38"/>
    </row>
    <row r="42102" spans="44:74">
      <c r="AR42102" s="8"/>
      <c r="BV42102" s="38"/>
    </row>
    <row r="42103" spans="44:74">
      <c r="AR42103" s="8"/>
      <c r="BV42103" s="38"/>
    </row>
    <row r="42104" spans="44:74">
      <c r="AR42104" s="8"/>
      <c r="BV42104" s="38"/>
    </row>
    <row r="42105" spans="44:74">
      <c r="AR42105" s="8"/>
      <c r="BV42105" s="38"/>
    </row>
    <row r="42106" spans="44:74">
      <c r="AR42106" s="8"/>
      <c r="BV42106" s="38"/>
    </row>
    <row r="42107" spans="44:74">
      <c r="AR42107" s="8"/>
      <c r="BV42107" s="38"/>
    </row>
    <row r="42108" spans="44:74">
      <c r="AR42108" s="8"/>
      <c r="BV42108" s="38"/>
    </row>
    <row r="42109" spans="44:74">
      <c r="AR42109" s="8"/>
      <c r="BV42109" s="38"/>
    </row>
    <row r="42110" spans="44:74">
      <c r="AR42110" s="8"/>
      <c r="BV42110" s="38"/>
    </row>
    <row r="42111" spans="44:74">
      <c r="AR42111" s="8"/>
      <c r="BV42111" s="38"/>
    </row>
    <row r="42112" spans="44:74">
      <c r="AR42112" s="8"/>
      <c r="BV42112" s="38"/>
    </row>
    <row r="42113" spans="44:74">
      <c r="AR42113" s="8"/>
      <c r="BV42113" s="38"/>
    </row>
    <row r="42114" spans="44:74">
      <c r="AR42114" s="8"/>
      <c r="BV42114" s="38"/>
    </row>
    <row r="42115" spans="44:74">
      <c r="AR42115" s="8"/>
      <c r="BV42115" s="38"/>
    </row>
    <row r="42116" spans="44:74">
      <c r="AR42116" s="8"/>
      <c r="BV42116" s="38"/>
    </row>
    <row r="42117" spans="44:74">
      <c r="AR42117" s="8"/>
      <c r="BV42117" s="38"/>
    </row>
    <row r="42118" spans="44:74">
      <c r="AR42118" s="8"/>
      <c r="BV42118" s="38"/>
    </row>
    <row r="42119" spans="44:74">
      <c r="AR42119" s="8"/>
      <c r="BV42119" s="38"/>
    </row>
    <row r="42120" spans="44:74">
      <c r="AR42120" s="8"/>
      <c r="BV42120" s="38"/>
    </row>
    <row r="42121" spans="44:74">
      <c r="AR42121" s="8"/>
      <c r="BV42121" s="38"/>
    </row>
    <row r="42122" spans="44:74">
      <c r="AR42122" s="8"/>
      <c r="BV42122" s="38"/>
    </row>
    <row r="42123" spans="44:74">
      <c r="AR42123" s="8"/>
      <c r="BV42123" s="38"/>
    </row>
    <row r="42124" spans="44:74">
      <c r="AR42124" s="8"/>
      <c r="BV42124" s="38"/>
    </row>
    <row r="42125" spans="44:74">
      <c r="AR42125" s="8"/>
      <c r="BV42125" s="38"/>
    </row>
    <row r="42126" spans="44:74">
      <c r="AR42126" s="8"/>
      <c r="BV42126" s="38"/>
    </row>
    <row r="42127" spans="44:74">
      <c r="AR42127" s="8"/>
      <c r="BV42127" s="38"/>
    </row>
    <row r="42128" spans="44:74">
      <c r="AR42128" s="8"/>
      <c r="BV42128" s="38"/>
    </row>
    <row r="42129" spans="44:74">
      <c r="AR42129" s="8"/>
      <c r="BV42129" s="38"/>
    </row>
    <row r="42130" spans="44:74">
      <c r="AR42130" s="8"/>
      <c r="BV42130" s="38"/>
    </row>
    <row r="42131" spans="44:74">
      <c r="AR42131" s="8"/>
      <c r="BV42131" s="38"/>
    </row>
    <row r="42132" spans="44:74">
      <c r="AR42132" s="8"/>
      <c r="BV42132" s="38"/>
    </row>
    <row r="42133" spans="44:74">
      <c r="AR42133" s="8"/>
      <c r="BV42133" s="38"/>
    </row>
    <row r="42134" spans="44:74">
      <c r="AR42134" s="8"/>
      <c r="BV42134" s="38"/>
    </row>
    <row r="42135" spans="44:74">
      <c r="AR42135" s="8"/>
      <c r="BV42135" s="38"/>
    </row>
    <row r="42136" spans="44:74">
      <c r="AR42136" s="8"/>
      <c r="BV42136" s="38"/>
    </row>
    <row r="42137" spans="44:74">
      <c r="AR42137" s="8"/>
      <c r="BV42137" s="38"/>
    </row>
    <row r="42138" spans="44:74">
      <c r="AR42138" s="8"/>
      <c r="BV42138" s="38"/>
    </row>
    <row r="42139" spans="44:74">
      <c r="AR42139" s="8"/>
      <c r="BV42139" s="38"/>
    </row>
    <row r="42140" spans="44:74">
      <c r="AR42140" s="8"/>
      <c r="BV42140" s="38"/>
    </row>
    <row r="42141" spans="44:74">
      <c r="AR42141" s="8"/>
      <c r="BV42141" s="38"/>
    </row>
    <row r="42142" spans="44:74">
      <c r="AR42142" s="8"/>
      <c r="BV42142" s="38"/>
    </row>
    <row r="42143" spans="44:74">
      <c r="AR42143" s="8"/>
      <c r="BV42143" s="38"/>
    </row>
    <row r="42144" spans="44:74">
      <c r="AR42144" s="8"/>
      <c r="BV42144" s="38"/>
    </row>
    <row r="42145" spans="44:74">
      <c r="AR42145" s="8"/>
      <c r="BV42145" s="38"/>
    </row>
    <row r="42146" spans="44:74">
      <c r="AR42146" s="8"/>
      <c r="BV42146" s="38"/>
    </row>
    <row r="42147" spans="44:74">
      <c r="AR42147" s="8"/>
      <c r="BV42147" s="38"/>
    </row>
    <row r="42148" spans="44:74">
      <c r="AR42148" s="8"/>
      <c r="BV42148" s="38"/>
    </row>
    <row r="42149" spans="44:74">
      <c r="AR42149" s="8"/>
      <c r="BV42149" s="38"/>
    </row>
    <row r="42150" spans="44:74">
      <c r="AR42150" s="8"/>
      <c r="BV42150" s="38"/>
    </row>
    <row r="42151" spans="44:74">
      <c r="AR42151" s="8"/>
      <c r="BV42151" s="38"/>
    </row>
    <row r="42152" spans="44:74">
      <c r="AR42152" s="8"/>
      <c r="BV42152" s="38"/>
    </row>
    <row r="42153" spans="44:74">
      <c r="AR42153" s="8"/>
      <c r="BV42153" s="38"/>
    </row>
    <row r="42154" spans="44:74">
      <c r="AR42154" s="8"/>
      <c r="BV42154" s="38"/>
    </row>
    <row r="42155" spans="44:74">
      <c r="AR42155" s="8"/>
      <c r="BV42155" s="38"/>
    </row>
    <row r="42156" spans="44:74">
      <c r="AR42156" s="8"/>
      <c r="BV42156" s="38"/>
    </row>
    <row r="42157" spans="44:74">
      <c r="AR42157" s="8"/>
      <c r="BV42157" s="38"/>
    </row>
    <row r="42158" spans="44:74">
      <c r="AR42158" s="8"/>
      <c r="BV42158" s="38"/>
    </row>
    <row r="42159" spans="44:74">
      <c r="AR42159" s="8"/>
      <c r="BV42159" s="38"/>
    </row>
    <row r="42160" spans="44:74">
      <c r="AR42160" s="8"/>
      <c r="BV42160" s="38"/>
    </row>
    <row r="42161" spans="44:74">
      <c r="AR42161" s="8"/>
      <c r="BV42161" s="38"/>
    </row>
    <row r="42162" spans="44:74">
      <c r="AR42162" s="8"/>
      <c r="BV42162" s="38"/>
    </row>
    <row r="42163" spans="44:74">
      <c r="AR42163" s="8"/>
      <c r="BV42163" s="38"/>
    </row>
    <row r="42164" spans="44:74">
      <c r="AR42164" s="8"/>
      <c r="BV42164" s="38"/>
    </row>
    <row r="42165" spans="44:74">
      <c r="AR42165" s="8"/>
      <c r="BV42165" s="38"/>
    </row>
    <row r="42166" spans="44:74">
      <c r="AR42166" s="8"/>
      <c r="BV42166" s="38"/>
    </row>
    <row r="42167" spans="44:74">
      <c r="AR42167" s="8"/>
      <c r="BV42167" s="38"/>
    </row>
    <row r="42168" spans="44:74">
      <c r="AR42168" s="8"/>
      <c r="BV42168" s="38"/>
    </row>
    <row r="42169" spans="44:74">
      <c r="AR42169" s="8"/>
      <c r="BV42169" s="38"/>
    </row>
    <row r="42170" spans="44:74">
      <c r="AR42170" s="8"/>
      <c r="BV42170" s="38"/>
    </row>
    <row r="42171" spans="44:74">
      <c r="AR42171" s="8"/>
      <c r="BV42171" s="38"/>
    </row>
    <row r="42172" spans="44:74">
      <c r="AR42172" s="8"/>
      <c r="BV42172" s="38"/>
    </row>
    <row r="42173" spans="44:74">
      <c r="AR42173" s="8"/>
      <c r="BV42173" s="38"/>
    </row>
    <row r="42174" spans="44:74">
      <c r="AR42174" s="8"/>
      <c r="BV42174" s="38"/>
    </row>
    <row r="42175" spans="44:74">
      <c r="AR42175" s="8"/>
      <c r="BV42175" s="38"/>
    </row>
    <row r="42176" spans="44:74">
      <c r="AR42176" s="8"/>
      <c r="BV42176" s="38"/>
    </row>
    <row r="42177" spans="44:74">
      <c r="AR42177" s="8"/>
      <c r="BV42177" s="38"/>
    </row>
    <row r="42178" spans="44:74">
      <c r="AR42178" s="8"/>
      <c r="BV42178" s="38"/>
    </row>
    <row r="42179" spans="44:74">
      <c r="AR42179" s="8"/>
      <c r="BV42179" s="38"/>
    </row>
    <row r="42180" spans="44:74">
      <c r="AR42180" s="8"/>
      <c r="BV42180" s="38"/>
    </row>
    <row r="42181" spans="44:74">
      <c r="AR42181" s="8"/>
      <c r="BV42181" s="38"/>
    </row>
    <row r="42182" spans="44:74">
      <c r="AR42182" s="8"/>
      <c r="BV42182" s="38"/>
    </row>
    <row r="42183" spans="44:74">
      <c r="AR42183" s="8"/>
      <c r="BV42183" s="38"/>
    </row>
    <row r="42184" spans="44:74">
      <c r="AR42184" s="8"/>
      <c r="BV42184" s="38"/>
    </row>
    <row r="42185" spans="44:74">
      <c r="AR42185" s="8"/>
      <c r="BV42185" s="38"/>
    </row>
    <row r="42186" spans="44:74">
      <c r="AR42186" s="8"/>
      <c r="BV42186" s="38"/>
    </row>
    <row r="42187" spans="44:74">
      <c r="AR42187" s="8"/>
      <c r="BV42187" s="38"/>
    </row>
    <row r="42188" spans="44:74">
      <c r="AR42188" s="8"/>
      <c r="BV42188" s="38"/>
    </row>
    <row r="42189" spans="44:74">
      <c r="AR42189" s="8"/>
      <c r="BV42189" s="38"/>
    </row>
    <row r="42190" spans="44:74">
      <c r="AR42190" s="8"/>
      <c r="BV42190" s="38"/>
    </row>
    <row r="42191" spans="44:74">
      <c r="AR42191" s="8"/>
      <c r="BV42191" s="38"/>
    </row>
    <row r="42192" spans="44:74">
      <c r="AR42192" s="8"/>
      <c r="BV42192" s="38"/>
    </row>
    <row r="42193" spans="44:74">
      <c r="AR42193" s="8"/>
      <c r="BV42193" s="38"/>
    </row>
    <row r="42194" spans="44:74">
      <c r="AR42194" s="8"/>
      <c r="BV42194" s="38"/>
    </row>
    <row r="42195" spans="44:74">
      <c r="AR42195" s="8"/>
      <c r="BV42195" s="38"/>
    </row>
    <row r="42196" spans="44:74">
      <c r="AR42196" s="8"/>
      <c r="BV42196" s="38"/>
    </row>
    <row r="42197" spans="44:74">
      <c r="AR42197" s="8"/>
      <c r="BV42197" s="38"/>
    </row>
    <row r="42198" spans="44:74">
      <c r="AR42198" s="8"/>
      <c r="BV42198" s="38"/>
    </row>
    <row r="42199" spans="44:74">
      <c r="AR42199" s="8"/>
      <c r="BV42199" s="38"/>
    </row>
    <row r="42200" spans="44:74">
      <c r="AR42200" s="8"/>
      <c r="BV42200" s="38"/>
    </row>
    <row r="42201" spans="44:74">
      <c r="AR42201" s="8"/>
      <c r="BV42201" s="38"/>
    </row>
    <row r="42202" spans="44:74">
      <c r="AR42202" s="8"/>
      <c r="BV42202" s="38"/>
    </row>
    <row r="42203" spans="44:74">
      <c r="AR42203" s="8"/>
      <c r="BV42203" s="38"/>
    </row>
    <row r="42204" spans="44:74">
      <c r="AR42204" s="8"/>
      <c r="BV42204" s="38"/>
    </row>
    <row r="42205" spans="44:74">
      <c r="AR42205" s="8"/>
      <c r="BV42205" s="38"/>
    </row>
    <row r="42206" spans="44:74">
      <c r="AR42206" s="8"/>
      <c r="BV42206" s="38"/>
    </row>
    <row r="42207" spans="44:74">
      <c r="AR42207" s="8"/>
      <c r="BV42207" s="38"/>
    </row>
    <row r="42208" spans="44:74">
      <c r="AR42208" s="8"/>
      <c r="BV42208" s="38"/>
    </row>
    <row r="42209" spans="44:74">
      <c r="AR42209" s="8"/>
      <c r="BV42209" s="38"/>
    </row>
    <row r="42210" spans="44:74">
      <c r="AR42210" s="8"/>
      <c r="BV42210" s="38"/>
    </row>
    <row r="42211" spans="44:74">
      <c r="AR42211" s="8"/>
      <c r="BV42211" s="38"/>
    </row>
    <row r="42212" spans="44:74">
      <c r="AR42212" s="8"/>
      <c r="BV42212" s="38"/>
    </row>
    <row r="42213" spans="44:74">
      <c r="AR42213" s="8"/>
      <c r="BV42213" s="38"/>
    </row>
    <row r="42214" spans="44:74">
      <c r="AR42214" s="8"/>
      <c r="BV42214" s="38"/>
    </row>
    <row r="42215" spans="44:74">
      <c r="AR42215" s="8"/>
      <c r="BV42215" s="38"/>
    </row>
    <row r="42216" spans="44:74">
      <c r="AR42216" s="8"/>
      <c r="BV42216" s="38"/>
    </row>
    <row r="42217" spans="44:74">
      <c r="AR42217" s="8"/>
      <c r="BV42217" s="38"/>
    </row>
    <row r="42218" spans="44:74">
      <c r="AR42218" s="8"/>
      <c r="BV42218" s="38"/>
    </row>
    <row r="42219" spans="44:74">
      <c r="AR42219" s="8"/>
      <c r="BV42219" s="38"/>
    </row>
    <row r="42220" spans="44:74">
      <c r="AR42220" s="8"/>
      <c r="BV42220" s="38"/>
    </row>
    <row r="42221" spans="44:74">
      <c r="AR42221" s="8"/>
      <c r="BV42221" s="38"/>
    </row>
    <row r="42222" spans="44:74">
      <c r="AR42222" s="8"/>
      <c r="BV42222" s="38"/>
    </row>
    <row r="42223" spans="44:74">
      <c r="AR42223" s="8"/>
      <c r="BV42223" s="38"/>
    </row>
    <row r="42224" spans="44:74">
      <c r="AR42224" s="8"/>
      <c r="BV42224" s="38"/>
    </row>
    <row r="42225" spans="44:74">
      <c r="AR42225" s="8"/>
      <c r="BV42225" s="38"/>
    </row>
    <row r="42226" spans="44:74">
      <c r="AR42226" s="8"/>
      <c r="BV42226" s="38"/>
    </row>
    <row r="42227" spans="44:74">
      <c r="AR42227" s="8"/>
      <c r="BV42227" s="38"/>
    </row>
    <row r="42228" spans="44:74">
      <c r="AR42228" s="8"/>
      <c r="BV42228" s="38"/>
    </row>
    <row r="42229" spans="44:74">
      <c r="AR42229" s="8"/>
      <c r="BV42229" s="38"/>
    </row>
    <row r="42230" spans="44:74">
      <c r="AR42230" s="8"/>
      <c r="BV42230" s="38"/>
    </row>
    <row r="42231" spans="44:74">
      <c r="AR42231" s="8"/>
      <c r="BV42231" s="38"/>
    </row>
    <row r="42232" spans="44:74">
      <c r="AR42232" s="8"/>
      <c r="BV42232" s="38"/>
    </row>
    <row r="42233" spans="44:74">
      <c r="AR42233" s="8"/>
      <c r="BV42233" s="38"/>
    </row>
    <row r="42234" spans="44:74">
      <c r="AR42234" s="8"/>
      <c r="BV42234" s="38"/>
    </row>
    <row r="42235" spans="44:74">
      <c r="AR42235" s="8"/>
      <c r="BV42235" s="38"/>
    </row>
    <row r="42236" spans="44:74">
      <c r="AR42236" s="8"/>
      <c r="BV42236" s="38"/>
    </row>
    <row r="42237" spans="44:74">
      <c r="AR42237" s="8"/>
      <c r="BV42237" s="38"/>
    </row>
    <row r="42238" spans="44:74">
      <c r="AR42238" s="8"/>
      <c r="BV42238" s="38"/>
    </row>
    <row r="42239" spans="44:74">
      <c r="AR42239" s="8"/>
      <c r="BV42239" s="38"/>
    </row>
    <row r="42240" spans="44:74">
      <c r="AR42240" s="8"/>
      <c r="BV42240" s="38"/>
    </row>
    <row r="42241" spans="44:74">
      <c r="AR42241" s="8"/>
      <c r="BV42241" s="38"/>
    </row>
    <row r="42242" spans="44:74">
      <c r="AR42242" s="8"/>
      <c r="BV42242" s="38"/>
    </row>
    <row r="42243" spans="44:74">
      <c r="AR42243" s="8"/>
      <c r="BV42243" s="38"/>
    </row>
    <row r="42244" spans="44:74">
      <c r="AR42244" s="8"/>
      <c r="BV42244" s="38"/>
    </row>
    <row r="42245" spans="44:74">
      <c r="AR42245" s="8"/>
      <c r="BV42245" s="38"/>
    </row>
    <row r="42246" spans="44:74">
      <c r="AR42246" s="8"/>
      <c r="BV42246" s="38"/>
    </row>
    <row r="42247" spans="44:74">
      <c r="AR42247" s="8"/>
      <c r="BV42247" s="38"/>
    </row>
    <row r="42248" spans="44:74">
      <c r="AR42248" s="8"/>
      <c r="BV42248" s="38"/>
    </row>
    <row r="42249" spans="44:74">
      <c r="AR42249" s="8"/>
      <c r="BV42249" s="38"/>
    </row>
    <row r="42250" spans="44:74">
      <c r="AR42250" s="8"/>
      <c r="BV42250" s="38"/>
    </row>
    <row r="42251" spans="44:74">
      <c r="AR42251" s="8"/>
      <c r="BV42251" s="38"/>
    </row>
    <row r="42252" spans="44:74">
      <c r="AR42252" s="8"/>
      <c r="BV42252" s="38"/>
    </row>
    <row r="42253" spans="44:74">
      <c r="AR42253" s="8"/>
      <c r="BV42253" s="38"/>
    </row>
    <row r="42254" spans="44:74">
      <c r="AR42254" s="8"/>
      <c r="BV42254" s="38"/>
    </row>
    <row r="42255" spans="44:74">
      <c r="AR42255" s="8"/>
      <c r="BV42255" s="38"/>
    </row>
    <row r="42256" spans="44:74">
      <c r="AR42256" s="8"/>
      <c r="BV42256" s="38"/>
    </row>
    <row r="42257" spans="44:74">
      <c r="AR42257" s="8"/>
      <c r="BV42257" s="38"/>
    </row>
    <row r="42258" spans="44:74">
      <c r="AR42258" s="8"/>
      <c r="BV42258" s="38"/>
    </row>
    <row r="42259" spans="44:74">
      <c r="AR42259" s="8"/>
      <c r="BV42259" s="38"/>
    </row>
    <row r="42260" spans="44:74">
      <c r="AR42260" s="8"/>
      <c r="BV42260" s="38"/>
    </row>
    <row r="42261" spans="44:74">
      <c r="AR42261" s="8"/>
      <c r="BV42261" s="38"/>
    </row>
    <row r="42262" spans="44:74">
      <c r="AR42262" s="8"/>
      <c r="BV42262" s="38"/>
    </row>
    <row r="42263" spans="44:74">
      <c r="AR42263" s="8"/>
      <c r="BV42263" s="38"/>
    </row>
    <row r="42264" spans="44:74">
      <c r="AR42264" s="8"/>
      <c r="BV42264" s="38"/>
    </row>
    <row r="42265" spans="44:74">
      <c r="AR42265" s="8"/>
      <c r="BV42265" s="38"/>
    </row>
    <row r="42266" spans="44:74">
      <c r="AR42266" s="8"/>
      <c r="BV42266" s="38"/>
    </row>
    <row r="42267" spans="44:74">
      <c r="AR42267" s="8"/>
      <c r="BV42267" s="38"/>
    </row>
    <row r="42268" spans="44:74">
      <c r="AR42268" s="8"/>
      <c r="BV42268" s="38"/>
    </row>
    <row r="42269" spans="44:74">
      <c r="AR42269" s="8"/>
      <c r="BV42269" s="38"/>
    </row>
    <row r="42270" spans="44:74">
      <c r="AR42270" s="8"/>
      <c r="BV42270" s="38"/>
    </row>
    <row r="42271" spans="44:74">
      <c r="AR42271" s="8"/>
      <c r="BV42271" s="38"/>
    </row>
    <row r="42272" spans="44:74">
      <c r="AR42272" s="8"/>
      <c r="BV42272" s="38"/>
    </row>
    <row r="42273" spans="44:74">
      <c r="AR42273" s="8"/>
      <c r="BV42273" s="38"/>
    </row>
    <row r="42274" spans="44:74">
      <c r="AR42274" s="8"/>
      <c r="BV42274" s="38"/>
    </row>
    <row r="42275" spans="44:74">
      <c r="AR42275" s="8"/>
      <c r="BV42275" s="38"/>
    </row>
    <row r="42276" spans="44:74">
      <c r="AR42276" s="8"/>
      <c r="BV42276" s="38"/>
    </row>
    <row r="42277" spans="44:74">
      <c r="AR42277" s="8"/>
      <c r="BV42277" s="38"/>
    </row>
    <row r="42278" spans="44:74">
      <c r="AR42278" s="8"/>
      <c r="BV42278" s="38"/>
    </row>
    <row r="42279" spans="44:74">
      <c r="AR42279" s="8"/>
      <c r="BV42279" s="38"/>
    </row>
    <row r="42280" spans="44:74">
      <c r="AR42280" s="8"/>
      <c r="BV42280" s="38"/>
    </row>
    <row r="42281" spans="44:74">
      <c r="AR42281" s="8"/>
      <c r="BV42281" s="38"/>
    </row>
    <row r="42282" spans="44:74">
      <c r="AR42282" s="8"/>
      <c r="BV42282" s="38"/>
    </row>
    <row r="42283" spans="44:74">
      <c r="AR42283" s="8"/>
      <c r="BV42283" s="38"/>
    </row>
    <row r="42284" spans="44:74">
      <c r="AR42284" s="8"/>
      <c r="BV42284" s="38"/>
    </row>
    <row r="42285" spans="44:74">
      <c r="AR42285" s="8"/>
      <c r="BV42285" s="38"/>
    </row>
    <row r="42286" spans="44:74">
      <c r="AR42286" s="8"/>
      <c r="BV42286" s="38"/>
    </row>
    <row r="42287" spans="44:74">
      <c r="AR42287" s="8"/>
      <c r="BV42287" s="38"/>
    </row>
    <row r="42288" spans="44:74">
      <c r="AR42288" s="8"/>
      <c r="BV42288" s="38"/>
    </row>
    <row r="42289" spans="44:74">
      <c r="AR42289" s="8"/>
      <c r="BV42289" s="38"/>
    </row>
    <row r="42290" spans="44:74">
      <c r="AR42290" s="8"/>
      <c r="BV42290" s="38"/>
    </row>
    <row r="42291" spans="44:74">
      <c r="AR42291" s="8"/>
      <c r="BV42291" s="38"/>
    </row>
    <row r="42292" spans="44:74">
      <c r="AR42292" s="8"/>
      <c r="BV42292" s="38"/>
    </row>
    <row r="42293" spans="44:74">
      <c r="AR42293" s="8"/>
      <c r="BV42293" s="38"/>
    </row>
    <row r="42294" spans="44:74">
      <c r="AR42294" s="8"/>
      <c r="BV42294" s="38"/>
    </row>
    <row r="42295" spans="44:74">
      <c r="AR42295" s="8"/>
      <c r="BV42295" s="38"/>
    </row>
    <row r="42296" spans="44:74">
      <c r="AR42296" s="8"/>
      <c r="BV42296" s="38"/>
    </row>
    <row r="42297" spans="44:74">
      <c r="AR42297" s="8"/>
      <c r="BV42297" s="38"/>
    </row>
    <row r="42298" spans="44:74">
      <c r="AR42298" s="8"/>
      <c r="BV42298" s="38"/>
    </row>
    <row r="42299" spans="44:74">
      <c r="AR42299" s="8"/>
      <c r="BV42299" s="38"/>
    </row>
    <row r="42300" spans="44:74">
      <c r="AR42300" s="8"/>
      <c r="BV42300" s="38"/>
    </row>
    <row r="42301" spans="44:74">
      <c r="AR42301" s="8"/>
      <c r="BV42301" s="38"/>
    </row>
    <row r="42302" spans="44:74">
      <c r="AR42302" s="8"/>
      <c r="BV42302" s="38"/>
    </row>
    <row r="42303" spans="44:74">
      <c r="AR42303" s="8"/>
      <c r="BV42303" s="38"/>
    </row>
    <row r="42304" spans="44:74">
      <c r="AR42304" s="8"/>
      <c r="BV42304" s="38"/>
    </row>
    <row r="42305" spans="44:74">
      <c r="AR42305" s="8"/>
      <c r="BV42305" s="38"/>
    </row>
    <row r="42306" spans="44:74">
      <c r="AR42306" s="8"/>
      <c r="BV42306" s="38"/>
    </row>
    <row r="42307" spans="44:74">
      <c r="AR42307" s="8"/>
      <c r="BV42307" s="38"/>
    </row>
    <row r="42308" spans="44:74">
      <c r="AR42308" s="8"/>
      <c r="BV42308" s="38"/>
    </row>
    <row r="42309" spans="44:74">
      <c r="AR42309" s="8"/>
      <c r="BV42309" s="38"/>
    </row>
    <row r="42310" spans="44:74">
      <c r="AR42310" s="8"/>
      <c r="BV42310" s="38"/>
    </row>
    <row r="42311" spans="44:74">
      <c r="AR42311" s="8"/>
      <c r="BV42311" s="38"/>
    </row>
    <row r="42312" spans="44:74">
      <c r="AR42312" s="8"/>
      <c r="BV42312" s="38"/>
    </row>
    <row r="42313" spans="44:74">
      <c r="AR42313" s="8"/>
      <c r="BV42313" s="38"/>
    </row>
    <row r="42314" spans="44:74">
      <c r="AR42314" s="8"/>
      <c r="BV42314" s="38"/>
    </row>
    <row r="42315" spans="44:74">
      <c r="AR42315" s="8"/>
      <c r="BV42315" s="38"/>
    </row>
    <row r="42316" spans="44:74">
      <c r="AR42316" s="8"/>
      <c r="BV42316" s="38"/>
    </row>
    <row r="42317" spans="44:74">
      <c r="AR42317" s="8"/>
      <c r="BV42317" s="38"/>
    </row>
    <row r="42318" spans="44:74">
      <c r="AR42318" s="8"/>
      <c r="BV42318" s="38"/>
    </row>
    <row r="42319" spans="44:74">
      <c r="AR42319" s="8"/>
      <c r="BV42319" s="38"/>
    </row>
    <row r="42320" spans="44:74">
      <c r="AR42320" s="8"/>
      <c r="BV42320" s="38"/>
    </row>
    <row r="42321" spans="44:74">
      <c r="AR42321" s="8"/>
      <c r="BV42321" s="38"/>
    </row>
    <row r="42322" spans="44:74">
      <c r="AR42322" s="8"/>
      <c r="BV42322" s="38"/>
    </row>
    <row r="42323" spans="44:74">
      <c r="AR42323" s="8"/>
      <c r="BV42323" s="38"/>
    </row>
    <row r="42324" spans="44:74">
      <c r="AR42324" s="8"/>
      <c r="BV42324" s="38"/>
    </row>
    <row r="42325" spans="44:74">
      <c r="AR42325" s="8"/>
      <c r="BV42325" s="38"/>
    </row>
    <row r="42326" spans="44:74">
      <c r="AR42326" s="8"/>
      <c r="BV42326" s="38"/>
    </row>
    <row r="42327" spans="44:74">
      <c r="AR42327" s="8"/>
      <c r="BV42327" s="38"/>
    </row>
    <row r="42328" spans="44:74">
      <c r="AR42328" s="8"/>
      <c r="BV42328" s="38"/>
    </row>
    <row r="42329" spans="44:74">
      <c r="AR42329" s="8"/>
      <c r="BV42329" s="38"/>
    </row>
    <row r="42330" spans="44:74">
      <c r="AR42330" s="8"/>
      <c r="BV42330" s="38"/>
    </row>
    <row r="42331" spans="44:74">
      <c r="AR42331" s="8"/>
      <c r="BV42331" s="38"/>
    </row>
    <row r="42332" spans="44:74">
      <c r="AR42332" s="8"/>
      <c r="BV42332" s="38"/>
    </row>
    <row r="42333" spans="44:74">
      <c r="AR42333" s="8"/>
      <c r="BV42333" s="38"/>
    </row>
    <row r="42334" spans="44:74">
      <c r="AR42334" s="8"/>
      <c r="BV42334" s="38"/>
    </row>
    <row r="42335" spans="44:74">
      <c r="AR42335" s="8"/>
      <c r="BV42335" s="38"/>
    </row>
    <row r="42336" spans="44:74">
      <c r="AR42336" s="8"/>
      <c r="BV42336" s="38"/>
    </row>
    <row r="42337" spans="44:74">
      <c r="AR42337" s="8"/>
      <c r="BV42337" s="38"/>
    </row>
    <row r="42338" spans="44:74">
      <c r="AR42338" s="8"/>
      <c r="BV42338" s="38"/>
    </row>
    <row r="42339" spans="44:74">
      <c r="AR42339" s="8"/>
      <c r="BV42339" s="38"/>
    </row>
    <row r="42340" spans="44:74">
      <c r="AR42340" s="8"/>
      <c r="BV42340" s="38"/>
    </row>
    <row r="42341" spans="44:74">
      <c r="AR42341" s="8"/>
      <c r="BV42341" s="38"/>
    </row>
    <row r="42342" spans="44:74">
      <c r="AR42342" s="8"/>
      <c r="BV42342" s="38"/>
    </row>
    <row r="42343" spans="44:74">
      <c r="AR42343" s="8"/>
      <c r="BV42343" s="38"/>
    </row>
    <row r="42344" spans="44:74">
      <c r="AR42344" s="8"/>
      <c r="BV42344" s="38"/>
    </row>
    <row r="42345" spans="44:74">
      <c r="AR42345" s="8"/>
      <c r="BV42345" s="38"/>
    </row>
    <row r="42346" spans="44:74">
      <c r="AR42346" s="8"/>
      <c r="BV42346" s="38"/>
    </row>
    <row r="42347" spans="44:74">
      <c r="AR42347" s="8"/>
      <c r="BV42347" s="38"/>
    </row>
    <row r="42348" spans="44:74">
      <c r="AR42348" s="8"/>
      <c r="BV42348" s="38"/>
    </row>
    <row r="42349" spans="44:74">
      <c r="AR42349" s="8"/>
      <c r="BV42349" s="38"/>
    </row>
    <row r="42350" spans="44:74">
      <c r="AR42350" s="8"/>
      <c r="BV42350" s="38"/>
    </row>
    <row r="42351" spans="44:74">
      <c r="AR42351" s="8"/>
      <c r="BV42351" s="38"/>
    </row>
    <row r="42352" spans="44:74">
      <c r="AR42352" s="8"/>
      <c r="BV42352" s="38"/>
    </row>
    <row r="42353" spans="44:74">
      <c r="AR42353" s="8"/>
      <c r="BV42353" s="38"/>
    </row>
    <row r="42354" spans="44:74">
      <c r="AR42354" s="8"/>
      <c r="BV42354" s="38"/>
    </row>
    <row r="42355" spans="44:74">
      <c r="AR42355" s="8"/>
      <c r="BV42355" s="38"/>
    </row>
    <row r="42356" spans="44:74">
      <c r="AR42356" s="8"/>
      <c r="BV42356" s="38"/>
    </row>
    <row r="42357" spans="44:74">
      <c r="AR42357" s="8"/>
      <c r="BV42357" s="38"/>
    </row>
    <row r="42358" spans="44:74">
      <c r="AR42358" s="8"/>
      <c r="BV42358" s="38"/>
    </row>
    <row r="42359" spans="44:74">
      <c r="AR42359" s="8"/>
      <c r="BV42359" s="38"/>
    </row>
    <row r="42360" spans="44:74">
      <c r="AR42360" s="8"/>
      <c r="BV42360" s="38"/>
    </row>
    <row r="42361" spans="44:74">
      <c r="AR42361" s="8"/>
      <c r="BV42361" s="38"/>
    </row>
    <row r="42362" spans="44:74">
      <c r="AR42362" s="8"/>
      <c r="BV42362" s="38"/>
    </row>
    <row r="42363" spans="44:74">
      <c r="AR42363" s="8"/>
      <c r="BV42363" s="38"/>
    </row>
    <row r="42364" spans="44:74">
      <c r="AR42364" s="8"/>
      <c r="BV42364" s="38"/>
    </row>
    <row r="42365" spans="44:74">
      <c r="AR42365" s="8"/>
      <c r="BV42365" s="38"/>
    </row>
    <row r="42366" spans="44:74">
      <c r="AR42366" s="8"/>
      <c r="BV42366" s="38"/>
    </row>
    <row r="42367" spans="44:74">
      <c r="AR42367" s="8"/>
      <c r="BV42367" s="38"/>
    </row>
    <row r="42368" spans="44:74">
      <c r="AR42368" s="8"/>
      <c r="BV42368" s="38"/>
    </row>
    <row r="42369" spans="44:74">
      <c r="AR42369" s="8"/>
      <c r="BV42369" s="38"/>
    </row>
    <row r="42370" spans="44:74">
      <c r="AR42370" s="8"/>
      <c r="BV42370" s="38"/>
    </row>
    <row r="42371" spans="44:74">
      <c r="AR42371" s="8"/>
      <c r="BV42371" s="38"/>
    </row>
    <row r="42372" spans="44:74">
      <c r="AR42372" s="8"/>
      <c r="BV42372" s="38"/>
    </row>
    <row r="42373" spans="44:74">
      <c r="AR42373" s="8"/>
      <c r="BV42373" s="38"/>
    </row>
    <row r="42374" spans="44:74">
      <c r="AR42374" s="8"/>
      <c r="BV42374" s="38"/>
    </row>
    <row r="42375" spans="44:74">
      <c r="AR42375" s="8"/>
      <c r="BV42375" s="38"/>
    </row>
    <row r="42376" spans="44:74">
      <c r="AR42376" s="8"/>
      <c r="BV42376" s="38"/>
    </row>
    <row r="42377" spans="44:74">
      <c r="AR42377" s="8"/>
      <c r="BV42377" s="38"/>
    </row>
    <row r="42378" spans="44:74">
      <c r="AR42378" s="8"/>
      <c r="BV42378" s="38"/>
    </row>
    <row r="42379" spans="44:74">
      <c r="AR42379" s="8"/>
      <c r="BV42379" s="38"/>
    </row>
    <row r="42380" spans="44:74">
      <c r="AR42380" s="8"/>
      <c r="BV42380" s="38"/>
    </row>
    <row r="42381" spans="44:74">
      <c r="AR42381" s="8"/>
      <c r="BV42381" s="38"/>
    </row>
    <row r="42382" spans="44:74">
      <c r="AR42382" s="8"/>
      <c r="BV42382" s="38"/>
    </row>
    <row r="42383" spans="44:74">
      <c r="AR42383" s="8"/>
      <c r="BV42383" s="38"/>
    </row>
    <row r="42384" spans="44:74">
      <c r="AR42384" s="8"/>
      <c r="BV42384" s="38"/>
    </row>
    <row r="42385" spans="44:74">
      <c r="AR42385" s="8"/>
      <c r="BV42385" s="38"/>
    </row>
    <row r="42386" spans="44:74">
      <c r="AR42386" s="8"/>
      <c r="BV42386" s="38"/>
    </row>
    <row r="42387" spans="44:74">
      <c r="AR42387" s="8"/>
      <c r="BV42387" s="38"/>
    </row>
    <row r="42388" spans="44:74">
      <c r="AR42388" s="8"/>
      <c r="BV42388" s="38"/>
    </row>
    <row r="42389" spans="44:74">
      <c r="AR42389" s="8"/>
      <c r="BV42389" s="38"/>
    </row>
    <row r="42390" spans="44:74">
      <c r="AR42390" s="8"/>
      <c r="BV42390" s="38"/>
    </row>
    <row r="42391" spans="44:74">
      <c r="AR42391" s="8"/>
      <c r="BV42391" s="38"/>
    </row>
    <row r="42392" spans="44:74">
      <c r="AR42392" s="8"/>
      <c r="BV42392" s="38"/>
    </row>
    <row r="42393" spans="44:74">
      <c r="AR42393" s="8"/>
      <c r="BV42393" s="38"/>
    </row>
    <row r="42394" spans="44:74">
      <c r="AR42394" s="8"/>
      <c r="BV42394" s="38"/>
    </row>
    <row r="42395" spans="44:74">
      <c r="AR42395" s="8"/>
      <c r="BV42395" s="38"/>
    </row>
    <row r="42396" spans="44:74">
      <c r="AR42396" s="8"/>
      <c r="BV42396" s="38"/>
    </row>
    <row r="42397" spans="44:74">
      <c r="AR42397" s="8"/>
      <c r="BV42397" s="38"/>
    </row>
    <row r="42398" spans="44:74">
      <c r="AR42398" s="8"/>
      <c r="BV42398" s="38"/>
    </row>
    <row r="42399" spans="44:74">
      <c r="AR42399" s="8"/>
      <c r="BV42399" s="38"/>
    </row>
    <row r="42400" spans="44:74">
      <c r="AR42400" s="8"/>
      <c r="BV42400" s="38"/>
    </row>
    <row r="42401" spans="44:74">
      <c r="AR42401" s="8"/>
      <c r="BV42401" s="38"/>
    </row>
    <row r="42402" spans="44:74">
      <c r="AR42402" s="8"/>
      <c r="BV42402" s="38"/>
    </row>
    <row r="42403" spans="44:74">
      <c r="AR42403" s="8"/>
      <c r="BV42403" s="38"/>
    </row>
    <row r="42404" spans="44:74">
      <c r="AR42404" s="8"/>
      <c r="BV42404" s="38"/>
    </row>
    <row r="42405" spans="44:74">
      <c r="AR42405" s="8"/>
      <c r="BV42405" s="38"/>
    </row>
    <row r="42406" spans="44:74">
      <c r="AR42406" s="8"/>
      <c r="BV42406" s="38"/>
    </row>
    <row r="42407" spans="44:74">
      <c r="AR42407" s="8"/>
      <c r="BV42407" s="38"/>
    </row>
    <row r="42408" spans="44:74">
      <c r="AR42408" s="8"/>
      <c r="BV42408" s="38"/>
    </row>
    <row r="42409" spans="44:74">
      <c r="AR42409" s="8"/>
      <c r="BV42409" s="38"/>
    </row>
    <row r="42410" spans="44:74">
      <c r="AR42410" s="8"/>
      <c r="BV42410" s="38"/>
    </row>
    <row r="42411" spans="44:74">
      <c r="AR42411" s="8"/>
      <c r="BV42411" s="38"/>
    </row>
    <row r="42412" spans="44:74">
      <c r="AR42412" s="8"/>
      <c r="BV42412" s="38"/>
    </row>
    <row r="42413" spans="44:74">
      <c r="AR42413" s="8"/>
      <c r="BV42413" s="38"/>
    </row>
    <row r="42414" spans="44:74">
      <c r="AR42414" s="8"/>
      <c r="BV42414" s="38"/>
    </row>
    <row r="42415" spans="44:74">
      <c r="AR42415" s="8"/>
      <c r="BV42415" s="38"/>
    </row>
    <row r="42416" spans="44:74">
      <c r="AR42416" s="8"/>
      <c r="BV42416" s="38"/>
    </row>
    <row r="42417" spans="44:74">
      <c r="AR42417" s="8"/>
      <c r="BV42417" s="38"/>
    </row>
    <row r="42418" spans="44:74">
      <c r="AR42418" s="8"/>
      <c r="BV42418" s="38"/>
    </row>
    <row r="42419" spans="44:74">
      <c r="AR42419" s="8"/>
      <c r="BV42419" s="38"/>
    </row>
    <row r="42420" spans="44:74">
      <c r="AR42420" s="8"/>
      <c r="BV42420" s="38"/>
    </row>
    <row r="42421" spans="44:74">
      <c r="AR42421" s="8"/>
      <c r="BV42421" s="38"/>
    </row>
    <row r="42422" spans="44:74">
      <c r="AR42422" s="8"/>
      <c r="BV42422" s="38"/>
    </row>
    <row r="42423" spans="44:74">
      <c r="AR42423" s="8"/>
      <c r="BV42423" s="38"/>
    </row>
    <row r="42424" spans="44:74">
      <c r="AR42424" s="8"/>
      <c r="BV42424" s="38"/>
    </row>
    <row r="42425" spans="44:74">
      <c r="AR42425" s="8"/>
      <c r="BV42425" s="38"/>
    </row>
    <row r="42426" spans="44:74">
      <c r="AR42426" s="8"/>
      <c r="BV42426" s="38"/>
    </row>
    <row r="42427" spans="44:74">
      <c r="AR42427" s="8"/>
      <c r="BV42427" s="38"/>
    </row>
    <row r="42428" spans="44:74">
      <c r="AR42428" s="8"/>
      <c r="BV42428" s="38"/>
    </row>
    <row r="42429" spans="44:74">
      <c r="AR42429" s="8"/>
      <c r="BV42429" s="38"/>
    </row>
    <row r="42430" spans="44:74">
      <c r="AR42430" s="8"/>
      <c r="BV42430" s="38"/>
    </row>
    <row r="42431" spans="44:74">
      <c r="AR42431" s="8"/>
      <c r="BV42431" s="38"/>
    </row>
    <row r="42432" spans="44:74">
      <c r="AR42432" s="8"/>
      <c r="BV42432" s="38"/>
    </row>
    <row r="42433" spans="44:74">
      <c r="AR42433" s="8"/>
      <c r="BV42433" s="38"/>
    </row>
    <row r="42434" spans="44:74">
      <c r="AR42434" s="8"/>
      <c r="BV42434" s="38"/>
    </row>
    <row r="42435" spans="44:74">
      <c r="AR42435" s="8"/>
      <c r="BV42435" s="38"/>
    </row>
    <row r="42436" spans="44:74">
      <c r="AR42436" s="8"/>
      <c r="BV42436" s="38"/>
    </row>
    <row r="42437" spans="44:74">
      <c r="AR42437" s="8"/>
      <c r="BV42437" s="38"/>
    </row>
    <row r="42438" spans="44:74">
      <c r="AR42438" s="8"/>
      <c r="BV42438" s="38"/>
    </row>
    <row r="42439" spans="44:74">
      <c r="AR42439" s="8"/>
      <c r="BV42439" s="38"/>
    </row>
    <row r="42440" spans="44:74">
      <c r="AR42440" s="8"/>
      <c r="BV42440" s="38"/>
    </row>
    <row r="42441" spans="44:74">
      <c r="AR42441" s="8"/>
      <c r="BV42441" s="38"/>
    </row>
    <row r="42442" spans="44:74">
      <c r="AR42442" s="8"/>
      <c r="BV42442" s="38"/>
    </row>
    <row r="42443" spans="44:74">
      <c r="AR42443" s="8"/>
      <c r="BV42443" s="38"/>
    </row>
    <row r="42444" spans="44:74">
      <c r="AR42444" s="8"/>
      <c r="BV42444" s="38"/>
    </row>
    <row r="42445" spans="44:74">
      <c r="AR42445" s="8"/>
      <c r="BV42445" s="38"/>
    </row>
    <row r="42446" spans="44:74">
      <c r="AR42446" s="8"/>
      <c r="BV42446" s="38"/>
    </row>
    <row r="42447" spans="44:74">
      <c r="AR42447" s="8"/>
      <c r="BV42447" s="38"/>
    </row>
    <row r="42448" spans="44:74">
      <c r="AR42448" s="8"/>
      <c r="BV42448" s="38"/>
    </row>
    <row r="42449" spans="44:74">
      <c r="AR42449" s="8"/>
      <c r="BV42449" s="38"/>
    </row>
    <row r="42450" spans="44:74">
      <c r="AR42450" s="8"/>
      <c r="BV42450" s="38"/>
    </row>
    <row r="42451" spans="44:74">
      <c r="AR42451" s="8"/>
      <c r="BV42451" s="38"/>
    </row>
    <row r="42452" spans="44:74">
      <c r="AR42452" s="8"/>
      <c r="BV42452" s="38"/>
    </row>
    <row r="42453" spans="44:74">
      <c r="AR42453" s="8"/>
      <c r="BV42453" s="38"/>
    </row>
    <row r="42454" spans="44:74">
      <c r="AR42454" s="8"/>
      <c r="BV42454" s="38"/>
    </row>
    <row r="42455" spans="44:74">
      <c r="AR42455" s="8"/>
      <c r="BV42455" s="38"/>
    </row>
    <row r="42456" spans="44:74">
      <c r="AR42456" s="8"/>
      <c r="BV42456" s="38"/>
    </row>
    <row r="42457" spans="44:74">
      <c r="AR42457" s="8"/>
      <c r="BV42457" s="38"/>
    </row>
    <row r="42458" spans="44:74">
      <c r="AR42458" s="8"/>
      <c r="BV42458" s="38"/>
    </row>
    <row r="42459" spans="44:74">
      <c r="AR42459" s="8"/>
      <c r="BV42459" s="38"/>
    </row>
    <row r="42460" spans="44:74">
      <c r="AR42460" s="8"/>
      <c r="BV42460" s="38"/>
    </row>
    <row r="42461" spans="44:74">
      <c r="AR42461" s="8"/>
      <c r="BV42461" s="38"/>
    </row>
    <row r="42462" spans="44:74">
      <c r="AR42462" s="8"/>
      <c r="BV42462" s="38"/>
    </row>
    <row r="42463" spans="44:74">
      <c r="AR42463" s="8"/>
      <c r="BV42463" s="38"/>
    </row>
    <row r="42464" spans="44:74">
      <c r="AR42464" s="8"/>
      <c r="BV42464" s="38"/>
    </row>
    <row r="42465" spans="44:74">
      <c r="AR42465" s="8"/>
      <c r="BV42465" s="38"/>
    </row>
    <row r="42466" spans="44:74">
      <c r="AR42466" s="8"/>
      <c r="BV42466" s="38"/>
    </row>
    <row r="42467" spans="44:74">
      <c r="AR42467" s="8"/>
      <c r="BV42467" s="38"/>
    </row>
    <row r="42468" spans="44:74">
      <c r="AR42468" s="8"/>
      <c r="BV42468" s="38"/>
    </row>
    <row r="42469" spans="44:74">
      <c r="AR42469" s="8"/>
      <c r="BV42469" s="38"/>
    </row>
    <row r="42470" spans="44:74">
      <c r="AR42470" s="8"/>
      <c r="BV42470" s="38"/>
    </row>
    <row r="42471" spans="44:74">
      <c r="AR42471" s="8"/>
      <c r="BV42471" s="38"/>
    </row>
    <row r="42472" spans="44:74">
      <c r="AR42472" s="8"/>
      <c r="BV42472" s="38"/>
    </row>
    <row r="42473" spans="44:74">
      <c r="AR42473" s="8"/>
      <c r="BV42473" s="38"/>
    </row>
    <row r="42474" spans="44:74">
      <c r="AR42474" s="8"/>
      <c r="BV42474" s="38"/>
    </row>
    <row r="42475" spans="44:74">
      <c r="AR42475" s="8"/>
      <c r="BV42475" s="38"/>
    </row>
    <row r="42476" spans="44:74">
      <c r="AR42476" s="8"/>
      <c r="BV42476" s="38"/>
    </row>
    <row r="42477" spans="44:74">
      <c r="AR42477" s="8"/>
      <c r="BV42477" s="38"/>
    </row>
    <row r="42478" spans="44:74">
      <c r="AR42478" s="8"/>
      <c r="BV42478" s="38"/>
    </row>
    <row r="42479" spans="44:74">
      <c r="AR42479" s="8"/>
      <c r="BV42479" s="38"/>
    </row>
    <row r="42480" spans="44:74">
      <c r="AR42480" s="8"/>
      <c r="BV42480" s="38"/>
    </row>
    <row r="42481" spans="44:74">
      <c r="AR42481" s="8"/>
      <c r="BV42481" s="38"/>
    </row>
    <row r="42482" spans="44:74">
      <c r="AR42482" s="8"/>
      <c r="BV42482" s="38"/>
    </row>
    <row r="42483" spans="44:74">
      <c r="AR42483" s="8"/>
      <c r="BV42483" s="38"/>
    </row>
    <row r="42484" spans="44:74">
      <c r="AR42484" s="8"/>
      <c r="BV42484" s="38"/>
    </row>
    <row r="42485" spans="44:74">
      <c r="AR42485" s="8"/>
      <c r="BV42485" s="38"/>
    </row>
    <row r="42486" spans="44:74">
      <c r="AR42486" s="8"/>
      <c r="BV42486" s="38"/>
    </row>
    <row r="42487" spans="44:74">
      <c r="AR42487" s="8"/>
      <c r="BV42487" s="38"/>
    </row>
    <row r="42488" spans="44:74">
      <c r="AR42488" s="8"/>
      <c r="BV42488" s="38"/>
    </row>
    <row r="42489" spans="44:74">
      <c r="AR42489" s="8"/>
      <c r="BV42489" s="38"/>
    </row>
    <row r="42490" spans="44:74">
      <c r="AR42490" s="8"/>
      <c r="BV42490" s="38"/>
    </row>
    <row r="42491" spans="44:74">
      <c r="AR42491" s="8"/>
      <c r="BV42491" s="38"/>
    </row>
    <row r="42492" spans="44:74">
      <c r="AR42492" s="8"/>
      <c r="BV42492" s="38"/>
    </row>
    <row r="42493" spans="44:74">
      <c r="AR42493" s="8"/>
      <c r="BV42493" s="38"/>
    </row>
    <row r="42494" spans="44:74">
      <c r="AR42494" s="8"/>
      <c r="BV42494" s="38"/>
    </row>
    <row r="42495" spans="44:74">
      <c r="AR42495" s="8"/>
      <c r="BV42495" s="38"/>
    </row>
    <row r="42496" spans="44:74">
      <c r="AR42496" s="8"/>
      <c r="BV42496" s="38"/>
    </row>
    <row r="42497" spans="44:74">
      <c r="AR42497" s="8"/>
      <c r="BV42497" s="38"/>
    </row>
    <row r="42498" spans="44:74">
      <c r="AR42498" s="8"/>
      <c r="BV42498" s="38"/>
    </row>
    <row r="42499" spans="44:74">
      <c r="AR42499" s="8"/>
      <c r="BV42499" s="38"/>
    </row>
    <row r="42500" spans="44:74">
      <c r="AR42500" s="8"/>
      <c r="BV42500" s="38"/>
    </row>
    <row r="42501" spans="44:74">
      <c r="AR42501" s="8"/>
      <c r="BV42501" s="38"/>
    </row>
    <row r="42502" spans="44:74">
      <c r="AR42502" s="8"/>
      <c r="BV42502" s="38"/>
    </row>
    <row r="42503" spans="44:74">
      <c r="AR42503" s="8"/>
      <c r="BV42503" s="38"/>
    </row>
    <row r="42504" spans="44:74">
      <c r="AR42504" s="8"/>
      <c r="BV42504" s="38"/>
    </row>
    <row r="42505" spans="44:74">
      <c r="AR42505" s="8"/>
      <c r="BV42505" s="38"/>
    </row>
    <row r="42506" spans="44:74">
      <c r="AR42506" s="8"/>
      <c r="BV42506" s="38"/>
    </row>
    <row r="42507" spans="44:74">
      <c r="AR42507" s="8"/>
      <c r="BV42507" s="38"/>
    </row>
    <row r="42508" spans="44:74">
      <c r="AR42508" s="8"/>
      <c r="BV42508" s="38"/>
    </row>
    <row r="42509" spans="44:74">
      <c r="AR42509" s="8"/>
      <c r="BV42509" s="38"/>
    </row>
    <row r="42510" spans="44:74">
      <c r="AR42510" s="8"/>
      <c r="BV42510" s="38"/>
    </row>
    <row r="42511" spans="44:74">
      <c r="AR42511" s="8"/>
      <c r="BV42511" s="38"/>
    </row>
    <row r="42512" spans="44:74">
      <c r="AR42512" s="8"/>
      <c r="BV42512" s="38"/>
    </row>
    <row r="42513" spans="44:74">
      <c r="AR42513" s="8"/>
      <c r="BV42513" s="38"/>
    </row>
    <row r="42514" spans="44:74">
      <c r="AR42514" s="8"/>
      <c r="BV42514" s="38"/>
    </row>
    <row r="42515" spans="44:74">
      <c r="AR42515" s="8"/>
      <c r="BV42515" s="38"/>
    </row>
    <row r="42516" spans="44:74">
      <c r="AR42516" s="8"/>
      <c r="BV42516" s="38"/>
    </row>
    <row r="42517" spans="44:74">
      <c r="AR42517" s="8"/>
      <c r="BV42517" s="38"/>
    </row>
    <row r="42518" spans="44:74">
      <c r="AR42518" s="8"/>
      <c r="BV42518" s="38"/>
    </row>
    <row r="42519" spans="44:74">
      <c r="AR42519" s="8"/>
      <c r="BV42519" s="38"/>
    </row>
    <row r="42520" spans="44:74">
      <c r="AR42520" s="8"/>
      <c r="BV42520" s="38"/>
    </row>
    <row r="42521" spans="44:74">
      <c r="AR42521" s="8"/>
      <c r="BV42521" s="38"/>
    </row>
    <row r="42522" spans="44:74">
      <c r="AR42522" s="8"/>
      <c r="BV42522" s="38"/>
    </row>
    <row r="42523" spans="44:74">
      <c r="AR42523" s="8"/>
      <c r="BV42523" s="38"/>
    </row>
    <row r="42524" spans="44:74">
      <c r="AR42524" s="8"/>
      <c r="BV42524" s="38"/>
    </row>
    <row r="42525" spans="44:74">
      <c r="AR42525" s="8"/>
      <c r="BV42525" s="38"/>
    </row>
    <row r="42526" spans="44:74">
      <c r="AR42526" s="8"/>
      <c r="BV42526" s="38"/>
    </row>
    <row r="42527" spans="44:74">
      <c r="AR42527" s="8"/>
      <c r="BV42527" s="38"/>
    </row>
    <row r="42528" spans="44:74">
      <c r="AR42528" s="8"/>
      <c r="BV42528" s="38"/>
    </row>
    <row r="42529" spans="44:74">
      <c r="AR42529" s="8"/>
      <c r="BV42529" s="38"/>
    </row>
    <row r="42530" spans="44:74">
      <c r="AR42530" s="8"/>
      <c r="BV42530" s="38"/>
    </row>
    <row r="42531" spans="44:74">
      <c r="AR42531" s="8"/>
      <c r="BV42531" s="38"/>
    </row>
    <row r="42532" spans="44:74">
      <c r="AR42532" s="8"/>
      <c r="BV42532" s="38"/>
    </row>
    <row r="42533" spans="44:74">
      <c r="AR42533" s="8"/>
      <c r="BV42533" s="38"/>
    </row>
    <row r="42534" spans="44:74">
      <c r="AR42534" s="8"/>
      <c r="BV42534" s="38"/>
    </row>
    <row r="42535" spans="44:74">
      <c r="AR42535" s="8"/>
      <c r="BV42535" s="38"/>
    </row>
    <row r="42536" spans="44:74">
      <c r="AR42536" s="8"/>
      <c r="BV42536" s="38"/>
    </row>
    <row r="42537" spans="44:74">
      <c r="AR42537" s="8"/>
      <c r="BV42537" s="38"/>
    </row>
    <row r="42538" spans="44:74">
      <c r="AR42538" s="8"/>
      <c r="BV42538" s="38"/>
    </row>
    <row r="42539" spans="44:74">
      <c r="AR42539" s="8"/>
      <c r="BV42539" s="38"/>
    </row>
    <row r="42540" spans="44:74">
      <c r="AR42540" s="8"/>
      <c r="BV42540" s="38"/>
    </row>
    <row r="42541" spans="44:74">
      <c r="AR42541" s="8"/>
      <c r="BV42541" s="38"/>
    </row>
    <row r="42542" spans="44:74">
      <c r="AR42542" s="8"/>
      <c r="BV42542" s="38"/>
    </row>
    <row r="42543" spans="44:74">
      <c r="AR42543" s="8"/>
      <c r="BV42543" s="38"/>
    </row>
    <row r="42544" spans="44:74">
      <c r="AR42544" s="8"/>
      <c r="BV42544" s="38"/>
    </row>
    <row r="42545" spans="44:74">
      <c r="AR42545" s="8"/>
      <c r="BV42545" s="38"/>
    </row>
    <row r="42546" spans="44:74">
      <c r="AR42546" s="8"/>
      <c r="BV42546" s="38"/>
    </row>
    <row r="42547" spans="44:74">
      <c r="AR42547" s="8"/>
      <c r="BV42547" s="38"/>
    </row>
    <row r="42548" spans="44:74">
      <c r="AR42548" s="8"/>
      <c r="BV42548" s="38"/>
    </row>
    <row r="42549" spans="44:74">
      <c r="AR42549" s="8"/>
      <c r="BV42549" s="38"/>
    </row>
    <row r="42550" spans="44:74">
      <c r="AR42550" s="8"/>
      <c r="BV42550" s="38"/>
    </row>
    <row r="42551" spans="44:74">
      <c r="AR42551" s="8"/>
      <c r="BV42551" s="38"/>
    </row>
    <row r="42552" spans="44:74">
      <c r="AR42552" s="8"/>
      <c r="BV42552" s="38"/>
    </row>
    <row r="42553" spans="44:74">
      <c r="AR42553" s="8"/>
      <c r="BV42553" s="38"/>
    </row>
    <row r="42554" spans="44:74">
      <c r="AR42554" s="8"/>
      <c r="BV42554" s="38"/>
    </row>
    <row r="42555" spans="44:74">
      <c r="AR42555" s="8"/>
      <c r="BV42555" s="38"/>
    </row>
    <row r="42556" spans="44:74">
      <c r="AR42556" s="8"/>
      <c r="BV42556" s="38"/>
    </row>
    <row r="42557" spans="44:74">
      <c r="AR42557" s="8"/>
      <c r="BV42557" s="38"/>
    </row>
    <row r="42558" spans="44:74">
      <c r="AR42558" s="8"/>
      <c r="BV42558" s="38"/>
    </row>
    <row r="42559" spans="44:74">
      <c r="AR42559" s="8"/>
      <c r="BV42559" s="38"/>
    </row>
    <row r="42560" spans="44:74">
      <c r="AR42560" s="8"/>
      <c r="BV42560" s="38"/>
    </row>
    <row r="42561" spans="44:74">
      <c r="AR42561" s="8"/>
      <c r="BV42561" s="38"/>
    </row>
    <row r="42562" spans="44:74">
      <c r="AR42562" s="8"/>
      <c r="BV42562" s="38"/>
    </row>
    <row r="42563" spans="44:74">
      <c r="AR42563" s="8"/>
      <c r="BV42563" s="38"/>
    </row>
    <row r="42564" spans="44:74">
      <c r="AR42564" s="8"/>
      <c r="BV42564" s="38"/>
    </row>
    <row r="42565" spans="44:74">
      <c r="AR42565" s="8"/>
      <c r="BV42565" s="38"/>
    </row>
    <row r="42566" spans="44:74">
      <c r="AR42566" s="8"/>
      <c r="BV42566" s="38"/>
    </row>
    <row r="42567" spans="44:74">
      <c r="AR42567" s="8"/>
      <c r="BV42567" s="38"/>
    </row>
    <row r="42568" spans="44:74">
      <c r="AR42568" s="8"/>
      <c r="BV42568" s="38"/>
    </row>
    <row r="42569" spans="44:74">
      <c r="AR42569" s="8"/>
      <c r="BV42569" s="38"/>
    </row>
    <row r="42570" spans="44:74">
      <c r="AR42570" s="8"/>
      <c r="BV42570" s="38"/>
    </row>
    <row r="42571" spans="44:74">
      <c r="AR42571" s="8"/>
      <c r="BV42571" s="38"/>
    </row>
    <row r="42572" spans="44:74">
      <c r="AR42572" s="8"/>
      <c r="BV42572" s="38"/>
    </row>
    <row r="42573" spans="44:74">
      <c r="AR42573" s="8"/>
      <c r="BV42573" s="38"/>
    </row>
    <row r="42574" spans="44:74">
      <c r="AR42574" s="8"/>
      <c r="BV42574" s="38"/>
    </row>
    <row r="42575" spans="44:74">
      <c r="AR42575" s="8"/>
      <c r="BV42575" s="38"/>
    </row>
    <row r="42576" spans="44:74">
      <c r="AR42576" s="8"/>
      <c r="BV42576" s="38"/>
    </row>
    <row r="42577" spans="44:74">
      <c r="AR42577" s="8"/>
      <c r="BV42577" s="38"/>
    </row>
    <row r="42578" spans="44:74">
      <c r="AR42578" s="8"/>
      <c r="BV42578" s="38"/>
    </row>
    <row r="42579" spans="44:74">
      <c r="AR42579" s="8"/>
      <c r="BV42579" s="38"/>
    </row>
    <row r="42580" spans="44:74">
      <c r="AR42580" s="8"/>
      <c r="BV42580" s="38"/>
    </row>
    <row r="42581" spans="44:74">
      <c r="AR42581" s="8"/>
      <c r="BV42581" s="38"/>
    </row>
    <row r="42582" spans="44:74">
      <c r="AR42582" s="8"/>
      <c r="BV42582" s="38"/>
    </row>
    <row r="42583" spans="44:74">
      <c r="AR42583" s="8"/>
      <c r="BV42583" s="38"/>
    </row>
    <row r="42584" spans="44:74">
      <c r="AR42584" s="8"/>
      <c r="BV42584" s="38"/>
    </row>
    <row r="42585" spans="44:74">
      <c r="AR42585" s="8"/>
      <c r="BV42585" s="38"/>
    </row>
    <row r="42586" spans="44:74">
      <c r="AR42586" s="8"/>
      <c r="BV42586" s="38"/>
    </row>
    <row r="42587" spans="44:74">
      <c r="AR42587" s="8"/>
      <c r="BV42587" s="38"/>
    </row>
    <row r="42588" spans="44:74">
      <c r="AR42588" s="8"/>
      <c r="BV42588" s="38"/>
    </row>
    <row r="42589" spans="44:74">
      <c r="AR42589" s="8"/>
      <c r="BV42589" s="38"/>
    </row>
    <row r="42590" spans="44:74">
      <c r="AR42590" s="8"/>
      <c r="BV42590" s="38"/>
    </row>
    <row r="42591" spans="44:74">
      <c r="AR42591" s="8"/>
      <c r="BV42591" s="38"/>
    </row>
    <row r="42592" spans="44:74">
      <c r="AR42592" s="8"/>
      <c r="BV42592" s="38"/>
    </row>
    <row r="42593" spans="44:74">
      <c r="AR42593" s="8"/>
      <c r="BV42593" s="38"/>
    </row>
    <row r="42594" spans="44:74">
      <c r="AR42594" s="8"/>
      <c r="BV42594" s="38"/>
    </row>
    <row r="42595" spans="44:74">
      <c r="AR42595" s="8"/>
      <c r="BV42595" s="38"/>
    </row>
    <row r="42596" spans="44:74">
      <c r="AR42596" s="8"/>
      <c r="BV42596" s="38"/>
    </row>
    <row r="42597" spans="44:74">
      <c r="AR42597" s="8"/>
      <c r="BV42597" s="38"/>
    </row>
    <row r="42598" spans="44:74">
      <c r="AR42598" s="8"/>
      <c r="BV42598" s="38"/>
    </row>
    <row r="42599" spans="44:74">
      <c r="AR42599" s="8"/>
      <c r="BV42599" s="38"/>
    </row>
    <row r="42600" spans="44:74">
      <c r="AR42600" s="8"/>
      <c r="BV42600" s="38"/>
    </row>
    <row r="42601" spans="44:74">
      <c r="AR42601" s="8"/>
      <c r="BV42601" s="38"/>
    </row>
    <row r="42602" spans="44:74">
      <c r="AR42602" s="8"/>
      <c r="BV42602" s="38"/>
    </row>
    <row r="42603" spans="44:74">
      <c r="AR42603" s="8"/>
      <c r="BV42603" s="38"/>
    </row>
    <row r="42604" spans="44:74">
      <c r="AR42604" s="8"/>
      <c r="BV42604" s="38"/>
    </row>
    <row r="42605" spans="44:74">
      <c r="AR42605" s="8"/>
      <c r="BV42605" s="38"/>
    </row>
    <row r="42606" spans="44:74">
      <c r="AR42606" s="8"/>
      <c r="BV42606" s="38"/>
    </row>
    <row r="42607" spans="44:74">
      <c r="AR42607" s="8"/>
      <c r="BV42607" s="38"/>
    </row>
    <row r="42608" spans="44:74">
      <c r="AR42608" s="8"/>
      <c r="BV42608" s="38"/>
    </row>
    <row r="42609" spans="44:74">
      <c r="AR42609" s="8"/>
      <c r="BV42609" s="38"/>
    </row>
    <row r="42610" spans="44:74">
      <c r="AR42610" s="8"/>
      <c r="BV42610" s="38"/>
    </row>
    <row r="42611" spans="44:74">
      <c r="AR42611" s="8"/>
      <c r="BV42611" s="38"/>
    </row>
    <row r="42612" spans="44:74">
      <c r="AR42612" s="8"/>
      <c r="BV42612" s="38"/>
    </row>
    <row r="42613" spans="44:74">
      <c r="AR42613" s="8"/>
      <c r="BV42613" s="38"/>
    </row>
    <row r="42614" spans="44:74">
      <c r="AR42614" s="8"/>
      <c r="BV42614" s="38"/>
    </row>
    <row r="42615" spans="44:74">
      <c r="AR42615" s="8"/>
      <c r="BV42615" s="38"/>
    </row>
    <row r="42616" spans="44:74">
      <c r="AR42616" s="8"/>
      <c r="BV42616" s="38"/>
    </row>
    <row r="42617" spans="44:74">
      <c r="AR42617" s="8"/>
      <c r="BV42617" s="38"/>
    </row>
    <row r="42618" spans="44:74">
      <c r="AR42618" s="8"/>
      <c r="BV42618" s="38"/>
    </row>
    <row r="42619" spans="44:74">
      <c r="AR42619" s="8"/>
      <c r="BV42619" s="38"/>
    </row>
    <row r="42620" spans="44:74">
      <c r="AR42620" s="8"/>
      <c r="BV42620" s="38"/>
    </row>
    <row r="42621" spans="44:74">
      <c r="AR42621" s="8"/>
      <c r="BV42621" s="38"/>
    </row>
    <row r="42622" spans="44:74">
      <c r="AR42622" s="8"/>
      <c r="BV42622" s="38"/>
    </row>
    <row r="42623" spans="44:74">
      <c r="AR42623" s="8"/>
      <c r="BV42623" s="38"/>
    </row>
    <row r="42624" spans="44:74">
      <c r="AR42624" s="8"/>
      <c r="BV42624" s="38"/>
    </row>
    <row r="42625" spans="44:74">
      <c r="AR42625" s="8"/>
      <c r="BV42625" s="38"/>
    </row>
    <row r="42626" spans="44:74">
      <c r="AR42626" s="8"/>
      <c r="BV42626" s="38"/>
    </row>
    <row r="42627" spans="44:74">
      <c r="AR42627" s="8"/>
      <c r="BV42627" s="38"/>
    </row>
    <row r="42628" spans="44:74">
      <c r="AR42628" s="8"/>
      <c r="BV42628" s="38"/>
    </row>
    <row r="42629" spans="44:74">
      <c r="AR42629" s="8"/>
      <c r="BV42629" s="38"/>
    </row>
    <row r="42630" spans="44:74">
      <c r="AR42630" s="8"/>
      <c r="BV42630" s="38"/>
    </row>
    <row r="42631" spans="44:74">
      <c r="AR42631" s="8"/>
      <c r="BV42631" s="38"/>
    </row>
    <row r="42632" spans="44:74">
      <c r="AR42632" s="8"/>
      <c r="BV42632" s="38"/>
    </row>
    <row r="42633" spans="44:74">
      <c r="AR42633" s="8"/>
      <c r="BV42633" s="38"/>
    </row>
    <row r="42634" spans="44:74">
      <c r="AR42634" s="8"/>
      <c r="BV42634" s="38"/>
    </row>
    <row r="42635" spans="44:74">
      <c r="AR42635" s="8"/>
      <c r="BV42635" s="38"/>
    </row>
    <row r="42636" spans="44:74">
      <c r="AR42636" s="8"/>
      <c r="BV42636" s="38"/>
    </row>
    <row r="42637" spans="44:74">
      <c r="AR42637" s="8"/>
      <c r="BV42637" s="38"/>
    </row>
    <row r="42638" spans="44:74">
      <c r="AR42638" s="8"/>
      <c r="BV42638" s="38"/>
    </row>
    <row r="42639" spans="44:74">
      <c r="AR42639" s="8"/>
      <c r="BV42639" s="38"/>
    </row>
    <row r="42640" spans="44:74">
      <c r="AR42640" s="8"/>
      <c r="BV42640" s="38"/>
    </row>
    <row r="42641" spans="44:74">
      <c r="AR42641" s="8"/>
      <c r="BV42641" s="38"/>
    </row>
    <row r="42642" spans="44:74">
      <c r="AR42642" s="8"/>
      <c r="BV42642" s="38"/>
    </row>
    <row r="42643" spans="44:74">
      <c r="AR42643" s="8"/>
      <c r="BV42643" s="38"/>
    </row>
    <row r="42644" spans="44:74">
      <c r="AR42644" s="8"/>
      <c r="BV42644" s="38"/>
    </row>
    <row r="42645" spans="44:74">
      <c r="AR42645" s="8"/>
      <c r="BV42645" s="38"/>
    </row>
    <row r="42646" spans="44:74">
      <c r="AR42646" s="8"/>
      <c r="BV42646" s="38"/>
    </row>
    <row r="42647" spans="44:74">
      <c r="AR42647" s="8"/>
      <c r="BV42647" s="38"/>
    </row>
    <row r="42648" spans="44:74">
      <c r="AR42648" s="8"/>
      <c r="BV42648" s="38"/>
    </row>
    <row r="42649" spans="44:74">
      <c r="AR42649" s="8"/>
      <c r="BV42649" s="38"/>
    </row>
    <row r="42650" spans="44:74">
      <c r="AR42650" s="8"/>
      <c r="BV42650" s="38"/>
    </row>
    <row r="42651" spans="44:74">
      <c r="AR42651" s="8"/>
      <c r="BV42651" s="38"/>
    </row>
    <row r="42652" spans="44:74">
      <c r="AR42652" s="8"/>
      <c r="BV42652" s="38"/>
    </row>
    <row r="42653" spans="44:74">
      <c r="AR42653" s="8"/>
      <c r="BV42653" s="38"/>
    </row>
    <row r="42654" spans="44:74">
      <c r="AR42654" s="8"/>
      <c r="BV42654" s="38"/>
    </row>
    <row r="42655" spans="44:74">
      <c r="AR42655" s="8"/>
      <c r="BV42655" s="38"/>
    </row>
    <row r="42656" spans="44:74">
      <c r="AR42656" s="8"/>
      <c r="BV42656" s="38"/>
    </row>
    <row r="42657" spans="44:74">
      <c r="AR42657" s="8"/>
      <c r="BV42657" s="38"/>
    </row>
    <row r="42658" spans="44:74">
      <c r="AR42658" s="8"/>
      <c r="BV42658" s="38"/>
    </row>
    <row r="42659" spans="44:74">
      <c r="AR42659" s="8"/>
      <c r="BV42659" s="38"/>
    </row>
    <row r="42660" spans="44:74">
      <c r="AR42660" s="8"/>
      <c r="BV42660" s="38"/>
    </row>
    <row r="42661" spans="44:74">
      <c r="AR42661" s="8"/>
      <c r="BV42661" s="38"/>
    </row>
    <row r="42662" spans="44:74">
      <c r="AR42662" s="8"/>
      <c r="BV42662" s="38"/>
    </row>
    <row r="42663" spans="44:74">
      <c r="AR42663" s="8"/>
      <c r="BV42663" s="38"/>
    </row>
    <row r="42664" spans="44:74">
      <c r="AR42664" s="8"/>
      <c r="BV42664" s="38"/>
    </row>
    <row r="42665" spans="44:74">
      <c r="AR42665" s="8"/>
      <c r="BV42665" s="38"/>
    </row>
    <row r="42666" spans="44:74">
      <c r="AR42666" s="8"/>
      <c r="BV42666" s="38"/>
    </row>
    <row r="42667" spans="44:74">
      <c r="AR42667" s="8"/>
      <c r="BV42667" s="38"/>
    </row>
    <row r="42668" spans="44:74">
      <c r="AR42668" s="8"/>
      <c r="BV42668" s="38"/>
    </row>
    <row r="42669" spans="44:74">
      <c r="AR42669" s="8"/>
      <c r="BV42669" s="38"/>
    </row>
    <row r="42670" spans="44:74">
      <c r="AR42670" s="8"/>
      <c r="BV42670" s="38"/>
    </row>
    <row r="42671" spans="44:74">
      <c r="AR42671" s="8"/>
      <c r="BV42671" s="38"/>
    </row>
    <row r="42672" spans="44:74">
      <c r="AR42672" s="8"/>
      <c r="BV42672" s="38"/>
    </row>
    <row r="42673" spans="44:74">
      <c r="AR42673" s="8"/>
      <c r="BV42673" s="38"/>
    </row>
    <row r="42674" spans="44:74">
      <c r="AR42674" s="8"/>
      <c r="BV42674" s="38"/>
    </row>
    <row r="42675" spans="44:74">
      <c r="AR42675" s="8"/>
      <c r="BV42675" s="38"/>
    </row>
    <row r="42676" spans="44:74">
      <c r="AR42676" s="8"/>
      <c r="BV42676" s="38"/>
    </row>
    <row r="42677" spans="44:74">
      <c r="AR42677" s="8"/>
      <c r="BV42677" s="38"/>
    </row>
    <row r="42678" spans="44:74">
      <c r="AR42678" s="8"/>
      <c r="BV42678" s="38"/>
    </row>
    <row r="42679" spans="44:74">
      <c r="AR42679" s="8"/>
      <c r="BV42679" s="38"/>
    </row>
    <row r="42680" spans="44:74">
      <c r="AR42680" s="8"/>
      <c r="BV42680" s="38"/>
    </row>
    <row r="42681" spans="44:74">
      <c r="AR42681" s="8"/>
      <c r="BV42681" s="38"/>
    </row>
    <row r="42682" spans="44:74">
      <c r="AR42682" s="8"/>
      <c r="BV42682" s="38"/>
    </row>
    <row r="42683" spans="44:74">
      <c r="AR42683" s="8"/>
      <c r="BV42683" s="38"/>
    </row>
    <row r="42684" spans="44:74">
      <c r="AR42684" s="8"/>
      <c r="BV42684" s="38"/>
    </row>
    <row r="42685" spans="44:74">
      <c r="AR42685" s="8"/>
      <c r="BV42685" s="38"/>
    </row>
    <row r="42686" spans="44:74">
      <c r="AR42686" s="8"/>
      <c r="BV42686" s="38"/>
    </row>
    <row r="42687" spans="44:74">
      <c r="AR42687" s="8"/>
      <c r="BV42687" s="38"/>
    </row>
    <row r="42688" spans="44:74">
      <c r="AR42688" s="8"/>
      <c r="BV42688" s="38"/>
    </row>
    <row r="42689" spans="44:74">
      <c r="AR42689" s="8"/>
      <c r="BV42689" s="38"/>
    </row>
    <row r="42690" spans="44:74">
      <c r="AR42690" s="8"/>
      <c r="BV42690" s="38"/>
    </row>
    <row r="42691" spans="44:74">
      <c r="AR42691" s="8"/>
      <c r="BV42691" s="38"/>
    </row>
    <row r="42692" spans="44:74">
      <c r="AR42692" s="8"/>
      <c r="BV42692" s="38"/>
    </row>
    <row r="42693" spans="44:74">
      <c r="AR42693" s="8"/>
      <c r="BV42693" s="38"/>
    </row>
    <row r="42694" spans="44:74">
      <c r="AR42694" s="8"/>
      <c r="BV42694" s="38"/>
    </row>
    <row r="42695" spans="44:74">
      <c r="AR42695" s="8"/>
      <c r="BV42695" s="38"/>
    </row>
    <row r="42696" spans="44:74">
      <c r="AR42696" s="8"/>
      <c r="BV42696" s="38"/>
    </row>
    <row r="42697" spans="44:74">
      <c r="AR42697" s="8"/>
      <c r="BV42697" s="38"/>
    </row>
    <row r="42698" spans="44:74">
      <c r="AR42698" s="8"/>
      <c r="BV42698" s="38"/>
    </row>
    <row r="42699" spans="44:74">
      <c r="AR42699" s="8"/>
      <c r="BV42699" s="38"/>
    </row>
    <row r="42700" spans="44:74">
      <c r="AR42700" s="8"/>
      <c r="BV42700" s="38"/>
    </row>
    <row r="42701" spans="44:74">
      <c r="AR42701" s="8"/>
      <c r="BV42701" s="38"/>
    </row>
    <row r="42702" spans="44:74">
      <c r="AR42702" s="8"/>
      <c r="BV42702" s="38"/>
    </row>
    <row r="42703" spans="44:74">
      <c r="AR42703" s="8"/>
      <c r="BV42703" s="38"/>
    </row>
    <row r="42704" spans="44:74">
      <c r="AR42704" s="8"/>
      <c r="BV42704" s="38"/>
    </row>
    <row r="42705" spans="44:74">
      <c r="AR42705" s="8"/>
      <c r="BV42705" s="38"/>
    </row>
    <row r="42706" spans="44:74">
      <c r="AR42706" s="8"/>
      <c r="BV42706" s="38"/>
    </row>
    <row r="42707" spans="44:74">
      <c r="AR42707" s="8"/>
      <c r="BV42707" s="38"/>
    </row>
    <row r="42708" spans="44:74">
      <c r="AR42708" s="8"/>
      <c r="BV42708" s="38"/>
    </row>
    <row r="42709" spans="44:74">
      <c r="AR42709" s="8"/>
      <c r="BV42709" s="38"/>
    </row>
    <row r="42710" spans="44:74">
      <c r="AR42710" s="8"/>
      <c r="BV42710" s="38"/>
    </row>
    <row r="42711" spans="44:74">
      <c r="AR42711" s="8"/>
      <c r="BV42711" s="38"/>
    </row>
    <row r="42712" spans="44:74">
      <c r="AR42712" s="8"/>
      <c r="BV42712" s="38"/>
    </row>
    <row r="42713" spans="44:74">
      <c r="AR42713" s="8"/>
      <c r="BV42713" s="38"/>
    </row>
    <row r="42714" spans="44:74">
      <c r="AR42714" s="8"/>
      <c r="BV42714" s="38"/>
    </row>
    <row r="42715" spans="44:74">
      <c r="AR42715" s="8"/>
      <c r="BV42715" s="38"/>
    </row>
    <row r="42716" spans="44:74">
      <c r="AR42716" s="8"/>
      <c r="BV42716" s="38"/>
    </row>
    <row r="42717" spans="44:74">
      <c r="AR42717" s="8"/>
      <c r="BV42717" s="38"/>
    </row>
    <row r="42718" spans="44:74">
      <c r="AR42718" s="8"/>
      <c r="BV42718" s="38"/>
    </row>
    <row r="42719" spans="44:74">
      <c r="AR42719" s="8"/>
      <c r="BV42719" s="38"/>
    </row>
    <row r="42720" spans="44:74">
      <c r="AR42720" s="8"/>
      <c r="BV42720" s="38"/>
    </row>
    <row r="42721" spans="44:74">
      <c r="AR42721" s="8"/>
      <c r="BV42721" s="38"/>
    </row>
    <row r="42722" spans="44:74">
      <c r="AR42722" s="8"/>
      <c r="BV42722" s="38"/>
    </row>
    <row r="42723" spans="44:74">
      <c r="AR42723" s="8"/>
      <c r="BV42723" s="38"/>
    </row>
    <row r="42724" spans="44:74">
      <c r="AR42724" s="8"/>
      <c r="BV42724" s="38"/>
    </row>
    <row r="42725" spans="44:74">
      <c r="AR42725" s="8"/>
      <c r="BV42725" s="38"/>
    </row>
    <row r="42726" spans="44:74">
      <c r="AR42726" s="8"/>
      <c r="BV42726" s="38"/>
    </row>
    <row r="42727" spans="44:74">
      <c r="AR42727" s="8"/>
      <c r="BV42727" s="38"/>
    </row>
    <row r="42728" spans="44:74">
      <c r="AR42728" s="8"/>
      <c r="BV42728" s="38"/>
    </row>
    <row r="42729" spans="44:74">
      <c r="AR42729" s="8"/>
      <c r="BV42729" s="38"/>
    </row>
    <row r="42730" spans="44:74">
      <c r="AR42730" s="8"/>
      <c r="BV42730" s="38"/>
    </row>
    <row r="42731" spans="44:74">
      <c r="AR42731" s="8"/>
      <c r="BV42731" s="38"/>
    </row>
    <row r="42732" spans="44:74">
      <c r="AR42732" s="8"/>
      <c r="BV42732" s="38"/>
    </row>
    <row r="42733" spans="44:74">
      <c r="AR42733" s="8"/>
      <c r="BV42733" s="38"/>
    </row>
    <row r="42734" spans="44:74">
      <c r="AR42734" s="8"/>
      <c r="BV42734" s="38"/>
    </row>
    <row r="42735" spans="44:74">
      <c r="AR42735" s="8"/>
      <c r="BV42735" s="38"/>
    </row>
    <row r="42736" spans="44:74">
      <c r="AR42736" s="8"/>
      <c r="BV42736" s="38"/>
    </row>
    <row r="42737" spans="44:74">
      <c r="AR42737" s="8"/>
      <c r="BV42737" s="38"/>
    </row>
    <row r="42738" spans="44:74">
      <c r="AR42738" s="8"/>
      <c r="BV42738" s="38"/>
    </row>
    <row r="42739" spans="44:74">
      <c r="AR42739" s="8"/>
      <c r="BV42739" s="38"/>
    </row>
    <row r="42740" spans="44:74">
      <c r="AR42740" s="8"/>
      <c r="BV42740" s="38"/>
    </row>
    <row r="42741" spans="44:74">
      <c r="AR42741" s="8"/>
      <c r="BV42741" s="38"/>
    </row>
    <row r="42742" spans="44:74">
      <c r="AR42742" s="8"/>
      <c r="BV42742" s="38"/>
    </row>
    <row r="42743" spans="44:74">
      <c r="AR42743" s="8"/>
      <c r="BV42743" s="38"/>
    </row>
    <row r="42744" spans="44:74">
      <c r="AR42744" s="8"/>
      <c r="BV42744" s="38"/>
    </row>
    <row r="42745" spans="44:74">
      <c r="AR42745" s="8"/>
      <c r="BV42745" s="38"/>
    </row>
    <row r="42746" spans="44:74">
      <c r="AR42746" s="8"/>
      <c r="BV42746" s="38"/>
    </row>
    <row r="42747" spans="44:74">
      <c r="AR42747" s="8"/>
      <c r="BV42747" s="38"/>
    </row>
    <row r="42748" spans="44:74">
      <c r="AR42748" s="8"/>
      <c r="BV42748" s="38"/>
    </row>
    <row r="42749" spans="44:74">
      <c r="AR42749" s="8"/>
      <c r="BV42749" s="38"/>
    </row>
    <row r="42750" spans="44:74">
      <c r="AR42750" s="8"/>
      <c r="BV42750" s="38"/>
    </row>
    <row r="42751" spans="44:74">
      <c r="AR42751" s="8"/>
      <c r="BV42751" s="38"/>
    </row>
    <row r="42752" spans="44:74">
      <c r="AR42752" s="8"/>
      <c r="BV42752" s="38"/>
    </row>
    <row r="42753" spans="44:74">
      <c r="AR42753" s="8"/>
      <c r="BV42753" s="38"/>
    </row>
    <row r="42754" spans="44:74">
      <c r="AR42754" s="8"/>
      <c r="BV42754" s="38"/>
    </row>
    <row r="42755" spans="44:74">
      <c r="AR42755" s="8"/>
      <c r="BV42755" s="38"/>
    </row>
    <row r="42756" spans="44:74">
      <c r="AR42756" s="8"/>
      <c r="BV42756" s="38"/>
    </row>
    <row r="42757" spans="44:74">
      <c r="AR42757" s="8"/>
      <c r="BV42757" s="38"/>
    </row>
    <row r="42758" spans="44:74">
      <c r="AR42758" s="8"/>
      <c r="BV42758" s="38"/>
    </row>
    <row r="42759" spans="44:74">
      <c r="AR42759" s="8"/>
      <c r="BV42759" s="38"/>
    </row>
    <row r="42760" spans="44:74">
      <c r="AR42760" s="8"/>
      <c r="BV42760" s="38"/>
    </row>
    <row r="42761" spans="44:74">
      <c r="AR42761" s="8"/>
      <c r="BV42761" s="38"/>
    </row>
    <row r="42762" spans="44:74">
      <c r="AR42762" s="8"/>
      <c r="BV42762" s="38"/>
    </row>
    <row r="42763" spans="44:74">
      <c r="AR42763" s="8"/>
      <c r="BV42763" s="38"/>
    </row>
    <row r="42764" spans="44:74">
      <c r="AR42764" s="8"/>
      <c r="BV42764" s="38"/>
    </row>
    <row r="42765" spans="44:74">
      <c r="AR42765" s="8"/>
      <c r="BV42765" s="38"/>
    </row>
    <row r="42766" spans="44:74">
      <c r="AR42766" s="8"/>
      <c r="BV42766" s="38"/>
    </row>
    <row r="42767" spans="44:74">
      <c r="AR42767" s="8"/>
      <c r="BV42767" s="38"/>
    </row>
    <row r="42768" spans="44:74">
      <c r="AR42768" s="8"/>
      <c r="BV42768" s="38"/>
    </row>
    <row r="42769" spans="44:74">
      <c r="AR42769" s="8"/>
      <c r="BV42769" s="38"/>
    </row>
    <row r="42770" spans="44:74">
      <c r="AR42770" s="8"/>
      <c r="BV42770" s="38"/>
    </row>
    <row r="42771" spans="44:74">
      <c r="AR42771" s="8"/>
      <c r="BV42771" s="38"/>
    </row>
    <row r="42772" spans="44:74">
      <c r="AR42772" s="8"/>
      <c r="BV42772" s="38"/>
    </row>
    <row r="42773" spans="44:74">
      <c r="AR42773" s="8"/>
      <c r="BV42773" s="38"/>
    </row>
    <row r="42774" spans="44:74">
      <c r="AR42774" s="8"/>
      <c r="BV42774" s="38"/>
    </row>
    <row r="42775" spans="44:74">
      <c r="AR42775" s="8"/>
      <c r="BV42775" s="38"/>
    </row>
    <row r="42776" spans="44:74">
      <c r="AR42776" s="8"/>
      <c r="BV42776" s="38"/>
    </row>
    <row r="42777" spans="44:74">
      <c r="AR42777" s="8"/>
      <c r="BV42777" s="38"/>
    </row>
    <row r="42778" spans="44:74">
      <c r="AR42778" s="8"/>
      <c r="BV42778" s="38"/>
    </row>
    <row r="42779" spans="44:74">
      <c r="AR42779" s="8"/>
      <c r="BV42779" s="38"/>
    </row>
    <row r="42780" spans="44:74">
      <c r="AR42780" s="8"/>
      <c r="BV42780" s="38"/>
    </row>
    <row r="42781" spans="44:74">
      <c r="AR42781" s="8"/>
      <c r="BV42781" s="38"/>
    </row>
    <row r="42782" spans="44:74">
      <c r="AR42782" s="8"/>
      <c r="BV42782" s="38"/>
    </row>
    <row r="42783" spans="44:74">
      <c r="AR42783" s="8"/>
      <c r="BV42783" s="38"/>
    </row>
    <row r="42784" spans="44:74">
      <c r="AR42784" s="8"/>
      <c r="BV42784" s="38"/>
    </row>
    <row r="42785" spans="44:74">
      <c r="AR42785" s="8"/>
      <c r="BV42785" s="38"/>
    </row>
    <row r="42786" spans="44:74">
      <c r="AR42786" s="8"/>
      <c r="BV42786" s="38"/>
    </row>
    <row r="42787" spans="44:74">
      <c r="AR42787" s="8"/>
      <c r="BV42787" s="38"/>
    </row>
    <row r="42788" spans="44:74">
      <c r="AR42788" s="8"/>
      <c r="BV42788" s="38"/>
    </row>
    <row r="42789" spans="44:74">
      <c r="AR42789" s="8"/>
      <c r="BV42789" s="38"/>
    </row>
    <row r="42790" spans="44:74">
      <c r="AR42790" s="8"/>
      <c r="BV42790" s="38"/>
    </row>
    <row r="42791" spans="44:74">
      <c r="AR42791" s="8"/>
      <c r="BV42791" s="38"/>
    </row>
    <row r="42792" spans="44:74">
      <c r="AR42792" s="8"/>
      <c r="BV42792" s="38"/>
    </row>
    <row r="42793" spans="44:74">
      <c r="AR42793" s="8"/>
      <c r="BV42793" s="38"/>
    </row>
    <row r="42794" spans="44:74">
      <c r="AR42794" s="8"/>
      <c r="BV42794" s="38"/>
    </row>
    <row r="42795" spans="44:74">
      <c r="AR42795" s="8"/>
      <c r="BV42795" s="38"/>
    </row>
    <row r="42796" spans="44:74">
      <c r="AR42796" s="8"/>
      <c r="BV42796" s="38"/>
    </row>
    <row r="42797" spans="44:74">
      <c r="AR42797" s="8"/>
      <c r="BV42797" s="38"/>
    </row>
    <row r="42798" spans="44:74">
      <c r="AR42798" s="8"/>
      <c r="BV42798" s="38"/>
    </row>
    <row r="42799" spans="44:74">
      <c r="AR42799" s="8"/>
      <c r="BV42799" s="38"/>
    </row>
    <row r="42800" spans="44:74">
      <c r="AR42800" s="8"/>
      <c r="BV42800" s="38"/>
    </row>
    <row r="42801" spans="44:74">
      <c r="AR42801" s="8"/>
      <c r="BV42801" s="38"/>
    </row>
    <row r="42802" spans="44:74">
      <c r="AR42802" s="8"/>
      <c r="BV42802" s="38"/>
    </row>
    <row r="42803" spans="44:74">
      <c r="AR42803" s="8"/>
      <c r="BV42803" s="38"/>
    </row>
    <row r="42804" spans="44:74">
      <c r="AR42804" s="8"/>
      <c r="BV42804" s="38"/>
    </row>
    <row r="42805" spans="44:74">
      <c r="AR42805" s="8"/>
      <c r="BV42805" s="38"/>
    </row>
    <row r="42806" spans="44:74">
      <c r="AR42806" s="8"/>
      <c r="BV42806" s="38"/>
    </row>
    <row r="42807" spans="44:74">
      <c r="AR42807" s="8"/>
      <c r="BV42807" s="38"/>
    </row>
    <row r="42808" spans="44:74">
      <c r="AR42808" s="8"/>
      <c r="BV42808" s="38"/>
    </row>
    <row r="42809" spans="44:74">
      <c r="AR42809" s="8"/>
      <c r="BV42809" s="38"/>
    </row>
    <row r="42810" spans="44:74">
      <c r="AR42810" s="8"/>
      <c r="BV42810" s="38"/>
    </row>
    <row r="42811" spans="44:74">
      <c r="AR42811" s="8"/>
      <c r="BV42811" s="38"/>
    </row>
    <row r="42812" spans="44:74">
      <c r="AR42812" s="8"/>
      <c r="BV42812" s="38"/>
    </row>
    <row r="42813" spans="44:74">
      <c r="AR42813" s="8"/>
      <c r="BV42813" s="38"/>
    </row>
    <row r="42814" spans="44:74">
      <c r="AR42814" s="8"/>
      <c r="BV42814" s="38"/>
    </row>
    <row r="42815" spans="44:74">
      <c r="AR42815" s="8"/>
      <c r="BV42815" s="38"/>
    </row>
    <row r="42816" spans="44:74">
      <c r="AR42816" s="8"/>
      <c r="BV42816" s="38"/>
    </row>
    <row r="42817" spans="44:74">
      <c r="AR42817" s="8"/>
      <c r="BV42817" s="38"/>
    </row>
    <row r="42818" spans="44:74">
      <c r="AR42818" s="8"/>
      <c r="BV42818" s="38"/>
    </row>
    <row r="42819" spans="44:74">
      <c r="AR42819" s="8"/>
      <c r="BV42819" s="38"/>
    </row>
    <row r="42820" spans="44:74">
      <c r="AR42820" s="8"/>
      <c r="BV42820" s="38"/>
    </row>
    <row r="42821" spans="44:74">
      <c r="AR42821" s="8"/>
      <c r="BV42821" s="38"/>
    </row>
    <row r="42822" spans="44:74">
      <c r="AR42822" s="8"/>
      <c r="BV42822" s="38"/>
    </row>
    <row r="42823" spans="44:74">
      <c r="AR42823" s="8"/>
      <c r="BV42823" s="38"/>
    </row>
    <row r="42824" spans="44:74">
      <c r="AR42824" s="8"/>
      <c r="BV42824" s="38"/>
    </row>
    <row r="42825" spans="44:74">
      <c r="AR42825" s="8"/>
      <c r="BV42825" s="38"/>
    </row>
    <row r="42826" spans="44:74">
      <c r="AR42826" s="8"/>
      <c r="BV42826" s="38"/>
    </row>
    <row r="42827" spans="44:74">
      <c r="AR42827" s="8"/>
      <c r="BV42827" s="38"/>
    </row>
    <row r="42828" spans="44:74">
      <c r="AR42828" s="8"/>
      <c r="BV42828" s="38"/>
    </row>
    <row r="42829" spans="44:74">
      <c r="AR42829" s="8"/>
      <c r="BV42829" s="38"/>
    </row>
    <row r="42830" spans="44:74">
      <c r="AR42830" s="8"/>
      <c r="BV42830" s="38"/>
    </row>
    <row r="42831" spans="44:74">
      <c r="AR42831" s="8"/>
      <c r="BV42831" s="38"/>
    </row>
    <row r="42832" spans="44:74">
      <c r="AR42832" s="8"/>
      <c r="BV42832" s="38"/>
    </row>
    <row r="42833" spans="44:74">
      <c r="AR42833" s="8"/>
      <c r="BV42833" s="38"/>
    </row>
    <row r="42834" spans="44:74">
      <c r="AR42834" s="8"/>
      <c r="BV42834" s="38"/>
    </row>
    <row r="42835" spans="44:74">
      <c r="AR42835" s="8"/>
      <c r="BV42835" s="38"/>
    </row>
    <row r="42836" spans="44:74">
      <c r="AR42836" s="8"/>
      <c r="BV42836" s="38"/>
    </row>
    <row r="42837" spans="44:74">
      <c r="AR42837" s="8"/>
      <c r="BV42837" s="38"/>
    </row>
    <row r="42838" spans="44:74">
      <c r="AR42838" s="8"/>
      <c r="BV42838" s="38"/>
    </row>
    <row r="42839" spans="44:74">
      <c r="AR42839" s="8"/>
      <c r="BV42839" s="38"/>
    </row>
    <row r="42840" spans="44:74">
      <c r="AR42840" s="8"/>
      <c r="BV42840" s="38"/>
    </row>
    <row r="42841" spans="44:74">
      <c r="AR42841" s="8"/>
      <c r="BV42841" s="38"/>
    </row>
    <row r="42842" spans="44:74">
      <c r="AR42842" s="8"/>
      <c r="BV42842" s="38"/>
    </row>
    <row r="42843" spans="44:74">
      <c r="AR42843" s="8"/>
      <c r="BV42843" s="38"/>
    </row>
    <row r="42844" spans="44:74">
      <c r="AR42844" s="8"/>
      <c r="BV42844" s="38"/>
    </row>
    <row r="42845" spans="44:74">
      <c r="AR42845" s="8"/>
      <c r="BV42845" s="38"/>
    </row>
    <row r="42846" spans="44:74">
      <c r="AR42846" s="8"/>
      <c r="BV42846" s="38"/>
    </row>
    <row r="42847" spans="44:74">
      <c r="AR42847" s="8"/>
      <c r="BV42847" s="38"/>
    </row>
    <row r="42848" spans="44:74">
      <c r="AR42848" s="8"/>
      <c r="BV42848" s="38"/>
    </row>
    <row r="42849" spans="44:74">
      <c r="AR42849" s="8"/>
      <c r="BV42849" s="38"/>
    </row>
    <row r="42850" spans="44:74">
      <c r="AR42850" s="8"/>
      <c r="BV42850" s="38"/>
    </row>
    <row r="42851" spans="44:74">
      <c r="AR42851" s="8"/>
      <c r="BV42851" s="38"/>
    </row>
    <row r="42852" spans="44:74">
      <c r="AR42852" s="8"/>
      <c r="BV42852" s="38"/>
    </row>
    <row r="42853" spans="44:74">
      <c r="AR42853" s="8"/>
      <c r="BV42853" s="38"/>
    </row>
    <row r="42854" spans="44:74">
      <c r="AR42854" s="8"/>
      <c r="BV42854" s="38"/>
    </row>
    <row r="42855" spans="44:74">
      <c r="AR42855" s="8"/>
      <c r="BV42855" s="38"/>
    </row>
    <row r="42856" spans="44:74">
      <c r="AR42856" s="8"/>
      <c r="BV42856" s="38"/>
    </row>
    <row r="42857" spans="44:74">
      <c r="AR42857" s="8"/>
      <c r="BV42857" s="38"/>
    </row>
    <row r="42858" spans="44:74">
      <c r="AR42858" s="8"/>
      <c r="BV42858" s="38"/>
    </row>
    <row r="42859" spans="44:74">
      <c r="AR42859" s="8"/>
      <c r="BV42859" s="38"/>
    </row>
    <row r="42860" spans="44:74">
      <c r="AR42860" s="8"/>
      <c r="BV42860" s="38"/>
    </row>
    <row r="42861" spans="44:74">
      <c r="AR42861" s="8"/>
      <c r="BV42861" s="38"/>
    </row>
    <row r="42862" spans="44:74">
      <c r="AR42862" s="8"/>
      <c r="BV42862" s="38"/>
    </row>
    <row r="42863" spans="44:74">
      <c r="AR42863" s="8"/>
      <c r="BV42863" s="38"/>
    </row>
    <row r="42864" spans="44:74">
      <c r="AR42864" s="8"/>
      <c r="BV42864" s="38"/>
    </row>
    <row r="42865" spans="44:74">
      <c r="AR42865" s="8"/>
      <c r="BV42865" s="38"/>
    </row>
    <row r="42866" spans="44:74">
      <c r="AR42866" s="8"/>
      <c r="BV42866" s="38"/>
    </row>
    <row r="42867" spans="44:74">
      <c r="AR42867" s="8"/>
      <c r="BV42867" s="38"/>
    </row>
    <row r="42868" spans="44:74">
      <c r="AR42868" s="8"/>
      <c r="BV42868" s="38"/>
    </row>
    <row r="42869" spans="44:74">
      <c r="AR42869" s="8"/>
      <c r="BV42869" s="38"/>
    </row>
    <row r="42870" spans="44:74">
      <c r="AR42870" s="8"/>
      <c r="BV42870" s="38"/>
    </row>
    <row r="42871" spans="44:74">
      <c r="AR42871" s="8"/>
      <c r="BV42871" s="38"/>
    </row>
    <row r="42872" spans="44:74">
      <c r="AR42872" s="8"/>
      <c r="BV42872" s="38"/>
    </row>
    <row r="42873" spans="44:74">
      <c r="AR42873" s="8"/>
      <c r="BV42873" s="38"/>
    </row>
    <row r="42874" spans="44:74">
      <c r="AR42874" s="8"/>
      <c r="BV42874" s="38"/>
    </row>
    <row r="42875" spans="44:74">
      <c r="AR42875" s="8"/>
      <c r="BV42875" s="38"/>
    </row>
    <row r="42876" spans="44:74">
      <c r="AR42876" s="8"/>
      <c r="BV42876" s="38"/>
    </row>
    <row r="42877" spans="44:74">
      <c r="AR42877" s="8"/>
      <c r="BV42877" s="38"/>
    </row>
    <row r="42878" spans="44:74">
      <c r="AR42878" s="8"/>
      <c r="BV42878" s="38"/>
    </row>
    <row r="42879" spans="44:74">
      <c r="AR42879" s="8"/>
      <c r="BV42879" s="38"/>
    </row>
    <row r="42880" spans="44:74">
      <c r="AR42880" s="8"/>
      <c r="BV42880" s="38"/>
    </row>
    <row r="42881" spans="44:74">
      <c r="AR42881" s="8"/>
      <c r="BV42881" s="38"/>
    </row>
    <row r="42882" spans="44:74">
      <c r="AR42882" s="8"/>
      <c r="BV42882" s="38"/>
    </row>
    <row r="42883" spans="44:74">
      <c r="AR42883" s="8"/>
      <c r="BV42883" s="38"/>
    </row>
    <row r="42884" spans="44:74">
      <c r="AR42884" s="8"/>
      <c r="BV42884" s="38"/>
    </row>
    <row r="42885" spans="44:74">
      <c r="AR42885" s="8"/>
      <c r="BV42885" s="38"/>
    </row>
    <row r="42886" spans="44:74">
      <c r="AR42886" s="8"/>
      <c r="BV42886" s="38"/>
    </row>
    <row r="42887" spans="44:74">
      <c r="AR42887" s="8"/>
      <c r="BV42887" s="38"/>
    </row>
    <row r="42888" spans="44:74">
      <c r="AR42888" s="8"/>
      <c r="BV42888" s="38"/>
    </row>
    <row r="42889" spans="44:74">
      <c r="AR42889" s="8"/>
      <c r="BV42889" s="38"/>
    </row>
    <row r="42890" spans="44:74">
      <c r="AR42890" s="8"/>
      <c r="BV42890" s="38"/>
    </row>
    <row r="42891" spans="44:74">
      <c r="AR42891" s="8"/>
      <c r="BV42891" s="38"/>
    </row>
    <row r="42892" spans="44:74">
      <c r="AR42892" s="8"/>
      <c r="BV42892" s="38"/>
    </row>
    <row r="42893" spans="44:74">
      <c r="AR42893" s="8"/>
      <c r="BV42893" s="38"/>
    </row>
    <row r="42894" spans="44:74">
      <c r="AR42894" s="8"/>
      <c r="BV42894" s="38"/>
    </row>
    <row r="42895" spans="44:74">
      <c r="AR42895" s="8"/>
      <c r="BV42895" s="38"/>
    </row>
    <row r="42896" spans="44:74">
      <c r="AR42896" s="8"/>
      <c r="BV42896" s="38"/>
    </row>
    <row r="42897" spans="44:74">
      <c r="AR42897" s="8"/>
      <c r="BV42897" s="38"/>
    </row>
    <row r="42898" spans="44:74">
      <c r="AR42898" s="8"/>
      <c r="BV42898" s="38"/>
    </row>
    <row r="42899" spans="44:74">
      <c r="AR42899" s="8"/>
      <c r="BV42899" s="38"/>
    </row>
    <row r="42900" spans="44:74">
      <c r="AR42900" s="8"/>
      <c r="BV42900" s="38"/>
    </row>
    <row r="42901" spans="44:74">
      <c r="AR42901" s="8"/>
      <c r="BV42901" s="38"/>
    </row>
    <row r="42902" spans="44:74">
      <c r="AR42902" s="8"/>
      <c r="BV42902" s="38"/>
    </row>
    <row r="42903" spans="44:74">
      <c r="AR42903" s="8"/>
      <c r="BV42903" s="38"/>
    </row>
    <row r="42904" spans="44:74">
      <c r="AR42904" s="8"/>
      <c r="BV42904" s="38"/>
    </row>
    <row r="42905" spans="44:74">
      <c r="AR42905" s="8"/>
      <c r="BV42905" s="38"/>
    </row>
    <row r="42906" spans="44:74">
      <c r="AR42906" s="8"/>
      <c r="BV42906" s="38"/>
    </row>
    <row r="42907" spans="44:74">
      <c r="AR42907" s="8"/>
      <c r="BV42907" s="38"/>
    </row>
    <row r="42908" spans="44:74">
      <c r="AR42908" s="8"/>
      <c r="BV42908" s="38"/>
    </row>
    <row r="42909" spans="44:74">
      <c r="AR42909" s="8"/>
      <c r="BV42909" s="38"/>
    </row>
    <row r="42910" spans="44:74">
      <c r="AR42910" s="8"/>
      <c r="BV42910" s="38"/>
    </row>
    <row r="42911" spans="44:74">
      <c r="AR42911" s="8"/>
      <c r="BV42911" s="38"/>
    </row>
    <row r="42912" spans="44:74">
      <c r="AR42912" s="8"/>
      <c r="BV42912" s="38"/>
    </row>
    <row r="42913" spans="44:74">
      <c r="AR42913" s="8"/>
      <c r="BV42913" s="38"/>
    </row>
    <row r="42914" spans="44:74">
      <c r="AR42914" s="8"/>
      <c r="BV42914" s="38"/>
    </row>
    <row r="42915" spans="44:74">
      <c r="AR42915" s="8"/>
      <c r="BV42915" s="38"/>
    </row>
    <row r="42916" spans="44:74">
      <c r="AR42916" s="8"/>
      <c r="BV42916" s="38"/>
    </row>
    <row r="42917" spans="44:74">
      <c r="AR42917" s="8"/>
      <c r="BV42917" s="38"/>
    </row>
    <row r="42918" spans="44:74">
      <c r="AR42918" s="8"/>
      <c r="BV42918" s="38"/>
    </row>
    <row r="42919" spans="44:74">
      <c r="AR42919" s="8"/>
      <c r="BV42919" s="38"/>
    </row>
    <row r="42920" spans="44:74">
      <c r="AR42920" s="8"/>
      <c r="BV42920" s="38"/>
    </row>
    <row r="42921" spans="44:74">
      <c r="AR42921" s="8"/>
      <c r="BV42921" s="38"/>
    </row>
    <row r="42922" spans="44:74">
      <c r="AR42922" s="8"/>
      <c r="BV42922" s="38"/>
    </row>
    <row r="42923" spans="44:74">
      <c r="AR42923" s="8"/>
      <c r="BV42923" s="38"/>
    </row>
    <row r="42924" spans="44:74">
      <c r="AR42924" s="8"/>
      <c r="BV42924" s="38"/>
    </row>
    <row r="42925" spans="44:74">
      <c r="AR42925" s="8"/>
      <c r="BV42925" s="38"/>
    </row>
    <row r="42926" spans="44:74">
      <c r="AR42926" s="8"/>
      <c r="BV42926" s="38"/>
    </row>
    <row r="42927" spans="44:74">
      <c r="AR42927" s="8"/>
      <c r="BV42927" s="38"/>
    </row>
    <row r="42928" spans="44:74">
      <c r="AR42928" s="8"/>
      <c r="BV42928" s="38"/>
    </row>
    <row r="42929" spans="44:74">
      <c r="AR42929" s="8"/>
      <c r="BV42929" s="38"/>
    </row>
    <row r="42930" spans="44:74">
      <c r="AR42930" s="8"/>
      <c r="BV42930" s="38"/>
    </row>
    <row r="42931" spans="44:74">
      <c r="AR42931" s="8"/>
      <c r="BV42931" s="38"/>
    </row>
    <row r="42932" spans="44:74">
      <c r="AR42932" s="8"/>
      <c r="BV42932" s="38"/>
    </row>
    <row r="42933" spans="44:74">
      <c r="AR42933" s="8"/>
      <c r="BV42933" s="38"/>
    </row>
    <row r="42934" spans="44:74">
      <c r="AR42934" s="8"/>
      <c r="BV42934" s="38"/>
    </row>
    <row r="42935" spans="44:74">
      <c r="AR42935" s="8"/>
      <c r="BV42935" s="38"/>
    </row>
    <row r="42936" spans="44:74">
      <c r="AR42936" s="8"/>
      <c r="BV42936" s="38"/>
    </row>
    <row r="42937" spans="44:74">
      <c r="AR42937" s="8"/>
      <c r="BV42937" s="38"/>
    </row>
    <row r="42938" spans="44:74">
      <c r="AR42938" s="8"/>
      <c r="BV42938" s="38"/>
    </row>
    <row r="42939" spans="44:74">
      <c r="AR42939" s="8"/>
      <c r="BV42939" s="38"/>
    </row>
    <row r="42940" spans="44:74">
      <c r="AR42940" s="8"/>
      <c r="BV42940" s="38"/>
    </row>
    <row r="42941" spans="44:74">
      <c r="AR42941" s="8"/>
      <c r="BV42941" s="38"/>
    </row>
    <row r="42942" spans="44:74">
      <c r="AR42942" s="8"/>
      <c r="BV42942" s="38"/>
    </row>
    <row r="42943" spans="44:74">
      <c r="AR42943" s="8"/>
      <c r="BV42943" s="38"/>
    </row>
    <row r="42944" spans="44:74">
      <c r="AR42944" s="8"/>
      <c r="BV42944" s="38"/>
    </row>
    <row r="42945" spans="44:74">
      <c r="AR42945" s="8"/>
      <c r="BV42945" s="38"/>
    </row>
    <row r="42946" spans="44:74">
      <c r="AR42946" s="8"/>
      <c r="BV42946" s="38"/>
    </row>
    <row r="42947" spans="44:74">
      <c r="AR42947" s="8"/>
      <c r="BV42947" s="38"/>
    </row>
    <row r="42948" spans="44:74">
      <c r="AR42948" s="8"/>
      <c r="BV42948" s="38"/>
    </row>
    <row r="42949" spans="44:74">
      <c r="AR42949" s="8"/>
      <c r="BV42949" s="38"/>
    </row>
    <row r="42950" spans="44:74">
      <c r="AR42950" s="8"/>
      <c r="BV42950" s="38"/>
    </row>
    <row r="42951" spans="44:74">
      <c r="AR42951" s="8"/>
      <c r="BV42951" s="38"/>
    </row>
    <row r="42952" spans="44:74">
      <c r="AR42952" s="8"/>
      <c r="BV42952" s="38"/>
    </row>
    <row r="42953" spans="44:74">
      <c r="AR42953" s="8"/>
      <c r="BV42953" s="38"/>
    </row>
    <row r="42954" spans="44:74">
      <c r="AR42954" s="8"/>
      <c r="BV42954" s="38"/>
    </row>
    <row r="42955" spans="44:74">
      <c r="AR42955" s="8"/>
      <c r="BV42955" s="38"/>
    </row>
    <row r="42956" spans="44:74">
      <c r="AR42956" s="8"/>
      <c r="BV42956" s="38"/>
    </row>
    <row r="42957" spans="44:74">
      <c r="AR42957" s="8"/>
      <c r="BV42957" s="38"/>
    </row>
    <row r="42958" spans="44:74">
      <c r="AR42958" s="8"/>
      <c r="BV42958" s="38"/>
    </row>
    <row r="42959" spans="44:74">
      <c r="AR42959" s="8"/>
      <c r="BV42959" s="38"/>
    </row>
    <row r="42960" spans="44:74">
      <c r="AR42960" s="8"/>
      <c r="BV42960" s="38"/>
    </row>
    <row r="42961" spans="44:74">
      <c r="AR42961" s="8"/>
      <c r="BV42961" s="38"/>
    </row>
    <row r="42962" spans="44:74">
      <c r="AR42962" s="8"/>
      <c r="BV42962" s="38"/>
    </row>
    <row r="42963" spans="44:74">
      <c r="AR42963" s="8"/>
      <c r="BV42963" s="38"/>
    </row>
    <row r="42964" spans="44:74">
      <c r="AR42964" s="8"/>
      <c r="BV42964" s="38"/>
    </row>
    <row r="42965" spans="44:74">
      <c r="AR42965" s="8"/>
      <c r="BV42965" s="38"/>
    </row>
    <row r="42966" spans="44:74">
      <c r="AR42966" s="8"/>
      <c r="BV42966" s="38"/>
    </row>
    <row r="42967" spans="44:74">
      <c r="AR42967" s="8"/>
      <c r="BV42967" s="38"/>
    </row>
    <row r="42968" spans="44:74">
      <c r="AR42968" s="8"/>
      <c r="BV42968" s="38"/>
    </row>
    <row r="42969" spans="44:74">
      <c r="AR42969" s="8"/>
      <c r="BV42969" s="38"/>
    </row>
    <row r="42970" spans="44:74">
      <c r="AR42970" s="8"/>
      <c r="BV42970" s="38"/>
    </row>
    <row r="42971" spans="44:74">
      <c r="AR42971" s="8"/>
      <c r="BV42971" s="38"/>
    </row>
    <row r="42972" spans="44:74">
      <c r="AR42972" s="8"/>
      <c r="BV42972" s="38"/>
    </row>
    <row r="42973" spans="44:74">
      <c r="AR42973" s="8"/>
      <c r="BV42973" s="38"/>
    </row>
    <row r="42974" spans="44:74">
      <c r="AR42974" s="8"/>
      <c r="BV42974" s="38"/>
    </row>
    <row r="42975" spans="44:74">
      <c r="AR42975" s="8"/>
      <c r="BV42975" s="38"/>
    </row>
    <row r="42976" spans="44:74">
      <c r="AR42976" s="8"/>
      <c r="BV42976" s="38"/>
    </row>
    <row r="42977" spans="44:74">
      <c r="AR42977" s="8"/>
      <c r="BV42977" s="38"/>
    </row>
    <row r="42978" spans="44:74">
      <c r="AR42978" s="8"/>
      <c r="BV42978" s="38"/>
    </row>
    <row r="42979" spans="44:74">
      <c r="AR42979" s="8"/>
      <c r="BV42979" s="38"/>
    </row>
    <row r="42980" spans="44:74">
      <c r="AR42980" s="8"/>
      <c r="BV42980" s="38"/>
    </row>
    <row r="42981" spans="44:74">
      <c r="AR42981" s="8"/>
      <c r="BV42981" s="38"/>
    </row>
    <row r="42982" spans="44:74">
      <c r="AR42982" s="8"/>
      <c r="BV42982" s="38"/>
    </row>
    <row r="42983" spans="44:74">
      <c r="AR42983" s="8"/>
      <c r="BV42983" s="38"/>
    </row>
    <row r="42984" spans="44:74">
      <c r="AR42984" s="8"/>
      <c r="BV42984" s="38"/>
    </row>
    <row r="42985" spans="44:74">
      <c r="AR42985" s="8"/>
      <c r="BV42985" s="38"/>
    </row>
    <row r="42986" spans="44:74">
      <c r="AR42986" s="8"/>
      <c r="BV42986" s="38"/>
    </row>
    <row r="42987" spans="44:74">
      <c r="AR42987" s="8"/>
      <c r="BV42987" s="38"/>
    </row>
    <row r="42988" spans="44:74">
      <c r="AR42988" s="8"/>
      <c r="BV42988" s="38"/>
    </row>
    <row r="42989" spans="44:74">
      <c r="AR42989" s="8"/>
      <c r="BV42989" s="38"/>
    </row>
    <row r="42990" spans="44:74">
      <c r="AR42990" s="8"/>
      <c r="BV42990" s="38"/>
    </row>
    <row r="42991" spans="44:74">
      <c r="AR42991" s="8"/>
      <c r="BV42991" s="38"/>
    </row>
    <row r="42992" spans="44:74">
      <c r="AR42992" s="8"/>
      <c r="BV42992" s="38"/>
    </row>
    <row r="42993" spans="44:74">
      <c r="AR42993" s="8"/>
      <c r="BV42993" s="38"/>
    </row>
    <row r="42994" spans="44:74">
      <c r="AR42994" s="8"/>
      <c r="BV42994" s="38"/>
    </row>
    <row r="42995" spans="44:74">
      <c r="AR42995" s="8"/>
      <c r="BV42995" s="38"/>
    </row>
    <row r="42996" spans="44:74">
      <c r="AR42996" s="8"/>
      <c r="BV42996" s="38"/>
    </row>
    <row r="42997" spans="44:74">
      <c r="AR42997" s="8"/>
      <c r="BV42997" s="38"/>
    </row>
    <row r="42998" spans="44:74">
      <c r="AR42998" s="8"/>
      <c r="BV42998" s="38"/>
    </row>
    <row r="42999" spans="44:74">
      <c r="AR42999" s="8"/>
      <c r="BV42999" s="38"/>
    </row>
    <row r="43000" spans="44:74">
      <c r="AR43000" s="8"/>
      <c r="BV43000" s="38"/>
    </row>
    <row r="43001" spans="44:74">
      <c r="AR43001" s="8"/>
      <c r="BV43001" s="38"/>
    </row>
    <row r="43002" spans="44:74">
      <c r="AR43002" s="8"/>
      <c r="BV43002" s="38"/>
    </row>
    <row r="43003" spans="44:74">
      <c r="AR43003" s="8"/>
      <c r="BV43003" s="38"/>
    </row>
    <row r="43004" spans="44:74">
      <c r="AR43004" s="8"/>
      <c r="BV43004" s="38"/>
    </row>
    <row r="43005" spans="44:74">
      <c r="AR43005" s="8"/>
      <c r="BV43005" s="38"/>
    </row>
    <row r="43006" spans="44:74">
      <c r="AR43006" s="8"/>
      <c r="BV43006" s="38"/>
    </row>
    <row r="43007" spans="44:74">
      <c r="AR43007" s="8"/>
      <c r="BV43007" s="38"/>
    </row>
    <row r="43008" spans="44:74">
      <c r="AR43008" s="8"/>
      <c r="BV43008" s="38"/>
    </row>
    <row r="43009" spans="44:74">
      <c r="AR43009" s="8"/>
      <c r="BV43009" s="38"/>
    </row>
    <row r="43010" spans="44:74">
      <c r="AR43010" s="8"/>
      <c r="BV43010" s="38"/>
    </row>
    <row r="43011" spans="44:74">
      <c r="AR43011" s="8"/>
      <c r="BV43011" s="38"/>
    </row>
    <row r="43012" spans="44:74">
      <c r="AR43012" s="8"/>
      <c r="BV43012" s="38"/>
    </row>
    <row r="43013" spans="44:74">
      <c r="AR43013" s="8"/>
      <c r="BV43013" s="38"/>
    </row>
    <row r="43014" spans="44:74">
      <c r="AR43014" s="8"/>
      <c r="BV43014" s="38"/>
    </row>
    <row r="43015" spans="44:74">
      <c r="AR43015" s="8"/>
      <c r="BV43015" s="38"/>
    </row>
    <row r="43016" spans="44:74">
      <c r="AR43016" s="8"/>
      <c r="BV43016" s="38"/>
    </row>
    <row r="43017" spans="44:74">
      <c r="AR43017" s="8"/>
      <c r="BV43017" s="38"/>
    </row>
    <row r="43018" spans="44:74">
      <c r="AR43018" s="8"/>
      <c r="BV43018" s="38"/>
    </row>
    <row r="43019" spans="44:74">
      <c r="AR43019" s="8"/>
      <c r="BV43019" s="38"/>
    </row>
    <row r="43020" spans="44:74">
      <c r="AR43020" s="8"/>
      <c r="BV43020" s="38"/>
    </row>
    <row r="43021" spans="44:74">
      <c r="AR43021" s="8"/>
      <c r="BV43021" s="38"/>
    </row>
    <row r="43022" spans="44:74">
      <c r="AR43022" s="8"/>
      <c r="BV43022" s="38"/>
    </row>
    <row r="43023" spans="44:74">
      <c r="AR43023" s="8"/>
      <c r="BV43023" s="38"/>
    </row>
    <row r="43024" spans="44:74">
      <c r="AR43024" s="8"/>
      <c r="BV43024" s="38"/>
    </row>
    <row r="43025" spans="44:74">
      <c r="AR43025" s="8"/>
      <c r="BV43025" s="38"/>
    </row>
    <row r="43026" spans="44:74">
      <c r="AR43026" s="8"/>
      <c r="BV43026" s="38"/>
    </row>
    <row r="43027" spans="44:74">
      <c r="AR43027" s="8"/>
      <c r="BV43027" s="38"/>
    </row>
    <row r="43028" spans="44:74">
      <c r="AR43028" s="8"/>
      <c r="BV43028" s="38"/>
    </row>
    <row r="43029" spans="44:74">
      <c r="AR43029" s="8"/>
      <c r="BV43029" s="38"/>
    </row>
    <row r="43030" spans="44:74">
      <c r="AR43030" s="8"/>
      <c r="BV43030" s="38"/>
    </row>
    <row r="43031" spans="44:74">
      <c r="AR43031" s="8"/>
      <c r="BV43031" s="38"/>
    </row>
    <row r="43032" spans="44:74">
      <c r="AR43032" s="8"/>
      <c r="BV43032" s="38"/>
    </row>
    <row r="43033" spans="44:74">
      <c r="AR43033" s="8"/>
      <c r="BV43033" s="38"/>
    </row>
    <row r="43034" spans="44:74">
      <c r="AR43034" s="8"/>
      <c r="BV43034" s="38"/>
    </row>
    <row r="43035" spans="44:74">
      <c r="AR43035" s="8"/>
      <c r="BV43035" s="38"/>
    </row>
    <row r="43036" spans="44:74">
      <c r="AR43036" s="8"/>
      <c r="BV43036" s="38"/>
    </row>
    <row r="43037" spans="44:74">
      <c r="AR43037" s="8"/>
      <c r="BV43037" s="38"/>
    </row>
    <row r="43038" spans="44:74">
      <c r="AR43038" s="8"/>
      <c r="BV43038" s="38"/>
    </row>
    <row r="43039" spans="44:74">
      <c r="AR43039" s="8"/>
      <c r="BV43039" s="38"/>
    </row>
    <row r="43040" spans="44:74">
      <c r="AR43040" s="8"/>
      <c r="BV43040" s="38"/>
    </row>
    <row r="43041" spans="44:74">
      <c r="AR43041" s="8"/>
      <c r="BV43041" s="38"/>
    </row>
    <row r="43042" spans="44:74">
      <c r="AR43042" s="8"/>
      <c r="BV43042" s="38"/>
    </row>
    <row r="43043" spans="44:74">
      <c r="AR43043" s="8"/>
      <c r="BV43043" s="38"/>
    </row>
    <row r="43044" spans="44:74">
      <c r="AR43044" s="8"/>
      <c r="BV43044" s="38"/>
    </row>
    <row r="43045" spans="44:74">
      <c r="AR43045" s="8"/>
      <c r="BV43045" s="38"/>
    </row>
    <row r="43046" spans="44:74">
      <c r="AR43046" s="8"/>
      <c r="BV43046" s="38"/>
    </row>
    <row r="43047" spans="44:74">
      <c r="AR43047" s="8"/>
      <c r="BV43047" s="38"/>
    </row>
    <row r="43048" spans="44:74">
      <c r="AR43048" s="8"/>
      <c r="BV43048" s="38"/>
    </row>
    <row r="43049" spans="44:74">
      <c r="AR43049" s="8"/>
      <c r="BV43049" s="38"/>
    </row>
    <row r="43050" spans="44:74">
      <c r="AR43050" s="8"/>
      <c r="BV43050" s="38"/>
    </row>
    <row r="43051" spans="44:74">
      <c r="AR43051" s="8"/>
      <c r="BV43051" s="38"/>
    </row>
    <row r="43052" spans="44:74">
      <c r="AR43052" s="8"/>
      <c r="BV43052" s="38"/>
    </row>
    <row r="43053" spans="44:74">
      <c r="AR43053" s="8"/>
      <c r="BV43053" s="38"/>
    </row>
    <row r="43054" spans="44:74">
      <c r="AR43054" s="8"/>
      <c r="BV43054" s="38"/>
    </row>
    <row r="43055" spans="44:74">
      <c r="AR43055" s="8"/>
      <c r="BV43055" s="38"/>
    </row>
    <row r="43056" spans="44:74">
      <c r="AR43056" s="8"/>
      <c r="BV43056" s="38"/>
    </row>
    <row r="43057" spans="44:74">
      <c r="AR43057" s="8"/>
      <c r="BV43057" s="38"/>
    </row>
    <row r="43058" spans="44:74">
      <c r="AR43058" s="8"/>
      <c r="BV43058" s="38"/>
    </row>
    <row r="43059" spans="44:74">
      <c r="AR43059" s="8"/>
      <c r="BV43059" s="38"/>
    </row>
    <row r="43060" spans="44:74">
      <c r="AR43060" s="8"/>
      <c r="BV43060" s="38"/>
    </row>
    <row r="43061" spans="44:74">
      <c r="AR43061" s="8"/>
      <c r="BV43061" s="38"/>
    </row>
    <row r="43062" spans="44:74">
      <c r="AR43062" s="8"/>
      <c r="BV43062" s="38"/>
    </row>
    <row r="43063" spans="44:74">
      <c r="AR43063" s="8"/>
      <c r="BV43063" s="38"/>
    </row>
    <row r="43064" spans="44:74">
      <c r="AR43064" s="8"/>
      <c r="BV43064" s="38"/>
    </row>
    <row r="43065" spans="44:74">
      <c r="AR43065" s="8"/>
      <c r="BV43065" s="38"/>
    </row>
    <row r="43066" spans="44:74">
      <c r="AR43066" s="8"/>
      <c r="BV43066" s="38"/>
    </row>
    <row r="43067" spans="44:74">
      <c r="AR43067" s="8"/>
      <c r="BV43067" s="38"/>
    </row>
    <row r="43068" spans="44:74">
      <c r="AR43068" s="8"/>
      <c r="BV43068" s="38"/>
    </row>
    <row r="43069" spans="44:74">
      <c r="AR43069" s="8"/>
      <c r="BV43069" s="38"/>
    </row>
    <row r="43070" spans="44:74">
      <c r="AR43070" s="8"/>
      <c r="BV43070" s="38"/>
    </row>
    <row r="43071" spans="44:74">
      <c r="AR43071" s="8"/>
      <c r="BV43071" s="38"/>
    </row>
    <row r="43072" spans="44:74">
      <c r="AR43072" s="8"/>
      <c r="BV43072" s="38"/>
    </row>
    <row r="43073" spans="44:74">
      <c r="AR43073" s="8"/>
      <c r="BV43073" s="38"/>
    </row>
    <row r="43074" spans="44:74">
      <c r="AR43074" s="8"/>
      <c r="BV43074" s="38"/>
    </row>
    <row r="43075" spans="44:74">
      <c r="AR43075" s="8"/>
      <c r="BV43075" s="38"/>
    </row>
    <row r="43076" spans="44:74">
      <c r="AR43076" s="8"/>
      <c r="BV43076" s="38"/>
    </row>
    <row r="43077" spans="44:74">
      <c r="AR43077" s="8"/>
      <c r="BV43077" s="38"/>
    </row>
    <row r="43078" spans="44:74">
      <c r="AR43078" s="8"/>
      <c r="BV43078" s="38"/>
    </row>
    <row r="43079" spans="44:74">
      <c r="AR43079" s="8"/>
      <c r="BV43079" s="38"/>
    </row>
    <row r="43080" spans="44:74">
      <c r="AR43080" s="8"/>
      <c r="BV43080" s="38"/>
    </row>
    <row r="43081" spans="44:74">
      <c r="AR43081" s="8"/>
      <c r="BV43081" s="38"/>
    </row>
    <row r="43082" spans="44:74">
      <c r="AR43082" s="8"/>
      <c r="BV43082" s="38"/>
    </row>
    <row r="43083" spans="44:74">
      <c r="AR43083" s="8"/>
      <c r="BV43083" s="38"/>
    </row>
    <row r="43084" spans="44:74">
      <c r="AR43084" s="8"/>
      <c r="BV43084" s="38"/>
    </row>
    <row r="43085" spans="44:74">
      <c r="AR43085" s="8"/>
      <c r="BV43085" s="38"/>
    </row>
    <row r="43086" spans="44:74">
      <c r="AR43086" s="8"/>
      <c r="BV43086" s="38"/>
    </row>
    <row r="43087" spans="44:74">
      <c r="AR43087" s="8"/>
      <c r="BV43087" s="38"/>
    </row>
    <row r="43088" spans="44:74">
      <c r="AR43088" s="8"/>
      <c r="BV43088" s="38"/>
    </row>
    <row r="43089" spans="44:74">
      <c r="AR43089" s="8"/>
      <c r="BV43089" s="38"/>
    </row>
    <row r="43090" spans="44:74">
      <c r="AR43090" s="8"/>
      <c r="BV43090" s="38"/>
    </row>
    <row r="43091" spans="44:74">
      <c r="AR43091" s="8"/>
      <c r="BV43091" s="38"/>
    </row>
    <row r="43092" spans="44:74">
      <c r="AR43092" s="8"/>
      <c r="BV43092" s="38"/>
    </row>
    <row r="43093" spans="44:74">
      <c r="AR43093" s="8"/>
      <c r="BV43093" s="38"/>
    </row>
    <row r="43094" spans="44:74">
      <c r="AR43094" s="8"/>
      <c r="BV43094" s="38"/>
    </row>
    <row r="43095" spans="44:74">
      <c r="AR43095" s="8"/>
      <c r="BV43095" s="38"/>
    </row>
    <row r="43096" spans="44:74">
      <c r="AR43096" s="8"/>
      <c r="BV43096" s="38"/>
    </row>
    <row r="43097" spans="44:74">
      <c r="AR43097" s="8"/>
      <c r="BV43097" s="38"/>
    </row>
    <row r="43098" spans="44:74">
      <c r="AR43098" s="8"/>
      <c r="BV43098" s="38"/>
    </row>
    <row r="43099" spans="44:74">
      <c r="AR43099" s="8"/>
      <c r="BV43099" s="38"/>
    </row>
    <row r="43100" spans="44:74">
      <c r="AR43100" s="8"/>
      <c r="BV43100" s="38"/>
    </row>
    <row r="43101" spans="44:74">
      <c r="AR43101" s="8"/>
      <c r="BV43101" s="38"/>
    </row>
    <row r="43102" spans="44:74">
      <c r="AR43102" s="8"/>
      <c r="BV43102" s="38"/>
    </row>
    <row r="43103" spans="44:74">
      <c r="AR43103" s="8"/>
      <c r="BV43103" s="38"/>
    </row>
    <row r="43104" spans="44:74">
      <c r="AR43104" s="8"/>
      <c r="BV43104" s="38"/>
    </row>
    <row r="43105" spans="44:74">
      <c r="AR43105" s="8"/>
      <c r="BV43105" s="38"/>
    </row>
    <row r="43106" spans="44:74">
      <c r="AR43106" s="8"/>
      <c r="BV43106" s="38"/>
    </row>
    <row r="43107" spans="44:74">
      <c r="AR43107" s="8"/>
      <c r="BV43107" s="38"/>
    </row>
    <row r="43108" spans="44:74">
      <c r="AR43108" s="8"/>
      <c r="BV43108" s="38"/>
    </row>
    <row r="43109" spans="44:74">
      <c r="AR43109" s="8"/>
      <c r="BV43109" s="38"/>
    </row>
    <row r="43110" spans="44:74">
      <c r="AR43110" s="8"/>
      <c r="BV43110" s="38"/>
    </row>
    <row r="43111" spans="44:74">
      <c r="AR43111" s="8"/>
      <c r="BV43111" s="38"/>
    </row>
    <row r="43112" spans="44:74">
      <c r="AR43112" s="8"/>
      <c r="BV43112" s="38"/>
    </row>
    <row r="43113" spans="44:74">
      <c r="AR43113" s="8"/>
      <c r="BV43113" s="38"/>
    </row>
    <row r="43114" spans="44:74">
      <c r="AR43114" s="8"/>
      <c r="BV43114" s="38"/>
    </row>
    <row r="43115" spans="44:74">
      <c r="AR43115" s="8"/>
      <c r="BV43115" s="38"/>
    </row>
    <row r="43116" spans="44:74">
      <c r="AR43116" s="8"/>
      <c r="BV43116" s="38"/>
    </row>
    <row r="43117" spans="44:74">
      <c r="AR43117" s="8"/>
      <c r="BV43117" s="38"/>
    </row>
    <row r="43118" spans="44:74">
      <c r="AR43118" s="8"/>
      <c r="BV43118" s="38"/>
    </row>
    <row r="43119" spans="44:74">
      <c r="AR43119" s="8"/>
      <c r="BV43119" s="38"/>
    </row>
    <row r="43120" spans="44:74">
      <c r="AR43120" s="8"/>
      <c r="BV43120" s="38"/>
    </row>
    <row r="43121" spans="44:74">
      <c r="AR43121" s="8"/>
      <c r="BV43121" s="38"/>
    </row>
    <row r="43122" spans="44:74">
      <c r="AR43122" s="8"/>
      <c r="BV43122" s="38"/>
    </row>
    <row r="43123" spans="44:74">
      <c r="AR43123" s="8"/>
      <c r="BV43123" s="38"/>
    </row>
    <row r="43124" spans="44:74">
      <c r="AR43124" s="8"/>
      <c r="BV43124" s="38"/>
    </row>
    <row r="43125" spans="44:74">
      <c r="AR43125" s="8"/>
      <c r="BV43125" s="38"/>
    </row>
    <row r="43126" spans="44:74">
      <c r="AR43126" s="8"/>
      <c r="BV43126" s="38"/>
    </row>
    <row r="43127" spans="44:74">
      <c r="AR43127" s="8"/>
      <c r="BV43127" s="38"/>
    </row>
    <row r="43128" spans="44:74">
      <c r="AR43128" s="8"/>
      <c r="BV43128" s="38"/>
    </row>
    <row r="43129" spans="44:74">
      <c r="AR43129" s="8"/>
      <c r="BV43129" s="38"/>
    </row>
    <row r="43130" spans="44:74">
      <c r="AR43130" s="8"/>
      <c r="BV43130" s="38"/>
    </row>
    <row r="43131" spans="44:74">
      <c r="AR43131" s="8"/>
      <c r="BV43131" s="38"/>
    </row>
    <row r="43132" spans="44:74">
      <c r="AR43132" s="8"/>
      <c r="BV43132" s="38"/>
    </row>
    <row r="43133" spans="44:74">
      <c r="AR43133" s="8"/>
      <c r="BV43133" s="38"/>
    </row>
    <row r="43134" spans="44:74">
      <c r="AR43134" s="8"/>
      <c r="BV43134" s="38"/>
    </row>
    <row r="43135" spans="44:74">
      <c r="AR43135" s="8"/>
      <c r="BV43135" s="38"/>
    </row>
    <row r="43136" spans="44:74">
      <c r="AR43136" s="8"/>
      <c r="BV43136" s="38"/>
    </row>
    <row r="43137" spans="44:74">
      <c r="AR43137" s="8"/>
      <c r="BV43137" s="38"/>
    </row>
    <row r="43138" spans="44:74">
      <c r="AR43138" s="8"/>
      <c r="BV43138" s="38"/>
    </row>
    <row r="43139" spans="44:74">
      <c r="AR43139" s="8"/>
      <c r="BV43139" s="38"/>
    </row>
    <row r="43140" spans="44:74">
      <c r="AR43140" s="8"/>
      <c r="BV43140" s="38"/>
    </row>
    <row r="43141" spans="44:74">
      <c r="AR43141" s="8"/>
      <c r="BV43141" s="38"/>
    </row>
    <row r="43142" spans="44:74">
      <c r="AR43142" s="8"/>
      <c r="BV43142" s="38"/>
    </row>
    <row r="43143" spans="44:74">
      <c r="AR43143" s="8"/>
      <c r="BV43143" s="38"/>
    </row>
    <row r="43144" spans="44:74">
      <c r="AR43144" s="8"/>
      <c r="BV43144" s="38"/>
    </row>
    <row r="43145" spans="44:74">
      <c r="AR43145" s="8"/>
      <c r="BV43145" s="38"/>
    </row>
    <row r="43146" spans="44:74">
      <c r="AR43146" s="8"/>
      <c r="BV43146" s="38"/>
    </row>
    <row r="43147" spans="44:74">
      <c r="AR43147" s="8"/>
      <c r="BV43147" s="38"/>
    </row>
    <row r="43148" spans="44:74">
      <c r="AR43148" s="8"/>
      <c r="BV43148" s="38"/>
    </row>
    <row r="43149" spans="44:74">
      <c r="AR43149" s="8"/>
      <c r="BV43149" s="38"/>
    </row>
    <row r="43150" spans="44:74">
      <c r="AR43150" s="8"/>
      <c r="BV43150" s="38"/>
    </row>
    <row r="43151" spans="44:74">
      <c r="AR43151" s="8"/>
      <c r="BV43151" s="38"/>
    </row>
    <row r="43152" spans="44:74">
      <c r="AR43152" s="8"/>
      <c r="BV43152" s="38"/>
    </row>
    <row r="43153" spans="44:74">
      <c r="AR43153" s="8"/>
      <c r="BV43153" s="38"/>
    </row>
    <row r="43154" spans="44:74">
      <c r="AR43154" s="8"/>
      <c r="BV43154" s="38"/>
    </row>
    <row r="43155" spans="44:74">
      <c r="AR43155" s="8"/>
      <c r="BV43155" s="38"/>
    </row>
    <row r="43156" spans="44:74">
      <c r="AR43156" s="8"/>
      <c r="BV43156" s="38"/>
    </row>
    <row r="43157" spans="44:74">
      <c r="AR43157" s="8"/>
      <c r="BV43157" s="38"/>
    </row>
    <row r="43158" spans="44:74">
      <c r="AR43158" s="8"/>
      <c r="BV43158" s="38"/>
    </row>
    <row r="43159" spans="44:74">
      <c r="AR43159" s="8"/>
      <c r="BV43159" s="38"/>
    </row>
    <row r="43160" spans="44:74">
      <c r="AR43160" s="8"/>
      <c r="BV43160" s="38"/>
    </row>
    <row r="43161" spans="44:74">
      <c r="AR43161" s="8"/>
      <c r="BV43161" s="38"/>
    </row>
    <row r="43162" spans="44:74">
      <c r="AR43162" s="8"/>
      <c r="BV43162" s="38"/>
    </row>
    <row r="43163" spans="44:74">
      <c r="AR43163" s="8"/>
      <c r="BV43163" s="38"/>
    </row>
    <row r="43164" spans="44:74">
      <c r="AR43164" s="8"/>
      <c r="BV43164" s="38"/>
    </row>
    <row r="43165" spans="44:74">
      <c r="AR43165" s="8"/>
      <c r="BV43165" s="38"/>
    </row>
    <row r="43166" spans="44:74">
      <c r="AR43166" s="8"/>
      <c r="BV43166" s="38"/>
    </row>
    <row r="43167" spans="44:74">
      <c r="AR43167" s="8"/>
      <c r="BV43167" s="38"/>
    </row>
    <row r="43168" spans="44:74">
      <c r="AR43168" s="8"/>
      <c r="BV43168" s="38"/>
    </row>
    <row r="43169" spans="44:74">
      <c r="AR43169" s="8"/>
      <c r="BV43169" s="38"/>
    </row>
    <row r="43170" spans="44:74">
      <c r="AR43170" s="8"/>
      <c r="BV43170" s="38"/>
    </row>
    <row r="43171" spans="44:74">
      <c r="AR43171" s="8"/>
      <c r="BV43171" s="38"/>
    </row>
    <row r="43172" spans="44:74">
      <c r="AR43172" s="8"/>
      <c r="BV43172" s="38"/>
    </row>
    <row r="43173" spans="44:74">
      <c r="AR43173" s="8"/>
      <c r="BV43173" s="38"/>
    </row>
    <row r="43174" spans="44:74">
      <c r="AR43174" s="8"/>
      <c r="BV43174" s="38"/>
    </row>
    <row r="43175" spans="44:74">
      <c r="AR43175" s="8"/>
      <c r="BV43175" s="38"/>
    </row>
    <row r="43176" spans="44:74">
      <c r="AR43176" s="8"/>
      <c r="BV43176" s="38"/>
    </row>
    <row r="43177" spans="44:74">
      <c r="AR43177" s="8"/>
      <c r="BV43177" s="38"/>
    </row>
    <row r="43178" spans="44:74">
      <c r="AR43178" s="8"/>
      <c r="BV43178" s="38"/>
    </row>
    <row r="43179" spans="44:74">
      <c r="AR43179" s="8"/>
      <c r="BV43179" s="38"/>
    </row>
    <row r="43180" spans="44:74">
      <c r="AR43180" s="8"/>
      <c r="BV43180" s="38"/>
    </row>
    <row r="43181" spans="44:74">
      <c r="AR43181" s="8"/>
      <c r="BV43181" s="38"/>
    </row>
    <row r="43182" spans="44:74">
      <c r="AR43182" s="8"/>
      <c r="BV43182" s="38"/>
    </row>
    <row r="43183" spans="44:74">
      <c r="AR43183" s="8"/>
      <c r="BV43183" s="38"/>
    </row>
    <row r="43184" spans="44:74">
      <c r="AR43184" s="8"/>
      <c r="BV43184" s="38"/>
    </row>
    <row r="43185" spans="44:74">
      <c r="AR43185" s="8"/>
      <c r="BV43185" s="38"/>
    </row>
    <row r="43186" spans="44:74">
      <c r="AR43186" s="8"/>
      <c r="BV43186" s="38"/>
    </row>
    <row r="43187" spans="44:74">
      <c r="AR43187" s="8"/>
      <c r="BV43187" s="38"/>
    </row>
    <row r="43188" spans="44:74">
      <c r="AR43188" s="8"/>
      <c r="BV43188" s="38"/>
    </row>
    <row r="43189" spans="44:74">
      <c r="AR43189" s="8"/>
      <c r="BV43189" s="38"/>
    </row>
    <row r="43190" spans="44:74">
      <c r="AR43190" s="8"/>
      <c r="BV43190" s="38"/>
    </row>
    <row r="43191" spans="44:74">
      <c r="AR43191" s="8"/>
      <c r="BV43191" s="38"/>
    </row>
    <row r="43192" spans="44:74">
      <c r="AR43192" s="8"/>
      <c r="BV43192" s="38"/>
    </row>
    <row r="43193" spans="44:74">
      <c r="AR43193" s="8"/>
      <c r="BV43193" s="38"/>
    </row>
    <row r="43194" spans="44:74">
      <c r="AR43194" s="8"/>
      <c r="BV43194" s="38"/>
    </row>
    <row r="43195" spans="44:74">
      <c r="AR43195" s="8"/>
      <c r="BV43195" s="38"/>
    </row>
    <row r="43196" spans="44:74">
      <c r="AR43196" s="8"/>
      <c r="BV43196" s="38"/>
    </row>
    <row r="43197" spans="44:74">
      <c r="AR43197" s="8"/>
      <c r="BV43197" s="38"/>
    </row>
    <row r="43198" spans="44:74">
      <c r="AR43198" s="8"/>
      <c r="BV43198" s="38"/>
    </row>
    <row r="43199" spans="44:74">
      <c r="AR43199" s="8"/>
      <c r="BV43199" s="38"/>
    </row>
    <row r="43200" spans="44:74">
      <c r="AR43200" s="8"/>
      <c r="BV43200" s="38"/>
    </row>
    <row r="43201" spans="44:74">
      <c r="AR43201" s="8"/>
      <c r="BV43201" s="38"/>
    </row>
    <row r="43202" spans="44:74">
      <c r="AR43202" s="8"/>
      <c r="BV43202" s="38"/>
    </row>
    <row r="43203" spans="44:74">
      <c r="AR43203" s="8"/>
      <c r="BV43203" s="38"/>
    </row>
    <row r="43204" spans="44:74">
      <c r="AR43204" s="8"/>
      <c r="BV43204" s="38"/>
    </row>
    <row r="43205" spans="44:74">
      <c r="AR43205" s="8"/>
      <c r="BV43205" s="38"/>
    </row>
    <row r="43206" spans="44:74">
      <c r="AR43206" s="8"/>
      <c r="BV43206" s="38"/>
    </row>
    <row r="43207" spans="44:74">
      <c r="AR43207" s="8"/>
      <c r="BV43207" s="38"/>
    </row>
    <row r="43208" spans="44:74">
      <c r="AR43208" s="8"/>
      <c r="BV43208" s="38"/>
    </row>
    <row r="43209" spans="44:74">
      <c r="AR43209" s="8"/>
      <c r="BV43209" s="38"/>
    </row>
    <row r="43210" spans="44:74">
      <c r="AR43210" s="8"/>
      <c r="BV43210" s="38"/>
    </row>
    <row r="43211" spans="44:74">
      <c r="AR43211" s="8"/>
      <c r="BV43211" s="38"/>
    </row>
    <row r="43212" spans="44:74">
      <c r="AR43212" s="8"/>
      <c r="BV43212" s="38"/>
    </row>
    <row r="43213" spans="44:74">
      <c r="AR43213" s="8"/>
      <c r="BV43213" s="38"/>
    </row>
    <row r="43214" spans="44:74">
      <c r="AR43214" s="8"/>
      <c r="BV43214" s="38"/>
    </row>
    <row r="43215" spans="44:74">
      <c r="AR43215" s="8"/>
      <c r="BV43215" s="38"/>
    </row>
    <row r="43216" spans="44:74">
      <c r="AR43216" s="8"/>
      <c r="BV43216" s="38"/>
    </row>
    <row r="43217" spans="44:74">
      <c r="AR43217" s="8"/>
      <c r="BV43217" s="38"/>
    </row>
    <row r="43218" spans="44:74">
      <c r="AR43218" s="8"/>
      <c r="BV43218" s="38"/>
    </row>
    <row r="43219" spans="44:74">
      <c r="AR43219" s="8"/>
      <c r="BV43219" s="38"/>
    </row>
    <row r="43220" spans="44:74">
      <c r="AR43220" s="8"/>
      <c r="BV43220" s="38"/>
    </row>
    <row r="43221" spans="44:74">
      <c r="AR43221" s="8"/>
      <c r="BV43221" s="38"/>
    </row>
    <row r="43222" spans="44:74">
      <c r="AR43222" s="8"/>
      <c r="BV43222" s="38"/>
    </row>
    <row r="43223" spans="44:74">
      <c r="AR43223" s="8"/>
      <c r="BV43223" s="38"/>
    </row>
    <row r="43224" spans="44:74">
      <c r="AR43224" s="8"/>
      <c r="BV43224" s="38"/>
    </row>
    <row r="43225" spans="44:74">
      <c r="AR43225" s="8"/>
      <c r="BV43225" s="38"/>
    </row>
    <row r="43226" spans="44:74">
      <c r="AR43226" s="8"/>
      <c r="BV43226" s="38"/>
    </row>
    <row r="43227" spans="44:74">
      <c r="AR43227" s="8"/>
      <c r="BV43227" s="38"/>
    </row>
    <row r="43228" spans="44:74">
      <c r="AR43228" s="8"/>
      <c r="BV43228" s="38"/>
    </row>
    <row r="43229" spans="44:74">
      <c r="AR43229" s="8"/>
      <c r="BV43229" s="38"/>
    </row>
    <row r="43230" spans="44:74">
      <c r="AR43230" s="8"/>
      <c r="BV43230" s="38"/>
    </row>
    <row r="43231" spans="44:74">
      <c r="AR43231" s="8"/>
      <c r="BV43231" s="38"/>
    </row>
    <row r="43232" spans="44:74">
      <c r="AR43232" s="8"/>
      <c r="BV43232" s="38"/>
    </row>
    <row r="43233" spans="44:74">
      <c r="AR43233" s="8"/>
      <c r="BV43233" s="38"/>
    </row>
    <row r="43234" spans="44:74">
      <c r="AR43234" s="8"/>
      <c r="BV43234" s="38"/>
    </row>
    <row r="43235" spans="44:74">
      <c r="AR43235" s="8"/>
      <c r="BV43235" s="38"/>
    </row>
    <row r="43236" spans="44:74">
      <c r="AR43236" s="8"/>
      <c r="BV43236" s="38"/>
    </row>
    <row r="43237" spans="44:74">
      <c r="AR43237" s="8"/>
      <c r="BV43237" s="38"/>
    </row>
    <row r="43238" spans="44:74">
      <c r="AR43238" s="8"/>
      <c r="BV43238" s="38"/>
    </row>
    <row r="43239" spans="44:74">
      <c r="AR43239" s="8"/>
      <c r="BV43239" s="38"/>
    </row>
    <row r="43240" spans="44:74">
      <c r="AR43240" s="8"/>
      <c r="BV43240" s="38"/>
    </row>
    <row r="43241" spans="44:74">
      <c r="AR43241" s="8"/>
      <c r="BV43241" s="38"/>
    </row>
    <row r="43242" spans="44:74">
      <c r="AR43242" s="8"/>
      <c r="BV43242" s="38"/>
    </row>
    <row r="43243" spans="44:74">
      <c r="AR43243" s="8"/>
      <c r="BV43243" s="38"/>
    </row>
    <row r="43244" spans="44:74">
      <c r="AR43244" s="8"/>
      <c r="BV43244" s="38"/>
    </row>
    <row r="43245" spans="44:74">
      <c r="AR43245" s="8"/>
      <c r="BV43245" s="38"/>
    </row>
    <row r="43246" spans="44:74">
      <c r="AR43246" s="8"/>
      <c r="BV43246" s="38"/>
    </row>
    <row r="43247" spans="44:74">
      <c r="AR43247" s="8"/>
      <c r="BV43247" s="38"/>
    </row>
    <row r="43248" spans="44:74">
      <c r="AR43248" s="8"/>
      <c r="BV43248" s="38"/>
    </row>
    <row r="43249" spans="44:74">
      <c r="AR43249" s="8"/>
      <c r="BV43249" s="38"/>
    </row>
    <row r="43250" spans="44:74">
      <c r="AR43250" s="8"/>
      <c r="BV43250" s="38"/>
    </row>
    <row r="43251" spans="44:74">
      <c r="AR43251" s="8"/>
      <c r="BV43251" s="38"/>
    </row>
    <row r="43252" spans="44:74">
      <c r="AR43252" s="8"/>
      <c r="BV43252" s="38"/>
    </row>
    <row r="43253" spans="44:74">
      <c r="AR43253" s="8"/>
      <c r="BV43253" s="38"/>
    </row>
    <row r="43254" spans="44:74">
      <c r="AR43254" s="8"/>
      <c r="BV43254" s="38"/>
    </row>
    <row r="43255" spans="44:74">
      <c r="AR43255" s="8"/>
      <c r="BV43255" s="38"/>
    </row>
    <row r="43256" spans="44:74">
      <c r="AR43256" s="8"/>
      <c r="BV43256" s="38"/>
    </row>
    <row r="43257" spans="44:74">
      <c r="AR43257" s="8"/>
      <c r="BV43257" s="38"/>
    </row>
    <row r="43258" spans="44:74">
      <c r="AR43258" s="8"/>
      <c r="BV43258" s="38"/>
    </row>
    <row r="43259" spans="44:74">
      <c r="AR43259" s="8"/>
      <c r="BV43259" s="38"/>
    </row>
    <row r="43260" spans="44:74">
      <c r="AR43260" s="8"/>
      <c r="BV43260" s="38"/>
    </row>
    <row r="43261" spans="44:74">
      <c r="AR43261" s="8"/>
      <c r="BV43261" s="38"/>
    </row>
    <row r="43262" spans="44:74">
      <c r="AR43262" s="8"/>
      <c r="BV43262" s="38"/>
    </row>
    <row r="43263" spans="44:74">
      <c r="AR43263" s="8"/>
      <c r="BV43263" s="38"/>
    </row>
    <row r="43264" spans="44:74">
      <c r="AR43264" s="8"/>
      <c r="BV43264" s="38"/>
    </row>
    <row r="43265" spans="44:74">
      <c r="AR43265" s="8"/>
      <c r="BV43265" s="38"/>
    </row>
    <row r="43266" spans="44:74">
      <c r="AR43266" s="8"/>
      <c r="BV43266" s="38"/>
    </row>
    <row r="43267" spans="44:74">
      <c r="AR43267" s="8"/>
      <c r="BV43267" s="38"/>
    </row>
    <row r="43268" spans="44:74">
      <c r="AR43268" s="8"/>
      <c r="BV43268" s="38"/>
    </row>
    <row r="43269" spans="44:74">
      <c r="AR43269" s="8"/>
      <c r="BV43269" s="38"/>
    </row>
    <row r="43270" spans="44:74">
      <c r="AR43270" s="8"/>
      <c r="BV43270" s="38"/>
    </row>
    <row r="43271" spans="44:74">
      <c r="AR43271" s="8"/>
      <c r="BV43271" s="38"/>
    </row>
    <row r="43272" spans="44:74">
      <c r="AR43272" s="8"/>
      <c r="BV43272" s="38"/>
    </row>
    <row r="43273" spans="44:74">
      <c r="AR43273" s="8"/>
      <c r="BV43273" s="38"/>
    </row>
    <row r="43274" spans="44:74">
      <c r="AR43274" s="8"/>
      <c r="BV43274" s="38"/>
    </row>
    <row r="43275" spans="44:74">
      <c r="AR43275" s="8"/>
      <c r="BV43275" s="38"/>
    </row>
    <row r="43276" spans="44:74">
      <c r="AR43276" s="8"/>
      <c r="BV43276" s="38"/>
    </row>
    <row r="43277" spans="44:74">
      <c r="AR43277" s="8"/>
      <c r="BV43277" s="38"/>
    </row>
    <row r="43278" spans="44:74">
      <c r="AR43278" s="8"/>
      <c r="BV43278" s="38"/>
    </row>
    <row r="43279" spans="44:74">
      <c r="AR43279" s="8"/>
      <c r="BV43279" s="38"/>
    </row>
    <row r="43280" spans="44:74">
      <c r="AR43280" s="8"/>
      <c r="BV43280" s="38"/>
    </row>
    <row r="43281" spans="44:74">
      <c r="AR43281" s="8"/>
      <c r="BV43281" s="38"/>
    </row>
    <row r="43282" spans="44:74">
      <c r="AR43282" s="8"/>
      <c r="BV43282" s="38"/>
    </row>
    <row r="43283" spans="44:74">
      <c r="AR43283" s="8"/>
      <c r="BV43283" s="38"/>
    </row>
    <row r="43284" spans="44:74">
      <c r="AR43284" s="8"/>
      <c r="BV43284" s="38"/>
    </row>
    <row r="43285" spans="44:74">
      <c r="AR43285" s="8"/>
      <c r="BV43285" s="38"/>
    </row>
    <row r="43286" spans="44:74">
      <c r="AR43286" s="8"/>
      <c r="BV43286" s="38"/>
    </row>
    <row r="43287" spans="44:74">
      <c r="AR43287" s="8"/>
      <c r="BV43287" s="38"/>
    </row>
    <row r="43288" spans="44:74">
      <c r="AR43288" s="8"/>
      <c r="BV43288" s="38"/>
    </row>
    <row r="43289" spans="44:74">
      <c r="AR43289" s="8"/>
      <c r="BV43289" s="38"/>
    </row>
    <row r="43290" spans="44:74">
      <c r="AR43290" s="8"/>
      <c r="BV43290" s="38"/>
    </row>
    <row r="43291" spans="44:74">
      <c r="AR43291" s="8"/>
      <c r="BV43291" s="38"/>
    </row>
    <row r="43292" spans="44:74">
      <c r="AR43292" s="8"/>
      <c r="BV43292" s="38"/>
    </row>
    <row r="43293" spans="44:74">
      <c r="AR43293" s="8"/>
      <c r="BV43293" s="38"/>
    </row>
    <row r="43294" spans="44:74">
      <c r="AR43294" s="8"/>
      <c r="BV43294" s="38"/>
    </row>
    <row r="43295" spans="44:74">
      <c r="AR43295" s="8"/>
      <c r="BV43295" s="38"/>
    </row>
    <row r="43296" spans="44:74">
      <c r="AR43296" s="8"/>
      <c r="BV43296" s="38"/>
    </row>
    <row r="43297" spans="44:74">
      <c r="AR43297" s="8"/>
      <c r="BV43297" s="38"/>
    </row>
    <row r="43298" spans="44:74">
      <c r="AR43298" s="8"/>
      <c r="BV43298" s="38"/>
    </row>
    <row r="43299" spans="44:74">
      <c r="AR43299" s="8"/>
      <c r="BV43299" s="38"/>
    </row>
    <row r="43300" spans="44:74">
      <c r="AR43300" s="8"/>
      <c r="BV43300" s="38"/>
    </row>
    <row r="43301" spans="44:74">
      <c r="AR43301" s="8"/>
      <c r="BV43301" s="38"/>
    </row>
    <row r="43302" spans="44:74">
      <c r="AR43302" s="8"/>
      <c r="BV43302" s="38"/>
    </row>
    <row r="43303" spans="44:74">
      <c r="AR43303" s="8"/>
      <c r="BV43303" s="38"/>
    </row>
    <row r="43304" spans="44:74">
      <c r="AR43304" s="8"/>
      <c r="BV43304" s="38"/>
    </row>
    <row r="43305" spans="44:74">
      <c r="AR43305" s="8"/>
      <c r="BV43305" s="38"/>
    </row>
    <row r="43306" spans="44:74">
      <c r="AR43306" s="8"/>
      <c r="BV43306" s="38"/>
    </row>
    <row r="43307" spans="44:74">
      <c r="AR43307" s="8"/>
      <c r="BV43307" s="38"/>
    </row>
    <row r="43308" spans="44:74">
      <c r="AR43308" s="8"/>
      <c r="BV43308" s="38"/>
    </row>
    <row r="43309" spans="44:74">
      <c r="AR43309" s="8"/>
      <c r="BV43309" s="38"/>
    </row>
    <row r="43310" spans="44:74">
      <c r="AR43310" s="8"/>
      <c r="BV43310" s="38"/>
    </row>
    <row r="43311" spans="44:74">
      <c r="AR43311" s="8"/>
      <c r="BV43311" s="38"/>
    </row>
    <row r="43312" spans="44:74">
      <c r="AR43312" s="8"/>
      <c r="BV43312" s="38"/>
    </row>
    <row r="43313" spans="44:74">
      <c r="AR43313" s="8"/>
      <c r="BV43313" s="38"/>
    </row>
    <row r="43314" spans="44:74">
      <c r="AR43314" s="8"/>
      <c r="BV43314" s="38"/>
    </row>
    <row r="43315" spans="44:74">
      <c r="AR43315" s="8"/>
      <c r="BV43315" s="38"/>
    </row>
    <row r="43316" spans="44:74">
      <c r="AR43316" s="8"/>
      <c r="BV43316" s="38"/>
    </row>
    <row r="43317" spans="44:74">
      <c r="AR43317" s="8"/>
      <c r="BV43317" s="38"/>
    </row>
    <row r="43318" spans="44:74">
      <c r="AR43318" s="8"/>
      <c r="BV43318" s="38"/>
    </row>
    <row r="43319" spans="44:74">
      <c r="AR43319" s="8"/>
      <c r="BV43319" s="38"/>
    </row>
    <row r="43320" spans="44:74">
      <c r="AR43320" s="8"/>
      <c r="BV43320" s="38"/>
    </row>
    <row r="43321" spans="44:74">
      <c r="AR43321" s="8"/>
      <c r="BV43321" s="38"/>
    </row>
    <row r="43322" spans="44:74">
      <c r="AR43322" s="8"/>
      <c r="BV43322" s="38"/>
    </row>
    <row r="43323" spans="44:74">
      <c r="AR43323" s="8"/>
      <c r="BV43323" s="38"/>
    </row>
    <row r="43324" spans="44:74">
      <c r="AR43324" s="8"/>
      <c r="BV43324" s="38"/>
    </row>
    <row r="43325" spans="44:74">
      <c r="AR43325" s="8"/>
      <c r="BV43325" s="38"/>
    </row>
    <row r="43326" spans="44:74">
      <c r="AR43326" s="8"/>
      <c r="BV43326" s="38"/>
    </row>
    <row r="43327" spans="44:74">
      <c r="AR43327" s="8"/>
      <c r="BV43327" s="38"/>
    </row>
    <row r="43328" spans="44:74">
      <c r="AR43328" s="8"/>
      <c r="BV43328" s="38"/>
    </row>
    <row r="43329" spans="44:74">
      <c r="AR43329" s="8"/>
      <c r="BV43329" s="38"/>
    </row>
    <row r="43330" spans="44:74">
      <c r="AR43330" s="8"/>
      <c r="BV43330" s="38"/>
    </row>
    <row r="43331" spans="44:74">
      <c r="AR43331" s="8"/>
      <c r="BV43331" s="38"/>
    </row>
    <row r="43332" spans="44:74">
      <c r="AR43332" s="8"/>
      <c r="BV43332" s="38"/>
    </row>
    <row r="43333" spans="44:74">
      <c r="AR43333" s="8"/>
      <c r="BV43333" s="38"/>
    </row>
    <row r="43334" spans="44:74">
      <c r="AR43334" s="8"/>
      <c r="BV43334" s="38"/>
    </row>
    <row r="43335" spans="44:74">
      <c r="AR43335" s="8"/>
      <c r="BV43335" s="38"/>
    </row>
    <row r="43336" spans="44:74">
      <c r="AR43336" s="8"/>
      <c r="BV43336" s="38"/>
    </row>
    <row r="43337" spans="44:74">
      <c r="AR43337" s="8"/>
      <c r="BV43337" s="38"/>
    </row>
    <row r="43338" spans="44:74">
      <c r="AR43338" s="8"/>
      <c r="BV43338" s="38"/>
    </row>
    <row r="43339" spans="44:74">
      <c r="AR43339" s="8"/>
      <c r="BV43339" s="38"/>
    </row>
    <row r="43340" spans="44:74">
      <c r="AR43340" s="8"/>
      <c r="BV43340" s="38"/>
    </row>
    <row r="43341" spans="44:74">
      <c r="AR43341" s="8"/>
      <c r="BV43341" s="38"/>
    </row>
    <row r="43342" spans="44:74">
      <c r="AR43342" s="8"/>
      <c r="BV43342" s="38"/>
    </row>
    <row r="43343" spans="44:74">
      <c r="AR43343" s="8"/>
      <c r="BV43343" s="38"/>
    </row>
    <row r="43344" spans="44:74">
      <c r="AR43344" s="8"/>
      <c r="BV43344" s="38"/>
    </row>
    <row r="43345" spans="44:74">
      <c r="AR43345" s="8"/>
      <c r="BV43345" s="38"/>
    </row>
    <row r="43346" spans="44:74">
      <c r="AR43346" s="8"/>
      <c r="BV43346" s="38"/>
    </row>
    <row r="43347" spans="44:74">
      <c r="AR43347" s="8"/>
      <c r="BV43347" s="38"/>
    </row>
    <row r="43348" spans="44:74">
      <c r="AR43348" s="8"/>
      <c r="BV43348" s="38"/>
    </row>
    <row r="43349" spans="44:74">
      <c r="AR43349" s="8"/>
      <c r="BV43349" s="38"/>
    </row>
    <row r="43350" spans="44:74">
      <c r="AR43350" s="8"/>
      <c r="BV43350" s="38"/>
    </row>
    <row r="43351" spans="44:74">
      <c r="AR43351" s="8"/>
      <c r="BV43351" s="38"/>
    </row>
    <row r="43352" spans="44:74">
      <c r="AR43352" s="8"/>
      <c r="BV43352" s="38"/>
    </row>
    <row r="43353" spans="44:74">
      <c r="AR43353" s="8"/>
      <c r="BV43353" s="38"/>
    </row>
    <row r="43354" spans="44:74">
      <c r="AR43354" s="8"/>
      <c r="BV43354" s="38"/>
    </row>
    <row r="43355" spans="44:74">
      <c r="AR43355" s="8"/>
      <c r="BV43355" s="38"/>
    </row>
    <row r="43356" spans="44:74">
      <c r="AR43356" s="8"/>
      <c r="BV43356" s="38"/>
    </row>
    <row r="43357" spans="44:74">
      <c r="AR43357" s="8"/>
      <c r="BV43357" s="38"/>
    </row>
    <row r="43358" spans="44:74">
      <c r="AR43358" s="8"/>
      <c r="BV43358" s="38"/>
    </row>
    <row r="43359" spans="44:74">
      <c r="AR43359" s="8"/>
      <c r="BV43359" s="38"/>
    </row>
    <row r="43360" spans="44:74">
      <c r="AR43360" s="8"/>
      <c r="BV43360" s="38"/>
    </row>
    <row r="43361" spans="44:74">
      <c r="AR43361" s="8"/>
      <c r="BV43361" s="38"/>
    </row>
    <row r="43362" spans="44:74">
      <c r="AR43362" s="8"/>
      <c r="BV43362" s="38"/>
    </row>
    <row r="43363" spans="44:74">
      <c r="AR43363" s="8"/>
      <c r="BV43363" s="38"/>
    </row>
    <row r="43364" spans="44:74">
      <c r="AR43364" s="8"/>
      <c r="BV43364" s="38"/>
    </row>
    <row r="43365" spans="44:74">
      <c r="AR43365" s="8"/>
      <c r="BV43365" s="38"/>
    </row>
    <row r="43366" spans="44:74">
      <c r="AR43366" s="8"/>
      <c r="BV43366" s="38"/>
    </row>
    <row r="43367" spans="44:74">
      <c r="AR43367" s="8"/>
      <c r="BV43367" s="38"/>
    </row>
    <row r="43368" spans="44:74">
      <c r="AR43368" s="8"/>
      <c r="BV43368" s="38"/>
    </row>
    <row r="43369" spans="44:74">
      <c r="AR43369" s="8"/>
      <c r="BV43369" s="38"/>
    </row>
    <row r="43370" spans="44:74">
      <c r="AR43370" s="8"/>
      <c r="BV43370" s="38"/>
    </row>
    <row r="43371" spans="44:74">
      <c r="AR43371" s="8"/>
      <c r="BV43371" s="38"/>
    </row>
    <row r="43372" spans="44:74">
      <c r="AR43372" s="8"/>
      <c r="BV43372" s="38"/>
    </row>
    <row r="43373" spans="44:74">
      <c r="AR43373" s="8"/>
      <c r="BV43373" s="38"/>
    </row>
    <row r="43374" spans="44:74">
      <c r="AR43374" s="8"/>
      <c r="BV43374" s="38"/>
    </row>
    <row r="43375" spans="44:74">
      <c r="AR43375" s="8"/>
      <c r="BV43375" s="38"/>
    </row>
    <row r="43376" spans="44:74">
      <c r="AR43376" s="8"/>
      <c r="BV43376" s="38"/>
    </row>
    <row r="43377" spans="44:74">
      <c r="AR43377" s="8"/>
      <c r="BV43377" s="38"/>
    </row>
    <row r="43378" spans="44:74">
      <c r="AR43378" s="8"/>
      <c r="BV43378" s="38"/>
    </row>
    <row r="43379" spans="44:74">
      <c r="AR43379" s="8"/>
      <c r="BV43379" s="38"/>
    </row>
    <row r="43380" spans="44:74">
      <c r="AR43380" s="8"/>
      <c r="BV43380" s="38"/>
    </row>
    <row r="43381" spans="44:74">
      <c r="AR43381" s="8"/>
      <c r="BV43381" s="38"/>
    </row>
    <row r="43382" spans="44:74">
      <c r="AR43382" s="8"/>
      <c r="BV43382" s="38"/>
    </row>
    <row r="43383" spans="44:74">
      <c r="AR43383" s="8"/>
      <c r="BV43383" s="38"/>
    </row>
    <row r="43384" spans="44:74">
      <c r="AR43384" s="8"/>
      <c r="BV43384" s="38"/>
    </row>
    <row r="43385" spans="44:74">
      <c r="AR43385" s="8"/>
      <c r="BV43385" s="38"/>
    </row>
    <row r="43386" spans="44:74">
      <c r="AR43386" s="8"/>
      <c r="BV43386" s="38"/>
    </row>
    <row r="43387" spans="44:74">
      <c r="AR43387" s="8"/>
      <c r="BV43387" s="38"/>
    </row>
    <row r="43388" spans="44:74">
      <c r="AR43388" s="8"/>
      <c r="BV43388" s="38"/>
    </row>
    <row r="43389" spans="44:74">
      <c r="AR43389" s="8"/>
      <c r="BV43389" s="38"/>
    </row>
    <row r="43390" spans="44:74">
      <c r="AR43390" s="8"/>
      <c r="BV43390" s="38"/>
    </row>
    <row r="43391" spans="44:74">
      <c r="AR43391" s="8"/>
      <c r="BV43391" s="38"/>
    </row>
    <row r="43392" spans="44:74">
      <c r="AR43392" s="8"/>
      <c r="BV43392" s="38"/>
    </row>
    <row r="43393" spans="44:74">
      <c r="AR43393" s="8"/>
      <c r="BV43393" s="38"/>
    </row>
    <row r="43394" spans="44:74">
      <c r="AR43394" s="8"/>
      <c r="BV43394" s="38"/>
    </row>
    <row r="43395" spans="44:74">
      <c r="AR43395" s="8"/>
      <c r="BV43395" s="38"/>
    </row>
    <row r="43396" spans="44:74">
      <c r="AR43396" s="8"/>
      <c r="BV43396" s="38"/>
    </row>
    <row r="43397" spans="44:74">
      <c r="AR43397" s="8"/>
      <c r="BV43397" s="38"/>
    </row>
    <row r="43398" spans="44:74">
      <c r="AR43398" s="8"/>
      <c r="BV43398" s="38"/>
    </row>
    <row r="43399" spans="44:74">
      <c r="AR43399" s="8"/>
      <c r="BV43399" s="38"/>
    </row>
    <row r="43400" spans="44:74">
      <c r="AR43400" s="8"/>
      <c r="BV43400" s="38"/>
    </row>
    <row r="43401" spans="44:74">
      <c r="AR43401" s="8"/>
      <c r="BV43401" s="38"/>
    </row>
    <row r="43402" spans="44:74">
      <c r="AR43402" s="8"/>
      <c r="BV43402" s="38"/>
    </row>
    <row r="43403" spans="44:74">
      <c r="AR43403" s="8"/>
      <c r="BV43403" s="38"/>
    </row>
    <row r="43404" spans="44:74">
      <c r="AR43404" s="8"/>
      <c r="BV43404" s="38"/>
    </row>
    <row r="43405" spans="44:74">
      <c r="AR43405" s="8"/>
      <c r="BV43405" s="38"/>
    </row>
    <row r="43406" spans="44:74">
      <c r="AR43406" s="8"/>
      <c r="BV43406" s="38"/>
    </row>
    <row r="43407" spans="44:74">
      <c r="AR43407" s="8"/>
      <c r="BV43407" s="38"/>
    </row>
    <row r="43408" spans="44:74">
      <c r="AR43408" s="8"/>
      <c r="BV43408" s="38"/>
    </row>
    <row r="43409" spans="44:74">
      <c r="AR43409" s="8"/>
      <c r="BV43409" s="38"/>
    </row>
    <row r="43410" spans="44:74">
      <c r="AR43410" s="8"/>
      <c r="BV43410" s="38"/>
    </row>
    <row r="43411" spans="44:74">
      <c r="AR43411" s="8"/>
      <c r="BV43411" s="38"/>
    </row>
    <row r="43412" spans="44:74">
      <c r="AR43412" s="8"/>
      <c r="BV43412" s="38"/>
    </row>
    <row r="43413" spans="44:74">
      <c r="AR43413" s="8"/>
      <c r="BV43413" s="38"/>
    </row>
    <row r="43414" spans="44:74">
      <c r="AR43414" s="8"/>
      <c r="BV43414" s="38"/>
    </row>
    <row r="43415" spans="44:74">
      <c r="AR43415" s="8"/>
      <c r="BV43415" s="38"/>
    </row>
    <row r="43416" spans="44:74">
      <c r="AR43416" s="8"/>
      <c r="BV43416" s="38"/>
    </row>
    <row r="43417" spans="44:74">
      <c r="AR43417" s="8"/>
      <c r="BV43417" s="38"/>
    </row>
    <row r="43418" spans="44:74">
      <c r="AR43418" s="8"/>
      <c r="BV43418" s="38"/>
    </row>
    <row r="43419" spans="44:74">
      <c r="AR43419" s="8"/>
      <c r="BV43419" s="38"/>
    </row>
    <row r="43420" spans="44:74">
      <c r="AR43420" s="8"/>
      <c r="BV43420" s="38"/>
    </row>
    <row r="43421" spans="44:74">
      <c r="AR43421" s="8"/>
      <c r="BV43421" s="38"/>
    </row>
    <row r="43422" spans="44:74">
      <c r="AR43422" s="8"/>
      <c r="BV43422" s="38"/>
    </row>
    <row r="43423" spans="44:74">
      <c r="AR43423" s="8"/>
      <c r="BV43423" s="38"/>
    </row>
    <row r="43424" spans="44:74">
      <c r="AR43424" s="8"/>
      <c r="BV43424" s="38"/>
    </row>
    <row r="43425" spans="44:74">
      <c r="AR43425" s="8"/>
      <c r="BV43425" s="38"/>
    </row>
    <row r="43426" spans="44:74">
      <c r="AR43426" s="8"/>
      <c r="BV43426" s="38"/>
    </row>
    <row r="43427" spans="44:74">
      <c r="AR43427" s="8"/>
      <c r="BV43427" s="38"/>
    </row>
    <row r="43428" spans="44:74">
      <c r="AR43428" s="8"/>
      <c r="BV43428" s="38"/>
    </row>
    <row r="43429" spans="44:74">
      <c r="AR43429" s="8"/>
      <c r="BV43429" s="38"/>
    </row>
    <row r="43430" spans="44:74">
      <c r="AR43430" s="8"/>
      <c r="BV43430" s="38"/>
    </row>
    <row r="43431" spans="44:74">
      <c r="AR43431" s="8"/>
      <c r="BV43431" s="38"/>
    </row>
    <row r="43432" spans="44:74">
      <c r="AR43432" s="8"/>
      <c r="BV43432" s="38"/>
    </row>
    <row r="43433" spans="44:74">
      <c r="AR43433" s="8"/>
      <c r="BV43433" s="38"/>
    </row>
    <row r="43434" spans="44:74">
      <c r="AR43434" s="8"/>
      <c r="BV43434" s="38"/>
    </row>
    <row r="43435" spans="44:74">
      <c r="AR43435" s="8"/>
      <c r="BV43435" s="38"/>
    </row>
    <row r="43436" spans="44:74">
      <c r="AR43436" s="8"/>
      <c r="BV43436" s="38"/>
    </row>
    <row r="43437" spans="44:74">
      <c r="AR43437" s="8"/>
      <c r="BV43437" s="38"/>
    </row>
    <row r="43438" spans="44:74">
      <c r="AR43438" s="8"/>
      <c r="BV43438" s="38"/>
    </row>
    <row r="43439" spans="44:74">
      <c r="AR43439" s="8"/>
      <c r="BV43439" s="38"/>
    </row>
    <row r="43440" spans="44:74">
      <c r="AR43440" s="8"/>
      <c r="BV43440" s="38"/>
    </row>
    <row r="43441" spans="44:74">
      <c r="AR43441" s="8"/>
      <c r="BV43441" s="38"/>
    </row>
    <row r="43442" spans="44:74">
      <c r="AR43442" s="8"/>
      <c r="BV43442" s="38"/>
    </row>
    <row r="43443" spans="44:74">
      <c r="AR43443" s="8"/>
      <c r="BV43443" s="38"/>
    </row>
    <row r="43444" spans="44:74">
      <c r="AR43444" s="8"/>
      <c r="BV43444" s="38"/>
    </row>
    <row r="43445" spans="44:74">
      <c r="AR43445" s="8"/>
      <c r="BV43445" s="38"/>
    </row>
    <row r="43446" spans="44:74">
      <c r="AR43446" s="8"/>
      <c r="BV43446" s="38"/>
    </row>
    <row r="43447" spans="44:74">
      <c r="AR43447" s="8"/>
      <c r="BV43447" s="38"/>
    </row>
    <row r="43448" spans="44:74">
      <c r="AR43448" s="8"/>
      <c r="BV43448" s="38"/>
    </row>
    <row r="43449" spans="44:74">
      <c r="AR43449" s="8"/>
      <c r="BV43449" s="38"/>
    </row>
    <row r="43450" spans="44:74">
      <c r="AR43450" s="8"/>
      <c r="BV43450" s="38"/>
    </row>
    <row r="43451" spans="44:74">
      <c r="AR43451" s="8"/>
      <c r="BV43451" s="38"/>
    </row>
    <row r="43452" spans="44:74">
      <c r="AR43452" s="8"/>
      <c r="BV43452" s="38"/>
    </row>
    <row r="43453" spans="44:74">
      <c r="AR43453" s="8"/>
      <c r="BV43453" s="38"/>
    </row>
    <row r="43454" spans="44:74">
      <c r="AR43454" s="8"/>
      <c r="BV43454" s="38"/>
    </row>
    <row r="43455" spans="44:74">
      <c r="AR43455" s="8"/>
      <c r="BV43455" s="38"/>
    </row>
    <row r="43456" spans="44:74">
      <c r="AR43456" s="8"/>
      <c r="BV43456" s="38"/>
    </row>
    <row r="43457" spans="44:74">
      <c r="AR43457" s="8"/>
      <c r="BV43457" s="38"/>
    </row>
    <row r="43458" spans="44:74">
      <c r="AR43458" s="8"/>
      <c r="BV43458" s="38"/>
    </row>
    <row r="43459" spans="44:74">
      <c r="AR43459" s="8"/>
      <c r="BV43459" s="38"/>
    </row>
    <row r="43460" spans="44:74">
      <c r="AR43460" s="8"/>
      <c r="BV43460" s="38"/>
    </row>
    <row r="43461" spans="44:74">
      <c r="AR43461" s="8"/>
      <c r="BV43461" s="38"/>
    </row>
    <row r="43462" spans="44:74">
      <c r="AR43462" s="8"/>
      <c r="BV43462" s="38"/>
    </row>
    <row r="43463" spans="44:74">
      <c r="AR43463" s="8"/>
      <c r="BV43463" s="38"/>
    </row>
    <row r="43464" spans="44:74">
      <c r="AR43464" s="8"/>
      <c r="BV43464" s="38"/>
    </row>
    <row r="43465" spans="44:74">
      <c r="AR43465" s="8"/>
      <c r="BV43465" s="38"/>
    </row>
    <row r="43466" spans="44:74">
      <c r="AR43466" s="8"/>
      <c r="BV43466" s="38"/>
    </row>
    <row r="43467" spans="44:74">
      <c r="AR43467" s="8"/>
      <c r="BV43467" s="38"/>
    </row>
    <row r="43468" spans="44:74">
      <c r="AR43468" s="8"/>
      <c r="BV43468" s="38"/>
    </row>
    <row r="43469" spans="44:74">
      <c r="AR43469" s="8"/>
      <c r="BV43469" s="38"/>
    </row>
    <row r="43470" spans="44:74">
      <c r="AR43470" s="8"/>
      <c r="BV43470" s="38"/>
    </row>
    <row r="43471" spans="44:74">
      <c r="AR43471" s="8"/>
      <c r="BV43471" s="38"/>
    </row>
    <row r="43472" spans="44:74">
      <c r="AR43472" s="8"/>
      <c r="BV43472" s="38"/>
    </row>
    <row r="43473" spans="44:74">
      <c r="AR43473" s="8"/>
      <c r="BV43473" s="38"/>
    </row>
    <row r="43474" spans="44:74">
      <c r="AR43474" s="8"/>
      <c r="BV43474" s="38"/>
    </row>
    <row r="43475" spans="44:74">
      <c r="AR43475" s="8"/>
      <c r="BV43475" s="38"/>
    </row>
    <row r="43476" spans="44:74">
      <c r="AR43476" s="8"/>
      <c r="BV43476" s="38"/>
    </row>
    <row r="43477" spans="44:74">
      <c r="AR43477" s="8"/>
      <c r="BV43477" s="38"/>
    </row>
    <row r="43478" spans="44:74">
      <c r="AR43478" s="8"/>
      <c r="BV43478" s="38"/>
    </row>
    <row r="43479" spans="44:74">
      <c r="AR43479" s="8"/>
      <c r="BV43479" s="38"/>
    </row>
    <row r="43480" spans="44:74">
      <c r="AR43480" s="8"/>
      <c r="BV43480" s="38"/>
    </row>
    <row r="43481" spans="44:74">
      <c r="AR43481" s="8"/>
      <c r="BV43481" s="38"/>
    </row>
    <row r="43482" spans="44:74">
      <c r="AR43482" s="8"/>
      <c r="BV43482" s="38"/>
    </row>
    <row r="43483" spans="44:74">
      <c r="AR43483" s="8"/>
      <c r="BV43483" s="38"/>
    </row>
    <row r="43484" spans="44:74">
      <c r="AR43484" s="8"/>
      <c r="BV43484" s="38"/>
    </row>
    <row r="43485" spans="44:74">
      <c r="AR43485" s="8"/>
      <c r="BV43485" s="38"/>
    </row>
    <row r="43486" spans="44:74">
      <c r="AR43486" s="8"/>
      <c r="BV43486" s="38"/>
    </row>
    <row r="43487" spans="44:74">
      <c r="AR43487" s="8"/>
      <c r="BV43487" s="38"/>
    </row>
    <row r="43488" spans="44:74">
      <c r="AR43488" s="8"/>
      <c r="BV43488" s="38"/>
    </row>
    <row r="43489" spans="44:74">
      <c r="AR43489" s="8"/>
      <c r="BV43489" s="38"/>
    </row>
    <row r="43490" spans="44:74">
      <c r="AR43490" s="8"/>
      <c r="BV43490" s="38"/>
    </row>
    <row r="43491" spans="44:74">
      <c r="AR43491" s="8"/>
      <c r="BV43491" s="38"/>
    </row>
    <row r="43492" spans="44:74">
      <c r="AR43492" s="8"/>
      <c r="BV43492" s="38"/>
    </row>
    <row r="43493" spans="44:74">
      <c r="AR43493" s="8"/>
      <c r="BV43493" s="38"/>
    </row>
    <row r="43494" spans="44:74">
      <c r="AR43494" s="8"/>
      <c r="BV43494" s="38"/>
    </row>
    <row r="43495" spans="44:74">
      <c r="AR43495" s="8"/>
      <c r="BV43495" s="38"/>
    </row>
    <row r="43496" spans="44:74">
      <c r="AR43496" s="8"/>
      <c r="BV43496" s="38"/>
    </row>
    <row r="43497" spans="44:74">
      <c r="AR43497" s="8"/>
      <c r="BV43497" s="38"/>
    </row>
    <row r="43498" spans="44:74">
      <c r="AR43498" s="8"/>
      <c r="BV43498" s="38"/>
    </row>
    <row r="43499" spans="44:74">
      <c r="AR43499" s="8"/>
      <c r="BV43499" s="38"/>
    </row>
    <row r="43500" spans="44:74">
      <c r="AR43500" s="8"/>
      <c r="BV43500" s="38"/>
    </row>
    <row r="43501" spans="44:74">
      <c r="AR43501" s="8"/>
      <c r="BV43501" s="38"/>
    </row>
    <row r="43502" spans="44:74">
      <c r="AR43502" s="8"/>
      <c r="BV43502" s="38"/>
    </row>
    <row r="43503" spans="44:74">
      <c r="AR43503" s="8"/>
      <c r="BV43503" s="38"/>
    </row>
    <row r="43504" spans="44:74">
      <c r="AR43504" s="8"/>
      <c r="BV43504" s="38"/>
    </row>
    <row r="43505" spans="44:74">
      <c r="AR43505" s="8"/>
      <c r="BV43505" s="38"/>
    </row>
    <row r="43506" spans="44:74">
      <c r="AR43506" s="8"/>
      <c r="BV43506" s="38"/>
    </row>
    <row r="43507" spans="44:74">
      <c r="AR43507" s="8"/>
      <c r="BV43507" s="38"/>
    </row>
    <row r="43508" spans="44:74">
      <c r="AR43508" s="8"/>
      <c r="BV43508" s="38"/>
    </row>
    <row r="43509" spans="44:74">
      <c r="AR43509" s="8"/>
      <c r="BV43509" s="38"/>
    </row>
    <row r="43510" spans="44:74">
      <c r="AR43510" s="8"/>
      <c r="BV43510" s="38"/>
    </row>
    <row r="43511" spans="44:74">
      <c r="AR43511" s="8"/>
      <c r="BV43511" s="38"/>
    </row>
    <row r="43512" spans="44:74">
      <c r="AR43512" s="8"/>
      <c r="BV43512" s="38"/>
    </row>
    <row r="43513" spans="44:74">
      <c r="AR43513" s="8"/>
      <c r="BV43513" s="38"/>
    </row>
    <row r="43514" spans="44:74">
      <c r="AR43514" s="8"/>
      <c r="BV43514" s="38"/>
    </row>
    <row r="43515" spans="44:74">
      <c r="AR43515" s="8"/>
      <c r="BV43515" s="38"/>
    </row>
    <row r="43516" spans="44:74">
      <c r="AR43516" s="8"/>
      <c r="BV43516" s="38"/>
    </row>
    <row r="43517" spans="44:74">
      <c r="AR43517" s="8"/>
      <c r="BV43517" s="38"/>
    </row>
    <row r="43518" spans="44:74">
      <c r="AR43518" s="8"/>
      <c r="BV43518" s="38"/>
    </row>
    <row r="43519" spans="44:74">
      <c r="AR43519" s="8"/>
      <c r="BV43519" s="38"/>
    </row>
    <row r="43520" spans="44:74">
      <c r="AR43520" s="8"/>
      <c r="BV43520" s="38"/>
    </row>
    <row r="43521" spans="44:74">
      <c r="AR43521" s="8"/>
      <c r="BV43521" s="38"/>
    </row>
    <row r="43522" spans="44:74">
      <c r="AR43522" s="8"/>
      <c r="BV43522" s="38"/>
    </row>
    <row r="43523" spans="44:74">
      <c r="AR43523" s="8"/>
      <c r="BV43523" s="38"/>
    </row>
    <row r="43524" spans="44:74">
      <c r="AR43524" s="8"/>
      <c r="BV43524" s="38"/>
    </row>
    <row r="43525" spans="44:74">
      <c r="AR43525" s="8"/>
      <c r="BV43525" s="38"/>
    </row>
    <row r="43526" spans="44:74">
      <c r="AR43526" s="8"/>
      <c r="BV43526" s="38"/>
    </row>
    <row r="43527" spans="44:74">
      <c r="AR43527" s="8"/>
      <c r="BV43527" s="38"/>
    </row>
    <row r="43528" spans="44:74">
      <c r="AR43528" s="8"/>
      <c r="BV43528" s="38"/>
    </row>
    <row r="43529" spans="44:74">
      <c r="AR43529" s="8"/>
      <c r="BV43529" s="38"/>
    </row>
    <row r="43530" spans="44:74">
      <c r="AR43530" s="8"/>
      <c r="BV43530" s="38"/>
    </row>
    <row r="43531" spans="44:74">
      <c r="AR43531" s="8"/>
      <c r="BV43531" s="38"/>
    </row>
    <row r="43532" spans="44:74">
      <c r="AR43532" s="8"/>
      <c r="BV43532" s="38"/>
    </row>
    <row r="43533" spans="44:74">
      <c r="AR43533" s="8"/>
      <c r="BV43533" s="38"/>
    </row>
    <row r="43534" spans="44:74">
      <c r="AR43534" s="8"/>
      <c r="BV43534" s="38"/>
    </row>
    <row r="43535" spans="44:74">
      <c r="AR43535" s="8"/>
      <c r="BV43535" s="38"/>
    </row>
    <row r="43536" spans="44:74">
      <c r="AR43536" s="8"/>
      <c r="BV43536" s="38"/>
    </row>
    <row r="43537" spans="44:74">
      <c r="AR43537" s="8"/>
      <c r="BV43537" s="38"/>
    </row>
    <row r="43538" spans="44:74">
      <c r="AR43538" s="8"/>
      <c r="BV43538" s="38"/>
    </row>
    <row r="43539" spans="44:74">
      <c r="AR43539" s="8"/>
      <c r="BV43539" s="38"/>
    </row>
    <row r="43540" spans="44:74">
      <c r="AR43540" s="8"/>
      <c r="BV43540" s="38"/>
    </row>
    <row r="43541" spans="44:74">
      <c r="AR43541" s="8"/>
      <c r="BV43541" s="38"/>
    </row>
    <row r="43542" spans="44:74">
      <c r="AR43542" s="8"/>
      <c r="BV43542" s="38"/>
    </row>
    <row r="43543" spans="44:74">
      <c r="AR43543" s="8"/>
      <c r="BV43543" s="38"/>
    </row>
    <row r="43544" spans="44:74">
      <c r="AR43544" s="8"/>
      <c r="BV43544" s="38"/>
    </row>
    <row r="43545" spans="44:74">
      <c r="AR43545" s="8"/>
      <c r="BV43545" s="38"/>
    </row>
    <row r="43546" spans="44:74">
      <c r="AR43546" s="8"/>
      <c r="BV43546" s="38"/>
    </row>
    <row r="43547" spans="44:74">
      <c r="AR43547" s="8"/>
      <c r="BV43547" s="38"/>
    </row>
    <row r="43548" spans="44:74">
      <c r="AR43548" s="8"/>
      <c r="BV43548" s="38"/>
    </row>
    <row r="43549" spans="44:74">
      <c r="AR43549" s="8"/>
      <c r="BV43549" s="38"/>
    </row>
    <row r="43550" spans="44:74">
      <c r="AR43550" s="8"/>
      <c r="BV43550" s="38"/>
    </row>
    <row r="43551" spans="44:74">
      <c r="AR43551" s="8"/>
      <c r="BV43551" s="38"/>
    </row>
    <row r="43552" spans="44:74">
      <c r="AR43552" s="8"/>
      <c r="BV43552" s="38"/>
    </row>
    <row r="43553" spans="44:74">
      <c r="AR43553" s="8"/>
      <c r="BV43553" s="38"/>
    </row>
    <row r="43554" spans="44:74">
      <c r="AR43554" s="8"/>
      <c r="BV43554" s="38"/>
    </row>
    <row r="43555" spans="44:74">
      <c r="AR43555" s="8"/>
      <c r="BV43555" s="38"/>
    </row>
    <row r="43556" spans="44:74">
      <c r="AR43556" s="8"/>
      <c r="BV43556" s="38"/>
    </row>
    <row r="43557" spans="44:74">
      <c r="AR43557" s="8"/>
      <c r="BV43557" s="38"/>
    </row>
    <row r="43558" spans="44:74">
      <c r="AR43558" s="8"/>
      <c r="BV43558" s="38"/>
    </row>
    <row r="43559" spans="44:74">
      <c r="AR43559" s="8"/>
      <c r="BV43559" s="38"/>
    </row>
    <row r="43560" spans="44:74">
      <c r="AR43560" s="8"/>
      <c r="BV43560" s="38"/>
    </row>
    <row r="43561" spans="44:74">
      <c r="AR43561" s="8"/>
      <c r="BV43561" s="38"/>
    </row>
    <row r="43562" spans="44:74">
      <c r="AR43562" s="8"/>
      <c r="BV43562" s="38"/>
    </row>
    <row r="43563" spans="44:74">
      <c r="AR43563" s="8"/>
      <c r="BV43563" s="38"/>
    </row>
    <row r="43564" spans="44:74">
      <c r="AR43564" s="8"/>
      <c r="BV43564" s="38"/>
    </row>
    <row r="43565" spans="44:74">
      <c r="AR43565" s="8"/>
      <c r="BV43565" s="38"/>
    </row>
    <row r="43566" spans="44:74">
      <c r="AR43566" s="8"/>
      <c r="BV43566" s="38"/>
    </row>
    <row r="43567" spans="44:74">
      <c r="AR43567" s="8"/>
      <c r="BV43567" s="38"/>
    </row>
    <row r="43568" spans="44:74">
      <c r="AR43568" s="8"/>
      <c r="BV43568" s="38"/>
    </row>
    <row r="43569" spans="44:74">
      <c r="AR43569" s="8"/>
      <c r="BV43569" s="38"/>
    </row>
    <row r="43570" spans="44:74">
      <c r="AR43570" s="8"/>
      <c r="BV43570" s="38"/>
    </row>
    <row r="43571" spans="44:74">
      <c r="AR43571" s="8"/>
      <c r="BV43571" s="38"/>
    </row>
    <row r="43572" spans="44:74">
      <c r="AR43572" s="8"/>
      <c r="BV43572" s="38"/>
    </row>
    <row r="43573" spans="44:74">
      <c r="AR43573" s="8"/>
      <c r="BV43573" s="38"/>
    </row>
    <row r="43574" spans="44:74">
      <c r="AR43574" s="8"/>
      <c r="BV43574" s="38"/>
    </row>
    <row r="43575" spans="44:74">
      <c r="AR43575" s="8"/>
      <c r="BV43575" s="38"/>
    </row>
    <row r="43576" spans="44:74">
      <c r="AR43576" s="8"/>
      <c r="BV43576" s="38"/>
    </row>
    <row r="43577" spans="44:74">
      <c r="AR43577" s="8"/>
      <c r="BV43577" s="38"/>
    </row>
    <row r="43578" spans="44:74">
      <c r="AR43578" s="8"/>
      <c r="BV43578" s="38"/>
    </row>
    <row r="43579" spans="44:74">
      <c r="AR43579" s="8"/>
      <c r="BV43579" s="38"/>
    </row>
    <row r="43580" spans="44:74">
      <c r="AR43580" s="8"/>
      <c r="BV43580" s="38"/>
    </row>
    <row r="43581" spans="44:74">
      <c r="AR43581" s="8"/>
      <c r="BV43581" s="38"/>
    </row>
    <row r="43582" spans="44:74">
      <c r="AR43582" s="8"/>
      <c r="BV43582" s="38"/>
    </row>
    <row r="43583" spans="44:74">
      <c r="AR43583" s="8"/>
      <c r="BV43583" s="38"/>
    </row>
    <row r="43584" spans="44:74">
      <c r="AR43584" s="8"/>
      <c r="BV43584" s="38"/>
    </row>
    <row r="43585" spans="44:74">
      <c r="AR43585" s="8"/>
      <c r="BV43585" s="38"/>
    </row>
    <row r="43586" spans="44:74">
      <c r="AR43586" s="8"/>
      <c r="BV43586" s="38"/>
    </row>
    <row r="43587" spans="44:74">
      <c r="AR43587" s="8"/>
      <c r="BV43587" s="38"/>
    </row>
    <row r="43588" spans="44:74">
      <c r="AR43588" s="8"/>
      <c r="BV43588" s="38"/>
    </row>
    <row r="43589" spans="44:74">
      <c r="AR43589" s="8"/>
      <c r="BV43589" s="38"/>
    </row>
    <row r="43590" spans="44:74">
      <c r="AR43590" s="8"/>
      <c r="BV43590" s="38"/>
    </row>
    <row r="43591" spans="44:74">
      <c r="AR43591" s="8"/>
      <c r="BV43591" s="38"/>
    </row>
    <row r="43592" spans="44:74">
      <c r="AR43592" s="8"/>
      <c r="BV43592" s="38"/>
    </row>
    <row r="43593" spans="44:74">
      <c r="AR43593" s="8"/>
      <c r="BV43593" s="38"/>
    </row>
    <row r="43594" spans="44:74">
      <c r="AR43594" s="8"/>
      <c r="BV43594" s="38"/>
    </row>
    <row r="43595" spans="44:74">
      <c r="AR43595" s="8"/>
      <c r="BV43595" s="38"/>
    </row>
    <row r="43596" spans="44:74">
      <c r="AR43596" s="8"/>
      <c r="BV43596" s="38"/>
    </row>
    <row r="43597" spans="44:74">
      <c r="AR43597" s="8"/>
      <c r="BV43597" s="38"/>
    </row>
    <row r="43598" spans="44:74">
      <c r="AR43598" s="8"/>
      <c r="BV43598" s="38"/>
    </row>
    <row r="43599" spans="44:74">
      <c r="AR43599" s="8"/>
      <c r="BV43599" s="38"/>
    </row>
    <row r="43600" spans="44:74">
      <c r="AR43600" s="8"/>
      <c r="BV43600" s="38"/>
    </row>
    <row r="43601" spans="44:74">
      <c r="AR43601" s="8"/>
      <c r="BV43601" s="38"/>
    </row>
    <row r="43602" spans="44:74">
      <c r="AR43602" s="8"/>
      <c r="BV43602" s="38"/>
    </row>
    <row r="43603" spans="44:74">
      <c r="AR43603" s="8"/>
      <c r="BV43603" s="38"/>
    </row>
    <row r="43604" spans="44:74">
      <c r="AR43604" s="8"/>
      <c r="BV43604" s="38"/>
    </row>
    <row r="43605" spans="44:74">
      <c r="AR43605" s="8"/>
      <c r="BV43605" s="38"/>
    </row>
    <row r="43606" spans="44:74">
      <c r="AR43606" s="8"/>
      <c r="BV43606" s="38"/>
    </row>
    <row r="43607" spans="44:74">
      <c r="AR43607" s="8"/>
      <c r="BV43607" s="38"/>
    </row>
    <row r="43608" spans="44:74">
      <c r="AR43608" s="8"/>
      <c r="BV43608" s="38"/>
    </row>
    <row r="43609" spans="44:74">
      <c r="AR43609" s="8"/>
      <c r="BV43609" s="38"/>
    </row>
    <row r="43610" spans="44:74">
      <c r="AR43610" s="8"/>
      <c r="BV43610" s="38"/>
    </row>
    <row r="43611" spans="44:74">
      <c r="AR43611" s="8"/>
      <c r="BV43611" s="38"/>
    </row>
    <row r="43612" spans="44:74">
      <c r="AR43612" s="8"/>
      <c r="BV43612" s="38"/>
    </row>
    <row r="43613" spans="44:74">
      <c r="AR43613" s="8"/>
      <c r="BV43613" s="38"/>
    </row>
    <row r="43614" spans="44:74">
      <c r="AR43614" s="8"/>
      <c r="BV43614" s="38"/>
    </row>
    <row r="43615" spans="44:74">
      <c r="AR43615" s="8"/>
      <c r="BV43615" s="38"/>
    </row>
    <row r="43616" spans="44:74">
      <c r="AR43616" s="8"/>
      <c r="BV43616" s="38"/>
    </row>
    <row r="43617" spans="44:74">
      <c r="AR43617" s="8"/>
      <c r="BV43617" s="38"/>
    </row>
    <row r="43618" spans="44:74">
      <c r="AR43618" s="8"/>
      <c r="BV43618" s="38"/>
    </row>
    <row r="43619" spans="44:74">
      <c r="AR43619" s="8"/>
      <c r="BV43619" s="38"/>
    </row>
    <row r="43620" spans="44:74">
      <c r="AR43620" s="8"/>
      <c r="BV43620" s="38"/>
    </row>
    <row r="43621" spans="44:74">
      <c r="AR43621" s="8"/>
      <c r="BV43621" s="38"/>
    </row>
    <row r="43622" spans="44:74">
      <c r="AR43622" s="8"/>
      <c r="BV43622" s="38"/>
    </row>
    <row r="43623" spans="44:74">
      <c r="AR43623" s="8"/>
      <c r="BV43623" s="38"/>
    </row>
    <row r="43624" spans="44:74">
      <c r="AR43624" s="8"/>
      <c r="BV43624" s="38"/>
    </row>
    <row r="43625" spans="44:74">
      <c r="AR43625" s="8"/>
      <c r="BV43625" s="38"/>
    </row>
    <row r="43626" spans="44:74">
      <c r="AR43626" s="8"/>
      <c r="BV43626" s="38"/>
    </row>
    <row r="43627" spans="44:74">
      <c r="AR43627" s="8"/>
      <c r="BV43627" s="38"/>
    </row>
    <row r="43628" spans="44:74">
      <c r="AR43628" s="8"/>
      <c r="BV43628" s="38"/>
    </row>
    <row r="43629" spans="44:74">
      <c r="AR43629" s="8"/>
      <c r="BV43629" s="38"/>
    </row>
    <row r="43630" spans="44:74">
      <c r="AR43630" s="8"/>
      <c r="BV43630" s="38"/>
    </row>
    <row r="43631" spans="44:74">
      <c r="AR43631" s="8"/>
      <c r="BV43631" s="38"/>
    </row>
    <row r="43632" spans="44:74">
      <c r="AR43632" s="8"/>
      <c r="BV43632" s="38"/>
    </row>
    <row r="43633" spans="44:74">
      <c r="AR43633" s="8"/>
      <c r="BV43633" s="38"/>
    </row>
    <row r="43634" spans="44:74">
      <c r="AR43634" s="8"/>
      <c r="BV43634" s="38"/>
    </row>
    <row r="43635" spans="44:74">
      <c r="AR43635" s="8"/>
      <c r="BV43635" s="38"/>
    </row>
    <row r="43636" spans="44:74">
      <c r="AR43636" s="8"/>
      <c r="BV43636" s="38"/>
    </row>
    <row r="43637" spans="44:74">
      <c r="AR43637" s="8"/>
      <c r="BV43637" s="38"/>
    </row>
    <row r="43638" spans="44:74">
      <c r="AR43638" s="8"/>
      <c r="BV43638" s="38"/>
    </row>
    <row r="43639" spans="44:74">
      <c r="AR43639" s="8"/>
      <c r="BV43639" s="38"/>
    </row>
    <row r="43640" spans="44:74">
      <c r="AR43640" s="8"/>
      <c r="BV43640" s="38"/>
    </row>
    <row r="43641" spans="44:74">
      <c r="AR43641" s="8"/>
      <c r="BV43641" s="38"/>
    </row>
    <row r="43642" spans="44:74">
      <c r="AR43642" s="8"/>
      <c r="BV43642" s="38"/>
    </row>
    <row r="43643" spans="44:74">
      <c r="AR43643" s="8"/>
      <c r="BV43643" s="38"/>
    </row>
    <row r="43644" spans="44:74">
      <c r="AR43644" s="8"/>
      <c r="BV43644" s="38"/>
    </row>
    <row r="43645" spans="44:74">
      <c r="AR43645" s="8"/>
      <c r="BV43645" s="38"/>
    </row>
    <row r="43646" spans="44:74">
      <c r="AR43646" s="8"/>
      <c r="BV43646" s="38"/>
    </row>
    <row r="43647" spans="44:74">
      <c r="AR43647" s="8"/>
      <c r="BV43647" s="38"/>
    </row>
    <row r="43648" spans="44:74">
      <c r="AR43648" s="8"/>
      <c r="BV43648" s="38"/>
    </row>
    <row r="43649" spans="44:74">
      <c r="AR43649" s="8"/>
      <c r="BV43649" s="38"/>
    </row>
    <row r="43650" spans="44:74">
      <c r="AR43650" s="8"/>
      <c r="BV43650" s="38"/>
    </row>
    <row r="43651" spans="44:74">
      <c r="AR43651" s="8"/>
      <c r="BV43651" s="38"/>
    </row>
    <row r="43652" spans="44:74">
      <c r="AR43652" s="8"/>
      <c r="BV43652" s="38"/>
    </row>
    <row r="43653" spans="44:74">
      <c r="AR43653" s="8"/>
      <c r="BV43653" s="38"/>
    </row>
    <row r="43654" spans="44:74">
      <c r="AR43654" s="8"/>
      <c r="BV43654" s="38"/>
    </row>
    <row r="43655" spans="44:74">
      <c r="AR43655" s="8"/>
      <c r="BV43655" s="38"/>
    </row>
    <row r="43656" spans="44:74">
      <c r="AR43656" s="8"/>
      <c r="BV43656" s="38"/>
    </row>
    <row r="43657" spans="44:74">
      <c r="AR43657" s="8"/>
      <c r="BV43657" s="38"/>
    </row>
    <row r="43658" spans="44:74">
      <c r="AR43658" s="8"/>
      <c r="BV43658" s="38"/>
    </row>
    <row r="43659" spans="44:74">
      <c r="AR43659" s="8"/>
      <c r="BV43659" s="38"/>
    </row>
    <row r="43660" spans="44:74">
      <c r="AR43660" s="8"/>
      <c r="BV43660" s="38"/>
    </row>
    <row r="43661" spans="44:74">
      <c r="AR43661" s="8"/>
      <c r="BV43661" s="38"/>
    </row>
    <row r="43662" spans="44:74">
      <c r="AR43662" s="8"/>
      <c r="BV43662" s="38"/>
    </row>
    <row r="43663" spans="44:74">
      <c r="AR43663" s="8"/>
      <c r="BV43663" s="38"/>
    </row>
    <row r="43664" spans="44:74">
      <c r="AR43664" s="8"/>
      <c r="BV43664" s="38"/>
    </row>
    <row r="43665" spans="44:74">
      <c r="AR43665" s="8"/>
      <c r="BV43665" s="38"/>
    </row>
    <row r="43666" spans="44:74">
      <c r="AR43666" s="8"/>
      <c r="BV43666" s="38"/>
    </row>
    <row r="43667" spans="44:74">
      <c r="AR43667" s="8"/>
      <c r="BV43667" s="38"/>
    </row>
    <row r="43668" spans="44:74">
      <c r="AR43668" s="8"/>
      <c r="BV43668" s="38"/>
    </row>
    <row r="43669" spans="44:74">
      <c r="AR43669" s="8"/>
      <c r="BV43669" s="38"/>
    </row>
    <row r="43670" spans="44:74">
      <c r="AR43670" s="8"/>
      <c r="BV43670" s="38"/>
    </row>
    <row r="43671" spans="44:74">
      <c r="AR43671" s="8"/>
      <c r="BV43671" s="38"/>
    </row>
    <row r="43672" spans="44:74">
      <c r="AR43672" s="8"/>
      <c r="BV43672" s="38"/>
    </row>
    <row r="43673" spans="44:74">
      <c r="AR43673" s="8"/>
      <c r="BV43673" s="38"/>
    </row>
    <row r="43674" spans="44:74">
      <c r="AR43674" s="8"/>
      <c r="BV43674" s="38"/>
    </row>
    <row r="43675" spans="44:74">
      <c r="AR43675" s="8"/>
      <c r="BV43675" s="38"/>
    </row>
    <row r="43676" spans="44:74">
      <c r="AR43676" s="8"/>
      <c r="BV43676" s="38"/>
    </row>
    <row r="43677" spans="44:74">
      <c r="AR43677" s="8"/>
      <c r="BV43677" s="38"/>
    </row>
    <row r="43678" spans="44:74">
      <c r="AR43678" s="8"/>
      <c r="BV43678" s="38"/>
    </row>
    <row r="43679" spans="44:74">
      <c r="AR43679" s="8"/>
      <c r="BV43679" s="38"/>
    </row>
    <row r="43680" spans="44:74">
      <c r="AR43680" s="8"/>
      <c r="BV43680" s="38"/>
    </row>
    <row r="43681" spans="44:74">
      <c r="AR43681" s="8"/>
      <c r="BV43681" s="38"/>
    </row>
    <row r="43682" spans="44:74">
      <c r="AR43682" s="8"/>
      <c r="BV43682" s="38"/>
    </row>
    <row r="43683" spans="44:74">
      <c r="AR43683" s="8"/>
      <c r="BV43683" s="38"/>
    </row>
    <row r="43684" spans="44:74">
      <c r="AR43684" s="8"/>
      <c r="BV43684" s="38"/>
    </row>
    <row r="43685" spans="44:74">
      <c r="AR43685" s="8"/>
      <c r="BV43685" s="38"/>
    </row>
    <row r="43686" spans="44:74">
      <c r="AR43686" s="8"/>
      <c r="BV43686" s="38"/>
    </row>
    <row r="43687" spans="44:74">
      <c r="AR43687" s="8"/>
      <c r="BV43687" s="38"/>
    </row>
    <row r="43688" spans="44:74">
      <c r="AR43688" s="8"/>
      <c r="BV43688" s="38"/>
    </row>
    <row r="43689" spans="44:74">
      <c r="AR43689" s="8"/>
      <c r="BV43689" s="38"/>
    </row>
    <row r="43690" spans="44:74">
      <c r="AR43690" s="8"/>
      <c r="BV43690" s="38"/>
    </row>
    <row r="43691" spans="44:74">
      <c r="AR43691" s="8"/>
      <c r="BV43691" s="38"/>
    </row>
    <row r="43692" spans="44:74">
      <c r="AR43692" s="8"/>
      <c r="BV43692" s="38"/>
    </row>
    <row r="43693" spans="44:74">
      <c r="AR43693" s="8"/>
      <c r="BV43693" s="38"/>
    </row>
    <row r="43694" spans="44:74">
      <c r="AR43694" s="8"/>
      <c r="BV43694" s="38"/>
    </row>
    <row r="43695" spans="44:74">
      <c r="AR43695" s="8"/>
      <c r="BV43695" s="38"/>
    </row>
    <row r="43696" spans="44:74">
      <c r="AR43696" s="8"/>
      <c r="BV43696" s="38"/>
    </row>
    <row r="43697" spans="44:74">
      <c r="AR43697" s="8"/>
      <c r="BV43697" s="38"/>
    </row>
    <row r="43698" spans="44:74">
      <c r="AR43698" s="8"/>
      <c r="BV43698" s="38"/>
    </row>
    <row r="43699" spans="44:74">
      <c r="AR43699" s="8"/>
      <c r="BV43699" s="38"/>
    </row>
    <row r="43700" spans="44:74">
      <c r="AR43700" s="8"/>
      <c r="BV43700" s="38"/>
    </row>
    <row r="43701" spans="44:74">
      <c r="AR43701" s="8"/>
      <c r="BV43701" s="38"/>
    </row>
    <row r="43702" spans="44:74">
      <c r="AR43702" s="8"/>
      <c r="BV43702" s="38"/>
    </row>
    <row r="43703" spans="44:74">
      <c r="AR43703" s="8"/>
      <c r="BV43703" s="38"/>
    </row>
    <row r="43704" spans="44:74">
      <c r="AR43704" s="8"/>
      <c r="BV43704" s="38"/>
    </row>
    <row r="43705" spans="44:74">
      <c r="AR43705" s="8"/>
      <c r="BV43705" s="38"/>
    </row>
    <row r="43706" spans="44:74">
      <c r="AR43706" s="8"/>
      <c r="BV43706" s="38"/>
    </row>
    <row r="43707" spans="44:74">
      <c r="AR43707" s="8"/>
      <c r="BV43707" s="38"/>
    </row>
    <row r="43708" spans="44:74">
      <c r="AR43708" s="8"/>
      <c r="BV43708" s="38"/>
    </row>
    <row r="43709" spans="44:74">
      <c r="AR43709" s="8"/>
      <c r="BV43709" s="38"/>
    </row>
    <row r="43710" spans="44:74">
      <c r="AR43710" s="8"/>
      <c r="BV43710" s="38"/>
    </row>
    <row r="43711" spans="44:74">
      <c r="AR43711" s="8"/>
      <c r="BV43711" s="38"/>
    </row>
    <row r="43712" spans="44:74">
      <c r="AR43712" s="8"/>
      <c r="BV43712" s="38"/>
    </row>
    <row r="43713" spans="44:74">
      <c r="AR43713" s="8"/>
      <c r="BV43713" s="38"/>
    </row>
    <row r="43714" spans="44:74">
      <c r="AR43714" s="8"/>
      <c r="BV43714" s="38"/>
    </row>
    <row r="43715" spans="44:74">
      <c r="AR43715" s="8"/>
      <c r="BV43715" s="38"/>
    </row>
    <row r="43716" spans="44:74">
      <c r="AR43716" s="8"/>
      <c r="BV43716" s="38"/>
    </row>
    <row r="43717" spans="44:74">
      <c r="AR43717" s="8"/>
      <c r="BV43717" s="38"/>
    </row>
    <row r="43718" spans="44:74">
      <c r="AR43718" s="8"/>
      <c r="BV43718" s="38"/>
    </row>
    <row r="43719" spans="44:74">
      <c r="AR43719" s="8"/>
      <c r="BV43719" s="38"/>
    </row>
    <row r="43720" spans="44:74">
      <c r="AR43720" s="8"/>
      <c r="BV43720" s="38"/>
    </row>
    <row r="43721" spans="44:74">
      <c r="AR43721" s="8"/>
      <c r="BV43721" s="38"/>
    </row>
    <row r="43722" spans="44:74">
      <c r="AR43722" s="8"/>
      <c r="BV43722" s="38"/>
    </row>
    <row r="43723" spans="44:74">
      <c r="AR43723" s="8"/>
      <c r="BV43723" s="38"/>
    </row>
    <row r="43724" spans="44:74">
      <c r="AR43724" s="8"/>
      <c r="BV43724" s="38"/>
    </row>
    <row r="43725" spans="44:74">
      <c r="AR43725" s="8"/>
      <c r="BV43725" s="38"/>
    </row>
    <row r="43726" spans="44:74">
      <c r="AR43726" s="8"/>
      <c r="BV43726" s="38"/>
    </row>
    <row r="43727" spans="44:74">
      <c r="AR43727" s="8"/>
      <c r="BV43727" s="38"/>
    </row>
    <row r="43728" spans="44:74">
      <c r="AR43728" s="8"/>
      <c r="BV43728" s="38"/>
    </row>
    <row r="43729" spans="44:74">
      <c r="AR43729" s="8"/>
      <c r="BV43729" s="38"/>
    </row>
    <row r="43730" spans="44:74">
      <c r="AR43730" s="8"/>
      <c r="BV43730" s="38"/>
    </row>
    <row r="43731" spans="44:74">
      <c r="AR43731" s="8"/>
      <c r="BV43731" s="38"/>
    </row>
    <row r="43732" spans="44:74">
      <c r="AR43732" s="8"/>
      <c r="BV43732" s="38"/>
    </row>
    <row r="43733" spans="44:74">
      <c r="AR43733" s="8"/>
      <c r="BV43733" s="38"/>
    </row>
    <row r="43734" spans="44:74">
      <c r="AR43734" s="8"/>
      <c r="BV43734" s="38"/>
    </row>
    <row r="43735" spans="44:74">
      <c r="AR43735" s="8"/>
      <c r="BV43735" s="38"/>
    </row>
    <row r="43736" spans="44:74">
      <c r="AR43736" s="8"/>
      <c r="BV43736" s="38"/>
    </row>
    <row r="43737" spans="44:74">
      <c r="AR43737" s="8"/>
      <c r="BV43737" s="38"/>
    </row>
    <row r="43738" spans="44:74">
      <c r="AR43738" s="8"/>
      <c r="BV43738" s="38"/>
    </row>
    <row r="43739" spans="44:74">
      <c r="AR43739" s="8"/>
      <c r="BV43739" s="38"/>
    </row>
    <row r="43740" spans="44:74">
      <c r="AR43740" s="8"/>
      <c r="BV43740" s="38"/>
    </row>
    <row r="43741" spans="44:74">
      <c r="AR43741" s="8"/>
      <c r="BV43741" s="38"/>
    </row>
    <row r="43742" spans="44:74">
      <c r="AR43742" s="8"/>
      <c r="BV43742" s="38"/>
    </row>
    <row r="43743" spans="44:74">
      <c r="AR43743" s="8"/>
      <c r="BV43743" s="38"/>
    </row>
    <row r="43744" spans="44:74">
      <c r="AR43744" s="8"/>
      <c r="BV43744" s="38"/>
    </row>
    <row r="43745" spans="44:74">
      <c r="AR43745" s="8"/>
      <c r="BV43745" s="38"/>
    </row>
    <row r="43746" spans="44:74">
      <c r="AR43746" s="8"/>
      <c r="BV43746" s="38"/>
    </row>
    <row r="43747" spans="44:74">
      <c r="AR43747" s="8"/>
      <c r="BV43747" s="38"/>
    </row>
    <row r="43748" spans="44:74">
      <c r="AR43748" s="8"/>
      <c r="BV43748" s="38"/>
    </row>
    <row r="43749" spans="44:74">
      <c r="AR43749" s="8"/>
      <c r="BV43749" s="38"/>
    </row>
    <row r="43750" spans="44:74">
      <c r="AR43750" s="8"/>
      <c r="BV43750" s="38"/>
    </row>
    <row r="43751" spans="44:74">
      <c r="AR43751" s="8"/>
      <c r="BV43751" s="38"/>
    </row>
    <row r="43752" spans="44:74">
      <c r="AR43752" s="8"/>
      <c r="BV43752" s="38"/>
    </row>
    <row r="43753" spans="44:74">
      <c r="AR43753" s="8"/>
      <c r="BV43753" s="38"/>
    </row>
    <row r="43754" spans="44:74">
      <c r="AR43754" s="8"/>
      <c r="BV43754" s="38"/>
    </row>
    <row r="43755" spans="44:74">
      <c r="AR43755" s="8"/>
      <c r="BV43755" s="38"/>
    </row>
    <row r="43756" spans="44:74">
      <c r="AR43756" s="8"/>
      <c r="BV43756" s="38"/>
    </row>
    <row r="43757" spans="44:74">
      <c r="AR43757" s="8"/>
      <c r="BV43757" s="38"/>
    </row>
    <row r="43758" spans="44:74">
      <c r="AR43758" s="8"/>
      <c r="BV43758" s="38"/>
    </row>
    <row r="43759" spans="44:74">
      <c r="AR43759" s="8"/>
      <c r="BV43759" s="38"/>
    </row>
    <row r="43760" spans="44:74">
      <c r="AR43760" s="8"/>
      <c r="BV43760" s="38"/>
    </row>
    <row r="43761" spans="44:74">
      <c r="AR43761" s="8"/>
      <c r="BV43761" s="38"/>
    </row>
    <row r="43762" spans="44:74">
      <c r="AR43762" s="8"/>
      <c r="BV43762" s="38"/>
    </row>
    <row r="43763" spans="44:74">
      <c r="AR43763" s="8"/>
      <c r="BV43763" s="38"/>
    </row>
    <row r="43764" spans="44:74">
      <c r="AR43764" s="8"/>
      <c r="BV43764" s="38"/>
    </row>
    <row r="43765" spans="44:74">
      <c r="AR43765" s="8"/>
      <c r="BV43765" s="38"/>
    </row>
    <row r="43766" spans="44:74">
      <c r="AR43766" s="8"/>
      <c r="BV43766" s="38"/>
    </row>
    <row r="43767" spans="44:74">
      <c r="AR43767" s="8"/>
      <c r="BV43767" s="38"/>
    </row>
    <row r="43768" spans="44:74">
      <c r="AR43768" s="8"/>
      <c r="BV43768" s="38"/>
    </row>
    <row r="43769" spans="44:74">
      <c r="AR43769" s="8"/>
      <c r="BV43769" s="38"/>
    </row>
    <row r="43770" spans="44:74">
      <c r="AR43770" s="8"/>
      <c r="BV43770" s="38"/>
    </row>
    <row r="43771" spans="44:74">
      <c r="AR43771" s="8"/>
      <c r="BV43771" s="38"/>
    </row>
    <row r="43772" spans="44:74">
      <c r="AR43772" s="8"/>
      <c r="BV43772" s="38"/>
    </row>
    <row r="43773" spans="44:74">
      <c r="AR43773" s="8"/>
      <c r="BV43773" s="38"/>
    </row>
    <row r="43774" spans="44:74">
      <c r="AR43774" s="8"/>
      <c r="BV43774" s="38"/>
    </row>
    <row r="43775" spans="44:74">
      <c r="AR43775" s="8"/>
      <c r="BV43775" s="38"/>
    </row>
    <row r="43776" spans="44:74">
      <c r="AR43776" s="8"/>
      <c r="BV43776" s="38"/>
    </row>
    <row r="43777" spans="44:74">
      <c r="AR43777" s="8"/>
      <c r="BV43777" s="38"/>
    </row>
    <row r="43778" spans="44:74">
      <c r="AR43778" s="8"/>
      <c r="BV43778" s="38"/>
    </row>
    <row r="43779" spans="44:74">
      <c r="AR43779" s="8"/>
      <c r="BV43779" s="38"/>
    </row>
    <row r="43780" spans="44:74">
      <c r="AR43780" s="8"/>
      <c r="BV43780" s="38"/>
    </row>
    <row r="43781" spans="44:74">
      <c r="AR43781" s="8"/>
      <c r="BV43781" s="38"/>
    </row>
    <row r="43782" spans="44:74">
      <c r="AR43782" s="8"/>
      <c r="BV43782" s="38"/>
    </row>
    <row r="43783" spans="44:74">
      <c r="AR43783" s="8"/>
      <c r="BV43783" s="38"/>
    </row>
    <row r="43784" spans="44:74">
      <c r="AR43784" s="8"/>
      <c r="BV43784" s="38"/>
    </row>
    <row r="43785" spans="44:74">
      <c r="AR43785" s="8"/>
      <c r="BV43785" s="38"/>
    </row>
    <row r="43786" spans="44:74">
      <c r="AR43786" s="8"/>
      <c r="BV43786" s="38"/>
    </row>
    <row r="43787" spans="44:74">
      <c r="AR43787" s="8"/>
      <c r="BV43787" s="38"/>
    </row>
    <row r="43788" spans="44:74">
      <c r="AR43788" s="8"/>
      <c r="BV43788" s="38"/>
    </row>
    <row r="43789" spans="44:74">
      <c r="AR43789" s="8"/>
      <c r="BV43789" s="38"/>
    </row>
    <row r="43790" spans="44:74">
      <c r="AR43790" s="8"/>
      <c r="BV43790" s="38"/>
    </row>
    <row r="43791" spans="44:74">
      <c r="AR43791" s="8"/>
      <c r="BV43791" s="38"/>
    </row>
    <row r="43792" spans="44:74">
      <c r="AR43792" s="8"/>
      <c r="BV43792" s="38"/>
    </row>
    <row r="43793" spans="44:74">
      <c r="AR43793" s="8"/>
      <c r="BV43793" s="38"/>
    </row>
    <row r="43794" spans="44:74">
      <c r="AR43794" s="8"/>
      <c r="BV43794" s="38"/>
    </row>
    <row r="43795" spans="44:74">
      <c r="AR43795" s="8"/>
      <c r="BV43795" s="38"/>
    </row>
    <row r="43796" spans="44:74">
      <c r="AR43796" s="8"/>
      <c r="BV43796" s="38"/>
    </row>
    <row r="43797" spans="44:74">
      <c r="AR43797" s="8"/>
      <c r="BV43797" s="38"/>
    </row>
    <row r="43798" spans="44:74">
      <c r="AR43798" s="8"/>
      <c r="BV43798" s="38"/>
    </row>
    <row r="43799" spans="44:74">
      <c r="AR43799" s="8"/>
      <c r="BV43799" s="38"/>
    </row>
    <row r="43800" spans="44:74">
      <c r="AR43800" s="8"/>
      <c r="BV43800" s="38"/>
    </row>
    <row r="43801" spans="44:74">
      <c r="AR43801" s="8"/>
      <c r="BV43801" s="38"/>
    </row>
    <row r="43802" spans="44:74">
      <c r="AR43802" s="8"/>
      <c r="BV43802" s="38"/>
    </row>
    <row r="43803" spans="44:74">
      <c r="AR43803" s="8"/>
      <c r="BV43803" s="38"/>
    </row>
    <row r="43804" spans="44:74">
      <c r="AR43804" s="8"/>
      <c r="BV43804" s="38"/>
    </row>
    <row r="43805" spans="44:74">
      <c r="AR43805" s="8"/>
      <c r="BV43805" s="38"/>
    </row>
    <row r="43806" spans="44:74">
      <c r="AR43806" s="8"/>
      <c r="BV43806" s="38"/>
    </row>
    <row r="43807" spans="44:74">
      <c r="AR43807" s="8"/>
      <c r="BV43807" s="38"/>
    </row>
    <row r="43808" spans="44:74">
      <c r="AR43808" s="8"/>
      <c r="BV43808" s="38"/>
    </row>
    <row r="43809" spans="44:74">
      <c r="AR43809" s="8"/>
      <c r="BV43809" s="38"/>
    </row>
    <row r="43810" spans="44:74">
      <c r="AR43810" s="8"/>
      <c r="BV43810" s="38"/>
    </row>
    <row r="43811" spans="44:74">
      <c r="AR43811" s="8"/>
      <c r="BV43811" s="38"/>
    </row>
    <row r="43812" spans="44:74">
      <c r="AR43812" s="8"/>
      <c r="BV43812" s="38"/>
    </row>
    <row r="43813" spans="44:74">
      <c r="AR43813" s="8"/>
      <c r="BV43813" s="38"/>
    </row>
    <row r="43814" spans="44:74">
      <c r="AR43814" s="8"/>
      <c r="BV43814" s="38"/>
    </row>
    <row r="43815" spans="44:74">
      <c r="AR43815" s="8"/>
      <c r="BV43815" s="38"/>
    </row>
    <row r="43816" spans="44:74">
      <c r="AR43816" s="8"/>
      <c r="BV43816" s="38"/>
    </row>
    <row r="43817" spans="44:74">
      <c r="AR43817" s="8"/>
      <c r="BV43817" s="38"/>
    </row>
    <row r="43818" spans="44:74">
      <c r="AR43818" s="8"/>
      <c r="BV43818" s="38"/>
    </row>
    <row r="43819" spans="44:74">
      <c r="AR43819" s="8"/>
      <c r="BV43819" s="38"/>
    </row>
    <row r="43820" spans="44:74">
      <c r="AR43820" s="8"/>
      <c r="BV43820" s="38"/>
    </row>
    <row r="43821" spans="44:74">
      <c r="AR43821" s="8"/>
      <c r="BV43821" s="38"/>
    </row>
    <row r="43822" spans="44:74">
      <c r="AR43822" s="8"/>
      <c r="BV43822" s="38"/>
    </row>
    <row r="43823" spans="44:74">
      <c r="AR43823" s="8"/>
      <c r="BV43823" s="38"/>
    </row>
    <row r="43824" spans="44:74">
      <c r="AR43824" s="8"/>
      <c r="BV43824" s="38"/>
    </row>
    <row r="43825" spans="44:74">
      <c r="AR43825" s="8"/>
      <c r="BV43825" s="38"/>
    </row>
    <row r="43826" spans="44:74">
      <c r="AR43826" s="8"/>
      <c r="BV43826" s="38"/>
    </row>
    <row r="43827" spans="44:74">
      <c r="AR43827" s="8"/>
      <c r="BV43827" s="38"/>
    </row>
    <row r="43828" spans="44:74">
      <c r="AR43828" s="8"/>
      <c r="BV43828" s="38"/>
    </row>
    <row r="43829" spans="44:74">
      <c r="AR43829" s="8"/>
      <c r="BV43829" s="38"/>
    </row>
    <row r="43830" spans="44:74">
      <c r="AR43830" s="8"/>
      <c r="BV43830" s="38"/>
    </row>
    <row r="43831" spans="44:74">
      <c r="AR43831" s="8"/>
      <c r="BV43831" s="38"/>
    </row>
    <row r="43832" spans="44:74">
      <c r="AR43832" s="8"/>
      <c r="BV43832" s="38"/>
    </row>
    <row r="43833" spans="44:74">
      <c r="AR43833" s="8"/>
      <c r="BV43833" s="38"/>
    </row>
    <row r="43834" spans="44:74">
      <c r="AR43834" s="8"/>
      <c r="BV43834" s="38"/>
    </row>
    <row r="43835" spans="44:74">
      <c r="AR43835" s="8"/>
      <c r="BV43835" s="38"/>
    </row>
    <row r="43836" spans="44:74">
      <c r="AR43836" s="8"/>
      <c r="BV43836" s="38"/>
    </row>
    <row r="43837" spans="44:74">
      <c r="AR43837" s="8"/>
      <c r="BV43837" s="38"/>
    </row>
    <row r="43838" spans="44:74">
      <c r="AR43838" s="8"/>
      <c r="BV43838" s="38"/>
    </row>
    <row r="43839" spans="44:74">
      <c r="AR43839" s="8"/>
      <c r="BV43839" s="38"/>
    </row>
    <row r="43840" spans="44:74">
      <c r="AR43840" s="8"/>
      <c r="BV43840" s="38"/>
    </row>
    <row r="43841" spans="44:74">
      <c r="AR43841" s="8"/>
      <c r="BV43841" s="38"/>
    </row>
    <row r="43842" spans="44:74">
      <c r="AR43842" s="8"/>
      <c r="BV43842" s="38"/>
    </row>
    <row r="43843" spans="44:74">
      <c r="AR43843" s="8"/>
      <c r="BV43843" s="38"/>
    </row>
    <row r="43844" spans="44:74">
      <c r="AR43844" s="8"/>
      <c r="BV43844" s="38"/>
    </row>
    <row r="43845" spans="44:74">
      <c r="AR43845" s="8"/>
      <c r="BV43845" s="38"/>
    </row>
    <row r="43846" spans="44:74">
      <c r="AR43846" s="8"/>
      <c r="BV43846" s="38"/>
    </row>
    <row r="43847" spans="44:74">
      <c r="AR43847" s="8"/>
      <c r="BV43847" s="38"/>
    </row>
    <row r="43848" spans="44:74">
      <c r="AR43848" s="8"/>
      <c r="BV43848" s="38"/>
    </row>
    <row r="43849" spans="44:74">
      <c r="AR43849" s="8"/>
      <c r="BV43849" s="38"/>
    </row>
    <row r="43850" spans="44:74">
      <c r="AR43850" s="8"/>
      <c r="BV43850" s="38"/>
    </row>
    <row r="43851" spans="44:74">
      <c r="AR43851" s="8"/>
      <c r="BV43851" s="38"/>
    </row>
    <row r="43852" spans="44:74">
      <c r="AR43852" s="8"/>
      <c r="BV43852" s="38"/>
    </row>
    <row r="43853" spans="44:74">
      <c r="AR43853" s="8"/>
      <c r="BV43853" s="38"/>
    </row>
    <row r="43854" spans="44:74">
      <c r="AR43854" s="8"/>
      <c r="BV43854" s="38"/>
    </row>
    <row r="43855" spans="44:74">
      <c r="AR43855" s="8"/>
      <c r="BV43855" s="38"/>
    </row>
    <row r="43856" spans="44:74">
      <c r="AR43856" s="8"/>
      <c r="BV43856" s="38"/>
    </row>
    <row r="43857" spans="44:74">
      <c r="AR43857" s="8"/>
      <c r="BV43857" s="38"/>
    </row>
    <row r="43858" spans="44:74">
      <c r="AR43858" s="8"/>
      <c r="BV43858" s="38"/>
    </row>
    <row r="43859" spans="44:74">
      <c r="AR43859" s="8"/>
      <c r="BV43859" s="38"/>
    </row>
    <row r="43860" spans="44:74">
      <c r="AR43860" s="8"/>
      <c r="BV43860" s="38"/>
    </row>
    <row r="43861" spans="44:74">
      <c r="AR43861" s="8"/>
      <c r="BV43861" s="38"/>
    </row>
    <row r="43862" spans="44:74">
      <c r="AR43862" s="8"/>
      <c r="BV43862" s="38"/>
    </row>
    <row r="43863" spans="44:74">
      <c r="AR43863" s="8"/>
      <c r="BV43863" s="38"/>
    </row>
    <row r="43864" spans="44:74">
      <c r="AR43864" s="8"/>
      <c r="BV43864" s="38"/>
    </row>
    <row r="43865" spans="44:74">
      <c r="AR43865" s="8"/>
      <c r="BV43865" s="38"/>
    </row>
    <row r="43866" spans="44:74">
      <c r="AR43866" s="8"/>
      <c r="BV43866" s="38"/>
    </row>
    <row r="43867" spans="44:74">
      <c r="AR43867" s="8"/>
      <c r="BV43867" s="38"/>
    </row>
    <row r="43868" spans="44:74">
      <c r="AR43868" s="8"/>
      <c r="BV43868" s="38"/>
    </row>
    <row r="43869" spans="44:74">
      <c r="AR43869" s="8"/>
      <c r="BV43869" s="38"/>
    </row>
    <row r="43870" spans="44:74">
      <c r="AR43870" s="8"/>
      <c r="BV43870" s="38"/>
    </row>
    <row r="43871" spans="44:74">
      <c r="AR43871" s="8"/>
      <c r="BV43871" s="38"/>
    </row>
    <row r="43872" spans="44:74">
      <c r="AR43872" s="8"/>
      <c r="BV43872" s="38"/>
    </row>
    <row r="43873" spans="44:74">
      <c r="AR43873" s="8"/>
      <c r="BV43873" s="38"/>
    </row>
    <row r="43874" spans="44:74">
      <c r="AR43874" s="8"/>
      <c r="BV43874" s="38"/>
    </row>
    <row r="43875" spans="44:74">
      <c r="AR43875" s="8"/>
      <c r="BV43875" s="38"/>
    </row>
    <row r="43876" spans="44:74">
      <c r="AR43876" s="8"/>
      <c r="BV43876" s="38"/>
    </row>
    <row r="43877" spans="44:74">
      <c r="AR43877" s="8"/>
      <c r="BV43877" s="38"/>
    </row>
    <row r="43878" spans="44:74">
      <c r="AR43878" s="8"/>
      <c r="BV43878" s="38"/>
    </row>
    <row r="43879" spans="44:74">
      <c r="AR43879" s="8"/>
      <c r="BV43879" s="38"/>
    </row>
    <row r="43880" spans="44:74">
      <c r="AR43880" s="8"/>
      <c r="BV43880" s="38"/>
    </row>
    <row r="43881" spans="44:74">
      <c r="AR43881" s="8"/>
      <c r="BV43881" s="38"/>
    </row>
    <row r="43882" spans="44:74">
      <c r="AR43882" s="8"/>
      <c r="BV43882" s="38"/>
    </row>
    <row r="43883" spans="44:74">
      <c r="AR43883" s="8"/>
      <c r="BV43883" s="38"/>
    </row>
    <row r="43884" spans="44:74">
      <c r="AR43884" s="8"/>
      <c r="BV43884" s="38"/>
    </row>
    <row r="43885" spans="44:74">
      <c r="AR43885" s="8"/>
      <c r="BV43885" s="38"/>
    </row>
    <row r="43886" spans="44:74">
      <c r="AR43886" s="8"/>
      <c r="BV43886" s="38"/>
    </row>
    <row r="43887" spans="44:74">
      <c r="AR43887" s="8"/>
      <c r="BV43887" s="38"/>
    </row>
    <row r="43888" spans="44:74">
      <c r="AR43888" s="8"/>
      <c r="BV43888" s="38"/>
    </row>
    <row r="43889" spans="44:74">
      <c r="AR43889" s="8"/>
      <c r="BV43889" s="38"/>
    </row>
    <row r="43890" spans="44:74">
      <c r="AR43890" s="8"/>
      <c r="BV43890" s="38"/>
    </row>
    <row r="43891" spans="44:74">
      <c r="AR43891" s="8"/>
      <c r="BV43891" s="38"/>
    </row>
    <row r="43892" spans="44:74">
      <c r="AR43892" s="8"/>
      <c r="BV43892" s="38"/>
    </row>
    <row r="43893" spans="44:74">
      <c r="AR43893" s="8"/>
      <c r="BV43893" s="38"/>
    </row>
    <row r="43894" spans="44:74">
      <c r="AR43894" s="8"/>
      <c r="BV43894" s="38"/>
    </row>
    <row r="43895" spans="44:74">
      <c r="AR43895" s="8"/>
      <c r="BV43895" s="38"/>
    </row>
    <row r="43896" spans="44:74">
      <c r="AR43896" s="8"/>
      <c r="BV43896" s="38"/>
    </row>
    <row r="43897" spans="44:74">
      <c r="AR43897" s="8"/>
      <c r="BV43897" s="38"/>
    </row>
    <row r="43898" spans="44:74">
      <c r="AR43898" s="8"/>
      <c r="BV43898" s="38"/>
    </row>
    <row r="43899" spans="44:74">
      <c r="AR43899" s="8"/>
      <c r="BV43899" s="38"/>
    </row>
    <row r="43900" spans="44:74">
      <c r="AR43900" s="8"/>
      <c r="BV43900" s="38"/>
    </row>
    <row r="43901" spans="44:74">
      <c r="AR43901" s="8"/>
      <c r="BV43901" s="38"/>
    </row>
    <row r="43902" spans="44:74">
      <c r="AR43902" s="8"/>
      <c r="BV43902" s="38"/>
    </row>
    <row r="43903" spans="44:74">
      <c r="AR43903" s="8"/>
      <c r="BV43903" s="38"/>
    </row>
    <row r="43904" spans="44:74">
      <c r="AR43904" s="8"/>
      <c r="BV43904" s="38"/>
    </row>
    <row r="43905" spans="44:74">
      <c r="AR43905" s="8"/>
      <c r="BV43905" s="38"/>
    </row>
    <row r="43906" spans="44:74">
      <c r="AR43906" s="8"/>
      <c r="BV43906" s="38"/>
    </row>
    <row r="43907" spans="44:74">
      <c r="AR43907" s="8"/>
      <c r="BV43907" s="38"/>
    </row>
    <row r="43908" spans="44:74">
      <c r="AR43908" s="8"/>
      <c r="BV43908" s="38"/>
    </row>
    <row r="43909" spans="44:74">
      <c r="AR43909" s="8"/>
      <c r="BV43909" s="38"/>
    </row>
    <row r="43910" spans="44:74">
      <c r="AR43910" s="8"/>
      <c r="BV43910" s="38"/>
    </row>
    <row r="43911" spans="44:74">
      <c r="AR43911" s="8"/>
      <c r="BV43911" s="38"/>
    </row>
    <row r="43912" spans="44:74">
      <c r="AR43912" s="8"/>
      <c r="BV43912" s="38"/>
    </row>
    <row r="43913" spans="44:74">
      <c r="AR43913" s="8"/>
      <c r="BV43913" s="38"/>
    </row>
    <row r="43914" spans="44:74">
      <c r="AR43914" s="8"/>
      <c r="BV43914" s="38"/>
    </row>
    <row r="43915" spans="44:74">
      <c r="AR43915" s="8"/>
      <c r="BV43915" s="38"/>
    </row>
    <row r="43916" spans="44:74">
      <c r="AR43916" s="8"/>
      <c r="BV43916" s="38"/>
    </row>
    <row r="43917" spans="44:74">
      <c r="AR43917" s="8"/>
      <c r="BV43917" s="38"/>
    </row>
    <row r="43918" spans="44:74">
      <c r="AR43918" s="8"/>
      <c r="BV43918" s="38"/>
    </row>
    <row r="43919" spans="44:74">
      <c r="AR43919" s="8"/>
      <c r="BV43919" s="38"/>
    </row>
    <row r="43920" spans="44:74">
      <c r="AR43920" s="8"/>
      <c r="BV43920" s="38"/>
    </row>
    <row r="43921" spans="44:74">
      <c r="AR43921" s="8"/>
      <c r="BV43921" s="38"/>
    </row>
    <row r="43922" spans="44:74">
      <c r="AR43922" s="8"/>
      <c r="BV43922" s="38"/>
    </row>
    <row r="43923" spans="44:74">
      <c r="AR43923" s="8"/>
      <c r="BV43923" s="38"/>
    </row>
    <row r="43924" spans="44:74">
      <c r="AR43924" s="8"/>
      <c r="BV43924" s="38"/>
    </row>
    <row r="43925" spans="44:74">
      <c r="AR43925" s="8"/>
      <c r="BV43925" s="38"/>
    </row>
    <row r="43926" spans="44:74">
      <c r="AR43926" s="8"/>
      <c r="BV43926" s="38"/>
    </row>
    <row r="43927" spans="44:74">
      <c r="AR43927" s="8"/>
      <c r="BV43927" s="38"/>
    </row>
    <row r="43928" spans="44:74">
      <c r="AR43928" s="8"/>
      <c r="BV43928" s="38"/>
    </row>
    <row r="43929" spans="44:74">
      <c r="AR43929" s="8"/>
      <c r="BV43929" s="38"/>
    </row>
    <row r="43930" spans="44:74">
      <c r="AR43930" s="8"/>
      <c r="BV43930" s="38"/>
    </row>
    <row r="43931" spans="44:74">
      <c r="AR43931" s="8"/>
      <c r="BV43931" s="38"/>
    </row>
    <row r="43932" spans="44:74">
      <c r="AR43932" s="8"/>
      <c r="BV43932" s="38"/>
    </row>
    <row r="43933" spans="44:74">
      <c r="AR43933" s="8"/>
      <c r="BV43933" s="38"/>
    </row>
    <row r="43934" spans="44:74">
      <c r="AR43934" s="8"/>
      <c r="BV43934" s="38"/>
    </row>
    <row r="43935" spans="44:74">
      <c r="AR43935" s="8"/>
      <c r="BV43935" s="38"/>
    </row>
    <row r="43936" spans="44:74">
      <c r="AR43936" s="8"/>
      <c r="BV43936" s="38"/>
    </row>
    <row r="43937" spans="44:74">
      <c r="AR43937" s="8"/>
      <c r="BV43937" s="38"/>
    </row>
    <row r="43938" spans="44:74">
      <c r="AR43938" s="8"/>
      <c r="BV43938" s="38"/>
    </row>
    <row r="43939" spans="44:74">
      <c r="AR43939" s="8"/>
      <c r="BV43939" s="38"/>
    </row>
    <row r="43940" spans="44:74">
      <c r="AR43940" s="8"/>
      <c r="BV43940" s="38"/>
    </row>
    <row r="43941" spans="44:74">
      <c r="AR43941" s="8"/>
      <c r="BV43941" s="38"/>
    </row>
    <row r="43942" spans="44:74">
      <c r="AR43942" s="8"/>
      <c r="BV43942" s="38"/>
    </row>
    <row r="43943" spans="44:74">
      <c r="AR43943" s="8"/>
      <c r="BV43943" s="38"/>
    </row>
    <row r="43944" spans="44:74">
      <c r="AR43944" s="8"/>
      <c r="BV43944" s="38"/>
    </row>
    <row r="43945" spans="44:74">
      <c r="AR43945" s="8"/>
      <c r="BV43945" s="38"/>
    </row>
    <row r="43946" spans="44:74">
      <c r="AR43946" s="8"/>
      <c r="BV43946" s="38"/>
    </row>
    <row r="43947" spans="44:74">
      <c r="AR43947" s="8"/>
      <c r="BV43947" s="38"/>
    </row>
    <row r="43948" spans="44:74">
      <c r="AR43948" s="8"/>
      <c r="BV43948" s="38"/>
    </row>
    <row r="43949" spans="44:74">
      <c r="AR43949" s="8"/>
      <c r="BV43949" s="38"/>
    </row>
    <row r="43950" spans="44:74">
      <c r="AR43950" s="8"/>
      <c r="BV43950" s="38"/>
    </row>
    <row r="43951" spans="44:74">
      <c r="AR43951" s="8"/>
      <c r="BV43951" s="38"/>
    </row>
    <row r="43952" spans="44:74">
      <c r="AR43952" s="8"/>
      <c r="BV43952" s="38"/>
    </row>
    <row r="43953" spans="44:74">
      <c r="AR43953" s="8"/>
      <c r="BV43953" s="38"/>
    </row>
    <row r="43954" spans="44:74">
      <c r="AR43954" s="8"/>
      <c r="BV43954" s="38"/>
    </row>
    <row r="43955" spans="44:74">
      <c r="AR43955" s="8"/>
      <c r="BV43955" s="38"/>
    </row>
    <row r="43956" spans="44:74">
      <c r="AR43956" s="8"/>
      <c r="BV43956" s="38"/>
    </row>
    <row r="43957" spans="44:74">
      <c r="AR43957" s="8"/>
      <c r="BV43957" s="38"/>
    </row>
    <row r="43958" spans="44:74">
      <c r="AR43958" s="8"/>
      <c r="BV43958" s="38"/>
    </row>
    <row r="43959" spans="44:74">
      <c r="AR43959" s="8"/>
      <c r="BV43959" s="38"/>
    </row>
    <row r="43960" spans="44:74">
      <c r="AR43960" s="8"/>
      <c r="BV43960" s="38"/>
    </row>
    <row r="43961" spans="44:74">
      <c r="AR43961" s="8"/>
      <c r="BV43961" s="38"/>
    </row>
    <row r="43962" spans="44:74">
      <c r="AR43962" s="8"/>
      <c r="BV43962" s="38"/>
    </row>
    <row r="43963" spans="44:74">
      <c r="AR43963" s="8"/>
      <c r="BV43963" s="38"/>
    </row>
    <row r="43964" spans="44:74">
      <c r="AR43964" s="8"/>
      <c r="BV43964" s="38"/>
    </row>
    <row r="43965" spans="44:74">
      <c r="AR43965" s="8"/>
      <c r="BV43965" s="38"/>
    </row>
    <row r="43966" spans="44:74">
      <c r="AR43966" s="8"/>
      <c r="BV43966" s="38"/>
    </row>
    <row r="43967" spans="44:74">
      <c r="AR43967" s="8"/>
      <c r="BV43967" s="38"/>
    </row>
    <row r="43968" spans="44:74">
      <c r="AR43968" s="8"/>
      <c r="BV43968" s="38"/>
    </row>
    <row r="43969" spans="44:74">
      <c r="AR43969" s="8"/>
      <c r="BV43969" s="38"/>
    </row>
    <row r="43970" spans="44:74">
      <c r="AR43970" s="8"/>
      <c r="BV43970" s="38"/>
    </row>
    <row r="43971" spans="44:74">
      <c r="AR43971" s="8"/>
      <c r="BV43971" s="38"/>
    </row>
    <row r="43972" spans="44:74">
      <c r="AR43972" s="8"/>
      <c r="BV43972" s="38"/>
    </row>
    <row r="43973" spans="44:74">
      <c r="AR43973" s="8"/>
      <c r="BV43973" s="38"/>
    </row>
    <row r="43974" spans="44:74">
      <c r="AR43974" s="8"/>
      <c r="BV43974" s="38"/>
    </row>
    <row r="43975" spans="44:74">
      <c r="AR43975" s="8"/>
      <c r="BV43975" s="38"/>
    </row>
    <row r="43976" spans="44:74">
      <c r="AR43976" s="8"/>
      <c r="BV43976" s="38"/>
    </row>
    <row r="43977" spans="44:74">
      <c r="AR43977" s="8"/>
      <c r="BV43977" s="38"/>
    </row>
    <row r="43978" spans="44:74">
      <c r="AR43978" s="8"/>
      <c r="BV43978" s="38"/>
    </row>
    <row r="43979" spans="44:74">
      <c r="AR43979" s="8"/>
      <c r="BV43979" s="38"/>
    </row>
    <row r="43980" spans="44:74">
      <c r="AR43980" s="8"/>
      <c r="BV43980" s="38"/>
    </row>
    <row r="43981" spans="44:74">
      <c r="AR43981" s="8"/>
      <c r="BV43981" s="38"/>
    </row>
    <row r="43982" spans="44:74">
      <c r="AR43982" s="8"/>
      <c r="BV43982" s="38"/>
    </row>
    <row r="43983" spans="44:74">
      <c r="AR43983" s="8"/>
      <c r="BV43983" s="38"/>
    </row>
    <row r="43984" spans="44:74">
      <c r="AR43984" s="8"/>
      <c r="BV43984" s="38"/>
    </row>
    <row r="43985" spans="44:74">
      <c r="AR43985" s="8"/>
      <c r="BV43985" s="38"/>
    </row>
    <row r="43986" spans="44:74">
      <c r="AR43986" s="8"/>
      <c r="BV43986" s="38"/>
    </row>
    <row r="43987" spans="44:74">
      <c r="AR43987" s="8"/>
      <c r="BV43987" s="38"/>
    </row>
    <row r="43988" spans="44:74">
      <c r="AR43988" s="8"/>
      <c r="BV43988" s="38"/>
    </row>
    <row r="43989" spans="44:74">
      <c r="AR43989" s="8"/>
      <c r="BV43989" s="38"/>
    </row>
    <row r="43990" spans="44:74">
      <c r="AR43990" s="8"/>
      <c r="BV43990" s="38"/>
    </row>
    <row r="43991" spans="44:74">
      <c r="AR43991" s="8"/>
      <c r="BV43991" s="38"/>
    </row>
    <row r="43992" spans="44:74">
      <c r="AR43992" s="8"/>
      <c r="BV43992" s="38"/>
    </row>
    <row r="43993" spans="44:74">
      <c r="AR43993" s="8"/>
      <c r="BV43993" s="38"/>
    </row>
    <row r="43994" spans="44:74">
      <c r="AR43994" s="8"/>
      <c r="BV43994" s="38"/>
    </row>
    <row r="43995" spans="44:74">
      <c r="AR43995" s="8"/>
      <c r="BV43995" s="38"/>
    </row>
    <row r="43996" spans="44:74">
      <c r="AR43996" s="8"/>
      <c r="BV43996" s="38"/>
    </row>
    <row r="43997" spans="44:74">
      <c r="AR43997" s="8"/>
      <c r="BV43997" s="38"/>
    </row>
    <row r="43998" spans="44:74">
      <c r="AR43998" s="8"/>
      <c r="BV43998" s="38"/>
    </row>
    <row r="43999" spans="44:74">
      <c r="AR43999" s="8"/>
      <c r="BV43999" s="38"/>
    </row>
    <row r="44000" spans="44:74">
      <c r="AR44000" s="8"/>
      <c r="BV44000" s="38"/>
    </row>
    <row r="44001" spans="44:74">
      <c r="AR44001" s="8"/>
      <c r="BV44001" s="38"/>
    </row>
    <row r="44002" spans="44:74">
      <c r="AR44002" s="8"/>
      <c r="BV44002" s="38"/>
    </row>
    <row r="44003" spans="44:74">
      <c r="AR44003" s="8"/>
      <c r="BV44003" s="38"/>
    </row>
    <row r="44004" spans="44:74">
      <c r="AR44004" s="8"/>
      <c r="BV44004" s="38"/>
    </row>
    <row r="44005" spans="44:74">
      <c r="AR44005" s="8"/>
      <c r="BV44005" s="38"/>
    </row>
    <row r="44006" spans="44:74">
      <c r="AR44006" s="8"/>
      <c r="BV44006" s="38"/>
    </row>
    <row r="44007" spans="44:74">
      <c r="AR44007" s="8"/>
      <c r="BV44007" s="38"/>
    </row>
    <row r="44008" spans="44:74">
      <c r="AR44008" s="8"/>
      <c r="BV44008" s="38"/>
    </row>
    <row r="44009" spans="44:74">
      <c r="AR44009" s="8"/>
      <c r="BV44009" s="38"/>
    </row>
    <row r="44010" spans="44:74">
      <c r="AR44010" s="8"/>
      <c r="BV44010" s="38"/>
    </row>
    <row r="44011" spans="44:74">
      <c r="AR44011" s="8"/>
      <c r="BV44011" s="38"/>
    </row>
    <row r="44012" spans="44:74">
      <c r="AR44012" s="8"/>
      <c r="BV44012" s="38"/>
    </row>
    <row r="44013" spans="44:74">
      <c r="AR44013" s="8"/>
      <c r="BV44013" s="38"/>
    </row>
    <row r="44014" spans="44:74">
      <c r="AR44014" s="8"/>
      <c r="BV44014" s="38"/>
    </row>
    <row r="44015" spans="44:74">
      <c r="AR44015" s="8"/>
      <c r="BV44015" s="38"/>
    </row>
    <row r="44016" spans="44:74">
      <c r="AR44016" s="8"/>
      <c r="BV44016" s="38"/>
    </row>
    <row r="44017" spans="44:74">
      <c r="AR44017" s="8"/>
      <c r="BV44017" s="38"/>
    </row>
    <row r="44018" spans="44:74">
      <c r="AR44018" s="8"/>
      <c r="BV44018" s="38"/>
    </row>
    <row r="44019" spans="44:74">
      <c r="AR44019" s="8"/>
      <c r="BV44019" s="38"/>
    </row>
    <row r="44020" spans="44:74">
      <c r="AR44020" s="8"/>
      <c r="BV44020" s="38"/>
    </row>
    <row r="44021" spans="44:74">
      <c r="AR44021" s="8"/>
      <c r="BV44021" s="38"/>
    </row>
    <row r="44022" spans="44:74">
      <c r="AR44022" s="8"/>
      <c r="BV44022" s="38"/>
    </row>
    <row r="44023" spans="44:74">
      <c r="AR44023" s="8"/>
      <c r="BV44023" s="38"/>
    </row>
    <row r="44024" spans="44:74">
      <c r="AR44024" s="8"/>
      <c r="BV44024" s="38"/>
    </row>
    <row r="44025" spans="44:74">
      <c r="AR44025" s="8"/>
      <c r="BV44025" s="38"/>
    </row>
    <row r="44026" spans="44:74">
      <c r="AR44026" s="8"/>
      <c r="BV44026" s="38"/>
    </row>
    <row r="44027" spans="44:74">
      <c r="AR44027" s="8"/>
      <c r="BV44027" s="38"/>
    </row>
    <row r="44028" spans="44:74">
      <c r="AR44028" s="8"/>
      <c r="BV44028" s="38"/>
    </row>
    <row r="44029" spans="44:74">
      <c r="AR44029" s="8"/>
      <c r="BV44029" s="38"/>
    </row>
    <row r="44030" spans="44:74">
      <c r="AR44030" s="8"/>
      <c r="BV44030" s="38"/>
    </row>
    <row r="44031" spans="44:74">
      <c r="AR44031" s="8"/>
      <c r="BV44031" s="38"/>
    </row>
    <row r="44032" spans="44:74">
      <c r="AR44032" s="8"/>
      <c r="BV44032" s="38"/>
    </row>
    <row r="44033" spans="44:74">
      <c r="AR44033" s="8"/>
      <c r="BV44033" s="38"/>
    </row>
    <row r="44034" spans="44:74">
      <c r="AR44034" s="8"/>
      <c r="BV44034" s="38"/>
    </row>
    <row r="44035" spans="44:74">
      <c r="AR44035" s="8"/>
      <c r="BV44035" s="38"/>
    </row>
    <row r="44036" spans="44:74">
      <c r="AR44036" s="8"/>
      <c r="BV44036" s="38"/>
    </row>
    <row r="44037" spans="44:74">
      <c r="AR44037" s="8"/>
      <c r="BV44037" s="38"/>
    </row>
    <row r="44038" spans="44:74">
      <c r="AR44038" s="8"/>
      <c r="BV44038" s="38"/>
    </row>
    <row r="44039" spans="44:74">
      <c r="AR44039" s="8"/>
      <c r="BV44039" s="38"/>
    </row>
    <row r="44040" spans="44:74">
      <c r="AR44040" s="8"/>
      <c r="BV44040" s="38"/>
    </row>
    <row r="44041" spans="44:74">
      <c r="AR44041" s="8"/>
      <c r="BV44041" s="38"/>
    </row>
    <row r="44042" spans="44:74">
      <c r="AR44042" s="8"/>
      <c r="BV44042" s="38"/>
    </row>
    <row r="44043" spans="44:74">
      <c r="AR44043" s="8"/>
      <c r="BV44043" s="38"/>
    </row>
    <row r="44044" spans="44:74">
      <c r="AR44044" s="8"/>
      <c r="BV44044" s="38"/>
    </row>
    <row r="44045" spans="44:74">
      <c r="AR44045" s="8"/>
      <c r="BV44045" s="38"/>
    </row>
    <row r="44046" spans="44:74">
      <c r="AR44046" s="8"/>
      <c r="BV44046" s="38"/>
    </row>
    <row r="44047" spans="44:74">
      <c r="AR44047" s="8"/>
      <c r="BV44047" s="38"/>
    </row>
    <row r="44048" spans="44:74">
      <c r="AR44048" s="8"/>
      <c r="BV44048" s="38"/>
    </row>
    <row r="44049" spans="44:74">
      <c r="AR44049" s="8"/>
      <c r="BV44049" s="38"/>
    </row>
    <row r="44050" spans="44:74">
      <c r="AR44050" s="8"/>
      <c r="BV44050" s="38"/>
    </row>
    <row r="44051" spans="44:74">
      <c r="AR44051" s="8"/>
      <c r="BV44051" s="38"/>
    </row>
    <row r="44052" spans="44:74">
      <c r="AR44052" s="8"/>
      <c r="BV44052" s="38"/>
    </row>
    <row r="44053" spans="44:74">
      <c r="AR44053" s="8"/>
      <c r="BV44053" s="38"/>
    </row>
    <row r="44054" spans="44:74">
      <c r="AR44054" s="8"/>
      <c r="BV44054" s="38"/>
    </row>
    <row r="44055" spans="44:74">
      <c r="AR44055" s="8"/>
      <c r="BV44055" s="38"/>
    </row>
    <row r="44056" spans="44:74">
      <c r="AR44056" s="8"/>
      <c r="BV44056" s="38"/>
    </row>
    <row r="44057" spans="44:74">
      <c r="AR44057" s="8"/>
      <c r="BV44057" s="38"/>
    </row>
    <row r="44058" spans="44:74">
      <c r="AR44058" s="8"/>
      <c r="BV44058" s="38"/>
    </row>
    <row r="44059" spans="44:74">
      <c r="AR44059" s="8"/>
      <c r="BV44059" s="38"/>
    </row>
    <row r="44060" spans="44:74">
      <c r="AR44060" s="8"/>
      <c r="BV44060" s="38"/>
    </row>
    <row r="44061" spans="44:74">
      <c r="AR44061" s="8"/>
      <c r="BV44061" s="38"/>
    </row>
    <row r="44062" spans="44:74">
      <c r="AR44062" s="8"/>
      <c r="BV44062" s="38"/>
    </row>
    <row r="44063" spans="44:74">
      <c r="AR44063" s="8"/>
      <c r="BV44063" s="38"/>
    </row>
    <row r="44064" spans="44:74">
      <c r="AR44064" s="8"/>
      <c r="BV44064" s="38"/>
    </row>
    <row r="44065" spans="44:74">
      <c r="AR44065" s="8"/>
      <c r="BV44065" s="38"/>
    </row>
    <row r="44066" spans="44:74">
      <c r="AR44066" s="8"/>
      <c r="BV44066" s="38"/>
    </row>
    <row r="44067" spans="44:74">
      <c r="AR44067" s="8"/>
      <c r="BV44067" s="38"/>
    </row>
    <row r="44068" spans="44:74">
      <c r="AR44068" s="8"/>
      <c r="BV44068" s="38"/>
    </row>
    <row r="44069" spans="44:74">
      <c r="AR44069" s="8"/>
      <c r="BV44069" s="38"/>
    </row>
    <row r="44070" spans="44:74">
      <c r="AR44070" s="8"/>
      <c r="BV44070" s="38"/>
    </row>
    <row r="44071" spans="44:74">
      <c r="AR44071" s="8"/>
      <c r="BV44071" s="38"/>
    </row>
    <row r="44072" spans="44:74">
      <c r="AR44072" s="8"/>
      <c r="BV44072" s="38"/>
    </row>
    <row r="44073" spans="44:74">
      <c r="AR44073" s="8"/>
      <c r="BV44073" s="38"/>
    </row>
    <row r="44074" spans="44:74">
      <c r="AR44074" s="8"/>
      <c r="BV44074" s="38"/>
    </row>
    <row r="44075" spans="44:74">
      <c r="AR44075" s="8"/>
      <c r="BV44075" s="38"/>
    </row>
    <row r="44076" spans="44:74">
      <c r="AR44076" s="8"/>
      <c r="BV44076" s="38"/>
    </row>
    <row r="44077" spans="44:74">
      <c r="AR44077" s="8"/>
      <c r="BV44077" s="38"/>
    </row>
    <row r="44078" spans="44:74">
      <c r="AR44078" s="8"/>
      <c r="BV44078" s="38"/>
    </row>
    <row r="44079" spans="44:74">
      <c r="AR44079" s="8"/>
      <c r="BV44079" s="38"/>
    </row>
    <row r="44080" spans="44:74">
      <c r="AR44080" s="8"/>
      <c r="BV44080" s="38"/>
    </row>
    <row r="44081" spans="44:74">
      <c r="AR44081" s="8"/>
      <c r="BV44081" s="38"/>
    </row>
    <row r="44082" spans="44:74">
      <c r="AR44082" s="8"/>
      <c r="BV44082" s="38"/>
    </row>
    <row r="44083" spans="44:74">
      <c r="AR44083" s="8"/>
      <c r="BV44083" s="38"/>
    </row>
    <row r="44084" spans="44:74">
      <c r="AR44084" s="8"/>
      <c r="BV44084" s="38"/>
    </row>
    <row r="44085" spans="44:74">
      <c r="AR44085" s="8"/>
      <c r="BV44085" s="38"/>
    </row>
    <row r="44086" spans="44:74">
      <c r="AR44086" s="8"/>
      <c r="BV44086" s="38"/>
    </row>
    <row r="44087" spans="44:74">
      <c r="AR44087" s="8"/>
      <c r="BV44087" s="38"/>
    </row>
    <row r="44088" spans="44:74">
      <c r="AR44088" s="8"/>
      <c r="BV44088" s="38"/>
    </row>
    <row r="44089" spans="44:74">
      <c r="AR44089" s="8"/>
      <c r="BV44089" s="38"/>
    </row>
    <row r="44090" spans="44:74">
      <c r="AR44090" s="8"/>
      <c r="BV44090" s="38"/>
    </row>
    <row r="44091" spans="44:74">
      <c r="AR44091" s="8"/>
      <c r="BV44091" s="38"/>
    </row>
    <row r="44092" spans="44:74">
      <c r="AR44092" s="8"/>
      <c r="BV44092" s="38"/>
    </row>
    <row r="44093" spans="44:74">
      <c r="AR44093" s="8"/>
      <c r="BV44093" s="38"/>
    </row>
    <row r="44094" spans="44:74">
      <c r="AR44094" s="8"/>
      <c r="BV44094" s="38"/>
    </row>
    <row r="44095" spans="44:74">
      <c r="AR44095" s="8"/>
      <c r="BV44095" s="38"/>
    </row>
    <row r="44096" spans="44:74">
      <c r="AR44096" s="8"/>
      <c r="BV44096" s="38"/>
    </row>
    <row r="44097" spans="44:74">
      <c r="AR44097" s="8"/>
      <c r="BV44097" s="38"/>
    </row>
    <row r="44098" spans="44:74">
      <c r="AR44098" s="8"/>
      <c r="BV44098" s="38"/>
    </row>
    <row r="44099" spans="44:74">
      <c r="AR44099" s="8"/>
      <c r="BV44099" s="38"/>
    </row>
    <row r="44100" spans="44:74">
      <c r="AR44100" s="8"/>
      <c r="BV44100" s="38"/>
    </row>
    <row r="44101" spans="44:74">
      <c r="AR44101" s="8"/>
      <c r="BV44101" s="38"/>
    </row>
    <row r="44102" spans="44:74">
      <c r="AR44102" s="8"/>
      <c r="BV44102" s="38"/>
    </row>
    <row r="44103" spans="44:74">
      <c r="AR44103" s="8"/>
      <c r="BV44103" s="38"/>
    </row>
    <row r="44104" spans="44:74">
      <c r="AR44104" s="8"/>
      <c r="BV44104" s="38"/>
    </row>
    <row r="44105" spans="44:74">
      <c r="AR44105" s="8"/>
      <c r="BV44105" s="38"/>
    </row>
    <row r="44106" spans="44:74">
      <c r="AR44106" s="8"/>
      <c r="BV44106" s="38"/>
    </row>
    <row r="44107" spans="44:74">
      <c r="AR44107" s="8"/>
      <c r="BV44107" s="38"/>
    </row>
    <row r="44108" spans="44:74">
      <c r="AR44108" s="8"/>
      <c r="BV44108" s="38"/>
    </row>
    <row r="44109" spans="44:74">
      <c r="AR44109" s="8"/>
      <c r="BV44109" s="38"/>
    </row>
    <row r="44110" spans="44:74">
      <c r="AR44110" s="8"/>
      <c r="BV44110" s="38"/>
    </row>
    <row r="44111" spans="44:74">
      <c r="AR44111" s="8"/>
      <c r="BV44111" s="38"/>
    </row>
    <row r="44112" spans="44:74">
      <c r="AR44112" s="8"/>
      <c r="BV44112" s="38"/>
    </row>
    <row r="44113" spans="44:74">
      <c r="AR44113" s="8"/>
      <c r="BV44113" s="38"/>
    </row>
    <row r="44114" spans="44:74">
      <c r="AR44114" s="8"/>
      <c r="BV44114" s="38"/>
    </row>
    <row r="44115" spans="44:74">
      <c r="AR44115" s="8"/>
      <c r="BV44115" s="38"/>
    </row>
    <row r="44116" spans="44:74">
      <c r="AR44116" s="8"/>
      <c r="BV44116" s="38"/>
    </row>
    <row r="44117" spans="44:74">
      <c r="AR44117" s="8"/>
      <c r="BV44117" s="38"/>
    </row>
    <row r="44118" spans="44:74">
      <c r="AR44118" s="8"/>
      <c r="BV44118" s="38"/>
    </row>
    <row r="44119" spans="44:74">
      <c r="AR44119" s="8"/>
      <c r="BV44119" s="38"/>
    </row>
    <row r="44120" spans="44:74">
      <c r="AR44120" s="8"/>
      <c r="BV44120" s="38"/>
    </row>
    <row r="44121" spans="44:74">
      <c r="AR44121" s="8"/>
      <c r="BV44121" s="38"/>
    </row>
    <row r="44122" spans="44:74">
      <c r="AR44122" s="8"/>
      <c r="BV44122" s="38"/>
    </row>
    <row r="44123" spans="44:74">
      <c r="AR44123" s="8"/>
      <c r="BV44123" s="38"/>
    </row>
    <row r="44124" spans="44:74">
      <c r="AR44124" s="8"/>
      <c r="BV44124" s="38"/>
    </row>
    <row r="44125" spans="44:74">
      <c r="AR44125" s="8"/>
      <c r="BV44125" s="38"/>
    </row>
    <row r="44126" spans="44:74">
      <c r="AR44126" s="8"/>
      <c r="BV44126" s="38"/>
    </row>
    <row r="44127" spans="44:74">
      <c r="AR44127" s="8"/>
      <c r="BV44127" s="38"/>
    </row>
    <row r="44128" spans="44:74">
      <c r="AR44128" s="8"/>
      <c r="BV44128" s="38"/>
    </row>
    <row r="44129" spans="44:74">
      <c r="AR44129" s="8"/>
      <c r="BV44129" s="38"/>
    </row>
    <row r="44130" spans="44:74">
      <c r="AR44130" s="8"/>
      <c r="BV44130" s="38"/>
    </row>
    <row r="44131" spans="44:74">
      <c r="AR44131" s="8"/>
      <c r="BV44131" s="38"/>
    </row>
    <row r="44132" spans="44:74">
      <c r="AR44132" s="8"/>
      <c r="BV44132" s="38"/>
    </row>
    <row r="44133" spans="44:74">
      <c r="AR44133" s="8"/>
      <c r="BV44133" s="38"/>
    </row>
    <row r="44134" spans="44:74">
      <c r="AR44134" s="8"/>
      <c r="BV44134" s="38"/>
    </row>
    <row r="44135" spans="44:74">
      <c r="AR44135" s="8"/>
      <c r="BV44135" s="38"/>
    </row>
    <row r="44136" spans="44:74">
      <c r="AR44136" s="8"/>
      <c r="BV44136" s="38"/>
    </row>
    <row r="44137" spans="44:74">
      <c r="AR44137" s="8"/>
      <c r="BV44137" s="38"/>
    </row>
    <row r="44138" spans="44:74">
      <c r="AR44138" s="8"/>
      <c r="BV44138" s="38"/>
    </row>
    <row r="44139" spans="44:74">
      <c r="AR44139" s="8"/>
      <c r="BV44139" s="38"/>
    </row>
    <row r="44140" spans="44:74">
      <c r="AR44140" s="8"/>
      <c r="BV44140" s="38"/>
    </row>
    <row r="44141" spans="44:74">
      <c r="AR44141" s="8"/>
      <c r="BV44141" s="38"/>
    </row>
    <row r="44142" spans="44:74">
      <c r="AR44142" s="8"/>
      <c r="BV44142" s="38"/>
    </row>
    <row r="44143" spans="44:74">
      <c r="AR44143" s="8"/>
      <c r="BV44143" s="38"/>
    </row>
    <row r="44144" spans="44:74">
      <c r="AR44144" s="8"/>
      <c r="BV44144" s="38"/>
    </row>
    <row r="44145" spans="44:74">
      <c r="AR44145" s="8"/>
      <c r="BV44145" s="38"/>
    </row>
    <row r="44146" spans="44:74">
      <c r="AR44146" s="8"/>
      <c r="BV44146" s="38"/>
    </row>
    <row r="44147" spans="44:74">
      <c r="AR44147" s="8"/>
      <c r="BV44147" s="38"/>
    </row>
    <row r="44148" spans="44:74">
      <c r="AR44148" s="8"/>
      <c r="BV44148" s="38"/>
    </row>
    <row r="44149" spans="44:74">
      <c r="AR44149" s="8"/>
      <c r="BV44149" s="38"/>
    </row>
    <row r="44150" spans="44:74">
      <c r="AR44150" s="8"/>
      <c r="BV44150" s="38"/>
    </row>
    <row r="44151" spans="44:74">
      <c r="AR44151" s="8"/>
      <c r="BV44151" s="38"/>
    </row>
    <row r="44152" spans="44:74">
      <c r="AR44152" s="8"/>
      <c r="BV44152" s="38"/>
    </row>
    <row r="44153" spans="44:74">
      <c r="AR44153" s="8"/>
      <c r="BV44153" s="38"/>
    </row>
    <row r="44154" spans="44:74">
      <c r="AR44154" s="8"/>
      <c r="BV44154" s="38"/>
    </row>
    <row r="44155" spans="44:74">
      <c r="AR44155" s="8"/>
      <c r="BV44155" s="38"/>
    </row>
    <row r="44156" spans="44:74">
      <c r="AR44156" s="8"/>
      <c r="BV44156" s="38"/>
    </row>
    <row r="44157" spans="44:74">
      <c r="AR44157" s="8"/>
      <c r="BV44157" s="38"/>
    </row>
    <row r="44158" spans="44:74">
      <c r="AR44158" s="8"/>
      <c r="BV44158" s="38"/>
    </row>
    <row r="44159" spans="44:74">
      <c r="AR44159" s="8"/>
      <c r="BV44159" s="38"/>
    </row>
    <row r="44160" spans="44:74">
      <c r="AR44160" s="8"/>
      <c r="BV44160" s="38"/>
    </row>
    <row r="44161" spans="44:74">
      <c r="AR44161" s="8"/>
      <c r="BV44161" s="38"/>
    </row>
    <row r="44162" spans="44:74">
      <c r="AR44162" s="8"/>
      <c r="BV44162" s="38"/>
    </row>
    <row r="44163" spans="44:74">
      <c r="AR44163" s="8"/>
      <c r="BV44163" s="38"/>
    </row>
    <row r="44164" spans="44:74">
      <c r="AR44164" s="8"/>
      <c r="BV44164" s="38"/>
    </row>
    <row r="44165" spans="44:74">
      <c r="AR44165" s="8"/>
      <c r="BV44165" s="38"/>
    </row>
    <row r="44166" spans="44:74">
      <c r="AR44166" s="8"/>
      <c r="BV44166" s="38"/>
    </row>
    <row r="44167" spans="44:74">
      <c r="AR44167" s="8"/>
      <c r="BV44167" s="38"/>
    </row>
    <row r="44168" spans="44:74">
      <c r="AR44168" s="8"/>
      <c r="BV44168" s="38"/>
    </row>
    <row r="44169" spans="44:74">
      <c r="AR44169" s="8"/>
      <c r="BV44169" s="38"/>
    </row>
    <row r="44170" spans="44:74">
      <c r="AR44170" s="8"/>
      <c r="BV44170" s="38"/>
    </row>
    <row r="44171" spans="44:74">
      <c r="AR44171" s="8"/>
      <c r="BV44171" s="38"/>
    </row>
    <row r="44172" spans="44:74">
      <c r="AR44172" s="8"/>
      <c r="BV44172" s="38"/>
    </row>
    <row r="44173" spans="44:74">
      <c r="AR44173" s="8"/>
      <c r="BV44173" s="38"/>
    </row>
    <row r="44174" spans="44:74">
      <c r="AR44174" s="8"/>
      <c r="BV44174" s="38"/>
    </row>
    <row r="44175" spans="44:74">
      <c r="AR44175" s="8"/>
      <c r="BV44175" s="38"/>
    </row>
    <row r="44176" spans="44:74">
      <c r="AR44176" s="8"/>
      <c r="BV44176" s="38"/>
    </row>
    <row r="44177" spans="44:74">
      <c r="AR44177" s="8"/>
      <c r="BV44177" s="38"/>
    </row>
    <row r="44178" spans="44:74">
      <c r="AR44178" s="8"/>
      <c r="BV44178" s="38"/>
    </row>
    <row r="44179" spans="44:74">
      <c r="AR44179" s="8"/>
      <c r="BV44179" s="38"/>
    </row>
    <row r="44180" spans="44:74">
      <c r="AR44180" s="8"/>
      <c r="BV44180" s="38"/>
    </row>
    <row r="44181" spans="44:74">
      <c r="AR44181" s="8"/>
      <c r="BV44181" s="38"/>
    </row>
    <row r="44182" spans="44:74">
      <c r="AR44182" s="8"/>
      <c r="BV44182" s="38"/>
    </row>
    <row r="44183" spans="44:74">
      <c r="AR44183" s="8"/>
      <c r="BV44183" s="38"/>
    </row>
    <row r="44184" spans="44:74">
      <c r="AR44184" s="8"/>
      <c r="BV44184" s="38"/>
    </row>
    <row r="44185" spans="44:74">
      <c r="AR44185" s="8"/>
      <c r="BV44185" s="38"/>
    </row>
    <row r="44186" spans="44:74">
      <c r="AR44186" s="8"/>
      <c r="BV44186" s="38"/>
    </row>
    <row r="44187" spans="44:74">
      <c r="AR44187" s="8"/>
      <c r="BV44187" s="38"/>
    </row>
    <row r="44188" spans="44:74">
      <c r="AR44188" s="8"/>
      <c r="BV44188" s="38"/>
    </row>
    <row r="44189" spans="44:74">
      <c r="AR44189" s="8"/>
      <c r="BV44189" s="38"/>
    </row>
    <row r="44190" spans="44:74">
      <c r="AR44190" s="8"/>
      <c r="BV44190" s="38"/>
    </row>
    <row r="44191" spans="44:74">
      <c r="AR44191" s="8"/>
      <c r="BV44191" s="38"/>
    </row>
    <row r="44192" spans="44:74">
      <c r="AR44192" s="8"/>
      <c r="BV44192" s="38"/>
    </row>
    <row r="44193" spans="44:74">
      <c r="AR44193" s="8"/>
      <c r="BV44193" s="38"/>
    </row>
    <row r="44194" spans="44:74">
      <c r="AR44194" s="8"/>
      <c r="BV44194" s="38"/>
    </row>
    <row r="44195" spans="44:74">
      <c r="AR44195" s="8"/>
      <c r="BV44195" s="38"/>
    </row>
    <row r="44196" spans="44:74">
      <c r="AR44196" s="8"/>
      <c r="BV44196" s="38"/>
    </row>
    <row r="44197" spans="44:74">
      <c r="AR44197" s="8"/>
      <c r="BV44197" s="38"/>
    </row>
    <row r="44198" spans="44:74">
      <c r="AR44198" s="8"/>
      <c r="BV44198" s="38"/>
    </row>
    <row r="44199" spans="44:74">
      <c r="AR44199" s="8"/>
      <c r="BV44199" s="38"/>
    </row>
    <row r="44200" spans="44:74">
      <c r="AR44200" s="8"/>
      <c r="BV44200" s="38"/>
    </row>
    <row r="44201" spans="44:74">
      <c r="AR44201" s="8"/>
      <c r="BV44201" s="38"/>
    </row>
    <row r="44202" spans="44:74">
      <c r="AR44202" s="8"/>
      <c r="BV44202" s="38"/>
    </row>
    <row r="44203" spans="44:74">
      <c r="AR44203" s="8"/>
      <c r="BV44203" s="38"/>
    </row>
    <row r="44204" spans="44:74">
      <c r="AR44204" s="8"/>
      <c r="BV44204" s="38"/>
    </row>
    <row r="44205" spans="44:74">
      <c r="AR44205" s="8"/>
      <c r="BV44205" s="38"/>
    </row>
    <row r="44206" spans="44:74">
      <c r="AR44206" s="8"/>
      <c r="BV44206" s="38"/>
    </row>
    <row r="44207" spans="44:74">
      <c r="AR44207" s="8"/>
      <c r="BV44207" s="38"/>
    </row>
    <row r="44208" spans="44:74">
      <c r="AR44208" s="8"/>
      <c r="BV44208" s="38"/>
    </row>
    <row r="44209" spans="44:74">
      <c r="AR44209" s="8"/>
      <c r="BV44209" s="38"/>
    </row>
    <row r="44210" spans="44:74">
      <c r="AR44210" s="8"/>
      <c r="BV44210" s="38"/>
    </row>
    <row r="44211" spans="44:74">
      <c r="AR44211" s="8"/>
      <c r="BV44211" s="38"/>
    </row>
    <row r="44212" spans="44:74">
      <c r="AR44212" s="8"/>
      <c r="BV44212" s="38"/>
    </row>
    <row r="44213" spans="44:74">
      <c r="AR44213" s="8"/>
      <c r="BV44213" s="38"/>
    </row>
    <row r="44214" spans="44:74">
      <c r="AR44214" s="8"/>
      <c r="BV44214" s="38"/>
    </row>
    <row r="44215" spans="44:74">
      <c r="AR44215" s="8"/>
      <c r="BV44215" s="38"/>
    </row>
    <row r="44216" spans="44:74">
      <c r="AR44216" s="8"/>
      <c r="BV44216" s="38"/>
    </row>
    <row r="44217" spans="44:74">
      <c r="AR44217" s="8"/>
      <c r="BV44217" s="38"/>
    </row>
    <row r="44218" spans="44:74">
      <c r="AR44218" s="8"/>
      <c r="BV44218" s="38"/>
    </row>
    <row r="44219" spans="44:74">
      <c r="AR44219" s="8"/>
      <c r="BV44219" s="38"/>
    </row>
    <row r="44220" spans="44:74">
      <c r="AR44220" s="8"/>
      <c r="BV44220" s="38"/>
    </row>
    <row r="44221" spans="44:74">
      <c r="AR44221" s="8"/>
      <c r="BV44221" s="38"/>
    </row>
    <row r="44222" spans="44:74">
      <c r="AR44222" s="8"/>
      <c r="BV44222" s="38"/>
    </row>
    <row r="44223" spans="44:74">
      <c r="AR44223" s="8"/>
      <c r="BV44223" s="38"/>
    </row>
    <row r="44224" spans="44:74">
      <c r="AR44224" s="8"/>
      <c r="BV44224" s="38"/>
    </row>
    <row r="44225" spans="44:74">
      <c r="AR44225" s="8"/>
      <c r="BV44225" s="38"/>
    </row>
    <row r="44226" spans="44:74">
      <c r="AR44226" s="8"/>
      <c r="BV44226" s="38"/>
    </row>
    <row r="44227" spans="44:74">
      <c r="AR44227" s="8"/>
      <c r="BV44227" s="38"/>
    </row>
    <row r="44228" spans="44:74">
      <c r="AR44228" s="8"/>
      <c r="BV44228" s="38"/>
    </row>
    <row r="44229" spans="44:74">
      <c r="AR44229" s="8"/>
      <c r="BV44229" s="38"/>
    </row>
    <row r="44230" spans="44:74">
      <c r="AR44230" s="8"/>
      <c r="BV44230" s="38"/>
    </row>
    <row r="44231" spans="44:74">
      <c r="AR44231" s="8"/>
      <c r="BV44231" s="38"/>
    </row>
    <row r="44232" spans="44:74">
      <c r="AR44232" s="8"/>
      <c r="BV44232" s="38"/>
    </row>
    <row r="44233" spans="44:74">
      <c r="AR44233" s="8"/>
      <c r="BV44233" s="38"/>
    </row>
    <row r="44234" spans="44:74">
      <c r="AR44234" s="8"/>
      <c r="BV44234" s="38"/>
    </row>
    <row r="44235" spans="44:74">
      <c r="AR44235" s="8"/>
      <c r="BV44235" s="38"/>
    </row>
    <row r="44236" spans="44:74">
      <c r="AR44236" s="8"/>
      <c r="BV44236" s="38"/>
    </row>
    <row r="44237" spans="44:74">
      <c r="AR44237" s="8"/>
      <c r="BV44237" s="38"/>
    </row>
    <row r="44238" spans="44:74">
      <c r="AR44238" s="8"/>
      <c r="BV44238" s="38"/>
    </row>
    <row r="44239" spans="44:74">
      <c r="AR44239" s="8"/>
      <c r="BV44239" s="38"/>
    </row>
    <row r="44240" spans="44:74">
      <c r="AR44240" s="8"/>
      <c r="BV44240" s="38"/>
    </row>
    <row r="44241" spans="44:74">
      <c r="AR44241" s="8"/>
      <c r="BV44241" s="38"/>
    </row>
    <row r="44242" spans="44:74">
      <c r="AR44242" s="8"/>
      <c r="BV44242" s="38"/>
    </row>
    <row r="44243" spans="44:74">
      <c r="AR44243" s="8"/>
      <c r="BV44243" s="38"/>
    </row>
    <row r="44244" spans="44:74">
      <c r="AR44244" s="8"/>
      <c r="BV44244" s="38"/>
    </row>
    <row r="44245" spans="44:74">
      <c r="AR44245" s="8"/>
      <c r="BV44245" s="38"/>
    </row>
    <row r="44246" spans="44:74">
      <c r="AR44246" s="8"/>
      <c r="BV44246" s="38"/>
    </row>
    <row r="44247" spans="44:74">
      <c r="AR44247" s="8"/>
      <c r="BV44247" s="38"/>
    </row>
    <row r="44248" spans="44:74">
      <c r="AR44248" s="8"/>
      <c r="BV44248" s="38"/>
    </row>
    <row r="44249" spans="44:74">
      <c r="AR44249" s="8"/>
      <c r="BV44249" s="38"/>
    </row>
    <row r="44250" spans="44:74">
      <c r="AR44250" s="8"/>
      <c r="BV44250" s="38"/>
    </row>
    <row r="44251" spans="44:74">
      <c r="AR44251" s="8"/>
      <c r="BV44251" s="38"/>
    </row>
    <row r="44252" spans="44:74">
      <c r="AR44252" s="8"/>
      <c r="BV44252" s="38"/>
    </row>
    <row r="44253" spans="44:74">
      <c r="AR44253" s="8"/>
      <c r="BV44253" s="38"/>
    </row>
    <row r="44254" spans="44:74">
      <c r="AR44254" s="8"/>
      <c r="BV44254" s="38"/>
    </row>
    <row r="44255" spans="44:74">
      <c r="AR44255" s="8"/>
      <c r="BV44255" s="38"/>
    </row>
    <row r="44256" spans="44:74">
      <c r="AR44256" s="8"/>
      <c r="BV44256" s="38"/>
    </row>
    <row r="44257" spans="44:74">
      <c r="AR44257" s="8"/>
      <c r="BV44257" s="38"/>
    </row>
    <row r="44258" spans="44:74">
      <c r="AR44258" s="8"/>
      <c r="BV44258" s="38"/>
    </row>
    <row r="44259" spans="44:74">
      <c r="AR44259" s="8"/>
      <c r="BV44259" s="38"/>
    </row>
    <row r="44260" spans="44:74">
      <c r="AR44260" s="8"/>
      <c r="BV44260" s="38"/>
    </row>
    <row r="44261" spans="44:74">
      <c r="AR44261" s="8"/>
      <c r="BV44261" s="38"/>
    </row>
    <row r="44262" spans="44:74">
      <c r="AR44262" s="8"/>
      <c r="BV44262" s="38"/>
    </row>
    <row r="44263" spans="44:74">
      <c r="AR44263" s="8"/>
      <c r="BV44263" s="38"/>
    </row>
    <row r="44264" spans="44:74">
      <c r="AR44264" s="8"/>
      <c r="BV44264" s="38"/>
    </row>
    <row r="44265" spans="44:74">
      <c r="AR44265" s="8"/>
      <c r="BV44265" s="38"/>
    </row>
    <row r="44266" spans="44:74">
      <c r="AR44266" s="8"/>
      <c r="BV44266" s="38"/>
    </row>
    <row r="44267" spans="44:74">
      <c r="AR44267" s="8"/>
      <c r="BV44267" s="38"/>
    </row>
    <row r="44268" spans="44:74">
      <c r="AR44268" s="8"/>
      <c r="BV44268" s="38"/>
    </row>
    <row r="44269" spans="44:74">
      <c r="AR44269" s="8"/>
      <c r="BV44269" s="38"/>
    </row>
    <row r="44270" spans="44:74">
      <c r="AR44270" s="8"/>
      <c r="BV44270" s="38"/>
    </row>
    <row r="44271" spans="44:74">
      <c r="AR44271" s="8"/>
      <c r="BV44271" s="38"/>
    </row>
    <row r="44272" spans="44:74">
      <c r="AR44272" s="8"/>
      <c r="BV44272" s="38"/>
    </row>
    <row r="44273" spans="44:74">
      <c r="AR44273" s="8"/>
      <c r="BV44273" s="38"/>
    </row>
    <row r="44274" spans="44:74">
      <c r="AR44274" s="8"/>
      <c r="BV44274" s="38"/>
    </row>
    <row r="44275" spans="44:74">
      <c r="AR44275" s="8"/>
      <c r="BV44275" s="38"/>
    </row>
    <row r="44276" spans="44:74">
      <c r="AR44276" s="8"/>
      <c r="BV44276" s="38"/>
    </row>
    <row r="44277" spans="44:74">
      <c r="AR44277" s="8"/>
      <c r="BV44277" s="38"/>
    </row>
    <row r="44278" spans="44:74">
      <c r="AR44278" s="8"/>
      <c r="BV44278" s="38"/>
    </row>
    <row r="44279" spans="44:74">
      <c r="AR44279" s="8"/>
      <c r="BV44279" s="38"/>
    </row>
    <row r="44280" spans="44:74">
      <c r="AR44280" s="8"/>
      <c r="BV44280" s="38"/>
    </row>
    <row r="44281" spans="44:74">
      <c r="AR44281" s="8"/>
      <c r="BV44281" s="38"/>
    </row>
    <row r="44282" spans="44:74">
      <c r="AR44282" s="8"/>
      <c r="BV44282" s="38"/>
    </row>
    <row r="44283" spans="44:74">
      <c r="AR44283" s="8"/>
      <c r="BV44283" s="38"/>
    </row>
    <row r="44284" spans="44:74">
      <c r="AR44284" s="8"/>
      <c r="BV44284" s="38"/>
    </row>
    <row r="44285" spans="44:74">
      <c r="AR44285" s="8"/>
      <c r="BV44285" s="38"/>
    </row>
    <row r="44286" spans="44:74">
      <c r="AR44286" s="8"/>
      <c r="BV44286" s="38"/>
    </row>
    <row r="44287" spans="44:74">
      <c r="AR44287" s="8"/>
      <c r="BV44287" s="38"/>
    </row>
    <row r="44288" spans="44:74">
      <c r="AR44288" s="8"/>
      <c r="BV44288" s="38"/>
    </row>
    <row r="44289" spans="44:74">
      <c r="AR44289" s="8"/>
      <c r="BV44289" s="38"/>
    </row>
    <row r="44290" spans="44:74">
      <c r="AR44290" s="8"/>
      <c r="BV44290" s="38"/>
    </row>
    <row r="44291" spans="44:74">
      <c r="AR44291" s="8"/>
      <c r="BV44291" s="38"/>
    </row>
    <row r="44292" spans="44:74">
      <c r="AR44292" s="8"/>
      <c r="BV44292" s="38"/>
    </row>
    <row r="44293" spans="44:74">
      <c r="AR44293" s="8"/>
      <c r="BV44293" s="38"/>
    </row>
    <row r="44294" spans="44:74">
      <c r="AR44294" s="8"/>
      <c r="BV44294" s="38"/>
    </row>
    <row r="44295" spans="44:74">
      <c r="AR44295" s="8"/>
      <c r="BV44295" s="38"/>
    </row>
    <row r="44296" spans="44:74">
      <c r="AR44296" s="8"/>
      <c r="BV44296" s="38"/>
    </row>
    <row r="44297" spans="44:74">
      <c r="AR44297" s="8"/>
      <c r="BV44297" s="38"/>
    </row>
    <row r="44298" spans="44:74">
      <c r="AR44298" s="8"/>
      <c r="BV44298" s="38"/>
    </row>
    <row r="44299" spans="44:74">
      <c r="AR44299" s="8"/>
      <c r="BV44299" s="38"/>
    </row>
    <row r="44300" spans="44:74">
      <c r="AR44300" s="8"/>
      <c r="BV44300" s="38"/>
    </row>
    <row r="44301" spans="44:74">
      <c r="AR44301" s="8"/>
      <c r="BV44301" s="38"/>
    </row>
    <row r="44302" spans="44:74">
      <c r="AR44302" s="8"/>
      <c r="BV44302" s="38"/>
    </row>
    <row r="44303" spans="44:74">
      <c r="AR44303" s="8"/>
      <c r="BV44303" s="38"/>
    </row>
    <row r="44304" spans="44:74">
      <c r="AR44304" s="8"/>
      <c r="BV44304" s="38"/>
    </row>
    <row r="44305" spans="44:74">
      <c r="AR44305" s="8"/>
      <c r="BV44305" s="38"/>
    </row>
    <row r="44306" spans="44:74">
      <c r="AR44306" s="8"/>
      <c r="BV44306" s="38"/>
    </row>
    <row r="44307" spans="44:74">
      <c r="AR44307" s="8"/>
      <c r="BV44307" s="38"/>
    </row>
    <row r="44308" spans="44:74">
      <c r="AR44308" s="8"/>
      <c r="BV44308" s="38"/>
    </row>
    <row r="44309" spans="44:74">
      <c r="AR44309" s="8"/>
      <c r="BV44309" s="38"/>
    </row>
    <row r="44310" spans="44:74">
      <c r="AR44310" s="8"/>
      <c r="BV44310" s="38"/>
    </row>
    <row r="44311" spans="44:74">
      <c r="AR44311" s="8"/>
      <c r="BV44311" s="38"/>
    </row>
    <row r="44312" spans="44:74">
      <c r="AR44312" s="8"/>
      <c r="BV44312" s="38"/>
    </row>
    <row r="44313" spans="44:74">
      <c r="AR44313" s="8"/>
      <c r="BV44313" s="38"/>
    </row>
    <row r="44314" spans="44:74">
      <c r="AR44314" s="8"/>
      <c r="BV44314" s="38"/>
    </row>
    <row r="44315" spans="44:74">
      <c r="AR44315" s="8"/>
      <c r="BV44315" s="38"/>
    </row>
    <row r="44316" spans="44:74">
      <c r="AR44316" s="8"/>
      <c r="BV44316" s="38"/>
    </row>
    <row r="44317" spans="44:74">
      <c r="AR44317" s="8"/>
      <c r="BV44317" s="38"/>
    </row>
    <row r="44318" spans="44:74">
      <c r="AR44318" s="8"/>
      <c r="BV44318" s="38"/>
    </row>
    <row r="44319" spans="44:74">
      <c r="AR44319" s="8"/>
      <c r="BV44319" s="38"/>
    </row>
    <row r="44320" spans="44:74">
      <c r="AR44320" s="8"/>
      <c r="BV44320" s="38"/>
    </row>
    <row r="44321" spans="44:74">
      <c r="AR44321" s="8"/>
      <c r="BV44321" s="38"/>
    </row>
    <row r="44322" spans="44:74">
      <c r="AR44322" s="8"/>
      <c r="BV44322" s="38"/>
    </row>
    <row r="44323" spans="44:74">
      <c r="AR44323" s="8"/>
      <c r="BV44323" s="38"/>
    </row>
    <row r="44324" spans="44:74">
      <c r="AR44324" s="8"/>
      <c r="BV44324" s="38"/>
    </row>
    <row r="44325" spans="44:74">
      <c r="AR44325" s="8"/>
      <c r="BV44325" s="38"/>
    </row>
    <row r="44326" spans="44:74">
      <c r="AR44326" s="8"/>
      <c r="BV44326" s="38"/>
    </row>
    <row r="44327" spans="44:74">
      <c r="AR44327" s="8"/>
      <c r="BV44327" s="38"/>
    </row>
    <row r="44328" spans="44:74">
      <c r="AR44328" s="8"/>
      <c r="BV44328" s="38"/>
    </row>
    <row r="44329" spans="44:74">
      <c r="AR44329" s="8"/>
      <c r="BV44329" s="38"/>
    </row>
    <row r="44330" spans="44:74">
      <c r="AR44330" s="8"/>
      <c r="BV44330" s="38"/>
    </row>
    <row r="44331" spans="44:74">
      <c r="AR44331" s="8"/>
      <c r="BV44331" s="38"/>
    </row>
    <row r="44332" spans="44:74">
      <c r="AR44332" s="8"/>
      <c r="BV44332" s="38"/>
    </row>
    <row r="44333" spans="44:74">
      <c r="AR44333" s="8"/>
      <c r="BV44333" s="38"/>
    </row>
    <row r="44334" spans="44:74">
      <c r="AR44334" s="8"/>
      <c r="BV44334" s="38"/>
    </row>
    <row r="44335" spans="44:74">
      <c r="AR44335" s="8"/>
      <c r="BV44335" s="38"/>
    </row>
    <row r="44336" spans="44:74">
      <c r="AR44336" s="8"/>
      <c r="BV44336" s="38"/>
    </row>
    <row r="44337" spans="44:74">
      <c r="AR44337" s="8"/>
      <c r="BV44337" s="38"/>
    </row>
    <row r="44338" spans="44:74">
      <c r="AR44338" s="8"/>
      <c r="BV44338" s="38"/>
    </row>
    <row r="44339" spans="44:74">
      <c r="AR44339" s="8"/>
      <c r="BV44339" s="38"/>
    </row>
    <row r="44340" spans="44:74">
      <c r="AR44340" s="8"/>
      <c r="BV44340" s="38"/>
    </row>
    <row r="44341" spans="44:74">
      <c r="AR44341" s="8"/>
      <c r="BV44341" s="38"/>
    </row>
    <row r="44342" spans="44:74">
      <c r="AR44342" s="8"/>
      <c r="BV44342" s="38"/>
    </row>
    <row r="44343" spans="44:74">
      <c r="AR44343" s="8"/>
      <c r="BV44343" s="38"/>
    </row>
    <row r="44344" spans="44:74">
      <c r="AR44344" s="8"/>
      <c r="BV44344" s="38"/>
    </row>
    <row r="44345" spans="44:74">
      <c r="AR44345" s="8"/>
      <c r="BV44345" s="38"/>
    </row>
    <row r="44346" spans="44:74">
      <c r="AR44346" s="8"/>
      <c r="BV44346" s="38"/>
    </row>
    <row r="44347" spans="44:74">
      <c r="AR44347" s="8"/>
      <c r="BV44347" s="38"/>
    </row>
    <row r="44348" spans="44:74">
      <c r="AR44348" s="8"/>
      <c r="BV44348" s="38"/>
    </row>
    <row r="44349" spans="44:74">
      <c r="AR44349" s="8"/>
      <c r="BV44349" s="38"/>
    </row>
    <row r="44350" spans="44:74">
      <c r="AR44350" s="8"/>
      <c r="BV44350" s="38"/>
    </row>
    <row r="44351" spans="44:74">
      <c r="AR44351" s="8"/>
      <c r="BV44351" s="38"/>
    </row>
    <row r="44352" spans="44:74">
      <c r="AR44352" s="8"/>
      <c r="BV44352" s="38"/>
    </row>
    <row r="44353" spans="44:74">
      <c r="AR44353" s="8"/>
      <c r="BV44353" s="38"/>
    </row>
    <row r="44354" spans="44:74">
      <c r="AR44354" s="8"/>
      <c r="BV44354" s="38"/>
    </row>
    <row r="44355" spans="44:74">
      <c r="AR44355" s="8"/>
      <c r="BV44355" s="38"/>
    </row>
    <row r="44356" spans="44:74">
      <c r="AR44356" s="8"/>
      <c r="BV44356" s="38"/>
    </row>
    <row r="44357" spans="44:74">
      <c r="AR44357" s="8"/>
      <c r="BV44357" s="38"/>
    </row>
    <row r="44358" spans="44:74">
      <c r="AR44358" s="8"/>
      <c r="BV44358" s="38"/>
    </row>
    <row r="44359" spans="44:74">
      <c r="AR44359" s="8"/>
      <c r="BV44359" s="38"/>
    </row>
    <row r="44360" spans="44:74">
      <c r="AR44360" s="8"/>
      <c r="BV44360" s="38"/>
    </row>
    <row r="44361" spans="44:74">
      <c r="AR44361" s="8"/>
      <c r="BV44361" s="38"/>
    </row>
    <row r="44362" spans="44:74">
      <c r="AR44362" s="8"/>
      <c r="BV44362" s="38"/>
    </row>
    <row r="44363" spans="44:74">
      <c r="AR44363" s="8"/>
      <c r="BV44363" s="38"/>
    </row>
    <row r="44364" spans="44:74">
      <c r="AR44364" s="8"/>
      <c r="BV44364" s="38"/>
    </row>
    <row r="44365" spans="44:74">
      <c r="AR44365" s="8"/>
      <c r="BV44365" s="38"/>
    </row>
    <row r="44366" spans="44:74">
      <c r="AR44366" s="8"/>
      <c r="BV44366" s="38"/>
    </row>
    <row r="44367" spans="44:74">
      <c r="AR44367" s="8"/>
      <c r="BV44367" s="38"/>
    </row>
    <row r="44368" spans="44:74">
      <c r="AR44368" s="8"/>
      <c r="BV44368" s="38"/>
    </row>
    <row r="44369" spans="44:74">
      <c r="AR44369" s="8"/>
      <c r="BV44369" s="38"/>
    </row>
    <row r="44370" spans="44:74">
      <c r="AR44370" s="8"/>
      <c r="BV44370" s="38"/>
    </row>
    <row r="44371" spans="44:74">
      <c r="AR44371" s="8"/>
      <c r="BV44371" s="38"/>
    </row>
    <row r="44372" spans="44:74">
      <c r="AR44372" s="8"/>
      <c r="BV44372" s="38"/>
    </row>
    <row r="44373" spans="44:74">
      <c r="AR44373" s="8"/>
      <c r="BV44373" s="38"/>
    </row>
    <row r="44374" spans="44:74">
      <c r="AR44374" s="8"/>
      <c r="BV44374" s="38"/>
    </row>
    <row r="44375" spans="44:74">
      <c r="AR44375" s="8"/>
      <c r="BV44375" s="38"/>
    </row>
    <row r="44376" spans="44:74">
      <c r="AR44376" s="8"/>
      <c r="BV44376" s="38"/>
    </row>
    <row r="44377" spans="44:74">
      <c r="AR44377" s="8"/>
      <c r="BV44377" s="38"/>
    </row>
    <row r="44378" spans="44:74">
      <c r="AR44378" s="8"/>
      <c r="BV44378" s="38"/>
    </row>
    <row r="44379" spans="44:74">
      <c r="AR44379" s="8"/>
      <c r="BV44379" s="38"/>
    </row>
    <row r="44380" spans="44:74">
      <c r="AR44380" s="8"/>
      <c r="BV44380" s="38"/>
    </row>
    <row r="44381" spans="44:74">
      <c r="AR44381" s="8"/>
      <c r="BV44381" s="38"/>
    </row>
    <row r="44382" spans="44:74">
      <c r="AR44382" s="8"/>
      <c r="BV44382" s="38"/>
    </row>
    <row r="44383" spans="44:74">
      <c r="AR44383" s="8"/>
      <c r="BV44383" s="38"/>
    </row>
    <row r="44384" spans="44:74">
      <c r="AR44384" s="8"/>
      <c r="BV44384" s="38"/>
    </row>
    <row r="44385" spans="44:74">
      <c r="AR44385" s="8"/>
      <c r="BV44385" s="38"/>
    </row>
    <row r="44386" spans="44:74">
      <c r="AR44386" s="8"/>
      <c r="BV44386" s="38"/>
    </row>
    <row r="44387" spans="44:74">
      <c r="AR44387" s="8"/>
      <c r="BV44387" s="38"/>
    </row>
    <row r="44388" spans="44:74">
      <c r="AR44388" s="8"/>
      <c r="BV44388" s="38"/>
    </row>
    <row r="44389" spans="44:74">
      <c r="AR44389" s="8"/>
      <c r="BV44389" s="38"/>
    </row>
    <row r="44390" spans="44:74">
      <c r="AR44390" s="8"/>
      <c r="BV44390" s="38"/>
    </row>
    <row r="44391" spans="44:74">
      <c r="AR44391" s="8"/>
      <c r="BV44391" s="38"/>
    </row>
    <row r="44392" spans="44:74">
      <c r="AR44392" s="8"/>
      <c r="BV44392" s="38"/>
    </row>
    <row r="44393" spans="44:74">
      <c r="AR44393" s="8"/>
      <c r="BV44393" s="38"/>
    </row>
    <row r="44394" spans="44:74">
      <c r="AR44394" s="8"/>
      <c r="BV44394" s="38"/>
    </row>
    <row r="44395" spans="44:74">
      <c r="AR44395" s="8"/>
      <c r="BV44395" s="38"/>
    </row>
    <row r="44396" spans="44:74">
      <c r="AR44396" s="8"/>
      <c r="BV44396" s="38"/>
    </row>
    <row r="44397" spans="44:74">
      <c r="AR44397" s="8"/>
      <c r="BV44397" s="38"/>
    </row>
    <row r="44398" spans="44:74">
      <c r="AR44398" s="8"/>
      <c r="BV44398" s="38"/>
    </row>
    <row r="44399" spans="44:74">
      <c r="AR44399" s="8"/>
      <c r="BV44399" s="38"/>
    </row>
    <row r="44400" spans="44:74">
      <c r="AR44400" s="8"/>
      <c r="BV44400" s="38"/>
    </row>
    <row r="44401" spans="44:74">
      <c r="AR44401" s="8"/>
      <c r="BV44401" s="38"/>
    </row>
    <row r="44402" spans="44:74">
      <c r="AR44402" s="8"/>
      <c r="BV44402" s="38"/>
    </row>
    <row r="44403" spans="44:74">
      <c r="AR44403" s="8"/>
      <c r="BV44403" s="38"/>
    </row>
    <row r="44404" spans="44:74">
      <c r="AR44404" s="8"/>
      <c r="BV44404" s="38"/>
    </row>
    <row r="44405" spans="44:74">
      <c r="AR44405" s="8"/>
      <c r="BV44405" s="38"/>
    </row>
    <row r="44406" spans="44:74">
      <c r="AR44406" s="8"/>
      <c r="BV44406" s="38"/>
    </row>
    <row r="44407" spans="44:74">
      <c r="AR44407" s="8"/>
      <c r="BV44407" s="38"/>
    </row>
    <row r="44408" spans="44:74">
      <c r="AR44408" s="8"/>
      <c r="BV44408" s="38"/>
    </row>
    <row r="44409" spans="44:74">
      <c r="AR44409" s="8"/>
      <c r="BV44409" s="38"/>
    </row>
    <row r="44410" spans="44:74">
      <c r="AR44410" s="8"/>
      <c r="BV44410" s="38"/>
    </row>
    <row r="44411" spans="44:74">
      <c r="AR44411" s="8"/>
      <c r="BV44411" s="38"/>
    </row>
    <row r="44412" spans="44:74">
      <c r="AR44412" s="8"/>
      <c r="BV44412" s="38"/>
    </row>
    <row r="44413" spans="44:74">
      <c r="AR44413" s="8"/>
      <c r="BV44413" s="38"/>
    </row>
    <row r="44414" spans="44:74">
      <c r="AR44414" s="8"/>
      <c r="BV44414" s="38"/>
    </row>
    <row r="44415" spans="44:74">
      <c r="AR44415" s="8"/>
      <c r="BV44415" s="38"/>
    </row>
    <row r="44416" spans="44:74">
      <c r="AR44416" s="8"/>
      <c r="BV44416" s="38"/>
    </row>
    <row r="44417" spans="44:74">
      <c r="AR44417" s="8"/>
      <c r="BV44417" s="38"/>
    </row>
    <row r="44418" spans="44:74">
      <c r="AR44418" s="8"/>
      <c r="BV44418" s="38"/>
    </row>
    <row r="44419" spans="44:74">
      <c r="AR44419" s="8"/>
      <c r="BV44419" s="38"/>
    </row>
    <row r="44420" spans="44:74">
      <c r="AR44420" s="8"/>
      <c r="BV44420" s="38"/>
    </row>
    <row r="44421" spans="44:74">
      <c r="AR44421" s="8"/>
      <c r="BV44421" s="38"/>
    </row>
    <row r="44422" spans="44:74">
      <c r="AR44422" s="8"/>
      <c r="BV44422" s="38"/>
    </row>
    <row r="44423" spans="44:74">
      <c r="AR44423" s="8"/>
      <c r="BV44423" s="38"/>
    </row>
    <row r="44424" spans="44:74">
      <c r="AR44424" s="8"/>
      <c r="BV44424" s="38"/>
    </row>
    <row r="44425" spans="44:74">
      <c r="AR44425" s="8"/>
      <c r="BV44425" s="38"/>
    </row>
    <row r="44426" spans="44:74">
      <c r="AR44426" s="8"/>
      <c r="BV44426" s="38"/>
    </row>
    <row r="44427" spans="44:74">
      <c r="AR44427" s="8"/>
      <c r="BV44427" s="38"/>
    </row>
    <row r="44428" spans="44:74">
      <c r="AR44428" s="8"/>
      <c r="BV44428" s="38"/>
    </row>
    <row r="44429" spans="44:74">
      <c r="AR44429" s="8"/>
      <c r="BV44429" s="38"/>
    </row>
    <row r="44430" spans="44:74">
      <c r="AR44430" s="8"/>
      <c r="BV44430" s="38"/>
    </row>
    <row r="44431" spans="44:74">
      <c r="AR44431" s="8"/>
      <c r="BV44431" s="38"/>
    </row>
    <row r="44432" spans="44:74">
      <c r="AR44432" s="8"/>
      <c r="BV44432" s="38"/>
    </row>
    <row r="44433" spans="44:74">
      <c r="AR44433" s="8"/>
      <c r="BV44433" s="38"/>
    </row>
    <row r="44434" spans="44:74">
      <c r="AR44434" s="8"/>
      <c r="BV44434" s="38"/>
    </row>
    <row r="44435" spans="44:74">
      <c r="AR44435" s="8"/>
      <c r="BV44435" s="38"/>
    </row>
    <row r="44436" spans="44:74">
      <c r="AR44436" s="8"/>
      <c r="BV44436" s="38"/>
    </row>
    <row r="44437" spans="44:74">
      <c r="AR44437" s="8"/>
      <c r="BV44437" s="38"/>
    </row>
    <row r="44438" spans="44:74">
      <c r="AR44438" s="8"/>
      <c r="BV44438" s="38"/>
    </row>
    <row r="44439" spans="44:74">
      <c r="AR44439" s="8"/>
      <c r="BV44439" s="38"/>
    </row>
    <row r="44440" spans="44:74">
      <c r="AR44440" s="8"/>
      <c r="BV44440" s="38"/>
    </row>
    <row r="44441" spans="44:74">
      <c r="AR44441" s="8"/>
      <c r="BV44441" s="38"/>
    </row>
    <row r="44442" spans="44:74">
      <c r="AR44442" s="8"/>
      <c r="BV44442" s="38"/>
    </row>
    <row r="44443" spans="44:74">
      <c r="AR44443" s="8"/>
      <c r="BV44443" s="38"/>
    </row>
    <row r="44444" spans="44:74">
      <c r="AR44444" s="8"/>
      <c r="BV44444" s="38"/>
    </row>
    <row r="44445" spans="44:74">
      <c r="AR44445" s="8"/>
      <c r="BV44445" s="38"/>
    </row>
    <row r="44446" spans="44:74">
      <c r="AR44446" s="8"/>
      <c r="BV44446" s="38"/>
    </row>
    <row r="44447" spans="44:74">
      <c r="AR44447" s="8"/>
      <c r="BV44447" s="38"/>
    </row>
    <row r="44448" spans="44:74">
      <c r="AR44448" s="8"/>
      <c r="BV44448" s="38"/>
    </row>
    <row r="44449" spans="44:74">
      <c r="AR44449" s="8"/>
      <c r="BV44449" s="38"/>
    </row>
    <row r="44450" spans="44:74">
      <c r="AR44450" s="8"/>
      <c r="BV44450" s="38"/>
    </row>
    <row r="44451" spans="44:74">
      <c r="AR44451" s="8"/>
      <c r="BV44451" s="38"/>
    </row>
    <row r="44452" spans="44:74">
      <c r="AR44452" s="8"/>
      <c r="BV44452" s="38"/>
    </row>
    <row r="44453" spans="44:74">
      <c r="AR44453" s="8"/>
      <c r="BV44453" s="38"/>
    </row>
    <row r="44454" spans="44:74">
      <c r="AR44454" s="8"/>
      <c r="BV44454" s="38"/>
    </row>
    <row r="44455" spans="44:74">
      <c r="AR44455" s="8"/>
      <c r="BV44455" s="38"/>
    </row>
    <row r="44456" spans="44:74">
      <c r="AR44456" s="8"/>
      <c r="BV44456" s="38"/>
    </row>
    <row r="44457" spans="44:74">
      <c r="AR44457" s="8"/>
      <c r="BV44457" s="38"/>
    </row>
    <row r="44458" spans="44:74">
      <c r="AR44458" s="8"/>
      <c r="BV44458" s="38"/>
    </row>
    <row r="44459" spans="44:74">
      <c r="AR44459" s="8"/>
      <c r="BV44459" s="38"/>
    </row>
    <row r="44460" spans="44:74">
      <c r="AR44460" s="8"/>
      <c r="BV44460" s="38"/>
    </row>
    <row r="44461" spans="44:74">
      <c r="AR44461" s="8"/>
      <c r="BV44461" s="38"/>
    </row>
    <row r="44462" spans="44:74">
      <c r="AR44462" s="8"/>
      <c r="BV44462" s="38"/>
    </row>
    <row r="44463" spans="44:74">
      <c r="AR44463" s="8"/>
      <c r="BV44463" s="38"/>
    </row>
    <row r="44464" spans="44:74">
      <c r="AR44464" s="8"/>
      <c r="BV44464" s="38"/>
    </row>
    <row r="44465" spans="44:74">
      <c r="AR44465" s="8"/>
      <c r="BV44465" s="38"/>
    </row>
    <row r="44466" spans="44:74">
      <c r="AR44466" s="8"/>
      <c r="BV44466" s="38"/>
    </row>
    <row r="44467" spans="44:74">
      <c r="AR44467" s="8"/>
      <c r="BV44467" s="38"/>
    </row>
    <row r="44468" spans="44:74">
      <c r="AR44468" s="8"/>
      <c r="BV44468" s="38"/>
    </row>
    <row r="44469" spans="44:74">
      <c r="AR44469" s="8"/>
      <c r="BV44469" s="38"/>
    </row>
    <row r="44470" spans="44:74">
      <c r="AR44470" s="8"/>
      <c r="BV44470" s="38"/>
    </row>
    <row r="44471" spans="44:74">
      <c r="AR44471" s="8"/>
      <c r="BV44471" s="38"/>
    </row>
    <row r="44472" spans="44:74">
      <c r="AR44472" s="8"/>
      <c r="BV44472" s="38"/>
    </row>
    <row r="44473" spans="44:74">
      <c r="AR44473" s="8"/>
      <c r="BV44473" s="38"/>
    </row>
    <row r="44474" spans="44:74">
      <c r="AR44474" s="8"/>
      <c r="BV44474" s="38"/>
    </row>
    <row r="44475" spans="44:74">
      <c r="AR44475" s="8"/>
      <c r="BV44475" s="38"/>
    </row>
    <row r="44476" spans="44:74">
      <c r="AR44476" s="8"/>
      <c r="BV44476" s="38"/>
    </row>
    <row r="44477" spans="44:74">
      <c r="AR44477" s="8"/>
      <c r="BV44477" s="38"/>
    </row>
    <row r="44478" spans="44:74">
      <c r="AR44478" s="8"/>
      <c r="BV44478" s="38"/>
    </row>
    <row r="44479" spans="44:74">
      <c r="AR44479" s="8"/>
      <c r="BV44479" s="38"/>
    </row>
    <row r="44480" spans="44:74">
      <c r="AR44480" s="8"/>
      <c r="BV44480" s="38"/>
    </row>
    <row r="44481" spans="44:74">
      <c r="AR44481" s="8"/>
      <c r="BV44481" s="38"/>
    </row>
    <row r="44482" spans="44:74">
      <c r="AR44482" s="8"/>
      <c r="BV44482" s="38"/>
    </row>
    <row r="44483" spans="44:74">
      <c r="AR44483" s="8"/>
      <c r="BV44483" s="38"/>
    </row>
    <row r="44484" spans="44:74">
      <c r="AR44484" s="8"/>
      <c r="BV44484" s="38"/>
    </row>
    <row r="44485" spans="44:74">
      <c r="AR44485" s="8"/>
      <c r="BV44485" s="38"/>
    </row>
    <row r="44486" spans="44:74">
      <c r="AR44486" s="8"/>
      <c r="BV44486" s="38"/>
    </row>
    <row r="44487" spans="44:74">
      <c r="AR44487" s="8"/>
      <c r="BV44487" s="38"/>
    </row>
    <row r="44488" spans="44:74">
      <c r="AR44488" s="8"/>
      <c r="BV44488" s="38"/>
    </row>
    <row r="44489" spans="44:74">
      <c r="AR44489" s="8"/>
      <c r="BV44489" s="38"/>
    </row>
    <row r="44490" spans="44:74">
      <c r="AR44490" s="8"/>
      <c r="BV44490" s="38"/>
    </row>
    <row r="44491" spans="44:74">
      <c r="AR44491" s="8"/>
      <c r="BV44491" s="38"/>
    </row>
    <row r="44492" spans="44:74">
      <c r="AR44492" s="8"/>
      <c r="BV44492" s="38"/>
    </row>
    <row r="44493" spans="44:74">
      <c r="AR44493" s="8"/>
      <c r="BV44493" s="38"/>
    </row>
    <row r="44494" spans="44:74">
      <c r="AR44494" s="8"/>
      <c r="BV44494" s="38"/>
    </row>
    <row r="44495" spans="44:74">
      <c r="AR44495" s="8"/>
      <c r="BV44495" s="38"/>
    </row>
    <row r="44496" spans="44:74">
      <c r="AR44496" s="8"/>
      <c r="BV44496" s="38"/>
    </row>
    <row r="44497" spans="44:74">
      <c r="AR44497" s="8"/>
      <c r="BV44497" s="38"/>
    </row>
    <row r="44498" spans="44:74">
      <c r="AR44498" s="8"/>
      <c r="BV44498" s="38"/>
    </row>
    <row r="44499" spans="44:74">
      <c r="AR44499" s="8"/>
      <c r="BV44499" s="38"/>
    </row>
    <row r="44500" spans="44:74">
      <c r="AR44500" s="8"/>
      <c r="BV44500" s="38"/>
    </row>
    <row r="44501" spans="44:74">
      <c r="AR44501" s="8"/>
      <c r="BV44501" s="38"/>
    </row>
    <row r="44502" spans="44:74">
      <c r="AR44502" s="8"/>
      <c r="BV44502" s="38"/>
    </row>
    <row r="44503" spans="44:74">
      <c r="AR44503" s="8"/>
      <c r="BV44503" s="38"/>
    </row>
    <row r="44504" spans="44:74">
      <c r="AR44504" s="8"/>
      <c r="BV44504" s="38"/>
    </row>
    <row r="44505" spans="44:74">
      <c r="AR44505" s="8"/>
      <c r="BV44505" s="38"/>
    </row>
    <row r="44506" spans="44:74">
      <c r="AR44506" s="8"/>
      <c r="BV44506" s="38"/>
    </row>
    <row r="44507" spans="44:74">
      <c r="AR44507" s="8"/>
      <c r="BV44507" s="38"/>
    </row>
    <row r="44508" spans="44:74">
      <c r="AR44508" s="8"/>
      <c r="BV44508" s="38"/>
    </row>
    <row r="44509" spans="44:74">
      <c r="AR44509" s="8"/>
      <c r="BV44509" s="38"/>
    </row>
    <row r="44510" spans="44:74">
      <c r="AR44510" s="8"/>
      <c r="BV44510" s="38"/>
    </row>
    <row r="44511" spans="44:74">
      <c r="AR44511" s="8"/>
      <c r="BV44511" s="38"/>
    </row>
    <row r="44512" spans="44:74">
      <c r="AR44512" s="8"/>
      <c r="BV44512" s="38"/>
    </row>
    <row r="44513" spans="44:74">
      <c r="AR44513" s="8"/>
      <c r="BV44513" s="38"/>
    </row>
    <row r="44514" spans="44:74">
      <c r="AR44514" s="8"/>
      <c r="BV44514" s="38"/>
    </row>
    <row r="44515" spans="44:74">
      <c r="AR44515" s="8"/>
      <c r="BV44515" s="38"/>
    </row>
    <row r="44516" spans="44:74">
      <c r="AR44516" s="8"/>
      <c r="BV44516" s="38"/>
    </row>
    <row r="44517" spans="44:74">
      <c r="AR44517" s="8"/>
      <c r="BV44517" s="38"/>
    </row>
    <row r="44518" spans="44:74">
      <c r="AR44518" s="8"/>
      <c r="BV44518" s="38"/>
    </row>
    <row r="44519" spans="44:74">
      <c r="AR44519" s="8"/>
      <c r="BV44519" s="38"/>
    </row>
    <row r="44520" spans="44:74">
      <c r="AR44520" s="8"/>
      <c r="BV44520" s="38"/>
    </row>
    <row r="44521" spans="44:74">
      <c r="AR44521" s="8"/>
      <c r="BV44521" s="38"/>
    </row>
    <row r="44522" spans="44:74">
      <c r="AR44522" s="8"/>
      <c r="BV44522" s="38"/>
    </row>
    <row r="44523" spans="44:74">
      <c r="AR44523" s="8"/>
      <c r="BV44523" s="38"/>
    </row>
    <row r="44524" spans="44:74">
      <c r="AR44524" s="8"/>
      <c r="BV44524" s="38"/>
    </row>
    <row r="44525" spans="44:74">
      <c r="AR44525" s="8"/>
      <c r="BV44525" s="38"/>
    </row>
    <row r="44526" spans="44:74">
      <c r="AR44526" s="8"/>
      <c r="BV44526" s="38"/>
    </row>
    <row r="44527" spans="44:74">
      <c r="AR44527" s="8"/>
      <c r="BV44527" s="38"/>
    </row>
    <row r="44528" spans="44:74">
      <c r="AR44528" s="8"/>
      <c r="BV44528" s="38"/>
    </row>
    <row r="44529" spans="44:74">
      <c r="AR44529" s="8"/>
      <c r="BV44529" s="38"/>
    </row>
    <row r="44530" spans="44:74">
      <c r="AR44530" s="8"/>
      <c r="BV44530" s="38"/>
    </row>
    <row r="44531" spans="44:74">
      <c r="AR44531" s="8"/>
      <c r="BV44531" s="38"/>
    </row>
    <row r="44532" spans="44:74">
      <c r="AR44532" s="8"/>
      <c r="BV44532" s="38"/>
    </row>
    <row r="44533" spans="44:74">
      <c r="AR44533" s="8"/>
      <c r="BV44533" s="38"/>
    </row>
    <row r="44534" spans="44:74">
      <c r="AR44534" s="8"/>
      <c r="BV44534" s="38"/>
    </row>
    <row r="44535" spans="44:74">
      <c r="AR44535" s="8"/>
      <c r="BV44535" s="38"/>
    </row>
    <row r="44536" spans="44:74">
      <c r="AR44536" s="8"/>
      <c r="BV44536" s="38"/>
    </row>
    <row r="44537" spans="44:74">
      <c r="AR44537" s="8"/>
      <c r="BV44537" s="38"/>
    </row>
    <row r="44538" spans="44:74">
      <c r="AR44538" s="8"/>
      <c r="BV44538" s="38"/>
    </row>
    <row r="44539" spans="44:74">
      <c r="AR44539" s="8"/>
      <c r="BV44539" s="38"/>
    </row>
    <row r="44540" spans="44:74">
      <c r="AR44540" s="8"/>
      <c r="BV44540" s="38"/>
    </row>
    <row r="44541" spans="44:74">
      <c r="AR44541" s="8"/>
      <c r="BV44541" s="38"/>
    </row>
    <row r="44542" spans="44:74">
      <c r="AR44542" s="8"/>
      <c r="BV44542" s="38"/>
    </row>
    <row r="44543" spans="44:74">
      <c r="AR44543" s="8"/>
      <c r="BV44543" s="38"/>
    </row>
    <row r="44544" spans="44:74">
      <c r="AR44544" s="8"/>
      <c r="BV44544" s="38"/>
    </row>
    <row r="44545" spans="44:74">
      <c r="AR44545" s="8"/>
      <c r="BV44545" s="38"/>
    </row>
    <row r="44546" spans="44:74">
      <c r="AR44546" s="8"/>
      <c r="BV44546" s="38"/>
    </row>
    <row r="44547" spans="44:74">
      <c r="AR44547" s="8"/>
      <c r="BV44547" s="38"/>
    </row>
    <row r="44548" spans="44:74">
      <c r="AR44548" s="8"/>
      <c r="BV44548" s="38"/>
    </row>
    <row r="44549" spans="44:74">
      <c r="AR44549" s="8"/>
      <c r="BV44549" s="38"/>
    </row>
    <row r="44550" spans="44:74">
      <c r="AR44550" s="8"/>
      <c r="BV44550" s="38"/>
    </row>
    <row r="44551" spans="44:74">
      <c r="AR44551" s="8"/>
      <c r="BV44551" s="38"/>
    </row>
    <row r="44552" spans="44:74">
      <c r="AR44552" s="8"/>
      <c r="BV44552" s="38"/>
    </row>
    <row r="44553" spans="44:74">
      <c r="AR44553" s="8"/>
      <c r="BV44553" s="38"/>
    </row>
    <row r="44554" spans="44:74">
      <c r="AR44554" s="8"/>
      <c r="BV44554" s="38"/>
    </row>
    <row r="44555" spans="44:74">
      <c r="AR44555" s="8"/>
      <c r="BV44555" s="38"/>
    </row>
    <row r="44556" spans="44:74">
      <c r="AR44556" s="8"/>
      <c r="BV44556" s="38"/>
    </row>
    <row r="44557" spans="44:74">
      <c r="AR44557" s="8"/>
      <c r="BV44557" s="38"/>
    </row>
    <row r="44558" spans="44:74">
      <c r="AR44558" s="8"/>
      <c r="BV44558" s="38"/>
    </row>
    <row r="44559" spans="44:74">
      <c r="AR44559" s="8"/>
      <c r="BV44559" s="38"/>
    </row>
    <row r="44560" spans="44:74">
      <c r="AR44560" s="8"/>
      <c r="BV44560" s="38"/>
    </row>
    <row r="44561" spans="44:74">
      <c r="AR44561" s="8"/>
      <c r="BV44561" s="38"/>
    </row>
    <row r="44562" spans="44:74">
      <c r="AR44562" s="8"/>
      <c r="BV44562" s="38"/>
    </row>
    <row r="44563" spans="44:74">
      <c r="AR44563" s="8"/>
      <c r="BV44563" s="38"/>
    </row>
    <row r="44564" spans="44:74">
      <c r="AR44564" s="8"/>
      <c r="BV44564" s="38"/>
    </row>
    <row r="44565" spans="44:74">
      <c r="AR44565" s="8"/>
      <c r="BV44565" s="38"/>
    </row>
    <row r="44566" spans="44:74">
      <c r="AR44566" s="8"/>
      <c r="BV44566" s="38"/>
    </row>
    <row r="44567" spans="44:74">
      <c r="AR44567" s="8"/>
      <c r="BV44567" s="38"/>
    </row>
    <row r="44568" spans="44:74">
      <c r="AR44568" s="8"/>
      <c r="BV44568" s="38"/>
    </row>
    <row r="44569" spans="44:74">
      <c r="AR44569" s="8"/>
      <c r="BV44569" s="38"/>
    </row>
    <row r="44570" spans="44:74">
      <c r="AR44570" s="8"/>
      <c r="BV44570" s="38"/>
    </row>
    <row r="44571" spans="44:74">
      <c r="AR44571" s="8"/>
      <c r="BV44571" s="38"/>
    </row>
    <row r="44572" spans="44:74">
      <c r="AR44572" s="8"/>
      <c r="BV44572" s="38"/>
    </row>
    <row r="44573" spans="44:74">
      <c r="AR44573" s="8"/>
      <c r="BV44573" s="38"/>
    </row>
    <row r="44574" spans="44:74">
      <c r="AR44574" s="8"/>
      <c r="BV44574" s="38"/>
    </row>
    <row r="44575" spans="44:74">
      <c r="AR44575" s="8"/>
      <c r="BV44575" s="38"/>
    </row>
    <row r="44576" spans="44:74">
      <c r="AR44576" s="8"/>
      <c r="BV44576" s="38"/>
    </row>
    <row r="44577" spans="44:74">
      <c r="AR44577" s="8"/>
      <c r="BV44577" s="38"/>
    </row>
    <row r="44578" spans="44:74">
      <c r="AR44578" s="8"/>
      <c r="BV44578" s="38"/>
    </row>
    <row r="44579" spans="44:74">
      <c r="AR44579" s="8"/>
      <c r="BV44579" s="38"/>
    </row>
    <row r="44580" spans="44:74">
      <c r="AR44580" s="8"/>
      <c r="BV44580" s="38"/>
    </row>
    <row r="44581" spans="44:74">
      <c r="AR44581" s="8"/>
      <c r="BV44581" s="38"/>
    </row>
    <row r="44582" spans="44:74">
      <c r="AR44582" s="8"/>
      <c r="BV44582" s="38"/>
    </row>
    <row r="44583" spans="44:74">
      <c r="AR44583" s="8"/>
      <c r="BV44583" s="38"/>
    </row>
    <row r="44584" spans="44:74">
      <c r="AR44584" s="8"/>
      <c r="BV44584" s="38"/>
    </row>
    <row r="44585" spans="44:74">
      <c r="AR44585" s="8"/>
      <c r="BV44585" s="38"/>
    </row>
    <row r="44586" spans="44:74">
      <c r="AR44586" s="8"/>
      <c r="BV44586" s="38"/>
    </row>
    <row r="44587" spans="44:74">
      <c r="AR44587" s="8"/>
      <c r="BV44587" s="38"/>
    </row>
    <row r="44588" spans="44:74">
      <c r="AR44588" s="8"/>
      <c r="BV44588" s="38"/>
    </row>
    <row r="44589" spans="44:74">
      <c r="AR44589" s="8"/>
      <c r="BV44589" s="38"/>
    </row>
    <row r="44590" spans="44:74">
      <c r="AR44590" s="8"/>
      <c r="BV44590" s="38"/>
    </row>
    <row r="44591" spans="44:74">
      <c r="AR44591" s="8"/>
      <c r="BV44591" s="38"/>
    </row>
    <row r="44592" spans="44:74">
      <c r="AR44592" s="8"/>
      <c r="BV44592" s="38"/>
    </row>
    <row r="44593" spans="44:74">
      <c r="AR44593" s="8"/>
      <c r="BV44593" s="38"/>
    </row>
    <row r="44594" spans="44:74">
      <c r="AR44594" s="8"/>
      <c r="BV44594" s="38"/>
    </row>
    <row r="44595" spans="44:74">
      <c r="AR44595" s="8"/>
      <c r="BV44595" s="38"/>
    </row>
    <row r="44596" spans="44:74">
      <c r="AR44596" s="8"/>
      <c r="BV44596" s="38"/>
    </row>
    <row r="44597" spans="44:74">
      <c r="AR44597" s="8"/>
      <c r="BV44597" s="38"/>
    </row>
    <row r="44598" spans="44:74">
      <c r="AR44598" s="8"/>
      <c r="BV44598" s="38"/>
    </row>
    <row r="44599" spans="44:74">
      <c r="AR44599" s="8"/>
      <c r="BV44599" s="38"/>
    </row>
    <row r="44600" spans="44:74">
      <c r="AR44600" s="8"/>
      <c r="BV44600" s="38"/>
    </row>
    <row r="44601" spans="44:74">
      <c r="AR44601" s="8"/>
      <c r="BV44601" s="38"/>
    </row>
    <row r="44602" spans="44:74">
      <c r="AR44602" s="8"/>
      <c r="BV44602" s="38"/>
    </row>
    <row r="44603" spans="44:74">
      <c r="AR44603" s="8"/>
      <c r="BV44603" s="38"/>
    </row>
    <row r="44604" spans="44:74">
      <c r="AR44604" s="8"/>
      <c r="BV44604" s="38"/>
    </row>
    <row r="44605" spans="44:74">
      <c r="AR44605" s="8"/>
      <c r="BV44605" s="38"/>
    </row>
    <row r="44606" spans="44:74">
      <c r="AR44606" s="8"/>
      <c r="BV44606" s="38"/>
    </row>
    <row r="44607" spans="44:74">
      <c r="AR44607" s="8"/>
      <c r="BV44607" s="38"/>
    </row>
    <row r="44608" spans="44:74">
      <c r="AR44608" s="8"/>
      <c r="BV44608" s="38"/>
    </row>
    <row r="44609" spans="44:74">
      <c r="AR44609" s="8"/>
      <c r="BV44609" s="38"/>
    </row>
    <row r="44610" spans="44:74">
      <c r="AR44610" s="8"/>
      <c r="BV44610" s="38"/>
    </row>
    <row r="44611" spans="44:74">
      <c r="AR44611" s="8"/>
      <c r="BV44611" s="38"/>
    </row>
    <row r="44612" spans="44:74">
      <c r="AR44612" s="8"/>
      <c r="BV44612" s="38"/>
    </row>
    <row r="44613" spans="44:74">
      <c r="AR44613" s="8"/>
      <c r="BV44613" s="38"/>
    </row>
    <row r="44614" spans="44:74">
      <c r="AR44614" s="8"/>
      <c r="BV44614" s="38"/>
    </row>
    <row r="44615" spans="44:74">
      <c r="AR44615" s="8"/>
      <c r="BV44615" s="38"/>
    </row>
    <row r="44616" spans="44:74">
      <c r="AR44616" s="8"/>
      <c r="BV44616" s="38"/>
    </row>
    <row r="44617" spans="44:74">
      <c r="AR44617" s="8"/>
      <c r="BV44617" s="38"/>
    </row>
    <row r="44618" spans="44:74">
      <c r="AR44618" s="8"/>
      <c r="BV44618" s="38"/>
    </row>
    <row r="44619" spans="44:74">
      <c r="AR44619" s="8"/>
      <c r="BV44619" s="38"/>
    </row>
    <row r="44620" spans="44:74">
      <c r="AR44620" s="8"/>
      <c r="BV44620" s="38"/>
    </row>
    <row r="44621" spans="44:74">
      <c r="AR44621" s="8"/>
      <c r="BV44621" s="38"/>
    </row>
    <row r="44622" spans="44:74">
      <c r="AR44622" s="8"/>
      <c r="BV44622" s="38"/>
    </row>
    <row r="44623" spans="44:74">
      <c r="AR44623" s="8"/>
      <c r="BV44623" s="38"/>
    </row>
    <row r="44624" spans="44:74">
      <c r="AR44624" s="8"/>
      <c r="BV44624" s="38"/>
    </row>
    <row r="44625" spans="44:74">
      <c r="AR44625" s="8"/>
      <c r="BV44625" s="38"/>
    </row>
    <row r="44626" spans="44:74">
      <c r="AR44626" s="8"/>
      <c r="BV44626" s="38"/>
    </row>
    <row r="44627" spans="44:74">
      <c r="AR44627" s="8"/>
      <c r="BV44627" s="38"/>
    </row>
    <row r="44628" spans="44:74">
      <c r="AR44628" s="8"/>
      <c r="BV44628" s="38"/>
    </row>
    <row r="44629" spans="44:74">
      <c r="AR44629" s="8"/>
      <c r="BV44629" s="38"/>
    </row>
    <row r="44630" spans="44:74">
      <c r="AR44630" s="8"/>
      <c r="BV44630" s="38"/>
    </row>
    <row r="44631" spans="44:74">
      <c r="AR44631" s="8"/>
      <c r="BV44631" s="38"/>
    </row>
    <row r="44632" spans="44:74">
      <c r="AR44632" s="8"/>
      <c r="BV44632" s="38"/>
    </row>
    <row r="44633" spans="44:74">
      <c r="AR44633" s="8"/>
      <c r="BV44633" s="38"/>
    </row>
    <row r="44634" spans="44:74">
      <c r="AR44634" s="8"/>
      <c r="BV44634" s="38"/>
    </row>
    <row r="44635" spans="44:74">
      <c r="AR44635" s="8"/>
      <c r="BV44635" s="38"/>
    </row>
    <row r="44636" spans="44:74">
      <c r="AR44636" s="8"/>
      <c r="BV44636" s="38"/>
    </row>
    <row r="44637" spans="44:74">
      <c r="AR44637" s="8"/>
      <c r="BV44637" s="38"/>
    </row>
    <row r="44638" spans="44:74">
      <c r="AR44638" s="8"/>
      <c r="BV44638" s="38"/>
    </row>
    <row r="44639" spans="44:74">
      <c r="AR44639" s="8"/>
      <c r="BV44639" s="38"/>
    </row>
    <row r="44640" spans="44:74">
      <c r="AR44640" s="8"/>
      <c r="BV44640" s="38"/>
    </row>
    <row r="44641" spans="44:74">
      <c r="AR44641" s="8"/>
      <c r="BV44641" s="38"/>
    </row>
    <row r="44642" spans="44:74">
      <c r="AR44642" s="8"/>
      <c r="BV44642" s="38"/>
    </row>
    <row r="44643" spans="44:74">
      <c r="AR44643" s="8"/>
      <c r="BV44643" s="38"/>
    </row>
    <row r="44644" spans="44:74">
      <c r="AR44644" s="8"/>
      <c r="BV44644" s="38"/>
    </row>
    <row r="44645" spans="44:74">
      <c r="AR44645" s="8"/>
      <c r="BV44645" s="38"/>
    </row>
    <row r="44646" spans="44:74">
      <c r="AR44646" s="8"/>
      <c r="BV44646" s="38"/>
    </row>
    <row r="44647" spans="44:74">
      <c r="AR44647" s="8"/>
      <c r="BV44647" s="38"/>
    </row>
    <row r="44648" spans="44:74">
      <c r="AR44648" s="8"/>
      <c r="BV44648" s="38"/>
    </row>
    <row r="44649" spans="44:74">
      <c r="AR44649" s="8"/>
      <c r="BV44649" s="38"/>
    </row>
    <row r="44650" spans="44:74">
      <c r="AR44650" s="8"/>
      <c r="BV44650" s="38"/>
    </row>
    <row r="44651" spans="44:74">
      <c r="AR44651" s="8"/>
      <c r="BV44651" s="38"/>
    </row>
    <row r="44652" spans="44:74">
      <c r="AR44652" s="8"/>
      <c r="BV44652" s="38"/>
    </row>
    <row r="44653" spans="44:74">
      <c r="AR44653" s="8"/>
      <c r="BV44653" s="38"/>
    </row>
    <row r="44654" spans="44:74">
      <c r="AR44654" s="8"/>
      <c r="BV44654" s="38"/>
    </row>
    <row r="44655" spans="44:74">
      <c r="AR44655" s="8"/>
      <c r="BV44655" s="38"/>
    </row>
    <row r="44656" spans="44:74">
      <c r="AR44656" s="8"/>
      <c r="BV44656" s="38"/>
    </row>
    <row r="44657" spans="44:74">
      <c r="AR44657" s="8"/>
      <c r="BV44657" s="38"/>
    </row>
    <row r="44658" spans="44:74">
      <c r="AR44658" s="8"/>
      <c r="BV44658" s="38"/>
    </row>
    <row r="44659" spans="44:74">
      <c r="AR44659" s="8"/>
      <c r="BV44659" s="38"/>
    </row>
    <row r="44660" spans="44:74">
      <c r="AR44660" s="8"/>
      <c r="BV44660" s="38"/>
    </row>
    <row r="44661" spans="44:74">
      <c r="AR44661" s="8"/>
      <c r="BV44661" s="38"/>
    </row>
    <row r="44662" spans="44:74">
      <c r="AR44662" s="8"/>
      <c r="BV44662" s="38"/>
    </row>
    <row r="44663" spans="44:74">
      <c r="AR44663" s="8"/>
      <c r="BV44663" s="38"/>
    </row>
    <row r="44664" spans="44:74">
      <c r="AR44664" s="8"/>
      <c r="BV44664" s="38"/>
    </row>
    <row r="44665" spans="44:74">
      <c r="AR44665" s="8"/>
      <c r="BV44665" s="38"/>
    </row>
    <row r="44666" spans="44:74">
      <c r="AR44666" s="8"/>
      <c r="BV44666" s="38"/>
    </row>
    <row r="44667" spans="44:74">
      <c r="AR44667" s="8"/>
      <c r="BV44667" s="38"/>
    </row>
    <row r="44668" spans="44:74">
      <c r="AR44668" s="8"/>
      <c r="BV44668" s="38"/>
    </row>
    <row r="44669" spans="44:74">
      <c r="AR44669" s="8"/>
      <c r="BV44669" s="38"/>
    </row>
    <row r="44670" spans="44:74">
      <c r="AR44670" s="8"/>
      <c r="BV44670" s="38"/>
    </row>
    <row r="44671" spans="44:74">
      <c r="AR44671" s="8"/>
      <c r="BV44671" s="38"/>
    </row>
    <row r="44672" spans="44:74">
      <c r="AR44672" s="8"/>
      <c r="BV44672" s="38"/>
    </row>
    <row r="44673" spans="44:74">
      <c r="AR44673" s="8"/>
      <c r="BV44673" s="38"/>
    </row>
    <row r="44674" spans="44:74">
      <c r="AR44674" s="8"/>
      <c r="BV44674" s="38"/>
    </row>
    <row r="44675" spans="44:74">
      <c r="AR44675" s="8"/>
      <c r="BV44675" s="38"/>
    </row>
    <row r="44676" spans="44:74">
      <c r="AR44676" s="8"/>
      <c r="BV44676" s="38"/>
    </row>
    <row r="44677" spans="44:74">
      <c r="AR44677" s="8"/>
      <c r="BV44677" s="38"/>
    </row>
    <row r="44678" spans="44:74">
      <c r="AR44678" s="8"/>
      <c r="BV44678" s="38"/>
    </row>
    <row r="44679" spans="44:74">
      <c r="AR44679" s="8"/>
      <c r="BV44679" s="38"/>
    </row>
    <row r="44680" spans="44:74">
      <c r="AR44680" s="8"/>
      <c r="BV44680" s="38"/>
    </row>
    <row r="44681" spans="44:74">
      <c r="AR44681" s="8"/>
      <c r="BV44681" s="38"/>
    </row>
    <row r="44682" spans="44:74">
      <c r="AR44682" s="8"/>
      <c r="BV44682" s="38"/>
    </row>
    <row r="44683" spans="44:74">
      <c r="AR44683" s="8"/>
      <c r="BV44683" s="38"/>
    </row>
    <row r="44684" spans="44:74">
      <c r="AR44684" s="8"/>
      <c r="BV44684" s="38"/>
    </row>
    <row r="44685" spans="44:74">
      <c r="AR44685" s="8"/>
      <c r="BV44685" s="38"/>
    </row>
    <row r="44686" spans="44:74">
      <c r="AR44686" s="8"/>
      <c r="BV44686" s="38"/>
    </row>
    <row r="44687" spans="44:74">
      <c r="AR44687" s="8"/>
      <c r="BV44687" s="38"/>
    </row>
    <row r="44688" spans="44:74">
      <c r="AR44688" s="8"/>
      <c r="BV44688" s="38"/>
    </row>
    <row r="44689" spans="44:74">
      <c r="AR44689" s="8"/>
      <c r="BV44689" s="38"/>
    </row>
    <row r="44690" spans="44:74">
      <c r="AR44690" s="8"/>
      <c r="BV44690" s="38"/>
    </row>
    <row r="44691" spans="44:74">
      <c r="AR44691" s="8"/>
      <c r="BV44691" s="38"/>
    </row>
    <row r="44692" spans="44:74">
      <c r="AR44692" s="8"/>
      <c r="BV44692" s="38"/>
    </row>
    <row r="44693" spans="44:74">
      <c r="AR44693" s="8"/>
      <c r="BV44693" s="38"/>
    </row>
    <row r="44694" spans="44:74">
      <c r="AR44694" s="8"/>
      <c r="BV44694" s="38"/>
    </row>
    <row r="44695" spans="44:74">
      <c r="AR44695" s="8"/>
      <c r="BV44695" s="38"/>
    </row>
    <row r="44696" spans="44:74">
      <c r="AR44696" s="8"/>
      <c r="BV44696" s="38"/>
    </row>
    <row r="44697" spans="44:74">
      <c r="AR44697" s="8"/>
      <c r="BV44697" s="38"/>
    </row>
    <row r="44698" spans="44:74">
      <c r="AR44698" s="8"/>
      <c r="BV44698" s="38"/>
    </row>
    <row r="44699" spans="44:74">
      <c r="AR44699" s="8"/>
      <c r="BV44699" s="38"/>
    </row>
    <row r="44700" spans="44:74">
      <c r="AR44700" s="8"/>
      <c r="BV44700" s="38"/>
    </row>
    <row r="44701" spans="44:74">
      <c r="AR44701" s="8"/>
      <c r="BV44701" s="38"/>
    </row>
    <row r="44702" spans="44:74">
      <c r="AR44702" s="8"/>
      <c r="BV44702" s="38"/>
    </row>
    <row r="44703" spans="44:74">
      <c r="AR44703" s="8"/>
      <c r="BV44703" s="38"/>
    </row>
    <row r="44704" spans="44:74">
      <c r="AR44704" s="8"/>
      <c r="BV44704" s="38"/>
    </row>
    <row r="44705" spans="44:74">
      <c r="AR44705" s="8"/>
      <c r="BV44705" s="38"/>
    </row>
    <row r="44706" spans="44:74">
      <c r="AR44706" s="8"/>
      <c r="BV44706" s="38"/>
    </row>
    <row r="44707" spans="44:74">
      <c r="AR44707" s="8"/>
      <c r="BV44707" s="38"/>
    </row>
    <row r="44708" spans="44:74">
      <c r="AR44708" s="8"/>
      <c r="BV44708" s="38"/>
    </row>
    <row r="44709" spans="44:74">
      <c r="AR44709" s="8"/>
      <c r="BV44709" s="38"/>
    </row>
    <row r="44710" spans="44:74">
      <c r="AR44710" s="8"/>
      <c r="BV44710" s="38"/>
    </row>
    <row r="44711" spans="44:74">
      <c r="AR44711" s="8"/>
      <c r="BV44711" s="38"/>
    </row>
    <row r="44712" spans="44:74">
      <c r="AR44712" s="8"/>
      <c r="BV44712" s="38"/>
    </row>
    <row r="44713" spans="44:74">
      <c r="AR44713" s="8"/>
      <c r="BV44713" s="38"/>
    </row>
    <row r="44714" spans="44:74">
      <c r="AR44714" s="8"/>
      <c r="BV44714" s="38"/>
    </row>
    <row r="44715" spans="44:74">
      <c r="AR44715" s="8"/>
      <c r="BV44715" s="38"/>
    </row>
    <row r="44716" spans="44:74">
      <c r="AR44716" s="8"/>
      <c r="BV44716" s="38"/>
    </row>
    <row r="44717" spans="44:74">
      <c r="AR44717" s="8"/>
      <c r="BV44717" s="38"/>
    </row>
    <row r="44718" spans="44:74">
      <c r="AR44718" s="8"/>
      <c r="BV44718" s="38"/>
    </row>
    <row r="44719" spans="44:74">
      <c r="AR44719" s="8"/>
      <c r="BV44719" s="38"/>
    </row>
    <row r="44720" spans="44:74">
      <c r="AR44720" s="8"/>
      <c r="BV44720" s="38"/>
    </row>
    <row r="44721" spans="44:74">
      <c r="AR44721" s="8"/>
      <c r="BV44721" s="38"/>
    </row>
    <row r="44722" spans="44:74">
      <c r="AR44722" s="8"/>
      <c r="BV44722" s="38"/>
    </row>
    <row r="44723" spans="44:74">
      <c r="AR44723" s="8"/>
      <c r="BV44723" s="38"/>
    </row>
    <row r="44724" spans="44:74">
      <c r="AR44724" s="8"/>
      <c r="BV44724" s="38"/>
    </row>
    <row r="44725" spans="44:74">
      <c r="AR44725" s="8"/>
      <c r="BV44725" s="38"/>
    </row>
    <row r="44726" spans="44:74">
      <c r="AR44726" s="8"/>
      <c r="BV44726" s="38"/>
    </row>
    <row r="44727" spans="44:74">
      <c r="AR44727" s="8"/>
      <c r="BV44727" s="38"/>
    </row>
    <row r="44728" spans="44:74">
      <c r="AR44728" s="8"/>
      <c r="BV44728" s="38"/>
    </row>
    <row r="44729" spans="44:74">
      <c r="AR44729" s="8"/>
      <c r="BV44729" s="38"/>
    </row>
    <row r="44730" spans="44:74">
      <c r="AR44730" s="8"/>
      <c r="BV44730" s="38"/>
    </row>
    <row r="44731" spans="44:74">
      <c r="AR44731" s="8"/>
      <c r="BV44731" s="38"/>
    </row>
    <row r="44732" spans="44:74">
      <c r="AR44732" s="8"/>
      <c r="BV44732" s="38"/>
    </row>
    <row r="44733" spans="44:74">
      <c r="AR44733" s="8"/>
      <c r="BV44733" s="38"/>
    </row>
    <row r="44734" spans="44:74">
      <c r="AR44734" s="8"/>
      <c r="BV44734" s="38"/>
    </row>
    <row r="44735" spans="44:74">
      <c r="AR44735" s="8"/>
      <c r="BV44735" s="38"/>
    </row>
    <row r="44736" spans="44:74">
      <c r="AR44736" s="8"/>
      <c r="BV44736" s="38"/>
    </row>
    <row r="44737" spans="44:74">
      <c r="AR44737" s="8"/>
      <c r="BV44737" s="38"/>
    </row>
    <row r="44738" spans="44:74">
      <c r="AR44738" s="8"/>
      <c r="BV44738" s="38"/>
    </row>
    <row r="44739" spans="44:74">
      <c r="AR44739" s="8"/>
      <c r="BV44739" s="38"/>
    </row>
    <row r="44740" spans="44:74">
      <c r="AR44740" s="8"/>
      <c r="BV44740" s="38"/>
    </row>
    <row r="44741" spans="44:74">
      <c r="AR44741" s="8"/>
      <c r="BV44741" s="38"/>
    </row>
    <row r="44742" spans="44:74">
      <c r="AR44742" s="8"/>
      <c r="BV44742" s="38"/>
    </row>
    <row r="44743" spans="44:74">
      <c r="AR44743" s="8"/>
      <c r="BV44743" s="38"/>
    </row>
    <row r="44744" spans="44:74">
      <c r="AR44744" s="8"/>
      <c r="BV44744" s="38"/>
    </row>
    <row r="44745" spans="44:74">
      <c r="AR44745" s="8"/>
      <c r="BV44745" s="38"/>
    </row>
    <row r="44746" spans="44:74">
      <c r="AR44746" s="8"/>
      <c r="BV44746" s="38"/>
    </row>
    <row r="44747" spans="44:74">
      <c r="AR44747" s="8"/>
      <c r="BV44747" s="38"/>
    </row>
    <row r="44748" spans="44:74">
      <c r="AR44748" s="8"/>
      <c r="BV44748" s="38"/>
    </row>
    <row r="44749" spans="44:74">
      <c r="AR44749" s="8"/>
      <c r="BV44749" s="38"/>
    </row>
    <row r="44750" spans="44:74">
      <c r="AR44750" s="8"/>
      <c r="BV44750" s="38"/>
    </row>
    <row r="44751" spans="44:74">
      <c r="AR44751" s="8"/>
      <c r="BV44751" s="38"/>
    </row>
    <row r="44752" spans="44:74">
      <c r="AR44752" s="8"/>
      <c r="BV44752" s="38"/>
    </row>
    <row r="44753" spans="44:74">
      <c r="AR44753" s="8"/>
      <c r="BV44753" s="38"/>
    </row>
    <row r="44754" spans="44:74">
      <c r="AR44754" s="8"/>
      <c r="BV44754" s="38"/>
    </row>
    <row r="44755" spans="44:74">
      <c r="AR44755" s="8"/>
      <c r="BV44755" s="38"/>
    </row>
    <row r="44756" spans="44:74">
      <c r="AR44756" s="8"/>
      <c r="BV44756" s="38"/>
    </row>
    <row r="44757" spans="44:74">
      <c r="AR44757" s="8"/>
      <c r="BV44757" s="38"/>
    </row>
    <row r="44758" spans="44:74">
      <c r="AR44758" s="8"/>
      <c r="BV44758" s="38"/>
    </row>
    <row r="44759" spans="44:74">
      <c r="AR44759" s="8"/>
      <c r="BV44759" s="38"/>
    </row>
    <row r="44760" spans="44:74">
      <c r="AR44760" s="8"/>
      <c r="BV44760" s="38"/>
    </row>
    <row r="44761" spans="44:74">
      <c r="AR44761" s="8"/>
      <c r="BV44761" s="38"/>
    </row>
    <row r="44762" spans="44:74">
      <c r="AR44762" s="8"/>
      <c r="BV44762" s="38"/>
    </row>
    <row r="44763" spans="44:74">
      <c r="AR44763" s="8"/>
      <c r="BV44763" s="38"/>
    </row>
    <row r="44764" spans="44:74">
      <c r="AR44764" s="8"/>
      <c r="BV44764" s="38"/>
    </row>
    <row r="44765" spans="44:74">
      <c r="AR44765" s="8"/>
      <c r="BV44765" s="38"/>
    </row>
    <row r="44766" spans="44:74">
      <c r="AR44766" s="8"/>
      <c r="BV44766" s="38"/>
    </row>
    <row r="44767" spans="44:74">
      <c r="AR44767" s="8"/>
      <c r="BV44767" s="38"/>
    </row>
    <row r="44768" spans="44:74">
      <c r="AR44768" s="8"/>
      <c r="BV44768" s="38"/>
    </row>
    <row r="44769" spans="44:74">
      <c r="AR44769" s="8"/>
      <c r="BV44769" s="38"/>
    </row>
    <row r="44770" spans="44:74">
      <c r="AR44770" s="8"/>
      <c r="BV44770" s="38"/>
    </row>
    <row r="44771" spans="44:74">
      <c r="AR44771" s="8"/>
      <c r="BV44771" s="38"/>
    </row>
    <row r="44772" spans="44:74">
      <c r="AR44772" s="8"/>
      <c r="BV44772" s="38"/>
    </row>
    <row r="44773" spans="44:74">
      <c r="AR44773" s="8"/>
      <c r="BV44773" s="38"/>
    </row>
    <row r="44774" spans="44:74">
      <c r="AR44774" s="8"/>
      <c r="BV44774" s="38"/>
    </row>
    <row r="44775" spans="44:74">
      <c r="AR44775" s="8"/>
      <c r="BV44775" s="38"/>
    </row>
    <row r="44776" spans="44:74">
      <c r="AR44776" s="8"/>
      <c r="BV44776" s="38"/>
    </row>
    <row r="44777" spans="44:74">
      <c r="AR44777" s="8"/>
      <c r="BV44777" s="38"/>
    </row>
    <row r="44778" spans="44:74">
      <c r="AR44778" s="8"/>
      <c r="BV44778" s="38"/>
    </row>
    <row r="44779" spans="44:74">
      <c r="AR44779" s="8"/>
      <c r="BV44779" s="38"/>
    </row>
    <row r="44780" spans="44:74">
      <c r="AR44780" s="8"/>
      <c r="BV44780" s="38"/>
    </row>
    <row r="44781" spans="44:74">
      <c r="AR44781" s="8"/>
      <c r="BV44781" s="38"/>
    </row>
    <row r="44782" spans="44:74">
      <c r="AR44782" s="8"/>
      <c r="BV44782" s="38"/>
    </row>
    <row r="44783" spans="44:74">
      <c r="AR44783" s="8"/>
      <c r="BV44783" s="38"/>
    </row>
    <row r="44784" spans="44:74">
      <c r="AR44784" s="8"/>
      <c r="BV44784" s="38"/>
    </row>
    <row r="44785" spans="44:74">
      <c r="AR44785" s="8"/>
      <c r="BV44785" s="38"/>
    </row>
    <row r="44786" spans="44:74">
      <c r="AR44786" s="8"/>
      <c r="BV44786" s="38"/>
    </row>
    <row r="44787" spans="44:74">
      <c r="AR44787" s="8"/>
      <c r="BV44787" s="38"/>
    </row>
    <row r="44788" spans="44:74">
      <c r="AR44788" s="8"/>
      <c r="BV44788" s="38"/>
    </row>
    <row r="44789" spans="44:74">
      <c r="AR44789" s="8"/>
      <c r="BV44789" s="38"/>
    </row>
    <row r="44790" spans="44:74">
      <c r="AR44790" s="8"/>
      <c r="BV44790" s="38"/>
    </row>
    <row r="44791" spans="44:74">
      <c r="AR44791" s="8"/>
      <c r="BV44791" s="38"/>
    </row>
    <row r="44792" spans="44:74">
      <c r="AR44792" s="8"/>
      <c r="BV44792" s="38"/>
    </row>
    <row r="44793" spans="44:74">
      <c r="AR44793" s="8"/>
      <c r="BV44793" s="38"/>
    </row>
    <row r="44794" spans="44:74">
      <c r="AR44794" s="8"/>
      <c r="BV44794" s="38"/>
    </row>
    <row r="44795" spans="44:74">
      <c r="AR44795" s="8"/>
      <c r="BV44795" s="38"/>
    </row>
    <row r="44796" spans="44:74">
      <c r="AR44796" s="8"/>
      <c r="BV44796" s="38"/>
    </row>
    <row r="44797" spans="44:74">
      <c r="AR44797" s="8"/>
      <c r="BV44797" s="38"/>
    </row>
    <row r="44798" spans="44:74">
      <c r="AR44798" s="8"/>
      <c r="BV44798" s="38"/>
    </row>
    <row r="44799" spans="44:74">
      <c r="AR44799" s="8"/>
      <c r="BV44799" s="38"/>
    </row>
    <row r="44800" spans="44:74">
      <c r="AR44800" s="8"/>
      <c r="BV44800" s="38"/>
    </row>
    <row r="44801" spans="44:74">
      <c r="AR44801" s="8"/>
      <c r="BV44801" s="38"/>
    </row>
    <row r="44802" spans="44:74">
      <c r="AR44802" s="8"/>
      <c r="BV44802" s="38"/>
    </row>
    <row r="44803" spans="44:74">
      <c r="AR44803" s="8"/>
      <c r="BV44803" s="38"/>
    </row>
    <row r="44804" spans="44:74">
      <c r="AR44804" s="8"/>
      <c r="BV44804" s="38"/>
    </row>
    <row r="44805" spans="44:74">
      <c r="AR44805" s="8"/>
      <c r="BV44805" s="38"/>
    </row>
    <row r="44806" spans="44:74">
      <c r="AR44806" s="8"/>
      <c r="BV44806" s="38"/>
    </row>
    <row r="44807" spans="44:74">
      <c r="AR44807" s="8"/>
      <c r="BV44807" s="38"/>
    </row>
    <row r="44808" spans="44:74">
      <c r="AR44808" s="8"/>
      <c r="BV44808" s="38"/>
    </row>
    <row r="44809" spans="44:74">
      <c r="AR44809" s="8"/>
      <c r="BV44809" s="38"/>
    </row>
    <row r="44810" spans="44:74">
      <c r="AR44810" s="8"/>
      <c r="BV44810" s="38"/>
    </row>
    <row r="44811" spans="44:74">
      <c r="AR44811" s="8"/>
      <c r="BV44811" s="38"/>
    </row>
    <row r="44812" spans="44:74">
      <c r="AR44812" s="8"/>
      <c r="BV44812" s="38"/>
    </row>
    <row r="44813" spans="44:74">
      <c r="AR44813" s="8"/>
      <c r="BV44813" s="38"/>
    </row>
    <row r="44814" spans="44:74">
      <c r="AR44814" s="8"/>
      <c r="BV44814" s="38"/>
    </row>
    <row r="44815" spans="44:74">
      <c r="AR44815" s="8"/>
      <c r="BV44815" s="38"/>
    </row>
    <row r="44816" spans="44:74">
      <c r="AR44816" s="8"/>
      <c r="BV44816" s="38"/>
    </row>
    <row r="44817" spans="44:74">
      <c r="AR44817" s="8"/>
      <c r="BV44817" s="38"/>
    </row>
    <row r="44818" spans="44:74">
      <c r="AR44818" s="8"/>
      <c r="BV44818" s="38"/>
    </row>
    <row r="44819" spans="44:74">
      <c r="AR44819" s="8"/>
      <c r="BV44819" s="38"/>
    </row>
    <row r="44820" spans="44:74">
      <c r="AR44820" s="8"/>
      <c r="BV44820" s="38"/>
    </row>
    <row r="44821" spans="44:74">
      <c r="AR44821" s="8"/>
      <c r="BV44821" s="38"/>
    </row>
    <row r="44822" spans="44:74">
      <c r="AR44822" s="8"/>
      <c r="BV44822" s="38"/>
    </row>
    <row r="44823" spans="44:74">
      <c r="AR44823" s="8"/>
      <c r="BV44823" s="38"/>
    </row>
    <row r="44824" spans="44:74">
      <c r="AR44824" s="8"/>
      <c r="BV44824" s="38"/>
    </row>
    <row r="44825" spans="44:74">
      <c r="AR44825" s="8"/>
      <c r="BV44825" s="38"/>
    </row>
    <row r="44826" spans="44:74">
      <c r="AR44826" s="8"/>
      <c r="BV44826" s="38"/>
    </row>
    <row r="44827" spans="44:74">
      <c r="AR44827" s="8"/>
      <c r="BV44827" s="38"/>
    </row>
    <row r="44828" spans="44:74">
      <c r="AR44828" s="8"/>
      <c r="BV44828" s="38"/>
    </row>
    <row r="44829" spans="44:74">
      <c r="AR44829" s="8"/>
      <c r="BV44829" s="38"/>
    </row>
    <row r="44830" spans="44:74">
      <c r="AR44830" s="8"/>
      <c r="BV44830" s="38"/>
    </row>
    <row r="44831" spans="44:74">
      <c r="AR44831" s="8"/>
      <c r="BV44831" s="38"/>
    </row>
    <row r="44832" spans="44:74">
      <c r="AR44832" s="8"/>
      <c r="BV44832" s="38"/>
    </row>
    <row r="44833" spans="44:74">
      <c r="AR44833" s="8"/>
      <c r="BV44833" s="38"/>
    </row>
    <row r="44834" spans="44:74">
      <c r="AR44834" s="8"/>
      <c r="BV44834" s="38"/>
    </row>
    <row r="44835" spans="44:74">
      <c r="AR44835" s="8"/>
      <c r="BV44835" s="38"/>
    </row>
    <row r="44836" spans="44:74">
      <c r="AR44836" s="8"/>
      <c r="BV44836" s="38"/>
    </row>
    <row r="44837" spans="44:74">
      <c r="AR44837" s="8"/>
      <c r="BV44837" s="38"/>
    </row>
    <row r="44838" spans="44:74">
      <c r="AR44838" s="8"/>
      <c r="BV44838" s="38"/>
    </row>
    <row r="44839" spans="44:74">
      <c r="AR44839" s="8"/>
      <c r="BV44839" s="38"/>
    </row>
    <row r="44840" spans="44:74">
      <c r="AR44840" s="8"/>
      <c r="BV44840" s="38"/>
    </row>
    <row r="44841" spans="44:74">
      <c r="AR44841" s="8"/>
      <c r="BV44841" s="38"/>
    </row>
    <row r="44842" spans="44:74">
      <c r="AR44842" s="8"/>
      <c r="BV44842" s="38"/>
    </row>
    <row r="44843" spans="44:74">
      <c r="AR44843" s="8"/>
      <c r="BV44843" s="38"/>
    </row>
    <row r="44844" spans="44:74">
      <c r="AR44844" s="8"/>
      <c r="BV44844" s="38"/>
    </row>
    <row r="44845" spans="44:74">
      <c r="AR44845" s="8"/>
      <c r="BV44845" s="38"/>
    </row>
    <row r="44846" spans="44:74">
      <c r="AR44846" s="8"/>
      <c r="BV44846" s="38"/>
    </row>
    <row r="44847" spans="44:74">
      <c r="AR44847" s="8"/>
      <c r="BV44847" s="38"/>
    </row>
    <row r="44848" spans="44:74">
      <c r="AR44848" s="8"/>
      <c r="BV44848" s="38"/>
    </row>
    <row r="44849" spans="44:74">
      <c r="AR44849" s="8"/>
      <c r="BV44849" s="38"/>
    </row>
    <row r="44850" spans="44:74">
      <c r="AR44850" s="8"/>
      <c r="BV44850" s="38"/>
    </row>
    <row r="44851" spans="44:74">
      <c r="AR44851" s="8"/>
      <c r="BV44851" s="38"/>
    </row>
    <row r="44852" spans="44:74">
      <c r="AR44852" s="8"/>
      <c r="BV44852" s="38"/>
    </row>
    <row r="44853" spans="44:74">
      <c r="AR44853" s="8"/>
      <c r="BV44853" s="38"/>
    </row>
    <row r="44854" spans="44:74">
      <c r="AR44854" s="8"/>
      <c r="BV44854" s="38"/>
    </row>
    <row r="44855" spans="44:74">
      <c r="AR44855" s="8"/>
      <c r="BV44855" s="38"/>
    </row>
    <row r="44856" spans="44:74">
      <c r="AR44856" s="8"/>
      <c r="BV44856" s="38"/>
    </row>
    <row r="44857" spans="44:74">
      <c r="AR44857" s="8"/>
      <c r="BV44857" s="38"/>
    </row>
    <row r="44858" spans="44:74">
      <c r="AR44858" s="8"/>
      <c r="BV44858" s="38"/>
    </row>
    <row r="44859" spans="44:74">
      <c r="AR44859" s="8"/>
      <c r="BV44859" s="38"/>
    </row>
    <row r="44860" spans="44:74">
      <c r="AR44860" s="8"/>
      <c r="BV44860" s="38"/>
    </row>
    <row r="44861" spans="44:74">
      <c r="AR44861" s="8"/>
      <c r="BV44861" s="38"/>
    </row>
    <row r="44862" spans="44:74">
      <c r="AR44862" s="8"/>
      <c r="BV44862" s="38"/>
    </row>
    <row r="44863" spans="44:74">
      <c r="AR44863" s="8"/>
      <c r="BV44863" s="38"/>
    </row>
    <row r="44864" spans="44:74">
      <c r="AR44864" s="8"/>
      <c r="BV44864" s="38"/>
    </row>
    <row r="44865" spans="44:74">
      <c r="AR44865" s="8"/>
      <c r="BV44865" s="38"/>
    </row>
    <row r="44866" spans="44:74">
      <c r="AR44866" s="8"/>
      <c r="BV44866" s="38"/>
    </row>
    <row r="44867" spans="44:74">
      <c r="AR44867" s="8"/>
      <c r="BV44867" s="38"/>
    </row>
    <row r="44868" spans="44:74">
      <c r="AR44868" s="8"/>
      <c r="BV44868" s="38"/>
    </row>
    <row r="44869" spans="44:74">
      <c r="AR44869" s="8"/>
      <c r="BV44869" s="38"/>
    </row>
    <row r="44870" spans="44:74">
      <c r="AR44870" s="8"/>
      <c r="BV44870" s="38"/>
    </row>
    <row r="44871" spans="44:74">
      <c r="AR44871" s="8"/>
      <c r="BV44871" s="38"/>
    </row>
    <row r="44872" spans="44:74">
      <c r="AR44872" s="8"/>
      <c r="BV44872" s="38"/>
    </row>
    <row r="44873" spans="44:74">
      <c r="AR44873" s="8"/>
      <c r="BV44873" s="38"/>
    </row>
    <row r="44874" spans="44:74">
      <c r="AR44874" s="8"/>
      <c r="BV44874" s="38"/>
    </row>
    <row r="44875" spans="44:74">
      <c r="AR44875" s="8"/>
      <c r="BV44875" s="38"/>
    </row>
    <row r="44876" spans="44:74">
      <c r="AR44876" s="8"/>
      <c r="BV44876" s="38"/>
    </row>
    <row r="44877" spans="44:74">
      <c r="AR44877" s="8"/>
      <c r="BV44877" s="38"/>
    </row>
    <row r="44878" spans="44:74">
      <c r="AR44878" s="8"/>
      <c r="BV44878" s="38"/>
    </row>
    <row r="44879" spans="44:74">
      <c r="AR44879" s="8"/>
      <c r="BV44879" s="38"/>
    </row>
    <row r="44880" spans="44:74">
      <c r="AR44880" s="8"/>
      <c r="BV44880" s="38"/>
    </row>
    <row r="44881" spans="44:74">
      <c r="AR44881" s="8"/>
      <c r="BV44881" s="38"/>
    </row>
    <row r="44882" spans="44:74">
      <c r="AR44882" s="8"/>
      <c r="BV44882" s="38"/>
    </row>
    <row r="44883" spans="44:74">
      <c r="AR44883" s="8"/>
      <c r="BV44883" s="38"/>
    </row>
    <row r="44884" spans="44:74">
      <c r="AR44884" s="8"/>
      <c r="BV44884" s="38"/>
    </row>
    <row r="44885" spans="44:74">
      <c r="AR44885" s="8"/>
      <c r="BV44885" s="38"/>
    </row>
    <row r="44886" spans="44:74">
      <c r="AR44886" s="8"/>
      <c r="BV44886" s="38"/>
    </row>
    <row r="44887" spans="44:74">
      <c r="AR44887" s="8"/>
      <c r="BV44887" s="38"/>
    </row>
    <row r="44888" spans="44:74">
      <c r="AR44888" s="8"/>
      <c r="BV44888" s="38"/>
    </row>
    <row r="44889" spans="44:74">
      <c r="AR44889" s="8"/>
      <c r="BV44889" s="38"/>
    </row>
    <row r="44890" spans="44:74">
      <c r="AR44890" s="8"/>
      <c r="BV44890" s="38"/>
    </row>
    <row r="44891" spans="44:74">
      <c r="AR44891" s="8"/>
      <c r="BV44891" s="38"/>
    </row>
    <row r="44892" spans="44:74">
      <c r="AR44892" s="8"/>
      <c r="BV44892" s="38"/>
    </row>
    <row r="44893" spans="44:74">
      <c r="AR44893" s="8"/>
      <c r="BV44893" s="38"/>
    </row>
    <row r="44894" spans="44:74">
      <c r="AR44894" s="8"/>
      <c r="BV44894" s="38"/>
    </row>
    <row r="44895" spans="44:74">
      <c r="AR44895" s="8"/>
      <c r="BV44895" s="38"/>
    </row>
    <row r="44896" spans="44:74">
      <c r="AR44896" s="8"/>
      <c r="BV44896" s="38"/>
    </row>
    <row r="44897" spans="44:74">
      <c r="AR44897" s="8"/>
      <c r="BV44897" s="38"/>
    </row>
    <row r="44898" spans="44:74">
      <c r="AR44898" s="8"/>
      <c r="BV44898" s="38"/>
    </row>
    <row r="44899" spans="44:74">
      <c r="AR44899" s="8"/>
      <c r="BV44899" s="38"/>
    </row>
    <row r="44900" spans="44:74">
      <c r="AR44900" s="8"/>
      <c r="BV44900" s="38"/>
    </row>
    <row r="44901" spans="44:74">
      <c r="AR44901" s="8"/>
      <c r="BV44901" s="38"/>
    </row>
    <row r="44902" spans="44:74">
      <c r="AR44902" s="8"/>
      <c r="BV44902" s="38"/>
    </row>
    <row r="44903" spans="44:74">
      <c r="AR44903" s="8"/>
      <c r="BV44903" s="38"/>
    </row>
    <row r="44904" spans="44:74">
      <c r="AR44904" s="8"/>
      <c r="BV44904" s="38"/>
    </row>
    <row r="44905" spans="44:74">
      <c r="AR44905" s="8"/>
      <c r="BV44905" s="38"/>
    </row>
    <row r="44906" spans="44:74">
      <c r="AR44906" s="8"/>
      <c r="BV44906" s="38"/>
    </row>
    <row r="44907" spans="44:74">
      <c r="AR44907" s="8"/>
      <c r="BV44907" s="38"/>
    </row>
    <row r="44908" spans="44:74">
      <c r="AR44908" s="8"/>
      <c r="BV44908" s="38"/>
    </row>
    <row r="44909" spans="44:74">
      <c r="AR44909" s="8"/>
      <c r="BV44909" s="38"/>
    </row>
    <row r="44910" spans="44:74">
      <c r="AR44910" s="8"/>
      <c r="BV44910" s="38"/>
    </row>
    <row r="44911" spans="44:74">
      <c r="AR44911" s="8"/>
      <c r="BV44911" s="38"/>
    </row>
    <row r="44912" spans="44:74">
      <c r="AR44912" s="8"/>
      <c r="BV44912" s="38"/>
    </row>
    <row r="44913" spans="44:74">
      <c r="AR44913" s="8"/>
      <c r="BV44913" s="38"/>
    </row>
    <row r="44914" spans="44:74">
      <c r="AR44914" s="8"/>
      <c r="BV44914" s="38"/>
    </row>
    <row r="44915" spans="44:74">
      <c r="AR44915" s="8"/>
      <c r="BV44915" s="38"/>
    </row>
    <row r="44916" spans="44:74">
      <c r="AR44916" s="8"/>
      <c r="BV44916" s="38"/>
    </row>
    <row r="44917" spans="44:74">
      <c r="AR44917" s="8"/>
      <c r="BV44917" s="38"/>
    </row>
    <row r="44918" spans="44:74">
      <c r="AR44918" s="8"/>
      <c r="BV44918" s="38"/>
    </row>
    <row r="44919" spans="44:74">
      <c r="AR44919" s="8"/>
      <c r="BV44919" s="38"/>
    </row>
    <row r="44920" spans="44:74">
      <c r="AR44920" s="8"/>
      <c r="BV44920" s="38"/>
    </row>
    <row r="44921" spans="44:74">
      <c r="AR44921" s="8"/>
      <c r="BV44921" s="38"/>
    </row>
    <row r="44922" spans="44:74">
      <c r="AR44922" s="8"/>
      <c r="BV44922" s="38"/>
    </row>
    <row r="44923" spans="44:74">
      <c r="AR44923" s="8"/>
      <c r="BV44923" s="38"/>
    </row>
    <row r="44924" spans="44:74">
      <c r="AR44924" s="8"/>
      <c r="BV44924" s="38"/>
    </row>
    <row r="44925" spans="44:74">
      <c r="AR44925" s="8"/>
      <c r="BV44925" s="38"/>
    </row>
    <row r="44926" spans="44:74">
      <c r="AR44926" s="8"/>
      <c r="BV44926" s="38"/>
    </row>
    <row r="44927" spans="44:74">
      <c r="AR44927" s="8"/>
      <c r="BV44927" s="38"/>
    </row>
    <row r="44928" spans="44:74">
      <c r="AR44928" s="8"/>
      <c r="BV44928" s="38"/>
    </row>
    <row r="44929" spans="44:74">
      <c r="AR44929" s="8"/>
      <c r="BV44929" s="38"/>
    </row>
    <row r="44930" spans="44:74">
      <c r="AR44930" s="8"/>
      <c r="BV44930" s="38"/>
    </row>
    <row r="44931" spans="44:74">
      <c r="AR44931" s="8"/>
      <c r="BV44931" s="38"/>
    </row>
    <row r="44932" spans="44:74">
      <c r="AR44932" s="8"/>
      <c r="BV44932" s="38"/>
    </row>
    <row r="44933" spans="44:74">
      <c r="AR44933" s="8"/>
      <c r="BV44933" s="38"/>
    </row>
    <row r="44934" spans="44:74">
      <c r="AR44934" s="8"/>
      <c r="BV44934" s="38"/>
    </row>
    <row r="44935" spans="44:74">
      <c r="AR44935" s="8"/>
      <c r="BV44935" s="38"/>
    </row>
    <row r="44936" spans="44:74">
      <c r="AR44936" s="8"/>
      <c r="BV44936" s="38"/>
    </row>
    <row r="44937" spans="44:74">
      <c r="AR44937" s="8"/>
      <c r="BV44937" s="38"/>
    </row>
    <row r="44938" spans="44:74">
      <c r="AR44938" s="8"/>
      <c r="BV44938" s="38"/>
    </row>
    <row r="44939" spans="44:74">
      <c r="AR44939" s="8"/>
      <c r="BV44939" s="38"/>
    </row>
    <row r="44940" spans="44:74">
      <c r="AR44940" s="8"/>
      <c r="BV44940" s="38"/>
    </row>
    <row r="44941" spans="44:74">
      <c r="AR44941" s="8"/>
      <c r="BV44941" s="38"/>
    </row>
    <row r="44942" spans="44:74">
      <c r="AR44942" s="8"/>
      <c r="BV44942" s="38"/>
    </row>
    <row r="44943" spans="44:74">
      <c r="AR44943" s="8"/>
      <c r="BV44943" s="38"/>
    </row>
    <row r="44944" spans="44:74">
      <c r="AR44944" s="8"/>
      <c r="BV44944" s="38"/>
    </row>
    <row r="44945" spans="44:74">
      <c r="AR44945" s="8"/>
      <c r="BV44945" s="38"/>
    </row>
    <row r="44946" spans="44:74">
      <c r="AR44946" s="8"/>
      <c r="BV44946" s="38"/>
    </row>
    <row r="44947" spans="44:74">
      <c r="AR44947" s="8"/>
      <c r="BV44947" s="38"/>
    </row>
    <row r="44948" spans="44:74">
      <c r="AR44948" s="8"/>
      <c r="BV44948" s="38"/>
    </row>
    <row r="44949" spans="44:74">
      <c r="AR44949" s="8"/>
      <c r="BV44949" s="38"/>
    </row>
    <row r="44950" spans="44:74">
      <c r="AR44950" s="8"/>
      <c r="BV44950" s="38"/>
    </row>
    <row r="44951" spans="44:74">
      <c r="AR44951" s="8"/>
      <c r="BV44951" s="38"/>
    </row>
    <row r="44952" spans="44:74">
      <c r="AR44952" s="8"/>
      <c r="BV44952" s="38"/>
    </row>
    <row r="44953" spans="44:74">
      <c r="AR44953" s="8"/>
      <c r="BV44953" s="38"/>
    </row>
    <row r="44954" spans="44:74">
      <c r="AR44954" s="8"/>
      <c r="BV44954" s="38"/>
    </row>
    <row r="44955" spans="44:74">
      <c r="AR44955" s="8"/>
      <c r="BV44955" s="38"/>
    </row>
    <row r="44956" spans="44:74">
      <c r="AR44956" s="8"/>
      <c r="BV44956" s="38"/>
    </row>
    <row r="44957" spans="44:74">
      <c r="AR44957" s="8"/>
      <c r="BV44957" s="38"/>
    </row>
    <row r="44958" spans="44:74">
      <c r="AR44958" s="8"/>
      <c r="BV44958" s="38"/>
    </row>
    <row r="44959" spans="44:74">
      <c r="AR44959" s="8"/>
      <c r="BV44959" s="38"/>
    </row>
    <row r="44960" spans="44:74">
      <c r="AR44960" s="8"/>
      <c r="BV44960" s="38"/>
    </row>
    <row r="44961" spans="44:74">
      <c r="AR44961" s="8"/>
      <c r="BV44961" s="38"/>
    </row>
    <row r="44962" spans="44:74">
      <c r="AR44962" s="8"/>
      <c r="BV44962" s="38"/>
    </row>
    <row r="44963" spans="44:74">
      <c r="AR44963" s="8"/>
      <c r="BV44963" s="38"/>
    </row>
    <row r="44964" spans="44:74">
      <c r="AR44964" s="8"/>
      <c r="BV44964" s="38"/>
    </row>
    <row r="44965" spans="44:74">
      <c r="AR44965" s="8"/>
      <c r="BV44965" s="38"/>
    </row>
    <row r="44966" spans="44:74">
      <c r="AR44966" s="8"/>
      <c r="BV44966" s="38"/>
    </row>
    <row r="44967" spans="44:74">
      <c r="AR44967" s="8"/>
      <c r="BV44967" s="38"/>
    </row>
    <row r="44968" spans="44:74">
      <c r="AR44968" s="8"/>
      <c r="BV44968" s="38"/>
    </row>
    <row r="44969" spans="44:74">
      <c r="AR44969" s="8"/>
      <c r="BV44969" s="38"/>
    </row>
    <row r="44970" spans="44:74">
      <c r="AR44970" s="8"/>
      <c r="BV44970" s="38"/>
    </row>
    <row r="44971" spans="44:74">
      <c r="AR44971" s="8"/>
      <c r="BV44971" s="38"/>
    </row>
    <row r="44972" spans="44:74">
      <c r="AR44972" s="8"/>
      <c r="BV44972" s="38"/>
    </row>
    <row r="44973" spans="44:74">
      <c r="AR44973" s="8"/>
      <c r="BV44973" s="38"/>
    </row>
    <row r="44974" spans="44:74">
      <c r="AR44974" s="8"/>
      <c r="BV44974" s="38"/>
    </row>
    <row r="44975" spans="44:74">
      <c r="AR44975" s="8"/>
      <c r="BV44975" s="38"/>
    </row>
    <row r="44976" spans="44:74">
      <c r="AR44976" s="8"/>
      <c r="BV44976" s="38"/>
    </row>
    <row r="44977" spans="44:74">
      <c r="AR44977" s="8"/>
      <c r="BV44977" s="38"/>
    </row>
    <row r="44978" spans="44:74">
      <c r="AR44978" s="8"/>
      <c r="BV44978" s="38"/>
    </row>
    <row r="44979" spans="44:74">
      <c r="AR44979" s="8"/>
      <c r="BV44979" s="38"/>
    </row>
    <row r="44980" spans="44:74">
      <c r="AR44980" s="8"/>
      <c r="BV44980" s="38"/>
    </row>
    <row r="44981" spans="44:74">
      <c r="AR44981" s="8"/>
      <c r="BV44981" s="38"/>
    </row>
    <row r="44982" spans="44:74">
      <c r="AR44982" s="8"/>
      <c r="BV44982" s="38"/>
    </row>
    <row r="44983" spans="44:74">
      <c r="AR44983" s="8"/>
      <c r="BV44983" s="38"/>
    </row>
    <row r="44984" spans="44:74">
      <c r="AR44984" s="8"/>
      <c r="BV44984" s="38"/>
    </row>
    <row r="44985" spans="44:74">
      <c r="AR44985" s="8"/>
      <c r="BV44985" s="38"/>
    </row>
    <row r="44986" spans="44:74">
      <c r="AR44986" s="8"/>
      <c r="BV44986" s="38"/>
    </row>
    <row r="44987" spans="44:74">
      <c r="AR44987" s="8"/>
      <c r="BV44987" s="38"/>
    </row>
    <row r="44988" spans="44:74">
      <c r="AR44988" s="8"/>
      <c r="BV44988" s="38"/>
    </row>
    <row r="44989" spans="44:74">
      <c r="AR44989" s="8"/>
      <c r="BV44989" s="38"/>
    </row>
    <row r="44990" spans="44:74">
      <c r="AR44990" s="8"/>
      <c r="BV44990" s="38"/>
    </row>
    <row r="44991" spans="44:74">
      <c r="AR44991" s="8"/>
      <c r="BV44991" s="38"/>
    </row>
    <row r="44992" spans="44:74">
      <c r="AR44992" s="8"/>
      <c r="BV44992" s="38"/>
    </row>
    <row r="44993" spans="44:74">
      <c r="AR44993" s="8"/>
      <c r="BV44993" s="38"/>
    </row>
    <row r="44994" spans="44:74">
      <c r="AR44994" s="8"/>
      <c r="BV44994" s="38"/>
    </row>
    <row r="44995" spans="44:74">
      <c r="AR44995" s="8"/>
      <c r="BV44995" s="38"/>
    </row>
    <row r="44996" spans="44:74">
      <c r="AR44996" s="8"/>
      <c r="BV44996" s="38"/>
    </row>
    <row r="44997" spans="44:74">
      <c r="AR44997" s="8"/>
      <c r="BV44997" s="38"/>
    </row>
    <row r="44998" spans="44:74">
      <c r="AR44998" s="8"/>
      <c r="BV44998" s="38"/>
    </row>
    <row r="44999" spans="44:74">
      <c r="AR44999" s="8"/>
      <c r="BV44999" s="38"/>
    </row>
    <row r="45000" spans="44:74">
      <c r="AR45000" s="8"/>
      <c r="BV45000" s="38"/>
    </row>
    <row r="45001" spans="44:74">
      <c r="AR45001" s="8"/>
      <c r="BV45001" s="38"/>
    </row>
    <row r="45002" spans="44:74">
      <c r="AR45002" s="8"/>
      <c r="BV45002" s="38"/>
    </row>
    <row r="45003" spans="44:74">
      <c r="AR45003" s="8"/>
      <c r="BV45003" s="38"/>
    </row>
    <row r="45004" spans="44:74">
      <c r="AR45004" s="8"/>
      <c r="BV45004" s="38"/>
    </row>
    <row r="45005" spans="44:74">
      <c r="AR45005" s="8"/>
      <c r="BV45005" s="38"/>
    </row>
    <row r="45006" spans="44:74">
      <c r="AR45006" s="8"/>
      <c r="BV45006" s="38"/>
    </row>
    <row r="45007" spans="44:74">
      <c r="AR45007" s="8"/>
      <c r="BV45007" s="38"/>
    </row>
    <row r="45008" spans="44:74">
      <c r="AR45008" s="8"/>
      <c r="BV45008" s="38"/>
    </row>
    <row r="45009" spans="44:74">
      <c r="AR45009" s="8"/>
      <c r="BV45009" s="38"/>
    </row>
    <row r="45010" spans="44:74">
      <c r="AR45010" s="8"/>
      <c r="BV45010" s="38"/>
    </row>
    <row r="45011" spans="44:74">
      <c r="AR45011" s="8"/>
      <c r="BV45011" s="38"/>
    </row>
    <row r="45012" spans="44:74">
      <c r="AR45012" s="8"/>
      <c r="BV45012" s="38"/>
    </row>
    <row r="45013" spans="44:74">
      <c r="AR45013" s="8"/>
      <c r="BV45013" s="38"/>
    </row>
    <row r="45014" spans="44:74">
      <c r="AR45014" s="8"/>
      <c r="BV45014" s="38"/>
    </row>
    <row r="45015" spans="44:74">
      <c r="AR45015" s="8"/>
      <c r="BV45015" s="38"/>
    </row>
    <row r="45016" spans="44:74">
      <c r="AR45016" s="8"/>
      <c r="BV45016" s="38"/>
    </row>
    <row r="45017" spans="44:74">
      <c r="AR45017" s="8"/>
      <c r="BV45017" s="38"/>
    </row>
    <row r="45018" spans="44:74">
      <c r="AR45018" s="8"/>
      <c r="BV45018" s="38"/>
    </row>
    <row r="45019" spans="44:74">
      <c r="AR45019" s="8"/>
      <c r="BV45019" s="38"/>
    </row>
    <row r="45020" spans="44:74">
      <c r="AR45020" s="8"/>
      <c r="BV45020" s="38"/>
    </row>
    <row r="45021" spans="44:74">
      <c r="AR45021" s="8"/>
      <c r="BV45021" s="38"/>
    </row>
    <row r="45022" spans="44:74">
      <c r="AR45022" s="8"/>
      <c r="BV45022" s="38"/>
    </row>
    <row r="45023" spans="44:74">
      <c r="AR45023" s="8"/>
      <c r="BV45023" s="38"/>
    </row>
    <row r="45024" spans="44:74">
      <c r="AR45024" s="8"/>
      <c r="BV45024" s="38"/>
    </row>
    <row r="45025" spans="44:74">
      <c r="AR45025" s="8"/>
      <c r="BV45025" s="38"/>
    </row>
    <row r="45026" spans="44:74">
      <c r="AR45026" s="8"/>
      <c r="BV45026" s="38"/>
    </row>
    <row r="45027" spans="44:74">
      <c r="AR45027" s="8"/>
      <c r="BV45027" s="38"/>
    </row>
    <row r="45028" spans="44:74">
      <c r="AR45028" s="8"/>
      <c r="BV45028" s="38"/>
    </row>
    <row r="45029" spans="44:74">
      <c r="AR45029" s="8"/>
      <c r="BV45029" s="38"/>
    </row>
    <row r="45030" spans="44:74">
      <c r="AR45030" s="8"/>
      <c r="BV45030" s="38"/>
    </row>
    <row r="45031" spans="44:74">
      <c r="AR45031" s="8"/>
      <c r="BV45031" s="38"/>
    </row>
    <row r="45032" spans="44:74">
      <c r="AR45032" s="8"/>
      <c r="BV45032" s="38"/>
    </row>
    <row r="45033" spans="44:74">
      <c r="AR45033" s="8"/>
      <c r="BV45033" s="38"/>
    </row>
    <row r="45034" spans="44:74">
      <c r="AR45034" s="8"/>
      <c r="BV45034" s="38"/>
    </row>
    <row r="45035" spans="44:74">
      <c r="AR45035" s="8"/>
      <c r="BV45035" s="38"/>
    </row>
    <row r="45036" spans="44:74">
      <c r="AR45036" s="8"/>
      <c r="BV45036" s="38"/>
    </row>
    <row r="45037" spans="44:74">
      <c r="AR45037" s="8"/>
      <c r="BV45037" s="38"/>
    </row>
    <row r="45038" spans="44:74">
      <c r="AR45038" s="8"/>
      <c r="BV45038" s="38"/>
    </row>
    <row r="45039" spans="44:74">
      <c r="AR45039" s="8"/>
      <c r="BV45039" s="38"/>
    </row>
    <row r="45040" spans="44:74">
      <c r="AR45040" s="8"/>
      <c r="BV45040" s="38"/>
    </row>
    <row r="45041" spans="44:74">
      <c r="AR45041" s="8"/>
      <c r="BV45041" s="38"/>
    </row>
    <row r="45042" spans="44:74">
      <c r="AR45042" s="8"/>
      <c r="BV45042" s="38"/>
    </row>
    <row r="45043" spans="44:74">
      <c r="AR45043" s="8"/>
      <c r="BV45043" s="38"/>
    </row>
    <row r="45044" spans="44:74">
      <c r="AR45044" s="8"/>
      <c r="BV45044" s="38"/>
    </row>
    <row r="45045" spans="44:74">
      <c r="AR45045" s="8"/>
      <c r="BV45045" s="38"/>
    </row>
    <row r="45046" spans="44:74">
      <c r="AR45046" s="8"/>
      <c r="BV45046" s="38"/>
    </row>
    <row r="45047" spans="44:74">
      <c r="AR45047" s="8"/>
      <c r="BV45047" s="38"/>
    </row>
    <row r="45048" spans="44:74">
      <c r="AR45048" s="8"/>
      <c r="BV45048" s="38"/>
    </row>
    <row r="45049" spans="44:74">
      <c r="AR45049" s="8"/>
      <c r="BV45049" s="38"/>
    </row>
    <row r="45050" spans="44:74">
      <c r="AR45050" s="8"/>
      <c r="BV45050" s="38"/>
    </row>
    <row r="45051" spans="44:74">
      <c r="AR45051" s="8"/>
      <c r="BV45051" s="38"/>
    </row>
    <row r="45052" spans="44:74">
      <c r="AR45052" s="8"/>
      <c r="BV45052" s="38"/>
    </row>
    <row r="45053" spans="44:74">
      <c r="AR45053" s="8"/>
      <c r="BV45053" s="38"/>
    </row>
    <row r="45054" spans="44:74">
      <c r="AR45054" s="8"/>
      <c r="BV45054" s="38"/>
    </row>
    <row r="45055" spans="44:74">
      <c r="AR45055" s="8"/>
      <c r="BV45055" s="38"/>
    </row>
    <row r="45056" spans="44:74">
      <c r="AR45056" s="8"/>
      <c r="BV45056" s="38"/>
    </row>
    <row r="45057" spans="44:74">
      <c r="AR45057" s="8"/>
      <c r="BV45057" s="38"/>
    </row>
    <row r="45058" spans="44:74">
      <c r="AR45058" s="8"/>
      <c r="BV45058" s="38"/>
    </row>
    <row r="45059" spans="44:74">
      <c r="AR45059" s="8"/>
      <c r="BV45059" s="38"/>
    </row>
    <row r="45060" spans="44:74">
      <c r="AR45060" s="8"/>
      <c r="BV45060" s="38"/>
    </row>
    <row r="45061" spans="44:74">
      <c r="AR45061" s="8"/>
      <c r="BV45061" s="38"/>
    </row>
    <row r="45062" spans="44:74">
      <c r="AR45062" s="8"/>
      <c r="BV45062" s="38"/>
    </row>
    <row r="45063" spans="44:74">
      <c r="AR45063" s="8"/>
      <c r="BV45063" s="38"/>
    </row>
    <row r="45064" spans="44:74">
      <c r="AR45064" s="8"/>
      <c r="BV45064" s="38"/>
    </row>
    <row r="45065" spans="44:74">
      <c r="AR45065" s="8"/>
      <c r="BV45065" s="38"/>
    </row>
    <row r="45066" spans="44:74">
      <c r="AR45066" s="8"/>
      <c r="BV45066" s="38"/>
    </row>
    <row r="45067" spans="44:74">
      <c r="AR45067" s="8"/>
      <c r="BV45067" s="38"/>
    </row>
    <row r="45068" spans="44:74">
      <c r="AR45068" s="8"/>
      <c r="BV45068" s="38"/>
    </row>
    <row r="45069" spans="44:74">
      <c r="AR45069" s="8"/>
      <c r="BV45069" s="38"/>
    </row>
    <row r="45070" spans="44:74">
      <c r="AR45070" s="8"/>
      <c r="BV45070" s="38"/>
    </row>
    <row r="45071" spans="44:74">
      <c r="AR45071" s="8"/>
      <c r="BV45071" s="38"/>
    </row>
    <row r="45072" spans="44:74">
      <c r="AR45072" s="8"/>
      <c r="BV45072" s="38"/>
    </row>
    <row r="45073" spans="44:74">
      <c r="AR45073" s="8"/>
      <c r="BV45073" s="38"/>
    </row>
    <row r="45074" spans="44:74">
      <c r="AR45074" s="8"/>
      <c r="BV45074" s="38"/>
    </row>
    <row r="45075" spans="44:74">
      <c r="AR45075" s="8"/>
      <c r="BV45075" s="38"/>
    </row>
    <row r="45076" spans="44:74">
      <c r="AR45076" s="8"/>
      <c r="BV45076" s="38"/>
    </row>
    <row r="45077" spans="44:74">
      <c r="AR45077" s="8"/>
      <c r="BV45077" s="38"/>
    </row>
    <row r="45078" spans="44:74">
      <c r="AR45078" s="8"/>
      <c r="BV45078" s="38"/>
    </row>
    <row r="45079" spans="44:74">
      <c r="AR45079" s="8"/>
      <c r="BV45079" s="38"/>
    </row>
    <row r="45080" spans="44:74">
      <c r="AR45080" s="8"/>
      <c r="BV45080" s="38"/>
    </row>
    <row r="45081" spans="44:74">
      <c r="AR45081" s="8"/>
      <c r="BV45081" s="38"/>
    </row>
    <row r="45082" spans="44:74">
      <c r="AR45082" s="8"/>
      <c r="BV45082" s="38"/>
    </row>
    <row r="45083" spans="44:74">
      <c r="AR45083" s="8"/>
      <c r="BV45083" s="38"/>
    </row>
    <row r="45084" spans="44:74">
      <c r="AR45084" s="8"/>
      <c r="BV45084" s="38"/>
    </row>
    <row r="45085" spans="44:74">
      <c r="AR45085" s="8"/>
      <c r="BV45085" s="38"/>
    </row>
    <row r="45086" spans="44:74">
      <c r="AR45086" s="8"/>
      <c r="BV45086" s="38"/>
    </row>
    <row r="45087" spans="44:74">
      <c r="AR45087" s="8"/>
      <c r="BV45087" s="38"/>
    </row>
    <row r="45088" spans="44:74">
      <c r="AR45088" s="8"/>
      <c r="BV45088" s="38"/>
    </row>
    <row r="45089" spans="44:74">
      <c r="AR45089" s="8"/>
      <c r="BV45089" s="38"/>
    </row>
    <row r="45090" spans="44:74">
      <c r="AR45090" s="8"/>
      <c r="BV45090" s="38"/>
    </row>
    <row r="45091" spans="44:74">
      <c r="AR45091" s="8"/>
      <c r="BV45091" s="38"/>
    </row>
    <row r="45092" spans="44:74">
      <c r="AR45092" s="8"/>
      <c r="BV45092" s="38"/>
    </row>
    <row r="45093" spans="44:74">
      <c r="AR45093" s="8"/>
      <c r="BV45093" s="38"/>
    </row>
    <row r="45094" spans="44:74">
      <c r="AR45094" s="8"/>
      <c r="BV45094" s="38"/>
    </row>
    <row r="45095" spans="44:74">
      <c r="AR45095" s="8"/>
      <c r="BV45095" s="38"/>
    </row>
    <row r="45096" spans="44:74">
      <c r="AR45096" s="8"/>
      <c r="BV45096" s="38"/>
    </row>
    <row r="45097" spans="44:74">
      <c r="AR45097" s="8"/>
      <c r="BV45097" s="38"/>
    </row>
    <row r="45098" spans="44:74">
      <c r="AR45098" s="8"/>
      <c r="BV45098" s="38"/>
    </row>
    <row r="45099" spans="44:74">
      <c r="AR45099" s="8"/>
      <c r="BV45099" s="38"/>
    </row>
    <row r="45100" spans="44:74">
      <c r="AR45100" s="8"/>
      <c r="BV45100" s="38"/>
    </row>
    <row r="45101" spans="44:74">
      <c r="AR45101" s="8"/>
      <c r="BV45101" s="38"/>
    </row>
    <row r="45102" spans="44:74">
      <c r="AR45102" s="8"/>
      <c r="BV45102" s="38"/>
    </row>
    <row r="45103" spans="44:74">
      <c r="AR45103" s="8"/>
      <c r="BV45103" s="38"/>
    </row>
    <row r="45104" spans="44:74">
      <c r="AR45104" s="8"/>
      <c r="BV45104" s="38"/>
    </row>
    <row r="45105" spans="44:74">
      <c r="AR45105" s="8"/>
      <c r="BV45105" s="38"/>
    </row>
    <row r="45106" spans="44:74">
      <c r="AR45106" s="8"/>
      <c r="BV45106" s="38"/>
    </row>
    <row r="45107" spans="44:74">
      <c r="AR45107" s="8"/>
      <c r="BV45107" s="38"/>
    </row>
    <row r="45108" spans="44:74">
      <c r="AR45108" s="8"/>
      <c r="BV45108" s="38"/>
    </row>
    <row r="45109" spans="44:74">
      <c r="AR45109" s="8"/>
      <c r="BV45109" s="38"/>
    </row>
    <row r="45110" spans="44:74">
      <c r="AR45110" s="8"/>
      <c r="BV45110" s="38"/>
    </row>
    <row r="45111" spans="44:74">
      <c r="AR45111" s="8"/>
      <c r="BV45111" s="38"/>
    </row>
    <row r="45112" spans="44:74">
      <c r="AR45112" s="8"/>
      <c r="BV45112" s="38"/>
    </row>
    <row r="45113" spans="44:74">
      <c r="AR45113" s="8"/>
      <c r="BV45113" s="38"/>
    </row>
    <row r="45114" spans="44:74">
      <c r="AR45114" s="8"/>
      <c r="BV45114" s="38"/>
    </row>
    <row r="45115" spans="44:74">
      <c r="AR45115" s="8"/>
      <c r="BV45115" s="38"/>
    </row>
    <row r="45116" spans="44:74">
      <c r="AR45116" s="8"/>
      <c r="BV45116" s="38"/>
    </row>
    <row r="45117" spans="44:74">
      <c r="AR45117" s="8"/>
      <c r="BV45117" s="38"/>
    </row>
    <row r="45118" spans="44:74">
      <c r="AR45118" s="8"/>
      <c r="BV45118" s="38"/>
    </row>
    <row r="45119" spans="44:74">
      <c r="AR45119" s="8"/>
      <c r="BV45119" s="38"/>
    </row>
    <row r="45120" spans="44:74">
      <c r="AR45120" s="8"/>
      <c r="BV45120" s="38"/>
    </row>
    <row r="45121" spans="44:74">
      <c r="AR45121" s="8"/>
      <c r="BV45121" s="38"/>
    </row>
    <row r="45122" spans="44:74">
      <c r="AR45122" s="8"/>
      <c r="BV45122" s="38"/>
    </row>
    <row r="45123" spans="44:74">
      <c r="AR45123" s="8"/>
      <c r="BV45123" s="38"/>
    </row>
    <row r="45124" spans="44:74">
      <c r="AR45124" s="8"/>
      <c r="BV45124" s="38"/>
    </row>
    <row r="45125" spans="44:74">
      <c r="AR45125" s="8"/>
      <c r="BV45125" s="38"/>
    </row>
    <row r="45126" spans="44:74">
      <c r="AR45126" s="8"/>
      <c r="BV45126" s="38"/>
    </row>
    <row r="45127" spans="44:74">
      <c r="AR45127" s="8"/>
      <c r="BV45127" s="38"/>
    </row>
    <row r="45128" spans="44:74">
      <c r="AR45128" s="8"/>
      <c r="BV45128" s="38"/>
    </row>
    <row r="45129" spans="44:74">
      <c r="AR45129" s="8"/>
      <c r="BV45129" s="38"/>
    </row>
    <row r="45130" spans="44:74">
      <c r="AR45130" s="8"/>
      <c r="BV45130" s="38"/>
    </row>
    <row r="45131" spans="44:74">
      <c r="AR45131" s="8"/>
      <c r="BV45131" s="38"/>
    </row>
    <row r="45132" spans="44:74">
      <c r="AR45132" s="8"/>
      <c r="BV45132" s="38"/>
    </row>
    <row r="45133" spans="44:74">
      <c r="AR45133" s="8"/>
      <c r="BV45133" s="38"/>
    </row>
    <row r="45134" spans="44:74">
      <c r="AR45134" s="8"/>
      <c r="BV45134" s="38"/>
    </row>
    <row r="45135" spans="44:74">
      <c r="AR45135" s="8"/>
      <c r="BV45135" s="38"/>
    </row>
    <row r="45136" spans="44:74">
      <c r="AR45136" s="8"/>
      <c r="BV45136" s="38"/>
    </row>
    <row r="45137" spans="44:74">
      <c r="AR45137" s="8"/>
      <c r="BV45137" s="38"/>
    </row>
    <row r="45138" spans="44:74">
      <c r="AR45138" s="8"/>
      <c r="BV45138" s="38"/>
    </row>
    <row r="45139" spans="44:74">
      <c r="AR45139" s="8"/>
      <c r="BV45139" s="38"/>
    </row>
    <row r="45140" spans="44:74">
      <c r="AR45140" s="8"/>
      <c r="BV45140" s="38"/>
    </row>
    <row r="45141" spans="44:74">
      <c r="AR45141" s="8"/>
      <c r="BV45141" s="38"/>
    </row>
    <row r="45142" spans="44:74">
      <c r="AR45142" s="8"/>
      <c r="BV45142" s="38"/>
    </row>
    <row r="45143" spans="44:74">
      <c r="AR45143" s="8"/>
      <c r="BV45143" s="38"/>
    </row>
    <row r="45144" spans="44:74">
      <c r="AR45144" s="8"/>
      <c r="BV45144" s="38"/>
    </row>
    <row r="45145" spans="44:74">
      <c r="AR45145" s="8"/>
      <c r="BV45145" s="38"/>
    </row>
    <row r="45146" spans="44:74">
      <c r="AR45146" s="8"/>
      <c r="BV45146" s="38"/>
    </row>
    <row r="45147" spans="44:74">
      <c r="AR45147" s="8"/>
      <c r="BV45147" s="38"/>
    </row>
    <row r="45148" spans="44:74">
      <c r="AR45148" s="8"/>
      <c r="BV45148" s="38"/>
    </row>
    <row r="45149" spans="44:74">
      <c r="AR45149" s="8"/>
      <c r="BV45149" s="38"/>
    </row>
    <row r="45150" spans="44:74">
      <c r="AR45150" s="8"/>
      <c r="BV45150" s="38"/>
    </row>
    <row r="45151" spans="44:74">
      <c r="AR45151" s="8"/>
      <c r="BV45151" s="38"/>
    </row>
    <row r="45152" spans="44:74">
      <c r="AR45152" s="8"/>
      <c r="BV45152" s="38"/>
    </row>
    <row r="45153" spans="44:74">
      <c r="AR45153" s="8"/>
      <c r="BV45153" s="38"/>
    </row>
    <row r="45154" spans="44:74">
      <c r="AR45154" s="8"/>
      <c r="BV45154" s="38"/>
    </row>
    <row r="45155" spans="44:74">
      <c r="AR45155" s="8"/>
      <c r="BV45155" s="38"/>
    </row>
    <row r="45156" spans="44:74">
      <c r="AR45156" s="8"/>
      <c r="BV45156" s="38"/>
    </row>
    <row r="45157" spans="44:74">
      <c r="AR45157" s="8"/>
      <c r="BV45157" s="38"/>
    </row>
    <row r="45158" spans="44:74">
      <c r="AR45158" s="8"/>
      <c r="BV45158" s="38"/>
    </row>
    <row r="45159" spans="44:74">
      <c r="AR45159" s="8"/>
      <c r="BV45159" s="38"/>
    </row>
    <row r="45160" spans="44:74">
      <c r="AR45160" s="8"/>
      <c r="BV45160" s="38"/>
    </row>
    <row r="45161" spans="44:74">
      <c r="AR45161" s="8"/>
      <c r="BV45161" s="38"/>
    </row>
    <row r="45162" spans="44:74">
      <c r="AR45162" s="8"/>
      <c r="BV45162" s="38"/>
    </row>
    <row r="45163" spans="44:74">
      <c r="AR45163" s="8"/>
      <c r="BV45163" s="38"/>
    </row>
    <row r="45164" spans="44:74">
      <c r="AR45164" s="8"/>
      <c r="BV45164" s="38"/>
    </row>
    <row r="45165" spans="44:74">
      <c r="AR45165" s="8"/>
      <c r="BV45165" s="38"/>
    </row>
    <row r="45166" spans="44:74">
      <c r="AR45166" s="8"/>
      <c r="BV45166" s="38"/>
    </row>
    <row r="45167" spans="44:74">
      <c r="AR45167" s="8"/>
      <c r="BV45167" s="38"/>
    </row>
    <row r="45168" spans="44:74">
      <c r="AR45168" s="8"/>
      <c r="BV45168" s="38"/>
    </row>
    <row r="45169" spans="44:74">
      <c r="AR45169" s="8"/>
      <c r="BV45169" s="38"/>
    </row>
    <row r="45170" spans="44:74">
      <c r="AR45170" s="8"/>
      <c r="BV45170" s="38"/>
    </row>
    <row r="45171" spans="44:74">
      <c r="AR45171" s="8"/>
      <c r="BV45171" s="38"/>
    </row>
    <row r="45172" spans="44:74">
      <c r="AR45172" s="8"/>
      <c r="BV45172" s="38"/>
    </row>
    <row r="45173" spans="44:74">
      <c r="AR45173" s="8"/>
      <c r="BV45173" s="38"/>
    </row>
    <row r="45174" spans="44:74">
      <c r="AR45174" s="8"/>
      <c r="BV45174" s="38"/>
    </row>
    <row r="45175" spans="44:74">
      <c r="AR45175" s="8"/>
      <c r="BV45175" s="38"/>
    </row>
    <row r="45176" spans="44:74">
      <c r="AR45176" s="8"/>
      <c r="BV45176" s="38"/>
    </row>
    <row r="45177" spans="44:74">
      <c r="AR45177" s="8"/>
      <c r="BV45177" s="38"/>
    </row>
    <row r="45178" spans="44:74">
      <c r="AR45178" s="8"/>
      <c r="BV45178" s="38"/>
    </row>
    <row r="45179" spans="44:74">
      <c r="AR45179" s="8"/>
      <c r="BV45179" s="38"/>
    </row>
    <row r="45180" spans="44:74">
      <c r="AR45180" s="8"/>
      <c r="BV45180" s="38"/>
    </row>
    <row r="45181" spans="44:74">
      <c r="AR45181" s="8"/>
      <c r="BV45181" s="38"/>
    </row>
    <row r="45182" spans="44:74">
      <c r="AR45182" s="8"/>
      <c r="BV45182" s="38"/>
    </row>
    <row r="45183" spans="44:74">
      <c r="AR45183" s="8"/>
      <c r="BV45183" s="38"/>
    </row>
    <row r="45184" spans="44:74">
      <c r="AR45184" s="8"/>
      <c r="BV45184" s="38"/>
    </row>
    <row r="45185" spans="44:74">
      <c r="AR45185" s="8"/>
      <c r="BV45185" s="38"/>
    </row>
    <row r="45186" spans="44:74">
      <c r="AR45186" s="8"/>
      <c r="BV45186" s="38"/>
    </row>
    <row r="45187" spans="44:74">
      <c r="AR45187" s="8"/>
      <c r="BV45187" s="38"/>
    </row>
    <row r="45188" spans="44:74">
      <c r="AR45188" s="8"/>
      <c r="BV45188" s="38"/>
    </row>
    <row r="45189" spans="44:74">
      <c r="AR45189" s="8"/>
      <c r="BV45189" s="38"/>
    </row>
    <row r="45190" spans="44:74">
      <c r="AR45190" s="8"/>
      <c r="BV45190" s="38"/>
    </row>
    <row r="45191" spans="44:74">
      <c r="AR45191" s="8"/>
      <c r="BV45191" s="38"/>
    </row>
    <row r="45192" spans="44:74">
      <c r="AR45192" s="8"/>
      <c r="BV45192" s="38"/>
    </row>
    <row r="45193" spans="44:74">
      <c r="AR45193" s="8"/>
      <c r="BV45193" s="38"/>
    </row>
    <row r="45194" spans="44:74">
      <c r="AR45194" s="8"/>
      <c r="BV45194" s="38"/>
    </row>
    <row r="45195" spans="44:74">
      <c r="AR45195" s="8"/>
      <c r="BV45195" s="38"/>
    </row>
    <row r="45196" spans="44:74">
      <c r="AR45196" s="8"/>
      <c r="BV45196" s="38"/>
    </row>
    <row r="45197" spans="44:74">
      <c r="AR45197" s="8"/>
      <c r="BV45197" s="38"/>
    </row>
    <row r="45198" spans="44:74">
      <c r="AR45198" s="8"/>
      <c r="BV45198" s="38"/>
    </row>
    <row r="45199" spans="44:74">
      <c r="AR45199" s="8"/>
      <c r="BV45199" s="38"/>
    </row>
    <row r="45200" spans="44:74">
      <c r="AR45200" s="8"/>
      <c r="BV45200" s="38"/>
    </row>
    <row r="45201" spans="44:74">
      <c r="AR45201" s="8"/>
      <c r="BV45201" s="38"/>
    </row>
    <row r="45202" spans="44:74">
      <c r="AR45202" s="8"/>
      <c r="BV45202" s="38"/>
    </row>
    <row r="45203" spans="44:74">
      <c r="AR45203" s="8"/>
      <c r="BV45203" s="38"/>
    </row>
    <row r="45204" spans="44:74">
      <c r="AR45204" s="8"/>
      <c r="BV45204" s="38"/>
    </row>
    <row r="45205" spans="44:74">
      <c r="AR45205" s="8"/>
      <c r="BV45205" s="38"/>
    </row>
    <row r="45206" spans="44:74">
      <c r="AR45206" s="8"/>
      <c r="BV45206" s="38"/>
    </row>
    <row r="45207" spans="44:74">
      <c r="AR45207" s="8"/>
      <c r="BV45207" s="38"/>
    </row>
    <row r="45208" spans="44:74">
      <c r="AR45208" s="8"/>
      <c r="BV45208" s="38"/>
    </row>
    <row r="45209" spans="44:74">
      <c r="AR45209" s="8"/>
      <c r="BV45209" s="38"/>
    </row>
    <row r="45210" spans="44:74">
      <c r="AR45210" s="8"/>
      <c r="BV45210" s="38"/>
    </row>
    <row r="45211" spans="44:74">
      <c r="AR45211" s="8"/>
      <c r="BV45211" s="38"/>
    </row>
    <row r="45212" spans="44:74">
      <c r="AR45212" s="8"/>
      <c r="BV45212" s="38"/>
    </row>
    <row r="45213" spans="44:74">
      <c r="AR45213" s="8"/>
      <c r="BV45213" s="38"/>
    </row>
    <row r="45214" spans="44:74">
      <c r="AR45214" s="8"/>
      <c r="BV45214" s="38"/>
    </row>
    <row r="45215" spans="44:74">
      <c r="AR45215" s="8"/>
      <c r="BV45215" s="38"/>
    </row>
    <row r="45216" spans="44:74">
      <c r="AR45216" s="8"/>
      <c r="BV45216" s="38"/>
    </row>
    <row r="45217" spans="44:74">
      <c r="AR45217" s="8"/>
      <c r="BV45217" s="38"/>
    </row>
    <row r="45218" spans="44:74">
      <c r="AR45218" s="8"/>
      <c r="BV45218" s="38"/>
    </row>
    <row r="45219" spans="44:74">
      <c r="AR45219" s="8"/>
      <c r="BV45219" s="38"/>
    </row>
    <row r="45220" spans="44:74">
      <c r="AR45220" s="8"/>
      <c r="BV45220" s="38"/>
    </row>
    <row r="45221" spans="44:74">
      <c r="AR45221" s="8"/>
      <c r="BV45221" s="38"/>
    </row>
    <row r="45222" spans="44:74">
      <c r="AR45222" s="8"/>
      <c r="BV45222" s="38"/>
    </row>
    <row r="45223" spans="44:74">
      <c r="AR45223" s="8"/>
      <c r="BV45223" s="38"/>
    </row>
    <row r="45224" spans="44:74">
      <c r="AR45224" s="8"/>
      <c r="BV45224" s="38"/>
    </row>
    <row r="45225" spans="44:74">
      <c r="AR45225" s="8"/>
      <c r="BV45225" s="38"/>
    </row>
    <row r="45226" spans="44:74">
      <c r="AR45226" s="8"/>
      <c r="BV45226" s="38"/>
    </row>
    <row r="45227" spans="44:74">
      <c r="AR45227" s="8"/>
      <c r="BV45227" s="38"/>
    </row>
    <row r="45228" spans="44:74">
      <c r="AR45228" s="8"/>
      <c r="BV45228" s="38"/>
    </row>
    <row r="45229" spans="44:74">
      <c r="AR45229" s="8"/>
      <c r="BV45229" s="38"/>
    </row>
    <row r="45230" spans="44:74">
      <c r="AR45230" s="8"/>
      <c r="BV45230" s="38"/>
    </row>
    <row r="45231" spans="44:74">
      <c r="AR45231" s="8"/>
      <c r="BV45231" s="38"/>
    </row>
    <row r="45232" spans="44:74">
      <c r="AR45232" s="8"/>
      <c r="BV45232" s="38"/>
    </row>
    <row r="45233" spans="44:74">
      <c r="AR45233" s="8"/>
      <c r="BV45233" s="38"/>
    </row>
    <row r="45234" spans="44:74">
      <c r="AR45234" s="8"/>
      <c r="BV45234" s="38"/>
    </row>
    <row r="45235" spans="44:74">
      <c r="AR45235" s="8"/>
      <c r="BV45235" s="38"/>
    </row>
    <row r="45236" spans="44:74">
      <c r="AR45236" s="8"/>
      <c r="BV45236" s="38"/>
    </row>
    <row r="45237" spans="44:74">
      <c r="AR45237" s="8"/>
      <c r="BV45237" s="38"/>
    </row>
    <row r="45238" spans="44:74">
      <c r="AR45238" s="8"/>
      <c r="BV45238" s="38"/>
    </row>
    <row r="45239" spans="44:74">
      <c r="AR45239" s="8"/>
      <c r="BV45239" s="38"/>
    </row>
    <row r="45240" spans="44:74">
      <c r="AR45240" s="8"/>
      <c r="BV45240" s="38"/>
    </row>
    <row r="45241" spans="44:74">
      <c r="AR45241" s="8"/>
      <c r="BV45241" s="38"/>
    </row>
    <row r="45242" spans="44:74">
      <c r="AR45242" s="8"/>
      <c r="BV45242" s="38"/>
    </row>
    <row r="45243" spans="44:74">
      <c r="AR45243" s="8"/>
      <c r="BV45243" s="38"/>
    </row>
    <row r="45244" spans="44:74">
      <c r="AR45244" s="8"/>
      <c r="BV45244" s="38"/>
    </row>
    <row r="45245" spans="44:74">
      <c r="AR45245" s="8"/>
      <c r="BV45245" s="38"/>
    </row>
    <row r="45246" spans="44:74">
      <c r="AR45246" s="8"/>
      <c r="BV45246" s="38"/>
    </row>
    <row r="45247" spans="44:74">
      <c r="AR45247" s="8"/>
      <c r="BV45247" s="38"/>
    </row>
    <row r="45248" spans="44:74">
      <c r="AR45248" s="8"/>
      <c r="BV45248" s="38"/>
    </row>
    <row r="45249" spans="44:74">
      <c r="AR45249" s="8"/>
      <c r="BV45249" s="38"/>
    </row>
    <row r="45250" spans="44:74">
      <c r="AR45250" s="8"/>
      <c r="BV45250" s="38"/>
    </row>
    <row r="45251" spans="44:74">
      <c r="AR45251" s="8"/>
      <c r="BV45251" s="38"/>
    </row>
    <row r="45252" spans="44:74">
      <c r="AR45252" s="8"/>
      <c r="BV45252" s="38"/>
    </row>
    <row r="45253" spans="44:74">
      <c r="AR45253" s="8"/>
      <c r="BV45253" s="38"/>
    </row>
    <row r="45254" spans="44:74">
      <c r="AR45254" s="8"/>
      <c r="BV45254" s="38"/>
    </row>
    <row r="45255" spans="44:74">
      <c r="AR45255" s="8"/>
      <c r="BV45255" s="38"/>
    </row>
    <row r="45256" spans="44:74">
      <c r="AR45256" s="8"/>
      <c r="BV45256" s="38"/>
    </row>
    <row r="45257" spans="44:74">
      <c r="AR45257" s="8"/>
      <c r="BV45257" s="38"/>
    </row>
    <row r="45258" spans="44:74">
      <c r="AR45258" s="8"/>
      <c r="BV45258" s="38"/>
    </row>
    <row r="45259" spans="44:74">
      <c r="AR45259" s="8"/>
      <c r="BV45259" s="38"/>
    </row>
    <row r="45260" spans="44:74">
      <c r="AR45260" s="8"/>
      <c r="BV45260" s="38"/>
    </row>
    <row r="45261" spans="44:74">
      <c r="AR45261" s="8"/>
      <c r="BV45261" s="38"/>
    </row>
    <row r="45262" spans="44:74">
      <c r="AR45262" s="8"/>
      <c r="BV45262" s="38"/>
    </row>
    <row r="45263" spans="44:74">
      <c r="AR45263" s="8"/>
      <c r="BV45263" s="38"/>
    </row>
    <row r="45264" spans="44:74">
      <c r="AR45264" s="8"/>
      <c r="BV45264" s="38"/>
    </row>
    <row r="45265" spans="44:74">
      <c r="AR45265" s="8"/>
      <c r="BV45265" s="38"/>
    </row>
    <row r="45266" spans="44:74">
      <c r="AR45266" s="8"/>
      <c r="BV45266" s="38"/>
    </row>
    <row r="45267" spans="44:74">
      <c r="AR45267" s="8"/>
      <c r="BV45267" s="38"/>
    </row>
    <row r="45268" spans="44:74">
      <c r="AR45268" s="8"/>
      <c r="BV45268" s="38"/>
    </row>
    <row r="45269" spans="44:74">
      <c r="AR45269" s="8"/>
      <c r="BV45269" s="38"/>
    </row>
    <row r="45270" spans="44:74">
      <c r="AR45270" s="8"/>
      <c r="BV45270" s="38"/>
    </row>
    <row r="45271" spans="44:74">
      <c r="AR45271" s="8"/>
      <c r="BV45271" s="38"/>
    </row>
    <row r="45272" spans="44:74">
      <c r="AR45272" s="8"/>
      <c r="BV45272" s="38"/>
    </row>
    <row r="45273" spans="44:74">
      <c r="AR45273" s="8"/>
      <c r="BV45273" s="38"/>
    </row>
    <row r="45274" spans="44:74">
      <c r="AR45274" s="8"/>
      <c r="BV45274" s="38"/>
    </row>
    <row r="45275" spans="44:74">
      <c r="AR45275" s="8"/>
      <c r="BV45275" s="38"/>
    </row>
    <row r="45276" spans="44:74">
      <c r="AR45276" s="8"/>
      <c r="BV45276" s="38"/>
    </row>
    <row r="45277" spans="44:74">
      <c r="AR45277" s="8"/>
      <c r="BV45277" s="38"/>
    </row>
    <row r="45278" spans="44:74">
      <c r="AR45278" s="8"/>
      <c r="BV45278" s="38"/>
    </row>
    <row r="45279" spans="44:74">
      <c r="AR45279" s="8"/>
      <c r="BV45279" s="38"/>
    </row>
    <row r="45280" spans="44:74">
      <c r="AR45280" s="8"/>
      <c r="BV45280" s="38"/>
    </row>
    <row r="45281" spans="44:74">
      <c r="AR45281" s="8"/>
      <c r="BV45281" s="38"/>
    </row>
    <row r="45282" spans="44:74">
      <c r="AR45282" s="8"/>
      <c r="BV45282" s="38"/>
    </row>
    <row r="45283" spans="44:74">
      <c r="AR45283" s="8"/>
      <c r="BV45283" s="38"/>
    </row>
    <row r="45284" spans="44:74">
      <c r="AR45284" s="8"/>
      <c r="BV45284" s="38"/>
    </row>
    <row r="45285" spans="44:74">
      <c r="AR45285" s="8"/>
      <c r="BV45285" s="38"/>
    </row>
    <row r="45286" spans="44:74">
      <c r="AR45286" s="8"/>
      <c r="BV45286" s="38"/>
    </row>
    <row r="45287" spans="44:74">
      <c r="AR45287" s="8"/>
      <c r="BV45287" s="38"/>
    </row>
    <row r="45288" spans="44:74">
      <c r="AR45288" s="8"/>
      <c r="BV45288" s="38"/>
    </row>
    <row r="45289" spans="44:74">
      <c r="AR45289" s="8"/>
      <c r="BV45289" s="38"/>
    </row>
    <row r="45290" spans="44:74">
      <c r="AR45290" s="8"/>
      <c r="BV45290" s="38"/>
    </row>
    <row r="45291" spans="44:74">
      <c r="AR45291" s="8"/>
      <c r="BV45291" s="38"/>
    </row>
    <row r="45292" spans="44:74">
      <c r="AR45292" s="8"/>
      <c r="BV45292" s="38"/>
    </row>
    <row r="45293" spans="44:74">
      <c r="AR45293" s="8"/>
      <c r="BV45293" s="38"/>
    </row>
    <row r="45294" spans="44:74">
      <c r="AR45294" s="8"/>
      <c r="BV45294" s="38"/>
    </row>
    <row r="45295" spans="44:74">
      <c r="AR45295" s="8"/>
      <c r="BV45295" s="38"/>
    </row>
    <row r="45296" spans="44:74">
      <c r="AR45296" s="8"/>
      <c r="BV45296" s="38"/>
    </row>
    <row r="45297" spans="44:74">
      <c r="AR45297" s="8"/>
      <c r="BV45297" s="38"/>
    </row>
    <row r="45298" spans="44:74">
      <c r="AR45298" s="8"/>
      <c r="BV45298" s="38"/>
    </row>
    <row r="45299" spans="44:74">
      <c r="AR45299" s="8"/>
      <c r="BV45299" s="38"/>
    </row>
    <row r="45300" spans="44:74">
      <c r="AR45300" s="8"/>
      <c r="BV45300" s="38"/>
    </row>
    <row r="45301" spans="44:74">
      <c r="AR45301" s="8"/>
      <c r="BV45301" s="38"/>
    </row>
    <row r="45302" spans="44:74">
      <c r="AR45302" s="8"/>
      <c r="BV45302" s="38"/>
    </row>
    <row r="45303" spans="44:74">
      <c r="AR45303" s="8"/>
      <c r="BV45303" s="38"/>
    </row>
    <row r="45304" spans="44:74">
      <c r="AR45304" s="8"/>
      <c r="BV45304" s="38"/>
    </row>
    <row r="45305" spans="44:74">
      <c r="AR45305" s="8"/>
      <c r="BV45305" s="38"/>
    </row>
    <row r="45306" spans="44:74">
      <c r="AR45306" s="8"/>
      <c r="BV45306" s="38"/>
    </row>
    <row r="45307" spans="44:74">
      <c r="AR45307" s="8"/>
      <c r="BV45307" s="38"/>
    </row>
    <row r="45308" spans="44:74">
      <c r="AR45308" s="8"/>
      <c r="BV45308" s="38"/>
    </row>
    <row r="45309" spans="44:74">
      <c r="AR45309" s="8"/>
      <c r="BV45309" s="38"/>
    </row>
    <row r="45310" spans="44:74">
      <c r="AR45310" s="8"/>
      <c r="BV45310" s="38"/>
    </row>
    <row r="45311" spans="44:74">
      <c r="AR45311" s="8"/>
      <c r="BV45311" s="38"/>
    </row>
    <row r="45312" spans="44:74">
      <c r="AR45312" s="8"/>
      <c r="BV45312" s="38"/>
    </row>
    <row r="45313" spans="44:74">
      <c r="AR45313" s="8"/>
      <c r="BV45313" s="38"/>
    </row>
    <row r="45314" spans="44:74">
      <c r="AR45314" s="8"/>
      <c r="BV45314" s="38"/>
    </row>
    <row r="45315" spans="44:74">
      <c r="AR45315" s="8"/>
      <c r="BV45315" s="38"/>
    </row>
    <row r="45316" spans="44:74">
      <c r="AR45316" s="8"/>
      <c r="BV45316" s="38"/>
    </row>
    <row r="45317" spans="44:74">
      <c r="AR45317" s="8"/>
      <c r="BV45317" s="38"/>
    </row>
    <row r="45318" spans="44:74">
      <c r="AR45318" s="8"/>
      <c r="BV45318" s="38"/>
    </row>
    <row r="45319" spans="44:74">
      <c r="AR45319" s="8"/>
      <c r="BV45319" s="38"/>
    </row>
    <row r="45320" spans="44:74">
      <c r="AR45320" s="8"/>
      <c r="BV45320" s="38"/>
    </row>
    <row r="45321" spans="44:74">
      <c r="AR45321" s="8"/>
      <c r="BV45321" s="38"/>
    </row>
    <row r="45322" spans="44:74">
      <c r="AR45322" s="8"/>
      <c r="BV45322" s="38"/>
    </row>
    <row r="45323" spans="44:74">
      <c r="AR45323" s="8"/>
      <c r="BV45323" s="38"/>
    </row>
    <row r="45324" spans="44:74">
      <c r="AR45324" s="8"/>
      <c r="BV45324" s="38"/>
    </row>
    <row r="45325" spans="44:74">
      <c r="AR45325" s="8"/>
      <c r="BV45325" s="38"/>
    </row>
    <row r="45326" spans="44:74">
      <c r="AR45326" s="8"/>
      <c r="BV45326" s="38"/>
    </row>
    <row r="45327" spans="44:74">
      <c r="AR45327" s="8"/>
      <c r="BV45327" s="38"/>
    </row>
    <row r="45328" spans="44:74">
      <c r="AR45328" s="8"/>
      <c r="BV45328" s="38"/>
    </row>
    <row r="45329" spans="44:74">
      <c r="AR45329" s="8"/>
      <c r="BV45329" s="38"/>
    </row>
    <row r="45330" spans="44:74">
      <c r="AR45330" s="8"/>
      <c r="BV45330" s="38"/>
    </row>
    <row r="45331" spans="44:74">
      <c r="AR45331" s="8"/>
      <c r="BV45331" s="38"/>
    </row>
    <row r="45332" spans="44:74">
      <c r="AR45332" s="8"/>
      <c r="BV45332" s="38"/>
    </row>
    <row r="45333" spans="44:74">
      <c r="AR45333" s="8"/>
      <c r="BV45333" s="38"/>
    </row>
    <row r="45334" spans="44:74">
      <c r="AR45334" s="8"/>
      <c r="BV45334" s="38"/>
    </row>
    <row r="45335" spans="44:74">
      <c r="AR45335" s="8"/>
      <c r="BV45335" s="38"/>
    </row>
    <row r="45336" spans="44:74">
      <c r="AR45336" s="8"/>
      <c r="BV45336" s="38"/>
    </row>
    <row r="45337" spans="44:74">
      <c r="AR45337" s="8"/>
      <c r="BV45337" s="38"/>
    </row>
    <row r="45338" spans="44:74">
      <c r="AR45338" s="8"/>
      <c r="BV45338" s="38"/>
    </row>
    <row r="45339" spans="44:74">
      <c r="AR45339" s="8"/>
      <c r="BV45339" s="38"/>
    </row>
    <row r="45340" spans="44:74">
      <c r="AR45340" s="8"/>
      <c r="BV45340" s="38"/>
    </row>
    <row r="45341" spans="44:74">
      <c r="AR45341" s="8"/>
      <c r="BV45341" s="38"/>
    </row>
    <row r="45342" spans="44:74">
      <c r="AR45342" s="8"/>
      <c r="BV45342" s="38"/>
    </row>
    <row r="45343" spans="44:74">
      <c r="AR45343" s="8"/>
      <c r="BV45343" s="38"/>
    </row>
    <row r="45344" spans="44:74">
      <c r="AR45344" s="8"/>
      <c r="BV45344" s="38"/>
    </row>
    <row r="45345" spans="44:74">
      <c r="AR45345" s="8"/>
      <c r="BV45345" s="38"/>
    </row>
    <row r="45346" spans="44:74">
      <c r="AR45346" s="8"/>
      <c r="BV45346" s="38"/>
    </row>
    <row r="45347" spans="44:74">
      <c r="AR45347" s="8"/>
      <c r="BV45347" s="38"/>
    </row>
    <row r="45348" spans="44:74">
      <c r="AR45348" s="8"/>
      <c r="BV45348" s="38"/>
    </row>
    <row r="45349" spans="44:74">
      <c r="AR45349" s="8"/>
      <c r="BV45349" s="38"/>
    </row>
    <row r="45350" spans="44:74">
      <c r="AR45350" s="8"/>
      <c r="BV45350" s="38"/>
    </row>
    <row r="45351" spans="44:74">
      <c r="AR45351" s="8"/>
      <c r="BV45351" s="38"/>
    </row>
    <row r="45352" spans="44:74">
      <c r="AR45352" s="8"/>
      <c r="BV45352" s="38"/>
    </row>
    <row r="45353" spans="44:74">
      <c r="AR45353" s="8"/>
      <c r="BV45353" s="38"/>
    </row>
    <row r="45354" spans="44:74">
      <c r="AR45354" s="8"/>
      <c r="BV45354" s="38"/>
    </row>
    <row r="45355" spans="44:74">
      <c r="AR45355" s="8"/>
      <c r="BV45355" s="38"/>
    </row>
    <row r="45356" spans="44:74">
      <c r="AR45356" s="8"/>
      <c r="BV45356" s="38"/>
    </row>
    <row r="45357" spans="44:74">
      <c r="AR45357" s="8"/>
      <c r="BV45357" s="38"/>
    </row>
    <row r="45358" spans="44:74">
      <c r="AR45358" s="8"/>
      <c r="BV45358" s="38"/>
    </row>
    <row r="45359" spans="44:74">
      <c r="AR45359" s="8"/>
      <c r="BV45359" s="38"/>
    </row>
    <row r="45360" spans="44:74">
      <c r="AR45360" s="8"/>
      <c r="BV45360" s="38"/>
    </row>
    <row r="45361" spans="44:74">
      <c r="AR45361" s="8"/>
      <c r="BV45361" s="38"/>
    </row>
    <row r="45362" spans="44:74">
      <c r="AR45362" s="8"/>
      <c r="BV45362" s="38"/>
    </row>
    <row r="45363" spans="44:74">
      <c r="AR45363" s="8"/>
      <c r="BV45363" s="38"/>
    </row>
    <row r="45364" spans="44:74">
      <c r="AR45364" s="8"/>
      <c r="BV45364" s="38"/>
    </row>
    <row r="45365" spans="44:74">
      <c r="AR45365" s="8"/>
      <c r="BV45365" s="38"/>
    </row>
    <row r="45366" spans="44:74">
      <c r="AR45366" s="8"/>
      <c r="BV45366" s="38"/>
    </row>
    <row r="45367" spans="44:74">
      <c r="AR45367" s="8"/>
      <c r="BV45367" s="38"/>
    </row>
    <row r="45368" spans="44:74">
      <c r="AR45368" s="8"/>
      <c r="BV45368" s="38"/>
    </row>
    <row r="45369" spans="44:74">
      <c r="AR45369" s="8"/>
      <c r="BV45369" s="38"/>
    </row>
    <row r="45370" spans="44:74">
      <c r="AR45370" s="8"/>
      <c r="BV45370" s="38"/>
    </row>
    <row r="45371" spans="44:74">
      <c r="AR45371" s="8"/>
      <c r="BV45371" s="38"/>
    </row>
    <row r="45372" spans="44:74">
      <c r="AR45372" s="8"/>
      <c r="BV45372" s="38"/>
    </row>
    <row r="45373" spans="44:74">
      <c r="AR45373" s="8"/>
      <c r="BV45373" s="38"/>
    </row>
    <row r="45374" spans="44:74">
      <c r="AR45374" s="8"/>
      <c r="BV45374" s="38"/>
    </row>
    <row r="45375" spans="44:74">
      <c r="AR45375" s="8"/>
      <c r="BV45375" s="38"/>
    </row>
    <row r="45376" spans="44:74">
      <c r="AR45376" s="8"/>
      <c r="BV45376" s="38"/>
    </row>
    <row r="45377" spans="44:74">
      <c r="AR45377" s="8"/>
      <c r="BV45377" s="38"/>
    </row>
    <row r="45378" spans="44:74">
      <c r="AR45378" s="8"/>
      <c r="BV45378" s="38"/>
    </row>
    <row r="45379" spans="44:74">
      <c r="AR45379" s="8"/>
      <c r="BV45379" s="38"/>
    </row>
    <row r="45380" spans="44:74">
      <c r="AR45380" s="8"/>
      <c r="BV45380" s="38"/>
    </row>
    <row r="45381" spans="44:74">
      <c r="AR45381" s="8"/>
      <c r="BV45381" s="38"/>
    </row>
    <row r="45382" spans="44:74">
      <c r="AR45382" s="8"/>
      <c r="BV45382" s="38"/>
    </row>
    <row r="45383" spans="44:74">
      <c r="AR45383" s="8"/>
      <c r="BV45383" s="38"/>
    </row>
    <row r="45384" spans="44:74">
      <c r="AR45384" s="8"/>
      <c r="BV45384" s="38"/>
    </row>
    <row r="45385" spans="44:74">
      <c r="AR45385" s="8"/>
      <c r="BV45385" s="38"/>
    </row>
    <row r="45386" spans="44:74">
      <c r="AR45386" s="8"/>
      <c r="BV45386" s="38"/>
    </row>
    <row r="45387" spans="44:74">
      <c r="AR45387" s="8"/>
      <c r="BV45387" s="38"/>
    </row>
    <row r="45388" spans="44:74">
      <c r="AR45388" s="8"/>
      <c r="BV45388" s="38"/>
    </row>
    <row r="45389" spans="44:74">
      <c r="AR45389" s="8"/>
      <c r="BV45389" s="38"/>
    </row>
    <row r="45390" spans="44:74">
      <c r="AR45390" s="8"/>
      <c r="BV45390" s="38"/>
    </row>
    <row r="45391" spans="44:74">
      <c r="AR45391" s="8"/>
      <c r="BV45391" s="38"/>
    </row>
    <row r="45392" spans="44:74">
      <c r="AR45392" s="8"/>
      <c r="BV45392" s="38"/>
    </row>
    <row r="45393" spans="44:74">
      <c r="AR45393" s="8"/>
      <c r="BV45393" s="38"/>
    </row>
    <row r="45394" spans="44:74">
      <c r="AR45394" s="8"/>
      <c r="BV45394" s="38"/>
    </row>
    <row r="45395" spans="44:74">
      <c r="AR45395" s="8"/>
      <c r="BV45395" s="38"/>
    </row>
    <row r="45396" spans="44:74">
      <c r="AR45396" s="8"/>
      <c r="BV45396" s="38"/>
    </row>
    <row r="45397" spans="44:74">
      <c r="AR45397" s="8"/>
      <c r="BV45397" s="38"/>
    </row>
    <row r="45398" spans="44:74">
      <c r="AR45398" s="8"/>
      <c r="BV45398" s="38"/>
    </row>
    <row r="45399" spans="44:74">
      <c r="AR45399" s="8"/>
      <c r="BV45399" s="38"/>
    </row>
    <row r="45400" spans="44:74">
      <c r="AR45400" s="8"/>
      <c r="BV45400" s="38"/>
    </row>
    <row r="45401" spans="44:74">
      <c r="AR45401" s="8"/>
      <c r="BV45401" s="38"/>
    </row>
    <row r="45402" spans="44:74">
      <c r="AR45402" s="8"/>
      <c r="BV45402" s="38"/>
    </row>
    <row r="45403" spans="44:74">
      <c r="AR45403" s="8"/>
      <c r="BV45403" s="38"/>
    </row>
    <row r="45404" spans="44:74">
      <c r="AR45404" s="8"/>
      <c r="BV45404" s="38"/>
    </row>
    <row r="45405" spans="44:74">
      <c r="AR45405" s="8"/>
      <c r="BV45405" s="38"/>
    </row>
    <row r="45406" spans="44:74">
      <c r="AR45406" s="8"/>
      <c r="BV45406" s="38"/>
    </row>
    <row r="45407" spans="44:74">
      <c r="AR45407" s="8"/>
      <c r="BV45407" s="38"/>
    </row>
    <row r="45408" spans="44:74">
      <c r="AR45408" s="8"/>
      <c r="BV45408" s="38"/>
    </row>
    <row r="45409" spans="44:74">
      <c r="AR45409" s="8"/>
      <c r="BV45409" s="38"/>
    </row>
    <row r="45410" spans="44:74">
      <c r="AR45410" s="8"/>
      <c r="BV45410" s="38"/>
    </row>
    <row r="45411" spans="44:74">
      <c r="AR45411" s="8"/>
      <c r="BV45411" s="38"/>
    </row>
    <row r="45412" spans="44:74">
      <c r="AR45412" s="8"/>
      <c r="BV45412" s="38"/>
    </row>
    <row r="45413" spans="44:74">
      <c r="AR45413" s="8"/>
      <c r="BV45413" s="38"/>
    </row>
    <row r="45414" spans="44:74">
      <c r="AR45414" s="8"/>
      <c r="BV45414" s="38"/>
    </row>
    <row r="45415" spans="44:74">
      <c r="AR45415" s="8"/>
      <c r="BV45415" s="38"/>
    </row>
    <row r="45416" spans="44:74">
      <c r="AR45416" s="8"/>
      <c r="BV45416" s="38"/>
    </row>
    <row r="45417" spans="44:74">
      <c r="AR45417" s="8"/>
      <c r="BV45417" s="38"/>
    </row>
    <row r="45418" spans="44:74">
      <c r="AR45418" s="8"/>
      <c r="BV45418" s="38"/>
    </row>
    <row r="45419" spans="44:74">
      <c r="AR45419" s="8"/>
      <c r="BV45419" s="38"/>
    </row>
    <row r="45420" spans="44:74">
      <c r="AR45420" s="8"/>
      <c r="BV45420" s="38"/>
    </row>
    <row r="45421" spans="44:74">
      <c r="AR45421" s="8"/>
      <c r="BV45421" s="38"/>
    </row>
    <row r="45422" spans="44:74">
      <c r="AR45422" s="8"/>
      <c r="BV45422" s="38"/>
    </row>
    <row r="45423" spans="44:74">
      <c r="AR45423" s="8"/>
      <c r="BV45423" s="38"/>
    </row>
    <row r="45424" spans="44:74">
      <c r="AR45424" s="8"/>
      <c r="BV45424" s="38"/>
    </row>
    <row r="45425" spans="44:74">
      <c r="AR45425" s="8"/>
      <c r="BV45425" s="38"/>
    </row>
    <row r="45426" spans="44:74">
      <c r="AR45426" s="8"/>
      <c r="BV45426" s="38"/>
    </row>
    <row r="45427" spans="44:74">
      <c r="AR45427" s="8"/>
      <c r="BV45427" s="38"/>
    </row>
    <row r="45428" spans="44:74">
      <c r="AR45428" s="8"/>
      <c r="BV45428" s="38"/>
    </row>
    <row r="45429" spans="44:74">
      <c r="AR45429" s="8"/>
      <c r="BV45429" s="38"/>
    </row>
    <row r="45430" spans="44:74">
      <c r="AR45430" s="8"/>
      <c r="BV45430" s="38"/>
    </row>
    <row r="45431" spans="44:74">
      <c r="AR45431" s="8"/>
      <c r="BV45431" s="38"/>
    </row>
    <row r="45432" spans="44:74">
      <c r="AR45432" s="8"/>
      <c r="BV45432" s="38"/>
    </row>
    <row r="45433" spans="44:74">
      <c r="AR45433" s="8"/>
      <c r="BV45433" s="38"/>
    </row>
    <row r="45434" spans="44:74">
      <c r="AR45434" s="8"/>
      <c r="BV45434" s="38"/>
    </row>
    <row r="45435" spans="44:74">
      <c r="AR45435" s="8"/>
      <c r="BV45435" s="38"/>
    </row>
    <row r="45436" spans="44:74">
      <c r="AR45436" s="8"/>
      <c r="BV45436" s="38"/>
    </row>
    <row r="45437" spans="44:74">
      <c r="AR45437" s="8"/>
      <c r="BV45437" s="38"/>
    </row>
    <row r="45438" spans="44:74">
      <c r="AR45438" s="8"/>
      <c r="BV45438" s="38"/>
    </row>
    <row r="45439" spans="44:74">
      <c r="AR45439" s="8"/>
      <c r="BV45439" s="38"/>
    </row>
    <row r="45440" spans="44:74">
      <c r="AR45440" s="8"/>
      <c r="BV45440" s="38"/>
    </row>
    <row r="45441" spans="44:74">
      <c r="AR45441" s="8"/>
      <c r="BV45441" s="38"/>
    </row>
    <row r="45442" spans="44:74">
      <c r="AR45442" s="8"/>
      <c r="BV45442" s="38"/>
    </row>
    <row r="45443" spans="44:74">
      <c r="AR45443" s="8"/>
      <c r="BV45443" s="38"/>
    </row>
    <row r="45444" spans="44:74">
      <c r="AR45444" s="8"/>
      <c r="BV45444" s="38"/>
    </row>
    <row r="45445" spans="44:74">
      <c r="AR45445" s="8"/>
      <c r="BV45445" s="38"/>
    </row>
    <row r="45446" spans="44:74">
      <c r="AR45446" s="8"/>
      <c r="BV45446" s="38"/>
    </row>
    <row r="45447" spans="44:74">
      <c r="AR45447" s="8"/>
      <c r="BV45447" s="38"/>
    </row>
    <row r="45448" spans="44:74">
      <c r="AR45448" s="8"/>
      <c r="BV45448" s="38"/>
    </row>
    <row r="45449" spans="44:74">
      <c r="AR45449" s="8"/>
      <c r="BV45449" s="38"/>
    </row>
    <row r="45450" spans="44:74">
      <c r="AR45450" s="8"/>
      <c r="BV45450" s="38"/>
    </row>
    <row r="45451" spans="44:74">
      <c r="AR45451" s="8"/>
      <c r="BV45451" s="38"/>
    </row>
    <row r="45452" spans="44:74">
      <c r="AR45452" s="8"/>
      <c r="BV45452" s="38"/>
    </row>
    <row r="45453" spans="44:74">
      <c r="AR45453" s="8"/>
      <c r="BV45453" s="38"/>
    </row>
    <row r="45454" spans="44:74">
      <c r="AR45454" s="8"/>
      <c r="BV45454" s="38"/>
    </row>
    <row r="45455" spans="44:74">
      <c r="AR45455" s="8"/>
      <c r="BV45455" s="38"/>
    </row>
    <row r="45456" spans="44:74">
      <c r="AR45456" s="8"/>
      <c r="BV45456" s="38"/>
    </row>
    <row r="45457" spans="44:74">
      <c r="AR45457" s="8"/>
      <c r="BV45457" s="38"/>
    </row>
    <row r="45458" spans="44:74">
      <c r="AR45458" s="8"/>
      <c r="BV45458" s="38"/>
    </row>
    <row r="45459" spans="44:74">
      <c r="AR45459" s="8"/>
      <c r="BV45459" s="38"/>
    </row>
    <row r="45460" spans="44:74">
      <c r="AR45460" s="8"/>
      <c r="BV45460" s="38"/>
    </row>
    <row r="45461" spans="44:74">
      <c r="AR45461" s="8"/>
      <c r="BV45461" s="38"/>
    </row>
    <row r="45462" spans="44:74">
      <c r="AR45462" s="8"/>
      <c r="BV45462" s="38"/>
    </row>
    <row r="45463" spans="44:74">
      <c r="AR45463" s="8"/>
      <c r="BV45463" s="38"/>
    </row>
    <row r="45464" spans="44:74">
      <c r="AR45464" s="8"/>
      <c r="BV45464" s="38"/>
    </row>
    <row r="45465" spans="44:74">
      <c r="AR45465" s="8"/>
      <c r="BV45465" s="38"/>
    </row>
    <row r="45466" spans="44:74">
      <c r="AR45466" s="8"/>
      <c r="BV45466" s="38"/>
    </row>
    <row r="45467" spans="44:74">
      <c r="AR45467" s="8"/>
      <c r="BV45467" s="38"/>
    </row>
    <row r="45468" spans="44:74">
      <c r="AR45468" s="8"/>
      <c r="BV45468" s="38"/>
    </row>
    <row r="45469" spans="44:74">
      <c r="AR45469" s="8"/>
      <c r="BV45469" s="38"/>
    </row>
    <row r="45470" spans="44:74">
      <c r="AR45470" s="8"/>
      <c r="BV45470" s="38"/>
    </row>
    <row r="45471" spans="44:74">
      <c r="AR45471" s="8"/>
      <c r="BV45471" s="38"/>
    </row>
    <row r="45472" spans="44:74">
      <c r="AR45472" s="8"/>
      <c r="BV45472" s="38"/>
    </row>
    <row r="45473" spans="44:74">
      <c r="AR45473" s="8"/>
      <c r="BV45473" s="38"/>
    </row>
    <row r="45474" spans="44:74">
      <c r="AR45474" s="8"/>
      <c r="BV45474" s="38"/>
    </row>
    <row r="45475" spans="44:74">
      <c r="AR45475" s="8"/>
      <c r="BV45475" s="38"/>
    </row>
    <row r="45476" spans="44:74">
      <c r="AR45476" s="8"/>
      <c r="BV45476" s="38"/>
    </row>
    <row r="45477" spans="44:74">
      <c r="AR45477" s="8"/>
      <c r="BV45477" s="38"/>
    </row>
    <row r="45478" spans="44:74">
      <c r="AR45478" s="8"/>
      <c r="BV45478" s="38"/>
    </row>
    <row r="45479" spans="44:74">
      <c r="AR45479" s="8"/>
      <c r="BV45479" s="38"/>
    </row>
    <row r="45480" spans="44:74">
      <c r="AR45480" s="8"/>
      <c r="BV45480" s="38"/>
    </row>
    <row r="45481" spans="44:74">
      <c r="AR45481" s="8"/>
      <c r="BV45481" s="38"/>
    </row>
    <row r="45482" spans="44:74">
      <c r="AR45482" s="8"/>
      <c r="BV45482" s="38"/>
    </row>
    <row r="45483" spans="44:74">
      <c r="AR45483" s="8"/>
      <c r="BV45483" s="38"/>
    </row>
    <row r="45484" spans="44:74">
      <c r="AR45484" s="8"/>
      <c r="BV45484" s="38"/>
    </row>
    <row r="45485" spans="44:74">
      <c r="AR45485" s="8"/>
      <c r="BV45485" s="38"/>
    </row>
    <row r="45486" spans="44:74">
      <c r="AR45486" s="8"/>
      <c r="BV45486" s="38"/>
    </row>
    <row r="45487" spans="44:74">
      <c r="AR45487" s="8"/>
      <c r="BV45487" s="38"/>
    </row>
    <row r="45488" spans="44:74">
      <c r="AR45488" s="8"/>
      <c r="BV45488" s="38"/>
    </row>
    <row r="45489" spans="44:74">
      <c r="AR45489" s="8"/>
      <c r="BV45489" s="38"/>
    </row>
    <row r="45490" spans="44:74">
      <c r="AR45490" s="8"/>
      <c r="BV45490" s="38"/>
    </row>
    <row r="45491" spans="44:74">
      <c r="AR45491" s="8"/>
      <c r="BV45491" s="38"/>
    </row>
    <row r="45492" spans="44:74">
      <c r="AR45492" s="8"/>
      <c r="BV45492" s="38"/>
    </row>
    <row r="45493" spans="44:74">
      <c r="AR45493" s="8"/>
      <c r="BV45493" s="38"/>
    </row>
    <row r="45494" spans="44:74">
      <c r="AR45494" s="8"/>
      <c r="BV45494" s="38"/>
    </row>
    <row r="45495" spans="44:74">
      <c r="AR45495" s="8"/>
      <c r="BV45495" s="38"/>
    </row>
    <row r="45496" spans="44:74">
      <c r="AR45496" s="8"/>
      <c r="BV45496" s="38"/>
    </row>
    <row r="45497" spans="44:74">
      <c r="AR45497" s="8"/>
      <c r="BV45497" s="38"/>
    </row>
    <row r="45498" spans="44:74">
      <c r="AR45498" s="8"/>
      <c r="BV45498" s="38"/>
    </row>
    <row r="45499" spans="44:74">
      <c r="AR45499" s="8"/>
      <c r="BV45499" s="38"/>
    </row>
    <row r="45500" spans="44:74">
      <c r="AR45500" s="8"/>
      <c r="BV45500" s="38"/>
    </row>
    <row r="45501" spans="44:74">
      <c r="AR45501" s="8"/>
      <c r="BV45501" s="38"/>
    </row>
    <row r="45502" spans="44:74">
      <c r="AR45502" s="8"/>
      <c r="BV45502" s="38"/>
    </row>
    <row r="45503" spans="44:74">
      <c r="AR45503" s="8"/>
      <c r="BV45503" s="38"/>
    </row>
    <row r="45504" spans="44:74">
      <c r="AR45504" s="8"/>
      <c r="BV45504" s="38"/>
    </row>
    <row r="45505" spans="44:74">
      <c r="AR45505" s="8"/>
      <c r="BV45505" s="38"/>
    </row>
    <row r="45506" spans="44:74">
      <c r="AR45506" s="8"/>
      <c r="BV45506" s="38"/>
    </row>
    <row r="45507" spans="44:74">
      <c r="AR45507" s="8"/>
      <c r="BV45507" s="38"/>
    </row>
    <row r="45508" spans="44:74">
      <c r="AR45508" s="8"/>
      <c r="BV45508" s="38"/>
    </row>
    <row r="45509" spans="44:74">
      <c r="AR45509" s="8"/>
      <c r="BV45509" s="38"/>
    </row>
    <row r="45510" spans="44:74">
      <c r="AR45510" s="8"/>
      <c r="BV45510" s="38"/>
    </row>
    <row r="45511" spans="44:74">
      <c r="AR45511" s="8"/>
      <c r="BV45511" s="38"/>
    </row>
    <row r="45512" spans="44:74">
      <c r="AR45512" s="8"/>
      <c r="BV45512" s="38"/>
    </row>
    <row r="45513" spans="44:74">
      <c r="AR45513" s="8"/>
      <c r="BV45513" s="38"/>
    </row>
    <row r="45514" spans="44:74">
      <c r="AR45514" s="8"/>
      <c r="BV45514" s="38"/>
    </row>
    <row r="45515" spans="44:74">
      <c r="AR45515" s="8"/>
      <c r="BV45515" s="38"/>
    </row>
    <row r="45516" spans="44:74">
      <c r="AR45516" s="8"/>
      <c r="BV45516" s="38"/>
    </row>
    <row r="45517" spans="44:74">
      <c r="AR45517" s="8"/>
      <c r="BV45517" s="38"/>
    </row>
    <row r="45518" spans="44:74">
      <c r="AR45518" s="8"/>
      <c r="BV45518" s="38"/>
    </row>
    <row r="45519" spans="44:74">
      <c r="AR45519" s="8"/>
      <c r="BV45519" s="38"/>
    </row>
    <row r="45520" spans="44:74">
      <c r="AR45520" s="8"/>
      <c r="BV45520" s="38"/>
    </row>
    <row r="45521" spans="44:74">
      <c r="AR45521" s="8"/>
      <c r="BV45521" s="38"/>
    </row>
    <row r="45522" spans="44:74">
      <c r="AR45522" s="8"/>
      <c r="BV45522" s="38"/>
    </row>
    <row r="45523" spans="44:74">
      <c r="AR45523" s="8"/>
      <c r="BV45523" s="38"/>
    </row>
    <row r="45524" spans="44:74">
      <c r="AR45524" s="8"/>
      <c r="BV45524" s="38"/>
    </row>
    <row r="45525" spans="44:74">
      <c r="AR45525" s="8"/>
      <c r="BV45525" s="38"/>
    </row>
    <row r="45526" spans="44:74">
      <c r="AR45526" s="8"/>
      <c r="BV45526" s="38"/>
    </row>
    <row r="45527" spans="44:74">
      <c r="AR45527" s="8"/>
      <c r="BV45527" s="38"/>
    </row>
    <row r="45528" spans="44:74">
      <c r="AR45528" s="8"/>
      <c r="BV45528" s="38"/>
    </row>
    <row r="45529" spans="44:74">
      <c r="AR45529" s="8"/>
      <c r="BV45529" s="38"/>
    </row>
    <row r="45530" spans="44:74">
      <c r="AR45530" s="8"/>
      <c r="BV45530" s="38"/>
    </row>
    <row r="45531" spans="44:74">
      <c r="AR45531" s="8"/>
      <c r="BV45531" s="38"/>
    </row>
    <row r="45532" spans="44:74">
      <c r="AR45532" s="8"/>
      <c r="BV45532" s="38"/>
    </row>
    <row r="45533" spans="44:74">
      <c r="AR45533" s="8"/>
      <c r="BV45533" s="38"/>
    </row>
    <row r="45534" spans="44:74">
      <c r="AR45534" s="8"/>
      <c r="BV45534" s="38"/>
    </row>
    <row r="45535" spans="44:74">
      <c r="AR45535" s="8"/>
      <c r="BV45535" s="38"/>
    </row>
    <row r="45536" spans="44:74">
      <c r="AR45536" s="8"/>
      <c r="BV45536" s="38"/>
    </row>
    <row r="45537" spans="44:74">
      <c r="AR45537" s="8"/>
      <c r="BV45537" s="38"/>
    </row>
    <row r="45538" spans="44:74">
      <c r="AR45538" s="8"/>
      <c r="BV45538" s="38"/>
    </row>
    <row r="45539" spans="44:74">
      <c r="AR45539" s="8"/>
      <c r="BV45539" s="38"/>
    </row>
    <row r="45540" spans="44:74">
      <c r="AR45540" s="8"/>
      <c r="BV45540" s="38"/>
    </row>
    <row r="45541" spans="44:74">
      <c r="AR45541" s="8"/>
      <c r="BV45541" s="38"/>
    </row>
    <row r="45542" spans="44:74">
      <c r="AR45542" s="8"/>
      <c r="BV45542" s="38"/>
    </row>
    <row r="45543" spans="44:74">
      <c r="AR45543" s="8"/>
      <c r="BV45543" s="38"/>
    </row>
    <row r="45544" spans="44:74">
      <c r="AR45544" s="8"/>
      <c r="BV45544" s="38"/>
    </row>
    <row r="45545" spans="44:74">
      <c r="AR45545" s="8"/>
      <c r="BV45545" s="38"/>
    </row>
    <row r="45546" spans="44:74">
      <c r="AR45546" s="8"/>
      <c r="BV45546" s="38"/>
    </row>
    <row r="45547" spans="44:74">
      <c r="AR45547" s="8"/>
      <c r="BV45547" s="38"/>
    </row>
    <row r="45548" spans="44:74">
      <c r="AR45548" s="8"/>
      <c r="BV45548" s="38"/>
    </row>
    <row r="45549" spans="44:74">
      <c r="AR45549" s="8"/>
      <c r="BV45549" s="38"/>
    </row>
    <row r="45550" spans="44:74">
      <c r="AR45550" s="8"/>
      <c r="BV45550" s="38"/>
    </row>
    <row r="45551" spans="44:74">
      <c r="AR45551" s="8"/>
      <c r="BV45551" s="38"/>
    </row>
    <row r="45552" spans="44:74">
      <c r="AR45552" s="8"/>
      <c r="BV45552" s="38"/>
    </row>
    <row r="45553" spans="44:74">
      <c r="AR45553" s="8"/>
      <c r="BV45553" s="38"/>
    </row>
    <row r="45554" spans="44:74">
      <c r="AR45554" s="8"/>
      <c r="BV45554" s="38"/>
    </row>
    <row r="45555" spans="44:74">
      <c r="AR45555" s="8"/>
      <c r="BV45555" s="38"/>
    </row>
    <row r="45556" spans="44:74">
      <c r="AR45556" s="8"/>
      <c r="BV45556" s="38"/>
    </row>
    <row r="45557" spans="44:74">
      <c r="AR45557" s="8"/>
      <c r="BV45557" s="38"/>
    </row>
    <row r="45558" spans="44:74">
      <c r="AR45558" s="8"/>
      <c r="BV45558" s="38"/>
    </row>
    <row r="45559" spans="44:74">
      <c r="AR45559" s="8"/>
      <c r="BV45559" s="38"/>
    </row>
    <row r="45560" spans="44:74">
      <c r="AR45560" s="8"/>
      <c r="BV45560" s="38"/>
    </row>
    <row r="45561" spans="44:74">
      <c r="AR45561" s="8"/>
      <c r="BV45561" s="38"/>
    </row>
    <row r="45562" spans="44:74">
      <c r="AR45562" s="8"/>
      <c r="BV45562" s="38"/>
    </row>
    <row r="45563" spans="44:74">
      <c r="AR45563" s="8"/>
      <c r="BV45563" s="38"/>
    </row>
    <row r="45564" spans="44:74">
      <c r="AR45564" s="8"/>
      <c r="BV45564" s="38"/>
    </row>
    <row r="45565" spans="44:74">
      <c r="AR45565" s="8"/>
      <c r="BV45565" s="38"/>
    </row>
    <row r="45566" spans="44:74">
      <c r="AR45566" s="8"/>
      <c r="BV45566" s="38"/>
    </row>
    <row r="45567" spans="44:74">
      <c r="AR45567" s="8"/>
      <c r="BV45567" s="38"/>
    </row>
    <row r="45568" spans="44:74">
      <c r="AR45568" s="8"/>
      <c r="BV45568" s="38"/>
    </row>
    <row r="45569" spans="44:74">
      <c r="AR45569" s="8"/>
      <c r="BV45569" s="38"/>
    </row>
    <row r="45570" spans="44:74">
      <c r="AR45570" s="8"/>
      <c r="BV45570" s="38"/>
    </row>
    <row r="45571" spans="44:74">
      <c r="AR45571" s="8"/>
      <c r="BV45571" s="38"/>
    </row>
    <row r="45572" spans="44:74">
      <c r="AR45572" s="8"/>
      <c r="BV45572" s="38"/>
    </row>
    <row r="45573" spans="44:74">
      <c r="AR45573" s="8"/>
      <c r="BV45573" s="38"/>
    </row>
    <row r="45574" spans="44:74">
      <c r="AR45574" s="8"/>
      <c r="BV45574" s="38"/>
    </row>
    <row r="45575" spans="44:74">
      <c r="AR45575" s="8"/>
      <c r="BV45575" s="38"/>
    </row>
    <row r="45576" spans="44:74">
      <c r="AR45576" s="8"/>
      <c r="BV45576" s="38"/>
    </row>
    <row r="45577" spans="44:74">
      <c r="AR45577" s="8"/>
      <c r="BV45577" s="38"/>
    </row>
    <row r="45578" spans="44:74">
      <c r="AR45578" s="8"/>
      <c r="BV45578" s="38"/>
    </row>
    <row r="45579" spans="44:74">
      <c r="AR45579" s="8"/>
      <c r="BV45579" s="38"/>
    </row>
    <row r="45580" spans="44:74">
      <c r="AR45580" s="8"/>
      <c r="BV45580" s="38"/>
    </row>
    <row r="45581" spans="44:74">
      <c r="AR45581" s="8"/>
      <c r="BV45581" s="38"/>
    </row>
    <row r="45582" spans="44:74">
      <c r="AR45582" s="8"/>
      <c r="BV45582" s="38"/>
    </row>
    <row r="45583" spans="44:74">
      <c r="AR45583" s="8"/>
      <c r="BV45583" s="38"/>
    </row>
    <row r="45584" spans="44:74">
      <c r="AR45584" s="8"/>
      <c r="BV45584" s="38"/>
    </row>
    <row r="45585" spans="44:74">
      <c r="AR45585" s="8"/>
      <c r="BV45585" s="38"/>
    </row>
    <row r="45586" spans="44:74">
      <c r="AR45586" s="8"/>
      <c r="BV45586" s="38"/>
    </row>
    <row r="45587" spans="44:74">
      <c r="AR45587" s="8"/>
      <c r="BV45587" s="38"/>
    </row>
    <row r="45588" spans="44:74">
      <c r="AR45588" s="8"/>
      <c r="BV45588" s="38"/>
    </row>
    <row r="45589" spans="44:74">
      <c r="AR45589" s="8"/>
      <c r="BV45589" s="38"/>
    </row>
    <row r="45590" spans="44:74">
      <c r="AR45590" s="8"/>
      <c r="BV45590" s="38"/>
    </row>
    <row r="45591" spans="44:74">
      <c r="AR45591" s="8"/>
      <c r="BV45591" s="38"/>
    </row>
    <row r="45592" spans="44:74">
      <c r="AR45592" s="8"/>
      <c r="BV45592" s="38"/>
    </row>
    <row r="45593" spans="44:74">
      <c r="AR45593" s="8"/>
      <c r="BV45593" s="38"/>
    </row>
    <row r="45594" spans="44:74">
      <c r="AR45594" s="8"/>
      <c r="BV45594" s="38"/>
    </row>
    <row r="45595" spans="44:74">
      <c r="AR45595" s="8"/>
      <c r="BV45595" s="38"/>
    </row>
    <row r="45596" spans="44:74">
      <c r="AR45596" s="8"/>
      <c r="BV45596" s="38"/>
    </row>
    <row r="45597" spans="44:74">
      <c r="AR45597" s="8"/>
      <c r="BV45597" s="38"/>
    </row>
    <row r="45598" spans="44:74">
      <c r="AR45598" s="8"/>
      <c r="BV45598" s="38"/>
    </row>
    <row r="45599" spans="44:74">
      <c r="AR45599" s="8"/>
      <c r="BV45599" s="38"/>
    </row>
    <row r="45600" spans="44:74">
      <c r="AR45600" s="8"/>
      <c r="BV45600" s="38"/>
    </row>
    <row r="45601" spans="44:74">
      <c r="AR45601" s="8"/>
      <c r="BV45601" s="38"/>
    </row>
    <row r="45602" spans="44:74">
      <c r="AR45602" s="8"/>
      <c r="BV45602" s="38"/>
    </row>
    <row r="45603" spans="44:74">
      <c r="AR45603" s="8"/>
      <c r="BV45603" s="38"/>
    </row>
    <row r="45604" spans="44:74">
      <c r="AR45604" s="8"/>
      <c r="BV45604" s="38"/>
    </row>
    <row r="45605" spans="44:74">
      <c r="AR45605" s="8"/>
      <c r="BV45605" s="38"/>
    </row>
    <row r="45606" spans="44:74">
      <c r="AR45606" s="8"/>
      <c r="BV45606" s="38"/>
    </row>
    <row r="45607" spans="44:74">
      <c r="AR45607" s="8"/>
      <c r="BV45607" s="38"/>
    </row>
    <row r="45608" spans="44:74">
      <c r="AR45608" s="8"/>
      <c r="BV45608" s="38"/>
    </row>
    <row r="45609" spans="44:74">
      <c r="AR45609" s="8"/>
      <c r="BV45609" s="38"/>
    </row>
    <row r="45610" spans="44:74">
      <c r="AR45610" s="8"/>
      <c r="BV45610" s="38"/>
    </row>
    <row r="45611" spans="44:74">
      <c r="AR45611" s="8"/>
      <c r="BV45611" s="38"/>
    </row>
    <row r="45612" spans="44:74">
      <c r="AR45612" s="8"/>
      <c r="BV45612" s="38"/>
    </row>
    <row r="45613" spans="44:74">
      <c r="AR45613" s="8"/>
      <c r="BV45613" s="38"/>
    </row>
    <row r="45614" spans="44:74">
      <c r="AR45614" s="8"/>
      <c r="BV45614" s="38"/>
    </row>
    <row r="45615" spans="44:74">
      <c r="AR45615" s="8"/>
      <c r="BV45615" s="38"/>
    </row>
    <row r="45616" spans="44:74">
      <c r="AR45616" s="8"/>
      <c r="BV45616" s="38"/>
    </row>
    <row r="45617" spans="44:74">
      <c r="AR45617" s="8"/>
      <c r="BV45617" s="38"/>
    </row>
    <row r="45618" spans="44:74">
      <c r="AR45618" s="8"/>
      <c r="BV45618" s="38"/>
    </row>
    <row r="45619" spans="44:74">
      <c r="AR45619" s="8"/>
      <c r="BV45619" s="38"/>
    </row>
    <row r="45620" spans="44:74">
      <c r="AR45620" s="8"/>
      <c r="BV45620" s="38"/>
    </row>
    <row r="45621" spans="44:74">
      <c r="AR45621" s="8"/>
      <c r="BV45621" s="38"/>
    </row>
    <row r="45622" spans="44:74">
      <c r="AR45622" s="8"/>
      <c r="BV45622" s="38"/>
    </row>
    <row r="45623" spans="44:74">
      <c r="AR45623" s="8"/>
      <c r="BV45623" s="38"/>
    </row>
    <row r="45624" spans="44:74">
      <c r="AR45624" s="8"/>
      <c r="BV45624" s="38"/>
    </row>
    <row r="45625" spans="44:74">
      <c r="AR45625" s="8"/>
      <c r="BV45625" s="38"/>
    </row>
    <row r="45626" spans="44:74">
      <c r="AR45626" s="8"/>
      <c r="BV45626" s="38"/>
    </row>
    <row r="45627" spans="44:74">
      <c r="AR45627" s="8"/>
      <c r="BV45627" s="38"/>
    </row>
    <row r="45628" spans="44:74">
      <c r="AR45628" s="8"/>
      <c r="BV45628" s="38"/>
    </row>
    <row r="45629" spans="44:74">
      <c r="AR45629" s="8"/>
      <c r="BV45629" s="38"/>
    </row>
    <row r="45630" spans="44:74">
      <c r="AR45630" s="8"/>
      <c r="BV45630" s="38"/>
    </row>
    <row r="45631" spans="44:74">
      <c r="AR45631" s="8"/>
      <c r="BV45631" s="38"/>
    </row>
    <row r="45632" spans="44:74">
      <c r="AR45632" s="8"/>
      <c r="BV45632" s="38"/>
    </row>
    <row r="45633" spans="44:74">
      <c r="AR45633" s="8"/>
      <c r="BV45633" s="38"/>
    </row>
    <row r="45634" spans="44:74">
      <c r="AR45634" s="8"/>
      <c r="BV45634" s="38"/>
    </row>
    <row r="45635" spans="44:74">
      <c r="AR45635" s="8"/>
      <c r="BV45635" s="38"/>
    </row>
    <row r="45636" spans="44:74">
      <c r="AR45636" s="8"/>
      <c r="BV45636" s="38"/>
    </row>
    <row r="45637" spans="44:74">
      <c r="AR45637" s="8"/>
      <c r="BV45637" s="38"/>
    </row>
    <row r="45638" spans="44:74">
      <c r="AR45638" s="8"/>
      <c r="BV45638" s="38"/>
    </row>
    <row r="45639" spans="44:74">
      <c r="AR45639" s="8"/>
      <c r="BV45639" s="38"/>
    </row>
    <row r="45640" spans="44:74">
      <c r="AR45640" s="8"/>
      <c r="BV45640" s="38"/>
    </row>
    <row r="45641" spans="44:74">
      <c r="AR45641" s="8"/>
      <c r="BV45641" s="38"/>
    </row>
    <row r="45642" spans="44:74">
      <c r="AR45642" s="8"/>
      <c r="BV45642" s="38"/>
    </row>
    <row r="45643" spans="44:74">
      <c r="AR45643" s="8"/>
      <c r="BV45643" s="38"/>
    </row>
    <row r="45644" spans="44:74">
      <c r="AR45644" s="8"/>
      <c r="BV45644" s="38"/>
    </row>
    <row r="45645" spans="44:74">
      <c r="AR45645" s="8"/>
      <c r="BV45645" s="38"/>
    </row>
    <row r="45646" spans="44:74">
      <c r="AR45646" s="8"/>
      <c r="BV45646" s="38"/>
    </row>
    <row r="45647" spans="44:74">
      <c r="AR45647" s="8"/>
      <c r="BV45647" s="38"/>
    </row>
    <row r="45648" spans="44:74">
      <c r="AR45648" s="8"/>
      <c r="BV45648" s="38"/>
    </row>
    <row r="45649" spans="44:74">
      <c r="AR45649" s="8"/>
      <c r="BV45649" s="38"/>
    </row>
    <row r="45650" spans="44:74">
      <c r="AR45650" s="8"/>
      <c r="BV45650" s="38"/>
    </row>
    <row r="45651" spans="44:74">
      <c r="AR45651" s="8"/>
      <c r="BV45651" s="38"/>
    </row>
    <row r="45652" spans="44:74">
      <c r="AR45652" s="8"/>
      <c r="BV45652" s="38"/>
    </row>
    <row r="45653" spans="44:74">
      <c r="AR45653" s="8"/>
      <c r="BV45653" s="38"/>
    </row>
    <row r="45654" spans="44:74">
      <c r="AR45654" s="8"/>
      <c r="BV45654" s="38"/>
    </row>
    <row r="45655" spans="44:74">
      <c r="AR45655" s="8"/>
      <c r="BV45655" s="38"/>
    </row>
    <row r="45656" spans="44:74">
      <c r="AR45656" s="8"/>
      <c r="BV45656" s="38"/>
    </row>
    <row r="45657" spans="44:74">
      <c r="AR45657" s="8"/>
      <c r="BV45657" s="38"/>
    </row>
    <row r="45658" spans="44:74">
      <c r="AR45658" s="8"/>
      <c r="BV45658" s="38"/>
    </row>
    <row r="45659" spans="44:74">
      <c r="AR45659" s="8"/>
      <c r="BV45659" s="38"/>
    </row>
    <row r="45660" spans="44:74">
      <c r="AR45660" s="8"/>
      <c r="BV45660" s="38"/>
    </row>
    <row r="45661" spans="44:74">
      <c r="AR45661" s="8"/>
      <c r="BV45661" s="38"/>
    </row>
    <row r="45662" spans="44:74">
      <c r="AR45662" s="8"/>
      <c r="BV45662" s="38"/>
    </row>
    <row r="45663" spans="44:74">
      <c r="AR45663" s="8"/>
      <c r="BV45663" s="38"/>
    </row>
    <row r="45664" spans="44:74">
      <c r="AR45664" s="8"/>
      <c r="BV45664" s="38"/>
    </row>
    <row r="45665" spans="44:74">
      <c r="AR45665" s="8"/>
      <c r="BV45665" s="38"/>
    </row>
    <row r="45666" spans="44:74">
      <c r="AR45666" s="8"/>
      <c r="BV45666" s="38"/>
    </row>
    <row r="45667" spans="44:74">
      <c r="AR45667" s="8"/>
      <c r="BV45667" s="38"/>
    </row>
    <row r="45668" spans="44:74">
      <c r="AR45668" s="8"/>
      <c r="BV45668" s="38"/>
    </row>
    <row r="45669" spans="44:74">
      <c r="AR45669" s="8"/>
      <c r="BV45669" s="38"/>
    </row>
    <row r="45670" spans="44:74">
      <c r="AR45670" s="8"/>
      <c r="BV45670" s="38"/>
    </row>
    <row r="45671" spans="44:74">
      <c r="AR45671" s="8"/>
      <c r="BV45671" s="38"/>
    </row>
    <row r="45672" spans="44:74">
      <c r="AR45672" s="8"/>
      <c r="BV45672" s="38"/>
    </row>
    <row r="45673" spans="44:74">
      <c r="AR45673" s="8"/>
      <c r="BV45673" s="38"/>
    </row>
    <row r="45674" spans="44:74">
      <c r="AR45674" s="8"/>
      <c r="BV45674" s="38"/>
    </row>
    <row r="45675" spans="44:74">
      <c r="AR45675" s="8"/>
      <c r="BV45675" s="38"/>
    </row>
    <row r="45676" spans="44:74">
      <c r="AR45676" s="8"/>
      <c r="BV45676" s="38"/>
    </row>
    <row r="45677" spans="44:74">
      <c r="AR45677" s="8"/>
      <c r="BV45677" s="38"/>
    </row>
    <row r="45678" spans="44:74">
      <c r="AR45678" s="8"/>
      <c r="BV45678" s="38"/>
    </row>
    <row r="45679" spans="44:74">
      <c r="AR45679" s="8"/>
      <c r="BV45679" s="38"/>
    </row>
    <row r="45680" spans="44:74">
      <c r="AR45680" s="8"/>
      <c r="BV45680" s="38"/>
    </row>
    <row r="45681" spans="44:74">
      <c r="AR45681" s="8"/>
      <c r="BV45681" s="38"/>
    </row>
    <row r="45682" spans="44:74">
      <c r="AR45682" s="8"/>
      <c r="BV45682" s="38"/>
    </row>
    <row r="45683" spans="44:74">
      <c r="AR45683" s="8"/>
      <c r="BV45683" s="38"/>
    </row>
    <row r="45684" spans="44:74">
      <c r="AR45684" s="8"/>
      <c r="BV45684" s="38"/>
    </row>
    <row r="45685" spans="44:74">
      <c r="AR45685" s="8"/>
      <c r="BV45685" s="38"/>
    </row>
    <row r="45686" spans="44:74">
      <c r="AR45686" s="8"/>
      <c r="BV45686" s="38"/>
    </row>
    <row r="45687" spans="44:74">
      <c r="AR45687" s="8"/>
      <c r="BV45687" s="38"/>
    </row>
    <row r="45688" spans="44:74">
      <c r="AR45688" s="8"/>
      <c r="BV45688" s="38"/>
    </row>
    <row r="45689" spans="44:74">
      <c r="AR45689" s="8"/>
      <c r="BV45689" s="38"/>
    </row>
    <row r="45690" spans="44:74">
      <c r="AR45690" s="8"/>
      <c r="BV45690" s="38"/>
    </row>
    <row r="45691" spans="44:74">
      <c r="AR45691" s="8"/>
      <c r="BV45691" s="38"/>
    </row>
    <row r="45692" spans="44:74">
      <c r="AR45692" s="8"/>
      <c r="BV45692" s="38"/>
    </row>
    <row r="45693" spans="44:74">
      <c r="AR45693" s="8"/>
      <c r="BV45693" s="38"/>
    </row>
    <row r="45694" spans="44:74">
      <c r="AR45694" s="8"/>
      <c r="BV45694" s="38"/>
    </row>
    <row r="45695" spans="44:74">
      <c r="AR45695" s="8"/>
      <c r="BV45695" s="38"/>
    </row>
    <row r="45696" spans="44:74">
      <c r="AR45696" s="8"/>
      <c r="BV45696" s="38"/>
    </row>
    <row r="45697" spans="44:74">
      <c r="AR45697" s="8"/>
      <c r="BV45697" s="38"/>
    </row>
    <row r="45698" spans="44:74">
      <c r="AR45698" s="8"/>
      <c r="BV45698" s="38"/>
    </row>
    <row r="45699" spans="44:74">
      <c r="AR45699" s="8"/>
      <c r="BV45699" s="38"/>
    </row>
    <row r="45700" spans="44:74">
      <c r="AR45700" s="8"/>
      <c r="BV45700" s="38"/>
    </row>
    <row r="45701" spans="44:74">
      <c r="AR45701" s="8"/>
      <c r="BV45701" s="38"/>
    </row>
    <row r="45702" spans="44:74">
      <c r="AR45702" s="8"/>
      <c r="BV45702" s="38"/>
    </row>
    <row r="45703" spans="44:74">
      <c r="AR45703" s="8"/>
      <c r="BV45703" s="38"/>
    </row>
    <row r="45704" spans="44:74">
      <c r="AR45704" s="8"/>
      <c r="BV45704" s="38"/>
    </row>
    <row r="45705" spans="44:74">
      <c r="AR45705" s="8"/>
      <c r="BV45705" s="38"/>
    </row>
    <row r="45706" spans="44:74">
      <c r="AR45706" s="8"/>
      <c r="BV45706" s="38"/>
    </row>
    <row r="45707" spans="44:74">
      <c r="AR45707" s="8"/>
      <c r="BV45707" s="38"/>
    </row>
    <row r="45708" spans="44:74">
      <c r="AR45708" s="8"/>
      <c r="BV45708" s="38"/>
    </row>
    <row r="45709" spans="44:74">
      <c r="AR45709" s="8"/>
      <c r="BV45709" s="38"/>
    </row>
    <row r="45710" spans="44:74">
      <c r="AR45710" s="8"/>
      <c r="BV45710" s="38"/>
    </row>
    <row r="45711" spans="44:74">
      <c r="AR45711" s="8"/>
      <c r="BV45711" s="38"/>
    </row>
    <row r="45712" spans="44:74">
      <c r="AR45712" s="8"/>
      <c r="BV45712" s="38"/>
    </row>
    <row r="45713" spans="44:74">
      <c r="AR45713" s="8"/>
      <c r="BV45713" s="38"/>
    </row>
    <row r="45714" spans="44:74">
      <c r="AR45714" s="8"/>
      <c r="BV45714" s="38"/>
    </row>
    <row r="45715" spans="44:74">
      <c r="AR45715" s="8"/>
      <c r="BV45715" s="38"/>
    </row>
    <row r="45716" spans="44:74">
      <c r="AR45716" s="8"/>
      <c r="BV45716" s="38"/>
    </row>
    <row r="45717" spans="44:74">
      <c r="AR45717" s="8"/>
      <c r="BV45717" s="38"/>
    </row>
    <row r="45718" spans="44:74">
      <c r="AR45718" s="8"/>
      <c r="BV45718" s="38"/>
    </row>
    <row r="45719" spans="44:74">
      <c r="AR45719" s="8"/>
      <c r="BV45719" s="38"/>
    </row>
    <row r="45720" spans="44:74">
      <c r="AR45720" s="8"/>
      <c r="BV45720" s="38"/>
    </row>
    <row r="45721" spans="44:74">
      <c r="AR45721" s="8"/>
      <c r="BV45721" s="38"/>
    </row>
    <row r="45722" spans="44:74">
      <c r="AR45722" s="8"/>
      <c r="BV45722" s="38"/>
    </row>
    <row r="45723" spans="44:74">
      <c r="AR45723" s="8"/>
      <c r="BV45723" s="38"/>
    </row>
    <row r="45724" spans="44:74">
      <c r="AR45724" s="8"/>
      <c r="BV45724" s="38"/>
    </row>
    <row r="45725" spans="44:74">
      <c r="AR45725" s="8"/>
      <c r="BV45725" s="38"/>
    </row>
    <row r="45726" spans="44:74">
      <c r="AR45726" s="8"/>
      <c r="BV45726" s="38"/>
    </row>
    <row r="45727" spans="44:74">
      <c r="AR45727" s="8"/>
      <c r="BV45727" s="38"/>
    </row>
    <row r="45728" spans="44:74">
      <c r="AR45728" s="8"/>
      <c r="BV45728" s="38"/>
    </row>
    <row r="45729" spans="44:74">
      <c r="AR45729" s="8"/>
      <c r="BV45729" s="38"/>
    </row>
    <row r="45730" spans="44:74">
      <c r="AR45730" s="8"/>
      <c r="BV45730" s="38"/>
    </row>
    <row r="45731" spans="44:74">
      <c r="AR45731" s="8"/>
      <c r="BV45731" s="38"/>
    </row>
    <row r="45732" spans="44:74">
      <c r="AR45732" s="8"/>
      <c r="BV45732" s="38"/>
    </row>
    <row r="45733" spans="44:74">
      <c r="AR45733" s="8"/>
      <c r="BV45733" s="38"/>
    </row>
    <row r="45734" spans="44:74">
      <c r="AR45734" s="8"/>
      <c r="BV45734" s="38"/>
    </row>
    <row r="45735" spans="44:74">
      <c r="AR45735" s="8"/>
      <c r="BV45735" s="38"/>
    </row>
    <row r="45736" spans="44:74">
      <c r="AR45736" s="8"/>
      <c r="BV45736" s="38"/>
    </row>
    <row r="45737" spans="44:74">
      <c r="AR45737" s="8"/>
      <c r="BV45737" s="38"/>
    </row>
    <row r="45738" spans="44:74">
      <c r="AR45738" s="8"/>
      <c r="BV45738" s="38"/>
    </row>
    <row r="45739" spans="44:74">
      <c r="AR45739" s="8"/>
      <c r="BV45739" s="38"/>
    </row>
    <row r="45740" spans="44:74">
      <c r="AR45740" s="8"/>
      <c r="BV45740" s="38"/>
    </row>
    <row r="45741" spans="44:74">
      <c r="AR45741" s="8"/>
      <c r="BV45741" s="38"/>
    </row>
    <row r="45742" spans="44:74">
      <c r="AR45742" s="8"/>
      <c r="BV45742" s="38"/>
    </row>
    <row r="45743" spans="44:74">
      <c r="AR45743" s="8"/>
      <c r="BV45743" s="38"/>
    </row>
    <row r="45744" spans="44:74">
      <c r="AR45744" s="8"/>
      <c r="BV45744" s="38"/>
    </row>
    <row r="45745" spans="44:74">
      <c r="AR45745" s="8"/>
      <c r="BV45745" s="38"/>
    </row>
    <row r="45746" spans="44:74">
      <c r="AR45746" s="8"/>
      <c r="BV45746" s="38"/>
    </row>
    <row r="45747" spans="44:74">
      <c r="AR45747" s="8"/>
      <c r="BV45747" s="38"/>
    </row>
    <row r="45748" spans="44:74">
      <c r="AR45748" s="8"/>
      <c r="BV45748" s="38"/>
    </row>
    <row r="45749" spans="44:74">
      <c r="AR45749" s="8"/>
      <c r="BV45749" s="38"/>
    </row>
    <row r="45750" spans="44:74">
      <c r="AR45750" s="8"/>
      <c r="BV45750" s="38"/>
    </row>
    <row r="45751" spans="44:74">
      <c r="AR45751" s="8"/>
      <c r="BV45751" s="38"/>
    </row>
    <row r="45752" spans="44:74">
      <c r="AR45752" s="8"/>
      <c r="BV45752" s="38"/>
    </row>
    <row r="45753" spans="44:74">
      <c r="AR45753" s="8"/>
      <c r="BV45753" s="38"/>
    </row>
    <row r="45754" spans="44:74">
      <c r="AR45754" s="8"/>
      <c r="BV45754" s="38"/>
    </row>
    <row r="45755" spans="44:74">
      <c r="AR45755" s="8"/>
      <c r="BV45755" s="38"/>
    </row>
    <row r="45756" spans="44:74">
      <c r="AR45756" s="8"/>
      <c r="BV45756" s="38"/>
    </row>
    <row r="45757" spans="44:74">
      <c r="AR45757" s="8"/>
      <c r="BV45757" s="38"/>
    </row>
    <row r="45758" spans="44:74">
      <c r="AR45758" s="8"/>
      <c r="BV45758" s="38"/>
    </row>
    <row r="45759" spans="44:74">
      <c r="AR45759" s="8"/>
      <c r="BV45759" s="38"/>
    </row>
    <row r="45760" spans="44:74">
      <c r="AR45760" s="8"/>
      <c r="BV45760" s="38"/>
    </row>
    <row r="45761" spans="44:74">
      <c r="AR45761" s="8"/>
      <c r="BV45761" s="38"/>
    </row>
    <row r="45762" spans="44:74">
      <c r="AR45762" s="8"/>
      <c r="BV45762" s="38"/>
    </row>
    <row r="45763" spans="44:74">
      <c r="AR45763" s="8"/>
      <c r="BV45763" s="38"/>
    </row>
    <row r="45764" spans="44:74">
      <c r="AR45764" s="8"/>
      <c r="BV45764" s="38"/>
    </row>
    <row r="45765" spans="44:74">
      <c r="AR45765" s="8"/>
      <c r="BV45765" s="38"/>
    </row>
    <row r="45766" spans="44:74">
      <c r="AR45766" s="8"/>
      <c r="BV45766" s="38"/>
    </row>
    <row r="45767" spans="44:74">
      <c r="AR45767" s="8"/>
      <c r="BV45767" s="38"/>
    </row>
    <row r="45768" spans="44:74">
      <c r="AR45768" s="8"/>
      <c r="BV45768" s="38"/>
    </row>
    <row r="45769" spans="44:74">
      <c r="AR45769" s="8"/>
      <c r="BV45769" s="38"/>
    </row>
    <row r="45770" spans="44:74">
      <c r="AR45770" s="8"/>
      <c r="BV45770" s="38"/>
    </row>
    <row r="45771" spans="44:74">
      <c r="AR45771" s="8"/>
      <c r="BV45771" s="38"/>
    </row>
    <row r="45772" spans="44:74">
      <c r="AR45772" s="8"/>
      <c r="BV45772" s="38"/>
    </row>
    <row r="45773" spans="44:74">
      <c r="AR45773" s="8"/>
      <c r="BV45773" s="38"/>
    </row>
    <row r="45774" spans="44:74">
      <c r="AR45774" s="8"/>
      <c r="BV45774" s="38"/>
    </row>
    <row r="45775" spans="44:74">
      <c r="AR45775" s="8"/>
      <c r="BV45775" s="38"/>
    </row>
    <row r="45776" spans="44:74">
      <c r="AR45776" s="8"/>
      <c r="BV45776" s="38"/>
    </row>
    <row r="45777" spans="44:74">
      <c r="AR45777" s="8"/>
      <c r="BV45777" s="38"/>
    </row>
    <row r="45778" spans="44:74">
      <c r="AR45778" s="8"/>
      <c r="BV45778" s="38"/>
    </row>
    <row r="45779" spans="44:74">
      <c r="AR45779" s="8"/>
      <c r="BV45779" s="38"/>
    </row>
    <row r="45780" spans="44:74">
      <c r="AR45780" s="8"/>
      <c r="BV45780" s="38"/>
    </row>
    <row r="45781" spans="44:74">
      <c r="AR45781" s="8"/>
      <c r="BV45781" s="38"/>
    </row>
    <row r="45782" spans="44:74">
      <c r="AR45782" s="8"/>
      <c r="BV45782" s="38"/>
    </row>
    <row r="45783" spans="44:74">
      <c r="AR45783" s="8"/>
      <c r="BV45783" s="38"/>
    </row>
    <row r="45784" spans="44:74">
      <c r="AR45784" s="8"/>
      <c r="BV45784" s="38"/>
    </row>
    <row r="45785" spans="44:74">
      <c r="AR45785" s="8"/>
      <c r="BV45785" s="38"/>
    </row>
    <row r="45786" spans="44:74">
      <c r="AR45786" s="8"/>
      <c r="BV45786" s="38"/>
    </row>
    <row r="45787" spans="44:74">
      <c r="AR45787" s="8"/>
      <c r="BV45787" s="38"/>
    </row>
    <row r="45788" spans="44:74">
      <c r="AR45788" s="8"/>
      <c r="BV45788" s="38"/>
    </row>
    <row r="45789" spans="44:74">
      <c r="AR45789" s="8"/>
      <c r="BV45789" s="38"/>
    </row>
    <row r="45790" spans="44:74">
      <c r="AR45790" s="8"/>
      <c r="BV45790" s="38"/>
    </row>
    <row r="45791" spans="44:74">
      <c r="AR45791" s="8"/>
      <c r="BV45791" s="38"/>
    </row>
    <row r="45792" spans="44:74">
      <c r="AR45792" s="8"/>
      <c r="BV45792" s="38"/>
    </row>
    <row r="45793" spans="44:74">
      <c r="AR45793" s="8"/>
      <c r="BV45793" s="38"/>
    </row>
    <row r="45794" spans="44:74">
      <c r="AR45794" s="8"/>
      <c r="BV45794" s="38"/>
    </row>
    <row r="45795" spans="44:74">
      <c r="AR45795" s="8"/>
      <c r="BV45795" s="38"/>
    </row>
    <row r="45796" spans="44:74">
      <c r="AR45796" s="8"/>
      <c r="BV45796" s="38"/>
    </row>
    <row r="45797" spans="44:74">
      <c r="AR45797" s="8"/>
      <c r="BV45797" s="38"/>
    </row>
    <row r="45798" spans="44:74">
      <c r="AR45798" s="8"/>
      <c r="BV45798" s="38"/>
    </row>
    <row r="45799" spans="44:74">
      <c r="AR45799" s="8"/>
      <c r="BV45799" s="38"/>
    </row>
    <row r="45800" spans="44:74">
      <c r="AR45800" s="8"/>
      <c r="BV45800" s="38"/>
    </row>
    <row r="45801" spans="44:74">
      <c r="AR45801" s="8"/>
      <c r="BV45801" s="38"/>
    </row>
    <row r="45802" spans="44:74">
      <c r="AR45802" s="8"/>
      <c r="BV45802" s="38"/>
    </row>
    <row r="45803" spans="44:74">
      <c r="AR45803" s="8"/>
      <c r="BV45803" s="38"/>
    </row>
    <row r="45804" spans="44:74">
      <c r="AR45804" s="8"/>
      <c r="BV45804" s="38"/>
    </row>
    <row r="45805" spans="44:74">
      <c r="AR45805" s="8"/>
      <c r="BV45805" s="38"/>
    </row>
    <row r="45806" spans="44:74">
      <c r="AR45806" s="8"/>
      <c r="BV45806" s="38"/>
    </row>
    <row r="45807" spans="44:74">
      <c r="AR45807" s="8"/>
      <c r="BV45807" s="38"/>
    </row>
    <row r="45808" spans="44:74">
      <c r="AR45808" s="8"/>
      <c r="BV45808" s="38"/>
    </row>
    <row r="45809" spans="44:74">
      <c r="AR45809" s="8"/>
      <c r="BV45809" s="38"/>
    </row>
    <row r="45810" spans="44:74">
      <c r="AR45810" s="8"/>
      <c r="BV45810" s="38"/>
    </row>
    <row r="45811" spans="44:74">
      <c r="AR45811" s="8"/>
      <c r="BV45811" s="38"/>
    </row>
    <row r="45812" spans="44:74">
      <c r="AR45812" s="8"/>
      <c r="BV45812" s="38"/>
    </row>
    <row r="45813" spans="44:74">
      <c r="AR45813" s="8"/>
      <c r="BV45813" s="38"/>
    </row>
    <row r="45814" spans="44:74">
      <c r="AR45814" s="8"/>
      <c r="BV45814" s="38"/>
    </row>
    <row r="45815" spans="44:74">
      <c r="AR45815" s="8"/>
      <c r="BV45815" s="38"/>
    </row>
    <row r="45816" spans="44:74">
      <c r="AR45816" s="8"/>
      <c r="BV45816" s="38"/>
    </row>
    <row r="45817" spans="44:74">
      <c r="AR45817" s="8"/>
      <c r="BV45817" s="38"/>
    </row>
    <row r="45818" spans="44:74">
      <c r="AR45818" s="8"/>
      <c r="BV45818" s="38"/>
    </row>
    <row r="45819" spans="44:74">
      <c r="AR45819" s="8"/>
      <c r="BV45819" s="38"/>
    </row>
    <row r="45820" spans="44:74">
      <c r="AR45820" s="8"/>
      <c r="BV45820" s="38"/>
    </row>
    <row r="45821" spans="44:74">
      <c r="AR45821" s="8"/>
      <c r="BV45821" s="38"/>
    </row>
    <row r="45822" spans="44:74">
      <c r="AR45822" s="8"/>
      <c r="BV45822" s="38"/>
    </row>
    <row r="45823" spans="44:74">
      <c r="AR45823" s="8"/>
      <c r="BV45823" s="38"/>
    </row>
    <row r="45824" spans="44:74">
      <c r="AR45824" s="8"/>
      <c r="BV45824" s="38"/>
    </row>
    <row r="45825" spans="44:74">
      <c r="AR45825" s="8"/>
      <c r="BV45825" s="38"/>
    </row>
    <row r="45826" spans="44:74">
      <c r="AR45826" s="8"/>
      <c r="BV45826" s="38"/>
    </row>
    <row r="45827" spans="44:74">
      <c r="AR45827" s="8"/>
      <c r="BV45827" s="38"/>
    </row>
    <row r="45828" spans="44:74">
      <c r="AR45828" s="8"/>
      <c r="BV45828" s="38"/>
    </row>
    <row r="45829" spans="44:74">
      <c r="AR45829" s="8"/>
      <c r="BV45829" s="38"/>
    </row>
    <row r="45830" spans="44:74">
      <c r="AR45830" s="8"/>
      <c r="BV45830" s="38"/>
    </row>
    <row r="45831" spans="44:74">
      <c r="AR45831" s="8"/>
      <c r="BV45831" s="38"/>
    </row>
    <row r="45832" spans="44:74">
      <c r="AR45832" s="8"/>
      <c r="BV45832" s="38"/>
    </row>
    <row r="45833" spans="44:74">
      <c r="AR45833" s="8"/>
      <c r="BV45833" s="38"/>
    </row>
    <row r="45834" spans="44:74">
      <c r="AR45834" s="8"/>
      <c r="BV45834" s="38"/>
    </row>
    <row r="45835" spans="44:74">
      <c r="AR45835" s="8"/>
      <c r="BV45835" s="38"/>
    </row>
    <row r="45836" spans="44:74">
      <c r="AR45836" s="8"/>
      <c r="BV45836" s="38"/>
    </row>
    <row r="45837" spans="44:74">
      <c r="AR45837" s="8"/>
      <c r="BV45837" s="38"/>
    </row>
    <row r="45838" spans="44:74">
      <c r="AR45838" s="8"/>
      <c r="BV45838" s="38"/>
    </row>
    <row r="45839" spans="44:74">
      <c r="AR45839" s="8"/>
      <c r="BV45839" s="38"/>
    </row>
    <row r="45840" spans="44:74">
      <c r="AR45840" s="8"/>
      <c r="BV45840" s="38"/>
    </row>
    <row r="45841" spans="44:74">
      <c r="AR45841" s="8"/>
      <c r="BV45841" s="38"/>
    </row>
    <row r="45842" spans="44:74">
      <c r="AR45842" s="8"/>
      <c r="BV45842" s="38"/>
    </row>
    <row r="45843" spans="44:74">
      <c r="AR45843" s="8"/>
      <c r="BV45843" s="38"/>
    </row>
    <row r="45844" spans="44:74">
      <c r="AR45844" s="8"/>
      <c r="BV45844" s="38"/>
    </row>
    <row r="45845" spans="44:74">
      <c r="AR45845" s="8"/>
      <c r="BV45845" s="38"/>
    </row>
    <row r="45846" spans="44:74">
      <c r="AR45846" s="8"/>
      <c r="BV45846" s="38"/>
    </row>
    <row r="45847" spans="44:74">
      <c r="AR45847" s="8"/>
      <c r="BV45847" s="38"/>
    </row>
    <row r="45848" spans="44:74">
      <c r="AR45848" s="8"/>
      <c r="BV45848" s="38"/>
    </row>
    <row r="45849" spans="44:74">
      <c r="AR45849" s="8"/>
      <c r="BV45849" s="38"/>
    </row>
    <row r="45850" spans="44:74">
      <c r="AR45850" s="8"/>
      <c r="BV45850" s="38"/>
    </row>
    <row r="45851" spans="44:74">
      <c r="AR45851" s="8"/>
      <c r="BV45851" s="38"/>
    </row>
    <row r="45852" spans="44:74">
      <c r="AR45852" s="8"/>
      <c r="BV45852" s="38"/>
    </row>
    <row r="45853" spans="44:74">
      <c r="AR45853" s="8"/>
      <c r="BV45853" s="38"/>
    </row>
    <row r="45854" spans="44:74">
      <c r="AR45854" s="8"/>
      <c r="BV45854" s="38"/>
    </row>
    <row r="45855" spans="44:74">
      <c r="AR45855" s="8"/>
      <c r="BV45855" s="38"/>
    </row>
    <row r="45856" spans="44:74">
      <c r="AR45856" s="8"/>
      <c r="BV45856" s="38"/>
    </row>
    <row r="45857" spans="44:74">
      <c r="AR45857" s="8"/>
      <c r="BV45857" s="38"/>
    </row>
    <row r="45858" spans="44:74">
      <c r="AR45858" s="8"/>
      <c r="BV45858" s="38"/>
    </row>
    <row r="45859" spans="44:74">
      <c r="AR45859" s="8"/>
      <c r="BV45859" s="38"/>
    </row>
    <row r="45860" spans="44:74">
      <c r="AR45860" s="8"/>
      <c r="BV45860" s="38"/>
    </row>
    <row r="45861" spans="44:74">
      <c r="AR45861" s="8"/>
      <c r="BV45861" s="38"/>
    </row>
    <row r="45862" spans="44:74">
      <c r="AR45862" s="8"/>
      <c r="BV45862" s="38"/>
    </row>
    <row r="45863" spans="44:74">
      <c r="AR45863" s="8"/>
      <c r="BV45863" s="38"/>
    </row>
    <row r="45864" spans="44:74">
      <c r="AR45864" s="8"/>
      <c r="BV45864" s="38"/>
    </row>
    <row r="45865" spans="44:74">
      <c r="AR45865" s="8"/>
      <c r="BV45865" s="38"/>
    </row>
    <row r="45866" spans="44:74">
      <c r="AR45866" s="8"/>
      <c r="BV45866" s="38"/>
    </row>
    <row r="45867" spans="44:74">
      <c r="AR45867" s="8"/>
      <c r="BV45867" s="38"/>
    </row>
    <row r="45868" spans="44:74">
      <c r="AR45868" s="8"/>
      <c r="BV45868" s="38"/>
    </row>
    <row r="45869" spans="44:74">
      <c r="AR45869" s="8"/>
      <c r="BV45869" s="38"/>
    </row>
    <row r="45870" spans="44:74">
      <c r="AR45870" s="8"/>
      <c r="BV45870" s="38"/>
    </row>
    <row r="45871" spans="44:74">
      <c r="AR45871" s="8"/>
      <c r="BV45871" s="38"/>
    </row>
    <row r="45872" spans="44:74">
      <c r="AR45872" s="8"/>
      <c r="BV45872" s="38"/>
    </row>
    <row r="45873" spans="44:74">
      <c r="AR45873" s="8"/>
      <c r="BV45873" s="38"/>
    </row>
    <row r="45874" spans="44:74">
      <c r="AR45874" s="8"/>
      <c r="BV45874" s="38"/>
    </row>
    <row r="45875" spans="44:74">
      <c r="AR45875" s="8"/>
      <c r="BV45875" s="38"/>
    </row>
    <row r="45876" spans="44:74">
      <c r="AR45876" s="8"/>
      <c r="BV45876" s="38"/>
    </row>
    <row r="45877" spans="44:74">
      <c r="AR45877" s="8"/>
      <c r="BV45877" s="38"/>
    </row>
    <row r="45878" spans="44:74">
      <c r="AR45878" s="8"/>
      <c r="BV45878" s="38"/>
    </row>
    <row r="45879" spans="44:74">
      <c r="AR45879" s="8"/>
      <c r="BV45879" s="38"/>
    </row>
    <row r="45880" spans="44:74">
      <c r="AR45880" s="8"/>
      <c r="BV45880" s="38"/>
    </row>
    <row r="45881" spans="44:74">
      <c r="AR45881" s="8"/>
      <c r="BV45881" s="38"/>
    </row>
    <row r="45882" spans="44:74">
      <c r="AR45882" s="8"/>
      <c r="BV45882" s="38"/>
    </row>
    <row r="45883" spans="44:74">
      <c r="AR45883" s="8"/>
      <c r="BV45883" s="38"/>
    </row>
    <row r="45884" spans="44:74">
      <c r="AR45884" s="8"/>
      <c r="BV45884" s="38"/>
    </row>
    <row r="45885" spans="44:74">
      <c r="AR45885" s="8"/>
      <c r="BV45885" s="38"/>
    </row>
    <row r="45886" spans="44:74">
      <c r="AR45886" s="8"/>
      <c r="BV45886" s="38"/>
    </row>
    <row r="45887" spans="44:74">
      <c r="AR45887" s="8"/>
      <c r="BV45887" s="38"/>
    </row>
    <row r="45888" spans="44:74">
      <c r="AR45888" s="8"/>
      <c r="BV45888" s="38"/>
    </row>
    <row r="45889" spans="44:74">
      <c r="AR45889" s="8"/>
      <c r="BV45889" s="38"/>
    </row>
    <row r="45890" spans="44:74">
      <c r="AR45890" s="8"/>
      <c r="BV45890" s="38"/>
    </row>
    <row r="45891" spans="44:74">
      <c r="AR45891" s="8"/>
      <c r="BV45891" s="38"/>
    </row>
    <row r="45892" spans="44:74">
      <c r="AR45892" s="8"/>
      <c r="BV45892" s="38"/>
    </row>
    <row r="45893" spans="44:74">
      <c r="AR45893" s="8"/>
      <c r="BV45893" s="38"/>
    </row>
    <row r="45894" spans="44:74">
      <c r="AR45894" s="8"/>
      <c r="BV45894" s="38"/>
    </row>
    <row r="45895" spans="44:74">
      <c r="AR45895" s="8"/>
      <c r="BV45895" s="38"/>
    </row>
    <row r="45896" spans="44:74">
      <c r="AR45896" s="8"/>
      <c r="BV45896" s="38"/>
    </row>
    <row r="45897" spans="44:74">
      <c r="AR45897" s="8"/>
      <c r="BV45897" s="38"/>
    </row>
    <row r="45898" spans="44:74">
      <c r="AR45898" s="8"/>
      <c r="BV45898" s="38"/>
    </row>
    <row r="45899" spans="44:74">
      <c r="AR45899" s="8"/>
      <c r="BV45899" s="38"/>
    </row>
    <row r="45900" spans="44:74">
      <c r="AR45900" s="8"/>
      <c r="BV45900" s="38"/>
    </row>
    <row r="45901" spans="44:74">
      <c r="AR45901" s="8"/>
      <c r="BV45901" s="38"/>
    </row>
    <row r="45902" spans="44:74">
      <c r="AR45902" s="8"/>
      <c r="BV45902" s="38"/>
    </row>
    <row r="45903" spans="44:74">
      <c r="AR45903" s="8"/>
      <c r="BV45903" s="38"/>
    </row>
    <row r="45904" spans="44:74">
      <c r="AR45904" s="8"/>
      <c r="BV45904" s="38"/>
    </row>
    <row r="45905" spans="44:74">
      <c r="AR45905" s="8"/>
      <c r="BV45905" s="38"/>
    </row>
    <row r="45906" spans="44:74">
      <c r="AR45906" s="8"/>
      <c r="BV45906" s="38"/>
    </row>
    <row r="45907" spans="44:74">
      <c r="AR45907" s="8"/>
      <c r="BV45907" s="38"/>
    </row>
    <row r="45908" spans="44:74">
      <c r="AR45908" s="8"/>
      <c r="BV45908" s="38"/>
    </row>
    <row r="45909" spans="44:74">
      <c r="AR45909" s="8"/>
      <c r="BV45909" s="38"/>
    </row>
    <row r="45910" spans="44:74">
      <c r="AR45910" s="8"/>
      <c r="BV45910" s="38"/>
    </row>
    <row r="45911" spans="44:74">
      <c r="AR45911" s="8"/>
      <c r="BV45911" s="38"/>
    </row>
    <row r="45912" spans="44:74">
      <c r="AR45912" s="8"/>
      <c r="BV45912" s="38"/>
    </row>
    <row r="45913" spans="44:74">
      <c r="AR45913" s="8"/>
      <c r="BV45913" s="38"/>
    </row>
    <row r="45914" spans="44:74">
      <c r="AR45914" s="8"/>
      <c r="BV45914" s="38"/>
    </row>
    <row r="45915" spans="44:74">
      <c r="AR45915" s="8"/>
      <c r="BV45915" s="38"/>
    </row>
    <row r="45916" spans="44:74">
      <c r="AR45916" s="8"/>
      <c r="BV45916" s="38"/>
    </row>
    <row r="45917" spans="44:74">
      <c r="AR45917" s="8"/>
      <c r="BV45917" s="38"/>
    </row>
    <row r="45918" spans="44:74">
      <c r="AR45918" s="8"/>
      <c r="BV45918" s="38"/>
    </row>
    <row r="45919" spans="44:74">
      <c r="AR45919" s="8"/>
      <c r="BV45919" s="38"/>
    </row>
    <row r="45920" spans="44:74">
      <c r="AR45920" s="8"/>
      <c r="BV45920" s="38"/>
    </row>
    <row r="45921" spans="44:74">
      <c r="AR45921" s="8"/>
      <c r="BV45921" s="38"/>
    </row>
    <row r="45922" spans="44:74">
      <c r="AR45922" s="8"/>
      <c r="BV45922" s="38"/>
    </row>
    <row r="45923" spans="44:74">
      <c r="AR45923" s="8"/>
      <c r="BV45923" s="38"/>
    </row>
    <row r="45924" spans="44:74">
      <c r="AR45924" s="8"/>
      <c r="BV45924" s="38"/>
    </row>
    <row r="45925" spans="44:74">
      <c r="AR45925" s="8"/>
      <c r="BV45925" s="38"/>
    </row>
    <row r="45926" spans="44:74">
      <c r="AR45926" s="8"/>
      <c r="BV45926" s="38"/>
    </row>
    <row r="45927" spans="44:74">
      <c r="AR45927" s="8"/>
      <c r="BV45927" s="38"/>
    </row>
    <row r="45928" spans="44:74">
      <c r="AR45928" s="8"/>
      <c r="BV45928" s="38"/>
    </row>
    <row r="45929" spans="44:74">
      <c r="AR45929" s="8"/>
      <c r="BV45929" s="38"/>
    </row>
    <row r="45930" spans="44:74">
      <c r="AR45930" s="8"/>
      <c r="BV45930" s="38"/>
    </row>
    <row r="45931" spans="44:74">
      <c r="AR45931" s="8"/>
      <c r="BV45931" s="38"/>
    </row>
    <row r="45932" spans="44:74">
      <c r="AR45932" s="8"/>
      <c r="BV45932" s="38"/>
    </row>
    <row r="45933" spans="44:74">
      <c r="AR45933" s="8"/>
      <c r="BV45933" s="38"/>
    </row>
    <row r="45934" spans="44:74">
      <c r="AR45934" s="8"/>
      <c r="BV45934" s="38"/>
    </row>
    <row r="45935" spans="44:74">
      <c r="AR45935" s="8"/>
      <c r="BV45935" s="38"/>
    </row>
    <row r="45936" spans="44:74">
      <c r="AR45936" s="8"/>
      <c r="BV45936" s="38"/>
    </row>
    <row r="45937" spans="44:74">
      <c r="AR45937" s="8"/>
      <c r="BV45937" s="38"/>
    </row>
    <row r="45938" spans="44:74">
      <c r="AR45938" s="8"/>
      <c r="BV45938" s="38"/>
    </row>
    <row r="45939" spans="44:74">
      <c r="AR45939" s="8"/>
      <c r="BV45939" s="38"/>
    </row>
    <row r="45940" spans="44:74">
      <c r="AR45940" s="8"/>
      <c r="BV45940" s="38"/>
    </row>
    <row r="45941" spans="44:74">
      <c r="AR45941" s="8"/>
      <c r="BV45941" s="38"/>
    </row>
    <row r="45942" spans="44:74">
      <c r="AR45942" s="8"/>
      <c r="BV45942" s="38"/>
    </row>
    <row r="45943" spans="44:74">
      <c r="AR45943" s="8"/>
      <c r="BV45943" s="38"/>
    </row>
    <row r="45944" spans="44:74">
      <c r="AR45944" s="8"/>
      <c r="BV45944" s="38"/>
    </row>
    <row r="45945" spans="44:74">
      <c r="AR45945" s="8"/>
      <c r="BV45945" s="38"/>
    </row>
    <row r="45946" spans="44:74">
      <c r="AR45946" s="8"/>
      <c r="BV45946" s="38"/>
    </row>
    <row r="45947" spans="44:74">
      <c r="AR45947" s="8"/>
      <c r="BV45947" s="38"/>
    </row>
    <row r="45948" spans="44:74">
      <c r="AR45948" s="8"/>
      <c r="BV45948" s="38"/>
    </row>
    <row r="45949" spans="44:74">
      <c r="AR45949" s="8"/>
      <c r="BV45949" s="38"/>
    </row>
    <row r="45950" spans="44:74">
      <c r="AR45950" s="8"/>
      <c r="BV45950" s="38"/>
    </row>
    <row r="45951" spans="44:74">
      <c r="AR45951" s="8"/>
      <c r="BV45951" s="38"/>
    </row>
    <row r="45952" spans="44:74">
      <c r="AR45952" s="8"/>
      <c r="BV45952" s="38"/>
    </row>
    <row r="45953" spans="44:74">
      <c r="AR45953" s="8"/>
      <c r="BV45953" s="38"/>
    </row>
    <row r="45954" spans="44:74">
      <c r="AR45954" s="8"/>
      <c r="BV45954" s="38"/>
    </row>
    <row r="45955" spans="44:74">
      <c r="AR45955" s="8"/>
      <c r="BV45955" s="38"/>
    </row>
    <row r="45956" spans="44:74">
      <c r="AR45956" s="8"/>
      <c r="BV45956" s="38"/>
    </row>
    <row r="45957" spans="44:74">
      <c r="AR45957" s="8"/>
      <c r="BV45957" s="38"/>
    </row>
    <row r="45958" spans="44:74">
      <c r="AR45958" s="8"/>
      <c r="BV45958" s="38"/>
    </row>
    <row r="45959" spans="44:74">
      <c r="AR45959" s="8"/>
      <c r="BV45959" s="38"/>
    </row>
    <row r="45960" spans="44:74">
      <c r="AR45960" s="8"/>
      <c r="BV45960" s="38"/>
    </row>
    <row r="45961" spans="44:74">
      <c r="AR45961" s="8"/>
      <c r="BV45961" s="38"/>
    </row>
    <row r="45962" spans="44:74">
      <c r="AR45962" s="8"/>
      <c r="BV45962" s="38"/>
    </row>
    <row r="45963" spans="44:74">
      <c r="AR45963" s="8"/>
      <c r="BV45963" s="38"/>
    </row>
    <row r="45964" spans="44:74">
      <c r="AR45964" s="8"/>
      <c r="BV45964" s="38"/>
    </row>
    <row r="45965" spans="44:74">
      <c r="AR45965" s="8"/>
      <c r="BV45965" s="38"/>
    </row>
    <row r="45966" spans="44:74">
      <c r="AR45966" s="8"/>
      <c r="BV45966" s="38"/>
    </row>
    <row r="45967" spans="44:74">
      <c r="AR45967" s="8"/>
      <c r="BV45967" s="38"/>
    </row>
    <row r="45968" spans="44:74">
      <c r="AR45968" s="8"/>
      <c r="BV45968" s="38"/>
    </row>
    <row r="45969" spans="44:74">
      <c r="AR45969" s="8"/>
      <c r="BV45969" s="38"/>
    </row>
    <row r="45970" spans="44:74">
      <c r="AR45970" s="8"/>
      <c r="BV45970" s="38"/>
    </row>
    <row r="45971" spans="44:74">
      <c r="AR45971" s="8"/>
      <c r="BV45971" s="38"/>
    </row>
    <row r="45972" spans="44:74">
      <c r="AR45972" s="8"/>
      <c r="BV45972" s="38"/>
    </row>
    <row r="45973" spans="44:74">
      <c r="AR45973" s="8"/>
      <c r="BV45973" s="38"/>
    </row>
    <row r="45974" spans="44:74">
      <c r="AR45974" s="8"/>
      <c r="BV45974" s="38"/>
    </row>
    <row r="45975" spans="44:74">
      <c r="AR45975" s="8"/>
      <c r="BV45975" s="38"/>
    </row>
    <row r="45976" spans="44:74">
      <c r="AR45976" s="8"/>
      <c r="BV45976" s="38"/>
    </row>
    <row r="45977" spans="44:74">
      <c r="AR45977" s="8"/>
      <c r="BV45977" s="38"/>
    </row>
    <row r="45978" spans="44:74">
      <c r="AR45978" s="8"/>
      <c r="BV45978" s="38"/>
    </row>
    <row r="45979" spans="44:74">
      <c r="AR45979" s="8"/>
      <c r="BV45979" s="38"/>
    </row>
    <row r="45980" spans="44:74">
      <c r="AR45980" s="8"/>
      <c r="BV45980" s="38"/>
    </row>
    <row r="45981" spans="44:74">
      <c r="AR45981" s="8"/>
      <c r="BV45981" s="38"/>
    </row>
    <row r="45982" spans="44:74">
      <c r="AR45982" s="8"/>
      <c r="BV45982" s="38"/>
    </row>
    <row r="45983" spans="44:74">
      <c r="AR45983" s="8"/>
      <c r="BV45983" s="38"/>
    </row>
    <row r="45984" spans="44:74">
      <c r="AR45984" s="8"/>
      <c r="BV45984" s="38"/>
    </row>
    <row r="45985" spans="44:74">
      <c r="AR45985" s="8"/>
      <c r="BV45985" s="38"/>
    </row>
    <row r="45986" spans="44:74">
      <c r="AR45986" s="8"/>
      <c r="BV45986" s="38"/>
    </row>
    <row r="45987" spans="44:74">
      <c r="AR45987" s="8"/>
      <c r="BV45987" s="38"/>
    </row>
    <row r="45988" spans="44:74">
      <c r="AR45988" s="8"/>
      <c r="BV45988" s="38"/>
    </row>
    <row r="45989" spans="44:74">
      <c r="AR45989" s="8"/>
      <c r="BV45989" s="38"/>
    </row>
    <row r="45990" spans="44:74">
      <c r="AR45990" s="8"/>
      <c r="BV45990" s="38"/>
    </row>
    <row r="45991" spans="44:74">
      <c r="AR45991" s="8"/>
      <c r="BV45991" s="38"/>
    </row>
    <row r="45992" spans="44:74">
      <c r="AR45992" s="8"/>
      <c r="BV45992" s="38"/>
    </row>
    <row r="45993" spans="44:74">
      <c r="AR45993" s="8"/>
      <c r="BV45993" s="38"/>
    </row>
    <row r="45994" spans="44:74">
      <c r="AR45994" s="8"/>
      <c r="BV45994" s="38"/>
    </row>
    <row r="45995" spans="44:74">
      <c r="AR45995" s="8"/>
      <c r="BV45995" s="38"/>
    </row>
    <row r="45996" spans="44:74">
      <c r="AR45996" s="8"/>
      <c r="BV45996" s="38"/>
    </row>
    <row r="45997" spans="44:74">
      <c r="AR45997" s="8"/>
      <c r="BV45997" s="38"/>
    </row>
    <row r="45998" spans="44:74">
      <c r="AR45998" s="8"/>
      <c r="BV45998" s="38"/>
    </row>
    <row r="45999" spans="44:74">
      <c r="AR45999" s="8"/>
      <c r="BV45999" s="38"/>
    </row>
    <row r="46000" spans="44:74">
      <c r="AR46000" s="8"/>
      <c r="BV46000" s="38"/>
    </row>
    <row r="46001" spans="44:74">
      <c r="AR46001" s="8"/>
      <c r="BV46001" s="38"/>
    </row>
    <row r="46002" spans="44:74">
      <c r="AR46002" s="8"/>
      <c r="BV46002" s="38"/>
    </row>
    <row r="46003" spans="44:74">
      <c r="AR46003" s="8"/>
      <c r="BV46003" s="38"/>
    </row>
    <row r="46004" spans="44:74">
      <c r="AR46004" s="8"/>
      <c r="BV46004" s="38"/>
    </row>
    <row r="46005" spans="44:74">
      <c r="AR46005" s="8"/>
      <c r="BV46005" s="38"/>
    </row>
    <row r="46006" spans="44:74">
      <c r="AR46006" s="8"/>
      <c r="BV46006" s="38"/>
    </row>
    <row r="46007" spans="44:74">
      <c r="AR46007" s="8"/>
      <c r="BV46007" s="38"/>
    </row>
    <row r="46008" spans="44:74">
      <c r="AR46008" s="8"/>
      <c r="BV46008" s="38"/>
    </row>
    <row r="46009" spans="44:74">
      <c r="AR46009" s="8"/>
      <c r="BV46009" s="38"/>
    </row>
    <row r="46010" spans="44:74">
      <c r="AR46010" s="8"/>
      <c r="BV46010" s="38"/>
    </row>
    <row r="46011" spans="44:74">
      <c r="AR46011" s="8"/>
      <c r="BV46011" s="38"/>
    </row>
    <row r="46012" spans="44:74">
      <c r="AR46012" s="8"/>
      <c r="BV46012" s="38"/>
    </row>
    <row r="46013" spans="44:74">
      <c r="AR46013" s="8"/>
      <c r="BV46013" s="38"/>
    </row>
    <row r="46014" spans="44:74">
      <c r="AR46014" s="8"/>
      <c r="BV46014" s="38"/>
    </row>
    <row r="46015" spans="44:74">
      <c r="AR46015" s="8"/>
      <c r="BV46015" s="38"/>
    </row>
    <row r="46016" spans="44:74">
      <c r="AR46016" s="8"/>
      <c r="BV46016" s="38"/>
    </row>
    <row r="46017" spans="44:74">
      <c r="AR46017" s="8"/>
      <c r="BV46017" s="38"/>
    </row>
    <row r="46018" spans="44:74">
      <c r="AR46018" s="8"/>
      <c r="BV46018" s="38"/>
    </row>
    <row r="46019" spans="44:74">
      <c r="AR46019" s="8"/>
      <c r="BV46019" s="38"/>
    </row>
    <row r="46020" spans="44:74">
      <c r="AR46020" s="8"/>
      <c r="BV46020" s="38"/>
    </row>
    <row r="46021" spans="44:74">
      <c r="AR46021" s="8"/>
      <c r="BV46021" s="38"/>
    </row>
    <row r="46022" spans="44:74">
      <c r="AR46022" s="8"/>
      <c r="BV46022" s="38"/>
    </row>
    <row r="46023" spans="44:74">
      <c r="AR46023" s="8"/>
      <c r="BV46023" s="38"/>
    </row>
    <row r="46024" spans="44:74">
      <c r="AR46024" s="8"/>
      <c r="BV46024" s="38"/>
    </row>
    <row r="46025" spans="44:74">
      <c r="AR46025" s="8"/>
      <c r="BV46025" s="38"/>
    </row>
    <row r="46026" spans="44:74">
      <c r="AR46026" s="8"/>
      <c r="BV46026" s="38"/>
    </row>
    <row r="46027" spans="44:74">
      <c r="AR46027" s="8"/>
      <c r="BV46027" s="38"/>
    </row>
    <row r="46028" spans="44:74">
      <c r="AR46028" s="8"/>
      <c r="BV46028" s="38"/>
    </row>
    <row r="46029" spans="44:74">
      <c r="AR46029" s="8"/>
      <c r="BV46029" s="38"/>
    </row>
    <row r="46030" spans="44:74">
      <c r="AR46030" s="8"/>
      <c r="BV46030" s="38"/>
    </row>
    <row r="46031" spans="44:74">
      <c r="AR46031" s="8"/>
      <c r="BV46031" s="38"/>
    </row>
    <row r="46032" spans="44:74">
      <c r="AR46032" s="8"/>
      <c r="BV46032" s="38"/>
    </row>
    <row r="46033" spans="44:74">
      <c r="AR46033" s="8"/>
      <c r="BV46033" s="38"/>
    </row>
    <row r="46034" spans="44:74">
      <c r="AR46034" s="8"/>
      <c r="BV46034" s="38"/>
    </row>
    <row r="46035" spans="44:74">
      <c r="AR46035" s="8"/>
      <c r="BV46035" s="38"/>
    </row>
    <row r="46036" spans="44:74">
      <c r="AR46036" s="8"/>
      <c r="BV46036" s="38"/>
    </row>
    <row r="46037" spans="44:74">
      <c r="AR46037" s="8"/>
      <c r="BV46037" s="38"/>
    </row>
    <row r="46038" spans="44:74">
      <c r="AR46038" s="8"/>
      <c r="BV46038" s="38"/>
    </row>
    <row r="46039" spans="44:74">
      <c r="AR46039" s="8"/>
      <c r="BV46039" s="38"/>
    </row>
    <row r="46040" spans="44:74">
      <c r="AR46040" s="8"/>
      <c r="BV46040" s="38"/>
    </row>
    <row r="46041" spans="44:74">
      <c r="AR46041" s="8"/>
      <c r="BV46041" s="38"/>
    </row>
    <row r="46042" spans="44:74">
      <c r="AR46042" s="8"/>
      <c r="BV46042" s="38"/>
    </row>
    <row r="46043" spans="44:74">
      <c r="AR46043" s="8"/>
      <c r="BV46043" s="38"/>
    </row>
    <row r="46044" spans="44:74">
      <c r="AR46044" s="8"/>
      <c r="BV46044" s="38"/>
    </row>
    <row r="46045" spans="44:74">
      <c r="AR46045" s="8"/>
      <c r="BV46045" s="38"/>
    </row>
    <row r="46046" spans="44:74">
      <c r="AR46046" s="8"/>
      <c r="BV46046" s="38"/>
    </row>
    <row r="46047" spans="44:74">
      <c r="AR46047" s="8"/>
      <c r="BV46047" s="38"/>
    </row>
    <row r="46048" spans="44:74">
      <c r="AR46048" s="8"/>
      <c r="BV46048" s="38"/>
    </row>
    <row r="46049" spans="44:74">
      <c r="AR46049" s="8"/>
      <c r="BV46049" s="38"/>
    </row>
    <row r="46050" spans="44:74">
      <c r="AR46050" s="8"/>
      <c r="BV46050" s="38"/>
    </row>
    <row r="46051" spans="44:74">
      <c r="AR46051" s="8"/>
      <c r="BV46051" s="38"/>
    </row>
    <row r="46052" spans="44:74">
      <c r="AR46052" s="8"/>
      <c r="BV46052" s="38"/>
    </row>
    <row r="46053" spans="44:74">
      <c r="AR46053" s="8"/>
      <c r="BV46053" s="38"/>
    </row>
    <row r="46054" spans="44:74">
      <c r="AR46054" s="8"/>
      <c r="BV46054" s="38"/>
    </row>
    <row r="46055" spans="44:74">
      <c r="AR46055" s="8"/>
      <c r="BV46055" s="38"/>
    </row>
    <row r="46056" spans="44:74">
      <c r="AR46056" s="8"/>
      <c r="BV46056" s="38"/>
    </row>
    <row r="46057" spans="44:74">
      <c r="AR46057" s="8"/>
      <c r="BV46057" s="38"/>
    </row>
    <row r="46058" spans="44:74">
      <c r="AR46058" s="8"/>
      <c r="BV46058" s="38"/>
    </row>
    <row r="46059" spans="44:74">
      <c r="AR46059" s="8"/>
      <c r="BV46059" s="38"/>
    </row>
    <row r="46060" spans="44:74">
      <c r="AR46060" s="8"/>
      <c r="BV46060" s="38"/>
    </row>
    <row r="46061" spans="44:74">
      <c r="AR46061" s="8"/>
      <c r="BV46061" s="38"/>
    </row>
    <row r="46062" spans="44:74">
      <c r="AR46062" s="8"/>
      <c r="BV46062" s="38"/>
    </row>
    <row r="46063" spans="44:74">
      <c r="AR46063" s="8"/>
      <c r="BV46063" s="38"/>
    </row>
    <row r="46064" spans="44:74">
      <c r="AR46064" s="8"/>
      <c r="BV46064" s="38"/>
    </row>
    <row r="46065" spans="44:74">
      <c r="AR46065" s="8"/>
      <c r="BV46065" s="38"/>
    </row>
    <row r="46066" spans="44:74">
      <c r="AR46066" s="8"/>
      <c r="BV46066" s="38"/>
    </row>
    <row r="46067" spans="44:74">
      <c r="AR46067" s="8"/>
      <c r="BV46067" s="38"/>
    </row>
    <row r="46068" spans="44:74">
      <c r="AR46068" s="8"/>
      <c r="BV46068" s="38"/>
    </row>
    <row r="46069" spans="44:74">
      <c r="AR46069" s="8"/>
      <c r="BV46069" s="38"/>
    </row>
    <row r="46070" spans="44:74">
      <c r="AR46070" s="8"/>
      <c r="BV46070" s="38"/>
    </row>
    <row r="46071" spans="44:74">
      <c r="AR46071" s="8"/>
      <c r="BV46071" s="38"/>
    </row>
    <row r="46072" spans="44:74">
      <c r="AR46072" s="8"/>
      <c r="BV46072" s="38"/>
    </row>
    <row r="46073" spans="44:74">
      <c r="AR46073" s="8"/>
      <c r="BV46073" s="38"/>
    </row>
    <row r="46074" spans="44:74">
      <c r="AR46074" s="8"/>
      <c r="BV46074" s="38"/>
    </row>
    <row r="46075" spans="44:74">
      <c r="AR46075" s="8"/>
      <c r="BV46075" s="38"/>
    </row>
    <row r="46076" spans="44:74">
      <c r="AR46076" s="8"/>
      <c r="BV46076" s="38"/>
    </row>
    <row r="46077" spans="44:74">
      <c r="AR46077" s="8"/>
      <c r="BV46077" s="38"/>
    </row>
    <row r="46078" spans="44:74">
      <c r="AR46078" s="8"/>
      <c r="BV46078" s="38"/>
    </row>
    <row r="46079" spans="44:74">
      <c r="AR46079" s="8"/>
      <c r="BV46079" s="38"/>
    </row>
    <row r="46080" spans="44:74">
      <c r="AR46080" s="8"/>
      <c r="BV46080" s="38"/>
    </row>
    <row r="46081" spans="44:74">
      <c r="AR46081" s="8"/>
      <c r="BV46081" s="38"/>
    </row>
    <row r="46082" spans="44:74">
      <c r="AR46082" s="8"/>
      <c r="BV46082" s="38"/>
    </row>
    <row r="46083" spans="44:74">
      <c r="AR46083" s="8"/>
      <c r="BV46083" s="38"/>
    </row>
    <row r="46084" spans="44:74">
      <c r="AR46084" s="8"/>
      <c r="BV46084" s="38"/>
    </row>
    <row r="46085" spans="44:74">
      <c r="AR46085" s="8"/>
      <c r="BV46085" s="38"/>
    </row>
    <row r="46086" spans="44:74">
      <c r="AR46086" s="8"/>
      <c r="BV46086" s="38"/>
    </row>
    <row r="46087" spans="44:74">
      <c r="AR46087" s="8"/>
      <c r="BV46087" s="38"/>
    </row>
    <row r="46088" spans="44:74">
      <c r="AR46088" s="8"/>
      <c r="BV46088" s="38"/>
    </row>
    <row r="46089" spans="44:74">
      <c r="AR46089" s="8"/>
      <c r="BV46089" s="38"/>
    </row>
    <row r="46090" spans="44:74">
      <c r="AR46090" s="8"/>
      <c r="BV46090" s="38"/>
    </row>
    <row r="46091" spans="44:74">
      <c r="AR46091" s="8"/>
      <c r="BV46091" s="38"/>
    </row>
    <row r="46092" spans="44:74">
      <c r="AR46092" s="8"/>
      <c r="BV46092" s="38"/>
    </row>
    <row r="46093" spans="44:74">
      <c r="AR46093" s="8"/>
      <c r="BV46093" s="38"/>
    </row>
    <row r="46094" spans="44:74">
      <c r="AR46094" s="8"/>
      <c r="BV46094" s="38"/>
    </row>
    <row r="46095" spans="44:74">
      <c r="AR46095" s="8"/>
      <c r="BV46095" s="38"/>
    </row>
    <row r="46096" spans="44:74">
      <c r="AR46096" s="8"/>
      <c r="BV46096" s="38"/>
    </row>
    <row r="46097" spans="44:74">
      <c r="AR46097" s="8"/>
      <c r="BV46097" s="38"/>
    </row>
    <row r="46098" spans="44:74">
      <c r="AR46098" s="8"/>
      <c r="BV46098" s="38"/>
    </row>
    <row r="46099" spans="44:74">
      <c r="AR46099" s="8"/>
      <c r="BV46099" s="38"/>
    </row>
    <row r="46100" spans="44:74">
      <c r="AR46100" s="8"/>
      <c r="BV46100" s="38"/>
    </row>
    <row r="46101" spans="44:74">
      <c r="AR46101" s="8"/>
      <c r="BV46101" s="38"/>
    </row>
    <row r="46102" spans="44:74">
      <c r="AR46102" s="8"/>
      <c r="BV46102" s="38"/>
    </row>
    <row r="46103" spans="44:74">
      <c r="AR46103" s="8"/>
      <c r="BV46103" s="38"/>
    </row>
    <row r="46104" spans="44:74">
      <c r="AR46104" s="8"/>
      <c r="BV46104" s="38"/>
    </row>
    <row r="46105" spans="44:74">
      <c r="AR46105" s="8"/>
      <c r="BV46105" s="38"/>
    </row>
    <row r="46106" spans="44:74">
      <c r="AR46106" s="8"/>
      <c r="BV46106" s="38"/>
    </row>
    <row r="46107" spans="44:74">
      <c r="AR46107" s="8"/>
      <c r="BV46107" s="38"/>
    </row>
    <row r="46108" spans="44:74">
      <c r="AR46108" s="8"/>
      <c r="BV46108" s="38"/>
    </row>
    <row r="46109" spans="44:74">
      <c r="AR46109" s="8"/>
      <c r="BV46109" s="38"/>
    </row>
    <row r="46110" spans="44:74">
      <c r="AR46110" s="8"/>
      <c r="BV46110" s="38"/>
    </row>
    <row r="46111" spans="44:74">
      <c r="AR46111" s="8"/>
      <c r="BV46111" s="38"/>
    </row>
    <row r="46112" spans="44:74">
      <c r="AR46112" s="8"/>
      <c r="BV46112" s="38"/>
    </row>
    <row r="46113" spans="44:74">
      <c r="AR46113" s="8"/>
      <c r="BV46113" s="38"/>
    </row>
    <row r="46114" spans="44:74">
      <c r="AR46114" s="8"/>
      <c r="BV46114" s="38"/>
    </row>
    <row r="46115" spans="44:74">
      <c r="AR46115" s="8"/>
      <c r="BV46115" s="38"/>
    </row>
    <row r="46116" spans="44:74">
      <c r="AR46116" s="8"/>
      <c r="BV46116" s="38"/>
    </row>
    <row r="46117" spans="44:74">
      <c r="AR46117" s="8"/>
      <c r="BV46117" s="38"/>
    </row>
    <row r="46118" spans="44:74">
      <c r="AR46118" s="8"/>
      <c r="BV46118" s="38"/>
    </row>
    <row r="46119" spans="44:74">
      <c r="AR46119" s="8"/>
      <c r="BV46119" s="38"/>
    </row>
    <row r="46120" spans="44:74">
      <c r="AR46120" s="8"/>
      <c r="BV46120" s="38"/>
    </row>
    <row r="46121" spans="44:74">
      <c r="AR46121" s="8"/>
      <c r="BV46121" s="38"/>
    </row>
    <row r="46122" spans="44:74">
      <c r="AR46122" s="8"/>
      <c r="BV46122" s="38"/>
    </row>
    <row r="46123" spans="44:74">
      <c r="AR46123" s="8"/>
      <c r="BV46123" s="38"/>
    </row>
    <row r="46124" spans="44:74">
      <c r="AR46124" s="8"/>
      <c r="BV46124" s="38"/>
    </row>
    <row r="46125" spans="44:74">
      <c r="AR46125" s="8"/>
      <c r="BV46125" s="38"/>
    </row>
    <row r="46126" spans="44:74">
      <c r="AR46126" s="8"/>
      <c r="BV46126" s="38"/>
    </row>
    <row r="46127" spans="44:74">
      <c r="AR46127" s="8"/>
      <c r="BV46127" s="38"/>
    </row>
    <row r="46128" spans="44:74">
      <c r="AR46128" s="8"/>
      <c r="BV46128" s="38"/>
    </row>
    <row r="46129" spans="44:74">
      <c r="AR46129" s="8"/>
      <c r="BV46129" s="38"/>
    </row>
    <row r="46130" spans="44:74">
      <c r="AR46130" s="8"/>
      <c r="BV46130" s="38"/>
    </row>
    <row r="46131" spans="44:74">
      <c r="AR46131" s="8"/>
      <c r="BV46131" s="38"/>
    </row>
    <row r="46132" spans="44:74">
      <c r="AR46132" s="8"/>
      <c r="BV46132" s="38"/>
    </row>
    <row r="46133" spans="44:74">
      <c r="AR46133" s="8"/>
      <c r="BV46133" s="38"/>
    </row>
    <row r="46134" spans="44:74">
      <c r="AR46134" s="8"/>
      <c r="BV46134" s="38"/>
    </row>
    <row r="46135" spans="44:74">
      <c r="AR46135" s="8"/>
      <c r="BV46135" s="38"/>
    </row>
    <row r="46136" spans="44:74">
      <c r="AR46136" s="8"/>
      <c r="BV46136" s="38"/>
    </row>
    <row r="46137" spans="44:74">
      <c r="AR46137" s="8"/>
      <c r="BV46137" s="38"/>
    </row>
    <row r="46138" spans="44:74">
      <c r="AR46138" s="8"/>
      <c r="BV46138" s="38"/>
    </row>
    <row r="46139" spans="44:74">
      <c r="AR46139" s="8"/>
      <c r="BV46139" s="38"/>
    </row>
    <row r="46140" spans="44:74">
      <c r="AR46140" s="8"/>
      <c r="BV46140" s="38"/>
    </row>
    <row r="46141" spans="44:74">
      <c r="AR46141" s="8"/>
      <c r="BV46141" s="38"/>
    </row>
    <row r="46142" spans="44:74">
      <c r="AR46142" s="8"/>
      <c r="BV46142" s="38"/>
    </row>
    <row r="46143" spans="44:74">
      <c r="AR46143" s="8"/>
      <c r="BV46143" s="38"/>
    </row>
    <row r="46144" spans="44:74">
      <c r="AR46144" s="8"/>
      <c r="BV46144" s="38"/>
    </row>
    <row r="46145" spans="44:74">
      <c r="AR46145" s="8"/>
      <c r="BV46145" s="38"/>
    </row>
    <row r="46146" spans="44:74">
      <c r="AR46146" s="8"/>
      <c r="BV46146" s="38"/>
    </row>
    <row r="46147" spans="44:74">
      <c r="AR46147" s="8"/>
      <c r="BV46147" s="38"/>
    </row>
    <row r="46148" spans="44:74">
      <c r="AR46148" s="8"/>
      <c r="BV46148" s="38"/>
    </row>
    <row r="46149" spans="44:74">
      <c r="AR46149" s="8"/>
      <c r="BV46149" s="38"/>
    </row>
    <row r="46150" spans="44:74">
      <c r="AR46150" s="8"/>
      <c r="BV46150" s="38"/>
    </row>
    <row r="46151" spans="44:74">
      <c r="AR46151" s="8"/>
      <c r="BV46151" s="38"/>
    </row>
    <row r="46152" spans="44:74">
      <c r="AR46152" s="8"/>
      <c r="BV46152" s="38"/>
    </row>
    <row r="46153" spans="44:74">
      <c r="AR46153" s="8"/>
      <c r="BV46153" s="38"/>
    </row>
    <row r="46154" spans="44:74">
      <c r="AR46154" s="8"/>
      <c r="BV46154" s="38"/>
    </row>
    <row r="46155" spans="44:74">
      <c r="AR46155" s="8"/>
      <c r="BV46155" s="38"/>
    </row>
    <row r="46156" spans="44:74">
      <c r="AR46156" s="8"/>
      <c r="BV46156" s="38"/>
    </row>
    <row r="46157" spans="44:74">
      <c r="AR46157" s="8"/>
      <c r="BV46157" s="38"/>
    </row>
    <row r="46158" spans="44:74">
      <c r="AR46158" s="8"/>
      <c r="BV46158" s="38"/>
    </row>
    <row r="46159" spans="44:74">
      <c r="AR46159" s="8"/>
      <c r="BV46159" s="38"/>
    </row>
    <row r="46160" spans="44:74">
      <c r="AR46160" s="8"/>
      <c r="BV46160" s="38"/>
    </row>
    <row r="46161" spans="44:74">
      <c r="AR46161" s="8"/>
      <c r="BV46161" s="38"/>
    </row>
    <row r="46162" spans="44:74">
      <c r="AR46162" s="8"/>
      <c r="BV46162" s="38"/>
    </row>
    <row r="46163" spans="44:74">
      <c r="AR46163" s="8"/>
      <c r="BV46163" s="38"/>
    </row>
    <row r="46164" spans="44:74">
      <c r="AR46164" s="8"/>
      <c r="BV46164" s="38"/>
    </row>
    <row r="46165" spans="44:74">
      <c r="AR46165" s="8"/>
      <c r="BV46165" s="38"/>
    </row>
    <row r="46166" spans="44:74">
      <c r="AR46166" s="8"/>
      <c r="BV46166" s="38"/>
    </row>
    <row r="46167" spans="44:74">
      <c r="AR46167" s="8"/>
      <c r="BV46167" s="38"/>
    </row>
    <row r="46168" spans="44:74">
      <c r="AR46168" s="8"/>
      <c r="BV46168" s="38"/>
    </row>
    <row r="46169" spans="44:74">
      <c r="AR46169" s="8"/>
      <c r="BV46169" s="38"/>
    </row>
    <row r="46170" spans="44:74">
      <c r="AR46170" s="8"/>
      <c r="BV46170" s="38"/>
    </row>
    <row r="46171" spans="44:74">
      <c r="AR46171" s="8"/>
      <c r="BV46171" s="38"/>
    </row>
    <row r="46172" spans="44:74">
      <c r="AR46172" s="8"/>
      <c r="BV46172" s="38"/>
    </row>
    <row r="46173" spans="44:74">
      <c r="AR46173" s="8"/>
      <c r="BV46173" s="38"/>
    </row>
    <row r="46174" spans="44:74">
      <c r="AR46174" s="8"/>
      <c r="BV46174" s="38"/>
    </row>
    <row r="46175" spans="44:74">
      <c r="AR46175" s="8"/>
      <c r="BV46175" s="38"/>
    </row>
    <row r="46176" spans="44:74">
      <c r="AR46176" s="8"/>
      <c r="BV46176" s="38"/>
    </row>
    <row r="46177" spans="44:74">
      <c r="AR46177" s="8"/>
      <c r="BV46177" s="38"/>
    </row>
    <row r="46178" spans="44:74">
      <c r="AR46178" s="8"/>
      <c r="BV46178" s="38"/>
    </row>
    <row r="46179" spans="44:74">
      <c r="AR46179" s="8"/>
      <c r="BV46179" s="38"/>
    </row>
    <row r="46180" spans="44:74">
      <c r="AR46180" s="8"/>
      <c r="BV46180" s="38"/>
    </row>
    <row r="46181" spans="44:74">
      <c r="AR46181" s="8"/>
      <c r="BV46181" s="38"/>
    </row>
    <row r="46182" spans="44:74">
      <c r="AR46182" s="8"/>
      <c r="BV46182" s="38"/>
    </row>
    <row r="46183" spans="44:74">
      <c r="AR46183" s="8"/>
      <c r="BV46183" s="38"/>
    </row>
    <row r="46184" spans="44:74">
      <c r="AR46184" s="8"/>
      <c r="BV46184" s="38"/>
    </row>
    <row r="46185" spans="44:74">
      <c r="AR46185" s="8"/>
      <c r="BV46185" s="38"/>
    </row>
    <row r="46186" spans="44:74">
      <c r="AR46186" s="8"/>
      <c r="BV46186" s="38"/>
    </row>
    <row r="46187" spans="44:74">
      <c r="AR46187" s="8"/>
      <c r="BV46187" s="38"/>
    </row>
    <row r="46188" spans="44:74">
      <c r="AR46188" s="8"/>
      <c r="BV46188" s="38"/>
    </row>
    <row r="46189" spans="44:74">
      <c r="AR46189" s="8"/>
      <c r="BV46189" s="38"/>
    </row>
    <row r="46190" spans="44:74">
      <c r="AR46190" s="8"/>
      <c r="BV46190" s="38"/>
    </row>
    <row r="46191" spans="44:74">
      <c r="AR46191" s="8"/>
      <c r="BV46191" s="38"/>
    </row>
    <row r="46192" spans="44:74">
      <c r="AR46192" s="8"/>
      <c r="BV46192" s="38"/>
    </row>
    <row r="46193" spans="44:74">
      <c r="AR46193" s="8"/>
      <c r="BV46193" s="38"/>
    </row>
    <row r="46194" spans="44:74">
      <c r="AR46194" s="8"/>
      <c r="BV46194" s="38"/>
    </row>
    <row r="46195" spans="44:74">
      <c r="AR46195" s="8"/>
      <c r="BV46195" s="38"/>
    </row>
    <row r="46196" spans="44:74">
      <c r="AR46196" s="8"/>
      <c r="BV46196" s="38"/>
    </row>
    <row r="46197" spans="44:74">
      <c r="AR46197" s="8"/>
      <c r="BV46197" s="38"/>
    </row>
    <row r="46198" spans="44:74">
      <c r="AR46198" s="8"/>
      <c r="BV46198" s="38"/>
    </row>
    <row r="46199" spans="44:74">
      <c r="AR46199" s="8"/>
      <c r="BV46199" s="38"/>
    </row>
    <row r="46200" spans="44:74">
      <c r="AR46200" s="8"/>
      <c r="BV46200" s="38"/>
    </row>
    <row r="46201" spans="44:74">
      <c r="AR46201" s="8"/>
      <c r="BV46201" s="38"/>
    </row>
    <row r="46202" spans="44:74">
      <c r="AR46202" s="8"/>
      <c r="BV46202" s="38"/>
    </row>
    <row r="46203" spans="44:74">
      <c r="AR46203" s="8"/>
      <c r="BV46203" s="38"/>
    </row>
    <row r="46204" spans="44:74">
      <c r="AR46204" s="8"/>
      <c r="BV46204" s="38"/>
    </row>
    <row r="46205" spans="44:74">
      <c r="AR46205" s="8"/>
      <c r="BV46205" s="38"/>
    </row>
    <row r="46206" spans="44:74">
      <c r="AR46206" s="8"/>
      <c r="BV46206" s="38"/>
    </row>
    <row r="46207" spans="44:74">
      <c r="AR46207" s="8"/>
      <c r="BV46207" s="38"/>
    </row>
    <row r="46208" spans="44:74">
      <c r="AR46208" s="8"/>
      <c r="BV46208" s="38"/>
    </row>
    <row r="46209" spans="44:74">
      <c r="AR46209" s="8"/>
      <c r="BV46209" s="38"/>
    </row>
    <row r="46210" spans="44:74">
      <c r="AR46210" s="8"/>
      <c r="BV46210" s="38"/>
    </row>
    <row r="46211" spans="44:74">
      <c r="AR46211" s="8"/>
      <c r="BV46211" s="38"/>
    </row>
    <row r="46212" spans="44:74">
      <c r="AR46212" s="8"/>
      <c r="BV46212" s="38"/>
    </row>
    <row r="46213" spans="44:74">
      <c r="AR46213" s="8"/>
      <c r="BV46213" s="38"/>
    </row>
    <row r="46214" spans="44:74">
      <c r="AR46214" s="8"/>
      <c r="BV46214" s="38"/>
    </row>
    <row r="46215" spans="44:74">
      <c r="AR46215" s="8"/>
      <c r="BV46215" s="38"/>
    </row>
    <row r="46216" spans="44:74">
      <c r="AR46216" s="8"/>
      <c r="BV46216" s="38"/>
    </row>
    <row r="46217" spans="44:74">
      <c r="AR46217" s="8"/>
      <c r="BV46217" s="38"/>
    </row>
    <row r="46218" spans="44:74">
      <c r="AR46218" s="8"/>
      <c r="BV46218" s="38"/>
    </row>
    <row r="46219" spans="44:74">
      <c r="AR46219" s="8"/>
      <c r="BV46219" s="38"/>
    </row>
    <row r="46220" spans="44:74">
      <c r="AR46220" s="8"/>
      <c r="BV46220" s="38"/>
    </row>
    <row r="46221" spans="44:74">
      <c r="AR46221" s="8"/>
      <c r="BV46221" s="38"/>
    </row>
    <row r="46222" spans="44:74">
      <c r="AR46222" s="8"/>
      <c r="BV46222" s="38"/>
    </row>
    <row r="46223" spans="44:74">
      <c r="AR46223" s="8"/>
      <c r="BV46223" s="38"/>
    </row>
    <row r="46224" spans="44:74">
      <c r="AR46224" s="8"/>
      <c r="BV46224" s="38"/>
    </row>
    <row r="46225" spans="44:74">
      <c r="AR46225" s="8"/>
      <c r="BV46225" s="38"/>
    </row>
    <row r="46226" spans="44:74">
      <c r="AR46226" s="8"/>
      <c r="BV46226" s="38"/>
    </row>
    <row r="46227" spans="44:74">
      <c r="AR46227" s="8"/>
      <c r="BV46227" s="38"/>
    </row>
    <row r="46228" spans="44:74">
      <c r="AR46228" s="8"/>
      <c r="BV46228" s="38"/>
    </row>
    <row r="46229" spans="44:74">
      <c r="AR46229" s="8"/>
      <c r="BV46229" s="38"/>
    </row>
    <row r="46230" spans="44:74">
      <c r="AR46230" s="8"/>
      <c r="BV46230" s="38"/>
    </row>
    <row r="46231" spans="44:74">
      <c r="AR46231" s="8"/>
      <c r="BV46231" s="38"/>
    </row>
    <row r="46232" spans="44:74">
      <c r="AR46232" s="8"/>
      <c r="BV46232" s="38"/>
    </row>
    <row r="46233" spans="44:74">
      <c r="AR46233" s="8"/>
      <c r="BV46233" s="38"/>
    </row>
    <row r="46234" spans="44:74">
      <c r="AR46234" s="8"/>
      <c r="BV46234" s="38"/>
    </row>
    <row r="46235" spans="44:74">
      <c r="AR46235" s="8"/>
      <c r="BV46235" s="38"/>
    </row>
    <row r="46236" spans="44:74">
      <c r="AR46236" s="8"/>
      <c r="BV46236" s="38"/>
    </row>
    <row r="46237" spans="44:74">
      <c r="AR46237" s="8"/>
      <c r="BV46237" s="38"/>
    </row>
    <row r="46238" spans="44:74">
      <c r="AR46238" s="8"/>
      <c r="BV46238" s="38"/>
    </row>
    <row r="46239" spans="44:74">
      <c r="AR46239" s="8"/>
      <c r="BV46239" s="38"/>
    </row>
    <row r="46240" spans="44:74">
      <c r="AR46240" s="8"/>
      <c r="BV46240" s="38"/>
    </row>
    <row r="46241" spans="44:74">
      <c r="AR46241" s="8"/>
      <c r="BV46241" s="38"/>
    </row>
    <row r="46242" spans="44:74">
      <c r="AR46242" s="8"/>
      <c r="BV46242" s="38"/>
    </row>
    <row r="46243" spans="44:74">
      <c r="AR46243" s="8"/>
      <c r="BV46243" s="38"/>
    </row>
    <row r="46244" spans="44:74">
      <c r="AR46244" s="8"/>
      <c r="BV46244" s="38"/>
    </row>
    <row r="46245" spans="44:74">
      <c r="AR46245" s="8"/>
      <c r="BV46245" s="38"/>
    </row>
    <row r="46246" spans="44:74">
      <c r="AR46246" s="8"/>
      <c r="BV46246" s="38"/>
    </row>
    <row r="46247" spans="44:74">
      <c r="AR46247" s="8"/>
      <c r="BV46247" s="38"/>
    </row>
    <row r="46248" spans="44:74">
      <c r="AR46248" s="8"/>
      <c r="BV46248" s="38"/>
    </row>
    <row r="46249" spans="44:74">
      <c r="AR46249" s="8"/>
      <c r="BV46249" s="38"/>
    </row>
    <row r="46250" spans="44:74">
      <c r="AR46250" s="8"/>
      <c r="BV46250" s="38"/>
    </row>
    <row r="46251" spans="44:74">
      <c r="AR46251" s="8"/>
      <c r="BV46251" s="38"/>
    </row>
    <row r="46252" spans="44:74">
      <c r="AR46252" s="8"/>
      <c r="BV46252" s="38"/>
    </row>
    <row r="46253" spans="44:74">
      <c r="AR46253" s="8"/>
      <c r="BV46253" s="38"/>
    </row>
    <row r="46254" spans="44:74">
      <c r="AR46254" s="8"/>
      <c r="BV46254" s="38"/>
    </row>
    <row r="46255" spans="44:74">
      <c r="AR46255" s="8"/>
      <c r="BV46255" s="38"/>
    </row>
    <row r="46256" spans="44:74">
      <c r="AR46256" s="8"/>
      <c r="BV46256" s="38"/>
    </row>
    <row r="46257" spans="44:74">
      <c r="AR46257" s="8"/>
      <c r="BV46257" s="38"/>
    </row>
    <row r="46258" spans="44:74">
      <c r="AR46258" s="8"/>
      <c r="BV46258" s="38"/>
    </row>
    <row r="46259" spans="44:74">
      <c r="AR46259" s="8"/>
      <c r="BV46259" s="38"/>
    </row>
    <row r="46260" spans="44:74">
      <c r="AR46260" s="8"/>
      <c r="BV46260" s="38"/>
    </row>
    <row r="46261" spans="44:74">
      <c r="AR46261" s="8"/>
      <c r="BV46261" s="38"/>
    </row>
    <row r="46262" spans="44:74">
      <c r="AR46262" s="8"/>
      <c r="BV46262" s="38"/>
    </row>
    <row r="46263" spans="44:74">
      <c r="AR46263" s="8"/>
      <c r="BV46263" s="38"/>
    </row>
    <row r="46264" spans="44:74">
      <c r="AR46264" s="8"/>
      <c r="BV46264" s="38"/>
    </row>
    <row r="46265" spans="44:74">
      <c r="AR46265" s="8"/>
      <c r="BV46265" s="38"/>
    </row>
    <row r="46266" spans="44:74">
      <c r="AR46266" s="8"/>
      <c r="BV46266" s="38"/>
    </row>
    <row r="46267" spans="44:74">
      <c r="AR46267" s="8"/>
      <c r="BV46267" s="38"/>
    </row>
    <row r="46268" spans="44:74">
      <c r="AR46268" s="8"/>
      <c r="BV46268" s="38"/>
    </row>
    <row r="46269" spans="44:74">
      <c r="AR46269" s="8"/>
      <c r="BV46269" s="38"/>
    </row>
    <row r="46270" spans="44:74">
      <c r="AR46270" s="8"/>
      <c r="BV46270" s="38"/>
    </row>
    <row r="46271" spans="44:74">
      <c r="AR46271" s="8"/>
      <c r="BV46271" s="38"/>
    </row>
    <row r="46272" spans="44:74">
      <c r="AR46272" s="8"/>
      <c r="BV46272" s="38"/>
    </row>
    <row r="46273" spans="44:74">
      <c r="AR46273" s="8"/>
      <c r="BV46273" s="38"/>
    </row>
    <row r="46274" spans="44:74">
      <c r="AR46274" s="8"/>
      <c r="BV46274" s="38"/>
    </row>
    <row r="46275" spans="44:74">
      <c r="AR46275" s="8"/>
      <c r="BV46275" s="38"/>
    </row>
    <row r="46276" spans="44:74">
      <c r="AR46276" s="8"/>
      <c r="BV46276" s="38"/>
    </row>
    <row r="46277" spans="44:74">
      <c r="AR46277" s="8"/>
      <c r="BV46277" s="38"/>
    </row>
    <row r="46278" spans="44:74">
      <c r="AR46278" s="8"/>
      <c r="BV46278" s="38"/>
    </row>
    <row r="46279" spans="44:74">
      <c r="AR46279" s="8"/>
      <c r="BV46279" s="38"/>
    </row>
    <row r="46280" spans="44:74">
      <c r="AR46280" s="8"/>
      <c r="BV46280" s="38"/>
    </row>
    <row r="46281" spans="44:74">
      <c r="AR46281" s="8"/>
      <c r="BV46281" s="38"/>
    </row>
    <row r="46282" spans="44:74">
      <c r="AR46282" s="8"/>
      <c r="BV46282" s="38"/>
    </row>
    <row r="46283" spans="44:74">
      <c r="AR46283" s="8"/>
      <c r="BV46283" s="38"/>
    </row>
    <row r="46284" spans="44:74">
      <c r="AR46284" s="8"/>
      <c r="BV46284" s="38"/>
    </row>
    <row r="46285" spans="44:74">
      <c r="AR46285" s="8"/>
      <c r="BV46285" s="38"/>
    </row>
    <row r="46286" spans="44:74">
      <c r="AR46286" s="8"/>
      <c r="BV46286" s="38"/>
    </row>
    <row r="46287" spans="44:74">
      <c r="AR46287" s="8"/>
      <c r="BV46287" s="38"/>
    </row>
    <row r="46288" spans="44:74">
      <c r="AR46288" s="8"/>
      <c r="BV46288" s="38"/>
    </row>
    <row r="46289" spans="44:74">
      <c r="AR46289" s="8"/>
      <c r="BV46289" s="38"/>
    </row>
    <row r="46290" spans="44:74">
      <c r="AR46290" s="8"/>
      <c r="BV46290" s="38"/>
    </row>
    <row r="46291" spans="44:74">
      <c r="AR46291" s="8"/>
      <c r="BV46291" s="38"/>
    </row>
    <row r="46292" spans="44:74">
      <c r="AR46292" s="8"/>
      <c r="BV46292" s="38"/>
    </row>
    <row r="46293" spans="44:74">
      <c r="AR46293" s="8"/>
      <c r="BV46293" s="38"/>
    </row>
    <row r="46294" spans="44:74">
      <c r="AR46294" s="8"/>
      <c r="BV46294" s="38"/>
    </row>
    <row r="46295" spans="44:74">
      <c r="AR46295" s="8"/>
      <c r="BV46295" s="38"/>
    </row>
    <row r="46296" spans="44:74">
      <c r="AR46296" s="8"/>
      <c r="BV46296" s="38"/>
    </row>
    <row r="46297" spans="44:74">
      <c r="AR46297" s="8"/>
      <c r="BV46297" s="38"/>
    </row>
    <row r="46298" spans="44:74">
      <c r="AR46298" s="8"/>
      <c r="BV46298" s="38"/>
    </row>
    <row r="46299" spans="44:74">
      <c r="AR46299" s="8"/>
      <c r="BV46299" s="38"/>
    </row>
    <row r="46300" spans="44:74">
      <c r="AR46300" s="8"/>
      <c r="BV46300" s="38"/>
    </row>
    <row r="46301" spans="44:74">
      <c r="AR46301" s="8"/>
      <c r="BV46301" s="38"/>
    </row>
    <row r="46302" spans="44:74">
      <c r="AR46302" s="8"/>
      <c r="BV46302" s="38"/>
    </row>
    <row r="46303" spans="44:74">
      <c r="AR46303" s="8"/>
      <c r="BV46303" s="38"/>
    </row>
    <row r="46304" spans="44:74">
      <c r="AR46304" s="8"/>
      <c r="BV46304" s="38"/>
    </row>
    <row r="46305" spans="44:74">
      <c r="AR46305" s="8"/>
      <c r="BV46305" s="38"/>
    </row>
    <row r="46306" spans="44:74">
      <c r="AR46306" s="8"/>
      <c r="BV46306" s="38"/>
    </row>
    <row r="46307" spans="44:74">
      <c r="AR46307" s="8"/>
      <c r="BV46307" s="38"/>
    </row>
    <row r="46308" spans="44:74">
      <c r="AR46308" s="8"/>
      <c r="BV46308" s="38"/>
    </row>
    <row r="46309" spans="44:74">
      <c r="AR46309" s="8"/>
      <c r="BV46309" s="38"/>
    </row>
    <row r="46310" spans="44:74">
      <c r="AR46310" s="8"/>
      <c r="BV46310" s="38"/>
    </row>
    <row r="46311" spans="44:74">
      <c r="AR46311" s="8"/>
      <c r="BV46311" s="38"/>
    </row>
    <row r="46312" spans="44:74">
      <c r="AR46312" s="8"/>
      <c r="BV46312" s="38"/>
    </row>
    <row r="46313" spans="44:74">
      <c r="AR46313" s="8"/>
      <c r="BV46313" s="38"/>
    </row>
    <row r="46314" spans="44:74">
      <c r="AR46314" s="8"/>
      <c r="BV46314" s="38"/>
    </row>
    <row r="46315" spans="44:74">
      <c r="AR46315" s="8"/>
      <c r="BV46315" s="38"/>
    </row>
    <row r="46316" spans="44:74">
      <c r="AR46316" s="8"/>
      <c r="BV46316" s="38"/>
    </row>
    <row r="46317" spans="44:74">
      <c r="AR46317" s="8"/>
      <c r="BV46317" s="38"/>
    </row>
    <row r="46318" spans="44:74">
      <c r="AR46318" s="8"/>
      <c r="BV46318" s="38"/>
    </row>
    <row r="46319" spans="44:74">
      <c r="AR46319" s="8"/>
      <c r="BV46319" s="38"/>
    </row>
    <row r="46320" spans="44:74">
      <c r="AR46320" s="8"/>
      <c r="BV46320" s="38"/>
    </row>
    <row r="46321" spans="44:74">
      <c r="AR46321" s="8"/>
      <c r="BV46321" s="38"/>
    </row>
    <row r="46322" spans="44:74">
      <c r="AR46322" s="8"/>
      <c r="BV46322" s="38"/>
    </row>
    <row r="46323" spans="44:74">
      <c r="AR46323" s="8"/>
      <c r="BV46323" s="38"/>
    </row>
    <row r="46324" spans="44:74">
      <c r="AR46324" s="8"/>
      <c r="BV46324" s="38"/>
    </row>
    <row r="46325" spans="44:74">
      <c r="AR46325" s="8"/>
      <c r="BV46325" s="38"/>
    </row>
    <row r="46326" spans="44:74">
      <c r="AR46326" s="8"/>
      <c r="BV46326" s="38"/>
    </row>
    <row r="46327" spans="44:74">
      <c r="AR46327" s="8"/>
      <c r="BV46327" s="38"/>
    </row>
    <row r="46328" spans="44:74">
      <c r="AR46328" s="8"/>
      <c r="BV46328" s="38"/>
    </row>
    <row r="46329" spans="44:74">
      <c r="AR46329" s="8"/>
      <c r="BV46329" s="38"/>
    </row>
    <row r="46330" spans="44:74">
      <c r="AR46330" s="8"/>
      <c r="BV46330" s="38"/>
    </row>
    <row r="46331" spans="44:74">
      <c r="AR46331" s="8"/>
      <c r="BV46331" s="38"/>
    </row>
    <row r="46332" spans="44:74">
      <c r="AR46332" s="8"/>
      <c r="BV46332" s="38"/>
    </row>
    <row r="46333" spans="44:74">
      <c r="AR46333" s="8"/>
      <c r="BV46333" s="38"/>
    </row>
    <row r="46334" spans="44:74">
      <c r="AR46334" s="8"/>
      <c r="BV46334" s="38"/>
    </row>
    <row r="46335" spans="44:74">
      <c r="AR46335" s="8"/>
      <c r="BV46335" s="38"/>
    </row>
    <row r="46336" spans="44:74">
      <c r="AR46336" s="8"/>
      <c r="BV46336" s="38"/>
    </row>
    <row r="46337" spans="44:74">
      <c r="AR46337" s="8"/>
      <c r="BV46337" s="38"/>
    </row>
    <row r="46338" spans="44:74">
      <c r="AR46338" s="8"/>
      <c r="BV46338" s="38"/>
    </row>
    <row r="46339" spans="44:74">
      <c r="AR46339" s="8"/>
      <c r="BV46339" s="38"/>
    </row>
    <row r="46340" spans="44:74">
      <c r="AR46340" s="8"/>
      <c r="BV46340" s="38"/>
    </row>
    <row r="46341" spans="44:74">
      <c r="AR46341" s="8"/>
      <c r="BV46341" s="38"/>
    </row>
    <row r="46342" spans="44:74">
      <c r="AR46342" s="8"/>
      <c r="BV46342" s="38"/>
    </row>
    <row r="46343" spans="44:74">
      <c r="AR46343" s="8"/>
      <c r="BV46343" s="38"/>
    </row>
    <row r="46344" spans="44:74">
      <c r="AR46344" s="8"/>
      <c r="BV46344" s="38"/>
    </row>
    <row r="46345" spans="44:74">
      <c r="AR46345" s="8"/>
      <c r="BV46345" s="38"/>
    </row>
    <row r="46346" spans="44:74">
      <c r="AR46346" s="8"/>
      <c r="BV46346" s="38"/>
    </row>
    <row r="46347" spans="44:74">
      <c r="AR46347" s="8"/>
      <c r="BV46347" s="38"/>
    </row>
    <row r="46348" spans="44:74">
      <c r="AR46348" s="8"/>
      <c r="BV46348" s="38"/>
    </row>
    <row r="46349" spans="44:74">
      <c r="AR46349" s="8"/>
      <c r="BV46349" s="38"/>
    </row>
    <row r="46350" spans="44:74">
      <c r="AR46350" s="8"/>
      <c r="BV46350" s="38"/>
    </row>
    <row r="46351" spans="44:74">
      <c r="AR46351" s="8"/>
      <c r="BV46351" s="38"/>
    </row>
    <row r="46352" spans="44:74">
      <c r="AR46352" s="8"/>
      <c r="BV46352" s="38"/>
    </row>
    <row r="46353" spans="44:74">
      <c r="AR46353" s="8"/>
      <c r="BV46353" s="38"/>
    </row>
    <row r="46354" spans="44:74">
      <c r="AR46354" s="8"/>
      <c r="BV46354" s="38"/>
    </row>
    <row r="46355" spans="44:74">
      <c r="AR46355" s="8"/>
      <c r="BV46355" s="38"/>
    </row>
    <row r="46356" spans="44:74">
      <c r="AR46356" s="8"/>
      <c r="BV46356" s="38"/>
    </row>
    <row r="46357" spans="44:74">
      <c r="AR46357" s="8"/>
      <c r="BV46357" s="38"/>
    </row>
    <row r="46358" spans="44:74">
      <c r="AR46358" s="8"/>
      <c r="BV46358" s="38"/>
    </row>
    <row r="46359" spans="44:74">
      <c r="AR46359" s="8"/>
      <c r="BV46359" s="38"/>
    </row>
    <row r="46360" spans="44:74">
      <c r="AR46360" s="8"/>
      <c r="BV46360" s="38"/>
    </row>
    <row r="46361" spans="44:74">
      <c r="AR46361" s="8"/>
      <c r="BV46361" s="38"/>
    </row>
    <row r="46362" spans="44:74">
      <c r="AR46362" s="8"/>
      <c r="BV46362" s="38"/>
    </row>
    <row r="46363" spans="44:74">
      <c r="AR46363" s="8"/>
      <c r="BV46363" s="38"/>
    </row>
    <row r="46364" spans="44:74">
      <c r="AR46364" s="8"/>
      <c r="BV46364" s="38"/>
    </row>
    <row r="46365" spans="44:74">
      <c r="AR46365" s="8"/>
      <c r="BV46365" s="38"/>
    </row>
    <row r="46366" spans="44:74">
      <c r="AR46366" s="8"/>
      <c r="BV46366" s="38"/>
    </row>
    <row r="46367" spans="44:74">
      <c r="AR46367" s="8"/>
      <c r="BV46367" s="38"/>
    </row>
    <row r="46368" spans="44:74">
      <c r="AR46368" s="8"/>
      <c r="BV46368" s="38"/>
    </row>
    <row r="46369" spans="44:74">
      <c r="AR46369" s="8"/>
      <c r="BV46369" s="38"/>
    </row>
    <row r="46370" spans="44:74">
      <c r="AR46370" s="8"/>
      <c r="BV46370" s="38"/>
    </row>
    <row r="46371" spans="44:74">
      <c r="AR46371" s="8"/>
      <c r="BV46371" s="38"/>
    </row>
    <row r="46372" spans="44:74">
      <c r="AR46372" s="8"/>
      <c r="BV46372" s="38"/>
    </row>
    <row r="46373" spans="44:74">
      <c r="AR46373" s="8"/>
      <c r="BV46373" s="38"/>
    </row>
    <row r="46374" spans="44:74">
      <c r="AR46374" s="8"/>
      <c r="BV46374" s="38"/>
    </row>
    <row r="46375" spans="44:74">
      <c r="AR46375" s="8"/>
      <c r="BV46375" s="38"/>
    </row>
    <row r="46376" spans="44:74">
      <c r="AR46376" s="8"/>
      <c r="BV46376" s="38"/>
    </row>
    <row r="46377" spans="44:74">
      <c r="AR46377" s="8"/>
      <c r="BV46377" s="38"/>
    </row>
    <row r="46378" spans="44:74">
      <c r="AR46378" s="8"/>
      <c r="BV46378" s="38"/>
    </row>
    <row r="46379" spans="44:74">
      <c r="AR46379" s="8"/>
      <c r="BV46379" s="38"/>
    </row>
    <row r="46380" spans="44:74">
      <c r="AR46380" s="8"/>
      <c r="BV46380" s="38"/>
    </row>
    <row r="46381" spans="44:74">
      <c r="AR46381" s="8"/>
      <c r="BV46381" s="38"/>
    </row>
    <row r="46382" spans="44:74">
      <c r="AR46382" s="8"/>
      <c r="BV46382" s="38"/>
    </row>
    <row r="46383" spans="44:74">
      <c r="AR46383" s="8"/>
      <c r="BV46383" s="38"/>
    </row>
    <row r="46384" spans="44:74">
      <c r="AR46384" s="8"/>
      <c r="BV46384" s="38"/>
    </row>
    <row r="46385" spans="44:74">
      <c r="AR46385" s="8"/>
      <c r="BV46385" s="38"/>
    </row>
    <row r="46386" spans="44:74">
      <c r="AR46386" s="8"/>
      <c r="BV46386" s="38"/>
    </row>
    <row r="46387" spans="44:74">
      <c r="AR46387" s="8"/>
      <c r="BV46387" s="38"/>
    </row>
    <row r="46388" spans="44:74">
      <c r="AR46388" s="8"/>
      <c r="BV46388" s="38"/>
    </row>
    <row r="46389" spans="44:74">
      <c r="AR46389" s="8"/>
      <c r="BV46389" s="38"/>
    </row>
    <row r="46390" spans="44:74">
      <c r="AR46390" s="8"/>
      <c r="BV46390" s="38"/>
    </row>
    <row r="46391" spans="44:74">
      <c r="AR46391" s="8"/>
      <c r="BV46391" s="38"/>
    </row>
    <row r="46392" spans="44:74">
      <c r="AR46392" s="8"/>
      <c r="BV46392" s="38"/>
    </row>
    <row r="46393" spans="44:74">
      <c r="AR46393" s="8"/>
      <c r="BV46393" s="38"/>
    </row>
    <row r="46394" spans="44:74">
      <c r="AR46394" s="8"/>
      <c r="BV46394" s="38"/>
    </row>
    <row r="46395" spans="44:74">
      <c r="AR46395" s="8"/>
      <c r="BV46395" s="38"/>
    </row>
    <row r="46396" spans="44:74">
      <c r="AR46396" s="8"/>
      <c r="BV46396" s="38"/>
    </row>
    <row r="46397" spans="44:74">
      <c r="AR46397" s="8"/>
      <c r="BV46397" s="38"/>
    </row>
    <row r="46398" spans="44:74">
      <c r="AR46398" s="8"/>
      <c r="BV46398" s="38"/>
    </row>
    <row r="46399" spans="44:74">
      <c r="AR46399" s="8"/>
      <c r="BV46399" s="38"/>
    </row>
    <row r="46400" spans="44:74">
      <c r="AR46400" s="8"/>
      <c r="BV46400" s="38"/>
    </row>
    <row r="46401" spans="44:74">
      <c r="AR46401" s="8"/>
      <c r="BV46401" s="38"/>
    </row>
    <row r="46402" spans="44:74">
      <c r="AR46402" s="8"/>
      <c r="BV46402" s="38"/>
    </row>
    <row r="46403" spans="44:74">
      <c r="AR46403" s="8"/>
      <c r="BV46403" s="38"/>
    </row>
    <row r="46404" spans="44:74">
      <c r="AR46404" s="8"/>
      <c r="BV46404" s="38"/>
    </row>
    <row r="46405" spans="44:74">
      <c r="AR46405" s="8"/>
      <c r="BV46405" s="38"/>
    </row>
    <row r="46406" spans="44:74">
      <c r="AR46406" s="8"/>
      <c r="BV46406" s="38"/>
    </row>
    <row r="46407" spans="44:74">
      <c r="AR46407" s="8"/>
      <c r="BV46407" s="38"/>
    </row>
    <row r="46408" spans="44:74">
      <c r="AR46408" s="8"/>
      <c r="BV46408" s="38"/>
    </row>
    <row r="46409" spans="44:74">
      <c r="AR46409" s="8"/>
      <c r="BV46409" s="38"/>
    </row>
    <row r="46410" spans="44:74">
      <c r="AR46410" s="8"/>
      <c r="BV46410" s="38"/>
    </row>
    <row r="46411" spans="44:74">
      <c r="AR46411" s="8"/>
      <c r="BV46411" s="38"/>
    </row>
    <row r="46412" spans="44:74">
      <c r="AR46412" s="8"/>
      <c r="BV46412" s="38"/>
    </row>
    <row r="46413" spans="44:74">
      <c r="AR46413" s="8"/>
      <c r="BV46413" s="38"/>
    </row>
    <row r="46414" spans="44:74">
      <c r="AR46414" s="8"/>
      <c r="BV46414" s="38"/>
    </row>
    <row r="46415" spans="44:74">
      <c r="AR46415" s="8"/>
      <c r="BV46415" s="38"/>
    </row>
    <row r="46416" spans="44:74">
      <c r="AR46416" s="8"/>
      <c r="BV46416" s="38"/>
    </row>
    <row r="46417" spans="44:74">
      <c r="AR46417" s="8"/>
      <c r="BV46417" s="38"/>
    </row>
    <row r="46418" spans="44:74">
      <c r="AR46418" s="8"/>
      <c r="BV46418" s="38"/>
    </row>
    <row r="46419" spans="44:74">
      <c r="AR46419" s="8"/>
      <c r="BV46419" s="38"/>
    </row>
    <row r="46420" spans="44:74">
      <c r="AR46420" s="8"/>
      <c r="BV46420" s="38"/>
    </row>
    <row r="46421" spans="44:74">
      <c r="AR46421" s="8"/>
      <c r="BV46421" s="38"/>
    </row>
    <row r="46422" spans="44:74">
      <c r="AR46422" s="8"/>
      <c r="BV46422" s="38"/>
    </row>
    <row r="46423" spans="44:74">
      <c r="AR46423" s="8"/>
      <c r="BV46423" s="38"/>
    </row>
    <row r="46424" spans="44:74">
      <c r="AR46424" s="8"/>
      <c r="BV46424" s="38"/>
    </row>
    <row r="46425" spans="44:74">
      <c r="AR46425" s="8"/>
      <c r="BV46425" s="38"/>
    </row>
    <row r="46426" spans="44:74">
      <c r="AR46426" s="8"/>
      <c r="BV46426" s="38"/>
    </row>
    <row r="46427" spans="44:74">
      <c r="AR46427" s="8"/>
      <c r="BV46427" s="38"/>
    </row>
    <row r="46428" spans="44:74">
      <c r="AR46428" s="8"/>
      <c r="BV46428" s="38"/>
    </row>
    <row r="46429" spans="44:74">
      <c r="AR46429" s="8"/>
      <c r="BV46429" s="38"/>
    </row>
    <row r="46430" spans="44:74">
      <c r="AR46430" s="8"/>
      <c r="BV46430" s="38"/>
    </row>
    <row r="46431" spans="44:74">
      <c r="AR46431" s="8"/>
      <c r="BV46431" s="38"/>
    </row>
    <row r="46432" spans="44:74">
      <c r="AR46432" s="8"/>
      <c r="BV46432" s="38"/>
    </row>
    <row r="46433" spans="44:74">
      <c r="AR46433" s="8"/>
      <c r="BV46433" s="38"/>
    </row>
    <row r="46434" spans="44:74">
      <c r="AR46434" s="8"/>
      <c r="BV46434" s="38"/>
    </row>
    <row r="46435" spans="44:74">
      <c r="AR46435" s="8"/>
      <c r="BV46435" s="38"/>
    </row>
    <row r="46436" spans="44:74">
      <c r="AR46436" s="8"/>
      <c r="BV46436" s="38"/>
    </row>
    <row r="46437" spans="44:74">
      <c r="AR46437" s="8"/>
      <c r="BV46437" s="38"/>
    </row>
    <row r="46438" spans="44:74">
      <c r="AR46438" s="8"/>
      <c r="BV46438" s="38"/>
    </row>
    <row r="46439" spans="44:74">
      <c r="AR46439" s="8"/>
      <c r="BV46439" s="38"/>
    </row>
    <row r="46440" spans="44:74">
      <c r="AR46440" s="8"/>
      <c r="BV46440" s="38"/>
    </row>
    <row r="46441" spans="44:74">
      <c r="AR46441" s="8"/>
      <c r="BV46441" s="38"/>
    </row>
    <row r="46442" spans="44:74">
      <c r="AR46442" s="8"/>
      <c r="BV46442" s="38"/>
    </row>
    <row r="46443" spans="44:74">
      <c r="AR46443" s="8"/>
      <c r="BV46443" s="38"/>
    </row>
    <row r="46444" spans="44:74">
      <c r="AR46444" s="8"/>
      <c r="BV46444" s="38"/>
    </row>
    <row r="46445" spans="44:74">
      <c r="AR46445" s="8"/>
      <c r="BV46445" s="38"/>
    </row>
    <row r="46446" spans="44:74">
      <c r="AR46446" s="8"/>
      <c r="BV46446" s="38"/>
    </row>
    <row r="46447" spans="44:74">
      <c r="AR46447" s="8"/>
      <c r="BV46447" s="38"/>
    </row>
    <row r="46448" spans="44:74">
      <c r="AR46448" s="8"/>
      <c r="BV46448" s="38"/>
    </row>
    <row r="46449" spans="44:74">
      <c r="AR46449" s="8"/>
      <c r="BV46449" s="38"/>
    </row>
    <row r="46450" spans="44:74">
      <c r="AR46450" s="8"/>
      <c r="BV46450" s="38"/>
    </row>
    <row r="46451" spans="44:74">
      <c r="AR46451" s="8"/>
      <c r="BV46451" s="38"/>
    </row>
    <row r="46452" spans="44:74">
      <c r="AR46452" s="8"/>
      <c r="BV46452" s="38"/>
    </row>
    <row r="46453" spans="44:74">
      <c r="AR46453" s="8"/>
      <c r="BV46453" s="38"/>
    </row>
    <row r="46454" spans="44:74">
      <c r="AR46454" s="8"/>
      <c r="BV46454" s="38"/>
    </row>
    <row r="46455" spans="44:74">
      <c r="AR46455" s="8"/>
      <c r="BV46455" s="38"/>
    </row>
    <row r="46456" spans="44:74">
      <c r="AR46456" s="8"/>
      <c r="BV46456" s="38"/>
    </row>
    <row r="46457" spans="44:74">
      <c r="AR46457" s="8"/>
      <c r="BV46457" s="38"/>
    </row>
    <row r="46458" spans="44:74">
      <c r="AR46458" s="8"/>
      <c r="BV46458" s="38"/>
    </row>
    <row r="46459" spans="44:74">
      <c r="AR46459" s="8"/>
      <c r="BV46459" s="38"/>
    </row>
    <row r="46460" spans="44:74">
      <c r="AR46460" s="8"/>
      <c r="BV46460" s="38"/>
    </row>
    <row r="46461" spans="44:74">
      <c r="AR46461" s="8"/>
      <c r="BV46461" s="38"/>
    </row>
    <row r="46462" spans="44:74">
      <c r="AR46462" s="8"/>
      <c r="BV46462" s="38"/>
    </row>
    <row r="46463" spans="44:74">
      <c r="AR46463" s="8"/>
      <c r="BV46463" s="38"/>
    </row>
    <row r="46464" spans="44:74">
      <c r="AR46464" s="8"/>
      <c r="BV46464" s="38"/>
    </row>
    <row r="46465" spans="44:74">
      <c r="AR46465" s="8"/>
      <c r="BV46465" s="38"/>
    </row>
    <row r="46466" spans="44:74">
      <c r="AR46466" s="8"/>
      <c r="BV46466" s="38"/>
    </row>
    <row r="46467" spans="44:74">
      <c r="AR46467" s="8"/>
      <c r="BV46467" s="38"/>
    </row>
    <row r="46468" spans="44:74">
      <c r="AR46468" s="8"/>
      <c r="BV46468" s="38"/>
    </row>
    <row r="46469" spans="44:74">
      <c r="AR46469" s="8"/>
      <c r="BV46469" s="38"/>
    </row>
    <row r="46470" spans="44:74">
      <c r="AR46470" s="8"/>
      <c r="BV46470" s="38"/>
    </row>
    <row r="46471" spans="44:74">
      <c r="AR46471" s="8"/>
      <c r="BV46471" s="38"/>
    </row>
    <row r="46472" spans="44:74">
      <c r="AR46472" s="8"/>
      <c r="BV46472" s="38"/>
    </row>
    <row r="46473" spans="44:74">
      <c r="AR46473" s="8"/>
      <c r="BV46473" s="38"/>
    </row>
    <row r="46474" spans="44:74">
      <c r="AR46474" s="8"/>
      <c r="BV46474" s="38"/>
    </row>
    <row r="46475" spans="44:74">
      <c r="AR46475" s="8"/>
      <c r="BV46475" s="38"/>
    </row>
    <row r="46476" spans="44:74">
      <c r="AR46476" s="8"/>
      <c r="BV46476" s="38"/>
    </row>
    <row r="46477" spans="44:74">
      <c r="AR46477" s="8"/>
      <c r="BV46477" s="38"/>
    </row>
    <row r="46478" spans="44:74">
      <c r="AR46478" s="8"/>
      <c r="BV46478" s="38"/>
    </row>
    <row r="46479" spans="44:74">
      <c r="AR46479" s="8"/>
      <c r="BV46479" s="38"/>
    </row>
    <row r="46480" spans="44:74">
      <c r="AR46480" s="8"/>
      <c r="BV46480" s="38"/>
    </row>
    <row r="46481" spans="44:74">
      <c r="AR46481" s="8"/>
      <c r="BV46481" s="38"/>
    </row>
    <row r="46482" spans="44:74">
      <c r="AR46482" s="8"/>
      <c r="BV46482" s="38"/>
    </row>
    <row r="46483" spans="44:74">
      <c r="AR46483" s="8"/>
      <c r="BV46483" s="38"/>
    </row>
    <row r="46484" spans="44:74">
      <c r="AR46484" s="8"/>
      <c r="BV46484" s="38"/>
    </row>
    <row r="46485" spans="44:74">
      <c r="AR46485" s="8"/>
      <c r="BV46485" s="38"/>
    </row>
    <row r="46486" spans="44:74">
      <c r="AR46486" s="8"/>
      <c r="BV46486" s="38"/>
    </row>
    <row r="46487" spans="44:74">
      <c r="AR46487" s="8"/>
      <c r="BV46487" s="38"/>
    </row>
    <row r="46488" spans="44:74">
      <c r="AR46488" s="8"/>
      <c r="BV46488" s="38"/>
    </row>
    <row r="46489" spans="44:74">
      <c r="AR46489" s="8"/>
      <c r="BV46489" s="38"/>
    </row>
    <row r="46490" spans="44:74">
      <c r="AR46490" s="8"/>
      <c r="BV46490" s="38"/>
    </row>
    <row r="46491" spans="44:74">
      <c r="AR46491" s="8"/>
      <c r="BV46491" s="38"/>
    </row>
    <row r="46492" spans="44:74">
      <c r="AR46492" s="8"/>
      <c r="BV46492" s="38"/>
    </row>
    <row r="46493" spans="44:74">
      <c r="AR46493" s="8"/>
      <c r="BV46493" s="38"/>
    </row>
    <row r="46494" spans="44:74">
      <c r="AR46494" s="8"/>
      <c r="BV46494" s="38"/>
    </row>
    <row r="46495" spans="44:74">
      <c r="AR46495" s="8"/>
      <c r="BV46495" s="38"/>
    </row>
    <row r="46496" spans="44:74">
      <c r="AR46496" s="8"/>
      <c r="BV46496" s="38"/>
    </row>
    <row r="46497" spans="44:74">
      <c r="AR46497" s="8"/>
      <c r="BV46497" s="38"/>
    </row>
    <row r="46498" spans="44:74">
      <c r="AR46498" s="8"/>
      <c r="BV46498" s="38"/>
    </row>
    <row r="46499" spans="44:74">
      <c r="AR46499" s="8"/>
      <c r="BV46499" s="38"/>
    </row>
    <row r="46500" spans="44:74">
      <c r="AR46500" s="8"/>
      <c r="BV46500" s="38"/>
    </row>
    <row r="46501" spans="44:74">
      <c r="AR46501" s="8"/>
      <c r="BV46501" s="38"/>
    </row>
    <row r="46502" spans="44:74">
      <c r="AR46502" s="8"/>
      <c r="BV46502" s="38"/>
    </row>
    <row r="46503" spans="44:74">
      <c r="AR46503" s="8"/>
      <c r="BV46503" s="38"/>
    </row>
    <row r="46504" spans="44:74">
      <c r="AR46504" s="8"/>
      <c r="BV46504" s="38"/>
    </row>
    <row r="46505" spans="44:74">
      <c r="AR46505" s="8"/>
      <c r="BV46505" s="38"/>
    </row>
    <row r="46506" spans="44:74">
      <c r="AR46506" s="8"/>
      <c r="BV46506" s="38"/>
    </row>
    <row r="46507" spans="44:74">
      <c r="AR46507" s="8"/>
      <c r="BV46507" s="38"/>
    </row>
    <row r="46508" spans="44:74">
      <c r="AR46508" s="8"/>
      <c r="BV46508" s="38"/>
    </row>
    <row r="46509" spans="44:74">
      <c r="AR46509" s="8"/>
      <c r="BV46509" s="38"/>
    </row>
    <row r="46510" spans="44:74">
      <c r="AR46510" s="8"/>
      <c r="BV46510" s="38"/>
    </row>
    <row r="46511" spans="44:74">
      <c r="AR46511" s="8"/>
      <c r="BV46511" s="38"/>
    </row>
    <row r="46512" spans="44:74">
      <c r="AR46512" s="8"/>
      <c r="BV46512" s="38"/>
    </row>
    <row r="46513" spans="44:74">
      <c r="AR46513" s="8"/>
      <c r="BV46513" s="38"/>
    </row>
    <row r="46514" spans="44:74">
      <c r="AR46514" s="8"/>
      <c r="BV46514" s="38"/>
    </row>
    <row r="46515" spans="44:74">
      <c r="AR46515" s="8"/>
      <c r="BV46515" s="38"/>
    </row>
    <row r="46516" spans="44:74">
      <c r="AR46516" s="8"/>
      <c r="BV46516" s="38"/>
    </row>
    <row r="46517" spans="44:74">
      <c r="AR46517" s="8"/>
      <c r="BV46517" s="38"/>
    </row>
    <row r="46518" spans="44:74">
      <c r="AR46518" s="8"/>
      <c r="BV46518" s="38"/>
    </row>
    <row r="46519" spans="44:74">
      <c r="AR46519" s="8"/>
      <c r="BV46519" s="38"/>
    </row>
    <row r="46520" spans="44:74">
      <c r="AR46520" s="8"/>
      <c r="BV46520" s="38"/>
    </row>
    <row r="46521" spans="44:74">
      <c r="AR46521" s="8"/>
      <c r="BV46521" s="38"/>
    </row>
    <row r="46522" spans="44:74">
      <c r="AR46522" s="8"/>
      <c r="BV46522" s="38"/>
    </row>
    <row r="46523" spans="44:74">
      <c r="AR46523" s="8"/>
      <c r="BV46523" s="38"/>
    </row>
    <row r="46524" spans="44:74">
      <c r="AR46524" s="8"/>
      <c r="BV46524" s="38"/>
    </row>
    <row r="46525" spans="44:74">
      <c r="AR46525" s="8"/>
      <c r="BV46525" s="38"/>
    </row>
    <row r="46526" spans="44:74">
      <c r="AR46526" s="8"/>
      <c r="BV46526" s="38"/>
    </row>
    <row r="46527" spans="44:74">
      <c r="AR46527" s="8"/>
      <c r="BV46527" s="38"/>
    </row>
    <row r="46528" spans="44:74">
      <c r="AR46528" s="8"/>
      <c r="BV46528" s="38"/>
    </row>
    <row r="46529" spans="44:74">
      <c r="AR46529" s="8"/>
      <c r="BV46529" s="38"/>
    </row>
    <row r="46530" spans="44:74">
      <c r="AR46530" s="8"/>
      <c r="BV46530" s="38"/>
    </row>
    <row r="46531" spans="44:74">
      <c r="AR46531" s="8"/>
      <c r="BV46531" s="38"/>
    </row>
    <row r="46532" spans="44:74">
      <c r="AR46532" s="8"/>
      <c r="BV46532" s="38"/>
    </row>
    <row r="46533" spans="44:74">
      <c r="AR46533" s="8"/>
      <c r="BV46533" s="38"/>
    </row>
    <row r="46534" spans="44:74">
      <c r="AR46534" s="8"/>
      <c r="BV46534" s="38"/>
    </row>
    <row r="46535" spans="44:74">
      <c r="AR46535" s="8"/>
      <c r="BV46535" s="38"/>
    </row>
    <row r="46536" spans="44:74">
      <c r="AR46536" s="8"/>
      <c r="BV46536" s="38"/>
    </row>
    <row r="46537" spans="44:74">
      <c r="AR46537" s="8"/>
      <c r="BV46537" s="38"/>
    </row>
    <row r="46538" spans="44:74">
      <c r="AR46538" s="8"/>
      <c r="BV46538" s="38"/>
    </row>
    <row r="46539" spans="44:74">
      <c r="AR46539" s="8"/>
      <c r="BV46539" s="38"/>
    </row>
    <row r="46540" spans="44:74">
      <c r="AR46540" s="8"/>
      <c r="BV46540" s="38"/>
    </row>
    <row r="46541" spans="44:74">
      <c r="AR46541" s="8"/>
      <c r="BV46541" s="38"/>
    </row>
    <row r="46542" spans="44:74">
      <c r="AR46542" s="8"/>
      <c r="BV46542" s="38"/>
    </row>
    <row r="46543" spans="44:74">
      <c r="AR46543" s="8"/>
      <c r="BV46543" s="38"/>
    </row>
    <row r="46544" spans="44:74">
      <c r="AR46544" s="8"/>
      <c r="BV46544" s="38"/>
    </row>
    <row r="46545" spans="44:74">
      <c r="AR46545" s="8"/>
      <c r="BV46545" s="38"/>
    </row>
    <row r="46546" spans="44:74">
      <c r="AR46546" s="8"/>
      <c r="BV46546" s="38"/>
    </row>
    <row r="46547" spans="44:74">
      <c r="AR46547" s="8"/>
      <c r="BV46547" s="38"/>
    </row>
    <row r="46548" spans="44:74">
      <c r="AR46548" s="8"/>
      <c r="BV46548" s="38"/>
    </row>
    <row r="46549" spans="44:74">
      <c r="AR46549" s="8"/>
      <c r="BV46549" s="38"/>
    </row>
    <row r="46550" spans="44:74">
      <c r="AR46550" s="8"/>
      <c r="BV46550" s="38"/>
    </row>
    <row r="46551" spans="44:74">
      <c r="AR46551" s="8"/>
      <c r="BV46551" s="38"/>
    </row>
    <row r="46552" spans="44:74">
      <c r="AR46552" s="8"/>
      <c r="BV46552" s="38"/>
    </row>
    <row r="46553" spans="44:74">
      <c r="AR46553" s="8"/>
      <c r="BV46553" s="38"/>
    </row>
    <row r="46554" spans="44:74">
      <c r="AR46554" s="8"/>
      <c r="BV46554" s="38"/>
    </row>
    <row r="46555" spans="44:74">
      <c r="AR46555" s="8"/>
      <c r="BV46555" s="38"/>
    </row>
    <row r="46556" spans="44:74">
      <c r="AR46556" s="8"/>
      <c r="BV46556" s="38"/>
    </row>
    <row r="46557" spans="44:74">
      <c r="AR46557" s="8"/>
      <c r="BV46557" s="38"/>
    </row>
    <row r="46558" spans="44:74">
      <c r="AR46558" s="8"/>
      <c r="BV46558" s="38"/>
    </row>
    <row r="46559" spans="44:74">
      <c r="AR46559" s="8"/>
      <c r="BV46559" s="38"/>
    </row>
    <row r="46560" spans="44:74">
      <c r="AR46560" s="8"/>
      <c r="BV46560" s="38"/>
    </row>
    <row r="46561" spans="44:74">
      <c r="AR46561" s="8"/>
      <c r="BV46561" s="38"/>
    </row>
    <row r="46562" spans="44:74">
      <c r="AR46562" s="8"/>
      <c r="BV46562" s="38"/>
    </row>
    <row r="46563" spans="44:74">
      <c r="AR46563" s="8"/>
      <c r="BV46563" s="38"/>
    </row>
    <row r="46564" spans="44:74">
      <c r="AR46564" s="8"/>
      <c r="BV46564" s="38"/>
    </row>
    <row r="46565" spans="44:74">
      <c r="AR46565" s="8"/>
      <c r="BV46565" s="38"/>
    </row>
    <row r="46566" spans="44:74">
      <c r="AR46566" s="8"/>
      <c r="BV46566" s="38"/>
    </row>
    <row r="46567" spans="44:74">
      <c r="AR46567" s="8"/>
      <c r="BV46567" s="38"/>
    </row>
    <row r="46568" spans="44:74">
      <c r="AR46568" s="8"/>
      <c r="BV46568" s="38"/>
    </row>
    <row r="46569" spans="44:74">
      <c r="AR46569" s="8"/>
      <c r="BV46569" s="38"/>
    </row>
    <row r="46570" spans="44:74">
      <c r="AR46570" s="8"/>
      <c r="BV46570" s="38"/>
    </row>
    <row r="46571" spans="44:74">
      <c r="AR46571" s="8"/>
      <c r="BV46571" s="38"/>
    </row>
    <row r="46572" spans="44:74">
      <c r="AR46572" s="8"/>
      <c r="BV46572" s="38"/>
    </row>
    <row r="46573" spans="44:74">
      <c r="AR46573" s="8"/>
      <c r="BV46573" s="38"/>
    </row>
    <row r="46574" spans="44:74">
      <c r="AR46574" s="8"/>
      <c r="BV46574" s="38"/>
    </row>
    <row r="46575" spans="44:74">
      <c r="AR46575" s="8"/>
      <c r="BV46575" s="38"/>
    </row>
    <row r="46576" spans="44:74">
      <c r="AR46576" s="8"/>
      <c r="BV46576" s="38"/>
    </row>
    <row r="46577" spans="44:74">
      <c r="AR46577" s="8"/>
      <c r="BV46577" s="38"/>
    </row>
    <row r="46578" spans="44:74">
      <c r="AR46578" s="8"/>
      <c r="BV46578" s="38"/>
    </row>
    <row r="46579" spans="44:74">
      <c r="AR46579" s="8"/>
      <c r="BV46579" s="38"/>
    </row>
    <row r="46580" spans="44:74">
      <c r="AR46580" s="8"/>
      <c r="BV46580" s="38"/>
    </row>
    <row r="46581" spans="44:74">
      <c r="AR46581" s="8"/>
      <c r="BV46581" s="38"/>
    </row>
    <row r="46582" spans="44:74">
      <c r="AR46582" s="8"/>
      <c r="BV46582" s="38"/>
    </row>
    <row r="46583" spans="44:74">
      <c r="AR46583" s="8"/>
      <c r="BV46583" s="38"/>
    </row>
    <row r="46584" spans="44:74">
      <c r="AR46584" s="8"/>
      <c r="BV46584" s="38"/>
    </row>
    <row r="46585" spans="44:74">
      <c r="AR46585" s="8"/>
      <c r="BV46585" s="38"/>
    </row>
    <row r="46586" spans="44:74">
      <c r="AR46586" s="8"/>
      <c r="BV46586" s="38"/>
    </row>
    <row r="46587" spans="44:74">
      <c r="AR46587" s="8"/>
      <c r="BV46587" s="38"/>
    </row>
    <row r="46588" spans="44:74">
      <c r="AR46588" s="8"/>
      <c r="BV46588" s="38"/>
    </row>
    <row r="46589" spans="44:74">
      <c r="AR46589" s="8"/>
      <c r="BV46589" s="38"/>
    </row>
    <row r="46590" spans="44:74">
      <c r="AR46590" s="8"/>
      <c r="BV46590" s="38"/>
    </row>
    <row r="46591" spans="44:74">
      <c r="AR46591" s="8"/>
      <c r="BV46591" s="38"/>
    </row>
    <row r="46592" spans="44:74">
      <c r="AR46592" s="8"/>
      <c r="BV46592" s="38"/>
    </row>
    <row r="46593" spans="44:74">
      <c r="AR46593" s="8"/>
      <c r="BV46593" s="38"/>
    </row>
    <row r="46594" spans="44:74">
      <c r="AR46594" s="8"/>
      <c r="BV46594" s="38"/>
    </row>
    <row r="46595" spans="44:74">
      <c r="AR46595" s="8"/>
      <c r="BV46595" s="38"/>
    </row>
    <row r="46596" spans="44:74">
      <c r="AR46596" s="8"/>
      <c r="BV46596" s="38"/>
    </row>
    <row r="46597" spans="44:74">
      <c r="AR46597" s="8"/>
      <c r="BV46597" s="38"/>
    </row>
    <row r="46598" spans="44:74">
      <c r="AR46598" s="8"/>
      <c r="BV46598" s="38"/>
    </row>
    <row r="46599" spans="44:74">
      <c r="AR46599" s="8"/>
      <c r="BV46599" s="38"/>
    </row>
    <row r="46600" spans="44:74">
      <c r="AR46600" s="8"/>
      <c r="BV46600" s="38"/>
    </row>
    <row r="46601" spans="44:74">
      <c r="AR46601" s="8"/>
      <c r="BV46601" s="38"/>
    </row>
    <row r="46602" spans="44:74">
      <c r="AR46602" s="8"/>
      <c r="BV46602" s="38"/>
    </row>
    <row r="46603" spans="44:74">
      <c r="AR46603" s="8"/>
      <c r="BV46603" s="38"/>
    </row>
    <row r="46604" spans="44:74">
      <c r="AR46604" s="8"/>
      <c r="BV46604" s="38"/>
    </row>
    <row r="46605" spans="44:74">
      <c r="AR46605" s="8"/>
      <c r="BV46605" s="38"/>
    </row>
    <row r="46606" spans="44:74">
      <c r="AR46606" s="8"/>
      <c r="BV46606" s="38"/>
    </row>
    <row r="46607" spans="44:74">
      <c r="AR46607" s="8"/>
      <c r="BV46607" s="38"/>
    </row>
    <row r="46608" spans="44:74">
      <c r="AR46608" s="8"/>
      <c r="BV46608" s="38"/>
    </row>
    <row r="46609" spans="44:74">
      <c r="AR46609" s="8"/>
      <c r="BV46609" s="38"/>
    </row>
    <row r="46610" spans="44:74">
      <c r="AR46610" s="8"/>
      <c r="BV46610" s="38"/>
    </row>
    <row r="46611" spans="44:74">
      <c r="AR46611" s="8"/>
      <c r="BV46611" s="38"/>
    </row>
    <row r="46612" spans="44:74">
      <c r="AR46612" s="8"/>
      <c r="BV46612" s="38"/>
    </row>
    <row r="46613" spans="44:74">
      <c r="AR46613" s="8"/>
      <c r="BV46613" s="38"/>
    </row>
    <row r="46614" spans="44:74">
      <c r="AR46614" s="8"/>
      <c r="BV46614" s="38"/>
    </row>
    <row r="46615" spans="44:74">
      <c r="AR46615" s="8"/>
      <c r="BV46615" s="38"/>
    </row>
    <row r="46616" spans="44:74">
      <c r="AR46616" s="8"/>
      <c r="BV46616" s="38"/>
    </row>
    <row r="46617" spans="44:74">
      <c r="AR46617" s="8"/>
      <c r="BV46617" s="38"/>
    </row>
    <row r="46618" spans="44:74">
      <c r="AR46618" s="8"/>
      <c r="BV46618" s="38"/>
    </row>
    <row r="46619" spans="44:74">
      <c r="AR46619" s="8"/>
      <c r="BV46619" s="38"/>
    </row>
    <row r="46620" spans="44:74">
      <c r="AR46620" s="8"/>
      <c r="BV46620" s="38"/>
    </row>
    <row r="46621" spans="44:74">
      <c r="AR46621" s="8"/>
      <c r="BV46621" s="38"/>
    </row>
    <row r="46622" spans="44:74">
      <c r="AR46622" s="8"/>
      <c r="BV46622" s="38"/>
    </row>
    <row r="46623" spans="44:74">
      <c r="AR46623" s="8"/>
      <c r="BV46623" s="38"/>
    </row>
    <row r="46624" spans="44:74">
      <c r="AR46624" s="8"/>
      <c r="BV46624" s="38"/>
    </row>
    <row r="46625" spans="44:74">
      <c r="AR46625" s="8"/>
      <c r="BV46625" s="38"/>
    </row>
    <row r="46626" spans="44:74">
      <c r="AR46626" s="8"/>
      <c r="BV46626" s="38"/>
    </row>
    <row r="46627" spans="44:74">
      <c r="AR46627" s="8"/>
      <c r="BV46627" s="38"/>
    </row>
    <row r="46628" spans="44:74">
      <c r="AR46628" s="8"/>
      <c r="BV46628" s="38"/>
    </row>
    <row r="46629" spans="44:74">
      <c r="AR46629" s="8"/>
      <c r="BV46629" s="38"/>
    </row>
    <row r="46630" spans="44:74">
      <c r="AR46630" s="8"/>
      <c r="BV46630" s="38"/>
    </row>
    <row r="46631" spans="44:74">
      <c r="AR46631" s="8"/>
      <c r="BV46631" s="38"/>
    </row>
    <row r="46632" spans="44:74">
      <c r="AR46632" s="8"/>
      <c r="BV46632" s="38"/>
    </row>
    <row r="46633" spans="44:74">
      <c r="AR46633" s="8"/>
      <c r="BV46633" s="38"/>
    </row>
    <row r="46634" spans="44:74">
      <c r="AR46634" s="8"/>
      <c r="BV46634" s="38"/>
    </row>
    <row r="46635" spans="44:74">
      <c r="AR46635" s="8"/>
      <c r="BV46635" s="38"/>
    </row>
    <row r="46636" spans="44:74">
      <c r="AR46636" s="8"/>
      <c r="BV46636" s="38"/>
    </row>
    <row r="46637" spans="44:74">
      <c r="AR46637" s="8"/>
      <c r="BV46637" s="38"/>
    </row>
    <row r="46638" spans="44:74">
      <c r="AR46638" s="8"/>
      <c r="BV46638" s="38"/>
    </row>
    <row r="46639" spans="44:74">
      <c r="AR46639" s="8"/>
      <c r="BV46639" s="38"/>
    </row>
    <row r="46640" spans="44:74">
      <c r="AR46640" s="8"/>
      <c r="BV46640" s="38"/>
    </row>
    <row r="46641" spans="44:74">
      <c r="AR46641" s="8"/>
      <c r="BV46641" s="38"/>
    </row>
    <row r="46642" spans="44:74">
      <c r="AR46642" s="8"/>
      <c r="BV46642" s="38"/>
    </row>
    <row r="46643" spans="44:74">
      <c r="AR46643" s="8"/>
      <c r="BV46643" s="38"/>
    </row>
    <row r="46644" spans="44:74">
      <c r="AR46644" s="8"/>
      <c r="BV46644" s="38"/>
    </row>
    <row r="46645" spans="44:74">
      <c r="AR46645" s="8"/>
      <c r="BV46645" s="38"/>
    </row>
    <row r="46646" spans="44:74">
      <c r="AR46646" s="8"/>
      <c r="BV46646" s="38"/>
    </row>
    <row r="46647" spans="44:74">
      <c r="AR46647" s="8"/>
      <c r="BV46647" s="38"/>
    </row>
    <row r="46648" spans="44:74">
      <c r="AR46648" s="8"/>
      <c r="BV46648" s="38"/>
    </row>
    <row r="46649" spans="44:74">
      <c r="AR46649" s="8"/>
      <c r="BV46649" s="38"/>
    </row>
    <row r="46650" spans="44:74">
      <c r="AR46650" s="8"/>
      <c r="BV46650" s="38"/>
    </row>
    <row r="46651" spans="44:74">
      <c r="AR46651" s="8"/>
      <c r="BV46651" s="38"/>
    </row>
    <row r="46652" spans="44:74">
      <c r="AR46652" s="8"/>
      <c r="BV46652" s="38"/>
    </row>
    <row r="46653" spans="44:74">
      <c r="AR46653" s="8"/>
      <c r="BV46653" s="38"/>
    </row>
    <row r="46654" spans="44:74">
      <c r="AR46654" s="8"/>
      <c r="BV46654" s="38"/>
    </row>
    <row r="46655" spans="44:74">
      <c r="AR46655" s="8"/>
      <c r="BV46655" s="38"/>
    </row>
    <row r="46656" spans="44:74">
      <c r="AR46656" s="8"/>
      <c r="BV46656" s="38"/>
    </row>
    <row r="46657" spans="44:74">
      <c r="AR46657" s="8"/>
      <c r="BV46657" s="38"/>
    </row>
    <row r="46658" spans="44:74">
      <c r="AR46658" s="8"/>
      <c r="BV46658" s="38"/>
    </row>
    <row r="46659" spans="44:74">
      <c r="AR46659" s="8"/>
      <c r="BV46659" s="38"/>
    </row>
    <row r="46660" spans="44:74">
      <c r="AR46660" s="8"/>
      <c r="BV46660" s="38"/>
    </row>
    <row r="46661" spans="44:74">
      <c r="AR46661" s="8"/>
      <c r="BV46661" s="38"/>
    </row>
    <row r="46662" spans="44:74">
      <c r="AR46662" s="8"/>
      <c r="BV46662" s="38"/>
    </row>
    <row r="46663" spans="44:74">
      <c r="AR46663" s="8"/>
      <c r="BV46663" s="38"/>
    </row>
    <row r="46664" spans="44:74">
      <c r="AR46664" s="8"/>
      <c r="BV46664" s="38"/>
    </row>
    <row r="46665" spans="44:74">
      <c r="AR46665" s="8"/>
      <c r="BV46665" s="38"/>
    </row>
    <row r="46666" spans="44:74">
      <c r="AR46666" s="8"/>
      <c r="BV46666" s="38"/>
    </row>
    <row r="46667" spans="44:74">
      <c r="AR46667" s="8"/>
      <c r="BV46667" s="38"/>
    </row>
    <row r="46668" spans="44:74">
      <c r="AR46668" s="8"/>
      <c r="BV46668" s="38"/>
    </row>
    <row r="46669" spans="44:74">
      <c r="AR46669" s="8"/>
      <c r="BV46669" s="38"/>
    </row>
    <row r="46670" spans="44:74">
      <c r="AR46670" s="8"/>
      <c r="BV46670" s="38"/>
    </row>
    <row r="46671" spans="44:74">
      <c r="AR46671" s="8"/>
      <c r="BV46671" s="38"/>
    </row>
    <row r="46672" spans="44:74">
      <c r="AR46672" s="8"/>
      <c r="BV46672" s="38"/>
    </row>
    <row r="46673" spans="44:74">
      <c r="AR46673" s="8"/>
      <c r="BV46673" s="38"/>
    </row>
    <row r="46674" spans="44:74">
      <c r="AR46674" s="8"/>
      <c r="BV46674" s="38"/>
    </row>
    <row r="46675" spans="44:74">
      <c r="AR46675" s="8"/>
      <c r="BV46675" s="38"/>
    </row>
    <row r="46676" spans="44:74">
      <c r="AR46676" s="8"/>
      <c r="BV46676" s="38"/>
    </row>
    <row r="46677" spans="44:74">
      <c r="AR46677" s="8"/>
      <c r="BV46677" s="38"/>
    </row>
    <row r="46678" spans="44:74">
      <c r="AR46678" s="8"/>
      <c r="BV46678" s="38"/>
    </row>
    <row r="46679" spans="44:74">
      <c r="AR46679" s="8"/>
      <c r="BV46679" s="38"/>
    </row>
    <row r="46680" spans="44:74">
      <c r="AR46680" s="8"/>
      <c r="BV46680" s="38"/>
    </row>
    <row r="46681" spans="44:74">
      <c r="AR46681" s="8"/>
      <c r="BV46681" s="38"/>
    </row>
    <row r="46682" spans="44:74">
      <c r="AR46682" s="8"/>
      <c r="BV46682" s="38"/>
    </row>
    <row r="46683" spans="44:74">
      <c r="AR46683" s="8"/>
      <c r="BV46683" s="38"/>
    </row>
    <row r="46684" spans="44:74">
      <c r="AR46684" s="8"/>
      <c r="BV46684" s="38"/>
    </row>
    <row r="46685" spans="44:74">
      <c r="AR46685" s="8"/>
      <c r="BV46685" s="38"/>
    </row>
    <row r="46686" spans="44:74">
      <c r="AR46686" s="8"/>
      <c r="BV46686" s="38"/>
    </row>
    <row r="46687" spans="44:74">
      <c r="AR46687" s="8"/>
      <c r="BV46687" s="38"/>
    </row>
    <row r="46688" spans="44:74">
      <c r="AR46688" s="8"/>
      <c r="BV46688" s="38"/>
    </row>
    <row r="46689" spans="44:74">
      <c r="AR46689" s="8"/>
      <c r="BV46689" s="38"/>
    </row>
    <row r="46690" spans="44:74">
      <c r="AR46690" s="8"/>
      <c r="BV46690" s="38"/>
    </row>
    <row r="46691" spans="44:74">
      <c r="AR46691" s="8"/>
      <c r="BV46691" s="38"/>
    </row>
    <row r="46692" spans="44:74">
      <c r="AR46692" s="8"/>
      <c r="BV46692" s="38"/>
    </row>
    <row r="46693" spans="44:74">
      <c r="AR46693" s="8"/>
      <c r="BV46693" s="38"/>
    </row>
    <row r="46694" spans="44:74">
      <c r="AR46694" s="8"/>
      <c r="BV46694" s="38"/>
    </row>
    <row r="46695" spans="44:74">
      <c r="AR46695" s="8"/>
      <c r="BV46695" s="38"/>
    </row>
    <row r="46696" spans="44:74">
      <c r="AR46696" s="8"/>
      <c r="BV46696" s="38"/>
    </row>
    <row r="46697" spans="44:74">
      <c r="AR46697" s="8"/>
      <c r="BV46697" s="38"/>
    </row>
    <row r="46698" spans="44:74">
      <c r="AR46698" s="8"/>
      <c r="BV46698" s="38"/>
    </row>
    <row r="46699" spans="44:74">
      <c r="AR46699" s="8"/>
      <c r="BV46699" s="38"/>
    </row>
    <row r="46700" spans="44:74">
      <c r="AR46700" s="8"/>
      <c r="BV46700" s="38"/>
    </row>
    <row r="46701" spans="44:74">
      <c r="AR46701" s="8"/>
      <c r="BV46701" s="38"/>
    </row>
    <row r="46702" spans="44:74">
      <c r="AR46702" s="8"/>
      <c r="BV46702" s="38"/>
    </row>
    <row r="46703" spans="44:74">
      <c r="AR46703" s="8"/>
      <c r="BV46703" s="38"/>
    </row>
    <row r="46704" spans="44:74">
      <c r="AR46704" s="8"/>
      <c r="BV46704" s="38"/>
    </row>
    <row r="46705" spans="44:74">
      <c r="AR46705" s="8"/>
      <c r="BV46705" s="38"/>
    </row>
    <row r="46706" spans="44:74">
      <c r="AR46706" s="8"/>
      <c r="BV46706" s="38"/>
    </row>
    <row r="46707" spans="44:74">
      <c r="AR46707" s="8"/>
      <c r="BV46707" s="38"/>
    </row>
    <row r="46708" spans="44:74">
      <c r="AR46708" s="8"/>
      <c r="BV46708" s="38"/>
    </row>
    <row r="46709" spans="44:74">
      <c r="AR46709" s="8"/>
      <c r="BV46709" s="38"/>
    </row>
    <row r="46710" spans="44:74">
      <c r="AR46710" s="8"/>
      <c r="BV46710" s="38"/>
    </row>
    <row r="46711" spans="44:74">
      <c r="AR46711" s="8"/>
      <c r="BV46711" s="38"/>
    </row>
    <row r="46712" spans="44:74">
      <c r="AR46712" s="8"/>
      <c r="BV46712" s="38"/>
    </row>
    <row r="46713" spans="44:74">
      <c r="AR46713" s="8"/>
      <c r="BV46713" s="38"/>
    </row>
    <row r="46714" spans="44:74">
      <c r="AR46714" s="8"/>
      <c r="BV46714" s="38"/>
    </row>
    <row r="46715" spans="44:74">
      <c r="AR46715" s="8"/>
      <c r="BV46715" s="38"/>
    </row>
    <row r="46716" spans="44:74">
      <c r="AR46716" s="8"/>
      <c r="BV46716" s="38"/>
    </row>
    <row r="46717" spans="44:74">
      <c r="AR46717" s="8"/>
      <c r="BV46717" s="38"/>
    </row>
    <row r="46718" spans="44:74">
      <c r="AR46718" s="8"/>
      <c r="BV46718" s="38"/>
    </row>
    <row r="46719" spans="44:74">
      <c r="AR46719" s="8"/>
      <c r="BV46719" s="38"/>
    </row>
    <row r="46720" spans="44:74">
      <c r="AR46720" s="8"/>
      <c r="BV46720" s="38"/>
    </row>
    <row r="46721" spans="44:74">
      <c r="AR46721" s="8"/>
      <c r="BV46721" s="38"/>
    </row>
    <row r="46722" spans="44:74">
      <c r="AR46722" s="8"/>
      <c r="BV46722" s="38"/>
    </row>
    <row r="46723" spans="44:74">
      <c r="AR46723" s="8"/>
      <c r="BV46723" s="38"/>
    </row>
    <row r="46724" spans="44:74">
      <c r="AR46724" s="8"/>
      <c r="BV46724" s="38"/>
    </row>
    <row r="46725" spans="44:74">
      <c r="AR46725" s="8"/>
      <c r="BV46725" s="38"/>
    </row>
    <row r="46726" spans="44:74">
      <c r="AR46726" s="8"/>
      <c r="BV46726" s="38"/>
    </row>
    <row r="46727" spans="44:74">
      <c r="AR46727" s="8"/>
      <c r="BV46727" s="38"/>
    </row>
    <row r="46728" spans="44:74">
      <c r="AR46728" s="8"/>
      <c r="BV46728" s="38"/>
    </row>
    <row r="46729" spans="44:74">
      <c r="AR46729" s="8"/>
      <c r="BV46729" s="38"/>
    </row>
    <row r="46730" spans="44:74">
      <c r="AR46730" s="8"/>
      <c r="BV46730" s="38"/>
    </row>
    <row r="46731" spans="44:74">
      <c r="AR46731" s="8"/>
      <c r="BV46731" s="38"/>
    </row>
    <row r="46732" spans="44:74">
      <c r="AR46732" s="8"/>
      <c r="BV46732" s="38"/>
    </row>
    <row r="46733" spans="44:74">
      <c r="AR46733" s="8"/>
      <c r="BV46733" s="38"/>
    </row>
    <row r="46734" spans="44:74">
      <c r="AR46734" s="8"/>
      <c r="BV46734" s="38"/>
    </row>
    <row r="46735" spans="44:74">
      <c r="AR46735" s="8"/>
      <c r="BV46735" s="38"/>
    </row>
    <row r="46736" spans="44:74">
      <c r="AR46736" s="8"/>
      <c r="BV46736" s="38"/>
    </row>
    <row r="46737" spans="44:74">
      <c r="AR46737" s="8"/>
      <c r="BV46737" s="38"/>
    </row>
    <row r="46738" spans="44:74">
      <c r="AR46738" s="8"/>
      <c r="BV46738" s="38"/>
    </row>
    <row r="46739" spans="44:74">
      <c r="AR46739" s="8"/>
      <c r="BV46739" s="38"/>
    </row>
    <row r="46740" spans="44:74">
      <c r="AR46740" s="8"/>
      <c r="BV46740" s="38"/>
    </row>
    <row r="46741" spans="44:74">
      <c r="AR46741" s="8"/>
      <c r="BV46741" s="38"/>
    </row>
    <row r="46742" spans="44:74">
      <c r="AR46742" s="8"/>
      <c r="BV46742" s="38"/>
    </row>
    <row r="46743" spans="44:74">
      <c r="AR46743" s="8"/>
      <c r="BV46743" s="38"/>
    </row>
    <row r="46744" spans="44:74">
      <c r="AR46744" s="8"/>
      <c r="BV46744" s="38"/>
    </row>
    <row r="46745" spans="44:74">
      <c r="AR46745" s="8"/>
      <c r="BV46745" s="38"/>
    </row>
    <row r="46746" spans="44:74">
      <c r="AR46746" s="8"/>
      <c r="BV46746" s="38"/>
    </row>
    <row r="46747" spans="44:74">
      <c r="AR46747" s="8"/>
      <c r="BV46747" s="38"/>
    </row>
    <row r="46748" spans="44:74">
      <c r="AR46748" s="8"/>
      <c r="BV46748" s="38"/>
    </row>
    <row r="46749" spans="44:74">
      <c r="AR46749" s="8"/>
      <c r="BV46749" s="38"/>
    </row>
    <row r="46750" spans="44:74">
      <c r="AR46750" s="8"/>
      <c r="BV46750" s="38"/>
    </row>
    <row r="46751" spans="44:74">
      <c r="AR46751" s="8"/>
      <c r="BV46751" s="38"/>
    </row>
    <row r="46752" spans="44:74">
      <c r="AR46752" s="8"/>
      <c r="BV46752" s="38"/>
    </row>
    <row r="46753" spans="44:74">
      <c r="AR46753" s="8"/>
      <c r="BV46753" s="38"/>
    </row>
    <row r="46754" spans="44:74">
      <c r="AR46754" s="8"/>
      <c r="BV46754" s="38"/>
    </row>
    <row r="46755" spans="44:74">
      <c r="AR46755" s="8"/>
      <c r="BV46755" s="38"/>
    </row>
    <row r="46756" spans="44:74">
      <c r="AR46756" s="8"/>
      <c r="BV46756" s="38"/>
    </row>
    <row r="46757" spans="44:74">
      <c r="AR46757" s="8"/>
      <c r="BV46757" s="38"/>
    </row>
    <row r="46758" spans="44:74">
      <c r="AR46758" s="8"/>
      <c r="BV46758" s="38"/>
    </row>
    <row r="46759" spans="44:74">
      <c r="AR46759" s="8"/>
      <c r="BV46759" s="38"/>
    </row>
    <row r="46760" spans="44:74">
      <c r="AR46760" s="8"/>
      <c r="BV46760" s="38"/>
    </row>
    <row r="46761" spans="44:74">
      <c r="AR46761" s="8"/>
      <c r="BV46761" s="38"/>
    </row>
    <row r="46762" spans="44:74">
      <c r="AR46762" s="8"/>
      <c r="BV46762" s="38"/>
    </row>
    <row r="46763" spans="44:74">
      <c r="AR46763" s="8"/>
      <c r="BV46763" s="38"/>
    </row>
    <row r="46764" spans="44:74">
      <c r="AR46764" s="8"/>
      <c r="BV46764" s="38"/>
    </row>
    <row r="46765" spans="44:74">
      <c r="AR46765" s="8"/>
      <c r="BV46765" s="38"/>
    </row>
    <row r="46766" spans="44:74">
      <c r="AR46766" s="8"/>
      <c r="BV46766" s="38"/>
    </row>
    <row r="46767" spans="44:74">
      <c r="AR46767" s="8"/>
      <c r="BV46767" s="38"/>
    </row>
    <row r="46768" spans="44:74">
      <c r="AR46768" s="8"/>
      <c r="BV46768" s="38"/>
    </row>
    <row r="46769" spans="44:74">
      <c r="AR46769" s="8"/>
      <c r="BV46769" s="38"/>
    </row>
    <row r="46770" spans="44:74">
      <c r="AR46770" s="8"/>
      <c r="BV46770" s="38"/>
    </row>
    <row r="46771" spans="44:74">
      <c r="AR46771" s="8"/>
      <c r="BV46771" s="38"/>
    </row>
    <row r="46772" spans="44:74">
      <c r="AR46772" s="8"/>
      <c r="BV46772" s="38"/>
    </row>
    <row r="46773" spans="44:74">
      <c r="AR46773" s="8"/>
      <c r="BV46773" s="38"/>
    </row>
    <row r="46774" spans="44:74">
      <c r="AR46774" s="8"/>
      <c r="BV46774" s="38"/>
    </row>
    <row r="46775" spans="44:74">
      <c r="AR46775" s="8"/>
      <c r="BV46775" s="38"/>
    </row>
    <row r="46776" spans="44:74">
      <c r="AR46776" s="8"/>
      <c r="BV46776" s="38"/>
    </row>
    <row r="46777" spans="44:74">
      <c r="AR46777" s="8"/>
      <c r="BV46777" s="38"/>
    </row>
    <row r="46778" spans="44:74">
      <c r="AR46778" s="8"/>
      <c r="BV46778" s="38"/>
    </row>
    <row r="46779" spans="44:74">
      <c r="AR46779" s="8"/>
      <c r="BV46779" s="38"/>
    </row>
    <row r="46780" spans="44:74">
      <c r="AR46780" s="8"/>
      <c r="BV46780" s="38"/>
    </row>
    <row r="46781" spans="44:74">
      <c r="AR46781" s="8"/>
      <c r="BV46781" s="38"/>
    </row>
    <row r="46782" spans="44:74">
      <c r="AR46782" s="8"/>
      <c r="BV46782" s="38"/>
    </row>
    <row r="46783" spans="44:74">
      <c r="AR46783" s="8"/>
      <c r="BV46783" s="38"/>
    </row>
    <row r="46784" spans="44:74">
      <c r="AR46784" s="8"/>
      <c r="BV46784" s="38"/>
    </row>
    <row r="46785" spans="44:74">
      <c r="AR46785" s="8"/>
      <c r="BV46785" s="38"/>
    </row>
    <row r="46786" spans="44:74">
      <c r="AR46786" s="8"/>
      <c r="BV46786" s="38"/>
    </row>
    <row r="46787" spans="44:74">
      <c r="AR46787" s="8"/>
      <c r="BV46787" s="38"/>
    </row>
    <row r="46788" spans="44:74">
      <c r="AR46788" s="8"/>
      <c r="BV46788" s="38"/>
    </row>
    <row r="46789" spans="44:74">
      <c r="AR46789" s="8"/>
      <c r="BV46789" s="38"/>
    </row>
    <row r="46790" spans="44:74">
      <c r="AR46790" s="8"/>
      <c r="BV46790" s="38"/>
    </row>
    <row r="46791" spans="44:74">
      <c r="AR46791" s="8"/>
      <c r="BV46791" s="38"/>
    </row>
    <row r="46792" spans="44:74">
      <c r="AR46792" s="8"/>
      <c r="BV46792" s="38"/>
    </row>
    <row r="46793" spans="44:74">
      <c r="AR46793" s="8"/>
      <c r="BV46793" s="38"/>
    </row>
    <row r="46794" spans="44:74">
      <c r="AR46794" s="8"/>
      <c r="BV46794" s="38"/>
    </row>
    <row r="46795" spans="44:74">
      <c r="AR46795" s="8"/>
      <c r="BV46795" s="38"/>
    </row>
    <row r="46796" spans="44:74">
      <c r="AR46796" s="8"/>
      <c r="BV46796" s="38"/>
    </row>
    <row r="46797" spans="44:74">
      <c r="AR46797" s="8"/>
      <c r="BV46797" s="38"/>
    </row>
    <row r="46798" spans="44:74">
      <c r="AR46798" s="8"/>
      <c r="BV46798" s="38"/>
    </row>
    <row r="46799" spans="44:74">
      <c r="AR46799" s="8"/>
      <c r="BV46799" s="38"/>
    </row>
    <row r="46800" spans="44:74">
      <c r="AR46800" s="8"/>
      <c r="BV46800" s="38"/>
    </row>
    <row r="46801" spans="44:74">
      <c r="AR46801" s="8"/>
      <c r="BV46801" s="38"/>
    </row>
    <row r="46802" spans="44:74">
      <c r="AR46802" s="8"/>
      <c r="BV46802" s="38"/>
    </row>
    <row r="46803" spans="44:74">
      <c r="AR46803" s="8"/>
      <c r="BV46803" s="38"/>
    </row>
    <row r="46804" spans="44:74">
      <c r="AR46804" s="8"/>
      <c r="BV46804" s="38"/>
    </row>
    <row r="46805" spans="44:74">
      <c r="AR46805" s="8"/>
      <c r="BV46805" s="38"/>
    </row>
    <row r="46806" spans="44:74">
      <c r="AR46806" s="8"/>
      <c r="BV46806" s="38"/>
    </row>
    <row r="46807" spans="44:74">
      <c r="AR46807" s="8"/>
      <c r="BV46807" s="38"/>
    </row>
    <row r="46808" spans="44:74">
      <c r="AR46808" s="8"/>
      <c r="BV46808" s="38"/>
    </row>
    <row r="46809" spans="44:74">
      <c r="AR46809" s="8"/>
      <c r="BV46809" s="38"/>
    </row>
    <row r="46810" spans="44:74">
      <c r="AR46810" s="8"/>
      <c r="BV46810" s="38"/>
    </row>
    <row r="46811" spans="44:74">
      <c r="AR46811" s="8"/>
      <c r="BV46811" s="38"/>
    </row>
    <row r="46812" spans="44:74">
      <c r="AR46812" s="8"/>
      <c r="BV46812" s="38"/>
    </row>
    <row r="46813" spans="44:74">
      <c r="AR46813" s="8"/>
      <c r="BV46813" s="38"/>
    </row>
    <row r="46814" spans="44:74">
      <c r="AR46814" s="8"/>
      <c r="BV46814" s="38"/>
    </row>
    <row r="46815" spans="44:74">
      <c r="AR46815" s="8"/>
      <c r="BV46815" s="38"/>
    </row>
    <row r="46816" spans="44:74">
      <c r="AR46816" s="8"/>
      <c r="BV46816" s="38"/>
    </row>
    <row r="46817" spans="44:74">
      <c r="AR46817" s="8"/>
      <c r="BV46817" s="38"/>
    </row>
    <row r="46818" spans="44:74">
      <c r="AR46818" s="8"/>
      <c r="BV46818" s="38"/>
    </row>
    <row r="46819" spans="44:74">
      <c r="AR46819" s="8"/>
      <c r="BV46819" s="38"/>
    </row>
    <row r="46820" spans="44:74">
      <c r="AR46820" s="8"/>
      <c r="BV46820" s="38"/>
    </row>
    <row r="46821" spans="44:74">
      <c r="AR46821" s="8"/>
      <c r="BV46821" s="38"/>
    </row>
    <row r="46822" spans="44:74">
      <c r="AR46822" s="8"/>
      <c r="BV46822" s="38"/>
    </row>
    <row r="46823" spans="44:74">
      <c r="AR46823" s="8"/>
      <c r="BV46823" s="38"/>
    </row>
    <row r="46824" spans="44:74">
      <c r="AR46824" s="8"/>
      <c r="BV46824" s="38"/>
    </row>
    <row r="46825" spans="44:74">
      <c r="AR46825" s="8"/>
      <c r="BV46825" s="38"/>
    </row>
    <row r="46826" spans="44:74">
      <c r="AR46826" s="8"/>
      <c r="BV46826" s="38"/>
    </row>
    <row r="46827" spans="44:74">
      <c r="AR46827" s="8"/>
      <c r="BV46827" s="38"/>
    </row>
    <row r="46828" spans="44:74">
      <c r="AR46828" s="8"/>
      <c r="BV46828" s="38"/>
    </row>
    <row r="46829" spans="44:74">
      <c r="AR46829" s="8"/>
      <c r="BV46829" s="38"/>
    </row>
    <row r="46830" spans="44:74">
      <c r="AR46830" s="8"/>
      <c r="BV46830" s="38"/>
    </row>
    <row r="46831" spans="44:74">
      <c r="AR46831" s="8"/>
      <c r="BV46831" s="38"/>
    </row>
    <row r="46832" spans="44:74">
      <c r="AR46832" s="8"/>
      <c r="BV46832" s="38"/>
    </row>
    <row r="46833" spans="44:74">
      <c r="AR46833" s="8"/>
      <c r="BV46833" s="38"/>
    </row>
    <row r="46834" spans="44:74">
      <c r="AR46834" s="8"/>
      <c r="BV46834" s="38"/>
    </row>
    <row r="46835" spans="44:74">
      <c r="AR46835" s="8"/>
      <c r="BV46835" s="38"/>
    </row>
    <row r="46836" spans="44:74">
      <c r="AR46836" s="8"/>
      <c r="BV46836" s="38"/>
    </row>
    <row r="46837" spans="44:74">
      <c r="AR46837" s="8"/>
      <c r="BV46837" s="38"/>
    </row>
    <row r="46838" spans="44:74">
      <c r="AR46838" s="8"/>
      <c r="BV46838" s="38"/>
    </row>
    <row r="46839" spans="44:74">
      <c r="AR46839" s="8"/>
      <c r="BV46839" s="38"/>
    </row>
    <row r="46840" spans="44:74">
      <c r="AR46840" s="8"/>
      <c r="BV46840" s="38"/>
    </row>
    <row r="46841" spans="44:74">
      <c r="AR46841" s="8"/>
      <c r="BV46841" s="38"/>
    </row>
    <row r="46842" spans="44:74">
      <c r="AR46842" s="8"/>
      <c r="BV46842" s="38"/>
    </row>
    <row r="46843" spans="44:74">
      <c r="AR46843" s="8"/>
      <c r="BV46843" s="38"/>
    </row>
    <row r="46844" spans="44:74">
      <c r="AR46844" s="8"/>
      <c r="BV46844" s="38"/>
    </row>
    <row r="46845" spans="44:74">
      <c r="AR46845" s="8"/>
      <c r="BV46845" s="38"/>
    </row>
    <row r="46846" spans="44:74">
      <c r="AR46846" s="8"/>
      <c r="BV46846" s="38"/>
    </row>
    <row r="46847" spans="44:74">
      <c r="AR46847" s="8"/>
      <c r="BV46847" s="38"/>
    </row>
    <row r="46848" spans="44:74">
      <c r="AR46848" s="8"/>
      <c r="BV46848" s="38"/>
    </row>
    <row r="46849" spans="44:74">
      <c r="AR46849" s="8"/>
      <c r="BV46849" s="38"/>
    </row>
    <row r="46850" spans="44:74">
      <c r="AR46850" s="8"/>
      <c r="BV46850" s="38"/>
    </row>
    <row r="46851" spans="44:74">
      <c r="AR46851" s="8"/>
      <c r="BV46851" s="38"/>
    </row>
    <row r="46852" spans="44:74">
      <c r="AR46852" s="8"/>
      <c r="BV46852" s="38"/>
    </row>
    <row r="46853" spans="44:74">
      <c r="AR46853" s="8"/>
      <c r="BV46853" s="38"/>
    </row>
    <row r="46854" spans="44:74">
      <c r="AR46854" s="8"/>
      <c r="BV46854" s="38"/>
    </row>
    <row r="46855" spans="44:74">
      <c r="AR46855" s="8"/>
      <c r="BV46855" s="38"/>
    </row>
    <row r="46856" spans="44:74">
      <c r="AR46856" s="8"/>
      <c r="BV46856" s="38"/>
    </row>
    <row r="46857" spans="44:74">
      <c r="AR46857" s="8"/>
      <c r="BV46857" s="38"/>
    </row>
    <row r="46858" spans="44:74">
      <c r="AR46858" s="8"/>
      <c r="BV46858" s="38"/>
    </row>
    <row r="46859" spans="44:74">
      <c r="AR46859" s="8"/>
      <c r="BV46859" s="38"/>
    </row>
    <row r="46860" spans="44:74">
      <c r="AR46860" s="8"/>
      <c r="BV46860" s="38"/>
    </row>
    <row r="46861" spans="44:74">
      <c r="AR46861" s="8"/>
      <c r="BV46861" s="38"/>
    </row>
    <row r="46862" spans="44:74">
      <c r="AR46862" s="8"/>
      <c r="BV46862" s="38"/>
    </row>
    <row r="46863" spans="44:74">
      <c r="AR46863" s="8"/>
      <c r="BV46863" s="38"/>
    </row>
    <row r="46864" spans="44:74">
      <c r="AR46864" s="8"/>
      <c r="BV46864" s="38"/>
    </row>
    <row r="46865" spans="44:74">
      <c r="AR46865" s="8"/>
      <c r="BV46865" s="38"/>
    </row>
    <row r="46866" spans="44:74">
      <c r="AR46866" s="8"/>
      <c r="BV46866" s="38"/>
    </row>
    <row r="46867" spans="44:74">
      <c r="AR46867" s="8"/>
      <c r="BV46867" s="38"/>
    </row>
    <row r="46868" spans="44:74">
      <c r="AR46868" s="8"/>
      <c r="BV46868" s="38"/>
    </row>
    <row r="46869" spans="44:74">
      <c r="AR46869" s="8"/>
      <c r="BV46869" s="38"/>
    </row>
    <row r="46870" spans="44:74">
      <c r="AR46870" s="8"/>
      <c r="BV46870" s="38"/>
    </row>
    <row r="46871" spans="44:74">
      <c r="AR46871" s="8"/>
      <c r="BV46871" s="38"/>
    </row>
    <row r="46872" spans="44:74">
      <c r="AR46872" s="8"/>
      <c r="BV46872" s="38"/>
    </row>
    <row r="46873" spans="44:74">
      <c r="AR46873" s="8"/>
      <c r="BV46873" s="38"/>
    </row>
    <row r="46874" spans="44:74">
      <c r="AR46874" s="8"/>
      <c r="BV46874" s="38"/>
    </row>
    <row r="46875" spans="44:74">
      <c r="AR46875" s="8"/>
      <c r="BV46875" s="38"/>
    </row>
    <row r="46876" spans="44:74">
      <c r="AR46876" s="8"/>
      <c r="BV46876" s="38"/>
    </row>
    <row r="46877" spans="44:74">
      <c r="AR46877" s="8"/>
      <c r="BV46877" s="38"/>
    </row>
    <row r="46878" spans="44:74">
      <c r="AR46878" s="8"/>
      <c r="BV46878" s="38"/>
    </row>
    <row r="46879" spans="44:74">
      <c r="AR46879" s="8"/>
      <c r="BV46879" s="38"/>
    </row>
    <row r="46880" spans="44:74">
      <c r="AR46880" s="8"/>
      <c r="BV46880" s="38"/>
    </row>
    <row r="46881" spans="44:74">
      <c r="AR46881" s="8"/>
      <c r="BV46881" s="38"/>
    </row>
    <row r="46882" spans="44:74">
      <c r="AR46882" s="8"/>
      <c r="BV46882" s="38"/>
    </row>
    <row r="46883" spans="44:74">
      <c r="AR46883" s="8"/>
      <c r="BV46883" s="38"/>
    </row>
    <row r="46884" spans="44:74">
      <c r="AR46884" s="8"/>
      <c r="BV46884" s="38"/>
    </row>
    <row r="46885" spans="44:74">
      <c r="AR46885" s="8"/>
      <c r="BV46885" s="38"/>
    </row>
    <row r="46886" spans="44:74">
      <c r="AR46886" s="8"/>
      <c r="BV46886" s="38"/>
    </row>
    <row r="46887" spans="44:74">
      <c r="AR46887" s="8"/>
      <c r="BV46887" s="38"/>
    </row>
    <row r="46888" spans="44:74">
      <c r="AR46888" s="8"/>
      <c r="BV46888" s="38"/>
    </row>
    <row r="46889" spans="44:74">
      <c r="AR46889" s="8"/>
      <c r="BV46889" s="38"/>
    </row>
    <row r="46890" spans="44:74">
      <c r="AR46890" s="8"/>
      <c r="BV46890" s="38"/>
    </row>
    <row r="46891" spans="44:74">
      <c r="AR46891" s="8"/>
      <c r="BV46891" s="38"/>
    </row>
    <row r="46892" spans="44:74">
      <c r="AR46892" s="8"/>
      <c r="BV46892" s="38"/>
    </row>
    <row r="46893" spans="44:74">
      <c r="AR46893" s="8"/>
      <c r="BV46893" s="38"/>
    </row>
    <row r="46894" spans="44:74">
      <c r="AR46894" s="8"/>
      <c r="BV46894" s="38"/>
    </row>
    <row r="46895" spans="44:74">
      <c r="AR46895" s="8"/>
      <c r="BV46895" s="38"/>
    </row>
    <row r="46896" spans="44:74">
      <c r="AR46896" s="8"/>
      <c r="BV46896" s="38"/>
    </row>
    <row r="46897" spans="44:74">
      <c r="AR46897" s="8"/>
      <c r="BV46897" s="38"/>
    </row>
    <row r="46898" spans="44:74">
      <c r="AR46898" s="8"/>
      <c r="BV46898" s="38"/>
    </row>
    <row r="46899" spans="44:74">
      <c r="AR46899" s="8"/>
      <c r="BV46899" s="38"/>
    </row>
    <row r="46900" spans="44:74">
      <c r="AR46900" s="8"/>
      <c r="BV46900" s="38"/>
    </row>
    <row r="46901" spans="44:74">
      <c r="AR46901" s="8"/>
      <c r="BV46901" s="38"/>
    </row>
    <row r="46902" spans="44:74">
      <c r="AR46902" s="8"/>
      <c r="BV46902" s="38"/>
    </row>
    <row r="46903" spans="44:74">
      <c r="AR46903" s="8"/>
      <c r="BV46903" s="38"/>
    </row>
    <row r="46904" spans="44:74">
      <c r="AR46904" s="8"/>
      <c r="BV46904" s="38"/>
    </row>
    <row r="46905" spans="44:74">
      <c r="AR46905" s="8"/>
      <c r="BV46905" s="38"/>
    </row>
    <row r="46906" spans="44:74">
      <c r="AR46906" s="8"/>
      <c r="BV46906" s="38"/>
    </row>
    <row r="46907" spans="44:74">
      <c r="AR46907" s="8"/>
      <c r="BV46907" s="38"/>
    </row>
    <row r="46908" spans="44:74">
      <c r="AR46908" s="8"/>
      <c r="BV46908" s="38"/>
    </row>
    <row r="46909" spans="44:74">
      <c r="AR46909" s="8"/>
      <c r="BV46909" s="38"/>
    </row>
    <row r="46910" spans="44:74">
      <c r="AR46910" s="8"/>
      <c r="BV46910" s="38"/>
    </row>
    <row r="46911" spans="44:74">
      <c r="AR46911" s="8"/>
      <c r="BV46911" s="38"/>
    </row>
    <row r="46912" spans="44:74">
      <c r="AR46912" s="8"/>
      <c r="BV46912" s="38"/>
    </row>
    <row r="46913" spans="44:74">
      <c r="AR46913" s="8"/>
      <c r="BV46913" s="38"/>
    </row>
    <row r="46914" spans="44:74">
      <c r="AR46914" s="8"/>
      <c r="BV46914" s="38"/>
    </row>
    <row r="46915" spans="44:74">
      <c r="AR46915" s="8"/>
      <c r="BV46915" s="38"/>
    </row>
    <row r="46916" spans="44:74">
      <c r="AR46916" s="8"/>
      <c r="BV46916" s="38"/>
    </row>
    <row r="46917" spans="44:74">
      <c r="AR46917" s="8"/>
      <c r="BV46917" s="38"/>
    </row>
    <row r="46918" spans="44:74">
      <c r="AR46918" s="8"/>
      <c r="BV46918" s="38"/>
    </row>
    <row r="46919" spans="44:74">
      <c r="AR46919" s="8"/>
      <c r="BV46919" s="38"/>
    </row>
    <row r="46920" spans="44:74">
      <c r="AR46920" s="8"/>
      <c r="BV46920" s="38"/>
    </row>
    <row r="46921" spans="44:74">
      <c r="AR46921" s="8"/>
      <c r="BV46921" s="38"/>
    </row>
    <row r="46922" spans="44:74">
      <c r="AR46922" s="8"/>
      <c r="BV46922" s="38"/>
    </row>
    <row r="46923" spans="44:74">
      <c r="AR46923" s="8"/>
      <c r="BV46923" s="38"/>
    </row>
    <row r="46924" spans="44:74">
      <c r="AR46924" s="8"/>
      <c r="BV46924" s="38"/>
    </row>
    <row r="46925" spans="44:74">
      <c r="AR46925" s="8"/>
      <c r="BV46925" s="38"/>
    </row>
    <row r="46926" spans="44:74">
      <c r="AR46926" s="8"/>
      <c r="BV46926" s="38"/>
    </row>
    <row r="46927" spans="44:74">
      <c r="AR46927" s="8"/>
      <c r="BV46927" s="38"/>
    </row>
    <row r="46928" spans="44:74">
      <c r="AR46928" s="8"/>
      <c r="BV46928" s="38"/>
    </row>
    <row r="46929" spans="44:74">
      <c r="AR46929" s="8"/>
      <c r="BV46929" s="38"/>
    </row>
    <row r="46930" spans="44:74">
      <c r="AR46930" s="8"/>
      <c r="BV46930" s="38"/>
    </row>
    <row r="46931" spans="44:74">
      <c r="AR46931" s="8"/>
      <c r="BV46931" s="38"/>
    </row>
    <row r="46932" spans="44:74">
      <c r="AR46932" s="8"/>
      <c r="BV46932" s="38"/>
    </row>
    <row r="46933" spans="44:74">
      <c r="AR46933" s="8"/>
      <c r="BV46933" s="38"/>
    </row>
    <row r="46934" spans="44:74">
      <c r="AR46934" s="8"/>
      <c r="BV46934" s="38"/>
    </row>
    <row r="46935" spans="44:74">
      <c r="AR46935" s="8"/>
      <c r="BV46935" s="38"/>
    </row>
    <row r="46936" spans="44:74">
      <c r="AR46936" s="8"/>
      <c r="BV46936" s="38"/>
    </row>
    <row r="46937" spans="44:74">
      <c r="AR46937" s="8"/>
      <c r="BV46937" s="38"/>
    </row>
    <row r="46938" spans="44:74">
      <c r="AR46938" s="8"/>
      <c r="BV46938" s="38"/>
    </row>
    <row r="46939" spans="44:74">
      <c r="AR46939" s="8"/>
      <c r="BV46939" s="38"/>
    </row>
    <row r="46940" spans="44:74">
      <c r="AR46940" s="8"/>
      <c r="BV46940" s="38"/>
    </row>
    <row r="46941" spans="44:74">
      <c r="AR46941" s="8"/>
      <c r="BV46941" s="38"/>
    </row>
    <row r="46942" spans="44:74">
      <c r="AR46942" s="8"/>
      <c r="BV46942" s="38"/>
    </row>
    <row r="46943" spans="44:74">
      <c r="AR46943" s="8"/>
      <c r="BV46943" s="38"/>
    </row>
    <row r="46944" spans="44:74">
      <c r="AR46944" s="8"/>
      <c r="BV46944" s="38"/>
    </row>
    <row r="46945" spans="44:74">
      <c r="AR46945" s="8"/>
      <c r="BV46945" s="38"/>
    </row>
    <row r="46946" spans="44:74">
      <c r="AR46946" s="8"/>
      <c r="BV46946" s="38"/>
    </row>
    <row r="46947" spans="44:74">
      <c r="AR46947" s="8"/>
      <c r="BV46947" s="38"/>
    </row>
    <row r="46948" spans="44:74">
      <c r="AR46948" s="8"/>
      <c r="BV46948" s="38"/>
    </row>
    <row r="46949" spans="44:74">
      <c r="AR46949" s="8"/>
      <c r="BV46949" s="38"/>
    </row>
    <row r="46950" spans="44:74">
      <c r="AR46950" s="8"/>
      <c r="BV46950" s="38"/>
    </row>
    <row r="46951" spans="44:74">
      <c r="AR46951" s="8"/>
      <c r="BV46951" s="38"/>
    </row>
    <row r="46952" spans="44:74">
      <c r="AR46952" s="8"/>
      <c r="BV46952" s="38"/>
    </row>
    <row r="46953" spans="44:74">
      <c r="AR46953" s="8"/>
      <c r="BV46953" s="38"/>
    </row>
    <row r="46954" spans="44:74">
      <c r="AR46954" s="8"/>
      <c r="BV46954" s="38"/>
    </row>
    <row r="46955" spans="44:74">
      <c r="AR46955" s="8"/>
      <c r="BV46955" s="38"/>
    </row>
    <row r="46956" spans="44:74">
      <c r="AR46956" s="8"/>
      <c r="BV46956" s="38"/>
    </row>
    <row r="46957" spans="44:74">
      <c r="AR46957" s="8"/>
      <c r="BV46957" s="38"/>
    </row>
    <row r="46958" spans="44:74">
      <c r="AR46958" s="8"/>
      <c r="BV46958" s="38"/>
    </row>
    <row r="46959" spans="44:74">
      <c r="AR46959" s="8"/>
      <c r="BV46959" s="38"/>
    </row>
    <row r="46960" spans="44:74">
      <c r="AR46960" s="8"/>
      <c r="BV46960" s="38"/>
    </row>
    <row r="46961" spans="44:74">
      <c r="AR46961" s="8"/>
      <c r="BV46961" s="38"/>
    </row>
    <row r="46962" spans="44:74">
      <c r="AR46962" s="8"/>
      <c r="BV46962" s="38"/>
    </row>
    <row r="46963" spans="44:74">
      <c r="AR46963" s="8"/>
      <c r="BV46963" s="38"/>
    </row>
    <row r="46964" spans="44:74">
      <c r="AR46964" s="8"/>
      <c r="BV46964" s="38"/>
    </row>
    <row r="46965" spans="44:74">
      <c r="AR46965" s="8"/>
      <c r="BV46965" s="38"/>
    </row>
    <row r="46966" spans="44:74">
      <c r="AR46966" s="8"/>
      <c r="BV46966" s="38"/>
    </row>
    <row r="46967" spans="44:74">
      <c r="AR46967" s="8"/>
      <c r="BV46967" s="38"/>
    </row>
    <row r="46968" spans="44:74">
      <c r="AR46968" s="8"/>
      <c r="BV46968" s="38"/>
    </row>
    <row r="46969" spans="44:74">
      <c r="AR46969" s="8"/>
      <c r="BV46969" s="38"/>
    </row>
    <row r="46970" spans="44:74">
      <c r="AR46970" s="8"/>
      <c r="BV46970" s="38"/>
    </row>
    <row r="46971" spans="44:74">
      <c r="AR46971" s="8"/>
      <c r="BV46971" s="38"/>
    </row>
    <row r="46972" spans="44:74">
      <c r="AR46972" s="8"/>
      <c r="BV46972" s="38"/>
    </row>
    <row r="46973" spans="44:74">
      <c r="AR46973" s="8"/>
      <c r="BV46973" s="38"/>
    </row>
    <row r="46974" spans="44:74">
      <c r="AR46974" s="8"/>
      <c r="BV46974" s="38"/>
    </row>
    <row r="46975" spans="44:74">
      <c r="AR46975" s="8"/>
      <c r="BV46975" s="38"/>
    </row>
    <row r="46976" spans="44:74">
      <c r="AR46976" s="8"/>
      <c r="BV46976" s="38"/>
    </row>
    <row r="46977" spans="44:74">
      <c r="AR46977" s="8"/>
      <c r="BV46977" s="38"/>
    </row>
    <row r="46978" spans="44:74">
      <c r="AR46978" s="8"/>
      <c r="BV46978" s="38"/>
    </row>
    <row r="46979" spans="44:74">
      <c r="AR46979" s="8"/>
      <c r="BV46979" s="38"/>
    </row>
    <row r="46980" spans="44:74">
      <c r="AR46980" s="8"/>
      <c r="BV46980" s="38"/>
    </row>
    <row r="46981" spans="44:74">
      <c r="AR46981" s="8"/>
      <c r="BV46981" s="38"/>
    </row>
    <row r="46982" spans="44:74">
      <c r="AR46982" s="8"/>
      <c r="BV46982" s="38"/>
    </row>
    <row r="46983" spans="44:74">
      <c r="AR46983" s="8"/>
      <c r="BV46983" s="38"/>
    </row>
    <row r="46984" spans="44:74">
      <c r="AR46984" s="8"/>
      <c r="BV46984" s="38"/>
    </row>
    <row r="46985" spans="44:74">
      <c r="AR46985" s="8"/>
      <c r="BV46985" s="38"/>
    </row>
    <row r="46986" spans="44:74">
      <c r="AR46986" s="8"/>
      <c r="BV46986" s="38"/>
    </row>
    <row r="46987" spans="44:74">
      <c r="AR46987" s="8"/>
      <c r="BV46987" s="38"/>
    </row>
    <row r="46988" spans="44:74">
      <c r="AR46988" s="8"/>
      <c r="BV46988" s="38"/>
    </row>
    <row r="46989" spans="44:74">
      <c r="AR46989" s="8"/>
      <c r="BV46989" s="38"/>
    </row>
    <row r="46990" spans="44:74">
      <c r="AR46990" s="8"/>
      <c r="BV46990" s="38"/>
    </row>
    <row r="46991" spans="44:74">
      <c r="AR46991" s="8"/>
      <c r="BV46991" s="38"/>
    </row>
    <row r="46992" spans="44:74">
      <c r="AR46992" s="8"/>
      <c r="BV46992" s="38"/>
    </row>
    <row r="46993" spans="44:74">
      <c r="AR46993" s="8"/>
      <c r="BV46993" s="38"/>
    </row>
    <row r="46994" spans="44:74">
      <c r="AR46994" s="8"/>
      <c r="BV46994" s="38"/>
    </row>
    <row r="46995" spans="44:74">
      <c r="AR46995" s="8"/>
      <c r="BV46995" s="38"/>
    </row>
    <row r="46996" spans="44:74">
      <c r="AR46996" s="8"/>
      <c r="BV46996" s="38"/>
    </row>
    <row r="46997" spans="44:74">
      <c r="AR46997" s="8"/>
      <c r="BV46997" s="38"/>
    </row>
    <row r="46998" spans="44:74">
      <c r="AR46998" s="8"/>
      <c r="BV46998" s="38"/>
    </row>
    <row r="46999" spans="44:74">
      <c r="AR46999" s="8"/>
      <c r="BV46999" s="38"/>
    </row>
    <row r="47000" spans="44:74">
      <c r="AR47000" s="8"/>
      <c r="BV47000" s="38"/>
    </row>
    <row r="47001" spans="44:74">
      <c r="AR47001" s="8"/>
      <c r="BV47001" s="38"/>
    </row>
    <row r="47002" spans="44:74">
      <c r="AR47002" s="8"/>
      <c r="BV47002" s="38"/>
    </row>
    <row r="47003" spans="44:74">
      <c r="AR47003" s="8"/>
      <c r="BV47003" s="38"/>
    </row>
    <row r="47004" spans="44:74">
      <c r="AR47004" s="8"/>
      <c r="BV47004" s="38"/>
    </row>
    <row r="47005" spans="44:74">
      <c r="AR47005" s="8"/>
      <c r="BV47005" s="38"/>
    </row>
    <row r="47006" spans="44:74">
      <c r="AR47006" s="8"/>
      <c r="BV47006" s="38"/>
    </row>
    <row r="47007" spans="44:74">
      <c r="AR47007" s="8"/>
      <c r="BV47007" s="38"/>
    </row>
    <row r="47008" spans="44:74">
      <c r="AR47008" s="8"/>
      <c r="BV47008" s="38"/>
    </row>
    <row r="47009" spans="44:74">
      <c r="AR47009" s="8"/>
      <c r="BV47009" s="38"/>
    </row>
    <row r="47010" spans="44:74">
      <c r="AR47010" s="8"/>
      <c r="BV47010" s="38"/>
    </row>
    <row r="47011" spans="44:74">
      <c r="AR47011" s="8"/>
      <c r="BV47011" s="38"/>
    </row>
    <row r="47012" spans="44:74">
      <c r="AR47012" s="8"/>
      <c r="BV47012" s="38"/>
    </row>
    <row r="47013" spans="44:74">
      <c r="AR47013" s="8"/>
      <c r="BV47013" s="38"/>
    </row>
    <row r="47014" spans="44:74">
      <c r="AR47014" s="8"/>
      <c r="BV47014" s="38"/>
    </row>
    <row r="47015" spans="44:74">
      <c r="AR47015" s="8"/>
      <c r="BV47015" s="38"/>
    </row>
    <row r="47016" spans="44:74">
      <c r="AR47016" s="8"/>
      <c r="BV47016" s="38"/>
    </row>
    <row r="47017" spans="44:74">
      <c r="AR47017" s="8"/>
      <c r="BV47017" s="38"/>
    </row>
    <row r="47018" spans="44:74">
      <c r="AR47018" s="8"/>
      <c r="BV47018" s="38"/>
    </row>
    <row r="47019" spans="44:74">
      <c r="AR47019" s="8"/>
      <c r="BV47019" s="38"/>
    </row>
    <row r="47020" spans="44:74">
      <c r="AR47020" s="8"/>
      <c r="BV47020" s="38"/>
    </row>
    <row r="47021" spans="44:74">
      <c r="AR47021" s="8"/>
      <c r="BV47021" s="38"/>
    </row>
    <row r="47022" spans="44:74">
      <c r="AR47022" s="8"/>
      <c r="BV47022" s="38"/>
    </row>
    <row r="47023" spans="44:74">
      <c r="AR47023" s="8"/>
      <c r="BV47023" s="38"/>
    </row>
    <row r="47024" spans="44:74">
      <c r="AR47024" s="8"/>
      <c r="BV47024" s="38"/>
    </row>
    <row r="47025" spans="44:74">
      <c r="AR47025" s="8"/>
      <c r="BV47025" s="38"/>
    </row>
    <row r="47026" spans="44:74">
      <c r="AR47026" s="8"/>
      <c r="BV47026" s="38"/>
    </row>
    <row r="47027" spans="44:74">
      <c r="AR47027" s="8"/>
      <c r="BV47027" s="38"/>
    </row>
    <row r="47028" spans="44:74">
      <c r="AR47028" s="8"/>
      <c r="BV47028" s="38"/>
    </row>
    <row r="47029" spans="44:74">
      <c r="AR47029" s="8"/>
      <c r="BV47029" s="38"/>
    </row>
    <row r="47030" spans="44:74">
      <c r="AR47030" s="8"/>
      <c r="BV47030" s="38"/>
    </row>
    <row r="47031" spans="44:74">
      <c r="AR47031" s="8"/>
      <c r="BV47031" s="38"/>
    </row>
    <row r="47032" spans="44:74">
      <c r="AR47032" s="8"/>
      <c r="BV47032" s="38"/>
    </row>
    <row r="47033" spans="44:74">
      <c r="AR47033" s="8"/>
      <c r="BV47033" s="38"/>
    </row>
    <row r="47034" spans="44:74">
      <c r="AR47034" s="8"/>
      <c r="BV47034" s="38"/>
    </row>
    <row r="47035" spans="44:74">
      <c r="AR47035" s="8"/>
      <c r="BV47035" s="38"/>
    </row>
    <row r="47036" spans="44:74">
      <c r="AR47036" s="8"/>
      <c r="BV47036" s="38"/>
    </row>
    <row r="47037" spans="44:74">
      <c r="AR47037" s="8"/>
      <c r="BV47037" s="38"/>
    </row>
    <row r="47038" spans="44:74">
      <c r="AR47038" s="8"/>
      <c r="BV47038" s="38"/>
    </row>
    <row r="47039" spans="44:74">
      <c r="AR47039" s="8"/>
      <c r="BV47039" s="38"/>
    </row>
    <row r="47040" spans="44:74">
      <c r="AR47040" s="8"/>
      <c r="BV47040" s="38"/>
    </row>
    <row r="47041" spans="44:74">
      <c r="AR47041" s="8"/>
      <c r="BV47041" s="38"/>
    </row>
    <row r="47042" spans="44:74">
      <c r="AR47042" s="8"/>
      <c r="BV47042" s="38"/>
    </row>
    <row r="47043" spans="44:74">
      <c r="AR47043" s="8"/>
      <c r="BV47043" s="38"/>
    </row>
    <row r="47044" spans="44:74">
      <c r="AR47044" s="8"/>
      <c r="BV47044" s="38"/>
    </row>
    <row r="47045" spans="44:74">
      <c r="AR47045" s="8"/>
      <c r="BV47045" s="38"/>
    </row>
    <row r="47046" spans="44:74">
      <c r="AR47046" s="8"/>
      <c r="BV47046" s="38"/>
    </row>
    <row r="47047" spans="44:74">
      <c r="AR47047" s="8"/>
      <c r="BV47047" s="38"/>
    </row>
    <row r="47048" spans="44:74">
      <c r="AR47048" s="8"/>
      <c r="BV47048" s="38"/>
    </row>
    <row r="47049" spans="44:74">
      <c r="AR47049" s="8"/>
      <c r="BV47049" s="38"/>
    </row>
    <row r="47050" spans="44:74">
      <c r="AR47050" s="8"/>
      <c r="BV47050" s="38"/>
    </row>
    <row r="47051" spans="44:74">
      <c r="AR47051" s="8"/>
      <c r="BV47051" s="38"/>
    </row>
    <row r="47052" spans="44:74">
      <c r="AR47052" s="8"/>
      <c r="BV47052" s="38"/>
    </row>
    <row r="47053" spans="44:74">
      <c r="AR47053" s="8"/>
      <c r="BV47053" s="38"/>
    </row>
    <row r="47054" spans="44:74">
      <c r="AR47054" s="8"/>
      <c r="BV47054" s="38"/>
    </row>
    <row r="47055" spans="44:74">
      <c r="AR47055" s="8"/>
      <c r="BV47055" s="38"/>
    </row>
    <row r="47056" spans="44:74">
      <c r="AR47056" s="8"/>
      <c r="BV47056" s="38"/>
    </row>
    <row r="47057" spans="44:74">
      <c r="AR47057" s="8"/>
      <c r="BV47057" s="38"/>
    </row>
    <row r="47058" spans="44:74">
      <c r="AR47058" s="8"/>
      <c r="BV47058" s="38"/>
    </row>
    <row r="47059" spans="44:74">
      <c r="AR47059" s="8"/>
      <c r="BV47059" s="38"/>
    </row>
    <row r="47060" spans="44:74">
      <c r="AR47060" s="8"/>
      <c r="BV47060" s="38"/>
    </row>
    <row r="47061" spans="44:74">
      <c r="AR47061" s="8"/>
      <c r="BV47061" s="38"/>
    </row>
    <row r="47062" spans="44:74">
      <c r="AR47062" s="8"/>
      <c r="BV47062" s="38"/>
    </row>
    <row r="47063" spans="44:74">
      <c r="AR47063" s="8"/>
      <c r="BV47063" s="38"/>
    </row>
    <row r="47064" spans="44:74">
      <c r="AR47064" s="8"/>
      <c r="BV47064" s="38"/>
    </row>
    <row r="47065" spans="44:74">
      <c r="AR47065" s="8"/>
      <c r="BV47065" s="38"/>
    </row>
    <row r="47066" spans="44:74">
      <c r="AR47066" s="8"/>
      <c r="BV47066" s="38"/>
    </row>
    <row r="47067" spans="44:74">
      <c r="AR47067" s="8"/>
      <c r="BV47067" s="38"/>
    </row>
    <row r="47068" spans="44:74">
      <c r="AR47068" s="8"/>
      <c r="BV47068" s="38"/>
    </row>
    <row r="47069" spans="44:74">
      <c r="AR47069" s="8"/>
      <c r="BV47069" s="38"/>
    </row>
    <row r="47070" spans="44:74">
      <c r="AR47070" s="8"/>
      <c r="BV47070" s="38"/>
    </row>
    <row r="47071" spans="44:74">
      <c r="AR47071" s="8"/>
      <c r="BV47071" s="38"/>
    </row>
    <row r="47072" spans="44:74">
      <c r="AR47072" s="8"/>
      <c r="BV47072" s="38"/>
    </row>
    <row r="47073" spans="44:74">
      <c r="AR47073" s="8"/>
      <c r="BV47073" s="38"/>
    </row>
    <row r="47074" spans="44:74">
      <c r="AR47074" s="8"/>
      <c r="BV47074" s="38"/>
    </row>
    <row r="47075" spans="44:74">
      <c r="AR47075" s="8"/>
      <c r="BV47075" s="38"/>
    </row>
    <row r="47076" spans="44:74">
      <c r="AR47076" s="8"/>
      <c r="BV47076" s="38"/>
    </row>
    <row r="47077" spans="44:74">
      <c r="AR47077" s="8"/>
      <c r="BV47077" s="38"/>
    </row>
    <row r="47078" spans="44:74">
      <c r="AR47078" s="8"/>
      <c r="BV47078" s="38"/>
    </row>
    <row r="47079" spans="44:74">
      <c r="AR47079" s="8"/>
      <c r="BV47079" s="38"/>
    </row>
    <row r="47080" spans="44:74">
      <c r="AR47080" s="8"/>
      <c r="BV47080" s="38"/>
    </row>
    <row r="47081" spans="44:74">
      <c r="AR47081" s="8"/>
      <c r="BV47081" s="38"/>
    </row>
    <row r="47082" spans="44:74">
      <c r="AR47082" s="8"/>
      <c r="BV47082" s="38"/>
    </row>
    <row r="47083" spans="44:74">
      <c r="AR47083" s="8"/>
      <c r="BV47083" s="38"/>
    </row>
    <row r="47084" spans="44:74">
      <c r="AR47084" s="8"/>
      <c r="BV47084" s="38"/>
    </row>
    <row r="47085" spans="44:74">
      <c r="AR47085" s="8"/>
      <c r="BV47085" s="38"/>
    </row>
    <row r="47086" spans="44:74">
      <c r="AR47086" s="8"/>
      <c r="BV47086" s="38"/>
    </row>
    <row r="47087" spans="44:74">
      <c r="AR47087" s="8"/>
      <c r="BV47087" s="38"/>
    </row>
    <row r="47088" spans="44:74">
      <c r="AR47088" s="8"/>
      <c r="BV47088" s="38"/>
    </row>
    <row r="47089" spans="44:74">
      <c r="AR47089" s="8"/>
      <c r="BV47089" s="38"/>
    </row>
    <row r="47090" spans="44:74">
      <c r="AR47090" s="8"/>
      <c r="BV47090" s="38"/>
    </row>
    <row r="47091" spans="44:74">
      <c r="AR47091" s="8"/>
      <c r="BV47091" s="38"/>
    </row>
    <row r="47092" spans="44:74">
      <c r="AR47092" s="8"/>
      <c r="BV47092" s="38"/>
    </row>
    <row r="47093" spans="44:74">
      <c r="AR47093" s="8"/>
      <c r="BV47093" s="38"/>
    </row>
    <row r="47094" spans="44:74">
      <c r="AR47094" s="8"/>
      <c r="BV47094" s="38"/>
    </row>
    <row r="47095" spans="44:74">
      <c r="AR47095" s="8"/>
      <c r="BV47095" s="38"/>
    </row>
    <row r="47096" spans="44:74">
      <c r="AR47096" s="8"/>
      <c r="BV47096" s="38"/>
    </row>
    <row r="47097" spans="44:74">
      <c r="AR47097" s="8"/>
      <c r="BV47097" s="38"/>
    </row>
    <row r="47098" spans="44:74">
      <c r="AR47098" s="8"/>
      <c r="BV47098" s="38"/>
    </row>
    <row r="47099" spans="44:74">
      <c r="AR47099" s="8"/>
      <c r="BV47099" s="38"/>
    </row>
    <row r="47100" spans="44:74">
      <c r="AR47100" s="8"/>
      <c r="BV47100" s="38"/>
    </row>
    <row r="47101" spans="44:74">
      <c r="AR47101" s="8"/>
      <c r="BV47101" s="38"/>
    </row>
    <row r="47102" spans="44:74">
      <c r="AR47102" s="8"/>
      <c r="BV47102" s="38"/>
    </row>
    <row r="47103" spans="44:74">
      <c r="AR47103" s="8"/>
      <c r="BV47103" s="38"/>
    </row>
    <row r="47104" spans="44:74">
      <c r="AR47104" s="8"/>
      <c r="BV47104" s="38"/>
    </row>
    <row r="47105" spans="44:74">
      <c r="AR47105" s="8"/>
      <c r="BV47105" s="38"/>
    </row>
    <row r="47106" spans="44:74">
      <c r="AR47106" s="8"/>
      <c r="BV47106" s="38"/>
    </row>
    <row r="47107" spans="44:74">
      <c r="AR47107" s="8"/>
      <c r="BV47107" s="38"/>
    </row>
    <row r="47108" spans="44:74">
      <c r="AR47108" s="8"/>
      <c r="BV47108" s="38"/>
    </row>
    <row r="47109" spans="44:74">
      <c r="AR47109" s="8"/>
      <c r="BV47109" s="38"/>
    </row>
    <row r="47110" spans="44:74">
      <c r="AR47110" s="8"/>
      <c r="BV47110" s="38"/>
    </row>
    <row r="47111" spans="44:74">
      <c r="AR47111" s="8"/>
      <c r="BV47111" s="38"/>
    </row>
    <row r="47112" spans="44:74">
      <c r="AR47112" s="8"/>
      <c r="BV47112" s="38"/>
    </row>
    <row r="47113" spans="44:74">
      <c r="AR47113" s="8"/>
      <c r="BV47113" s="38"/>
    </row>
    <row r="47114" spans="44:74">
      <c r="AR47114" s="8"/>
      <c r="BV47114" s="38"/>
    </row>
    <row r="47115" spans="44:74">
      <c r="AR47115" s="8"/>
      <c r="BV47115" s="38"/>
    </row>
    <row r="47116" spans="44:74">
      <c r="AR47116" s="8"/>
      <c r="BV47116" s="38"/>
    </row>
    <row r="47117" spans="44:74">
      <c r="AR47117" s="8"/>
      <c r="BV47117" s="38"/>
    </row>
    <row r="47118" spans="44:74">
      <c r="AR47118" s="8"/>
      <c r="BV47118" s="38"/>
    </row>
    <row r="47119" spans="44:74">
      <c r="AR47119" s="8"/>
      <c r="BV47119" s="38"/>
    </row>
    <row r="47120" spans="44:74">
      <c r="AR47120" s="8"/>
      <c r="BV47120" s="38"/>
    </row>
    <row r="47121" spans="44:74">
      <c r="AR47121" s="8"/>
      <c r="BV47121" s="38"/>
    </row>
    <row r="47122" spans="44:74">
      <c r="AR47122" s="8"/>
      <c r="BV47122" s="38"/>
    </row>
    <row r="47123" spans="44:74">
      <c r="AR47123" s="8"/>
      <c r="BV47123" s="38"/>
    </row>
    <row r="47124" spans="44:74">
      <c r="AR47124" s="8"/>
      <c r="BV47124" s="38"/>
    </row>
    <row r="47125" spans="44:74">
      <c r="AR47125" s="8"/>
      <c r="BV47125" s="38"/>
    </row>
    <row r="47126" spans="44:74">
      <c r="AR47126" s="8"/>
      <c r="BV47126" s="38"/>
    </row>
    <row r="47127" spans="44:74">
      <c r="AR47127" s="8"/>
      <c r="BV47127" s="38"/>
    </row>
    <row r="47128" spans="44:74">
      <c r="AR47128" s="8"/>
      <c r="BV47128" s="38"/>
    </row>
    <row r="47129" spans="44:74">
      <c r="AR47129" s="8"/>
      <c r="BV47129" s="38"/>
    </row>
    <row r="47130" spans="44:74">
      <c r="AR47130" s="8"/>
      <c r="BV47130" s="38"/>
    </row>
    <row r="47131" spans="44:74">
      <c r="AR47131" s="8"/>
      <c r="BV47131" s="38"/>
    </row>
    <row r="47132" spans="44:74">
      <c r="AR47132" s="8"/>
      <c r="BV47132" s="38"/>
    </row>
    <row r="47133" spans="44:74">
      <c r="AR47133" s="8"/>
      <c r="BV47133" s="38"/>
    </row>
    <row r="47134" spans="44:74">
      <c r="AR47134" s="8"/>
      <c r="BV47134" s="38"/>
    </row>
    <row r="47135" spans="44:74">
      <c r="AR47135" s="8"/>
      <c r="BV47135" s="38"/>
    </row>
    <row r="47136" spans="44:74">
      <c r="AR47136" s="8"/>
      <c r="BV47136" s="38"/>
    </row>
    <row r="47137" spans="44:74">
      <c r="AR47137" s="8"/>
      <c r="BV47137" s="38"/>
    </row>
    <row r="47138" spans="44:74">
      <c r="AR47138" s="8"/>
      <c r="BV47138" s="38"/>
    </row>
    <row r="47139" spans="44:74">
      <c r="AR47139" s="8"/>
      <c r="BV47139" s="38"/>
    </row>
    <row r="47140" spans="44:74">
      <c r="AR47140" s="8"/>
      <c r="BV47140" s="38"/>
    </row>
    <row r="47141" spans="44:74">
      <c r="AR47141" s="8"/>
      <c r="BV47141" s="38"/>
    </row>
    <row r="47142" spans="44:74">
      <c r="AR47142" s="8"/>
      <c r="BV47142" s="38"/>
    </row>
    <row r="47143" spans="44:74">
      <c r="AR47143" s="8"/>
      <c r="BV47143" s="38"/>
    </row>
    <row r="47144" spans="44:74">
      <c r="AR47144" s="8"/>
      <c r="BV47144" s="38"/>
    </row>
    <row r="47145" spans="44:74">
      <c r="AR47145" s="8"/>
      <c r="BV47145" s="38"/>
    </row>
    <row r="47146" spans="44:74">
      <c r="AR47146" s="8"/>
      <c r="BV47146" s="38"/>
    </row>
    <row r="47147" spans="44:74">
      <c r="AR47147" s="8"/>
      <c r="BV47147" s="38"/>
    </row>
    <row r="47148" spans="44:74">
      <c r="AR47148" s="8"/>
      <c r="BV47148" s="38"/>
    </row>
    <row r="47149" spans="44:74">
      <c r="AR47149" s="8"/>
      <c r="BV47149" s="38"/>
    </row>
    <row r="47150" spans="44:74">
      <c r="AR47150" s="8"/>
      <c r="BV47150" s="38"/>
    </row>
    <row r="47151" spans="44:74">
      <c r="AR47151" s="8"/>
      <c r="BV47151" s="38"/>
    </row>
    <row r="47152" spans="44:74">
      <c r="AR47152" s="8"/>
      <c r="BV47152" s="38"/>
    </row>
    <row r="47153" spans="44:74">
      <c r="AR47153" s="8"/>
      <c r="BV47153" s="38"/>
    </row>
    <row r="47154" spans="44:74">
      <c r="AR47154" s="8"/>
      <c r="BV47154" s="38"/>
    </row>
    <row r="47155" spans="44:74">
      <c r="AR47155" s="8"/>
      <c r="BV47155" s="38"/>
    </row>
    <row r="47156" spans="44:74">
      <c r="AR47156" s="8"/>
      <c r="BV47156" s="38"/>
    </row>
    <row r="47157" spans="44:74">
      <c r="AR47157" s="8"/>
      <c r="BV47157" s="38"/>
    </row>
    <row r="47158" spans="44:74">
      <c r="AR47158" s="8"/>
      <c r="BV47158" s="38"/>
    </row>
    <row r="47159" spans="44:74">
      <c r="AR47159" s="8"/>
      <c r="BV47159" s="38"/>
    </row>
    <row r="47160" spans="44:74">
      <c r="AR47160" s="8"/>
      <c r="BV47160" s="38"/>
    </row>
    <row r="47161" spans="44:74">
      <c r="AR47161" s="8"/>
      <c r="BV47161" s="38"/>
    </row>
    <row r="47162" spans="44:74">
      <c r="AR47162" s="8"/>
      <c r="BV47162" s="38"/>
    </row>
    <row r="47163" spans="44:74">
      <c r="AR47163" s="8"/>
      <c r="BV47163" s="38"/>
    </row>
    <row r="47164" spans="44:74">
      <c r="AR47164" s="8"/>
      <c r="BV47164" s="38"/>
    </row>
    <row r="47165" spans="44:74">
      <c r="AR47165" s="8"/>
      <c r="BV47165" s="38"/>
    </row>
    <row r="47166" spans="44:74">
      <c r="AR47166" s="8"/>
      <c r="BV47166" s="38"/>
    </row>
    <row r="47167" spans="44:74">
      <c r="AR47167" s="8"/>
      <c r="BV47167" s="38"/>
    </row>
    <row r="47168" spans="44:74">
      <c r="AR47168" s="8"/>
      <c r="BV47168" s="38"/>
    </row>
    <row r="47169" spans="44:74">
      <c r="AR47169" s="8"/>
      <c r="BV47169" s="38"/>
    </row>
    <row r="47170" spans="44:74">
      <c r="AR47170" s="8"/>
      <c r="BV47170" s="38"/>
    </row>
    <row r="47171" spans="44:74">
      <c r="AR47171" s="8"/>
      <c r="BV47171" s="38"/>
    </row>
    <row r="47172" spans="44:74">
      <c r="AR47172" s="8"/>
      <c r="BV47172" s="38"/>
    </row>
    <row r="47173" spans="44:74">
      <c r="AR47173" s="8"/>
      <c r="BV47173" s="38"/>
    </row>
    <row r="47174" spans="44:74">
      <c r="AR47174" s="8"/>
      <c r="BV47174" s="38"/>
    </row>
    <row r="47175" spans="44:74">
      <c r="AR47175" s="8"/>
      <c r="BV47175" s="38"/>
    </row>
    <row r="47176" spans="44:74">
      <c r="AR47176" s="8"/>
      <c r="BV47176" s="38"/>
    </row>
    <row r="47177" spans="44:74">
      <c r="AR47177" s="8"/>
      <c r="BV47177" s="38"/>
    </row>
    <row r="47178" spans="44:74">
      <c r="AR47178" s="8"/>
      <c r="BV47178" s="38"/>
    </row>
    <row r="47179" spans="44:74">
      <c r="AR47179" s="8"/>
      <c r="BV47179" s="38"/>
    </row>
    <row r="47180" spans="44:74">
      <c r="AR47180" s="8"/>
      <c r="BV47180" s="38"/>
    </row>
    <row r="47181" spans="44:74">
      <c r="AR47181" s="8"/>
      <c r="BV47181" s="38"/>
    </row>
    <row r="47182" spans="44:74">
      <c r="AR47182" s="8"/>
      <c r="BV47182" s="38"/>
    </row>
    <row r="47183" spans="44:74">
      <c r="AR47183" s="8"/>
      <c r="BV47183" s="38"/>
    </row>
    <row r="47184" spans="44:74">
      <c r="AR47184" s="8"/>
      <c r="BV47184" s="38"/>
    </row>
    <row r="47185" spans="44:74">
      <c r="AR47185" s="8"/>
      <c r="BV47185" s="38"/>
    </row>
    <row r="47186" spans="44:74">
      <c r="AR47186" s="8"/>
      <c r="BV47186" s="38"/>
    </row>
    <row r="47187" spans="44:74">
      <c r="AR47187" s="8"/>
      <c r="BV47187" s="38"/>
    </row>
    <row r="47188" spans="44:74">
      <c r="AR47188" s="8"/>
      <c r="BV47188" s="38"/>
    </row>
    <row r="47189" spans="44:74">
      <c r="AR47189" s="8"/>
      <c r="BV47189" s="38"/>
    </row>
    <row r="47190" spans="44:74">
      <c r="AR47190" s="8"/>
      <c r="BV47190" s="38"/>
    </row>
    <row r="47191" spans="44:74">
      <c r="AR47191" s="8"/>
      <c r="BV47191" s="38"/>
    </row>
    <row r="47192" spans="44:74">
      <c r="AR47192" s="8"/>
      <c r="BV47192" s="38"/>
    </row>
    <row r="47193" spans="44:74">
      <c r="AR47193" s="8"/>
      <c r="BV47193" s="38"/>
    </row>
    <row r="47194" spans="44:74">
      <c r="AR47194" s="8"/>
      <c r="BV47194" s="38"/>
    </row>
    <row r="47195" spans="44:74">
      <c r="AR47195" s="8"/>
      <c r="BV47195" s="38"/>
    </row>
    <row r="47196" spans="44:74">
      <c r="AR47196" s="8"/>
      <c r="BV47196" s="38"/>
    </row>
    <row r="47197" spans="44:74">
      <c r="AR47197" s="8"/>
      <c r="BV47197" s="38"/>
    </row>
    <row r="47198" spans="44:74">
      <c r="AR47198" s="8"/>
      <c r="BV47198" s="38"/>
    </row>
    <row r="47199" spans="44:74">
      <c r="AR47199" s="8"/>
      <c r="BV47199" s="38"/>
    </row>
    <row r="47200" spans="44:74">
      <c r="AR47200" s="8"/>
      <c r="BV47200" s="38"/>
    </row>
    <row r="47201" spans="44:74">
      <c r="AR47201" s="8"/>
      <c r="BV47201" s="38"/>
    </row>
    <row r="47202" spans="44:74">
      <c r="AR47202" s="8"/>
      <c r="BV47202" s="38"/>
    </row>
    <row r="47203" spans="44:74">
      <c r="AR47203" s="8"/>
      <c r="BV47203" s="38"/>
    </row>
    <row r="47204" spans="44:74">
      <c r="AR47204" s="8"/>
      <c r="BV47204" s="38"/>
    </row>
    <row r="47205" spans="44:74">
      <c r="AR47205" s="8"/>
      <c r="BV47205" s="38"/>
    </row>
    <row r="47206" spans="44:74">
      <c r="AR47206" s="8"/>
      <c r="BV47206" s="38"/>
    </row>
    <row r="47207" spans="44:74">
      <c r="AR47207" s="8"/>
      <c r="BV47207" s="38"/>
    </row>
    <row r="47208" spans="44:74">
      <c r="AR47208" s="8"/>
      <c r="BV47208" s="38"/>
    </row>
    <row r="47209" spans="44:74">
      <c r="AR47209" s="8"/>
      <c r="BV47209" s="38"/>
    </row>
    <row r="47210" spans="44:74">
      <c r="AR47210" s="8"/>
      <c r="BV47210" s="38"/>
    </row>
    <row r="47211" spans="44:74">
      <c r="AR47211" s="8"/>
      <c r="BV47211" s="38"/>
    </row>
    <row r="47212" spans="44:74">
      <c r="AR47212" s="8"/>
      <c r="BV47212" s="38"/>
    </row>
    <row r="47213" spans="44:74">
      <c r="AR47213" s="8"/>
      <c r="BV47213" s="38"/>
    </row>
    <row r="47214" spans="44:74">
      <c r="AR47214" s="8"/>
      <c r="BV47214" s="38"/>
    </row>
    <row r="47215" spans="44:74">
      <c r="AR47215" s="8"/>
      <c r="BV47215" s="38"/>
    </row>
    <row r="47216" spans="44:74">
      <c r="AR47216" s="8"/>
      <c r="BV47216" s="38"/>
    </row>
    <row r="47217" spans="44:74">
      <c r="AR47217" s="8"/>
      <c r="BV47217" s="38"/>
    </row>
    <row r="47218" spans="44:74">
      <c r="AR47218" s="8"/>
      <c r="BV47218" s="38"/>
    </row>
    <row r="47219" spans="44:74">
      <c r="AR47219" s="8"/>
      <c r="BV47219" s="38"/>
    </row>
    <row r="47220" spans="44:74">
      <c r="AR47220" s="8"/>
      <c r="BV47220" s="38"/>
    </row>
    <row r="47221" spans="44:74">
      <c r="AR47221" s="8"/>
      <c r="BV47221" s="38"/>
    </row>
    <row r="47222" spans="44:74">
      <c r="AR47222" s="8"/>
      <c r="BV47222" s="38"/>
    </row>
    <row r="47223" spans="44:74">
      <c r="AR47223" s="8"/>
      <c r="BV47223" s="38"/>
    </row>
    <row r="47224" spans="44:74">
      <c r="AR47224" s="8"/>
      <c r="BV47224" s="38"/>
    </row>
    <row r="47225" spans="44:74">
      <c r="AR47225" s="8"/>
      <c r="BV47225" s="38"/>
    </row>
    <row r="47226" spans="44:74">
      <c r="AR47226" s="8"/>
      <c r="BV47226" s="38"/>
    </row>
    <row r="47227" spans="44:74">
      <c r="AR47227" s="8"/>
      <c r="BV47227" s="38"/>
    </row>
    <row r="47228" spans="44:74">
      <c r="AR47228" s="8"/>
      <c r="BV47228" s="38"/>
    </row>
    <row r="47229" spans="44:74">
      <c r="AR47229" s="8"/>
      <c r="BV47229" s="38"/>
    </row>
    <row r="47230" spans="44:74">
      <c r="AR47230" s="8"/>
      <c r="BV47230" s="38"/>
    </row>
    <row r="47231" spans="44:74">
      <c r="AR47231" s="8"/>
      <c r="BV47231" s="38"/>
    </row>
    <row r="47232" spans="44:74">
      <c r="AR47232" s="8"/>
      <c r="BV47232" s="38"/>
    </row>
    <row r="47233" spans="44:74">
      <c r="AR47233" s="8"/>
      <c r="BV47233" s="38"/>
    </row>
    <row r="47234" spans="44:74">
      <c r="AR47234" s="8"/>
      <c r="BV47234" s="38"/>
    </row>
    <row r="47235" spans="44:74">
      <c r="AR47235" s="8"/>
      <c r="BV47235" s="38"/>
    </row>
    <row r="47236" spans="44:74">
      <c r="AR47236" s="8"/>
      <c r="BV47236" s="38"/>
    </row>
    <row r="47237" spans="44:74">
      <c r="AR47237" s="8"/>
      <c r="BV47237" s="38"/>
    </row>
    <row r="47238" spans="44:74">
      <c r="AR47238" s="8"/>
      <c r="BV47238" s="38"/>
    </row>
    <row r="47239" spans="44:74">
      <c r="AR47239" s="8"/>
      <c r="BV47239" s="38"/>
    </row>
    <row r="47240" spans="44:74">
      <c r="AR47240" s="8"/>
      <c r="BV47240" s="38"/>
    </row>
    <row r="47241" spans="44:74">
      <c r="AR47241" s="8"/>
      <c r="BV47241" s="38"/>
    </row>
    <row r="47242" spans="44:74">
      <c r="AR47242" s="8"/>
      <c r="BV47242" s="38"/>
    </row>
    <row r="47243" spans="44:74">
      <c r="AR47243" s="8"/>
      <c r="BV47243" s="38"/>
    </row>
    <row r="47244" spans="44:74">
      <c r="AR47244" s="8"/>
      <c r="BV47244" s="38"/>
    </row>
    <row r="47245" spans="44:74">
      <c r="AR47245" s="8"/>
      <c r="BV47245" s="38"/>
    </row>
    <row r="47246" spans="44:74">
      <c r="AR47246" s="8"/>
      <c r="BV47246" s="38"/>
    </row>
    <row r="47247" spans="44:74">
      <c r="AR47247" s="8"/>
      <c r="BV47247" s="38"/>
    </row>
    <row r="47248" spans="44:74">
      <c r="AR47248" s="8"/>
      <c r="BV47248" s="38"/>
    </row>
    <row r="47249" spans="44:74">
      <c r="AR47249" s="8"/>
      <c r="BV47249" s="38"/>
    </row>
    <row r="47250" spans="44:74">
      <c r="AR47250" s="8"/>
      <c r="BV47250" s="38"/>
    </row>
    <row r="47251" spans="44:74">
      <c r="AR47251" s="8"/>
      <c r="BV47251" s="38"/>
    </row>
    <row r="47252" spans="44:74">
      <c r="AR47252" s="8"/>
      <c r="BV47252" s="38"/>
    </row>
    <row r="47253" spans="44:74">
      <c r="AR47253" s="8"/>
      <c r="BV47253" s="38"/>
    </row>
    <row r="47254" spans="44:74">
      <c r="AR47254" s="8"/>
      <c r="BV47254" s="38"/>
    </row>
    <row r="47255" spans="44:74">
      <c r="AR47255" s="8"/>
      <c r="BV47255" s="38"/>
    </row>
    <row r="47256" spans="44:74">
      <c r="AR47256" s="8"/>
      <c r="BV47256" s="38"/>
    </row>
    <row r="47257" spans="44:74">
      <c r="AR47257" s="8"/>
      <c r="BV47257" s="38"/>
    </row>
    <row r="47258" spans="44:74">
      <c r="AR47258" s="8"/>
      <c r="BV47258" s="38"/>
    </row>
    <row r="47259" spans="44:74">
      <c r="AR47259" s="8"/>
      <c r="BV47259" s="38"/>
    </row>
    <row r="47260" spans="44:74">
      <c r="AR47260" s="8"/>
      <c r="BV47260" s="38"/>
    </row>
    <row r="47261" spans="44:74">
      <c r="AR47261" s="8"/>
      <c r="BV47261" s="38"/>
    </row>
    <row r="47262" spans="44:74">
      <c r="AR47262" s="8"/>
      <c r="BV47262" s="38"/>
    </row>
    <row r="47263" spans="44:74">
      <c r="AR47263" s="8"/>
      <c r="BV47263" s="38"/>
    </row>
    <row r="47264" spans="44:74">
      <c r="AR47264" s="8"/>
      <c r="BV47264" s="38"/>
    </row>
    <row r="47265" spans="44:74">
      <c r="AR47265" s="8"/>
      <c r="BV47265" s="38"/>
    </row>
    <row r="47266" spans="44:74">
      <c r="AR47266" s="8"/>
      <c r="BV47266" s="38"/>
    </row>
    <row r="47267" spans="44:74">
      <c r="AR47267" s="8"/>
      <c r="BV47267" s="38"/>
    </row>
    <row r="47268" spans="44:74">
      <c r="AR47268" s="8"/>
      <c r="BV47268" s="38"/>
    </row>
    <row r="47269" spans="44:74">
      <c r="AR47269" s="8"/>
      <c r="BV47269" s="38"/>
    </row>
    <row r="47270" spans="44:74">
      <c r="AR47270" s="8"/>
      <c r="BV47270" s="38"/>
    </row>
    <row r="47271" spans="44:74">
      <c r="AR47271" s="8"/>
      <c r="BV47271" s="38"/>
    </row>
    <row r="47272" spans="44:74">
      <c r="AR47272" s="8"/>
      <c r="BV47272" s="38"/>
    </row>
    <row r="47273" spans="44:74">
      <c r="AR47273" s="8"/>
      <c r="BV47273" s="38"/>
    </row>
    <row r="47274" spans="44:74">
      <c r="AR47274" s="8"/>
      <c r="BV47274" s="38"/>
    </row>
    <row r="47275" spans="44:74">
      <c r="AR47275" s="8"/>
      <c r="BV47275" s="38"/>
    </row>
    <row r="47276" spans="44:74">
      <c r="AR47276" s="8"/>
      <c r="BV47276" s="38"/>
    </row>
    <row r="47277" spans="44:74">
      <c r="AR47277" s="8"/>
      <c r="BV47277" s="38"/>
    </row>
    <row r="47278" spans="44:74">
      <c r="AR47278" s="8"/>
      <c r="BV47278" s="38"/>
    </row>
    <row r="47279" spans="44:74">
      <c r="AR47279" s="8"/>
      <c r="BV47279" s="38"/>
    </row>
    <row r="47280" spans="44:74">
      <c r="AR47280" s="8"/>
      <c r="BV47280" s="38"/>
    </row>
    <row r="47281" spans="44:74">
      <c r="AR47281" s="8"/>
      <c r="BV47281" s="38"/>
    </row>
    <row r="47282" spans="44:74">
      <c r="AR47282" s="8"/>
      <c r="BV47282" s="38"/>
    </row>
    <row r="47283" spans="44:74">
      <c r="AR47283" s="8"/>
      <c r="BV47283" s="38"/>
    </row>
    <row r="47284" spans="44:74">
      <c r="AR47284" s="8"/>
      <c r="BV47284" s="38"/>
    </row>
    <row r="47285" spans="44:74">
      <c r="AR47285" s="8"/>
      <c r="BV47285" s="38"/>
    </row>
    <row r="47286" spans="44:74">
      <c r="AR47286" s="8"/>
      <c r="BV47286" s="38"/>
    </row>
    <row r="47287" spans="44:74">
      <c r="AR47287" s="8"/>
      <c r="BV47287" s="38"/>
    </row>
    <row r="47288" spans="44:74">
      <c r="AR47288" s="8"/>
      <c r="BV47288" s="38"/>
    </row>
    <row r="47289" spans="44:74">
      <c r="AR47289" s="8"/>
      <c r="BV47289" s="38"/>
    </row>
    <row r="47290" spans="44:74">
      <c r="AR47290" s="8"/>
      <c r="BV47290" s="38"/>
    </row>
    <row r="47291" spans="44:74">
      <c r="AR47291" s="8"/>
      <c r="BV47291" s="38"/>
    </row>
    <row r="47292" spans="44:74">
      <c r="AR47292" s="8"/>
      <c r="BV47292" s="38"/>
    </row>
    <row r="47293" spans="44:74">
      <c r="AR47293" s="8"/>
      <c r="BV47293" s="38"/>
    </row>
    <row r="47294" spans="44:74">
      <c r="AR47294" s="8"/>
      <c r="BV47294" s="38"/>
    </row>
    <row r="47295" spans="44:74">
      <c r="AR47295" s="8"/>
      <c r="BV47295" s="38"/>
    </row>
    <row r="47296" spans="44:74">
      <c r="AR47296" s="8"/>
      <c r="BV47296" s="38"/>
    </row>
    <row r="47297" spans="44:74">
      <c r="AR47297" s="8"/>
      <c r="BV47297" s="38"/>
    </row>
    <row r="47298" spans="44:74">
      <c r="AR47298" s="8"/>
      <c r="BV47298" s="38"/>
    </row>
    <row r="47299" spans="44:74">
      <c r="AR47299" s="8"/>
      <c r="BV47299" s="38"/>
    </row>
    <row r="47300" spans="44:74">
      <c r="AR47300" s="8"/>
      <c r="BV47300" s="38"/>
    </row>
    <row r="47301" spans="44:74">
      <c r="AR47301" s="8"/>
      <c r="BV47301" s="38"/>
    </row>
    <row r="47302" spans="44:74">
      <c r="AR47302" s="8"/>
      <c r="BV47302" s="38"/>
    </row>
    <row r="47303" spans="44:74">
      <c r="AR47303" s="8"/>
      <c r="BV47303" s="38"/>
    </row>
    <row r="47304" spans="44:74">
      <c r="AR47304" s="8"/>
      <c r="BV47304" s="38"/>
    </row>
    <row r="47305" spans="44:74">
      <c r="AR47305" s="8"/>
      <c r="BV47305" s="38"/>
    </row>
    <row r="47306" spans="44:74">
      <c r="AR47306" s="8"/>
      <c r="BV47306" s="38"/>
    </row>
    <row r="47307" spans="44:74">
      <c r="AR47307" s="8"/>
      <c r="BV47307" s="38"/>
    </row>
    <row r="47308" spans="44:74">
      <c r="AR47308" s="8"/>
      <c r="BV47308" s="38"/>
    </row>
    <row r="47309" spans="44:74">
      <c r="AR47309" s="8"/>
      <c r="BV47309" s="38"/>
    </row>
    <row r="47310" spans="44:74">
      <c r="AR47310" s="8"/>
      <c r="BV47310" s="38"/>
    </row>
    <row r="47311" spans="44:74">
      <c r="AR47311" s="8"/>
      <c r="BV47311" s="38"/>
    </row>
    <row r="47312" spans="44:74">
      <c r="AR47312" s="8"/>
      <c r="BV47312" s="38"/>
    </row>
    <row r="47313" spans="44:74">
      <c r="AR47313" s="8"/>
      <c r="BV47313" s="38"/>
    </row>
    <row r="47314" spans="44:74">
      <c r="AR47314" s="8"/>
      <c r="BV47314" s="38"/>
    </row>
    <row r="47315" spans="44:74">
      <c r="AR47315" s="8"/>
      <c r="BV47315" s="38"/>
    </row>
    <row r="47316" spans="44:74">
      <c r="AR47316" s="8"/>
      <c r="BV47316" s="38"/>
    </row>
    <row r="47317" spans="44:74">
      <c r="AR47317" s="8"/>
      <c r="BV47317" s="38"/>
    </row>
    <row r="47318" spans="44:74">
      <c r="AR47318" s="8"/>
      <c r="BV47318" s="38"/>
    </row>
    <row r="47319" spans="44:74">
      <c r="AR47319" s="8"/>
      <c r="BV47319" s="38"/>
    </row>
    <row r="47320" spans="44:74">
      <c r="AR47320" s="8"/>
      <c r="BV47320" s="38"/>
    </row>
    <row r="47321" spans="44:74">
      <c r="AR47321" s="8"/>
      <c r="BV47321" s="38"/>
    </row>
    <row r="47322" spans="44:74">
      <c r="AR47322" s="8"/>
      <c r="BV47322" s="38"/>
    </row>
    <row r="47323" spans="44:74">
      <c r="AR47323" s="8"/>
      <c r="BV47323" s="38"/>
    </row>
    <row r="47324" spans="44:74">
      <c r="AR47324" s="8"/>
      <c r="BV47324" s="38"/>
    </row>
    <row r="47325" spans="44:74">
      <c r="AR47325" s="8"/>
      <c r="BV47325" s="38"/>
    </row>
    <row r="47326" spans="44:74">
      <c r="AR47326" s="8"/>
      <c r="BV47326" s="38"/>
    </row>
    <row r="47327" spans="44:74">
      <c r="AR47327" s="8"/>
      <c r="BV47327" s="38"/>
    </row>
    <row r="47328" spans="44:74">
      <c r="AR47328" s="8"/>
      <c r="BV47328" s="38"/>
    </row>
    <row r="47329" spans="44:74">
      <c r="AR47329" s="8"/>
      <c r="BV47329" s="38"/>
    </row>
    <row r="47330" spans="44:74">
      <c r="AR47330" s="8"/>
      <c r="BV47330" s="38"/>
    </row>
    <row r="47331" spans="44:74">
      <c r="AR47331" s="8"/>
      <c r="BV47331" s="38"/>
    </row>
    <row r="47332" spans="44:74">
      <c r="AR47332" s="8"/>
      <c r="BV47332" s="38"/>
    </row>
    <row r="47333" spans="44:74">
      <c r="AR47333" s="8"/>
      <c r="BV47333" s="38"/>
    </row>
    <row r="47334" spans="44:74">
      <c r="AR47334" s="8"/>
      <c r="BV47334" s="38"/>
    </row>
    <row r="47335" spans="44:74">
      <c r="AR47335" s="8"/>
      <c r="BV47335" s="38"/>
    </row>
    <row r="47336" spans="44:74">
      <c r="AR47336" s="8"/>
      <c r="BV47336" s="38"/>
    </row>
    <row r="47337" spans="44:74">
      <c r="AR47337" s="8"/>
      <c r="BV47337" s="38"/>
    </row>
    <row r="47338" spans="44:74">
      <c r="AR47338" s="8"/>
      <c r="BV47338" s="38"/>
    </row>
    <row r="47339" spans="44:74">
      <c r="AR47339" s="8"/>
      <c r="BV47339" s="38"/>
    </row>
    <row r="47340" spans="44:74">
      <c r="AR47340" s="8"/>
      <c r="BV47340" s="38"/>
    </row>
    <row r="47341" spans="44:74">
      <c r="AR47341" s="8"/>
      <c r="BV47341" s="38"/>
    </row>
    <row r="47342" spans="44:74">
      <c r="AR47342" s="8"/>
      <c r="BV47342" s="38"/>
    </row>
    <row r="47343" spans="44:74">
      <c r="AR47343" s="8"/>
      <c r="BV47343" s="38"/>
    </row>
    <row r="47344" spans="44:74">
      <c r="AR47344" s="8"/>
      <c r="BV47344" s="38"/>
    </row>
    <row r="47345" spans="44:74">
      <c r="AR47345" s="8"/>
      <c r="BV47345" s="38"/>
    </row>
    <row r="47346" spans="44:74">
      <c r="AR47346" s="8"/>
      <c r="BV47346" s="38"/>
    </row>
    <row r="47347" spans="44:74">
      <c r="AR47347" s="8"/>
      <c r="BV47347" s="38"/>
    </row>
    <row r="47348" spans="44:74">
      <c r="AR47348" s="8"/>
      <c r="BV47348" s="38"/>
    </row>
    <row r="47349" spans="44:74">
      <c r="AR47349" s="8"/>
      <c r="BV47349" s="38"/>
    </row>
    <row r="47350" spans="44:74">
      <c r="AR47350" s="8"/>
      <c r="BV47350" s="38"/>
    </row>
    <row r="47351" spans="44:74">
      <c r="AR47351" s="8"/>
      <c r="BV47351" s="38"/>
    </row>
    <row r="47352" spans="44:74">
      <c r="AR47352" s="8"/>
      <c r="BV47352" s="38"/>
    </row>
    <row r="47353" spans="44:74">
      <c r="AR47353" s="8"/>
      <c r="BV47353" s="38"/>
    </row>
    <row r="47354" spans="44:74">
      <c r="AR47354" s="8"/>
      <c r="BV47354" s="38"/>
    </row>
    <row r="47355" spans="44:74">
      <c r="AR47355" s="8"/>
      <c r="BV47355" s="38"/>
    </row>
    <row r="47356" spans="44:74">
      <c r="AR47356" s="8"/>
      <c r="BV47356" s="38"/>
    </row>
    <row r="47357" spans="44:74">
      <c r="AR47357" s="8"/>
      <c r="BV47357" s="38"/>
    </row>
    <row r="47358" spans="44:74">
      <c r="AR47358" s="8"/>
      <c r="BV47358" s="38"/>
    </row>
    <row r="47359" spans="44:74">
      <c r="AR47359" s="8"/>
      <c r="BV47359" s="38"/>
    </row>
    <row r="47360" spans="44:74">
      <c r="AR47360" s="8"/>
      <c r="BV47360" s="38"/>
    </row>
    <row r="47361" spans="44:74">
      <c r="AR47361" s="8"/>
      <c r="BV47361" s="38"/>
    </row>
    <row r="47362" spans="44:74">
      <c r="AR47362" s="8"/>
      <c r="BV47362" s="38"/>
    </row>
    <row r="47363" spans="44:74">
      <c r="AR47363" s="8"/>
      <c r="BV47363" s="38"/>
    </row>
    <row r="47364" spans="44:74">
      <c r="AR47364" s="8"/>
      <c r="BV47364" s="38"/>
    </row>
    <row r="47365" spans="44:74">
      <c r="AR47365" s="8"/>
      <c r="BV47365" s="38"/>
    </row>
    <row r="47366" spans="44:74">
      <c r="AR47366" s="8"/>
      <c r="BV47366" s="38"/>
    </row>
    <row r="47367" spans="44:74">
      <c r="AR47367" s="8"/>
      <c r="BV47367" s="38"/>
    </row>
    <row r="47368" spans="44:74">
      <c r="AR47368" s="8"/>
      <c r="BV47368" s="38"/>
    </row>
    <row r="47369" spans="44:74">
      <c r="AR47369" s="8"/>
      <c r="BV47369" s="38"/>
    </row>
    <row r="47370" spans="44:74">
      <c r="AR47370" s="8"/>
      <c r="BV47370" s="38"/>
    </row>
    <row r="47371" spans="44:74">
      <c r="AR47371" s="8"/>
      <c r="BV47371" s="38"/>
    </row>
    <row r="47372" spans="44:74">
      <c r="AR47372" s="8"/>
      <c r="BV47372" s="38"/>
    </row>
    <row r="47373" spans="44:74">
      <c r="AR47373" s="8"/>
      <c r="BV47373" s="38"/>
    </row>
    <row r="47374" spans="44:74">
      <c r="AR47374" s="8"/>
      <c r="BV47374" s="38"/>
    </row>
    <row r="47375" spans="44:74">
      <c r="AR47375" s="8"/>
      <c r="BV47375" s="38"/>
    </row>
    <row r="47376" spans="44:74">
      <c r="AR47376" s="8"/>
      <c r="BV47376" s="38"/>
    </row>
    <row r="47377" spans="44:74">
      <c r="AR47377" s="8"/>
      <c r="BV47377" s="38"/>
    </row>
    <row r="47378" spans="44:74">
      <c r="AR47378" s="8"/>
      <c r="BV47378" s="38"/>
    </row>
    <row r="47379" spans="44:74">
      <c r="AR47379" s="8"/>
      <c r="BV47379" s="38"/>
    </row>
    <row r="47380" spans="44:74">
      <c r="AR47380" s="8"/>
      <c r="BV47380" s="38"/>
    </row>
    <row r="47381" spans="44:74">
      <c r="AR47381" s="8"/>
      <c r="BV47381" s="38"/>
    </row>
    <row r="47382" spans="44:74">
      <c r="AR47382" s="8"/>
      <c r="BV47382" s="38"/>
    </row>
    <row r="47383" spans="44:74">
      <c r="AR47383" s="8"/>
      <c r="BV47383" s="38"/>
    </row>
    <row r="47384" spans="44:74">
      <c r="AR47384" s="8"/>
      <c r="BV47384" s="38"/>
    </row>
    <row r="47385" spans="44:74">
      <c r="AR47385" s="8"/>
      <c r="BV47385" s="38"/>
    </row>
    <row r="47386" spans="44:74">
      <c r="AR47386" s="8"/>
      <c r="BV47386" s="38"/>
    </row>
    <row r="47387" spans="44:74">
      <c r="AR47387" s="8"/>
      <c r="BV47387" s="38"/>
    </row>
    <row r="47388" spans="44:74">
      <c r="AR47388" s="8"/>
      <c r="BV47388" s="38"/>
    </row>
    <row r="47389" spans="44:74">
      <c r="AR47389" s="8"/>
      <c r="BV47389" s="38"/>
    </row>
    <row r="47390" spans="44:74">
      <c r="AR47390" s="8"/>
      <c r="BV47390" s="38"/>
    </row>
    <row r="47391" spans="44:74">
      <c r="AR47391" s="8"/>
      <c r="BV47391" s="38"/>
    </row>
    <row r="47392" spans="44:74">
      <c r="AR47392" s="8"/>
      <c r="BV47392" s="38"/>
    </row>
    <row r="47393" spans="44:74">
      <c r="AR47393" s="8"/>
      <c r="BV47393" s="38"/>
    </row>
    <row r="47394" spans="44:74">
      <c r="AR47394" s="8"/>
      <c r="BV47394" s="38"/>
    </row>
    <row r="47395" spans="44:74">
      <c r="AR47395" s="8"/>
      <c r="BV47395" s="38"/>
    </row>
    <row r="47396" spans="44:74">
      <c r="AR47396" s="8"/>
      <c r="BV47396" s="38"/>
    </row>
    <row r="47397" spans="44:74">
      <c r="AR47397" s="8"/>
      <c r="BV47397" s="38"/>
    </row>
    <row r="47398" spans="44:74">
      <c r="AR47398" s="8"/>
      <c r="BV47398" s="38"/>
    </row>
    <row r="47399" spans="44:74">
      <c r="AR47399" s="8"/>
      <c r="BV47399" s="38"/>
    </row>
    <row r="47400" spans="44:74">
      <c r="AR47400" s="8"/>
      <c r="BV47400" s="38"/>
    </row>
    <row r="47401" spans="44:74">
      <c r="AR47401" s="8"/>
      <c r="BV47401" s="38"/>
    </row>
    <row r="47402" spans="44:74">
      <c r="AR47402" s="8"/>
      <c r="BV47402" s="38"/>
    </row>
    <row r="47403" spans="44:74">
      <c r="AR47403" s="8"/>
      <c r="BV47403" s="38"/>
    </row>
    <row r="47404" spans="44:74">
      <c r="AR47404" s="8"/>
      <c r="BV47404" s="38"/>
    </row>
    <row r="47405" spans="44:74">
      <c r="AR47405" s="8"/>
      <c r="BV47405" s="38"/>
    </row>
    <row r="47406" spans="44:74">
      <c r="AR47406" s="8"/>
      <c r="BV47406" s="38"/>
    </row>
    <row r="47407" spans="44:74">
      <c r="AR47407" s="8"/>
      <c r="BV47407" s="38"/>
    </row>
    <row r="47408" spans="44:74">
      <c r="AR47408" s="8"/>
      <c r="BV47408" s="38"/>
    </row>
    <row r="47409" spans="44:74">
      <c r="AR47409" s="8"/>
      <c r="BV47409" s="38"/>
    </row>
    <row r="47410" spans="44:74">
      <c r="AR47410" s="8"/>
      <c r="BV47410" s="38"/>
    </row>
    <row r="47411" spans="44:74">
      <c r="AR47411" s="8"/>
      <c r="BV47411" s="38"/>
    </row>
    <row r="47412" spans="44:74">
      <c r="AR47412" s="8"/>
      <c r="BV47412" s="38"/>
    </row>
    <row r="47413" spans="44:74">
      <c r="AR47413" s="8"/>
      <c r="BV47413" s="38"/>
    </row>
    <row r="47414" spans="44:74">
      <c r="AR47414" s="8"/>
      <c r="BV47414" s="38"/>
    </row>
    <row r="47415" spans="44:74">
      <c r="AR47415" s="8"/>
      <c r="BV47415" s="38"/>
    </row>
    <row r="47416" spans="44:74">
      <c r="AR47416" s="8"/>
      <c r="BV47416" s="38"/>
    </row>
    <row r="47417" spans="44:74">
      <c r="AR47417" s="8"/>
      <c r="BV47417" s="38"/>
    </row>
    <row r="47418" spans="44:74">
      <c r="AR47418" s="8"/>
      <c r="BV47418" s="38"/>
    </row>
    <row r="47419" spans="44:74">
      <c r="AR47419" s="8"/>
      <c r="BV47419" s="38"/>
    </row>
    <row r="47420" spans="44:74">
      <c r="AR47420" s="8"/>
      <c r="BV47420" s="38"/>
    </row>
    <row r="47421" spans="44:74">
      <c r="AR47421" s="8"/>
      <c r="BV47421" s="38"/>
    </row>
    <row r="47422" spans="44:74">
      <c r="AR47422" s="8"/>
      <c r="BV47422" s="38"/>
    </row>
    <row r="47423" spans="44:74">
      <c r="AR47423" s="8"/>
      <c r="BV47423" s="38"/>
    </row>
    <row r="47424" spans="44:74">
      <c r="AR47424" s="8"/>
      <c r="BV47424" s="38"/>
    </row>
    <row r="47425" spans="44:74">
      <c r="AR47425" s="8"/>
      <c r="BV47425" s="38"/>
    </row>
    <row r="47426" spans="44:74">
      <c r="AR47426" s="8"/>
      <c r="BV47426" s="38"/>
    </row>
    <row r="47427" spans="44:74">
      <c r="AR47427" s="8"/>
      <c r="BV47427" s="38"/>
    </row>
    <row r="47428" spans="44:74">
      <c r="AR47428" s="8"/>
      <c r="BV47428" s="38"/>
    </row>
    <row r="47429" spans="44:74">
      <c r="AR47429" s="8"/>
      <c r="BV47429" s="38"/>
    </row>
    <row r="47430" spans="44:74">
      <c r="AR47430" s="8"/>
      <c r="BV47430" s="38"/>
    </row>
    <row r="47431" spans="44:74">
      <c r="AR47431" s="8"/>
      <c r="BV47431" s="38"/>
    </row>
    <row r="47432" spans="44:74">
      <c r="AR47432" s="8"/>
      <c r="BV47432" s="38"/>
    </row>
    <row r="47433" spans="44:74">
      <c r="AR47433" s="8"/>
      <c r="BV47433" s="38"/>
    </row>
    <row r="47434" spans="44:74">
      <c r="AR47434" s="8"/>
      <c r="BV47434" s="38"/>
    </row>
    <row r="47435" spans="44:74">
      <c r="AR47435" s="8"/>
      <c r="BV47435" s="38"/>
    </row>
    <row r="47436" spans="44:74">
      <c r="AR47436" s="8"/>
      <c r="BV47436" s="38"/>
    </row>
    <row r="47437" spans="44:74">
      <c r="AR47437" s="8"/>
      <c r="BV47437" s="38"/>
    </row>
    <row r="47438" spans="44:74">
      <c r="AR47438" s="8"/>
      <c r="BV47438" s="38"/>
    </row>
    <row r="47439" spans="44:74">
      <c r="AR47439" s="8"/>
      <c r="BV47439" s="38"/>
    </row>
    <row r="47440" spans="44:74">
      <c r="AR47440" s="8"/>
      <c r="BV47440" s="38"/>
    </row>
    <row r="47441" spans="44:74">
      <c r="AR47441" s="8"/>
      <c r="BV47441" s="38"/>
    </row>
    <row r="47442" spans="44:74">
      <c r="AR47442" s="8"/>
      <c r="BV47442" s="38"/>
    </row>
    <row r="47443" spans="44:74">
      <c r="AR47443" s="8"/>
      <c r="BV47443" s="38"/>
    </row>
    <row r="47444" spans="44:74">
      <c r="AR47444" s="8"/>
      <c r="BV47444" s="38"/>
    </row>
    <row r="47445" spans="44:74">
      <c r="AR47445" s="8"/>
      <c r="BV47445" s="38"/>
    </row>
    <row r="47446" spans="44:74">
      <c r="AR47446" s="8"/>
      <c r="BV47446" s="38"/>
    </row>
    <row r="47447" spans="44:74">
      <c r="AR47447" s="8"/>
      <c r="BV47447" s="38"/>
    </row>
    <row r="47448" spans="44:74">
      <c r="AR47448" s="8"/>
      <c r="BV47448" s="38"/>
    </row>
    <row r="47449" spans="44:74">
      <c r="AR47449" s="8"/>
      <c r="BV47449" s="38"/>
    </row>
    <row r="47450" spans="44:74">
      <c r="AR47450" s="8"/>
      <c r="BV47450" s="38"/>
    </row>
    <row r="47451" spans="44:74">
      <c r="AR47451" s="8"/>
      <c r="BV47451" s="38"/>
    </row>
    <row r="47452" spans="44:74">
      <c r="AR47452" s="8"/>
      <c r="BV47452" s="38"/>
    </row>
    <row r="47453" spans="44:74">
      <c r="AR47453" s="8"/>
      <c r="BV47453" s="38"/>
    </row>
    <row r="47454" spans="44:74">
      <c r="AR47454" s="8"/>
      <c r="BV47454" s="38"/>
    </row>
    <row r="47455" spans="44:74">
      <c r="AR47455" s="8"/>
      <c r="BV47455" s="38"/>
    </row>
    <row r="47456" spans="44:74">
      <c r="AR47456" s="8"/>
      <c r="BV47456" s="38"/>
    </row>
    <row r="47457" spans="44:74">
      <c r="AR47457" s="8"/>
      <c r="BV47457" s="38"/>
    </row>
    <row r="47458" spans="44:74">
      <c r="AR47458" s="8"/>
      <c r="BV47458" s="38"/>
    </row>
    <row r="47459" spans="44:74">
      <c r="AR47459" s="8"/>
      <c r="BV47459" s="38"/>
    </row>
    <row r="47460" spans="44:74">
      <c r="AR47460" s="8"/>
      <c r="BV47460" s="38"/>
    </row>
    <row r="47461" spans="44:74">
      <c r="AR47461" s="8"/>
      <c r="BV47461" s="38"/>
    </row>
    <row r="47462" spans="44:74">
      <c r="AR47462" s="8"/>
      <c r="BV47462" s="38"/>
    </row>
    <row r="47463" spans="44:74">
      <c r="AR47463" s="8"/>
      <c r="BV47463" s="38"/>
    </row>
    <row r="47464" spans="44:74">
      <c r="AR47464" s="8"/>
      <c r="BV47464" s="38"/>
    </row>
    <row r="47465" spans="44:74">
      <c r="AR47465" s="8"/>
      <c r="BV47465" s="38"/>
    </row>
    <row r="47466" spans="44:74">
      <c r="AR47466" s="8"/>
      <c r="BV47466" s="38"/>
    </row>
    <row r="47467" spans="44:74">
      <c r="AR47467" s="8"/>
      <c r="BV47467" s="38"/>
    </row>
    <row r="47468" spans="44:74">
      <c r="AR47468" s="8"/>
      <c r="BV47468" s="38"/>
    </row>
    <row r="47469" spans="44:74">
      <c r="AR47469" s="8"/>
      <c r="BV47469" s="38"/>
    </row>
    <row r="47470" spans="44:74">
      <c r="AR47470" s="8"/>
      <c r="BV47470" s="38"/>
    </row>
    <row r="47471" spans="44:74">
      <c r="AR47471" s="8"/>
      <c r="BV47471" s="38"/>
    </row>
    <row r="47472" spans="44:74">
      <c r="AR47472" s="8"/>
      <c r="BV47472" s="38"/>
    </row>
    <row r="47473" spans="44:74">
      <c r="AR47473" s="8"/>
      <c r="BV47473" s="38"/>
    </row>
    <row r="47474" spans="44:74">
      <c r="AR47474" s="8"/>
      <c r="BV47474" s="38"/>
    </row>
    <row r="47475" spans="44:74">
      <c r="AR47475" s="8"/>
      <c r="BV47475" s="38"/>
    </row>
    <row r="47476" spans="44:74">
      <c r="AR47476" s="8"/>
      <c r="BV47476" s="38"/>
    </row>
    <row r="47477" spans="44:74">
      <c r="AR47477" s="8"/>
      <c r="BV47477" s="38"/>
    </row>
    <row r="47478" spans="44:74">
      <c r="AR47478" s="8"/>
      <c r="BV47478" s="38"/>
    </row>
    <row r="47479" spans="44:74">
      <c r="AR47479" s="8"/>
      <c r="BV47479" s="38"/>
    </row>
    <row r="47480" spans="44:74">
      <c r="AR47480" s="8"/>
      <c r="BV47480" s="38"/>
    </row>
    <row r="47481" spans="44:74">
      <c r="AR47481" s="8"/>
      <c r="BV47481" s="38"/>
    </row>
    <row r="47482" spans="44:74">
      <c r="AR47482" s="8"/>
      <c r="BV47482" s="38"/>
    </row>
    <row r="47483" spans="44:74">
      <c r="AR47483" s="8"/>
      <c r="BV47483" s="38"/>
    </row>
    <row r="47484" spans="44:74">
      <c r="AR47484" s="8"/>
      <c r="BV47484" s="38"/>
    </row>
    <row r="47485" spans="44:74">
      <c r="AR47485" s="8"/>
      <c r="BV47485" s="38"/>
    </row>
    <row r="47486" spans="44:74">
      <c r="AR47486" s="8"/>
      <c r="BV47486" s="38"/>
    </row>
    <row r="47487" spans="44:74">
      <c r="AR47487" s="8"/>
      <c r="BV47487" s="38"/>
    </row>
    <row r="47488" spans="44:74">
      <c r="AR47488" s="8"/>
      <c r="BV47488" s="38"/>
    </row>
    <row r="47489" spans="44:74">
      <c r="AR47489" s="8"/>
      <c r="BV47489" s="38"/>
    </row>
    <row r="47490" spans="44:74">
      <c r="AR47490" s="8"/>
      <c r="BV47490" s="38"/>
    </row>
    <row r="47491" spans="44:74">
      <c r="AR47491" s="8"/>
      <c r="BV47491" s="38"/>
    </row>
    <row r="47492" spans="44:74">
      <c r="AR47492" s="8"/>
      <c r="BV47492" s="38"/>
    </row>
    <row r="47493" spans="44:74">
      <c r="AR47493" s="8"/>
      <c r="BV47493" s="38"/>
    </row>
    <row r="47494" spans="44:74">
      <c r="AR47494" s="8"/>
      <c r="BV47494" s="38"/>
    </row>
    <row r="47495" spans="44:74">
      <c r="AR47495" s="8"/>
      <c r="BV47495" s="38"/>
    </row>
    <row r="47496" spans="44:74">
      <c r="AR47496" s="8"/>
      <c r="BV47496" s="38"/>
    </row>
    <row r="47497" spans="44:74">
      <c r="AR47497" s="8"/>
      <c r="BV47497" s="38"/>
    </row>
    <row r="47498" spans="44:74">
      <c r="AR47498" s="8"/>
      <c r="BV47498" s="38"/>
    </row>
    <row r="47499" spans="44:74">
      <c r="AR47499" s="8"/>
      <c r="BV47499" s="38"/>
    </row>
    <row r="47500" spans="44:74">
      <c r="AR47500" s="8"/>
      <c r="BV47500" s="38"/>
    </row>
    <row r="47501" spans="44:74">
      <c r="AR47501" s="8"/>
      <c r="BV47501" s="38"/>
    </row>
    <row r="47502" spans="44:74">
      <c r="AR47502" s="8"/>
      <c r="BV47502" s="38"/>
    </row>
    <row r="47503" spans="44:74">
      <c r="AR47503" s="8"/>
      <c r="BV47503" s="38"/>
    </row>
    <row r="47504" spans="44:74">
      <c r="AR47504" s="8"/>
      <c r="BV47504" s="38"/>
    </row>
    <row r="47505" spans="44:74">
      <c r="AR47505" s="8"/>
      <c r="BV47505" s="38"/>
    </row>
    <row r="47506" spans="44:74">
      <c r="AR47506" s="8"/>
      <c r="BV47506" s="38"/>
    </row>
    <row r="47507" spans="44:74">
      <c r="AR47507" s="8"/>
      <c r="BV47507" s="38"/>
    </row>
    <row r="47508" spans="44:74">
      <c r="AR47508" s="8"/>
      <c r="BV47508" s="38"/>
    </row>
    <row r="47509" spans="44:74">
      <c r="AR47509" s="8"/>
      <c r="BV47509" s="38"/>
    </row>
    <row r="47510" spans="44:74">
      <c r="AR47510" s="8"/>
      <c r="BV47510" s="38"/>
    </row>
    <row r="47511" spans="44:74">
      <c r="AR47511" s="8"/>
      <c r="BV47511" s="38"/>
    </row>
    <row r="47512" spans="44:74">
      <c r="AR47512" s="8"/>
      <c r="BV47512" s="38"/>
    </row>
    <row r="47513" spans="44:74">
      <c r="AR47513" s="8"/>
      <c r="BV47513" s="38"/>
    </row>
    <row r="47514" spans="44:74">
      <c r="AR47514" s="8"/>
      <c r="BV47514" s="38"/>
    </row>
    <row r="47515" spans="44:74">
      <c r="AR47515" s="8"/>
      <c r="BV47515" s="38"/>
    </row>
    <row r="47516" spans="44:74">
      <c r="AR47516" s="8"/>
      <c r="BV47516" s="38"/>
    </row>
    <row r="47517" spans="44:74">
      <c r="AR47517" s="8"/>
      <c r="BV47517" s="38"/>
    </row>
    <row r="47518" spans="44:74">
      <c r="AR47518" s="8"/>
      <c r="BV47518" s="38"/>
    </row>
    <row r="47519" spans="44:74">
      <c r="AR47519" s="8"/>
      <c r="BV47519" s="38"/>
    </row>
    <row r="47520" spans="44:74">
      <c r="AR47520" s="8"/>
      <c r="BV47520" s="38"/>
    </row>
    <row r="47521" spans="44:74">
      <c r="AR47521" s="8"/>
      <c r="BV47521" s="38"/>
    </row>
    <row r="47522" spans="44:74">
      <c r="AR47522" s="8"/>
      <c r="BV47522" s="38"/>
    </row>
    <row r="47523" spans="44:74">
      <c r="AR47523" s="8"/>
      <c r="BV47523" s="38"/>
    </row>
    <row r="47524" spans="44:74">
      <c r="AR47524" s="8"/>
      <c r="BV47524" s="38"/>
    </row>
    <row r="47525" spans="44:74">
      <c r="AR47525" s="8"/>
      <c r="BV47525" s="38"/>
    </row>
    <row r="47526" spans="44:74">
      <c r="AR47526" s="8"/>
      <c r="BV47526" s="38"/>
    </row>
    <row r="47527" spans="44:74">
      <c r="AR47527" s="8"/>
      <c r="BV47527" s="38"/>
    </row>
    <row r="47528" spans="44:74">
      <c r="AR47528" s="8"/>
      <c r="BV47528" s="38"/>
    </row>
    <row r="47529" spans="44:74">
      <c r="AR47529" s="8"/>
      <c r="BV47529" s="38"/>
    </row>
    <row r="47530" spans="44:74">
      <c r="AR47530" s="8"/>
      <c r="BV47530" s="38"/>
    </row>
    <row r="47531" spans="44:74">
      <c r="AR47531" s="8"/>
      <c r="BV47531" s="38"/>
    </row>
    <row r="47532" spans="44:74">
      <c r="AR47532" s="8"/>
      <c r="BV47532" s="38"/>
    </row>
    <row r="47533" spans="44:74">
      <c r="AR47533" s="8"/>
      <c r="BV47533" s="38"/>
    </row>
    <row r="47534" spans="44:74">
      <c r="AR47534" s="8"/>
      <c r="BV47534" s="38"/>
    </row>
    <row r="47535" spans="44:74">
      <c r="AR47535" s="8"/>
      <c r="BV47535" s="38"/>
    </row>
    <row r="47536" spans="44:74">
      <c r="AR47536" s="8"/>
      <c r="BV47536" s="38"/>
    </row>
    <row r="47537" spans="44:74">
      <c r="AR47537" s="8"/>
      <c r="BV47537" s="38"/>
    </row>
    <row r="47538" spans="44:74">
      <c r="AR47538" s="8"/>
      <c r="BV47538" s="38"/>
    </row>
    <row r="47539" spans="44:74">
      <c r="AR47539" s="8"/>
      <c r="BV47539" s="38"/>
    </row>
    <row r="47540" spans="44:74">
      <c r="AR47540" s="8"/>
      <c r="BV47540" s="38"/>
    </row>
    <row r="47541" spans="44:74">
      <c r="AR47541" s="8"/>
      <c r="BV47541" s="38"/>
    </row>
    <row r="47542" spans="44:74">
      <c r="AR47542" s="8"/>
      <c r="BV47542" s="38"/>
    </row>
    <row r="47543" spans="44:74">
      <c r="AR47543" s="8"/>
      <c r="BV47543" s="38"/>
    </row>
    <row r="47544" spans="44:74">
      <c r="AR47544" s="8"/>
      <c r="BV47544" s="38"/>
    </row>
    <row r="47545" spans="44:74">
      <c r="AR47545" s="8"/>
      <c r="BV47545" s="38"/>
    </row>
    <row r="47546" spans="44:74">
      <c r="AR47546" s="8"/>
      <c r="BV47546" s="38"/>
    </row>
    <row r="47547" spans="44:74">
      <c r="AR47547" s="8"/>
      <c r="BV47547" s="38"/>
    </row>
    <row r="47548" spans="44:74">
      <c r="AR47548" s="8"/>
      <c r="BV47548" s="38"/>
    </row>
    <row r="47549" spans="44:74">
      <c r="AR47549" s="8"/>
      <c r="BV47549" s="38"/>
    </row>
    <row r="47550" spans="44:74">
      <c r="AR47550" s="8"/>
      <c r="BV47550" s="38"/>
    </row>
    <row r="47551" spans="44:74">
      <c r="AR47551" s="8"/>
      <c r="BV47551" s="38"/>
    </row>
    <row r="47552" spans="44:74">
      <c r="AR47552" s="8"/>
      <c r="BV47552" s="38"/>
    </row>
    <row r="47553" spans="44:74">
      <c r="AR47553" s="8"/>
      <c r="BV47553" s="38"/>
    </row>
    <row r="47554" spans="44:74">
      <c r="AR47554" s="8"/>
      <c r="BV47554" s="38"/>
    </row>
    <row r="47555" spans="44:74">
      <c r="AR47555" s="8"/>
      <c r="BV47555" s="38"/>
    </row>
    <row r="47556" spans="44:74">
      <c r="AR47556" s="8"/>
      <c r="BV47556" s="38"/>
    </row>
    <row r="47557" spans="44:74">
      <c r="AR47557" s="8"/>
      <c r="BV47557" s="38"/>
    </row>
    <row r="47558" spans="44:74">
      <c r="AR47558" s="8"/>
      <c r="BV47558" s="38"/>
    </row>
    <row r="47559" spans="44:74">
      <c r="AR47559" s="8"/>
      <c r="BV47559" s="38"/>
    </row>
    <row r="47560" spans="44:74">
      <c r="AR47560" s="8"/>
      <c r="BV47560" s="38"/>
    </row>
    <row r="47561" spans="44:74">
      <c r="AR47561" s="8"/>
      <c r="BV47561" s="38"/>
    </row>
    <row r="47562" spans="44:74">
      <c r="AR47562" s="8"/>
      <c r="BV47562" s="38"/>
    </row>
    <row r="47563" spans="44:74">
      <c r="AR47563" s="8"/>
      <c r="BV47563" s="38"/>
    </row>
    <row r="47564" spans="44:74">
      <c r="AR47564" s="8"/>
      <c r="BV47564" s="38"/>
    </row>
    <row r="47565" spans="44:74">
      <c r="AR47565" s="8"/>
      <c r="BV47565" s="38"/>
    </row>
    <row r="47566" spans="44:74">
      <c r="AR47566" s="8"/>
      <c r="BV47566" s="38"/>
    </row>
    <row r="47567" spans="44:74">
      <c r="AR47567" s="8"/>
      <c r="BV47567" s="38"/>
    </row>
    <row r="47568" spans="44:74">
      <c r="AR47568" s="8"/>
      <c r="BV47568" s="38"/>
    </row>
    <row r="47569" spans="44:74">
      <c r="AR47569" s="8"/>
      <c r="BV47569" s="38"/>
    </row>
    <row r="47570" spans="44:74">
      <c r="AR47570" s="8"/>
      <c r="BV47570" s="38"/>
    </row>
    <row r="47571" spans="44:74">
      <c r="AR47571" s="8"/>
      <c r="BV47571" s="38"/>
    </row>
    <row r="47572" spans="44:74">
      <c r="AR47572" s="8"/>
      <c r="BV47572" s="38"/>
    </row>
    <row r="47573" spans="44:74">
      <c r="AR47573" s="8"/>
      <c r="BV47573" s="38"/>
    </row>
    <row r="47574" spans="44:74">
      <c r="AR47574" s="8"/>
      <c r="BV47574" s="38"/>
    </row>
    <row r="47575" spans="44:74">
      <c r="AR47575" s="8"/>
      <c r="BV47575" s="38"/>
    </row>
    <row r="47576" spans="44:74">
      <c r="AR47576" s="8"/>
      <c r="BV47576" s="38"/>
    </row>
    <row r="47577" spans="44:74">
      <c r="AR47577" s="8"/>
      <c r="BV47577" s="38"/>
    </row>
    <row r="47578" spans="44:74">
      <c r="AR47578" s="8"/>
      <c r="BV47578" s="38"/>
    </row>
    <row r="47579" spans="44:74">
      <c r="AR47579" s="8"/>
      <c r="BV47579" s="38"/>
    </row>
    <row r="47580" spans="44:74">
      <c r="AR47580" s="8"/>
      <c r="BV47580" s="38"/>
    </row>
    <row r="47581" spans="44:74">
      <c r="AR47581" s="8"/>
      <c r="BV47581" s="38"/>
    </row>
    <row r="47582" spans="44:74">
      <c r="AR47582" s="8"/>
      <c r="BV47582" s="38"/>
    </row>
    <row r="47583" spans="44:74">
      <c r="AR47583" s="8"/>
      <c r="BV47583" s="38"/>
    </row>
    <row r="47584" spans="44:74">
      <c r="AR47584" s="8"/>
      <c r="BV47584" s="38"/>
    </row>
    <row r="47585" spans="44:74">
      <c r="AR47585" s="8"/>
      <c r="BV47585" s="38"/>
    </row>
    <row r="47586" spans="44:74">
      <c r="AR47586" s="8"/>
      <c r="BV47586" s="38"/>
    </row>
    <row r="47587" spans="44:74">
      <c r="AR47587" s="8"/>
      <c r="BV47587" s="38"/>
    </row>
    <row r="47588" spans="44:74">
      <c r="AR47588" s="8"/>
      <c r="BV47588" s="38"/>
    </row>
    <row r="47589" spans="44:74">
      <c r="AR47589" s="8"/>
      <c r="BV47589" s="38"/>
    </row>
    <row r="47590" spans="44:74">
      <c r="AR47590" s="8"/>
      <c r="BV47590" s="38"/>
    </row>
    <row r="47591" spans="44:74">
      <c r="AR47591" s="8"/>
      <c r="BV47591" s="38"/>
    </row>
    <row r="47592" spans="44:74">
      <c r="AR47592" s="8"/>
      <c r="BV47592" s="38"/>
    </row>
    <row r="47593" spans="44:74">
      <c r="AR47593" s="8"/>
      <c r="BV47593" s="38"/>
    </row>
    <row r="47594" spans="44:74">
      <c r="AR47594" s="8"/>
      <c r="BV47594" s="38"/>
    </row>
    <row r="47595" spans="44:74">
      <c r="AR47595" s="8"/>
      <c r="BV47595" s="38"/>
    </row>
    <row r="47596" spans="44:74">
      <c r="AR47596" s="8"/>
      <c r="BV47596" s="38"/>
    </row>
    <row r="47597" spans="44:74">
      <c r="AR47597" s="8"/>
      <c r="BV47597" s="38"/>
    </row>
    <row r="47598" spans="44:74">
      <c r="AR47598" s="8"/>
      <c r="BV47598" s="38"/>
    </row>
    <row r="47599" spans="44:74">
      <c r="AR47599" s="8"/>
      <c r="BV47599" s="38"/>
    </row>
    <row r="47600" spans="44:74">
      <c r="AR47600" s="8"/>
      <c r="BV47600" s="38"/>
    </row>
    <row r="47601" spans="44:74">
      <c r="AR47601" s="8"/>
      <c r="BV47601" s="38"/>
    </row>
    <row r="47602" spans="44:74">
      <c r="AR47602" s="8"/>
      <c r="BV47602" s="38"/>
    </row>
    <row r="47603" spans="44:74">
      <c r="AR47603" s="8"/>
      <c r="BV47603" s="38"/>
    </row>
    <row r="47604" spans="44:74">
      <c r="AR47604" s="8"/>
      <c r="BV47604" s="38"/>
    </row>
    <row r="47605" spans="44:74">
      <c r="AR47605" s="8"/>
      <c r="BV47605" s="38"/>
    </row>
    <row r="47606" spans="44:74">
      <c r="AR47606" s="8"/>
      <c r="BV47606" s="38"/>
    </row>
    <row r="47607" spans="44:74">
      <c r="AR47607" s="8"/>
      <c r="BV47607" s="38"/>
    </row>
    <row r="47608" spans="44:74">
      <c r="AR47608" s="8"/>
      <c r="BV47608" s="38"/>
    </row>
    <row r="47609" spans="44:74">
      <c r="AR47609" s="8"/>
      <c r="BV47609" s="38"/>
    </row>
    <row r="47610" spans="44:74">
      <c r="AR47610" s="8"/>
      <c r="BV47610" s="38"/>
    </row>
    <row r="47611" spans="44:74">
      <c r="AR47611" s="8"/>
      <c r="BV47611" s="38"/>
    </row>
    <row r="47612" spans="44:74">
      <c r="AR47612" s="8"/>
      <c r="BV47612" s="38"/>
    </row>
    <row r="47613" spans="44:74">
      <c r="AR47613" s="8"/>
      <c r="BV47613" s="38"/>
    </row>
    <row r="47614" spans="44:74">
      <c r="AR47614" s="8"/>
      <c r="BV47614" s="38"/>
    </row>
    <row r="47615" spans="44:74">
      <c r="AR47615" s="8"/>
      <c r="BV47615" s="38"/>
    </row>
    <row r="47616" spans="44:74">
      <c r="AR47616" s="8"/>
      <c r="BV47616" s="38"/>
    </row>
    <row r="47617" spans="44:74">
      <c r="AR47617" s="8"/>
      <c r="BV47617" s="38"/>
    </row>
    <row r="47618" spans="44:74">
      <c r="AR47618" s="8"/>
      <c r="BV47618" s="38"/>
    </row>
    <row r="47619" spans="44:74">
      <c r="AR47619" s="8"/>
      <c r="BV47619" s="38"/>
    </row>
    <row r="47620" spans="44:74">
      <c r="AR47620" s="8"/>
      <c r="BV47620" s="38"/>
    </row>
    <row r="47621" spans="44:74">
      <c r="AR47621" s="8"/>
      <c r="BV47621" s="38"/>
    </row>
    <row r="47622" spans="44:74">
      <c r="AR47622" s="8"/>
      <c r="BV47622" s="38"/>
    </row>
    <row r="47623" spans="44:74">
      <c r="AR47623" s="8"/>
      <c r="BV47623" s="38"/>
    </row>
    <row r="47624" spans="44:74">
      <c r="AR47624" s="8"/>
      <c r="BV47624" s="38"/>
    </row>
    <row r="47625" spans="44:74">
      <c r="AR47625" s="8"/>
      <c r="BV47625" s="38"/>
    </row>
    <row r="47626" spans="44:74">
      <c r="AR47626" s="8"/>
      <c r="BV47626" s="38"/>
    </row>
    <row r="47627" spans="44:74">
      <c r="AR47627" s="8"/>
      <c r="BV47627" s="38"/>
    </row>
    <row r="47628" spans="44:74">
      <c r="AR47628" s="8"/>
      <c r="BV47628" s="38"/>
    </row>
    <row r="47629" spans="44:74">
      <c r="AR47629" s="8"/>
      <c r="BV47629" s="38"/>
    </row>
    <row r="47630" spans="44:74">
      <c r="AR47630" s="8"/>
      <c r="BV47630" s="38"/>
    </row>
    <row r="47631" spans="44:74">
      <c r="AR47631" s="8"/>
      <c r="BV47631" s="38"/>
    </row>
    <row r="47632" spans="44:74">
      <c r="AR47632" s="8"/>
      <c r="BV47632" s="38"/>
    </row>
    <row r="47633" spans="44:74">
      <c r="AR47633" s="8"/>
      <c r="BV47633" s="38"/>
    </row>
    <row r="47634" spans="44:74">
      <c r="AR47634" s="8"/>
      <c r="BV47634" s="38"/>
    </row>
    <row r="47635" spans="44:74">
      <c r="AR47635" s="8"/>
      <c r="BV47635" s="38"/>
    </row>
    <row r="47636" spans="44:74">
      <c r="AR47636" s="8"/>
      <c r="BV47636" s="38"/>
    </row>
    <row r="47637" spans="44:74">
      <c r="AR47637" s="8"/>
      <c r="BV47637" s="38"/>
    </row>
    <row r="47638" spans="44:74">
      <c r="AR47638" s="8"/>
      <c r="BV47638" s="38"/>
    </row>
    <row r="47639" spans="44:74">
      <c r="AR47639" s="8"/>
      <c r="BV47639" s="38"/>
    </row>
    <row r="47640" spans="44:74">
      <c r="AR47640" s="8"/>
      <c r="BV47640" s="38"/>
    </row>
    <row r="47641" spans="44:74">
      <c r="AR47641" s="8"/>
      <c r="BV47641" s="38"/>
    </row>
    <row r="47642" spans="44:74">
      <c r="AR47642" s="8"/>
      <c r="BV47642" s="38"/>
    </row>
    <row r="47643" spans="44:74">
      <c r="AR47643" s="8"/>
      <c r="BV47643" s="38"/>
    </row>
    <row r="47644" spans="44:74">
      <c r="AR47644" s="8"/>
      <c r="BV47644" s="38"/>
    </row>
    <row r="47645" spans="44:74">
      <c r="AR47645" s="8"/>
      <c r="BV47645" s="38"/>
    </row>
    <row r="47646" spans="44:74">
      <c r="AR47646" s="8"/>
      <c r="BV47646" s="38"/>
    </row>
    <row r="47647" spans="44:74">
      <c r="AR47647" s="8"/>
      <c r="BV47647" s="38"/>
    </row>
    <row r="47648" spans="44:74">
      <c r="AR47648" s="8"/>
      <c r="BV47648" s="38"/>
    </row>
    <row r="47649" spans="44:74">
      <c r="AR47649" s="8"/>
      <c r="BV47649" s="38"/>
    </row>
    <row r="47650" spans="44:74">
      <c r="AR47650" s="8"/>
      <c r="BV47650" s="38"/>
    </row>
    <row r="47651" spans="44:74">
      <c r="AR47651" s="8"/>
      <c r="BV47651" s="38"/>
    </row>
    <row r="47652" spans="44:74">
      <c r="AR47652" s="8"/>
      <c r="BV47652" s="38"/>
    </row>
    <row r="47653" spans="44:74">
      <c r="AR47653" s="8"/>
      <c r="BV47653" s="38"/>
    </row>
    <row r="47654" spans="44:74">
      <c r="AR47654" s="8"/>
      <c r="BV47654" s="38"/>
    </row>
    <row r="47655" spans="44:74">
      <c r="AR47655" s="8"/>
      <c r="BV47655" s="38"/>
    </row>
    <row r="47656" spans="44:74">
      <c r="AR47656" s="8"/>
      <c r="BV47656" s="38"/>
    </row>
    <row r="47657" spans="44:74">
      <c r="AR47657" s="8"/>
      <c r="BV47657" s="38"/>
    </row>
    <row r="47658" spans="44:74">
      <c r="AR47658" s="8"/>
      <c r="BV47658" s="38"/>
    </row>
    <row r="47659" spans="44:74">
      <c r="AR47659" s="8"/>
      <c r="BV47659" s="38"/>
    </row>
    <row r="47660" spans="44:74">
      <c r="AR47660" s="8"/>
      <c r="BV47660" s="38"/>
    </row>
    <row r="47661" spans="44:74">
      <c r="AR47661" s="8"/>
      <c r="BV47661" s="38"/>
    </row>
    <row r="47662" spans="44:74">
      <c r="AR47662" s="8"/>
      <c r="BV47662" s="38"/>
    </row>
    <row r="47663" spans="44:74">
      <c r="AR47663" s="8"/>
      <c r="BV47663" s="38"/>
    </row>
    <row r="47664" spans="44:74">
      <c r="AR47664" s="8"/>
      <c r="BV47664" s="38"/>
    </row>
    <row r="47665" spans="44:74">
      <c r="AR47665" s="8"/>
      <c r="BV47665" s="38"/>
    </row>
    <row r="47666" spans="44:74">
      <c r="AR47666" s="8"/>
      <c r="BV47666" s="38"/>
    </row>
    <row r="47667" spans="44:74">
      <c r="AR47667" s="8"/>
      <c r="BV47667" s="38"/>
    </row>
    <row r="47668" spans="44:74">
      <c r="AR47668" s="8"/>
      <c r="BV47668" s="38"/>
    </row>
    <row r="47669" spans="44:74">
      <c r="AR47669" s="8"/>
      <c r="BV47669" s="38"/>
    </row>
    <row r="47670" spans="44:74">
      <c r="AR47670" s="8"/>
      <c r="BV47670" s="38"/>
    </row>
    <row r="47671" spans="44:74">
      <c r="AR47671" s="8"/>
      <c r="BV47671" s="38"/>
    </row>
    <row r="47672" spans="44:74">
      <c r="AR47672" s="8"/>
      <c r="BV47672" s="38"/>
    </row>
    <row r="47673" spans="44:74">
      <c r="AR47673" s="8"/>
      <c r="BV47673" s="38"/>
    </row>
    <row r="47674" spans="44:74">
      <c r="AR47674" s="8"/>
      <c r="BV47674" s="38"/>
    </row>
    <row r="47675" spans="44:74">
      <c r="AR47675" s="8"/>
      <c r="BV47675" s="38"/>
    </row>
    <row r="47676" spans="44:74">
      <c r="AR47676" s="8"/>
      <c r="BV47676" s="38"/>
    </row>
    <row r="47677" spans="44:74">
      <c r="AR47677" s="8"/>
      <c r="BV47677" s="38"/>
    </row>
    <row r="47678" spans="44:74">
      <c r="AR47678" s="8"/>
      <c r="BV47678" s="38"/>
    </row>
    <row r="47679" spans="44:74">
      <c r="AR47679" s="8"/>
      <c r="BV47679" s="38"/>
    </row>
    <row r="47680" spans="44:74">
      <c r="AR47680" s="8"/>
      <c r="BV47680" s="38"/>
    </row>
    <row r="47681" spans="44:74">
      <c r="AR47681" s="8"/>
      <c r="BV47681" s="38"/>
    </row>
    <row r="47682" spans="44:74">
      <c r="AR47682" s="8"/>
      <c r="BV47682" s="38"/>
    </row>
    <row r="47683" spans="44:74">
      <c r="AR47683" s="8"/>
      <c r="BV47683" s="38"/>
    </row>
    <row r="47684" spans="44:74">
      <c r="AR47684" s="8"/>
      <c r="BV47684" s="38"/>
    </row>
    <row r="47685" spans="44:74">
      <c r="AR47685" s="8"/>
      <c r="BV47685" s="38"/>
    </row>
    <row r="47686" spans="44:74">
      <c r="AR47686" s="8"/>
      <c r="BV47686" s="38"/>
    </row>
    <row r="47687" spans="44:74">
      <c r="AR47687" s="8"/>
      <c r="BV47687" s="38"/>
    </row>
    <row r="47688" spans="44:74">
      <c r="AR47688" s="8"/>
      <c r="BV47688" s="38"/>
    </row>
    <row r="47689" spans="44:74">
      <c r="AR47689" s="8"/>
      <c r="BV47689" s="38"/>
    </row>
    <row r="47690" spans="44:74">
      <c r="AR47690" s="8"/>
      <c r="BV47690" s="38"/>
    </row>
    <row r="47691" spans="44:74">
      <c r="AR47691" s="8"/>
      <c r="BV47691" s="38"/>
    </row>
    <row r="47692" spans="44:74">
      <c r="AR47692" s="8"/>
      <c r="BV47692" s="38"/>
    </row>
    <row r="47693" spans="44:74">
      <c r="AR47693" s="8"/>
      <c r="BV47693" s="38"/>
    </row>
    <row r="47694" spans="44:74">
      <c r="AR47694" s="8"/>
      <c r="BV47694" s="38"/>
    </row>
    <row r="47695" spans="44:74">
      <c r="AR47695" s="8"/>
      <c r="BV47695" s="38"/>
    </row>
    <row r="47696" spans="44:74">
      <c r="AR47696" s="8"/>
      <c r="BV47696" s="38"/>
    </row>
    <row r="47697" spans="44:74">
      <c r="AR47697" s="8"/>
      <c r="BV47697" s="38"/>
    </row>
    <row r="47698" spans="44:74">
      <c r="AR47698" s="8"/>
      <c r="BV47698" s="38"/>
    </row>
    <row r="47699" spans="44:74">
      <c r="AR47699" s="8"/>
      <c r="BV47699" s="38"/>
    </row>
    <row r="47700" spans="44:74">
      <c r="AR47700" s="8"/>
      <c r="BV47700" s="38"/>
    </row>
    <row r="47701" spans="44:74">
      <c r="AR47701" s="8"/>
      <c r="BV47701" s="38"/>
    </row>
    <row r="47702" spans="44:74">
      <c r="AR47702" s="8"/>
      <c r="BV47702" s="38"/>
    </row>
    <row r="47703" spans="44:74">
      <c r="AR47703" s="8"/>
      <c r="BV47703" s="38"/>
    </row>
    <row r="47704" spans="44:74">
      <c r="AR47704" s="8"/>
      <c r="BV47704" s="38"/>
    </row>
    <row r="47705" spans="44:74">
      <c r="AR47705" s="8"/>
      <c r="BV47705" s="38"/>
    </row>
    <row r="47706" spans="44:74">
      <c r="AR47706" s="8"/>
      <c r="BV47706" s="38"/>
    </row>
    <row r="47707" spans="44:74">
      <c r="AR47707" s="8"/>
      <c r="BV47707" s="38"/>
    </row>
    <row r="47708" spans="44:74">
      <c r="AR47708" s="8"/>
      <c r="BV47708" s="38"/>
    </row>
    <row r="47709" spans="44:74">
      <c r="AR47709" s="8"/>
      <c r="BV47709" s="38"/>
    </row>
    <row r="47710" spans="44:74">
      <c r="AR47710" s="8"/>
      <c r="BV47710" s="38"/>
    </row>
    <row r="47711" spans="44:74">
      <c r="AR47711" s="8"/>
      <c r="BV47711" s="38"/>
    </row>
    <row r="47712" spans="44:74">
      <c r="AR47712" s="8"/>
      <c r="BV47712" s="38"/>
    </row>
    <row r="47713" spans="44:74">
      <c r="AR47713" s="8"/>
      <c r="BV47713" s="38"/>
    </row>
    <row r="47714" spans="44:74">
      <c r="AR47714" s="8"/>
      <c r="BV47714" s="38"/>
    </row>
    <row r="47715" spans="44:74">
      <c r="AR47715" s="8"/>
      <c r="BV47715" s="38"/>
    </row>
    <row r="47716" spans="44:74">
      <c r="AR47716" s="8"/>
      <c r="BV47716" s="38"/>
    </row>
    <row r="47717" spans="44:74">
      <c r="AR47717" s="8"/>
      <c r="BV47717" s="38"/>
    </row>
    <row r="47718" spans="44:74">
      <c r="AR47718" s="8"/>
      <c r="BV47718" s="38"/>
    </row>
    <row r="47719" spans="44:74">
      <c r="AR47719" s="8"/>
      <c r="BV47719" s="38"/>
    </row>
    <row r="47720" spans="44:74">
      <c r="AR47720" s="8"/>
      <c r="BV47720" s="38"/>
    </row>
    <row r="47721" spans="44:74">
      <c r="AR47721" s="8"/>
      <c r="BV47721" s="38"/>
    </row>
    <row r="47722" spans="44:74">
      <c r="AR47722" s="8"/>
      <c r="BV47722" s="38"/>
    </row>
    <row r="47723" spans="44:74">
      <c r="AR47723" s="8"/>
      <c r="BV47723" s="38"/>
    </row>
    <row r="47724" spans="44:74">
      <c r="AR47724" s="8"/>
      <c r="BV47724" s="38"/>
    </row>
    <row r="47725" spans="44:74">
      <c r="AR47725" s="8"/>
      <c r="BV47725" s="38"/>
    </row>
    <row r="47726" spans="44:74">
      <c r="AR47726" s="8"/>
      <c r="BV47726" s="38"/>
    </row>
    <row r="47727" spans="44:74">
      <c r="AR47727" s="8"/>
      <c r="BV47727" s="38"/>
    </row>
    <row r="47728" spans="44:74">
      <c r="AR47728" s="8"/>
      <c r="BV47728" s="38"/>
    </row>
    <row r="47729" spans="44:74">
      <c r="AR47729" s="8"/>
      <c r="BV47729" s="38"/>
    </row>
    <row r="47730" spans="44:74">
      <c r="AR47730" s="8"/>
      <c r="BV47730" s="38"/>
    </row>
    <row r="47731" spans="44:74">
      <c r="AR47731" s="8"/>
      <c r="BV47731" s="38"/>
    </row>
    <row r="47732" spans="44:74">
      <c r="AR47732" s="8"/>
      <c r="BV47732" s="38"/>
    </row>
    <row r="47733" spans="44:74">
      <c r="AR47733" s="8"/>
      <c r="BV47733" s="38"/>
    </row>
    <row r="47734" spans="44:74">
      <c r="AR47734" s="8"/>
      <c r="BV47734" s="38"/>
    </row>
    <row r="47735" spans="44:74">
      <c r="AR47735" s="8"/>
      <c r="BV47735" s="38"/>
    </row>
    <row r="47736" spans="44:74">
      <c r="AR47736" s="8"/>
      <c r="BV47736" s="38"/>
    </row>
    <row r="47737" spans="44:74">
      <c r="AR47737" s="8"/>
      <c r="BV47737" s="38"/>
    </row>
    <row r="47738" spans="44:74">
      <c r="AR47738" s="8"/>
      <c r="BV47738" s="38"/>
    </row>
    <row r="47739" spans="44:74">
      <c r="AR47739" s="8"/>
      <c r="BV47739" s="38"/>
    </row>
    <row r="47740" spans="44:74">
      <c r="AR47740" s="8"/>
      <c r="BV47740" s="38"/>
    </row>
    <row r="47741" spans="44:74">
      <c r="AR47741" s="8"/>
      <c r="BV47741" s="38"/>
    </row>
    <row r="47742" spans="44:74">
      <c r="AR47742" s="8"/>
      <c r="BV47742" s="38"/>
    </row>
    <row r="47743" spans="44:74">
      <c r="AR47743" s="8"/>
      <c r="BV47743" s="38"/>
    </row>
    <row r="47744" spans="44:74">
      <c r="AR47744" s="8"/>
      <c r="BV47744" s="38"/>
    </row>
    <row r="47745" spans="44:74">
      <c r="AR47745" s="8"/>
      <c r="BV47745" s="38"/>
    </row>
    <row r="47746" spans="44:74">
      <c r="AR47746" s="8"/>
      <c r="BV47746" s="38"/>
    </row>
    <row r="47747" spans="44:74">
      <c r="AR47747" s="8"/>
      <c r="BV47747" s="38"/>
    </row>
    <row r="47748" spans="44:74">
      <c r="AR47748" s="8"/>
      <c r="BV47748" s="38"/>
    </row>
    <row r="47749" spans="44:74">
      <c r="AR47749" s="8"/>
      <c r="BV47749" s="38"/>
    </row>
    <row r="47750" spans="44:74">
      <c r="AR47750" s="8"/>
      <c r="BV47750" s="38"/>
    </row>
    <row r="47751" spans="44:74">
      <c r="AR47751" s="8"/>
      <c r="BV47751" s="38"/>
    </row>
    <row r="47752" spans="44:74">
      <c r="AR47752" s="8"/>
      <c r="BV47752" s="38"/>
    </row>
    <row r="47753" spans="44:74">
      <c r="AR47753" s="8"/>
      <c r="BV47753" s="38"/>
    </row>
    <row r="47754" spans="44:74">
      <c r="AR47754" s="8"/>
      <c r="BV47754" s="38"/>
    </row>
    <row r="47755" spans="44:74">
      <c r="AR47755" s="8"/>
      <c r="BV47755" s="38"/>
    </row>
    <row r="47756" spans="44:74">
      <c r="AR47756" s="8"/>
      <c r="BV47756" s="38"/>
    </row>
    <row r="47757" spans="44:74">
      <c r="AR47757" s="8"/>
      <c r="BV47757" s="38"/>
    </row>
    <row r="47758" spans="44:74">
      <c r="AR47758" s="8"/>
      <c r="BV47758" s="38"/>
    </row>
    <row r="47759" spans="44:74">
      <c r="AR47759" s="8"/>
      <c r="BV47759" s="38"/>
    </row>
    <row r="47760" spans="44:74">
      <c r="AR47760" s="8"/>
      <c r="BV47760" s="38"/>
    </row>
    <row r="47761" spans="44:74">
      <c r="AR47761" s="8"/>
      <c r="BV47761" s="38"/>
    </row>
    <row r="47762" spans="44:74">
      <c r="AR47762" s="8"/>
      <c r="BV47762" s="38"/>
    </row>
    <row r="47763" spans="44:74">
      <c r="AR47763" s="8"/>
      <c r="BV47763" s="38"/>
    </row>
    <row r="47764" spans="44:74">
      <c r="AR47764" s="8"/>
      <c r="BV47764" s="38"/>
    </row>
    <row r="47765" spans="44:74">
      <c r="AR47765" s="8"/>
      <c r="BV47765" s="38"/>
    </row>
    <row r="47766" spans="44:74">
      <c r="AR47766" s="8"/>
      <c r="BV47766" s="38"/>
    </row>
    <row r="47767" spans="44:74">
      <c r="AR47767" s="8"/>
      <c r="BV47767" s="38"/>
    </row>
    <row r="47768" spans="44:74">
      <c r="AR47768" s="8"/>
      <c r="BV47768" s="38"/>
    </row>
    <row r="47769" spans="44:74">
      <c r="AR47769" s="8"/>
      <c r="BV47769" s="38"/>
    </row>
    <row r="47770" spans="44:74">
      <c r="AR47770" s="8"/>
      <c r="BV47770" s="38"/>
    </row>
    <row r="47771" spans="44:74">
      <c r="AR47771" s="8"/>
      <c r="BV47771" s="38"/>
    </row>
    <row r="47772" spans="44:74">
      <c r="AR47772" s="8"/>
      <c r="BV47772" s="38"/>
    </row>
    <row r="47773" spans="44:74">
      <c r="AR47773" s="8"/>
      <c r="BV47773" s="38"/>
    </row>
    <row r="47774" spans="44:74">
      <c r="AR47774" s="8"/>
      <c r="BV47774" s="38"/>
    </row>
    <row r="47775" spans="44:74">
      <c r="AR47775" s="8"/>
      <c r="BV47775" s="38"/>
    </row>
    <row r="47776" spans="44:74">
      <c r="AR47776" s="8"/>
      <c r="BV47776" s="38"/>
    </row>
    <row r="47777" spans="44:74">
      <c r="AR47777" s="8"/>
      <c r="BV47777" s="38"/>
    </row>
    <row r="47778" spans="44:74">
      <c r="AR47778" s="8"/>
      <c r="BV47778" s="38"/>
    </row>
    <row r="47779" spans="44:74">
      <c r="AR47779" s="8"/>
      <c r="BV47779" s="38"/>
    </row>
    <row r="47780" spans="44:74">
      <c r="AR47780" s="8"/>
      <c r="BV47780" s="38"/>
    </row>
    <row r="47781" spans="44:74">
      <c r="AR47781" s="8"/>
      <c r="BV47781" s="38"/>
    </row>
    <row r="47782" spans="44:74">
      <c r="AR47782" s="8"/>
      <c r="BV47782" s="38"/>
    </row>
    <row r="47783" spans="44:74">
      <c r="AR47783" s="8"/>
      <c r="BV47783" s="38"/>
    </row>
    <row r="47784" spans="44:74">
      <c r="AR47784" s="8"/>
      <c r="BV47784" s="38"/>
    </row>
    <row r="47785" spans="44:74">
      <c r="AR47785" s="8"/>
      <c r="BV47785" s="38"/>
    </row>
    <row r="47786" spans="44:74">
      <c r="AR47786" s="8"/>
      <c r="BV47786" s="38"/>
    </row>
    <row r="47787" spans="44:74">
      <c r="AR47787" s="8"/>
      <c r="BV47787" s="38"/>
    </row>
    <row r="47788" spans="44:74">
      <c r="AR47788" s="8"/>
      <c r="BV47788" s="38"/>
    </row>
    <row r="47789" spans="44:74">
      <c r="AR47789" s="8"/>
      <c r="BV47789" s="38"/>
    </row>
    <row r="47790" spans="44:74">
      <c r="AR47790" s="8"/>
      <c r="BV47790" s="38"/>
    </row>
    <row r="47791" spans="44:74">
      <c r="AR47791" s="8"/>
      <c r="BV47791" s="38"/>
    </row>
    <row r="47792" spans="44:74">
      <c r="AR47792" s="8"/>
      <c r="BV47792" s="38"/>
    </row>
    <row r="47793" spans="44:74">
      <c r="AR47793" s="8"/>
      <c r="BV47793" s="38"/>
    </row>
    <row r="47794" spans="44:74">
      <c r="AR47794" s="8"/>
      <c r="BV47794" s="38"/>
    </row>
    <row r="47795" spans="44:74">
      <c r="AR47795" s="8"/>
      <c r="BV47795" s="38"/>
    </row>
    <row r="47796" spans="44:74">
      <c r="AR47796" s="8"/>
      <c r="BV47796" s="38"/>
    </row>
    <row r="47797" spans="44:74">
      <c r="AR47797" s="8"/>
      <c r="BV47797" s="38"/>
    </row>
    <row r="47798" spans="44:74">
      <c r="AR47798" s="8"/>
      <c r="BV47798" s="38"/>
    </row>
    <row r="47799" spans="44:74">
      <c r="AR47799" s="8"/>
      <c r="BV47799" s="38"/>
    </row>
    <row r="47800" spans="44:74">
      <c r="AR47800" s="8"/>
      <c r="BV47800" s="38"/>
    </row>
    <row r="47801" spans="44:74">
      <c r="AR47801" s="8"/>
      <c r="BV47801" s="38"/>
    </row>
    <row r="47802" spans="44:74">
      <c r="AR47802" s="8"/>
      <c r="BV47802" s="38"/>
    </row>
    <row r="47803" spans="44:74">
      <c r="AR47803" s="8"/>
      <c r="BV47803" s="38"/>
    </row>
    <row r="47804" spans="44:74">
      <c r="AR47804" s="8"/>
      <c r="BV47804" s="38"/>
    </row>
    <row r="47805" spans="44:74">
      <c r="AR47805" s="8"/>
      <c r="BV47805" s="38"/>
    </row>
    <row r="47806" spans="44:74">
      <c r="AR47806" s="8"/>
      <c r="BV47806" s="38"/>
    </row>
    <row r="47807" spans="44:74">
      <c r="AR47807" s="8"/>
      <c r="BV47807" s="38"/>
    </row>
    <row r="47808" spans="44:74">
      <c r="AR47808" s="8"/>
      <c r="BV47808" s="38"/>
    </row>
    <row r="47809" spans="44:74">
      <c r="AR47809" s="8"/>
      <c r="BV47809" s="38"/>
    </row>
    <row r="47810" spans="44:74">
      <c r="AR47810" s="8"/>
      <c r="BV47810" s="38"/>
    </row>
    <row r="47811" spans="44:74">
      <c r="AR47811" s="8"/>
      <c r="BV47811" s="38"/>
    </row>
    <row r="47812" spans="44:74">
      <c r="AR47812" s="8"/>
      <c r="BV47812" s="38"/>
    </row>
    <row r="47813" spans="44:74">
      <c r="AR47813" s="8"/>
      <c r="BV47813" s="38"/>
    </row>
    <row r="47814" spans="44:74">
      <c r="AR47814" s="8"/>
      <c r="BV47814" s="38"/>
    </row>
    <row r="47815" spans="44:74">
      <c r="AR47815" s="8"/>
      <c r="BV47815" s="38"/>
    </row>
    <row r="47816" spans="44:74">
      <c r="AR47816" s="8"/>
      <c r="BV47816" s="38"/>
    </row>
    <row r="47817" spans="44:74">
      <c r="AR47817" s="8"/>
      <c r="BV47817" s="38"/>
    </row>
    <row r="47818" spans="44:74">
      <c r="AR47818" s="8"/>
      <c r="BV47818" s="38"/>
    </row>
    <row r="47819" spans="44:74">
      <c r="AR47819" s="8"/>
      <c r="BV47819" s="38"/>
    </row>
    <row r="47820" spans="44:74">
      <c r="AR47820" s="8"/>
      <c r="BV47820" s="38"/>
    </row>
    <row r="47821" spans="44:74">
      <c r="AR47821" s="8"/>
      <c r="BV47821" s="38"/>
    </row>
    <row r="47822" spans="44:74">
      <c r="AR47822" s="8"/>
      <c r="BV47822" s="38"/>
    </row>
    <row r="47823" spans="44:74">
      <c r="AR47823" s="8"/>
      <c r="BV47823" s="38"/>
    </row>
    <row r="47824" spans="44:74">
      <c r="AR47824" s="8"/>
      <c r="BV47824" s="38"/>
    </row>
    <row r="47825" spans="44:74">
      <c r="AR47825" s="8"/>
      <c r="BV47825" s="38"/>
    </row>
    <row r="47826" spans="44:74">
      <c r="AR47826" s="8"/>
      <c r="BV47826" s="38"/>
    </row>
    <row r="47827" spans="44:74">
      <c r="AR47827" s="8"/>
      <c r="BV47827" s="38"/>
    </row>
    <row r="47828" spans="44:74">
      <c r="AR47828" s="8"/>
      <c r="BV47828" s="38"/>
    </row>
    <row r="47829" spans="44:74">
      <c r="AR47829" s="8"/>
      <c r="BV47829" s="38"/>
    </row>
    <row r="47830" spans="44:74">
      <c r="AR47830" s="8"/>
      <c r="BV47830" s="38"/>
    </row>
    <row r="47831" spans="44:74">
      <c r="AR47831" s="8"/>
      <c r="BV47831" s="38"/>
    </row>
    <row r="47832" spans="44:74">
      <c r="AR47832" s="8"/>
      <c r="BV47832" s="38"/>
    </row>
    <row r="47833" spans="44:74">
      <c r="AR47833" s="8"/>
      <c r="BV47833" s="38"/>
    </row>
    <row r="47834" spans="44:74">
      <c r="AR47834" s="8"/>
      <c r="BV47834" s="38"/>
    </row>
    <row r="47835" spans="44:74">
      <c r="AR47835" s="8"/>
      <c r="BV47835" s="38"/>
    </row>
    <row r="47836" spans="44:74">
      <c r="AR47836" s="8"/>
      <c r="BV47836" s="38"/>
    </row>
    <row r="47837" spans="44:74">
      <c r="AR47837" s="8"/>
      <c r="BV47837" s="38"/>
    </row>
    <row r="47838" spans="44:74">
      <c r="AR47838" s="8"/>
      <c r="BV47838" s="38"/>
    </row>
    <row r="47839" spans="44:74">
      <c r="AR47839" s="8"/>
      <c r="BV47839" s="38"/>
    </row>
    <row r="47840" spans="44:74">
      <c r="AR47840" s="8"/>
      <c r="BV47840" s="38"/>
    </row>
    <row r="47841" spans="44:74">
      <c r="AR47841" s="8"/>
      <c r="BV47841" s="38"/>
    </row>
    <row r="47842" spans="44:74">
      <c r="AR47842" s="8"/>
      <c r="BV47842" s="38"/>
    </row>
    <row r="47843" spans="44:74">
      <c r="AR47843" s="8"/>
      <c r="BV47843" s="38"/>
    </row>
    <row r="47844" spans="44:74">
      <c r="AR47844" s="8"/>
      <c r="BV47844" s="38"/>
    </row>
    <row r="47845" spans="44:74">
      <c r="AR47845" s="8"/>
      <c r="BV47845" s="38"/>
    </row>
    <row r="47846" spans="44:74">
      <c r="AR47846" s="8"/>
      <c r="BV47846" s="38"/>
    </row>
    <row r="47847" spans="44:74">
      <c r="AR47847" s="8"/>
      <c r="BV47847" s="38"/>
    </row>
    <row r="47848" spans="44:74">
      <c r="AR47848" s="8"/>
      <c r="BV47848" s="38"/>
    </row>
    <row r="47849" spans="44:74">
      <c r="AR47849" s="8"/>
      <c r="BV47849" s="38"/>
    </row>
    <row r="47850" spans="44:74">
      <c r="AR47850" s="8"/>
      <c r="BV47850" s="38"/>
    </row>
    <row r="47851" spans="44:74">
      <c r="AR47851" s="8"/>
      <c r="BV47851" s="38"/>
    </row>
    <row r="47852" spans="44:74">
      <c r="AR47852" s="8"/>
      <c r="BV47852" s="38"/>
    </row>
    <row r="47853" spans="44:74">
      <c r="AR47853" s="8"/>
      <c r="BV47853" s="38"/>
    </row>
    <row r="47854" spans="44:74">
      <c r="AR47854" s="8"/>
      <c r="BV47854" s="38"/>
    </row>
    <row r="47855" spans="44:74">
      <c r="AR47855" s="8"/>
      <c r="BV47855" s="38"/>
    </row>
    <row r="47856" spans="44:74">
      <c r="AR47856" s="8"/>
      <c r="BV47856" s="38"/>
    </row>
    <row r="47857" spans="44:74">
      <c r="AR47857" s="8"/>
      <c r="BV47857" s="38"/>
    </row>
    <row r="47858" spans="44:74">
      <c r="AR47858" s="8"/>
      <c r="BV47858" s="38"/>
    </row>
    <row r="47859" spans="44:74">
      <c r="AR47859" s="8"/>
      <c r="BV47859" s="38"/>
    </row>
    <row r="47860" spans="44:74">
      <c r="AR47860" s="8"/>
      <c r="BV47860" s="38"/>
    </row>
    <row r="47861" spans="44:74">
      <c r="AR47861" s="8"/>
      <c r="BV47861" s="38"/>
    </row>
    <row r="47862" spans="44:74">
      <c r="AR47862" s="8"/>
      <c r="BV47862" s="38"/>
    </row>
    <row r="47863" spans="44:74">
      <c r="AR47863" s="8"/>
      <c r="BV47863" s="38"/>
    </row>
    <row r="47864" spans="44:74">
      <c r="AR47864" s="8"/>
      <c r="BV47864" s="38"/>
    </row>
    <row r="47865" spans="44:74">
      <c r="AR47865" s="8"/>
      <c r="BV47865" s="38"/>
    </row>
    <row r="47866" spans="44:74">
      <c r="AR47866" s="8"/>
      <c r="BV47866" s="38"/>
    </row>
    <row r="47867" spans="44:74">
      <c r="AR47867" s="8"/>
      <c r="BV47867" s="38"/>
    </row>
    <row r="47868" spans="44:74">
      <c r="AR47868" s="8"/>
      <c r="BV47868" s="38"/>
    </row>
    <row r="47869" spans="44:74">
      <c r="AR47869" s="8"/>
      <c r="BV47869" s="38"/>
    </row>
    <row r="47870" spans="44:74">
      <c r="AR47870" s="8"/>
      <c r="BV47870" s="38"/>
    </row>
    <row r="47871" spans="44:74">
      <c r="AR47871" s="8"/>
      <c r="BV47871" s="38"/>
    </row>
    <row r="47872" spans="44:74">
      <c r="AR47872" s="8"/>
      <c r="BV47872" s="38"/>
    </row>
    <row r="47873" spans="44:74">
      <c r="AR47873" s="8"/>
      <c r="BV47873" s="38"/>
    </row>
    <row r="47874" spans="44:74">
      <c r="AR47874" s="8"/>
      <c r="BV47874" s="38"/>
    </row>
    <row r="47875" spans="44:74">
      <c r="AR47875" s="8"/>
      <c r="BV47875" s="38"/>
    </row>
    <row r="47876" spans="44:74">
      <c r="AR47876" s="8"/>
      <c r="BV47876" s="38"/>
    </row>
    <row r="47877" spans="44:74">
      <c r="AR47877" s="8"/>
      <c r="BV47877" s="38"/>
    </row>
    <row r="47878" spans="44:74">
      <c r="AR47878" s="8"/>
      <c r="BV47878" s="38"/>
    </row>
    <row r="47879" spans="44:74">
      <c r="AR47879" s="8"/>
      <c r="BV47879" s="38"/>
    </row>
    <row r="47880" spans="44:74">
      <c r="AR47880" s="8"/>
      <c r="BV47880" s="38"/>
    </row>
    <row r="47881" spans="44:74">
      <c r="AR47881" s="8"/>
      <c r="BV47881" s="38"/>
    </row>
    <row r="47882" spans="44:74">
      <c r="AR47882" s="8"/>
      <c r="BV47882" s="38"/>
    </row>
    <row r="47883" spans="44:74">
      <c r="AR47883" s="8"/>
      <c r="BV47883" s="38"/>
    </row>
    <row r="47884" spans="44:74">
      <c r="AR47884" s="8"/>
      <c r="BV47884" s="38"/>
    </row>
    <row r="47885" spans="44:74">
      <c r="AR47885" s="8"/>
      <c r="BV47885" s="38"/>
    </row>
    <row r="47886" spans="44:74">
      <c r="AR47886" s="8"/>
      <c r="BV47886" s="38"/>
    </row>
    <row r="47887" spans="44:74">
      <c r="AR47887" s="8"/>
      <c r="BV47887" s="38"/>
    </row>
    <row r="47888" spans="44:74">
      <c r="AR47888" s="8"/>
      <c r="BV47888" s="38"/>
    </row>
    <row r="47889" spans="44:74">
      <c r="AR47889" s="8"/>
      <c r="BV47889" s="38"/>
    </row>
    <row r="47890" spans="44:74">
      <c r="AR47890" s="8"/>
      <c r="BV47890" s="38"/>
    </row>
    <row r="47891" spans="44:74">
      <c r="AR47891" s="8"/>
      <c r="BV47891" s="38"/>
    </row>
    <row r="47892" spans="44:74">
      <c r="AR47892" s="8"/>
      <c r="BV47892" s="38"/>
    </row>
    <row r="47893" spans="44:74">
      <c r="AR47893" s="8"/>
      <c r="BV47893" s="38"/>
    </row>
    <row r="47894" spans="44:74">
      <c r="AR47894" s="8"/>
      <c r="BV47894" s="38"/>
    </row>
    <row r="47895" spans="44:74">
      <c r="AR47895" s="8"/>
      <c r="BV47895" s="38"/>
    </row>
    <row r="47896" spans="44:74">
      <c r="AR47896" s="8"/>
      <c r="BV47896" s="38"/>
    </row>
    <row r="47897" spans="44:74">
      <c r="AR47897" s="8"/>
      <c r="BV47897" s="38"/>
    </row>
    <row r="47898" spans="44:74">
      <c r="AR47898" s="8"/>
      <c r="BV47898" s="38"/>
    </row>
    <row r="47899" spans="44:74">
      <c r="AR47899" s="8"/>
      <c r="BV47899" s="38"/>
    </row>
    <row r="47900" spans="44:74">
      <c r="AR47900" s="8"/>
      <c r="BV47900" s="38"/>
    </row>
    <row r="47901" spans="44:74">
      <c r="AR47901" s="8"/>
      <c r="BV47901" s="38"/>
    </row>
    <row r="47902" spans="44:74">
      <c r="AR47902" s="8"/>
      <c r="BV47902" s="38"/>
    </row>
    <row r="47903" spans="44:74">
      <c r="AR47903" s="8"/>
      <c r="BV47903" s="38"/>
    </row>
    <row r="47904" spans="44:74">
      <c r="AR47904" s="8"/>
      <c r="BV47904" s="38"/>
    </row>
    <row r="47905" spans="44:74">
      <c r="AR47905" s="8"/>
      <c r="BV47905" s="38"/>
    </row>
    <row r="47906" spans="44:74">
      <c r="AR47906" s="8"/>
      <c r="BV47906" s="38"/>
    </row>
    <row r="47907" spans="44:74">
      <c r="AR47907" s="8"/>
      <c r="BV47907" s="38"/>
    </row>
    <row r="47908" spans="44:74">
      <c r="AR47908" s="8"/>
      <c r="BV47908" s="38"/>
    </row>
    <row r="47909" spans="44:74">
      <c r="AR47909" s="8"/>
      <c r="BV47909" s="38"/>
    </row>
    <row r="47910" spans="44:74">
      <c r="AR47910" s="8"/>
      <c r="BV47910" s="38"/>
    </row>
    <row r="47911" spans="44:74">
      <c r="AR47911" s="8"/>
      <c r="BV47911" s="38"/>
    </row>
    <row r="47912" spans="44:74">
      <c r="AR47912" s="8"/>
      <c r="BV47912" s="38"/>
    </row>
    <row r="47913" spans="44:74">
      <c r="AR47913" s="8"/>
      <c r="BV47913" s="38"/>
    </row>
    <row r="47914" spans="44:74">
      <c r="AR47914" s="8"/>
      <c r="BV47914" s="38"/>
    </row>
    <row r="47915" spans="44:74">
      <c r="AR47915" s="8"/>
      <c r="BV47915" s="38"/>
    </row>
    <row r="47916" spans="44:74">
      <c r="AR47916" s="8"/>
      <c r="BV47916" s="38"/>
    </row>
    <row r="47917" spans="44:74">
      <c r="AR47917" s="8"/>
      <c r="BV47917" s="38"/>
    </row>
    <row r="47918" spans="44:74">
      <c r="AR47918" s="8"/>
      <c r="BV47918" s="38"/>
    </row>
    <row r="47919" spans="44:74">
      <c r="AR47919" s="8"/>
      <c r="BV47919" s="38"/>
    </row>
    <row r="47920" spans="44:74">
      <c r="AR47920" s="8"/>
      <c r="BV47920" s="38"/>
    </row>
    <row r="47921" spans="44:74">
      <c r="AR47921" s="8"/>
      <c r="BV47921" s="38"/>
    </row>
    <row r="47922" spans="44:74">
      <c r="AR47922" s="8"/>
      <c r="BV47922" s="38"/>
    </row>
    <row r="47923" spans="44:74">
      <c r="AR47923" s="8"/>
      <c r="BV47923" s="38"/>
    </row>
    <row r="47924" spans="44:74">
      <c r="AR47924" s="8"/>
      <c r="BV47924" s="38"/>
    </row>
    <row r="47925" spans="44:74">
      <c r="AR47925" s="8"/>
      <c r="BV47925" s="38"/>
    </row>
    <row r="47926" spans="44:74">
      <c r="AR47926" s="8"/>
      <c r="BV47926" s="38"/>
    </row>
    <row r="47927" spans="44:74">
      <c r="AR47927" s="8"/>
      <c r="BV47927" s="38"/>
    </row>
    <row r="47928" spans="44:74">
      <c r="AR47928" s="8"/>
      <c r="BV47928" s="38"/>
    </row>
    <row r="47929" spans="44:74">
      <c r="AR47929" s="8"/>
      <c r="BV47929" s="38"/>
    </row>
    <row r="47930" spans="44:74">
      <c r="AR47930" s="8"/>
      <c r="BV47930" s="38"/>
    </row>
    <row r="47931" spans="44:74">
      <c r="AR47931" s="8"/>
      <c r="BV47931" s="38"/>
    </row>
    <row r="47932" spans="44:74">
      <c r="AR47932" s="8"/>
      <c r="BV47932" s="38"/>
    </row>
    <row r="47933" spans="44:74">
      <c r="AR47933" s="8"/>
      <c r="BV47933" s="38"/>
    </row>
    <row r="47934" spans="44:74">
      <c r="AR47934" s="8"/>
      <c r="BV47934" s="38"/>
    </row>
    <row r="47935" spans="44:74">
      <c r="AR47935" s="8"/>
      <c r="BV47935" s="38"/>
    </row>
    <row r="47936" spans="44:74">
      <c r="AR47936" s="8"/>
      <c r="BV47936" s="38"/>
    </row>
    <row r="47937" spans="44:74">
      <c r="AR47937" s="8"/>
      <c r="BV47937" s="38"/>
    </row>
    <row r="47938" spans="44:74">
      <c r="AR47938" s="8"/>
      <c r="BV47938" s="38"/>
    </row>
    <row r="47939" spans="44:74">
      <c r="AR47939" s="8"/>
      <c r="BV47939" s="38"/>
    </row>
    <row r="47940" spans="44:74">
      <c r="AR47940" s="8"/>
      <c r="BV47940" s="38"/>
    </row>
    <row r="47941" spans="44:74">
      <c r="AR47941" s="8"/>
      <c r="BV47941" s="38"/>
    </row>
    <row r="47942" spans="44:74">
      <c r="AR47942" s="8"/>
      <c r="BV47942" s="38"/>
    </row>
    <row r="47943" spans="44:74">
      <c r="AR47943" s="8"/>
      <c r="BV47943" s="38"/>
    </row>
    <row r="47944" spans="44:74">
      <c r="AR47944" s="8"/>
      <c r="BV47944" s="38"/>
    </row>
    <row r="47945" spans="44:74">
      <c r="AR47945" s="8"/>
      <c r="BV47945" s="38"/>
    </row>
    <row r="47946" spans="44:74">
      <c r="AR47946" s="8"/>
      <c r="BV47946" s="38"/>
    </row>
    <row r="47947" spans="44:74">
      <c r="AR47947" s="8"/>
      <c r="BV47947" s="38"/>
    </row>
    <row r="47948" spans="44:74">
      <c r="AR47948" s="8"/>
      <c r="BV47948" s="38"/>
    </row>
    <row r="47949" spans="44:74">
      <c r="AR47949" s="8"/>
      <c r="BV47949" s="38"/>
    </row>
    <row r="47950" spans="44:74">
      <c r="AR47950" s="8"/>
      <c r="BV47950" s="38"/>
    </row>
    <row r="47951" spans="44:74">
      <c r="AR47951" s="8"/>
      <c r="BV47951" s="38"/>
    </row>
    <row r="47952" spans="44:74">
      <c r="AR47952" s="8"/>
      <c r="BV47952" s="38"/>
    </row>
    <row r="47953" spans="44:74">
      <c r="AR47953" s="8"/>
      <c r="BV47953" s="38"/>
    </row>
    <row r="47954" spans="44:74">
      <c r="AR47954" s="8"/>
      <c r="BV47954" s="38"/>
    </row>
    <row r="47955" spans="44:74">
      <c r="AR47955" s="8"/>
      <c r="BV47955" s="38"/>
    </row>
    <row r="47956" spans="44:74">
      <c r="AR47956" s="8"/>
      <c r="BV47956" s="38"/>
    </row>
    <row r="47957" spans="44:74">
      <c r="AR47957" s="8"/>
      <c r="BV47957" s="38"/>
    </row>
    <row r="47958" spans="44:74">
      <c r="AR47958" s="8"/>
      <c r="BV47958" s="38"/>
    </row>
    <row r="47959" spans="44:74">
      <c r="AR47959" s="8"/>
      <c r="BV47959" s="38"/>
    </row>
    <row r="47960" spans="44:74">
      <c r="AR47960" s="8"/>
      <c r="BV47960" s="38"/>
    </row>
    <row r="47961" spans="44:74">
      <c r="AR47961" s="8"/>
      <c r="BV47961" s="38"/>
    </row>
    <row r="47962" spans="44:74">
      <c r="AR47962" s="8"/>
      <c r="BV47962" s="38"/>
    </row>
    <row r="47963" spans="44:74">
      <c r="AR47963" s="8"/>
      <c r="BV47963" s="38"/>
    </row>
    <row r="47964" spans="44:74">
      <c r="AR47964" s="8"/>
      <c r="BV47964" s="38"/>
    </row>
    <row r="47965" spans="44:74">
      <c r="AR47965" s="8"/>
      <c r="BV47965" s="38"/>
    </row>
    <row r="47966" spans="44:74">
      <c r="AR47966" s="8"/>
      <c r="BV47966" s="38"/>
    </row>
    <row r="47967" spans="44:74">
      <c r="AR47967" s="8"/>
      <c r="BV47967" s="38"/>
    </row>
    <row r="47968" spans="44:74">
      <c r="AR47968" s="8"/>
      <c r="BV47968" s="38"/>
    </row>
    <row r="47969" spans="44:74">
      <c r="AR47969" s="8"/>
      <c r="BV47969" s="38"/>
    </row>
    <row r="47970" spans="44:74">
      <c r="AR47970" s="8"/>
      <c r="BV47970" s="38"/>
    </row>
    <row r="47971" spans="44:74">
      <c r="AR47971" s="8"/>
      <c r="BV47971" s="38"/>
    </row>
    <row r="47972" spans="44:74">
      <c r="AR47972" s="8"/>
      <c r="BV47972" s="38"/>
    </row>
    <row r="47973" spans="44:74">
      <c r="AR47973" s="8"/>
      <c r="BV47973" s="38"/>
    </row>
    <row r="47974" spans="44:74">
      <c r="AR47974" s="8"/>
      <c r="BV47974" s="38"/>
    </row>
    <row r="47975" spans="44:74">
      <c r="AR47975" s="8"/>
      <c r="BV47975" s="38"/>
    </row>
    <row r="47976" spans="44:74">
      <c r="AR47976" s="8"/>
      <c r="BV47976" s="38"/>
    </row>
    <row r="47977" spans="44:74">
      <c r="AR47977" s="8"/>
      <c r="BV47977" s="38"/>
    </row>
    <row r="47978" spans="44:74">
      <c r="AR47978" s="8"/>
      <c r="BV47978" s="38"/>
    </row>
    <row r="47979" spans="44:74">
      <c r="AR47979" s="8"/>
      <c r="BV47979" s="38"/>
    </row>
    <row r="47980" spans="44:74">
      <c r="AR47980" s="8"/>
      <c r="BV47980" s="38"/>
    </row>
    <row r="47981" spans="44:74">
      <c r="AR47981" s="8"/>
      <c r="BV47981" s="38"/>
    </row>
    <row r="47982" spans="44:74">
      <c r="AR47982" s="8"/>
      <c r="BV47982" s="38"/>
    </row>
    <row r="47983" spans="44:74">
      <c r="AR47983" s="8"/>
      <c r="BV47983" s="38"/>
    </row>
    <row r="47984" spans="44:74">
      <c r="AR47984" s="8"/>
      <c r="BV47984" s="38"/>
    </row>
    <row r="47985" spans="44:74">
      <c r="AR47985" s="8"/>
      <c r="BV47985" s="38"/>
    </row>
    <row r="47986" spans="44:74">
      <c r="AR47986" s="8"/>
      <c r="BV47986" s="38"/>
    </row>
    <row r="47987" spans="44:74">
      <c r="AR47987" s="8"/>
      <c r="BV47987" s="38"/>
    </row>
    <row r="47988" spans="44:74">
      <c r="AR47988" s="8"/>
      <c r="BV47988" s="38"/>
    </row>
    <row r="47989" spans="44:74">
      <c r="AR47989" s="8"/>
      <c r="BV47989" s="38"/>
    </row>
    <row r="47990" spans="44:74">
      <c r="AR47990" s="8"/>
      <c r="BV47990" s="38"/>
    </row>
    <row r="47991" spans="44:74">
      <c r="AR47991" s="8"/>
      <c r="BV47991" s="38"/>
    </row>
    <row r="47992" spans="44:74">
      <c r="AR47992" s="8"/>
      <c r="BV47992" s="38"/>
    </row>
    <row r="47993" spans="44:74">
      <c r="AR47993" s="8"/>
      <c r="BV47993" s="38"/>
    </row>
    <row r="47994" spans="44:74">
      <c r="AR47994" s="8"/>
      <c r="BV47994" s="38"/>
    </row>
    <row r="47995" spans="44:74">
      <c r="AR47995" s="8"/>
      <c r="BV47995" s="38"/>
    </row>
    <row r="47996" spans="44:74">
      <c r="AR47996" s="8"/>
      <c r="BV47996" s="38"/>
    </row>
    <row r="47997" spans="44:74">
      <c r="AR47997" s="8"/>
      <c r="BV47997" s="38"/>
    </row>
    <row r="47998" spans="44:74">
      <c r="AR47998" s="8"/>
      <c r="BV47998" s="38"/>
    </row>
    <row r="47999" spans="44:74">
      <c r="AR47999" s="8"/>
      <c r="BV47999" s="38"/>
    </row>
    <row r="48000" spans="44:74">
      <c r="AR48000" s="8"/>
      <c r="BV48000" s="38"/>
    </row>
    <row r="48001" spans="44:74">
      <c r="AR48001" s="8"/>
      <c r="BV48001" s="38"/>
    </row>
    <row r="48002" spans="44:74">
      <c r="AR48002" s="8"/>
      <c r="BV48002" s="38"/>
    </row>
    <row r="48003" spans="44:74">
      <c r="AR48003" s="8"/>
      <c r="BV48003" s="38"/>
    </row>
    <row r="48004" spans="44:74">
      <c r="AR48004" s="8"/>
      <c r="BV48004" s="38"/>
    </row>
    <row r="48005" spans="44:74">
      <c r="AR48005" s="8"/>
      <c r="BV48005" s="38"/>
    </row>
    <row r="48006" spans="44:74">
      <c r="AR48006" s="8"/>
      <c r="BV48006" s="38"/>
    </row>
    <row r="48007" spans="44:74">
      <c r="AR48007" s="8"/>
      <c r="BV48007" s="38"/>
    </row>
    <row r="48008" spans="44:74">
      <c r="AR48008" s="8"/>
      <c r="BV48008" s="38"/>
    </row>
    <row r="48009" spans="44:74">
      <c r="AR48009" s="8"/>
      <c r="BV48009" s="38"/>
    </row>
    <row r="48010" spans="44:74">
      <c r="AR48010" s="8"/>
      <c r="BV48010" s="38"/>
    </row>
    <row r="48011" spans="44:74">
      <c r="AR48011" s="8"/>
      <c r="BV48011" s="38"/>
    </row>
    <row r="48012" spans="44:74">
      <c r="AR48012" s="8"/>
      <c r="BV48012" s="38"/>
    </row>
    <row r="48013" spans="44:74">
      <c r="AR48013" s="8"/>
      <c r="BV48013" s="38"/>
    </row>
    <row r="48014" spans="44:74">
      <c r="AR48014" s="8"/>
      <c r="BV48014" s="38"/>
    </row>
    <row r="48015" spans="44:74">
      <c r="AR48015" s="8"/>
      <c r="BV48015" s="38"/>
    </row>
    <row r="48016" spans="44:74">
      <c r="AR48016" s="8"/>
      <c r="BV48016" s="38"/>
    </row>
    <row r="48017" spans="44:74">
      <c r="AR48017" s="8"/>
      <c r="BV48017" s="38"/>
    </row>
    <row r="48018" spans="44:74">
      <c r="AR48018" s="8"/>
      <c r="BV48018" s="38"/>
    </row>
    <row r="48019" spans="44:74">
      <c r="AR48019" s="8"/>
      <c r="BV48019" s="38"/>
    </row>
    <row r="48020" spans="44:74">
      <c r="AR48020" s="8"/>
      <c r="BV48020" s="38"/>
    </row>
    <row r="48021" spans="44:74">
      <c r="AR48021" s="8"/>
      <c r="BV48021" s="38"/>
    </row>
    <row r="48022" spans="44:74">
      <c r="AR48022" s="8"/>
      <c r="BV48022" s="38"/>
    </row>
    <row r="48023" spans="44:74">
      <c r="AR48023" s="8"/>
      <c r="BV48023" s="38"/>
    </row>
    <row r="48024" spans="44:74">
      <c r="AR48024" s="8"/>
      <c r="BV48024" s="38"/>
    </row>
    <row r="48025" spans="44:74">
      <c r="AR48025" s="8"/>
      <c r="BV48025" s="38"/>
    </row>
    <row r="48026" spans="44:74">
      <c r="AR48026" s="8"/>
      <c r="BV48026" s="38"/>
    </row>
    <row r="48027" spans="44:74">
      <c r="AR48027" s="8"/>
      <c r="BV48027" s="38"/>
    </row>
    <row r="48028" spans="44:74">
      <c r="AR48028" s="8"/>
      <c r="BV48028" s="38"/>
    </row>
    <row r="48029" spans="44:74">
      <c r="AR48029" s="8"/>
      <c r="BV48029" s="38"/>
    </row>
    <row r="48030" spans="44:74">
      <c r="AR48030" s="8"/>
      <c r="BV48030" s="38"/>
    </row>
    <row r="48031" spans="44:74">
      <c r="AR48031" s="8"/>
      <c r="BV48031" s="38"/>
    </row>
    <row r="48032" spans="44:74">
      <c r="AR48032" s="8"/>
      <c r="BV48032" s="38"/>
    </row>
    <row r="48033" spans="44:74">
      <c r="AR48033" s="8"/>
      <c r="BV48033" s="38"/>
    </row>
    <row r="48034" spans="44:74">
      <c r="AR48034" s="8"/>
      <c r="BV48034" s="38"/>
    </row>
    <row r="48035" spans="44:74">
      <c r="AR48035" s="8"/>
      <c r="BV48035" s="38"/>
    </row>
    <row r="48036" spans="44:74">
      <c r="AR48036" s="8"/>
      <c r="BV48036" s="38"/>
    </row>
    <row r="48037" spans="44:74">
      <c r="AR48037" s="8"/>
      <c r="BV48037" s="38"/>
    </row>
    <row r="48038" spans="44:74">
      <c r="AR48038" s="8"/>
      <c r="BV48038" s="38"/>
    </row>
    <row r="48039" spans="44:74">
      <c r="AR48039" s="8"/>
      <c r="BV48039" s="38"/>
    </row>
    <row r="48040" spans="44:74">
      <c r="AR48040" s="8"/>
      <c r="BV48040" s="38"/>
    </row>
    <row r="48041" spans="44:74">
      <c r="AR48041" s="8"/>
      <c r="BV48041" s="38"/>
    </row>
    <row r="48042" spans="44:74">
      <c r="AR48042" s="8"/>
      <c r="BV48042" s="38"/>
    </row>
    <row r="48043" spans="44:74">
      <c r="AR48043" s="8"/>
      <c r="BV48043" s="38"/>
    </row>
    <row r="48044" spans="44:74">
      <c r="AR48044" s="8"/>
      <c r="BV48044" s="38"/>
    </row>
    <row r="48045" spans="44:74">
      <c r="AR48045" s="8"/>
      <c r="BV48045" s="38"/>
    </row>
    <row r="48046" spans="44:74">
      <c r="AR48046" s="8"/>
      <c r="BV48046" s="38"/>
    </row>
    <row r="48047" spans="44:74">
      <c r="AR48047" s="8"/>
      <c r="BV48047" s="38"/>
    </row>
    <row r="48048" spans="44:74">
      <c r="AR48048" s="8"/>
      <c r="BV48048" s="38"/>
    </row>
    <row r="48049" spans="44:74">
      <c r="AR48049" s="8"/>
      <c r="BV48049" s="38"/>
    </row>
    <row r="48050" spans="44:74">
      <c r="AR48050" s="8"/>
      <c r="BV48050" s="38"/>
    </row>
    <row r="48051" spans="44:74">
      <c r="AR48051" s="8"/>
      <c r="BV48051" s="38"/>
    </row>
    <row r="48052" spans="44:74">
      <c r="AR48052" s="8"/>
      <c r="BV48052" s="38"/>
    </row>
    <row r="48053" spans="44:74">
      <c r="AR48053" s="8"/>
      <c r="BV48053" s="38"/>
    </row>
    <row r="48054" spans="44:74">
      <c r="AR48054" s="8"/>
      <c r="BV48054" s="38"/>
    </row>
    <row r="48055" spans="44:74">
      <c r="AR48055" s="8"/>
      <c r="BV48055" s="38"/>
    </row>
    <row r="48056" spans="44:74">
      <c r="AR48056" s="8"/>
      <c r="BV48056" s="38"/>
    </row>
    <row r="48057" spans="44:74">
      <c r="AR48057" s="8"/>
      <c r="BV48057" s="38"/>
    </row>
    <row r="48058" spans="44:74">
      <c r="AR48058" s="8"/>
      <c r="BV48058" s="38"/>
    </row>
    <row r="48059" spans="44:74">
      <c r="AR48059" s="8"/>
      <c r="BV48059" s="38"/>
    </row>
    <row r="48060" spans="44:74">
      <c r="AR48060" s="8"/>
      <c r="BV48060" s="38"/>
    </row>
    <row r="48061" spans="44:74">
      <c r="AR48061" s="8"/>
      <c r="BV48061" s="38"/>
    </row>
    <row r="48062" spans="44:74">
      <c r="AR48062" s="8"/>
      <c r="BV48062" s="38"/>
    </row>
    <row r="48063" spans="44:74">
      <c r="AR48063" s="8"/>
      <c r="BV48063" s="38"/>
    </row>
    <row r="48064" spans="44:74">
      <c r="AR48064" s="8"/>
      <c r="BV48064" s="38"/>
    </row>
    <row r="48065" spans="44:74">
      <c r="AR48065" s="8"/>
      <c r="BV48065" s="38"/>
    </row>
    <row r="48066" spans="44:74">
      <c r="AR48066" s="8"/>
      <c r="BV48066" s="38"/>
    </row>
    <row r="48067" spans="44:74">
      <c r="AR48067" s="8"/>
      <c r="BV48067" s="38"/>
    </row>
    <row r="48068" spans="44:74">
      <c r="AR48068" s="8"/>
      <c r="BV48068" s="38"/>
    </row>
    <row r="48069" spans="44:74">
      <c r="AR48069" s="8"/>
      <c r="BV48069" s="38"/>
    </row>
    <row r="48070" spans="44:74">
      <c r="AR48070" s="8"/>
      <c r="BV48070" s="38"/>
    </row>
    <row r="48071" spans="44:74">
      <c r="AR48071" s="8"/>
      <c r="BV48071" s="38"/>
    </row>
    <row r="48072" spans="44:74">
      <c r="AR48072" s="8"/>
      <c r="BV48072" s="38"/>
    </row>
    <row r="48073" spans="44:74">
      <c r="AR48073" s="8"/>
      <c r="BV48073" s="38"/>
    </row>
    <row r="48074" spans="44:74">
      <c r="AR48074" s="8"/>
      <c r="BV48074" s="38"/>
    </row>
    <row r="48075" spans="44:74">
      <c r="AR48075" s="8"/>
      <c r="BV48075" s="38"/>
    </row>
    <row r="48076" spans="44:74">
      <c r="AR48076" s="8"/>
      <c r="BV48076" s="38"/>
    </row>
    <row r="48077" spans="44:74">
      <c r="AR48077" s="8"/>
      <c r="BV48077" s="38"/>
    </row>
    <row r="48078" spans="44:74">
      <c r="AR48078" s="8"/>
      <c r="BV48078" s="38"/>
    </row>
    <row r="48079" spans="44:74">
      <c r="AR48079" s="8"/>
      <c r="BV48079" s="38"/>
    </row>
    <row r="48080" spans="44:74">
      <c r="AR48080" s="8"/>
      <c r="BV48080" s="38"/>
    </row>
    <row r="48081" spans="44:74">
      <c r="AR48081" s="8"/>
      <c r="BV48081" s="38"/>
    </row>
    <row r="48082" spans="44:74">
      <c r="AR48082" s="8"/>
      <c r="BV48082" s="38"/>
    </row>
    <row r="48083" spans="44:74">
      <c r="AR48083" s="8"/>
      <c r="BV48083" s="38"/>
    </row>
    <row r="48084" spans="44:74">
      <c r="AR48084" s="8"/>
      <c r="BV48084" s="38"/>
    </row>
    <row r="48085" spans="44:74">
      <c r="AR48085" s="8"/>
      <c r="BV48085" s="38"/>
    </row>
    <row r="48086" spans="44:74">
      <c r="AR48086" s="8"/>
      <c r="BV48086" s="38"/>
    </row>
    <row r="48087" spans="44:74">
      <c r="AR48087" s="8"/>
      <c r="BV48087" s="38"/>
    </row>
    <row r="48088" spans="44:74">
      <c r="AR48088" s="8"/>
      <c r="BV48088" s="38"/>
    </row>
    <row r="48089" spans="44:74">
      <c r="AR48089" s="8"/>
      <c r="BV48089" s="38"/>
    </row>
    <row r="48090" spans="44:74">
      <c r="AR48090" s="8"/>
      <c r="BV48090" s="38"/>
    </row>
    <row r="48091" spans="44:74">
      <c r="AR48091" s="8"/>
      <c r="BV48091" s="38"/>
    </row>
    <row r="48092" spans="44:74">
      <c r="AR48092" s="8"/>
      <c r="BV48092" s="38"/>
    </row>
    <row r="48093" spans="44:74">
      <c r="AR48093" s="8"/>
      <c r="BV48093" s="38"/>
    </row>
    <row r="48094" spans="44:74">
      <c r="AR48094" s="8"/>
      <c r="BV48094" s="38"/>
    </row>
    <row r="48095" spans="44:74">
      <c r="AR48095" s="8"/>
      <c r="BV48095" s="38"/>
    </row>
    <row r="48096" spans="44:74">
      <c r="AR48096" s="8"/>
      <c r="BV48096" s="38"/>
    </row>
    <row r="48097" spans="44:74">
      <c r="AR48097" s="8"/>
      <c r="BV48097" s="38"/>
    </row>
    <row r="48098" spans="44:74">
      <c r="AR48098" s="8"/>
      <c r="BV48098" s="38"/>
    </row>
    <row r="48099" spans="44:74">
      <c r="AR48099" s="8"/>
      <c r="BV48099" s="38"/>
    </row>
    <row r="48100" spans="44:74">
      <c r="AR48100" s="8"/>
      <c r="BV48100" s="38"/>
    </row>
    <row r="48101" spans="44:74">
      <c r="AR48101" s="8"/>
      <c r="BV48101" s="38"/>
    </row>
    <row r="48102" spans="44:74">
      <c r="AR48102" s="8"/>
      <c r="BV48102" s="38"/>
    </row>
    <row r="48103" spans="44:74">
      <c r="AR48103" s="8"/>
      <c r="BV48103" s="38"/>
    </row>
    <row r="48104" spans="44:74">
      <c r="AR48104" s="8"/>
      <c r="BV48104" s="38"/>
    </row>
    <row r="48105" spans="44:74">
      <c r="AR48105" s="8"/>
      <c r="BV48105" s="38"/>
    </row>
    <row r="48106" spans="44:74">
      <c r="AR48106" s="8"/>
      <c r="BV48106" s="38"/>
    </row>
    <row r="48107" spans="44:74">
      <c r="AR48107" s="8"/>
      <c r="BV48107" s="38"/>
    </row>
    <row r="48108" spans="44:74">
      <c r="AR48108" s="8"/>
      <c r="BV48108" s="38"/>
    </row>
    <row r="48109" spans="44:74">
      <c r="AR48109" s="8"/>
      <c r="BV48109" s="38"/>
    </row>
    <row r="48110" spans="44:74">
      <c r="AR48110" s="8"/>
      <c r="BV48110" s="38"/>
    </row>
    <row r="48111" spans="44:74">
      <c r="AR48111" s="8"/>
      <c r="BV48111" s="38"/>
    </row>
    <row r="48112" spans="44:74">
      <c r="AR48112" s="8"/>
      <c r="BV48112" s="38"/>
    </row>
    <row r="48113" spans="44:74">
      <c r="AR48113" s="8"/>
      <c r="BV48113" s="38"/>
    </row>
    <row r="48114" spans="44:74">
      <c r="AR48114" s="8"/>
      <c r="BV48114" s="38"/>
    </row>
    <row r="48115" spans="44:74">
      <c r="AR48115" s="8"/>
      <c r="BV48115" s="38"/>
    </row>
    <row r="48116" spans="44:74">
      <c r="AR48116" s="8"/>
      <c r="BV48116" s="38"/>
    </row>
    <row r="48117" spans="44:74">
      <c r="AR48117" s="8"/>
      <c r="BV48117" s="38"/>
    </row>
    <row r="48118" spans="44:74">
      <c r="AR48118" s="8"/>
      <c r="BV48118" s="38"/>
    </row>
    <row r="48119" spans="44:74">
      <c r="AR48119" s="8"/>
      <c r="BV48119" s="38"/>
    </row>
    <row r="48120" spans="44:74">
      <c r="AR48120" s="8"/>
      <c r="BV48120" s="38"/>
    </row>
    <row r="48121" spans="44:74">
      <c r="AR48121" s="8"/>
      <c r="BV48121" s="38"/>
    </row>
    <row r="48122" spans="44:74">
      <c r="AR48122" s="8"/>
      <c r="BV48122" s="38"/>
    </row>
    <row r="48123" spans="44:74">
      <c r="AR48123" s="8"/>
      <c r="BV48123" s="38"/>
    </row>
    <row r="48124" spans="44:74">
      <c r="AR48124" s="8"/>
      <c r="BV48124" s="38"/>
    </row>
    <row r="48125" spans="44:74">
      <c r="AR48125" s="8"/>
      <c r="BV48125" s="38"/>
    </row>
    <row r="48126" spans="44:74">
      <c r="AR48126" s="8"/>
      <c r="BV48126" s="38"/>
    </row>
    <row r="48127" spans="44:74">
      <c r="AR48127" s="8"/>
      <c r="BV48127" s="38"/>
    </row>
    <row r="48128" spans="44:74">
      <c r="AR48128" s="8"/>
      <c r="BV48128" s="38"/>
    </row>
    <row r="48129" spans="44:74">
      <c r="AR48129" s="8"/>
      <c r="BV48129" s="38"/>
    </row>
    <row r="48130" spans="44:74">
      <c r="AR48130" s="8"/>
      <c r="BV48130" s="38"/>
    </row>
    <row r="48131" spans="44:74">
      <c r="AR48131" s="8"/>
      <c r="BV48131" s="38"/>
    </row>
    <row r="48132" spans="44:74">
      <c r="AR48132" s="8"/>
      <c r="BV48132" s="38"/>
    </row>
    <row r="48133" spans="44:74">
      <c r="AR48133" s="8"/>
      <c r="BV48133" s="38"/>
    </row>
    <row r="48134" spans="44:74">
      <c r="AR48134" s="8"/>
      <c r="BV48134" s="38"/>
    </row>
    <row r="48135" spans="44:74">
      <c r="AR48135" s="8"/>
      <c r="BV48135" s="38"/>
    </row>
    <row r="48136" spans="44:74">
      <c r="AR48136" s="8"/>
      <c r="BV48136" s="38"/>
    </row>
    <row r="48137" spans="44:74">
      <c r="AR48137" s="8"/>
      <c r="BV48137" s="38"/>
    </row>
    <row r="48138" spans="44:74">
      <c r="AR48138" s="8"/>
      <c r="BV48138" s="38"/>
    </row>
    <row r="48139" spans="44:74">
      <c r="AR48139" s="8"/>
      <c r="BV48139" s="38"/>
    </row>
    <row r="48140" spans="44:74">
      <c r="AR48140" s="8"/>
      <c r="BV48140" s="38"/>
    </row>
    <row r="48141" spans="44:74">
      <c r="AR48141" s="8"/>
      <c r="BV48141" s="38"/>
    </row>
    <row r="48142" spans="44:74">
      <c r="AR48142" s="8"/>
      <c r="BV48142" s="38"/>
    </row>
    <row r="48143" spans="44:74">
      <c r="AR48143" s="8"/>
      <c r="BV48143" s="38"/>
    </row>
    <row r="48144" spans="44:74">
      <c r="AR48144" s="8"/>
      <c r="BV48144" s="38"/>
    </row>
    <row r="48145" spans="44:74">
      <c r="AR48145" s="8"/>
      <c r="BV48145" s="38"/>
    </row>
    <row r="48146" spans="44:74">
      <c r="AR48146" s="8"/>
      <c r="BV48146" s="38"/>
    </row>
    <row r="48147" spans="44:74">
      <c r="AR48147" s="8"/>
      <c r="BV48147" s="38"/>
    </row>
    <row r="48148" spans="44:74">
      <c r="AR48148" s="8"/>
      <c r="BV48148" s="38"/>
    </row>
    <row r="48149" spans="44:74">
      <c r="AR48149" s="8"/>
      <c r="BV48149" s="38"/>
    </row>
    <row r="48150" spans="44:74">
      <c r="AR48150" s="8"/>
      <c r="BV48150" s="38"/>
    </row>
    <row r="48151" spans="44:74">
      <c r="AR48151" s="8"/>
      <c r="BV48151" s="38"/>
    </row>
    <row r="48152" spans="44:74">
      <c r="AR48152" s="8"/>
      <c r="BV48152" s="38"/>
    </row>
    <row r="48153" spans="44:74">
      <c r="AR48153" s="8"/>
      <c r="BV48153" s="38"/>
    </row>
    <row r="48154" spans="44:74">
      <c r="AR48154" s="8"/>
      <c r="BV48154" s="38"/>
    </row>
    <row r="48155" spans="44:74">
      <c r="AR48155" s="8"/>
      <c r="BV48155" s="38"/>
    </row>
    <row r="48156" spans="44:74">
      <c r="AR48156" s="8"/>
      <c r="BV48156" s="38"/>
    </row>
    <row r="48157" spans="44:74">
      <c r="AR48157" s="8"/>
      <c r="BV48157" s="38"/>
    </row>
    <row r="48158" spans="44:74">
      <c r="AR48158" s="8"/>
      <c r="BV48158" s="38"/>
    </row>
    <row r="48159" spans="44:74">
      <c r="AR48159" s="8"/>
      <c r="BV48159" s="38"/>
    </row>
    <row r="48160" spans="44:74">
      <c r="AR48160" s="8"/>
      <c r="BV48160" s="38"/>
    </row>
    <row r="48161" spans="44:74">
      <c r="AR48161" s="8"/>
      <c r="BV48161" s="38"/>
    </row>
    <row r="48162" spans="44:74">
      <c r="AR48162" s="8"/>
      <c r="BV48162" s="38"/>
    </row>
    <row r="48163" spans="44:74">
      <c r="AR48163" s="8"/>
      <c r="BV48163" s="38"/>
    </row>
    <row r="48164" spans="44:74">
      <c r="AR48164" s="8"/>
      <c r="BV48164" s="38"/>
    </row>
    <row r="48165" spans="44:74">
      <c r="AR48165" s="8"/>
      <c r="BV48165" s="38"/>
    </row>
    <row r="48166" spans="44:74">
      <c r="AR48166" s="8"/>
      <c r="BV48166" s="38"/>
    </row>
    <row r="48167" spans="44:74">
      <c r="AR48167" s="8"/>
      <c r="BV48167" s="38"/>
    </row>
    <row r="48168" spans="44:74">
      <c r="AR48168" s="8"/>
      <c r="BV48168" s="38"/>
    </row>
    <row r="48169" spans="44:74">
      <c r="AR48169" s="8"/>
      <c r="BV48169" s="38"/>
    </row>
    <row r="48170" spans="44:74">
      <c r="AR48170" s="8"/>
      <c r="BV48170" s="38"/>
    </row>
    <row r="48171" spans="44:74">
      <c r="AR48171" s="8"/>
      <c r="BV48171" s="38"/>
    </row>
    <row r="48172" spans="44:74">
      <c r="AR48172" s="8"/>
      <c r="BV48172" s="38"/>
    </row>
    <row r="48173" spans="44:74">
      <c r="AR48173" s="8"/>
      <c r="BV48173" s="38"/>
    </row>
    <row r="48174" spans="44:74">
      <c r="AR48174" s="8"/>
      <c r="BV48174" s="38"/>
    </row>
    <row r="48175" spans="44:74">
      <c r="AR48175" s="8"/>
      <c r="BV48175" s="38"/>
    </row>
    <row r="48176" spans="44:74">
      <c r="AR48176" s="8"/>
      <c r="BV48176" s="38"/>
    </row>
    <row r="48177" spans="44:74">
      <c r="AR48177" s="8"/>
      <c r="BV48177" s="38"/>
    </row>
    <row r="48178" spans="44:74">
      <c r="AR48178" s="8"/>
      <c r="BV48178" s="38"/>
    </row>
    <row r="48179" spans="44:74">
      <c r="AR48179" s="8"/>
      <c r="BV48179" s="38"/>
    </row>
    <row r="48180" spans="44:74">
      <c r="AR48180" s="8"/>
      <c r="BV48180" s="38"/>
    </row>
    <row r="48181" spans="44:74">
      <c r="AR48181" s="8"/>
      <c r="BV48181" s="38"/>
    </row>
    <row r="48182" spans="44:74">
      <c r="AR48182" s="8"/>
      <c r="BV48182" s="38"/>
    </row>
    <row r="48183" spans="44:74">
      <c r="AR48183" s="8"/>
      <c r="BV48183" s="38"/>
    </row>
    <row r="48184" spans="44:74">
      <c r="AR48184" s="8"/>
      <c r="BV48184" s="38"/>
    </row>
    <row r="48185" spans="44:74">
      <c r="AR48185" s="8"/>
      <c r="BV48185" s="38"/>
    </row>
    <row r="48186" spans="44:74">
      <c r="AR48186" s="8"/>
      <c r="BV48186" s="38"/>
    </row>
    <row r="48187" spans="44:74">
      <c r="AR48187" s="8"/>
      <c r="BV48187" s="38"/>
    </row>
    <row r="48188" spans="44:74">
      <c r="AR48188" s="8"/>
      <c r="BV48188" s="38"/>
    </row>
    <row r="48189" spans="44:74">
      <c r="AR48189" s="8"/>
      <c r="BV48189" s="38"/>
    </row>
    <row r="48190" spans="44:74">
      <c r="AR48190" s="8"/>
      <c r="BV48190" s="38"/>
    </row>
    <row r="48191" spans="44:74">
      <c r="AR48191" s="8"/>
      <c r="BV48191" s="38"/>
    </row>
    <row r="48192" spans="44:74">
      <c r="AR48192" s="8"/>
      <c r="BV48192" s="38"/>
    </row>
    <row r="48193" spans="44:74">
      <c r="AR48193" s="8"/>
      <c r="BV48193" s="38"/>
    </row>
    <row r="48194" spans="44:74">
      <c r="AR48194" s="8"/>
      <c r="BV48194" s="38"/>
    </row>
    <row r="48195" spans="44:74">
      <c r="AR48195" s="8"/>
      <c r="BV48195" s="38"/>
    </row>
    <row r="48196" spans="44:74">
      <c r="AR48196" s="8"/>
      <c r="BV48196" s="38"/>
    </row>
    <row r="48197" spans="44:74">
      <c r="AR48197" s="8"/>
      <c r="BV48197" s="38"/>
    </row>
    <row r="48198" spans="44:74">
      <c r="AR48198" s="8"/>
      <c r="BV48198" s="38"/>
    </row>
    <row r="48199" spans="44:74">
      <c r="AR48199" s="8"/>
      <c r="BV48199" s="38"/>
    </row>
    <row r="48200" spans="44:74">
      <c r="AR48200" s="8"/>
      <c r="BV48200" s="38"/>
    </row>
    <row r="48201" spans="44:74">
      <c r="AR48201" s="8"/>
      <c r="BV48201" s="38"/>
    </row>
    <row r="48202" spans="44:74">
      <c r="AR48202" s="8"/>
      <c r="BV48202" s="38"/>
    </row>
    <row r="48203" spans="44:74">
      <c r="AR48203" s="8"/>
      <c r="BV48203" s="38"/>
    </row>
    <row r="48204" spans="44:74">
      <c r="AR48204" s="8"/>
      <c r="BV48204" s="38"/>
    </row>
    <row r="48205" spans="44:74">
      <c r="AR48205" s="8"/>
      <c r="BV48205" s="38"/>
    </row>
    <row r="48206" spans="44:74">
      <c r="AR48206" s="8"/>
      <c r="BV48206" s="38"/>
    </row>
    <row r="48207" spans="44:74">
      <c r="AR48207" s="8"/>
      <c r="BV48207" s="38"/>
    </row>
    <row r="48208" spans="44:74">
      <c r="AR48208" s="8"/>
      <c r="BV48208" s="38"/>
    </row>
    <row r="48209" spans="44:74">
      <c r="AR48209" s="8"/>
      <c r="BV48209" s="38"/>
    </row>
    <row r="48210" spans="44:74">
      <c r="AR48210" s="8"/>
      <c r="BV48210" s="38"/>
    </row>
    <row r="48211" spans="44:74">
      <c r="AR48211" s="8"/>
      <c r="BV48211" s="38"/>
    </row>
    <row r="48212" spans="44:74">
      <c r="AR48212" s="8"/>
      <c r="BV48212" s="38"/>
    </row>
    <row r="48213" spans="44:74">
      <c r="AR48213" s="8"/>
      <c r="BV48213" s="38"/>
    </row>
    <row r="48214" spans="44:74">
      <c r="AR48214" s="8"/>
      <c r="BV48214" s="38"/>
    </row>
    <row r="48215" spans="44:74">
      <c r="AR48215" s="8"/>
      <c r="BV48215" s="38"/>
    </row>
    <row r="48216" spans="44:74">
      <c r="AR48216" s="8"/>
      <c r="BV48216" s="38"/>
    </row>
    <row r="48217" spans="44:74">
      <c r="AR48217" s="8"/>
      <c r="BV48217" s="38"/>
    </row>
    <row r="48218" spans="44:74">
      <c r="AR48218" s="8"/>
      <c r="BV48218" s="38"/>
    </row>
    <row r="48219" spans="44:74">
      <c r="AR48219" s="8"/>
      <c r="BV48219" s="38"/>
    </row>
    <row r="48220" spans="44:74">
      <c r="AR48220" s="8"/>
      <c r="BV48220" s="38"/>
    </row>
    <row r="48221" spans="44:74">
      <c r="AR48221" s="8"/>
      <c r="BV48221" s="38"/>
    </row>
    <row r="48222" spans="44:74">
      <c r="AR48222" s="8"/>
      <c r="BV48222" s="38"/>
    </row>
    <row r="48223" spans="44:74">
      <c r="AR48223" s="8"/>
      <c r="BV48223" s="38"/>
    </row>
    <row r="48224" spans="44:74">
      <c r="AR48224" s="8"/>
      <c r="BV48224" s="38"/>
    </row>
    <row r="48225" spans="44:74">
      <c r="AR48225" s="8"/>
      <c r="BV48225" s="38"/>
    </row>
    <row r="48226" spans="44:74">
      <c r="AR48226" s="8"/>
      <c r="BV48226" s="38"/>
    </row>
    <row r="48227" spans="44:74">
      <c r="AR48227" s="8"/>
      <c r="BV48227" s="38"/>
    </row>
    <row r="48228" spans="44:74">
      <c r="AR48228" s="8"/>
      <c r="BV48228" s="38"/>
    </row>
    <row r="48229" spans="44:74">
      <c r="AR48229" s="8"/>
      <c r="BV48229" s="38"/>
    </row>
    <row r="48230" spans="44:74">
      <c r="AR48230" s="8"/>
      <c r="BV48230" s="38"/>
    </row>
    <row r="48231" spans="44:74">
      <c r="AR48231" s="8"/>
      <c r="BV48231" s="38"/>
    </row>
    <row r="48232" spans="44:74">
      <c r="AR48232" s="8"/>
      <c r="BV48232" s="38"/>
    </row>
    <row r="48233" spans="44:74">
      <c r="AR48233" s="8"/>
      <c r="BV48233" s="38"/>
    </row>
    <row r="48234" spans="44:74">
      <c r="AR48234" s="8"/>
      <c r="BV48234" s="38"/>
    </row>
    <row r="48235" spans="44:74">
      <c r="AR48235" s="8"/>
      <c r="BV48235" s="38"/>
    </row>
    <row r="48236" spans="44:74">
      <c r="AR48236" s="8"/>
      <c r="BV48236" s="38"/>
    </row>
    <row r="48237" spans="44:74">
      <c r="AR48237" s="8"/>
      <c r="BV48237" s="38"/>
    </row>
    <row r="48238" spans="44:74">
      <c r="AR48238" s="8"/>
      <c r="BV48238" s="38"/>
    </row>
    <row r="48239" spans="44:74">
      <c r="AR48239" s="8"/>
      <c r="BV48239" s="38"/>
    </row>
    <row r="48240" spans="44:74">
      <c r="AR48240" s="8"/>
      <c r="BV48240" s="38"/>
    </row>
    <row r="48241" spans="44:74">
      <c r="AR48241" s="8"/>
      <c r="BV48241" s="38"/>
    </row>
    <row r="48242" spans="44:74">
      <c r="AR48242" s="8"/>
      <c r="BV48242" s="38"/>
    </row>
    <row r="48243" spans="44:74">
      <c r="AR48243" s="8"/>
      <c r="BV48243" s="38"/>
    </row>
    <row r="48244" spans="44:74">
      <c r="AR48244" s="8"/>
      <c r="BV48244" s="38"/>
    </row>
    <row r="48245" spans="44:74">
      <c r="AR48245" s="8"/>
      <c r="BV48245" s="38"/>
    </row>
    <row r="48246" spans="44:74">
      <c r="AR48246" s="8"/>
      <c r="BV48246" s="38"/>
    </row>
    <row r="48247" spans="44:74">
      <c r="AR48247" s="8"/>
      <c r="BV48247" s="38"/>
    </row>
    <row r="48248" spans="44:74">
      <c r="AR48248" s="8"/>
      <c r="BV48248" s="38"/>
    </row>
    <row r="48249" spans="44:74">
      <c r="AR48249" s="8"/>
      <c r="BV48249" s="38"/>
    </row>
    <row r="48250" spans="44:74">
      <c r="AR48250" s="8"/>
      <c r="BV48250" s="38"/>
    </row>
    <row r="48251" spans="44:74">
      <c r="AR48251" s="8"/>
      <c r="BV48251" s="38"/>
    </row>
    <row r="48252" spans="44:74">
      <c r="AR48252" s="8"/>
      <c r="BV48252" s="38"/>
    </row>
    <row r="48253" spans="44:74">
      <c r="AR48253" s="8"/>
      <c r="BV48253" s="38"/>
    </row>
    <row r="48254" spans="44:74">
      <c r="AR48254" s="8"/>
      <c r="BV48254" s="38"/>
    </row>
    <row r="48255" spans="44:74">
      <c r="AR48255" s="8"/>
      <c r="BV48255" s="38"/>
    </row>
    <row r="48256" spans="44:74">
      <c r="AR48256" s="8"/>
      <c r="BV48256" s="38"/>
    </row>
    <row r="48257" spans="44:74">
      <c r="AR48257" s="8"/>
      <c r="BV48257" s="38"/>
    </row>
    <row r="48258" spans="44:74">
      <c r="AR48258" s="8"/>
      <c r="BV48258" s="38"/>
    </row>
    <row r="48259" spans="44:74">
      <c r="AR48259" s="8"/>
      <c r="BV48259" s="38"/>
    </row>
    <row r="48260" spans="44:74">
      <c r="AR48260" s="8"/>
      <c r="BV48260" s="38"/>
    </row>
    <row r="48261" spans="44:74">
      <c r="AR48261" s="8"/>
      <c r="BV48261" s="38"/>
    </row>
    <row r="48262" spans="44:74">
      <c r="AR48262" s="8"/>
      <c r="BV48262" s="38"/>
    </row>
    <row r="48263" spans="44:74">
      <c r="AR48263" s="8"/>
      <c r="BV48263" s="38"/>
    </row>
    <row r="48264" spans="44:74">
      <c r="AR48264" s="8"/>
      <c r="BV48264" s="38"/>
    </row>
    <row r="48265" spans="44:74">
      <c r="AR48265" s="8"/>
      <c r="BV48265" s="38"/>
    </row>
    <row r="48266" spans="44:74">
      <c r="AR48266" s="8"/>
      <c r="BV48266" s="38"/>
    </row>
    <row r="48267" spans="44:74">
      <c r="AR48267" s="8"/>
      <c r="BV48267" s="38"/>
    </row>
    <row r="48268" spans="44:74">
      <c r="AR48268" s="8"/>
      <c r="BV48268" s="38"/>
    </row>
    <row r="48269" spans="44:74">
      <c r="AR48269" s="8"/>
      <c r="BV48269" s="38"/>
    </row>
    <row r="48270" spans="44:74">
      <c r="AR48270" s="8"/>
      <c r="BV48270" s="38"/>
    </row>
    <row r="48271" spans="44:74">
      <c r="AR48271" s="8"/>
      <c r="BV48271" s="38"/>
    </row>
    <row r="48272" spans="44:74">
      <c r="AR48272" s="8"/>
      <c r="BV48272" s="38"/>
    </row>
    <row r="48273" spans="44:74">
      <c r="AR48273" s="8"/>
      <c r="BV48273" s="38"/>
    </row>
    <row r="48274" spans="44:74">
      <c r="AR48274" s="8"/>
      <c r="BV48274" s="38"/>
    </row>
    <row r="48275" spans="44:74">
      <c r="AR48275" s="8"/>
      <c r="BV48275" s="38"/>
    </row>
    <row r="48276" spans="44:74">
      <c r="AR48276" s="8"/>
      <c r="BV48276" s="38"/>
    </row>
    <row r="48277" spans="44:74">
      <c r="AR48277" s="8"/>
      <c r="BV48277" s="38"/>
    </row>
    <row r="48278" spans="44:74">
      <c r="AR48278" s="8"/>
      <c r="BV48278" s="38"/>
    </row>
    <row r="48279" spans="44:74">
      <c r="AR48279" s="8"/>
      <c r="BV48279" s="38"/>
    </row>
    <row r="48280" spans="44:74">
      <c r="AR48280" s="8"/>
      <c r="BV48280" s="38"/>
    </row>
    <row r="48281" spans="44:74">
      <c r="AR48281" s="8"/>
      <c r="BV48281" s="38"/>
    </row>
    <row r="48282" spans="44:74">
      <c r="AR48282" s="8"/>
      <c r="BV48282" s="38"/>
    </row>
    <row r="48283" spans="44:74">
      <c r="AR48283" s="8"/>
      <c r="BV48283" s="38"/>
    </row>
    <row r="48284" spans="44:74">
      <c r="AR48284" s="8"/>
      <c r="BV48284" s="38"/>
    </row>
    <row r="48285" spans="44:74">
      <c r="AR48285" s="8"/>
      <c r="BV48285" s="38"/>
    </row>
    <row r="48286" spans="44:74">
      <c r="AR48286" s="8"/>
      <c r="BV48286" s="38"/>
    </row>
    <row r="48287" spans="44:74">
      <c r="AR48287" s="8"/>
      <c r="BV48287" s="38"/>
    </row>
    <row r="48288" spans="44:74">
      <c r="AR48288" s="8"/>
      <c r="BV48288" s="38"/>
    </row>
    <row r="48289" spans="44:74">
      <c r="AR48289" s="8"/>
      <c r="BV48289" s="38"/>
    </row>
    <row r="48290" spans="44:74">
      <c r="AR48290" s="8"/>
      <c r="BV48290" s="38"/>
    </row>
    <row r="48291" spans="44:74">
      <c r="AR48291" s="8"/>
      <c r="BV48291" s="38"/>
    </row>
    <row r="48292" spans="44:74">
      <c r="AR48292" s="8"/>
      <c r="BV48292" s="38"/>
    </row>
    <row r="48293" spans="44:74">
      <c r="AR48293" s="8"/>
      <c r="BV48293" s="38"/>
    </row>
    <row r="48294" spans="44:74">
      <c r="AR48294" s="8"/>
      <c r="BV48294" s="38"/>
    </row>
    <row r="48295" spans="44:74">
      <c r="AR48295" s="8"/>
      <c r="BV48295" s="38"/>
    </row>
    <row r="48296" spans="44:74">
      <c r="AR48296" s="8"/>
      <c r="BV48296" s="38"/>
    </row>
    <row r="48297" spans="44:74">
      <c r="AR48297" s="8"/>
      <c r="BV48297" s="38"/>
    </row>
    <row r="48298" spans="44:74">
      <c r="AR48298" s="8"/>
      <c r="BV48298" s="38"/>
    </row>
    <row r="48299" spans="44:74">
      <c r="AR48299" s="8"/>
      <c r="BV48299" s="38"/>
    </row>
    <row r="48300" spans="44:74">
      <c r="AR48300" s="8"/>
      <c r="BV48300" s="38"/>
    </row>
    <row r="48301" spans="44:74">
      <c r="AR48301" s="8"/>
      <c r="BV48301" s="38"/>
    </row>
    <row r="48302" spans="44:74">
      <c r="AR48302" s="8"/>
      <c r="BV48302" s="38"/>
    </row>
    <row r="48303" spans="44:74">
      <c r="AR48303" s="8"/>
      <c r="BV48303" s="38"/>
    </row>
    <row r="48304" spans="44:74">
      <c r="AR48304" s="8"/>
      <c r="BV48304" s="38"/>
    </row>
    <row r="48305" spans="44:74">
      <c r="AR48305" s="8"/>
      <c r="BV48305" s="38"/>
    </row>
    <row r="48306" spans="44:74">
      <c r="AR48306" s="8"/>
      <c r="BV48306" s="38"/>
    </row>
    <row r="48307" spans="44:74">
      <c r="AR48307" s="8"/>
      <c r="BV48307" s="38"/>
    </row>
    <row r="48308" spans="44:74">
      <c r="AR48308" s="8"/>
      <c r="BV48308" s="38"/>
    </row>
    <row r="48309" spans="44:74">
      <c r="AR48309" s="8"/>
      <c r="BV48309" s="38"/>
    </row>
    <row r="48310" spans="44:74">
      <c r="AR48310" s="8"/>
      <c r="BV48310" s="38"/>
    </row>
    <row r="48311" spans="44:74">
      <c r="AR48311" s="8"/>
      <c r="BV48311" s="38"/>
    </row>
    <row r="48312" spans="44:74">
      <c r="AR48312" s="8"/>
      <c r="BV48312" s="38"/>
    </row>
    <row r="48313" spans="44:74">
      <c r="AR48313" s="8"/>
      <c r="BV48313" s="38"/>
    </row>
    <row r="48314" spans="44:74">
      <c r="AR48314" s="8"/>
      <c r="BV48314" s="38"/>
    </row>
    <row r="48315" spans="44:74">
      <c r="AR48315" s="8"/>
      <c r="BV48315" s="38"/>
    </row>
    <row r="48316" spans="44:74">
      <c r="AR48316" s="8"/>
      <c r="BV48316" s="38"/>
    </row>
    <row r="48317" spans="44:74">
      <c r="AR48317" s="8"/>
      <c r="BV48317" s="38"/>
    </row>
    <row r="48318" spans="44:74">
      <c r="AR48318" s="8"/>
      <c r="BV48318" s="38"/>
    </row>
    <row r="48319" spans="44:74">
      <c r="AR48319" s="8"/>
      <c r="BV48319" s="38"/>
    </row>
    <row r="48320" spans="44:74">
      <c r="AR48320" s="8"/>
      <c r="BV48320" s="38"/>
    </row>
    <row r="48321" spans="44:74">
      <c r="AR48321" s="8"/>
      <c r="BV48321" s="38"/>
    </row>
    <row r="48322" spans="44:74">
      <c r="AR48322" s="8"/>
      <c r="BV48322" s="38"/>
    </row>
    <row r="48323" spans="44:74">
      <c r="AR48323" s="8"/>
      <c r="BV48323" s="38"/>
    </row>
    <row r="48324" spans="44:74">
      <c r="AR48324" s="8"/>
      <c r="BV48324" s="38"/>
    </row>
    <row r="48325" spans="44:74">
      <c r="AR48325" s="8"/>
      <c r="BV48325" s="38"/>
    </row>
    <row r="48326" spans="44:74">
      <c r="AR48326" s="8"/>
      <c r="BV48326" s="38"/>
    </row>
    <row r="48327" spans="44:74">
      <c r="AR48327" s="8"/>
      <c r="BV48327" s="38"/>
    </row>
    <row r="48328" spans="44:74">
      <c r="AR48328" s="8"/>
      <c r="BV48328" s="38"/>
    </row>
    <row r="48329" spans="44:74">
      <c r="AR48329" s="8"/>
      <c r="BV48329" s="38"/>
    </row>
    <row r="48330" spans="44:74">
      <c r="AR48330" s="8"/>
      <c r="BV48330" s="38"/>
    </row>
    <row r="48331" spans="44:74">
      <c r="AR48331" s="8"/>
      <c r="BV48331" s="38"/>
    </row>
    <row r="48332" spans="44:74">
      <c r="AR48332" s="8"/>
      <c r="BV48332" s="38"/>
    </row>
    <row r="48333" spans="44:74">
      <c r="AR48333" s="8"/>
      <c r="BV48333" s="38"/>
    </row>
    <row r="48334" spans="44:74">
      <c r="AR48334" s="8"/>
      <c r="BV48334" s="38"/>
    </row>
    <row r="48335" spans="44:74">
      <c r="AR48335" s="8"/>
      <c r="BV48335" s="38"/>
    </row>
    <row r="48336" spans="44:74">
      <c r="AR48336" s="8"/>
      <c r="BV48336" s="38"/>
    </row>
    <row r="48337" spans="44:74">
      <c r="AR48337" s="8"/>
      <c r="BV48337" s="38"/>
    </row>
    <row r="48338" spans="44:74">
      <c r="AR48338" s="8"/>
      <c r="BV48338" s="38"/>
    </row>
    <row r="48339" spans="44:74">
      <c r="AR48339" s="8"/>
      <c r="BV48339" s="38"/>
    </row>
    <row r="48340" spans="44:74">
      <c r="AR48340" s="8"/>
      <c r="BV48340" s="38"/>
    </row>
    <row r="48341" spans="44:74">
      <c r="AR48341" s="8"/>
      <c r="BV48341" s="38"/>
    </row>
    <row r="48342" spans="44:74">
      <c r="AR48342" s="8"/>
      <c r="BV48342" s="38"/>
    </row>
    <row r="48343" spans="44:74">
      <c r="AR48343" s="8"/>
      <c r="BV48343" s="38"/>
    </row>
    <row r="48344" spans="44:74">
      <c r="AR48344" s="8"/>
      <c r="BV48344" s="38"/>
    </row>
    <row r="48345" spans="44:74">
      <c r="AR48345" s="8"/>
      <c r="BV48345" s="38"/>
    </row>
    <row r="48346" spans="44:74">
      <c r="AR48346" s="8"/>
      <c r="BV48346" s="38"/>
    </row>
    <row r="48347" spans="44:74">
      <c r="AR48347" s="8"/>
      <c r="BV48347" s="38"/>
    </row>
    <row r="48348" spans="44:74">
      <c r="AR48348" s="8"/>
      <c r="BV48348" s="38"/>
    </row>
    <row r="48349" spans="44:74">
      <c r="AR48349" s="8"/>
      <c r="BV48349" s="38"/>
    </row>
    <row r="48350" spans="44:74">
      <c r="AR48350" s="8"/>
      <c r="BV48350" s="38"/>
    </row>
    <row r="48351" spans="44:74">
      <c r="AR48351" s="8"/>
      <c r="BV48351" s="38"/>
    </row>
    <row r="48352" spans="44:74">
      <c r="AR48352" s="8"/>
      <c r="BV48352" s="38"/>
    </row>
    <row r="48353" spans="44:74">
      <c r="AR48353" s="8"/>
      <c r="BV48353" s="38"/>
    </row>
    <row r="48354" spans="44:74">
      <c r="AR48354" s="8"/>
      <c r="BV48354" s="38"/>
    </row>
    <row r="48355" spans="44:74">
      <c r="AR48355" s="8"/>
      <c r="BV48355" s="38"/>
    </row>
    <row r="48356" spans="44:74">
      <c r="AR48356" s="8"/>
      <c r="BV48356" s="38"/>
    </row>
    <row r="48357" spans="44:74">
      <c r="AR48357" s="8"/>
      <c r="BV48357" s="38"/>
    </row>
    <row r="48358" spans="44:74">
      <c r="AR48358" s="8"/>
      <c r="BV48358" s="38"/>
    </row>
    <row r="48359" spans="44:74">
      <c r="AR48359" s="8"/>
      <c r="BV48359" s="38"/>
    </row>
    <row r="48360" spans="44:74">
      <c r="AR48360" s="8"/>
      <c r="BV48360" s="38"/>
    </row>
    <row r="48361" spans="44:74">
      <c r="AR48361" s="8"/>
      <c r="BV48361" s="38"/>
    </row>
    <row r="48362" spans="44:74">
      <c r="AR48362" s="8"/>
      <c r="BV48362" s="38"/>
    </row>
    <row r="48363" spans="44:74">
      <c r="AR48363" s="8"/>
      <c r="BV48363" s="38"/>
    </row>
    <row r="48364" spans="44:74">
      <c r="AR48364" s="8"/>
      <c r="BV48364" s="38"/>
    </row>
    <row r="48365" spans="44:74">
      <c r="AR48365" s="8"/>
      <c r="BV48365" s="38"/>
    </row>
    <row r="48366" spans="44:74">
      <c r="AR48366" s="8"/>
      <c r="BV48366" s="38"/>
    </row>
    <row r="48367" spans="44:74">
      <c r="AR48367" s="8"/>
      <c r="BV48367" s="38"/>
    </row>
    <row r="48368" spans="44:74">
      <c r="AR48368" s="8"/>
      <c r="BV48368" s="38"/>
    </row>
    <row r="48369" spans="44:74">
      <c r="AR48369" s="8"/>
      <c r="BV48369" s="38"/>
    </row>
    <row r="48370" spans="44:74">
      <c r="AR48370" s="8"/>
      <c r="BV48370" s="38"/>
    </row>
    <row r="48371" spans="44:74">
      <c r="AR48371" s="8"/>
      <c r="BV48371" s="38"/>
    </row>
    <row r="48372" spans="44:74">
      <c r="AR48372" s="8"/>
      <c r="BV48372" s="38"/>
    </row>
    <row r="48373" spans="44:74">
      <c r="AR48373" s="8"/>
      <c r="BV48373" s="38"/>
    </row>
    <row r="48374" spans="44:74">
      <c r="AR48374" s="8"/>
      <c r="BV48374" s="38"/>
    </row>
    <row r="48375" spans="44:74">
      <c r="AR48375" s="8"/>
      <c r="BV48375" s="38"/>
    </row>
    <row r="48376" spans="44:74">
      <c r="AR48376" s="8"/>
      <c r="BV48376" s="38"/>
    </row>
    <row r="48377" spans="44:74">
      <c r="AR48377" s="8"/>
      <c r="BV48377" s="38"/>
    </row>
    <row r="48378" spans="44:74">
      <c r="AR48378" s="8"/>
      <c r="BV48378" s="38"/>
    </row>
    <row r="48379" spans="44:74">
      <c r="AR48379" s="8"/>
      <c r="BV48379" s="38"/>
    </row>
    <row r="48380" spans="44:74">
      <c r="AR48380" s="8"/>
      <c r="BV48380" s="38"/>
    </row>
    <row r="48381" spans="44:74">
      <c r="AR48381" s="8"/>
      <c r="BV48381" s="38"/>
    </row>
    <row r="48382" spans="44:74">
      <c r="AR48382" s="8"/>
      <c r="BV48382" s="38"/>
    </row>
    <row r="48383" spans="44:74">
      <c r="AR48383" s="8"/>
      <c r="BV48383" s="38"/>
    </row>
    <row r="48384" spans="44:74">
      <c r="AR48384" s="8"/>
      <c r="BV48384" s="38"/>
    </row>
    <row r="48385" spans="44:74">
      <c r="AR48385" s="8"/>
      <c r="BV48385" s="38"/>
    </row>
    <row r="48386" spans="44:74">
      <c r="AR48386" s="8"/>
      <c r="BV48386" s="38"/>
    </row>
    <row r="48387" spans="44:74">
      <c r="AR48387" s="8"/>
      <c r="BV48387" s="38"/>
    </row>
    <row r="48388" spans="44:74">
      <c r="AR48388" s="8"/>
      <c r="BV48388" s="38"/>
    </row>
    <row r="48389" spans="44:74">
      <c r="AR48389" s="8"/>
      <c r="BV48389" s="38"/>
    </row>
    <row r="48390" spans="44:74">
      <c r="AR48390" s="8"/>
      <c r="BV48390" s="38"/>
    </row>
    <row r="48391" spans="44:74">
      <c r="AR48391" s="8"/>
      <c r="BV48391" s="38"/>
    </row>
    <row r="48392" spans="44:74">
      <c r="AR48392" s="8"/>
      <c r="BV48392" s="38"/>
    </row>
    <row r="48393" spans="44:74">
      <c r="AR48393" s="8"/>
      <c r="BV48393" s="38"/>
    </row>
    <row r="48394" spans="44:74">
      <c r="AR48394" s="8"/>
      <c r="BV48394" s="38"/>
    </row>
    <row r="48395" spans="44:74">
      <c r="AR48395" s="8"/>
      <c r="BV48395" s="38"/>
    </row>
    <row r="48396" spans="44:74">
      <c r="AR48396" s="8"/>
      <c r="BV48396" s="38"/>
    </row>
    <row r="48397" spans="44:74">
      <c r="AR48397" s="8"/>
      <c r="BV48397" s="38"/>
    </row>
    <row r="48398" spans="44:74">
      <c r="AR48398" s="8"/>
      <c r="BV48398" s="38"/>
    </row>
    <row r="48399" spans="44:74">
      <c r="AR48399" s="8"/>
      <c r="BV48399" s="38"/>
    </row>
    <row r="48400" spans="44:74">
      <c r="AR48400" s="8"/>
      <c r="BV48400" s="38"/>
    </row>
    <row r="48401" spans="44:74">
      <c r="AR48401" s="8"/>
      <c r="BV48401" s="38"/>
    </row>
    <row r="48402" spans="44:74">
      <c r="AR48402" s="8"/>
      <c r="BV48402" s="38"/>
    </row>
    <row r="48403" spans="44:74">
      <c r="AR48403" s="8"/>
      <c r="BV48403" s="38"/>
    </row>
    <row r="48404" spans="44:74">
      <c r="AR48404" s="8"/>
      <c r="BV48404" s="38"/>
    </row>
    <row r="48405" spans="44:74">
      <c r="AR48405" s="8"/>
      <c r="BV48405" s="38"/>
    </row>
    <row r="48406" spans="44:74">
      <c r="AR48406" s="8"/>
      <c r="BV48406" s="38"/>
    </row>
    <row r="48407" spans="44:74">
      <c r="AR48407" s="8"/>
      <c r="BV48407" s="38"/>
    </row>
    <row r="48408" spans="44:74">
      <c r="AR48408" s="8"/>
      <c r="BV48408" s="38"/>
    </row>
    <row r="48409" spans="44:74">
      <c r="AR48409" s="8"/>
      <c r="BV48409" s="38"/>
    </row>
    <row r="48410" spans="44:74">
      <c r="AR48410" s="8"/>
      <c r="BV48410" s="38"/>
    </row>
    <row r="48411" spans="44:74">
      <c r="AR48411" s="8"/>
      <c r="BV48411" s="38"/>
    </row>
    <row r="48412" spans="44:74">
      <c r="AR48412" s="8"/>
      <c r="BV48412" s="38"/>
    </row>
    <row r="48413" spans="44:74">
      <c r="AR48413" s="8"/>
      <c r="BV48413" s="38"/>
    </row>
    <row r="48414" spans="44:74">
      <c r="AR48414" s="8"/>
      <c r="BV48414" s="38"/>
    </row>
    <row r="48415" spans="44:74">
      <c r="AR48415" s="8"/>
      <c r="BV48415" s="38"/>
    </row>
    <row r="48416" spans="44:74">
      <c r="AR48416" s="8"/>
      <c r="BV48416" s="38"/>
    </row>
    <row r="48417" spans="44:74">
      <c r="AR48417" s="8"/>
      <c r="BV48417" s="38"/>
    </row>
    <row r="48418" spans="44:74">
      <c r="AR48418" s="8"/>
      <c r="BV48418" s="38"/>
    </row>
    <row r="48419" spans="44:74">
      <c r="AR48419" s="8"/>
      <c r="BV48419" s="38"/>
    </row>
    <row r="48420" spans="44:74">
      <c r="AR48420" s="8"/>
      <c r="BV48420" s="38"/>
    </row>
    <row r="48421" spans="44:74">
      <c r="AR48421" s="8"/>
      <c r="BV48421" s="38"/>
    </row>
    <row r="48422" spans="44:74">
      <c r="AR48422" s="8"/>
      <c r="BV48422" s="38"/>
    </row>
    <row r="48423" spans="44:74">
      <c r="AR48423" s="8"/>
      <c r="BV48423" s="38"/>
    </row>
    <row r="48424" spans="44:74">
      <c r="AR48424" s="8"/>
      <c r="BV48424" s="38"/>
    </row>
    <row r="48425" spans="44:74">
      <c r="AR48425" s="8"/>
      <c r="BV48425" s="38"/>
    </row>
    <row r="48426" spans="44:74">
      <c r="AR48426" s="8"/>
      <c r="BV48426" s="38"/>
    </row>
    <row r="48427" spans="44:74">
      <c r="AR48427" s="8"/>
      <c r="BV48427" s="38"/>
    </row>
    <row r="48428" spans="44:74">
      <c r="AR48428" s="8"/>
      <c r="BV48428" s="38"/>
    </row>
    <row r="48429" spans="44:74">
      <c r="AR48429" s="8"/>
      <c r="BV48429" s="38"/>
    </row>
    <row r="48430" spans="44:74">
      <c r="AR48430" s="8"/>
      <c r="BV48430" s="38"/>
    </row>
    <row r="48431" spans="44:74">
      <c r="AR48431" s="8"/>
      <c r="BV48431" s="38"/>
    </row>
    <row r="48432" spans="44:74">
      <c r="AR48432" s="8"/>
      <c r="BV48432" s="38"/>
    </row>
    <row r="48433" spans="44:74">
      <c r="AR48433" s="8"/>
      <c r="BV48433" s="38"/>
    </row>
    <row r="48434" spans="44:74">
      <c r="AR48434" s="8"/>
      <c r="BV48434" s="38"/>
    </row>
    <row r="48435" spans="44:74">
      <c r="AR48435" s="8"/>
      <c r="BV48435" s="38"/>
    </row>
    <row r="48436" spans="44:74">
      <c r="AR48436" s="8"/>
      <c r="BV48436" s="38"/>
    </row>
    <row r="48437" spans="44:74">
      <c r="AR48437" s="8"/>
      <c r="BV48437" s="38"/>
    </row>
    <row r="48438" spans="44:74">
      <c r="AR48438" s="8"/>
      <c r="BV48438" s="38"/>
    </row>
    <row r="48439" spans="44:74">
      <c r="AR48439" s="8"/>
      <c r="BV48439" s="38"/>
    </row>
    <row r="48440" spans="44:74">
      <c r="AR48440" s="8"/>
      <c r="BV48440" s="38"/>
    </row>
    <row r="48441" spans="44:74">
      <c r="AR48441" s="8"/>
      <c r="BV48441" s="38"/>
    </row>
    <row r="48442" spans="44:74">
      <c r="AR48442" s="8"/>
      <c r="BV48442" s="38"/>
    </row>
    <row r="48443" spans="44:74">
      <c r="AR48443" s="8"/>
      <c r="BV48443" s="38"/>
    </row>
    <row r="48444" spans="44:74">
      <c r="AR48444" s="8"/>
      <c r="BV48444" s="38"/>
    </row>
    <row r="48445" spans="44:74">
      <c r="AR48445" s="8"/>
      <c r="BV48445" s="38"/>
    </row>
    <row r="48446" spans="44:74">
      <c r="AR48446" s="8"/>
      <c r="BV48446" s="38"/>
    </row>
    <row r="48447" spans="44:74">
      <c r="AR48447" s="8"/>
      <c r="BV48447" s="38"/>
    </row>
    <row r="48448" spans="44:74">
      <c r="AR48448" s="8"/>
      <c r="BV48448" s="38"/>
    </row>
    <row r="48449" spans="44:74">
      <c r="AR48449" s="8"/>
      <c r="BV48449" s="38"/>
    </row>
    <row r="48450" spans="44:74">
      <c r="AR48450" s="8"/>
      <c r="BV48450" s="38"/>
    </row>
    <row r="48451" spans="44:74">
      <c r="AR48451" s="8"/>
      <c r="BV48451" s="38"/>
    </row>
    <row r="48452" spans="44:74">
      <c r="AR48452" s="8"/>
      <c r="BV48452" s="38"/>
    </row>
    <row r="48453" spans="44:74">
      <c r="AR48453" s="8"/>
      <c r="BV48453" s="38"/>
    </row>
    <row r="48454" spans="44:74">
      <c r="AR48454" s="8"/>
      <c r="BV48454" s="38"/>
    </row>
    <row r="48455" spans="44:74">
      <c r="AR48455" s="8"/>
      <c r="BV48455" s="38"/>
    </row>
    <row r="48456" spans="44:74">
      <c r="AR48456" s="8"/>
      <c r="BV48456" s="38"/>
    </row>
    <row r="48457" spans="44:74">
      <c r="AR48457" s="8"/>
      <c r="BV48457" s="38"/>
    </row>
    <row r="48458" spans="44:74">
      <c r="AR48458" s="8"/>
      <c r="BV48458" s="38"/>
    </row>
    <row r="48459" spans="44:74">
      <c r="AR48459" s="8"/>
      <c r="BV48459" s="38"/>
    </row>
    <row r="48460" spans="44:74">
      <c r="AR48460" s="8"/>
      <c r="BV48460" s="38"/>
    </row>
    <row r="48461" spans="44:74">
      <c r="AR48461" s="8"/>
      <c r="BV48461" s="38"/>
    </row>
    <row r="48462" spans="44:74">
      <c r="AR48462" s="8"/>
      <c r="BV48462" s="38"/>
    </row>
    <row r="48463" spans="44:74">
      <c r="AR48463" s="8"/>
      <c r="BV48463" s="38"/>
    </row>
    <row r="48464" spans="44:74">
      <c r="AR48464" s="8"/>
      <c r="BV48464" s="38"/>
    </row>
    <row r="48465" spans="44:74">
      <c r="AR48465" s="8"/>
      <c r="BV48465" s="38"/>
    </row>
    <row r="48466" spans="44:74">
      <c r="AR48466" s="8"/>
      <c r="BV48466" s="38"/>
    </row>
    <row r="48467" spans="44:74">
      <c r="AR48467" s="8"/>
      <c r="BV48467" s="38"/>
    </row>
    <row r="48468" spans="44:74">
      <c r="AR48468" s="8"/>
      <c r="BV48468" s="38"/>
    </row>
    <row r="48469" spans="44:74">
      <c r="AR48469" s="8"/>
      <c r="BV48469" s="38"/>
    </row>
    <row r="48470" spans="44:74">
      <c r="AR48470" s="8"/>
      <c r="BV48470" s="38"/>
    </row>
    <row r="48471" spans="44:74">
      <c r="AR48471" s="8"/>
      <c r="BV48471" s="38"/>
    </row>
    <row r="48472" spans="44:74">
      <c r="AR48472" s="8"/>
      <c r="BV48472" s="38"/>
    </row>
    <row r="48473" spans="44:74">
      <c r="AR48473" s="8"/>
      <c r="BV48473" s="38"/>
    </row>
    <row r="48474" spans="44:74">
      <c r="AR48474" s="8"/>
      <c r="BV48474" s="38"/>
    </row>
    <row r="48475" spans="44:74">
      <c r="AR48475" s="8"/>
      <c r="BV48475" s="38"/>
    </row>
    <row r="48476" spans="44:74">
      <c r="AR48476" s="8"/>
      <c r="BV48476" s="38"/>
    </row>
    <row r="48477" spans="44:74">
      <c r="AR48477" s="8"/>
      <c r="BV48477" s="38"/>
    </row>
    <row r="48478" spans="44:74">
      <c r="AR48478" s="8"/>
      <c r="BV48478" s="38"/>
    </row>
    <row r="48479" spans="44:74">
      <c r="AR48479" s="8"/>
      <c r="BV48479" s="38"/>
    </row>
    <row r="48480" spans="44:74">
      <c r="AR48480" s="8"/>
      <c r="BV48480" s="38"/>
    </row>
    <row r="48481" spans="44:74">
      <c r="AR48481" s="8"/>
      <c r="BV48481" s="38"/>
    </row>
    <row r="48482" spans="44:74">
      <c r="AR48482" s="8"/>
      <c r="BV48482" s="38"/>
    </row>
    <row r="48483" spans="44:74">
      <c r="AR48483" s="8"/>
      <c r="BV48483" s="38"/>
    </row>
    <row r="48484" spans="44:74">
      <c r="AR48484" s="8"/>
      <c r="BV48484" s="38"/>
    </row>
    <row r="48485" spans="44:74">
      <c r="AR48485" s="8"/>
      <c r="BV48485" s="38"/>
    </row>
    <row r="48486" spans="44:74">
      <c r="AR48486" s="8"/>
      <c r="BV48486" s="38"/>
    </row>
    <row r="48487" spans="44:74">
      <c r="AR48487" s="8"/>
      <c r="BV48487" s="38"/>
    </row>
    <row r="48488" spans="44:74">
      <c r="AR48488" s="8"/>
      <c r="BV48488" s="38"/>
    </row>
    <row r="48489" spans="44:74">
      <c r="AR48489" s="8"/>
      <c r="BV48489" s="38"/>
    </row>
    <row r="48490" spans="44:74">
      <c r="AR48490" s="8"/>
      <c r="BV48490" s="38"/>
    </row>
    <row r="48491" spans="44:74">
      <c r="AR48491" s="8"/>
      <c r="BV48491" s="38"/>
    </row>
    <row r="48492" spans="44:74">
      <c r="AR48492" s="8"/>
      <c r="BV48492" s="38"/>
    </row>
    <row r="48493" spans="44:74">
      <c r="AR48493" s="8"/>
      <c r="BV48493" s="38"/>
    </row>
    <row r="48494" spans="44:74">
      <c r="AR48494" s="8"/>
      <c r="BV48494" s="38"/>
    </row>
    <row r="48495" spans="44:74">
      <c r="AR48495" s="8"/>
      <c r="BV48495" s="38"/>
    </row>
    <row r="48496" spans="44:74">
      <c r="AR48496" s="8"/>
      <c r="BV48496" s="38"/>
    </row>
    <row r="48497" spans="44:74">
      <c r="AR48497" s="8"/>
      <c r="BV48497" s="38"/>
    </row>
    <row r="48498" spans="44:74">
      <c r="AR48498" s="8"/>
      <c r="BV48498" s="38"/>
    </row>
    <row r="48499" spans="44:74">
      <c r="AR48499" s="8"/>
      <c r="BV48499" s="38"/>
    </row>
    <row r="48500" spans="44:74">
      <c r="AR48500" s="8"/>
      <c r="BV48500" s="38"/>
    </row>
    <row r="48501" spans="44:74">
      <c r="AR48501" s="8"/>
      <c r="BV48501" s="38"/>
    </row>
    <row r="48502" spans="44:74">
      <c r="AR48502" s="8"/>
      <c r="BV48502" s="38"/>
    </row>
    <row r="48503" spans="44:74">
      <c r="AR48503" s="8"/>
      <c r="BV48503" s="38"/>
    </row>
    <row r="48504" spans="44:74">
      <c r="AR48504" s="8"/>
      <c r="BV48504" s="38"/>
    </row>
    <row r="48505" spans="44:74">
      <c r="AR48505" s="8"/>
      <c r="BV48505" s="38"/>
    </row>
    <row r="48506" spans="44:74">
      <c r="AR48506" s="8"/>
      <c r="BV48506" s="38"/>
    </row>
    <row r="48507" spans="44:74">
      <c r="AR48507" s="8"/>
      <c r="BV48507" s="38"/>
    </row>
    <row r="48508" spans="44:74">
      <c r="AR48508" s="8"/>
      <c r="BV48508" s="38"/>
    </row>
    <row r="48509" spans="44:74">
      <c r="AR48509" s="8"/>
      <c r="BV48509" s="38"/>
    </row>
    <row r="48510" spans="44:74">
      <c r="AR48510" s="8"/>
      <c r="BV48510" s="38"/>
    </row>
    <row r="48511" spans="44:74">
      <c r="AR48511" s="8"/>
      <c r="BV48511" s="38"/>
    </row>
    <row r="48512" spans="44:74">
      <c r="AR48512" s="8"/>
      <c r="BV48512" s="38"/>
    </row>
    <row r="48513" spans="44:74">
      <c r="AR48513" s="8"/>
      <c r="BV48513" s="38"/>
    </row>
    <row r="48514" spans="44:74">
      <c r="AR48514" s="8"/>
      <c r="BV48514" s="38"/>
    </row>
    <row r="48515" spans="44:74">
      <c r="AR48515" s="8"/>
      <c r="BV48515" s="38"/>
    </row>
    <row r="48516" spans="44:74">
      <c r="AR48516" s="8"/>
      <c r="BV48516" s="38"/>
    </row>
    <row r="48517" spans="44:74">
      <c r="AR48517" s="8"/>
      <c r="BV48517" s="38"/>
    </row>
    <row r="48518" spans="44:74">
      <c r="AR48518" s="8"/>
      <c r="BV48518" s="38"/>
    </row>
    <row r="48519" spans="44:74">
      <c r="AR48519" s="8"/>
      <c r="BV48519" s="38"/>
    </row>
    <row r="48520" spans="44:74">
      <c r="AR48520" s="8"/>
      <c r="BV48520" s="38"/>
    </row>
    <row r="48521" spans="44:74">
      <c r="AR48521" s="8"/>
      <c r="BV48521" s="38"/>
    </row>
    <row r="48522" spans="44:74">
      <c r="AR48522" s="8"/>
      <c r="BV48522" s="38"/>
    </row>
    <row r="48523" spans="44:74">
      <c r="AR48523" s="8"/>
      <c r="BV48523" s="38"/>
    </row>
    <row r="48524" spans="44:74">
      <c r="AR48524" s="8"/>
      <c r="BV48524" s="38"/>
    </row>
    <row r="48525" spans="44:74">
      <c r="AR48525" s="8"/>
      <c r="BV48525" s="38"/>
    </row>
    <row r="48526" spans="44:74">
      <c r="AR48526" s="8"/>
      <c r="BV48526" s="38"/>
    </row>
    <row r="48527" spans="44:74">
      <c r="AR48527" s="8"/>
      <c r="BV48527" s="38"/>
    </row>
    <row r="48528" spans="44:74">
      <c r="AR48528" s="8"/>
      <c r="BV48528" s="38"/>
    </row>
    <row r="48529" spans="44:74">
      <c r="AR48529" s="8"/>
      <c r="BV48529" s="38"/>
    </row>
    <row r="48530" spans="44:74">
      <c r="AR48530" s="8"/>
      <c r="BV48530" s="38"/>
    </row>
    <row r="48531" spans="44:74">
      <c r="AR48531" s="8"/>
      <c r="BV48531" s="38"/>
    </row>
    <row r="48532" spans="44:74">
      <c r="AR48532" s="8"/>
      <c r="BV48532" s="38"/>
    </row>
    <row r="48533" spans="44:74">
      <c r="AR48533" s="8"/>
      <c r="BV48533" s="38"/>
    </row>
    <row r="48534" spans="44:74">
      <c r="AR48534" s="8"/>
      <c r="BV48534" s="38"/>
    </row>
    <row r="48535" spans="44:74">
      <c r="AR48535" s="8"/>
      <c r="BV48535" s="38"/>
    </row>
    <row r="48536" spans="44:74">
      <c r="AR48536" s="8"/>
      <c r="BV48536" s="38"/>
    </row>
    <row r="48537" spans="44:74">
      <c r="AR48537" s="8"/>
      <c r="BV48537" s="38"/>
    </row>
    <row r="48538" spans="44:74">
      <c r="AR48538" s="8"/>
      <c r="BV48538" s="38"/>
    </row>
    <row r="48539" spans="44:74">
      <c r="AR48539" s="8"/>
      <c r="BV48539" s="38"/>
    </row>
    <row r="48540" spans="44:74">
      <c r="AR48540" s="8"/>
      <c r="BV48540" s="38"/>
    </row>
    <row r="48541" spans="44:74">
      <c r="AR48541" s="8"/>
      <c r="BV48541" s="38"/>
    </row>
    <row r="48542" spans="44:74">
      <c r="AR48542" s="8"/>
      <c r="BV48542" s="38"/>
    </row>
    <row r="48543" spans="44:74">
      <c r="AR48543" s="8"/>
      <c r="BV48543" s="38"/>
    </row>
    <row r="48544" spans="44:74">
      <c r="AR48544" s="8"/>
      <c r="BV48544" s="38"/>
    </row>
    <row r="48545" spans="44:74">
      <c r="AR48545" s="8"/>
      <c r="BV48545" s="38"/>
    </row>
    <row r="48546" spans="44:74">
      <c r="AR48546" s="8"/>
      <c r="BV48546" s="38"/>
    </row>
    <row r="48547" spans="44:74">
      <c r="AR48547" s="8"/>
      <c r="BV48547" s="38"/>
    </row>
    <row r="48548" spans="44:74">
      <c r="AR48548" s="8"/>
      <c r="BV48548" s="38"/>
    </row>
    <row r="48549" spans="44:74">
      <c r="AR48549" s="8"/>
      <c r="BV48549" s="38"/>
    </row>
    <row r="48550" spans="44:74">
      <c r="AR48550" s="8"/>
      <c r="BV48550" s="38"/>
    </row>
    <row r="48551" spans="44:74">
      <c r="AR48551" s="8"/>
      <c r="BV48551" s="38"/>
    </row>
    <row r="48552" spans="44:74">
      <c r="AR48552" s="8"/>
      <c r="BV48552" s="38"/>
    </row>
    <row r="48553" spans="44:74">
      <c r="AR48553" s="8"/>
      <c r="BV48553" s="38"/>
    </row>
    <row r="48554" spans="44:74">
      <c r="AR48554" s="8"/>
      <c r="BV48554" s="38"/>
    </row>
    <row r="48555" spans="44:74">
      <c r="AR48555" s="8"/>
      <c r="BV48555" s="38"/>
    </row>
    <row r="48556" spans="44:74">
      <c r="AR48556" s="8"/>
      <c r="BV48556" s="38"/>
    </row>
    <row r="48557" spans="44:74">
      <c r="AR48557" s="8"/>
      <c r="BV48557" s="38"/>
    </row>
    <row r="48558" spans="44:74">
      <c r="AR48558" s="8"/>
      <c r="BV48558" s="38"/>
    </row>
    <row r="48559" spans="44:74">
      <c r="AR48559" s="8"/>
      <c r="BV48559" s="38"/>
    </row>
    <row r="48560" spans="44:74">
      <c r="AR48560" s="8"/>
      <c r="BV48560" s="38"/>
    </row>
    <row r="48561" spans="44:74">
      <c r="AR48561" s="8"/>
      <c r="BV48561" s="38"/>
    </row>
    <row r="48562" spans="44:74">
      <c r="AR48562" s="8"/>
      <c r="BV48562" s="38"/>
    </row>
    <row r="48563" spans="44:74">
      <c r="AR48563" s="8"/>
      <c r="BV48563" s="38"/>
    </row>
    <row r="48564" spans="44:74">
      <c r="AR48564" s="8"/>
      <c r="BV48564" s="38"/>
    </row>
    <row r="48565" spans="44:74">
      <c r="AR48565" s="8"/>
      <c r="BV48565" s="38"/>
    </row>
    <row r="48566" spans="44:74">
      <c r="AR48566" s="8"/>
      <c r="BV48566" s="38"/>
    </row>
    <row r="48567" spans="44:74">
      <c r="AR48567" s="8"/>
      <c r="BV48567" s="38"/>
    </row>
    <row r="48568" spans="44:74">
      <c r="AR48568" s="8"/>
      <c r="BV48568" s="38"/>
    </row>
    <row r="48569" spans="44:74">
      <c r="AR48569" s="8"/>
      <c r="BV48569" s="38"/>
    </row>
    <row r="48570" spans="44:74">
      <c r="AR48570" s="8"/>
      <c r="BV48570" s="38"/>
    </row>
    <row r="48571" spans="44:74">
      <c r="AR48571" s="8"/>
      <c r="BV48571" s="38"/>
    </row>
    <row r="48572" spans="44:74">
      <c r="AR48572" s="8"/>
      <c r="BV48572" s="38"/>
    </row>
    <row r="48573" spans="44:74">
      <c r="AR48573" s="8"/>
      <c r="BV48573" s="38"/>
    </row>
    <row r="48574" spans="44:74">
      <c r="AR48574" s="8"/>
      <c r="BV48574" s="38"/>
    </row>
    <row r="48575" spans="44:74">
      <c r="AR48575" s="8"/>
      <c r="BV48575" s="38"/>
    </row>
    <row r="48576" spans="44:74">
      <c r="AR48576" s="8"/>
      <c r="BV48576" s="38"/>
    </row>
    <row r="48577" spans="44:74">
      <c r="AR48577" s="8"/>
      <c r="BV48577" s="38"/>
    </row>
    <row r="48578" spans="44:74">
      <c r="AR48578" s="8"/>
      <c r="BV48578" s="38"/>
    </row>
    <row r="48579" spans="44:74">
      <c r="AR48579" s="8"/>
      <c r="BV48579" s="38"/>
    </row>
    <row r="48580" spans="44:74">
      <c r="AR48580" s="8"/>
      <c r="BV48580" s="38"/>
    </row>
    <row r="48581" spans="44:74">
      <c r="AR48581" s="8"/>
      <c r="BV48581" s="38"/>
    </row>
    <row r="48582" spans="44:74">
      <c r="AR48582" s="8"/>
      <c r="BV48582" s="38"/>
    </row>
    <row r="48583" spans="44:74">
      <c r="AR48583" s="8"/>
      <c r="BV48583" s="38"/>
    </row>
    <row r="48584" spans="44:74">
      <c r="AR48584" s="8"/>
      <c r="BV48584" s="38"/>
    </row>
    <row r="48585" spans="44:74">
      <c r="AR48585" s="8"/>
      <c r="BV48585" s="38"/>
    </row>
    <row r="48586" spans="44:74">
      <c r="AR48586" s="8"/>
      <c r="BV48586" s="38"/>
    </row>
    <row r="48587" spans="44:74">
      <c r="AR48587" s="8"/>
      <c r="BV48587" s="38"/>
    </row>
    <row r="48588" spans="44:74">
      <c r="AR48588" s="8"/>
      <c r="BV48588" s="38"/>
    </row>
    <row r="48589" spans="44:74">
      <c r="AR48589" s="8"/>
      <c r="BV48589" s="38"/>
    </row>
    <row r="48590" spans="44:74">
      <c r="AR48590" s="8"/>
      <c r="BV48590" s="38"/>
    </row>
    <row r="48591" spans="44:74">
      <c r="AR48591" s="8"/>
      <c r="BV48591" s="38"/>
    </row>
    <row r="48592" spans="44:74">
      <c r="AR48592" s="8"/>
      <c r="BV48592" s="38"/>
    </row>
    <row r="48593" spans="44:74">
      <c r="AR48593" s="8"/>
      <c r="BV48593" s="38"/>
    </row>
    <row r="48594" spans="44:74">
      <c r="AR48594" s="8"/>
      <c r="BV48594" s="38"/>
    </row>
    <row r="48595" spans="44:74">
      <c r="AR48595" s="8"/>
      <c r="BV48595" s="38"/>
    </row>
    <row r="48596" spans="44:74">
      <c r="AR48596" s="8"/>
      <c r="BV48596" s="38"/>
    </row>
    <row r="48597" spans="44:74">
      <c r="AR48597" s="8"/>
      <c r="BV48597" s="38"/>
    </row>
    <row r="48598" spans="44:74">
      <c r="AR48598" s="8"/>
      <c r="BV48598" s="38"/>
    </row>
    <row r="48599" spans="44:74">
      <c r="AR48599" s="8"/>
      <c r="BV48599" s="38"/>
    </row>
    <row r="48600" spans="44:74">
      <c r="AR48600" s="8"/>
      <c r="BV48600" s="38"/>
    </row>
    <row r="48601" spans="44:74">
      <c r="AR48601" s="8"/>
      <c r="BV48601" s="38"/>
    </row>
    <row r="48602" spans="44:74">
      <c r="AR48602" s="8"/>
      <c r="BV48602" s="38"/>
    </row>
    <row r="48603" spans="44:74">
      <c r="AR48603" s="8"/>
      <c r="BV48603" s="38"/>
    </row>
    <row r="48604" spans="44:74">
      <c r="AR48604" s="8"/>
      <c r="BV48604" s="38"/>
    </row>
    <row r="48605" spans="44:74">
      <c r="AR48605" s="8"/>
      <c r="BV48605" s="38"/>
    </row>
    <row r="48606" spans="44:74">
      <c r="AR48606" s="8"/>
      <c r="BV48606" s="38"/>
    </row>
    <row r="48607" spans="44:74">
      <c r="AR48607" s="8"/>
      <c r="BV48607" s="38"/>
    </row>
    <row r="48608" spans="44:74">
      <c r="AR48608" s="8"/>
      <c r="BV48608" s="38"/>
    </row>
    <row r="48609" spans="44:74">
      <c r="AR48609" s="8"/>
      <c r="BV48609" s="38"/>
    </row>
    <row r="48610" spans="44:74">
      <c r="AR48610" s="8"/>
      <c r="BV48610" s="38"/>
    </row>
    <row r="48611" spans="44:74">
      <c r="AR48611" s="8"/>
      <c r="BV48611" s="38"/>
    </row>
    <row r="48612" spans="44:74">
      <c r="AR48612" s="8"/>
      <c r="BV48612" s="38"/>
    </row>
    <row r="48613" spans="44:74">
      <c r="AR48613" s="8"/>
      <c r="BV48613" s="38"/>
    </row>
    <row r="48614" spans="44:74">
      <c r="AR48614" s="8"/>
      <c r="BV48614" s="38"/>
    </row>
    <row r="48615" spans="44:74">
      <c r="AR48615" s="8"/>
      <c r="BV48615" s="38"/>
    </row>
    <row r="48616" spans="44:74">
      <c r="AR48616" s="8"/>
      <c r="BV48616" s="38"/>
    </row>
    <row r="48617" spans="44:74">
      <c r="AR48617" s="8"/>
      <c r="BV48617" s="38"/>
    </row>
    <row r="48618" spans="44:74">
      <c r="AR48618" s="8"/>
      <c r="BV48618" s="38"/>
    </row>
    <row r="48619" spans="44:74">
      <c r="AR48619" s="8"/>
      <c r="BV48619" s="38"/>
    </row>
    <row r="48620" spans="44:74">
      <c r="AR48620" s="8"/>
      <c r="BV48620" s="38"/>
    </row>
    <row r="48621" spans="44:74">
      <c r="AR48621" s="8"/>
      <c r="BV48621" s="38"/>
    </row>
    <row r="48622" spans="44:74">
      <c r="AR48622" s="8"/>
      <c r="BV48622" s="38"/>
    </row>
    <row r="48623" spans="44:74">
      <c r="AR48623" s="8"/>
      <c r="BV48623" s="38"/>
    </row>
    <row r="48624" spans="44:74">
      <c r="AR48624" s="8"/>
      <c r="BV48624" s="38"/>
    </row>
    <row r="48625" spans="44:74">
      <c r="AR48625" s="8"/>
      <c r="BV48625" s="38"/>
    </row>
    <row r="48626" spans="44:74">
      <c r="AR48626" s="8"/>
      <c r="BV48626" s="38"/>
    </row>
    <row r="48627" spans="44:74">
      <c r="AR48627" s="8"/>
      <c r="BV48627" s="38"/>
    </row>
    <row r="48628" spans="44:74">
      <c r="AR48628" s="8"/>
      <c r="BV48628" s="38"/>
    </row>
    <row r="48629" spans="44:74">
      <c r="AR48629" s="8"/>
      <c r="BV48629" s="38"/>
    </row>
    <row r="48630" spans="44:74">
      <c r="AR48630" s="8"/>
      <c r="BV48630" s="38"/>
    </row>
    <row r="48631" spans="44:74">
      <c r="AR48631" s="8"/>
      <c r="BV48631" s="38"/>
    </row>
    <row r="48632" spans="44:74">
      <c r="AR48632" s="8"/>
      <c r="BV48632" s="38"/>
    </row>
    <row r="48633" spans="44:74">
      <c r="AR48633" s="8"/>
      <c r="BV48633" s="38"/>
    </row>
    <row r="48634" spans="44:74">
      <c r="AR48634" s="8"/>
      <c r="BV48634" s="38"/>
    </row>
    <row r="48635" spans="44:74">
      <c r="AR48635" s="8"/>
      <c r="BV48635" s="38"/>
    </row>
    <row r="48636" spans="44:74">
      <c r="AR48636" s="8"/>
      <c r="BV48636" s="38"/>
    </row>
    <row r="48637" spans="44:74">
      <c r="AR48637" s="8"/>
      <c r="BV48637" s="38"/>
    </row>
    <row r="48638" spans="44:74">
      <c r="AR48638" s="8"/>
      <c r="BV48638" s="38"/>
    </row>
    <row r="48639" spans="44:74">
      <c r="AR48639" s="8"/>
      <c r="BV48639" s="38"/>
    </row>
    <row r="48640" spans="44:74">
      <c r="AR48640" s="8"/>
      <c r="BV48640" s="38"/>
    </row>
    <row r="48641" spans="44:74">
      <c r="AR48641" s="8"/>
      <c r="BV48641" s="38"/>
    </row>
    <row r="48642" spans="44:74">
      <c r="AR48642" s="8"/>
      <c r="BV48642" s="38"/>
    </row>
    <row r="48643" spans="44:74">
      <c r="AR48643" s="8"/>
      <c r="BV48643" s="38"/>
    </row>
    <row r="48644" spans="44:74">
      <c r="AR48644" s="8"/>
      <c r="BV48644" s="38"/>
    </row>
    <row r="48645" spans="44:74">
      <c r="AR48645" s="8"/>
      <c r="BV48645" s="38"/>
    </row>
    <row r="48646" spans="44:74">
      <c r="AR48646" s="8"/>
      <c r="BV48646" s="38"/>
    </row>
    <row r="48647" spans="44:74">
      <c r="AR48647" s="8"/>
      <c r="BV48647" s="38"/>
    </row>
    <row r="48648" spans="44:74">
      <c r="AR48648" s="8"/>
      <c r="BV48648" s="38"/>
    </row>
    <row r="48649" spans="44:74">
      <c r="AR48649" s="8"/>
      <c r="BV48649" s="38"/>
    </row>
    <row r="48650" spans="44:74">
      <c r="AR48650" s="8"/>
      <c r="BV48650" s="38"/>
    </row>
    <row r="48651" spans="44:74">
      <c r="AR48651" s="8"/>
      <c r="BV48651" s="38"/>
    </row>
    <row r="48652" spans="44:74">
      <c r="AR48652" s="8"/>
      <c r="BV48652" s="38"/>
    </row>
    <row r="48653" spans="44:74">
      <c r="AR48653" s="8"/>
      <c r="BV48653" s="38"/>
    </row>
    <row r="48654" spans="44:74">
      <c r="AR48654" s="8"/>
      <c r="BV48654" s="38"/>
    </row>
    <row r="48655" spans="44:74">
      <c r="AR48655" s="8"/>
      <c r="BV48655" s="38"/>
    </row>
    <row r="48656" spans="44:74">
      <c r="AR48656" s="8"/>
      <c r="BV48656" s="38"/>
    </row>
    <row r="48657" spans="44:74">
      <c r="AR48657" s="8"/>
      <c r="BV48657" s="38"/>
    </row>
    <row r="48658" spans="44:74">
      <c r="AR48658" s="8"/>
      <c r="BV48658" s="38"/>
    </row>
    <row r="48659" spans="44:74">
      <c r="AR48659" s="8"/>
      <c r="BV48659" s="38"/>
    </row>
    <row r="48660" spans="44:74">
      <c r="AR48660" s="8"/>
      <c r="BV48660" s="38"/>
    </row>
    <row r="48661" spans="44:74">
      <c r="AR48661" s="8"/>
      <c r="BV48661" s="38"/>
    </row>
    <row r="48662" spans="44:74">
      <c r="AR48662" s="8"/>
      <c r="BV48662" s="38"/>
    </row>
    <row r="48663" spans="44:74">
      <c r="AR48663" s="8"/>
      <c r="BV48663" s="38"/>
    </row>
    <row r="48664" spans="44:74">
      <c r="AR48664" s="8"/>
      <c r="BV48664" s="38"/>
    </row>
    <row r="48665" spans="44:74">
      <c r="AR48665" s="8"/>
      <c r="BV48665" s="38"/>
    </row>
    <row r="48666" spans="44:74">
      <c r="AR48666" s="8"/>
      <c r="BV48666" s="38"/>
    </row>
    <row r="48667" spans="44:74">
      <c r="AR48667" s="8"/>
      <c r="BV48667" s="38"/>
    </row>
    <row r="48668" spans="44:74">
      <c r="AR48668" s="8"/>
      <c r="BV48668" s="38"/>
    </row>
    <row r="48669" spans="44:74">
      <c r="AR48669" s="8"/>
      <c r="BV48669" s="38"/>
    </row>
    <row r="48670" spans="44:74">
      <c r="AR48670" s="8"/>
      <c r="BV48670" s="38"/>
    </row>
    <row r="48671" spans="44:74">
      <c r="AR48671" s="8"/>
      <c r="BV48671" s="38"/>
    </row>
    <row r="48672" spans="44:74">
      <c r="AR48672" s="8"/>
      <c r="BV48672" s="38"/>
    </row>
    <row r="48673" spans="44:74">
      <c r="AR48673" s="8"/>
      <c r="BV48673" s="38"/>
    </row>
    <row r="48674" spans="44:74">
      <c r="AR48674" s="8"/>
      <c r="BV48674" s="38"/>
    </row>
    <row r="48675" spans="44:74">
      <c r="AR48675" s="8"/>
      <c r="BV48675" s="38"/>
    </row>
    <row r="48676" spans="44:74">
      <c r="AR48676" s="8"/>
      <c r="BV48676" s="38"/>
    </row>
    <row r="48677" spans="44:74">
      <c r="AR48677" s="8"/>
      <c r="BV48677" s="38"/>
    </row>
    <row r="48678" spans="44:74">
      <c r="AR48678" s="8"/>
      <c r="BV48678" s="38"/>
    </row>
    <row r="48679" spans="44:74">
      <c r="AR48679" s="8"/>
      <c r="BV48679" s="38"/>
    </row>
    <row r="48680" spans="44:74">
      <c r="AR48680" s="8"/>
      <c r="BV48680" s="38"/>
    </row>
    <row r="48681" spans="44:74">
      <c r="AR48681" s="8"/>
      <c r="BV48681" s="38"/>
    </row>
    <row r="48682" spans="44:74">
      <c r="AR48682" s="8"/>
      <c r="BV48682" s="38"/>
    </row>
    <row r="48683" spans="44:74">
      <c r="AR48683" s="8"/>
      <c r="BV48683" s="38"/>
    </row>
    <row r="48684" spans="44:74">
      <c r="AR48684" s="8"/>
      <c r="BV48684" s="38"/>
    </row>
    <row r="48685" spans="44:74">
      <c r="AR48685" s="8"/>
      <c r="BV48685" s="38"/>
    </row>
    <row r="48686" spans="44:74">
      <c r="AR48686" s="8"/>
      <c r="BV48686" s="38"/>
    </row>
    <row r="48687" spans="44:74">
      <c r="AR48687" s="8"/>
      <c r="BV48687" s="38"/>
    </row>
    <row r="48688" spans="44:74">
      <c r="AR48688" s="8"/>
      <c r="BV48688" s="38"/>
    </row>
    <row r="48689" spans="44:74">
      <c r="AR48689" s="8"/>
      <c r="BV48689" s="38"/>
    </row>
    <row r="48690" spans="44:74">
      <c r="AR48690" s="8"/>
      <c r="BV48690" s="38"/>
    </row>
    <row r="48691" spans="44:74">
      <c r="AR48691" s="8"/>
      <c r="BV48691" s="38"/>
    </row>
    <row r="48692" spans="44:74">
      <c r="AR48692" s="8"/>
      <c r="BV48692" s="38"/>
    </row>
    <row r="48693" spans="44:74">
      <c r="AR48693" s="8"/>
      <c r="BV48693" s="38"/>
    </row>
    <row r="48694" spans="44:74">
      <c r="AR48694" s="8"/>
      <c r="BV48694" s="38"/>
    </row>
    <row r="48695" spans="44:74">
      <c r="AR48695" s="8"/>
      <c r="BV48695" s="38"/>
    </row>
    <row r="48696" spans="44:74">
      <c r="AR48696" s="8"/>
      <c r="BV48696" s="38"/>
    </row>
    <row r="48697" spans="44:74">
      <c r="AR48697" s="8"/>
      <c r="BV48697" s="38"/>
    </row>
    <row r="48698" spans="44:74">
      <c r="AR48698" s="8"/>
      <c r="BV48698" s="38"/>
    </row>
    <row r="48699" spans="44:74">
      <c r="AR48699" s="8"/>
      <c r="BV48699" s="38"/>
    </row>
    <row r="48700" spans="44:74">
      <c r="AR48700" s="8"/>
      <c r="BV48700" s="38"/>
    </row>
    <row r="48701" spans="44:74">
      <c r="AR48701" s="8"/>
      <c r="BV48701" s="38"/>
    </row>
    <row r="48702" spans="44:74">
      <c r="AR48702" s="8"/>
      <c r="BV48702" s="38"/>
    </row>
    <row r="48703" spans="44:74">
      <c r="AR48703" s="8"/>
      <c r="BV48703" s="38"/>
    </row>
    <row r="48704" spans="44:74">
      <c r="AR48704" s="8"/>
      <c r="BV48704" s="38"/>
    </row>
    <row r="48705" spans="44:74">
      <c r="AR48705" s="8"/>
      <c r="BV48705" s="38"/>
    </row>
    <row r="48706" spans="44:74">
      <c r="AR48706" s="8"/>
      <c r="BV48706" s="38"/>
    </row>
    <row r="48707" spans="44:74">
      <c r="AR48707" s="8"/>
      <c r="BV48707" s="38"/>
    </row>
    <row r="48708" spans="44:74">
      <c r="AR48708" s="8"/>
      <c r="BV48708" s="38"/>
    </row>
    <row r="48709" spans="44:74">
      <c r="AR48709" s="8"/>
      <c r="BV48709" s="38"/>
    </row>
    <row r="48710" spans="44:74">
      <c r="AR48710" s="8"/>
      <c r="BV48710" s="38"/>
    </row>
    <row r="48711" spans="44:74">
      <c r="AR48711" s="8"/>
      <c r="BV48711" s="38"/>
    </row>
    <row r="48712" spans="44:74">
      <c r="AR48712" s="8"/>
      <c r="BV48712" s="38"/>
    </row>
    <row r="48713" spans="44:74">
      <c r="AR48713" s="8"/>
      <c r="BV48713" s="38"/>
    </row>
    <row r="48714" spans="44:74">
      <c r="AR48714" s="8"/>
      <c r="BV48714" s="38"/>
    </row>
    <row r="48715" spans="44:74">
      <c r="AR48715" s="8"/>
      <c r="BV48715" s="38"/>
    </row>
    <row r="48716" spans="44:74">
      <c r="AR48716" s="8"/>
      <c r="BV48716" s="38"/>
    </row>
    <row r="48717" spans="44:74">
      <c r="AR48717" s="8"/>
      <c r="BV48717" s="38"/>
    </row>
    <row r="48718" spans="44:74">
      <c r="AR48718" s="8"/>
      <c r="BV48718" s="38"/>
    </row>
    <row r="48719" spans="44:74">
      <c r="AR48719" s="8"/>
      <c r="BV48719" s="38"/>
    </row>
    <row r="48720" spans="44:74">
      <c r="AR48720" s="8"/>
      <c r="BV48720" s="38"/>
    </row>
    <row r="48721" spans="44:74">
      <c r="AR48721" s="8"/>
      <c r="BV48721" s="38"/>
    </row>
    <row r="48722" spans="44:74">
      <c r="AR48722" s="8"/>
      <c r="BV48722" s="38"/>
    </row>
    <row r="48723" spans="44:74">
      <c r="AR48723" s="8"/>
      <c r="BV48723" s="38"/>
    </row>
    <row r="48724" spans="44:74">
      <c r="AR48724" s="8"/>
      <c r="BV48724" s="38"/>
    </row>
    <row r="48725" spans="44:74">
      <c r="AR48725" s="8"/>
      <c r="BV48725" s="38"/>
    </row>
    <row r="48726" spans="44:74">
      <c r="AR48726" s="8"/>
      <c r="BV48726" s="38"/>
    </row>
    <row r="48727" spans="44:74">
      <c r="AR48727" s="8"/>
      <c r="BV48727" s="38"/>
    </row>
    <row r="48728" spans="44:74">
      <c r="AR48728" s="8"/>
      <c r="BV48728" s="38"/>
    </row>
    <row r="48729" spans="44:74">
      <c r="AR48729" s="8"/>
      <c r="BV48729" s="38"/>
    </row>
    <row r="48730" spans="44:74">
      <c r="AR48730" s="8"/>
      <c r="BV48730" s="38"/>
    </row>
    <row r="48731" spans="44:74">
      <c r="AR48731" s="8"/>
      <c r="BV48731" s="38"/>
    </row>
    <row r="48732" spans="44:74">
      <c r="AR48732" s="8"/>
      <c r="BV48732" s="38"/>
    </row>
    <row r="48733" spans="44:74">
      <c r="AR48733" s="8"/>
      <c r="BV48733" s="38"/>
    </row>
    <row r="48734" spans="44:74">
      <c r="AR48734" s="8"/>
      <c r="BV48734" s="38"/>
    </row>
    <row r="48735" spans="44:74">
      <c r="AR48735" s="8"/>
      <c r="BV48735" s="38"/>
    </row>
    <row r="48736" spans="44:74">
      <c r="AR48736" s="8"/>
      <c r="BV48736" s="38"/>
    </row>
    <row r="48737" spans="44:74">
      <c r="AR48737" s="8"/>
      <c r="BV48737" s="38"/>
    </row>
    <row r="48738" spans="44:74">
      <c r="AR48738" s="8"/>
      <c r="BV48738" s="38"/>
    </row>
    <row r="48739" spans="44:74">
      <c r="AR48739" s="8"/>
      <c r="BV48739" s="38"/>
    </row>
    <row r="48740" spans="44:74">
      <c r="AR48740" s="8"/>
      <c r="BV48740" s="38"/>
    </row>
    <row r="48741" spans="44:74">
      <c r="AR48741" s="8"/>
      <c r="BV48741" s="38"/>
    </row>
    <row r="48742" spans="44:74">
      <c r="AR48742" s="8"/>
      <c r="BV48742" s="38"/>
    </row>
    <row r="48743" spans="44:74">
      <c r="AR48743" s="8"/>
      <c r="BV48743" s="38"/>
    </row>
    <row r="48744" spans="44:74">
      <c r="AR48744" s="8"/>
      <c r="BV48744" s="38"/>
    </row>
    <row r="48745" spans="44:74">
      <c r="AR48745" s="8"/>
      <c r="BV48745" s="38"/>
    </row>
    <row r="48746" spans="44:74">
      <c r="AR48746" s="8"/>
      <c r="BV48746" s="38"/>
    </row>
    <row r="48747" spans="44:74">
      <c r="AR48747" s="8"/>
      <c r="BV48747" s="38"/>
    </row>
    <row r="48748" spans="44:74">
      <c r="AR48748" s="8"/>
      <c r="BV48748" s="38"/>
    </row>
    <row r="48749" spans="44:74">
      <c r="AR48749" s="8"/>
      <c r="BV48749" s="38"/>
    </row>
    <row r="48750" spans="44:74">
      <c r="AR48750" s="8"/>
      <c r="BV48750" s="38"/>
    </row>
    <row r="48751" spans="44:74">
      <c r="AR48751" s="8"/>
      <c r="BV48751" s="38"/>
    </row>
    <row r="48752" spans="44:74">
      <c r="AR48752" s="8"/>
      <c r="BV48752" s="38"/>
    </row>
    <row r="48753" spans="44:74">
      <c r="AR48753" s="8"/>
      <c r="BV48753" s="38"/>
    </row>
    <row r="48754" spans="44:74">
      <c r="AR48754" s="8"/>
      <c r="BV48754" s="38"/>
    </row>
    <row r="48755" spans="44:74">
      <c r="AR48755" s="8"/>
      <c r="BV48755" s="38"/>
    </row>
    <row r="48756" spans="44:74">
      <c r="AR48756" s="8"/>
      <c r="BV48756" s="38"/>
    </row>
    <row r="48757" spans="44:74">
      <c r="AR48757" s="8"/>
      <c r="BV48757" s="38"/>
    </row>
    <row r="48758" spans="44:74">
      <c r="AR48758" s="8"/>
      <c r="BV48758" s="38"/>
    </row>
    <row r="48759" spans="44:74">
      <c r="AR48759" s="8"/>
      <c r="BV48759" s="38"/>
    </row>
    <row r="48760" spans="44:74">
      <c r="AR48760" s="8"/>
      <c r="BV48760" s="38"/>
    </row>
    <row r="48761" spans="44:74">
      <c r="AR48761" s="8"/>
      <c r="BV48761" s="38"/>
    </row>
    <row r="48762" spans="44:74">
      <c r="AR48762" s="8"/>
      <c r="BV48762" s="38"/>
    </row>
    <row r="48763" spans="44:74">
      <c r="AR48763" s="8"/>
      <c r="BV48763" s="38"/>
    </row>
    <row r="48764" spans="44:74">
      <c r="AR48764" s="8"/>
      <c r="BV48764" s="38"/>
    </row>
    <row r="48765" spans="44:74">
      <c r="AR48765" s="8"/>
      <c r="BV48765" s="38"/>
    </row>
    <row r="48766" spans="44:74">
      <c r="AR48766" s="8"/>
      <c r="BV48766" s="38"/>
    </row>
    <row r="48767" spans="44:74">
      <c r="AR48767" s="8"/>
      <c r="BV48767" s="38"/>
    </row>
    <row r="48768" spans="44:74">
      <c r="AR48768" s="8"/>
      <c r="BV48768" s="38"/>
    </row>
    <row r="48769" spans="44:74">
      <c r="AR48769" s="8"/>
      <c r="BV48769" s="38"/>
    </row>
    <row r="48770" spans="44:74">
      <c r="AR48770" s="8"/>
      <c r="BV48770" s="38"/>
    </row>
    <row r="48771" spans="44:74">
      <c r="AR48771" s="8"/>
      <c r="BV48771" s="38"/>
    </row>
    <row r="48772" spans="44:74">
      <c r="AR48772" s="8"/>
      <c r="BV48772" s="38"/>
    </row>
    <row r="48773" spans="44:74">
      <c r="AR48773" s="8"/>
      <c r="BV48773" s="38"/>
    </row>
    <row r="48774" spans="44:74">
      <c r="AR48774" s="8"/>
      <c r="BV48774" s="38"/>
    </row>
    <row r="48775" spans="44:74">
      <c r="AR48775" s="8"/>
      <c r="BV48775" s="38"/>
    </row>
    <row r="48776" spans="44:74">
      <c r="AR48776" s="8"/>
      <c r="BV48776" s="38"/>
    </row>
    <row r="48777" spans="44:74">
      <c r="AR48777" s="8"/>
      <c r="BV48777" s="38"/>
    </row>
    <row r="48778" spans="44:74">
      <c r="AR48778" s="8"/>
      <c r="BV48778" s="38"/>
    </row>
    <row r="48779" spans="44:74">
      <c r="AR48779" s="8"/>
      <c r="BV48779" s="38"/>
    </row>
    <row r="48780" spans="44:74">
      <c r="AR48780" s="8"/>
      <c r="BV48780" s="38"/>
    </row>
    <row r="48781" spans="44:74">
      <c r="AR48781" s="8"/>
      <c r="BV48781" s="38"/>
    </row>
    <row r="48782" spans="44:74">
      <c r="AR48782" s="8"/>
      <c r="BV48782" s="38"/>
    </row>
    <row r="48783" spans="44:74">
      <c r="AR48783" s="8"/>
      <c r="BV48783" s="38"/>
    </row>
    <row r="48784" spans="44:74">
      <c r="AR48784" s="8"/>
      <c r="BV48784" s="38"/>
    </row>
    <row r="48785" spans="44:74">
      <c r="AR48785" s="8"/>
      <c r="BV48785" s="38"/>
    </row>
    <row r="48786" spans="44:74">
      <c r="AR48786" s="8"/>
      <c r="BV48786" s="38"/>
    </row>
    <row r="48787" spans="44:74">
      <c r="AR48787" s="8"/>
      <c r="BV48787" s="38"/>
    </row>
    <row r="48788" spans="44:74">
      <c r="AR48788" s="8"/>
      <c r="BV48788" s="38"/>
    </row>
    <row r="48789" spans="44:74">
      <c r="AR48789" s="8"/>
      <c r="BV48789" s="38"/>
    </row>
    <row r="48790" spans="44:74">
      <c r="AR48790" s="8"/>
      <c r="BV48790" s="38"/>
    </row>
    <row r="48791" spans="44:74">
      <c r="AR48791" s="8"/>
      <c r="BV48791" s="38"/>
    </row>
    <row r="48792" spans="44:74">
      <c r="AR48792" s="8"/>
      <c r="BV48792" s="38"/>
    </row>
    <row r="48793" spans="44:74">
      <c r="AR48793" s="8"/>
      <c r="BV48793" s="38"/>
    </row>
    <row r="48794" spans="44:74">
      <c r="AR48794" s="8"/>
      <c r="BV48794" s="38"/>
    </row>
    <row r="48795" spans="44:74">
      <c r="AR48795" s="8"/>
      <c r="BV48795" s="38"/>
    </row>
    <row r="48796" spans="44:74">
      <c r="AR48796" s="8"/>
      <c r="BV48796" s="38"/>
    </row>
    <row r="48797" spans="44:74">
      <c r="AR48797" s="8"/>
      <c r="BV48797" s="38"/>
    </row>
    <row r="48798" spans="44:74">
      <c r="AR48798" s="8"/>
      <c r="BV48798" s="38"/>
    </row>
    <row r="48799" spans="44:74">
      <c r="AR48799" s="8"/>
      <c r="BV48799" s="38"/>
    </row>
    <row r="48800" spans="44:74">
      <c r="AR48800" s="8"/>
      <c r="BV48800" s="38"/>
    </row>
    <row r="48801" spans="44:74">
      <c r="AR48801" s="8"/>
      <c r="BV48801" s="38"/>
    </row>
    <row r="48802" spans="44:74">
      <c r="AR48802" s="8"/>
      <c r="BV48802" s="38"/>
    </row>
    <row r="48803" spans="44:74">
      <c r="AR48803" s="8"/>
      <c r="BV48803" s="38"/>
    </row>
    <row r="48804" spans="44:74">
      <c r="AR48804" s="8"/>
      <c r="BV48804" s="38"/>
    </row>
    <row r="48805" spans="44:74">
      <c r="AR48805" s="8"/>
      <c r="BV48805" s="38"/>
    </row>
    <row r="48806" spans="44:74">
      <c r="AR48806" s="8"/>
      <c r="BV48806" s="38"/>
    </row>
    <row r="48807" spans="44:74">
      <c r="AR48807" s="8"/>
      <c r="BV48807" s="38"/>
    </row>
    <row r="48808" spans="44:74">
      <c r="AR48808" s="8"/>
      <c r="BV48808" s="38"/>
    </row>
    <row r="48809" spans="44:74">
      <c r="AR48809" s="8"/>
      <c r="BV48809" s="38"/>
    </row>
    <row r="48810" spans="44:74">
      <c r="AR48810" s="8"/>
      <c r="BV48810" s="38"/>
    </row>
    <row r="48811" spans="44:74">
      <c r="AR48811" s="8"/>
      <c r="BV48811" s="38"/>
    </row>
    <row r="48812" spans="44:74">
      <c r="AR48812" s="8"/>
      <c r="BV48812" s="38"/>
    </row>
    <row r="48813" spans="44:74">
      <c r="AR48813" s="8"/>
      <c r="BV48813" s="38"/>
    </row>
    <row r="48814" spans="44:74">
      <c r="AR48814" s="8"/>
      <c r="BV48814" s="38"/>
    </row>
    <row r="48815" spans="44:74">
      <c r="AR48815" s="8"/>
      <c r="BV48815" s="38"/>
    </row>
    <row r="48816" spans="44:74">
      <c r="AR48816" s="8"/>
      <c r="BV48816" s="38"/>
    </row>
    <row r="48817" spans="44:74">
      <c r="AR48817" s="8"/>
      <c r="BV48817" s="38"/>
    </row>
    <row r="48818" spans="44:74">
      <c r="AR48818" s="8"/>
      <c r="BV48818" s="38"/>
    </row>
    <row r="48819" spans="44:74">
      <c r="AR48819" s="8"/>
      <c r="BV48819" s="38"/>
    </row>
    <row r="48820" spans="44:74">
      <c r="AR48820" s="8"/>
      <c r="BV48820" s="38"/>
    </row>
    <row r="48821" spans="44:74">
      <c r="AR48821" s="8"/>
      <c r="BV48821" s="38"/>
    </row>
    <row r="48822" spans="44:74">
      <c r="AR48822" s="8"/>
      <c r="BV48822" s="38"/>
    </row>
    <row r="48823" spans="44:74">
      <c r="AR48823" s="8"/>
      <c r="BV48823" s="38"/>
    </row>
    <row r="48824" spans="44:74">
      <c r="AR48824" s="8"/>
      <c r="BV48824" s="38"/>
    </row>
    <row r="48825" spans="44:74">
      <c r="AR48825" s="8"/>
      <c r="BV48825" s="38"/>
    </row>
    <row r="48826" spans="44:74">
      <c r="AR48826" s="8"/>
      <c r="BV48826" s="38"/>
    </row>
    <row r="48827" spans="44:74">
      <c r="AR48827" s="8"/>
      <c r="BV48827" s="38"/>
    </row>
    <row r="48828" spans="44:74">
      <c r="AR48828" s="8"/>
      <c r="BV48828" s="38"/>
    </row>
    <row r="48829" spans="44:74">
      <c r="AR48829" s="8"/>
      <c r="BV48829" s="38"/>
    </row>
    <row r="48830" spans="44:74">
      <c r="AR48830" s="8"/>
      <c r="BV48830" s="38"/>
    </row>
    <row r="48831" spans="44:74">
      <c r="AR48831" s="8"/>
      <c r="BV48831" s="38"/>
    </row>
    <row r="48832" spans="44:74">
      <c r="AR48832" s="8"/>
      <c r="BV48832" s="38"/>
    </row>
    <row r="48833" spans="44:74">
      <c r="AR48833" s="8"/>
      <c r="BV48833" s="38"/>
    </row>
    <row r="48834" spans="44:74">
      <c r="AR48834" s="8"/>
      <c r="BV48834" s="38"/>
    </row>
    <row r="48835" spans="44:74">
      <c r="AR48835" s="8"/>
      <c r="BV48835" s="38"/>
    </row>
    <row r="48836" spans="44:74">
      <c r="AR48836" s="8"/>
      <c r="BV48836" s="38"/>
    </row>
    <row r="48837" spans="44:74">
      <c r="AR48837" s="8"/>
      <c r="BV48837" s="38"/>
    </row>
    <row r="48838" spans="44:74">
      <c r="AR48838" s="8"/>
      <c r="BV48838" s="38"/>
    </row>
    <row r="48839" spans="44:74">
      <c r="AR48839" s="8"/>
      <c r="BV48839" s="38"/>
    </row>
    <row r="48840" spans="44:74">
      <c r="AR48840" s="8"/>
      <c r="BV48840" s="38"/>
    </row>
    <row r="48841" spans="44:74">
      <c r="AR48841" s="8"/>
      <c r="BV48841" s="38"/>
    </row>
    <row r="48842" spans="44:74">
      <c r="AR48842" s="8"/>
      <c r="BV48842" s="38"/>
    </row>
    <row r="48843" spans="44:74">
      <c r="AR48843" s="8"/>
      <c r="BV48843" s="38"/>
    </row>
    <row r="48844" spans="44:74">
      <c r="AR48844" s="8"/>
      <c r="BV48844" s="38"/>
    </row>
    <row r="48845" spans="44:74">
      <c r="AR48845" s="8"/>
      <c r="BV48845" s="38"/>
    </row>
    <row r="48846" spans="44:74">
      <c r="AR48846" s="8"/>
      <c r="BV48846" s="38"/>
    </row>
    <row r="48847" spans="44:74">
      <c r="AR48847" s="8"/>
      <c r="BV48847" s="38"/>
    </row>
    <row r="48848" spans="44:74">
      <c r="AR48848" s="8"/>
      <c r="BV48848" s="38"/>
    </row>
    <row r="48849" spans="44:74">
      <c r="AR48849" s="8"/>
      <c r="BV48849" s="38"/>
    </row>
    <row r="48850" spans="44:74">
      <c r="AR48850" s="8"/>
      <c r="BV48850" s="38"/>
    </row>
    <row r="48851" spans="44:74">
      <c r="AR48851" s="8"/>
      <c r="BV48851" s="38"/>
    </row>
    <row r="48852" spans="44:74">
      <c r="AR48852" s="8"/>
      <c r="BV48852" s="38"/>
    </row>
    <row r="48853" spans="44:74">
      <c r="AR48853" s="8"/>
      <c r="BV48853" s="38"/>
    </row>
    <row r="48854" spans="44:74">
      <c r="AR48854" s="8"/>
      <c r="BV48854" s="38"/>
    </row>
    <row r="48855" spans="44:74">
      <c r="AR48855" s="8"/>
      <c r="BV48855" s="38"/>
    </row>
    <row r="48856" spans="44:74">
      <c r="AR48856" s="8"/>
      <c r="BV48856" s="38"/>
    </row>
    <row r="48857" spans="44:74">
      <c r="AR48857" s="8"/>
      <c r="BV48857" s="38"/>
    </row>
    <row r="48858" spans="44:74">
      <c r="AR48858" s="8"/>
      <c r="BV48858" s="38"/>
    </row>
    <row r="48859" spans="44:74">
      <c r="AR48859" s="8"/>
      <c r="BV48859" s="38"/>
    </row>
    <row r="48860" spans="44:74">
      <c r="AR48860" s="8"/>
      <c r="BV48860" s="38"/>
    </row>
    <row r="48861" spans="44:74">
      <c r="AR48861" s="8"/>
      <c r="BV48861" s="38"/>
    </row>
    <row r="48862" spans="44:74">
      <c r="AR48862" s="8"/>
      <c r="BV48862" s="38"/>
    </row>
    <row r="48863" spans="44:74">
      <c r="AR48863" s="8"/>
      <c r="BV48863" s="38"/>
    </row>
    <row r="48864" spans="44:74">
      <c r="AR48864" s="8"/>
      <c r="BV48864" s="38"/>
    </row>
    <row r="48865" spans="44:74">
      <c r="AR48865" s="8"/>
      <c r="BV48865" s="38"/>
    </row>
    <row r="48866" spans="44:74">
      <c r="AR48866" s="8"/>
      <c r="BV48866" s="38"/>
    </row>
    <row r="48867" spans="44:74">
      <c r="AR48867" s="8"/>
      <c r="BV48867" s="38"/>
    </row>
    <row r="48868" spans="44:74">
      <c r="AR48868" s="8"/>
      <c r="BV48868" s="38"/>
    </row>
    <row r="48869" spans="44:74">
      <c r="AR48869" s="8"/>
      <c r="BV48869" s="38"/>
    </row>
    <row r="48870" spans="44:74">
      <c r="AR48870" s="8"/>
      <c r="BV48870" s="38"/>
    </row>
    <row r="48871" spans="44:74">
      <c r="AR48871" s="8"/>
      <c r="BV48871" s="38"/>
    </row>
    <row r="48872" spans="44:74">
      <c r="AR48872" s="8"/>
      <c r="BV48872" s="38"/>
    </row>
    <row r="48873" spans="44:74">
      <c r="AR48873" s="8"/>
      <c r="BV48873" s="38"/>
    </row>
    <row r="48874" spans="44:74">
      <c r="AR48874" s="8"/>
      <c r="BV48874" s="38"/>
    </row>
    <row r="48875" spans="44:74">
      <c r="AR48875" s="8"/>
      <c r="BV48875" s="38"/>
    </row>
    <row r="48876" spans="44:74">
      <c r="AR48876" s="8"/>
      <c r="BV48876" s="38"/>
    </row>
    <row r="48877" spans="44:74">
      <c r="AR48877" s="8"/>
      <c r="BV48877" s="38"/>
    </row>
    <row r="48878" spans="44:74">
      <c r="AR48878" s="8"/>
      <c r="BV48878" s="38"/>
    </row>
    <row r="48879" spans="44:74">
      <c r="AR48879" s="8"/>
      <c r="BV48879" s="38"/>
    </row>
    <row r="48880" spans="44:74">
      <c r="AR48880" s="8"/>
      <c r="BV48880" s="38"/>
    </row>
    <row r="48881" spans="44:74">
      <c r="AR48881" s="8"/>
      <c r="BV48881" s="38"/>
    </row>
    <row r="48882" spans="44:74">
      <c r="AR48882" s="8"/>
      <c r="BV48882" s="38"/>
    </row>
    <row r="48883" spans="44:74">
      <c r="AR48883" s="8"/>
      <c r="BV48883" s="38"/>
    </row>
    <row r="48884" spans="44:74">
      <c r="AR48884" s="8"/>
      <c r="BV48884" s="38"/>
    </row>
    <row r="48885" spans="44:74">
      <c r="AR48885" s="8"/>
      <c r="BV48885" s="38"/>
    </row>
    <row r="48886" spans="44:74">
      <c r="AR48886" s="8"/>
      <c r="BV48886" s="38"/>
    </row>
    <row r="48887" spans="44:74">
      <c r="AR48887" s="8"/>
      <c r="BV48887" s="38"/>
    </row>
    <row r="48888" spans="44:74">
      <c r="AR48888" s="8"/>
      <c r="BV48888" s="38"/>
    </row>
    <row r="48889" spans="44:74">
      <c r="AR48889" s="8"/>
      <c r="BV48889" s="38"/>
    </row>
    <row r="48890" spans="44:74">
      <c r="AR48890" s="8"/>
      <c r="BV48890" s="38"/>
    </row>
    <row r="48891" spans="44:74">
      <c r="AR48891" s="8"/>
      <c r="BV48891" s="38"/>
    </row>
    <row r="48892" spans="44:74">
      <c r="AR48892" s="8"/>
      <c r="BV48892" s="38"/>
    </row>
    <row r="48893" spans="44:74">
      <c r="AR48893" s="8"/>
      <c r="BV48893" s="38"/>
    </row>
    <row r="48894" spans="44:74">
      <c r="AR48894" s="8"/>
      <c r="BV48894" s="38"/>
    </row>
    <row r="48895" spans="44:74">
      <c r="AR48895" s="8"/>
      <c r="BV48895" s="38"/>
    </row>
    <row r="48896" spans="44:74">
      <c r="AR48896" s="8"/>
      <c r="BV48896" s="38"/>
    </row>
    <row r="48897" spans="44:74">
      <c r="AR48897" s="8"/>
      <c r="BV48897" s="38"/>
    </row>
    <row r="48898" spans="44:74">
      <c r="AR48898" s="8"/>
      <c r="BV48898" s="38"/>
    </row>
    <row r="48899" spans="44:74">
      <c r="AR48899" s="8"/>
      <c r="BV48899" s="38"/>
    </row>
    <row r="48900" spans="44:74">
      <c r="AR48900" s="8"/>
      <c r="BV48900" s="38"/>
    </row>
    <row r="48901" spans="44:74">
      <c r="AR48901" s="8"/>
      <c r="BV48901" s="38"/>
    </row>
    <row r="48902" spans="44:74">
      <c r="AR48902" s="8"/>
      <c r="BV48902" s="38"/>
    </row>
    <row r="48903" spans="44:74">
      <c r="AR48903" s="8"/>
      <c r="BV48903" s="38"/>
    </row>
    <row r="48904" spans="44:74">
      <c r="AR48904" s="8"/>
      <c r="BV48904" s="38"/>
    </row>
    <row r="48905" spans="44:74">
      <c r="AR48905" s="8"/>
      <c r="BV48905" s="38"/>
    </row>
    <row r="48906" spans="44:74">
      <c r="AR48906" s="8"/>
      <c r="BV48906" s="38"/>
    </row>
    <row r="48907" spans="44:74">
      <c r="AR48907" s="8"/>
      <c r="BV48907" s="38"/>
    </row>
    <row r="48908" spans="44:74">
      <c r="AR48908" s="8"/>
      <c r="BV48908" s="38"/>
    </row>
    <row r="48909" spans="44:74">
      <c r="AR48909" s="8"/>
      <c r="BV48909" s="38"/>
    </row>
    <row r="48910" spans="44:74">
      <c r="AR48910" s="8"/>
      <c r="BV48910" s="38"/>
    </row>
    <row r="48911" spans="44:74">
      <c r="AR48911" s="8"/>
      <c r="BV48911" s="38"/>
    </row>
    <row r="48912" spans="44:74">
      <c r="AR48912" s="8"/>
      <c r="BV48912" s="38"/>
    </row>
    <row r="48913" spans="44:74">
      <c r="AR48913" s="8"/>
      <c r="BV48913" s="38"/>
    </row>
    <row r="48914" spans="44:74">
      <c r="AR48914" s="8"/>
      <c r="BV48914" s="38"/>
    </row>
    <row r="48915" spans="44:74">
      <c r="AR48915" s="8"/>
      <c r="BV48915" s="38"/>
    </row>
    <row r="48916" spans="44:74">
      <c r="AR48916" s="8"/>
      <c r="BV48916" s="38"/>
    </row>
    <row r="48917" spans="44:74">
      <c r="AR48917" s="8"/>
      <c r="BV48917" s="38"/>
    </row>
    <row r="48918" spans="44:74">
      <c r="AR48918" s="8"/>
      <c r="BV48918" s="38"/>
    </row>
    <row r="48919" spans="44:74">
      <c r="AR48919" s="8"/>
      <c r="BV48919" s="38"/>
    </row>
    <row r="48920" spans="44:74">
      <c r="AR48920" s="8"/>
      <c r="BV48920" s="38"/>
    </row>
    <row r="48921" spans="44:74">
      <c r="AR48921" s="8"/>
      <c r="BV48921" s="38"/>
    </row>
    <row r="48922" spans="44:74">
      <c r="AR48922" s="8"/>
      <c r="BV48922" s="38"/>
    </row>
    <row r="48923" spans="44:74">
      <c r="AR48923" s="8"/>
      <c r="BV48923" s="38"/>
    </row>
    <row r="48924" spans="44:74">
      <c r="AR48924" s="8"/>
      <c r="BV48924" s="38"/>
    </row>
    <row r="48925" spans="44:74">
      <c r="AR48925" s="8"/>
      <c r="BV48925" s="38"/>
    </row>
    <row r="48926" spans="44:74">
      <c r="AR48926" s="8"/>
      <c r="BV48926" s="38"/>
    </row>
    <row r="48927" spans="44:74">
      <c r="AR48927" s="8"/>
      <c r="BV48927" s="38"/>
    </row>
    <row r="48928" spans="44:74">
      <c r="AR48928" s="8"/>
      <c r="BV48928" s="38"/>
    </row>
    <row r="48929" spans="44:74">
      <c r="AR48929" s="8"/>
      <c r="BV48929" s="38"/>
    </row>
    <row r="48930" spans="44:74">
      <c r="AR48930" s="8"/>
      <c r="BV48930" s="38"/>
    </row>
    <row r="48931" spans="44:74">
      <c r="AR48931" s="8"/>
      <c r="BV48931" s="38"/>
    </row>
    <row r="48932" spans="44:74">
      <c r="AR48932" s="8"/>
      <c r="BV48932" s="38"/>
    </row>
    <row r="48933" spans="44:74">
      <c r="AR48933" s="8"/>
      <c r="BV48933" s="38"/>
    </row>
    <row r="48934" spans="44:74">
      <c r="AR48934" s="8"/>
      <c r="BV48934" s="38"/>
    </row>
    <row r="48935" spans="44:74">
      <c r="AR48935" s="8"/>
      <c r="BV48935" s="38"/>
    </row>
    <row r="48936" spans="44:74">
      <c r="AR48936" s="8"/>
      <c r="BV48936" s="38"/>
    </row>
    <row r="48937" spans="44:74">
      <c r="AR48937" s="8"/>
      <c r="BV48937" s="38"/>
    </row>
    <row r="48938" spans="44:74">
      <c r="AR48938" s="8"/>
      <c r="BV48938" s="38"/>
    </row>
    <row r="48939" spans="44:74">
      <c r="AR48939" s="8"/>
      <c r="BV48939" s="38"/>
    </row>
    <row r="48940" spans="44:74">
      <c r="AR48940" s="8"/>
      <c r="BV48940" s="38"/>
    </row>
    <row r="48941" spans="44:74">
      <c r="AR48941" s="8"/>
      <c r="BV48941" s="38"/>
    </row>
    <row r="48942" spans="44:74">
      <c r="AR48942" s="8"/>
      <c r="BV48942" s="38"/>
    </row>
    <row r="48943" spans="44:74">
      <c r="AR48943" s="8"/>
      <c r="BV48943" s="38"/>
    </row>
    <row r="48944" spans="44:74">
      <c r="AR48944" s="8"/>
      <c r="BV48944" s="38"/>
    </row>
    <row r="48945" spans="44:74">
      <c r="AR48945" s="8"/>
      <c r="BV48945" s="38"/>
    </row>
    <row r="48946" spans="44:74">
      <c r="AR48946" s="8"/>
      <c r="BV48946" s="38"/>
    </row>
    <row r="48947" spans="44:74">
      <c r="AR48947" s="8"/>
      <c r="BV48947" s="38"/>
    </row>
    <row r="48948" spans="44:74">
      <c r="AR48948" s="8"/>
      <c r="BV48948" s="38"/>
    </row>
    <row r="48949" spans="44:74">
      <c r="AR48949" s="8"/>
      <c r="BV48949" s="38"/>
    </row>
    <row r="48950" spans="44:74">
      <c r="AR48950" s="8"/>
      <c r="BV48950" s="38"/>
    </row>
    <row r="48951" spans="44:74">
      <c r="AR48951" s="8"/>
      <c r="BV48951" s="38"/>
    </row>
    <row r="48952" spans="44:74">
      <c r="AR48952" s="8"/>
      <c r="BV48952" s="38"/>
    </row>
    <row r="48953" spans="44:74">
      <c r="AR48953" s="8"/>
      <c r="BV48953" s="38"/>
    </row>
    <row r="48954" spans="44:74">
      <c r="AR48954" s="8"/>
      <c r="BV48954" s="38"/>
    </row>
    <row r="48955" spans="44:74">
      <c r="AR48955" s="8"/>
      <c r="BV48955" s="38"/>
    </row>
    <row r="48956" spans="44:74">
      <c r="AR48956" s="8"/>
      <c r="BV48956" s="38"/>
    </row>
    <row r="48957" spans="44:74">
      <c r="AR48957" s="8"/>
      <c r="BV48957" s="38"/>
    </row>
    <row r="48958" spans="44:74">
      <c r="AR48958" s="8"/>
      <c r="BV48958" s="38"/>
    </row>
    <row r="48959" spans="44:74">
      <c r="AR48959" s="8"/>
      <c r="BV48959" s="38"/>
    </row>
    <row r="48960" spans="44:74">
      <c r="AR48960" s="8"/>
      <c r="BV48960" s="38"/>
    </row>
    <row r="48961" spans="44:74">
      <c r="AR48961" s="8"/>
      <c r="BV48961" s="38"/>
    </row>
    <row r="48962" spans="44:74">
      <c r="AR48962" s="8"/>
      <c r="BV48962" s="38"/>
    </row>
    <row r="48963" spans="44:74">
      <c r="AR48963" s="8"/>
      <c r="BV48963" s="38"/>
    </row>
    <row r="48964" spans="44:74">
      <c r="AR48964" s="8"/>
      <c r="BV48964" s="38"/>
    </row>
    <row r="48965" spans="44:74">
      <c r="AR48965" s="8"/>
      <c r="BV48965" s="38"/>
    </row>
    <row r="48966" spans="44:74">
      <c r="AR48966" s="8"/>
      <c r="BV48966" s="38"/>
    </row>
    <row r="48967" spans="44:74">
      <c r="AR48967" s="8"/>
      <c r="BV48967" s="38"/>
    </row>
    <row r="48968" spans="44:74">
      <c r="AR48968" s="8"/>
      <c r="BV48968" s="38"/>
    </row>
    <row r="48969" spans="44:74">
      <c r="AR48969" s="8"/>
      <c r="BV48969" s="38"/>
    </row>
    <row r="48970" spans="44:74">
      <c r="AR48970" s="8"/>
      <c r="BV48970" s="38"/>
    </row>
    <row r="48971" spans="44:74">
      <c r="AR48971" s="8"/>
      <c r="BV48971" s="38"/>
    </row>
    <row r="48972" spans="44:74">
      <c r="AR48972" s="8"/>
      <c r="BV48972" s="38"/>
    </row>
    <row r="48973" spans="44:74">
      <c r="AR48973" s="8"/>
      <c r="BV48973" s="38"/>
    </row>
    <row r="48974" spans="44:74">
      <c r="AR48974" s="8"/>
      <c r="BV48974" s="38"/>
    </row>
    <row r="48975" spans="44:74">
      <c r="AR48975" s="8"/>
      <c r="BV48975" s="38"/>
    </row>
    <row r="48976" spans="44:74">
      <c r="AR48976" s="8"/>
      <c r="BV48976" s="38"/>
    </row>
    <row r="48977" spans="44:74">
      <c r="AR48977" s="8"/>
      <c r="BV48977" s="38"/>
    </row>
    <row r="48978" spans="44:74">
      <c r="AR48978" s="8"/>
      <c r="BV48978" s="38"/>
    </row>
    <row r="48979" spans="44:74">
      <c r="AR48979" s="8"/>
      <c r="BV48979" s="38"/>
    </row>
    <row r="48980" spans="44:74">
      <c r="AR48980" s="8"/>
      <c r="BV48980" s="38"/>
    </row>
    <row r="48981" spans="44:74">
      <c r="AR48981" s="8"/>
      <c r="BV48981" s="38"/>
    </row>
    <row r="48982" spans="44:74">
      <c r="AR48982" s="8"/>
      <c r="BV48982" s="38"/>
    </row>
    <row r="48983" spans="44:74">
      <c r="AR48983" s="8"/>
      <c r="BV48983" s="38"/>
    </row>
    <row r="48984" spans="44:74">
      <c r="AR48984" s="8"/>
      <c r="BV48984" s="38"/>
    </row>
    <row r="48985" spans="44:74">
      <c r="AR48985" s="8"/>
      <c r="BV48985" s="38"/>
    </row>
    <row r="48986" spans="44:74">
      <c r="AR48986" s="8"/>
      <c r="BV48986" s="38"/>
    </row>
    <row r="48987" spans="44:74">
      <c r="AR48987" s="8"/>
      <c r="BV48987" s="38"/>
    </row>
    <row r="48988" spans="44:74">
      <c r="AR48988" s="8"/>
      <c r="BV48988" s="38"/>
    </row>
    <row r="48989" spans="44:74">
      <c r="AR48989" s="8"/>
      <c r="BV48989" s="38"/>
    </row>
    <row r="48990" spans="44:74">
      <c r="AR48990" s="8"/>
      <c r="BV48990" s="38"/>
    </row>
    <row r="48991" spans="44:74">
      <c r="AR48991" s="8"/>
      <c r="BV48991" s="38"/>
    </row>
    <row r="48992" spans="44:74">
      <c r="AR48992" s="8"/>
      <c r="BV48992" s="38"/>
    </row>
    <row r="48993" spans="44:74">
      <c r="AR48993" s="8"/>
      <c r="BV48993" s="38"/>
    </row>
    <row r="48994" spans="44:74">
      <c r="AR48994" s="8"/>
      <c r="BV48994" s="38"/>
    </row>
    <row r="48995" spans="44:74">
      <c r="AR48995" s="8"/>
      <c r="BV48995" s="38"/>
    </row>
    <row r="48996" spans="44:74">
      <c r="AR48996" s="8"/>
      <c r="BV48996" s="38"/>
    </row>
    <row r="48997" spans="44:74">
      <c r="AR48997" s="8"/>
      <c r="BV48997" s="38"/>
    </row>
    <row r="48998" spans="44:74">
      <c r="AR48998" s="8"/>
      <c r="BV48998" s="38"/>
    </row>
    <row r="48999" spans="44:74">
      <c r="AR48999" s="8"/>
      <c r="BV48999" s="38"/>
    </row>
    <row r="49000" spans="44:74">
      <c r="AR49000" s="8"/>
      <c r="BV49000" s="38"/>
    </row>
    <row r="49001" spans="44:74">
      <c r="AR49001" s="8"/>
      <c r="BV49001" s="38"/>
    </row>
    <row r="49002" spans="44:74">
      <c r="AR49002" s="8"/>
      <c r="BV49002" s="38"/>
    </row>
    <row r="49003" spans="44:74">
      <c r="AR49003" s="8"/>
      <c r="BV49003" s="38"/>
    </row>
    <row r="49004" spans="44:74">
      <c r="AR49004" s="8"/>
      <c r="BV49004" s="38"/>
    </row>
    <row r="49005" spans="44:74">
      <c r="AR49005" s="8"/>
      <c r="BV49005" s="38"/>
    </row>
    <row r="49006" spans="44:74">
      <c r="AR49006" s="8"/>
      <c r="BV49006" s="38"/>
    </row>
    <row r="49007" spans="44:74">
      <c r="AR49007" s="8"/>
      <c r="BV49007" s="38"/>
    </row>
    <row r="49008" spans="44:74">
      <c r="AR49008" s="8"/>
      <c r="BV49008" s="38"/>
    </row>
    <row r="49009" spans="44:74">
      <c r="AR49009" s="8"/>
      <c r="BV49009" s="38"/>
    </row>
    <row r="49010" spans="44:74">
      <c r="AR49010" s="8"/>
      <c r="BV49010" s="38"/>
    </row>
    <row r="49011" spans="44:74">
      <c r="AR49011" s="8"/>
      <c r="BV49011" s="38"/>
    </row>
    <row r="49012" spans="44:74">
      <c r="AR49012" s="8"/>
      <c r="BV49012" s="38"/>
    </row>
    <row r="49013" spans="44:74">
      <c r="AR49013" s="8"/>
      <c r="BV49013" s="38"/>
    </row>
    <row r="49014" spans="44:74">
      <c r="AR49014" s="8"/>
      <c r="BV49014" s="38"/>
    </row>
    <row r="49015" spans="44:74">
      <c r="AR49015" s="8"/>
      <c r="BV49015" s="38"/>
    </row>
    <row r="49016" spans="44:74">
      <c r="AR49016" s="8"/>
      <c r="BV49016" s="38"/>
    </row>
    <row r="49017" spans="44:74">
      <c r="AR49017" s="8"/>
      <c r="BV49017" s="38"/>
    </row>
    <row r="49018" spans="44:74">
      <c r="AR49018" s="8"/>
      <c r="BV49018" s="38"/>
    </row>
    <row r="49019" spans="44:74">
      <c r="AR49019" s="8"/>
      <c r="BV49019" s="38"/>
    </row>
    <row r="49020" spans="44:74">
      <c r="AR49020" s="8"/>
      <c r="BV49020" s="38"/>
    </row>
    <row r="49021" spans="44:74">
      <c r="AR49021" s="8"/>
      <c r="BV49021" s="38"/>
    </row>
    <row r="49022" spans="44:74">
      <c r="AR49022" s="8"/>
      <c r="BV49022" s="38"/>
    </row>
    <row r="49023" spans="44:74">
      <c r="AR49023" s="8"/>
      <c r="BV49023" s="38"/>
    </row>
    <row r="49024" spans="44:74">
      <c r="AR49024" s="8"/>
      <c r="BV49024" s="38"/>
    </row>
    <row r="49025" spans="44:74">
      <c r="AR49025" s="8"/>
      <c r="BV49025" s="38"/>
    </row>
    <row r="49026" spans="44:74">
      <c r="AR49026" s="8"/>
      <c r="BV49026" s="38"/>
    </row>
    <row r="49027" spans="44:74">
      <c r="AR49027" s="8"/>
      <c r="BV49027" s="38"/>
    </row>
    <row r="49028" spans="44:74">
      <c r="AR49028" s="8"/>
      <c r="BV49028" s="38"/>
    </row>
    <row r="49029" spans="44:74">
      <c r="AR49029" s="8"/>
      <c r="BV49029" s="38"/>
    </row>
    <row r="49030" spans="44:74">
      <c r="AR49030" s="8"/>
      <c r="BV49030" s="38"/>
    </row>
    <row r="49031" spans="44:74">
      <c r="AR49031" s="8"/>
      <c r="BV49031" s="38"/>
    </row>
    <row r="49032" spans="44:74">
      <c r="AR49032" s="8"/>
      <c r="BV49032" s="38"/>
    </row>
    <row r="49033" spans="44:74">
      <c r="AR49033" s="8"/>
      <c r="BV49033" s="38"/>
    </row>
    <row r="49034" spans="44:74">
      <c r="AR49034" s="8"/>
      <c r="BV49034" s="38"/>
    </row>
    <row r="49035" spans="44:74">
      <c r="AR49035" s="8"/>
      <c r="BV49035" s="38"/>
    </row>
    <row r="49036" spans="44:74">
      <c r="AR49036" s="8"/>
      <c r="BV49036" s="38"/>
    </row>
    <row r="49037" spans="44:74">
      <c r="AR49037" s="8"/>
      <c r="BV49037" s="38"/>
    </row>
    <row r="49038" spans="44:74">
      <c r="AR49038" s="8"/>
      <c r="BV49038" s="38"/>
    </row>
    <row r="49039" spans="44:74">
      <c r="AR49039" s="8"/>
      <c r="BV49039" s="38"/>
    </row>
    <row r="49040" spans="44:74">
      <c r="AR49040" s="8"/>
      <c r="BV49040" s="38"/>
    </row>
    <row r="49041" spans="44:74">
      <c r="AR49041" s="8"/>
      <c r="BV49041" s="38"/>
    </row>
    <row r="49042" spans="44:74">
      <c r="AR49042" s="8"/>
      <c r="BV49042" s="38"/>
    </row>
    <row r="49043" spans="44:74">
      <c r="AR49043" s="8"/>
      <c r="BV49043" s="38"/>
    </row>
    <row r="49044" spans="44:74">
      <c r="AR49044" s="8"/>
      <c r="BV49044" s="38"/>
    </row>
    <row r="49045" spans="44:74">
      <c r="AR49045" s="8"/>
      <c r="BV49045" s="38"/>
    </row>
    <row r="49046" spans="44:74">
      <c r="AR49046" s="8"/>
      <c r="BV49046" s="38"/>
    </row>
    <row r="49047" spans="44:74">
      <c r="AR49047" s="8"/>
      <c r="BV49047" s="38"/>
    </row>
    <row r="49048" spans="44:74">
      <c r="AR49048" s="8"/>
      <c r="BV49048" s="38"/>
    </row>
    <row r="49049" spans="44:74">
      <c r="AR49049" s="8"/>
      <c r="BV49049" s="38"/>
    </row>
    <row r="49050" spans="44:74">
      <c r="AR49050" s="8"/>
      <c r="BV49050" s="38"/>
    </row>
    <row r="49051" spans="44:74">
      <c r="AR49051" s="8"/>
      <c r="BV49051" s="38"/>
    </row>
    <row r="49052" spans="44:74">
      <c r="AR49052" s="8"/>
      <c r="BV49052" s="38"/>
    </row>
    <row r="49053" spans="44:74">
      <c r="AR49053" s="8"/>
      <c r="BV49053" s="38"/>
    </row>
    <row r="49054" spans="44:74">
      <c r="AR49054" s="8"/>
      <c r="BV49054" s="38"/>
    </row>
    <row r="49055" spans="44:74">
      <c r="AR49055" s="8"/>
      <c r="BV49055" s="38"/>
    </row>
    <row r="49056" spans="44:74">
      <c r="AR49056" s="8"/>
      <c r="BV49056" s="38"/>
    </row>
    <row r="49057" spans="44:74">
      <c r="AR49057" s="8"/>
      <c r="BV49057" s="38"/>
    </row>
    <row r="49058" spans="44:74">
      <c r="AR49058" s="8"/>
      <c r="BV49058" s="38"/>
    </row>
    <row r="49059" spans="44:74">
      <c r="AR49059" s="8"/>
      <c r="BV49059" s="38"/>
    </row>
    <row r="49060" spans="44:74">
      <c r="AR49060" s="8"/>
      <c r="BV49060" s="38"/>
    </row>
    <row r="49061" spans="44:74">
      <c r="AR49061" s="8"/>
      <c r="BV49061" s="38"/>
    </row>
    <row r="49062" spans="44:74">
      <c r="AR49062" s="8"/>
      <c r="BV49062" s="38"/>
    </row>
    <row r="49063" spans="44:74">
      <c r="AR49063" s="8"/>
      <c r="BV49063" s="38"/>
    </row>
    <row r="49064" spans="44:74">
      <c r="AR49064" s="8"/>
      <c r="BV49064" s="38"/>
    </row>
    <row r="49065" spans="44:74">
      <c r="AR49065" s="8"/>
      <c r="BV49065" s="38"/>
    </row>
    <row r="49066" spans="44:74">
      <c r="AR49066" s="8"/>
      <c r="BV49066" s="38"/>
    </row>
    <row r="49067" spans="44:74">
      <c r="AR49067" s="8"/>
      <c r="BV49067" s="38"/>
    </row>
    <row r="49068" spans="44:74">
      <c r="AR49068" s="8"/>
      <c r="BV49068" s="38"/>
    </row>
    <row r="49069" spans="44:74">
      <c r="AR49069" s="8"/>
      <c r="BV49069" s="38"/>
    </row>
    <row r="49070" spans="44:74">
      <c r="AR49070" s="8"/>
      <c r="BV49070" s="38"/>
    </row>
    <row r="49071" spans="44:74">
      <c r="AR49071" s="8"/>
      <c r="BV49071" s="38"/>
    </row>
    <row r="49072" spans="44:74">
      <c r="AR49072" s="8"/>
      <c r="BV49072" s="38"/>
    </row>
    <row r="49073" spans="44:74">
      <c r="AR49073" s="8"/>
      <c r="BV49073" s="38"/>
    </row>
    <row r="49074" spans="44:74">
      <c r="AR49074" s="8"/>
      <c r="BV49074" s="38"/>
    </row>
    <row r="49075" spans="44:74">
      <c r="AR49075" s="8"/>
      <c r="BV49075" s="38"/>
    </row>
    <row r="49076" spans="44:74">
      <c r="AR49076" s="8"/>
      <c r="BV49076" s="38"/>
    </row>
    <row r="49077" spans="44:74">
      <c r="AR49077" s="8"/>
      <c r="BV49077" s="38"/>
    </row>
    <row r="49078" spans="44:74">
      <c r="AR49078" s="8"/>
      <c r="BV49078" s="38"/>
    </row>
    <row r="49079" spans="44:74">
      <c r="AR49079" s="8"/>
      <c r="BV49079" s="38"/>
    </row>
    <row r="49080" spans="44:74">
      <c r="AR49080" s="8"/>
      <c r="BV49080" s="38"/>
    </row>
    <row r="49081" spans="44:74">
      <c r="AR49081" s="8"/>
      <c r="BV49081" s="38"/>
    </row>
    <row r="49082" spans="44:74">
      <c r="AR49082" s="8"/>
      <c r="BV49082" s="38"/>
    </row>
    <row r="49083" spans="44:74">
      <c r="AR49083" s="8"/>
      <c r="BV49083" s="38"/>
    </row>
    <row r="49084" spans="44:74">
      <c r="AR49084" s="8"/>
      <c r="BV49084" s="38"/>
    </row>
    <row r="49085" spans="44:74">
      <c r="AR49085" s="8"/>
      <c r="BV49085" s="38"/>
    </row>
    <row r="49086" spans="44:74">
      <c r="AR49086" s="8"/>
      <c r="BV49086" s="38"/>
    </row>
    <row r="49087" spans="44:74">
      <c r="AR49087" s="8"/>
      <c r="BV49087" s="38"/>
    </row>
    <row r="49088" spans="44:74">
      <c r="AR49088" s="8"/>
      <c r="BV49088" s="38"/>
    </row>
    <row r="49089" spans="44:74">
      <c r="AR49089" s="8"/>
      <c r="BV49089" s="38"/>
    </row>
    <row r="49090" spans="44:74">
      <c r="AR49090" s="8"/>
      <c r="BV49090" s="38"/>
    </row>
    <row r="49091" spans="44:74">
      <c r="AR49091" s="8"/>
      <c r="BV49091" s="38"/>
    </row>
    <row r="49092" spans="44:74">
      <c r="AR49092" s="8"/>
      <c r="BV49092" s="38"/>
    </row>
    <row r="49093" spans="44:74">
      <c r="AR49093" s="8"/>
      <c r="BV49093" s="38"/>
    </row>
    <row r="49094" spans="44:74">
      <c r="AR49094" s="8"/>
      <c r="BV49094" s="38"/>
    </row>
    <row r="49095" spans="44:74">
      <c r="AR49095" s="8"/>
      <c r="BV49095" s="38"/>
    </row>
    <row r="49096" spans="44:74">
      <c r="AR49096" s="8"/>
      <c r="BV49096" s="38"/>
    </row>
    <row r="49097" spans="44:74">
      <c r="AR49097" s="8"/>
      <c r="BV49097" s="38"/>
    </row>
    <row r="49098" spans="44:74">
      <c r="AR49098" s="8"/>
      <c r="BV49098" s="38"/>
    </row>
    <row r="49099" spans="44:74">
      <c r="AR49099" s="8"/>
      <c r="BV49099" s="38"/>
    </row>
    <row r="49100" spans="44:74">
      <c r="AR49100" s="8"/>
      <c r="BV49100" s="38"/>
    </row>
    <row r="49101" spans="44:74">
      <c r="AR49101" s="8"/>
      <c r="BV49101" s="38"/>
    </row>
    <row r="49102" spans="44:74">
      <c r="AR49102" s="8"/>
      <c r="BV49102" s="38"/>
    </row>
    <row r="49103" spans="44:74">
      <c r="AR49103" s="8"/>
      <c r="BV49103" s="38"/>
    </row>
    <row r="49104" spans="44:74">
      <c r="AR49104" s="8"/>
      <c r="BV49104" s="38"/>
    </row>
    <row r="49105" spans="44:74">
      <c r="AR49105" s="8"/>
      <c r="BV49105" s="38"/>
    </row>
    <row r="49106" spans="44:74">
      <c r="AR49106" s="8"/>
      <c r="BV49106" s="38"/>
    </row>
    <row r="49107" spans="44:74">
      <c r="AR49107" s="8"/>
      <c r="BV49107" s="38"/>
    </row>
    <row r="49108" spans="44:74">
      <c r="AR49108" s="8"/>
      <c r="BV49108" s="38"/>
    </row>
    <row r="49109" spans="44:74">
      <c r="AR49109" s="8"/>
      <c r="BV49109" s="38"/>
    </row>
    <row r="49110" spans="44:74">
      <c r="AR49110" s="8"/>
      <c r="BV49110" s="38"/>
    </row>
    <row r="49111" spans="44:74">
      <c r="AR49111" s="8"/>
      <c r="BV49111" s="38"/>
    </row>
    <row r="49112" spans="44:74">
      <c r="AR49112" s="8"/>
      <c r="BV49112" s="38"/>
    </row>
    <row r="49113" spans="44:74">
      <c r="AR49113" s="8"/>
      <c r="BV49113" s="38"/>
    </row>
    <row r="49114" spans="44:74">
      <c r="AR49114" s="8"/>
      <c r="BV49114" s="38"/>
    </row>
    <row r="49115" spans="44:74">
      <c r="AR49115" s="8"/>
      <c r="BV49115" s="38"/>
    </row>
    <row r="49116" spans="44:74">
      <c r="AR49116" s="8"/>
      <c r="BV49116" s="38"/>
    </row>
    <row r="49117" spans="44:74">
      <c r="AR49117" s="8"/>
      <c r="BV49117" s="38"/>
    </row>
    <row r="49118" spans="44:74">
      <c r="AR49118" s="8"/>
      <c r="BV49118" s="38"/>
    </row>
    <row r="49119" spans="44:74">
      <c r="AR49119" s="8"/>
      <c r="BV49119" s="38"/>
    </row>
    <row r="49120" spans="44:74">
      <c r="AR49120" s="8"/>
      <c r="BV49120" s="38"/>
    </row>
    <row r="49121" spans="44:74">
      <c r="AR49121" s="8"/>
      <c r="BV49121" s="38"/>
    </row>
    <row r="49122" spans="44:74">
      <c r="AR49122" s="8"/>
      <c r="BV49122" s="38"/>
    </row>
    <row r="49123" spans="44:74">
      <c r="AR49123" s="8"/>
      <c r="BV49123" s="38"/>
    </row>
    <row r="49124" spans="44:74">
      <c r="AR49124" s="8"/>
      <c r="BV49124" s="38"/>
    </row>
    <row r="49125" spans="44:74">
      <c r="AR49125" s="8"/>
      <c r="BV49125" s="38"/>
    </row>
    <row r="49126" spans="44:74">
      <c r="AR49126" s="8"/>
      <c r="BV49126" s="38"/>
    </row>
    <row r="49127" spans="44:74">
      <c r="AR49127" s="8"/>
      <c r="BV49127" s="38"/>
    </row>
    <row r="49128" spans="44:74">
      <c r="AR49128" s="8"/>
      <c r="BV49128" s="38"/>
    </row>
    <row r="49129" spans="44:74">
      <c r="AR49129" s="8"/>
      <c r="BV49129" s="38"/>
    </row>
    <row r="49130" spans="44:74">
      <c r="AR49130" s="8"/>
      <c r="BV49130" s="38"/>
    </row>
    <row r="49131" spans="44:74">
      <c r="AR49131" s="8"/>
      <c r="BV49131" s="38"/>
    </row>
    <row r="49132" spans="44:74">
      <c r="AR49132" s="8"/>
      <c r="BV49132" s="38"/>
    </row>
    <row r="49133" spans="44:74">
      <c r="AR49133" s="8"/>
      <c r="BV49133" s="38"/>
    </row>
    <row r="49134" spans="44:74">
      <c r="AR49134" s="8"/>
      <c r="BV49134" s="38"/>
    </row>
    <row r="49135" spans="44:74">
      <c r="AR49135" s="8"/>
      <c r="BV49135" s="38"/>
    </row>
    <row r="49136" spans="44:74">
      <c r="AR49136" s="8"/>
      <c r="BV49136" s="38"/>
    </row>
    <row r="49137" spans="44:74">
      <c r="AR49137" s="8"/>
      <c r="BV49137" s="38"/>
    </row>
    <row r="49138" spans="44:74">
      <c r="AR49138" s="8"/>
      <c r="BV49138" s="38"/>
    </row>
    <row r="49139" spans="44:74">
      <c r="AR49139" s="8"/>
      <c r="BV49139" s="38"/>
    </row>
    <row r="49140" spans="44:74">
      <c r="AR49140" s="8"/>
      <c r="BV49140" s="38"/>
    </row>
    <row r="49141" spans="44:74">
      <c r="AR49141" s="8"/>
      <c r="BV49141" s="38"/>
    </row>
    <row r="49142" spans="44:74">
      <c r="AR49142" s="8"/>
      <c r="BV49142" s="38"/>
    </row>
    <row r="49143" spans="44:74">
      <c r="AR49143" s="8"/>
      <c r="BV49143" s="38"/>
    </row>
    <row r="49144" spans="44:74">
      <c r="AR49144" s="8"/>
      <c r="BV49144" s="38"/>
    </row>
    <row r="49145" spans="44:74">
      <c r="AR49145" s="8"/>
      <c r="BV49145" s="38"/>
    </row>
    <row r="49146" spans="44:74">
      <c r="AR49146" s="8"/>
      <c r="BV49146" s="38"/>
    </row>
    <row r="49147" spans="44:74">
      <c r="AR49147" s="8"/>
      <c r="BV49147" s="38"/>
    </row>
    <row r="49148" spans="44:74">
      <c r="AR49148" s="8"/>
      <c r="BV49148" s="38"/>
    </row>
    <row r="49149" spans="44:74">
      <c r="AR49149" s="8"/>
      <c r="BV49149" s="38"/>
    </row>
    <row r="49150" spans="44:74">
      <c r="AR49150" s="8"/>
      <c r="BV49150" s="38"/>
    </row>
    <row r="49151" spans="44:74">
      <c r="AR49151" s="8"/>
      <c r="BV49151" s="38"/>
    </row>
    <row r="49152" spans="44:74">
      <c r="AR49152" s="8"/>
      <c r="BV49152" s="38"/>
    </row>
    <row r="49153" spans="44:74">
      <c r="AR49153" s="8"/>
      <c r="BV49153" s="38"/>
    </row>
    <row r="49154" spans="44:74">
      <c r="AR49154" s="8"/>
      <c r="BV49154" s="38"/>
    </row>
    <row r="49155" spans="44:74">
      <c r="AR49155" s="8"/>
      <c r="BV49155" s="38"/>
    </row>
    <row r="49156" spans="44:74">
      <c r="AR49156" s="8"/>
      <c r="BV49156" s="38"/>
    </row>
    <row r="49157" spans="44:74">
      <c r="AR49157" s="8"/>
      <c r="BV49157" s="38"/>
    </row>
    <row r="49158" spans="44:74">
      <c r="AR49158" s="8"/>
      <c r="BV49158" s="38"/>
    </row>
    <row r="49159" spans="44:74">
      <c r="AR49159" s="8"/>
      <c r="BV49159" s="38"/>
    </row>
    <row r="49160" spans="44:74">
      <c r="AR49160" s="8"/>
      <c r="BV49160" s="38"/>
    </row>
    <row r="49161" spans="44:74">
      <c r="AR49161" s="8"/>
      <c r="BV49161" s="38"/>
    </row>
    <row r="49162" spans="44:74">
      <c r="AR49162" s="8"/>
      <c r="BV49162" s="38"/>
    </row>
    <row r="49163" spans="44:74">
      <c r="AR49163" s="8"/>
      <c r="BV49163" s="38"/>
    </row>
    <row r="49164" spans="44:74">
      <c r="AR49164" s="8"/>
      <c r="BV49164" s="38"/>
    </row>
    <row r="49165" spans="44:74">
      <c r="AR49165" s="8"/>
      <c r="BV49165" s="38"/>
    </row>
    <row r="49166" spans="44:74">
      <c r="AR49166" s="8"/>
      <c r="BV49166" s="38"/>
    </row>
    <row r="49167" spans="44:74">
      <c r="AR49167" s="8"/>
      <c r="BV49167" s="38"/>
    </row>
    <row r="49168" spans="44:74">
      <c r="AR49168" s="8"/>
      <c r="BV49168" s="38"/>
    </row>
    <row r="49169" spans="44:74">
      <c r="AR49169" s="8"/>
      <c r="BV49169" s="38"/>
    </row>
    <row r="49170" spans="44:74">
      <c r="AR49170" s="8"/>
      <c r="BV49170" s="38"/>
    </row>
    <row r="49171" spans="44:74">
      <c r="AR49171" s="8"/>
      <c r="BV49171" s="38"/>
    </row>
    <row r="49172" spans="44:74">
      <c r="AR49172" s="8"/>
      <c r="BV49172" s="38"/>
    </row>
    <row r="49173" spans="44:74">
      <c r="AR49173" s="8"/>
      <c r="BV49173" s="38"/>
    </row>
    <row r="49174" spans="44:74">
      <c r="AR49174" s="8"/>
      <c r="BV49174" s="38"/>
    </row>
    <row r="49175" spans="44:74">
      <c r="AR49175" s="8"/>
      <c r="BV49175" s="38"/>
    </row>
    <row r="49176" spans="44:74">
      <c r="AR49176" s="8"/>
      <c r="BV49176" s="38"/>
    </row>
    <row r="49177" spans="44:74">
      <c r="AR49177" s="8"/>
      <c r="BV49177" s="38"/>
    </row>
    <row r="49178" spans="44:74">
      <c r="AR49178" s="8"/>
      <c r="BV49178" s="38"/>
    </row>
    <row r="49179" spans="44:74">
      <c r="AR49179" s="8"/>
      <c r="BV49179" s="38"/>
    </row>
    <row r="49180" spans="44:74">
      <c r="AR49180" s="8"/>
      <c r="BV49180" s="38"/>
    </row>
    <row r="49181" spans="44:74">
      <c r="AR49181" s="8"/>
      <c r="BV49181" s="38"/>
    </row>
    <row r="49182" spans="44:74">
      <c r="AR49182" s="8"/>
      <c r="BV49182" s="38"/>
    </row>
    <row r="49183" spans="44:74">
      <c r="AR49183" s="8"/>
      <c r="BV49183" s="38"/>
    </row>
    <row r="49184" spans="44:74">
      <c r="AR49184" s="8"/>
      <c r="BV49184" s="38"/>
    </row>
    <row r="49185" spans="44:74">
      <c r="AR49185" s="8"/>
      <c r="BV49185" s="38"/>
    </row>
    <row r="49186" spans="44:74">
      <c r="AR49186" s="8"/>
      <c r="BV49186" s="38"/>
    </row>
    <row r="49187" spans="44:74">
      <c r="AR49187" s="8"/>
      <c r="BV49187" s="38"/>
    </row>
    <row r="49188" spans="44:74">
      <c r="AR49188" s="8"/>
      <c r="BV49188" s="38"/>
    </row>
    <row r="49189" spans="44:74">
      <c r="AR49189" s="8"/>
      <c r="BV49189" s="38"/>
    </row>
    <row r="49190" spans="44:74">
      <c r="AR49190" s="8"/>
      <c r="BV49190" s="38"/>
    </row>
    <row r="49191" spans="44:74">
      <c r="AR49191" s="8"/>
      <c r="BV49191" s="38"/>
    </row>
    <row r="49192" spans="44:74">
      <c r="AR49192" s="8"/>
      <c r="BV49192" s="38"/>
    </row>
    <row r="49193" spans="44:74">
      <c r="AR49193" s="8"/>
      <c r="BV49193" s="38"/>
    </row>
    <row r="49194" spans="44:74">
      <c r="AR49194" s="8"/>
      <c r="BV49194" s="38"/>
    </row>
    <row r="49195" spans="44:74">
      <c r="AR49195" s="8"/>
      <c r="BV49195" s="38"/>
    </row>
    <row r="49196" spans="44:74">
      <c r="AR49196" s="8"/>
      <c r="BV49196" s="38"/>
    </row>
    <row r="49197" spans="44:74">
      <c r="AR49197" s="8"/>
      <c r="BV49197" s="38"/>
    </row>
    <row r="49198" spans="44:74">
      <c r="AR49198" s="8"/>
      <c r="BV49198" s="38"/>
    </row>
    <row r="49199" spans="44:74">
      <c r="AR49199" s="8"/>
      <c r="BV49199" s="38"/>
    </row>
    <row r="49200" spans="44:74">
      <c r="AR49200" s="8"/>
      <c r="BV49200" s="38"/>
    </row>
    <row r="49201" spans="44:74">
      <c r="AR49201" s="8"/>
      <c r="BV49201" s="38"/>
    </row>
    <row r="49202" spans="44:74">
      <c r="AR49202" s="8"/>
      <c r="BV49202" s="38"/>
    </row>
    <row r="49203" spans="44:74">
      <c r="AR49203" s="8"/>
      <c r="BV49203" s="38"/>
    </row>
    <row r="49204" spans="44:74">
      <c r="AR49204" s="8"/>
      <c r="BV49204" s="38"/>
    </row>
    <row r="49205" spans="44:74">
      <c r="AR49205" s="8"/>
      <c r="BV49205" s="38"/>
    </row>
    <row r="49206" spans="44:74">
      <c r="AR49206" s="8"/>
      <c r="BV49206" s="38"/>
    </row>
    <row r="49207" spans="44:74">
      <c r="AR49207" s="8"/>
      <c r="BV49207" s="38"/>
    </row>
    <row r="49208" spans="44:74">
      <c r="AR49208" s="8"/>
      <c r="BV49208" s="38"/>
    </row>
    <row r="49209" spans="44:74">
      <c r="AR49209" s="8"/>
      <c r="BV49209" s="38"/>
    </row>
    <row r="49210" spans="44:74">
      <c r="AR49210" s="8"/>
      <c r="BV49210" s="38"/>
    </row>
    <row r="49211" spans="44:74">
      <c r="AR49211" s="8"/>
      <c r="BV49211" s="38"/>
    </row>
    <row r="49212" spans="44:74">
      <c r="AR49212" s="8"/>
      <c r="BV49212" s="38"/>
    </row>
    <row r="49213" spans="44:74">
      <c r="AR49213" s="8"/>
      <c r="BV49213" s="38"/>
    </row>
    <row r="49214" spans="44:74">
      <c r="AR49214" s="8"/>
      <c r="BV49214" s="38"/>
    </row>
    <row r="49215" spans="44:74">
      <c r="AR49215" s="8"/>
      <c r="BV49215" s="38"/>
    </row>
    <row r="49216" spans="44:74">
      <c r="AR49216" s="8"/>
      <c r="BV49216" s="38"/>
    </row>
    <row r="49217" spans="44:74">
      <c r="AR49217" s="8"/>
      <c r="BV49217" s="38"/>
    </row>
    <row r="49218" spans="44:74">
      <c r="AR49218" s="8"/>
      <c r="BV49218" s="38"/>
    </row>
    <row r="49219" spans="44:74">
      <c r="AR49219" s="8"/>
      <c r="BV49219" s="38"/>
    </row>
    <row r="49220" spans="44:74">
      <c r="AR49220" s="8"/>
      <c r="BV49220" s="38"/>
    </row>
    <row r="49221" spans="44:74">
      <c r="AR49221" s="8"/>
      <c r="BV49221" s="38"/>
    </row>
    <row r="49222" spans="44:74">
      <c r="AR49222" s="8"/>
      <c r="BV49222" s="38"/>
    </row>
    <row r="49223" spans="44:74">
      <c r="AR49223" s="8"/>
      <c r="BV49223" s="38"/>
    </row>
    <row r="49224" spans="44:74">
      <c r="AR49224" s="8"/>
      <c r="BV49224" s="38"/>
    </row>
    <row r="49225" spans="44:74">
      <c r="AR49225" s="8"/>
      <c r="BV49225" s="38"/>
    </row>
    <row r="49226" spans="44:74">
      <c r="AR49226" s="8"/>
      <c r="BV49226" s="38"/>
    </row>
    <row r="49227" spans="44:74">
      <c r="AR49227" s="8"/>
      <c r="BV49227" s="38"/>
    </row>
    <row r="49228" spans="44:74">
      <c r="AR49228" s="8"/>
      <c r="BV49228" s="38"/>
    </row>
    <row r="49229" spans="44:74">
      <c r="AR49229" s="8"/>
      <c r="BV49229" s="38"/>
    </row>
    <row r="49230" spans="44:74">
      <c r="AR49230" s="8"/>
      <c r="BV49230" s="38"/>
    </row>
    <row r="49231" spans="44:74">
      <c r="AR49231" s="8"/>
      <c r="BV49231" s="38"/>
    </row>
    <row r="49232" spans="44:74">
      <c r="AR49232" s="8"/>
      <c r="BV49232" s="38"/>
    </row>
    <row r="49233" spans="44:74">
      <c r="AR49233" s="8"/>
      <c r="BV49233" s="38"/>
    </row>
    <row r="49234" spans="44:74">
      <c r="AR49234" s="8"/>
      <c r="BV49234" s="38"/>
    </row>
    <row r="49235" spans="44:74">
      <c r="AR49235" s="8"/>
      <c r="BV49235" s="38"/>
    </row>
    <row r="49236" spans="44:74">
      <c r="AR49236" s="8"/>
      <c r="BV49236" s="38"/>
    </row>
    <row r="49237" spans="44:74">
      <c r="AR49237" s="8"/>
      <c r="BV49237" s="38"/>
    </row>
    <row r="49238" spans="44:74">
      <c r="AR49238" s="8"/>
      <c r="BV49238" s="38"/>
    </row>
    <row r="49239" spans="44:74">
      <c r="AR49239" s="8"/>
      <c r="BV49239" s="38"/>
    </row>
    <row r="49240" spans="44:74">
      <c r="AR49240" s="8"/>
      <c r="BV49240" s="38"/>
    </row>
    <row r="49241" spans="44:74">
      <c r="AR49241" s="8"/>
      <c r="BV49241" s="38"/>
    </row>
    <row r="49242" spans="44:74">
      <c r="AR49242" s="8"/>
      <c r="BV49242" s="38"/>
    </row>
    <row r="49243" spans="44:74">
      <c r="AR49243" s="8"/>
      <c r="BV49243" s="38"/>
    </row>
    <row r="49244" spans="44:74">
      <c r="AR49244" s="8"/>
      <c r="BV49244" s="38"/>
    </row>
    <row r="49245" spans="44:74">
      <c r="AR49245" s="8"/>
      <c r="BV49245" s="38"/>
    </row>
    <row r="49246" spans="44:74">
      <c r="AR49246" s="8"/>
      <c r="BV49246" s="38"/>
    </row>
    <row r="49247" spans="44:74">
      <c r="AR49247" s="8"/>
      <c r="BV49247" s="38"/>
    </row>
    <row r="49248" spans="44:74">
      <c r="AR49248" s="8"/>
      <c r="BV49248" s="38"/>
    </row>
    <row r="49249" spans="44:74">
      <c r="AR49249" s="8"/>
      <c r="BV49249" s="38"/>
    </row>
    <row r="49250" spans="44:74">
      <c r="AR49250" s="8"/>
      <c r="BV49250" s="38"/>
    </row>
    <row r="49251" spans="44:74">
      <c r="AR49251" s="8"/>
      <c r="BV49251" s="38"/>
    </row>
    <row r="49252" spans="44:74">
      <c r="AR49252" s="8"/>
      <c r="BV49252" s="38"/>
    </row>
    <row r="49253" spans="44:74">
      <c r="AR49253" s="8"/>
      <c r="BV49253" s="38"/>
    </row>
    <row r="49254" spans="44:74">
      <c r="AR49254" s="8"/>
      <c r="BV49254" s="38"/>
    </row>
    <row r="49255" spans="44:74">
      <c r="AR49255" s="8"/>
      <c r="BV49255" s="38"/>
    </row>
    <row r="49256" spans="44:74">
      <c r="AR49256" s="8"/>
      <c r="BV49256" s="38"/>
    </row>
    <row r="49257" spans="44:74">
      <c r="AR49257" s="8"/>
      <c r="BV49257" s="38"/>
    </row>
    <row r="49258" spans="44:74">
      <c r="AR49258" s="8"/>
      <c r="BV49258" s="38"/>
    </row>
    <row r="49259" spans="44:74">
      <c r="AR49259" s="8"/>
      <c r="BV49259" s="38"/>
    </row>
    <row r="49260" spans="44:74">
      <c r="AR49260" s="8"/>
      <c r="BV49260" s="38"/>
    </row>
    <row r="49261" spans="44:74">
      <c r="AR49261" s="8"/>
      <c r="BV49261" s="38"/>
    </row>
    <row r="49262" spans="44:74">
      <c r="AR49262" s="8"/>
      <c r="BV49262" s="38"/>
    </row>
    <row r="49263" spans="44:74">
      <c r="AR49263" s="8"/>
      <c r="BV49263" s="38"/>
    </row>
    <row r="49264" spans="44:74">
      <c r="AR49264" s="8"/>
      <c r="BV49264" s="38"/>
    </row>
    <row r="49265" spans="44:74">
      <c r="AR49265" s="8"/>
      <c r="BV49265" s="38"/>
    </row>
    <row r="49266" spans="44:74">
      <c r="AR49266" s="8"/>
      <c r="BV49266" s="38"/>
    </row>
    <row r="49267" spans="44:74">
      <c r="AR49267" s="8"/>
      <c r="BV49267" s="38"/>
    </row>
    <row r="49268" spans="44:74">
      <c r="AR49268" s="8"/>
      <c r="BV49268" s="38"/>
    </row>
    <row r="49269" spans="44:74">
      <c r="AR49269" s="8"/>
      <c r="BV49269" s="38"/>
    </row>
    <row r="49270" spans="44:74">
      <c r="AR49270" s="8"/>
      <c r="BV49270" s="38"/>
    </row>
    <row r="49271" spans="44:74">
      <c r="AR49271" s="8"/>
      <c r="BV49271" s="38"/>
    </row>
    <row r="49272" spans="44:74">
      <c r="AR49272" s="8"/>
      <c r="BV49272" s="38"/>
    </row>
    <row r="49273" spans="44:74">
      <c r="AR49273" s="8"/>
      <c r="BV49273" s="38"/>
    </row>
    <row r="49274" spans="44:74">
      <c r="AR49274" s="8"/>
      <c r="BV49274" s="38"/>
    </row>
    <row r="49275" spans="44:74">
      <c r="AR49275" s="8"/>
      <c r="BV49275" s="38"/>
    </row>
    <row r="49276" spans="44:74">
      <c r="AR49276" s="8"/>
      <c r="BV49276" s="38"/>
    </row>
    <row r="49277" spans="44:74">
      <c r="AR49277" s="8"/>
      <c r="BV49277" s="38"/>
    </row>
    <row r="49278" spans="44:74">
      <c r="AR49278" s="8"/>
      <c r="BV49278" s="38"/>
    </row>
    <row r="49279" spans="44:74">
      <c r="AR49279" s="8"/>
      <c r="BV49279" s="38"/>
    </row>
    <row r="49280" spans="44:74">
      <c r="AR49280" s="8"/>
      <c r="BV49280" s="38"/>
    </row>
    <row r="49281" spans="44:74">
      <c r="AR49281" s="8"/>
      <c r="BV49281" s="38"/>
    </row>
    <row r="49282" spans="44:74">
      <c r="AR49282" s="8"/>
      <c r="BV49282" s="38"/>
    </row>
    <row r="49283" spans="44:74">
      <c r="AR49283" s="8"/>
      <c r="BV49283" s="38"/>
    </row>
    <row r="49284" spans="44:74">
      <c r="AR49284" s="8"/>
      <c r="BV49284" s="38"/>
    </row>
    <row r="49285" spans="44:74">
      <c r="AR49285" s="8"/>
      <c r="BV49285" s="38"/>
    </row>
    <row r="49286" spans="44:74">
      <c r="AR49286" s="8"/>
      <c r="BV49286" s="38"/>
    </row>
    <row r="49287" spans="44:74">
      <c r="AR49287" s="8"/>
      <c r="BV49287" s="38"/>
    </row>
    <row r="49288" spans="44:74">
      <c r="AR49288" s="8"/>
      <c r="BV49288" s="38"/>
    </row>
    <row r="49289" spans="44:74">
      <c r="AR49289" s="8"/>
      <c r="BV49289" s="38"/>
    </row>
    <row r="49290" spans="44:74">
      <c r="AR49290" s="8"/>
      <c r="BV49290" s="38"/>
    </row>
    <row r="49291" spans="44:74">
      <c r="AR49291" s="8"/>
      <c r="BV49291" s="38"/>
    </row>
    <row r="49292" spans="44:74">
      <c r="AR49292" s="8"/>
      <c r="BV49292" s="38"/>
    </row>
    <row r="49293" spans="44:74">
      <c r="AR49293" s="8"/>
      <c r="BV49293" s="38"/>
    </row>
    <row r="49294" spans="44:74">
      <c r="AR49294" s="8"/>
      <c r="BV49294" s="38"/>
    </row>
    <row r="49295" spans="44:74">
      <c r="AR49295" s="8"/>
      <c r="BV49295" s="38"/>
    </row>
    <row r="49296" spans="44:74">
      <c r="AR49296" s="8"/>
      <c r="BV49296" s="38"/>
    </row>
    <row r="49297" spans="44:74">
      <c r="AR49297" s="8"/>
      <c r="BV49297" s="38"/>
    </row>
    <row r="49298" spans="44:74">
      <c r="AR49298" s="8"/>
      <c r="BV49298" s="38"/>
    </row>
    <row r="49299" spans="44:74">
      <c r="AR49299" s="8"/>
      <c r="BV49299" s="38"/>
    </row>
    <row r="49300" spans="44:74">
      <c r="AR49300" s="8"/>
      <c r="BV49300" s="38"/>
    </row>
    <row r="49301" spans="44:74">
      <c r="AR49301" s="8"/>
      <c r="BV49301" s="38"/>
    </row>
    <row r="49302" spans="44:74">
      <c r="AR49302" s="8"/>
      <c r="BV49302" s="38"/>
    </row>
    <row r="49303" spans="44:74">
      <c r="AR49303" s="8"/>
      <c r="BV49303" s="38"/>
    </row>
    <row r="49304" spans="44:74">
      <c r="AR49304" s="8"/>
      <c r="BV49304" s="38"/>
    </row>
    <row r="49305" spans="44:74">
      <c r="AR49305" s="8"/>
      <c r="BV49305" s="38"/>
    </row>
    <row r="49306" spans="44:74">
      <c r="AR49306" s="8"/>
      <c r="BV49306" s="38"/>
    </row>
    <row r="49307" spans="44:74">
      <c r="AR49307" s="8"/>
      <c r="BV49307" s="38"/>
    </row>
    <row r="49308" spans="44:74">
      <c r="AR49308" s="8"/>
      <c r="BV49308" s="38"/>
    </row>
    <row r="49309" spans="44:74">
      <c r="AR49309" s="8"/>
      <c r="BV49309" s="38"/>
    </row>
    <row r="49310" spans="44:74">
      <c r="AR49310" s="8"/>
      <c r="BV49310" s="38"/>
    </row>
    <row r="49311" spans="44:74">
      <c r="AR49311" s="8"/>
      <c r="BV49311" s="38"/>
    </row>
    <row r="49312" spans="44:74">
      <c r="AR49312" s="8"/>
      <c r="BV49312" s="38"/>
    </row>
    <row r="49313" spans="44:74">
      <c r="AR49313" s="8"/>
      <c r="BV49313" s="38"/>
    </row>
    <row r="49314" spans="44:74">
      <c r="AR49314" s="8"/>
      <c r="BV49314" s="38"/>
    </row>
    <row r="49315" spans="44:74">
      <c r="AR49315" s="8"/>
      <c r="BV49315" s="38"/>
    </row>
    <row r="49316" spans="44:74">
      <c r="AR49316" s="8"/>
      <c r="BV49316" s="38"/>
    </row>
    <row r="49317" spans="44:74">
      <c r="AR49317" s="8"/>
      <c r="BV49317" s="38"/>
    </row>
    <row r="49318" spans="44:74">
      <c r="AR49318" s="8"/>
      <c r="BV49318" s="38"/>
    </row>
    <row r="49319" spans="44:74">
      <c r="AR49319" s="8"/>
      <c r="BV49319" s="38"/>
    </row>
    <row r="49320" spans="44:74">
      <c r="AR49320" s="8"/>
      <c r="BV49320" s="38"/>
    </row>
    <row r="49321" spans="44:74">
      <c r="AR49321" s="8"/>
      <c r="BV49321" s="38"/>
    </row>
    <row r="49322" spans="44:74">
      <c r="AR49322" s="8"/>
      <c r="BV49322" s="38"/>
    </row>
    <row r="49323" spans="44:74">
      <c r="AR49323" s="8"/>
      <c r="BV49323" s="38"/>
    </row>
    <row r="49324" spans="44:74">
      <c r="AR49324" s="8"/>
      <c r="BV49324" s="38"/>
    </row>
    <row r="49325" spans="44:74">
      <c r="AR49325" s="8"/>
      <c r="BV49325" s="38"/>
    </row>
    <row r="49326" spans="44:74">
      <c r="AR49326" s="8"/>
      <c r="BV49326" s="38"/>
    </row>
    <row r="49327" spans="44:74">
      <c r="AR49327" s="8"/>
      <c r="BV49327" s="38"/>
    </row>
    <row r="49328" spans="44:74">
      <c r="AR49328" s="8"/>
      <c r="BV49328" s="38"/>
    </row>
    <row r="49329" spans="44:74">
      <c r="AR49329" s="8"/>
      <c r="BV49329" s="38"/>
    </row>
    <row r="49330" spans="44:74">
      <c r="AR49330" s="8"/>
      <c r="BV49330" s="38"/>
    </row>
    <row r="49331" spans="44:74">
      <c r="AR49331" s="8"/>
      <c r="BV49331" s="38"/>
    </row>
    <row r="49332" spans="44:74">
      <c r="AR49332" s="8"/>
      <c r="BV49332" s="38"/>
    </row>
    <row r="49333" spans="44:74">
      <c r="AR49333" s="8"/>
      <c r="BV49333" s="38"/>
    </row>
    <row r="49334" spans="44:74">
      <c r="AR49334" s="8"/>
      <c r="BV49334" s="38"/>
    </row>
    <row r="49335" spans="44:74">
      <c r="AR49335" s="8"/>
      <c r="BV49335" s="38"/>
    </row>
    <row r="49336" spans="44:74">
      <c r="AR49336" s="8"/>
      <c r="BV49336" s="38"/>
    </row>
    <row r="49337" spans="44:74">
      <c r="AR49337" s="8"/>
      <c r="BV49337" s="38"/>
    </row>
    <row r="49338" spans="44:74">
      <c r="AR49338" s="8"/>
      <c r="BV49338" s="38"/>
    </row>
    <row r="49339" spans="44:74">
      <c r="AR49339" s="8"/>
      <c r="BV49339" s="38"/>
    </row>
    <row r="49340" spans="44:74">
      <c r="AR49340" s="8"/>
      <c r="BV49340" s="38"/>
    </row>
    <row r="49341" spans="44:74">
      <c r="AR49341" s="8"/>
      <c r="BV49341" s="38"/>
    </row>
    <row r="49342" spans="44:74">
      <c r="AR49342" s="8"/>
      <c r="BV49342" s="38"/>
    </row>
    <row r="49343" spans="44:74">
      <c r="AR49343" s="8"/>
      <c r="BV49343" s="38"/>
    </row>
    <row r="49344" spans="44:74">
      <c r="AR49344" s="8"/>
      <c r="BV49344" s="38"/>
    </row>
    <row r="49345" spans="44:74">
      <c r="AR49345" s="8"/>
      <c r="BV49345" s="38"/>
    </row>
    <row r="49346" spans="44:74">
      <c r="AR49346" s="8"/>
      <c r="BV49346" s="38"/>
    </row>
    <row r="49347" spans="44:74">
      <c r="AR49347" s="8"/>
      <c r="BV49347" s="38"/>
    </row>
    <row r="49348" spans="44:74">
      <c r="AR49348" s="8"/>
      <c r="BV49348" s="38"/>
    </row>
    <row r="49349" spans="44:74">
      <c r="AR49349" s="8"/>
      <c r="BV49349" s="38"/>
    </row>
    <row r="49350" spans="44:74">
      <c r="AR49350" s="8"/>
      <c r="BV49350" s="38"/>
    </row>
    <row r="49351" spans="44:74">
      <c r="AR49351" s="8"/>
      <c r="BV49351" s="38"/>
    </row>
    <row r="49352" spans="44:74">
      <c r="AR49352" s="8"/>
      <c r="BV49352" s="38"/>
    </row>
    <row r="49353" spans="44:74">
      <c r="AR49353" s="8"/>
      <c r="BV49353" s="38"/>
    </row>
    <row r="49354" spans="44:74">
      <c r="AR49354" s="8"/>
      <c r="BV49354" s="38"/>
    </row>
    <row r="49355" spans="44:74">
      <c r="AR49355" s="8"/>
      <c r="BV49355" s="38"/>
    </row>
    <row r="49356" spans="44:74">
      <c r="AR49356" s="8"/>
      <c r="BV49356" s="38"/>
    </row>
    <row r="49357" spans="44:74">
      <c r="AR49357" s="8"/>
      <c r="BV49357" s="38"/>
    </row>
    <row r="49358" spans="44:74">
      <c r="AR49358" s="8"/>
      <c r="BV49358" s="38"/>
    </row>
    <row r="49359" spans="44:74">
      <c r="AR49359" s="8"/>
      <c r="BV49359" s="38"/>
    </row>
    <row r="49360" spans="44:74">
      <c r="AR49360" s="8"/>
      <c r="BV49360" s="38"/>
    </row>
    <row r="49361" spans="44:74">
      <c r="AR49361" s="8"/>
      <c r="BV49361" s="38"/>
    </row>
    <row r="49362" spans="44:74">
      <c r="AR49362" s="8"/>
      <c r="BV49362" s="38"/>
    </row>
    <row r="49363" spans="44:74">
      <c r="AR49363" s="8"/>
      <c r="BV49363" s="38"/>
    </row>
    <row r="49364" spans="44:74">
      <c r="AR49364" s="8"/>
      <c r="BV49364" s="38"/>
    </row>
    <row r="49365" spans="44:74">
      <c r="AR49365" s="8"/>
      <c r="BV49365" s="38"/>
    </row>
    <row r="49366" spans="44:74">
      <c r="AR49366" s="8"/>
      <c r="BV49366" s="38"/>
    </row>
    <row r="49367" spans="44:74">
      <c r="AR49367" s="8"/>
      <c r="BV49367" s="38"/>
    </row>
    <row r="49368" spans="44:74">
      <c r="AR49368" s="8"/>
      <c r="BV49368" s="38"/>
    </row>
    <row r="49369" spans="44:74">
      <c r="AR49369" s="8"/>
      <c r="BV49369" s="38"/>
    </row>
    <row r="49370" spans="44:74">
      <c r="AR49370" s="8"/>
      <c r="BV49370" s="38"/>
    </row>
    <row r="49371" spans="44:74">
      <c r="AR49371" s="8"/>
      <c r="BV49371" s="38"/>
    </row>
    <row r="49372" spans="44:74">
      <c r="AR49372" s="8"/>
      <c r="BV49372" s="38"/>
    </row>
    <row r="49373" spans="44:74">
      <c r="AR49373" s="8"/>
      <c r="BV49373" s="38"/>
    </row>
    <row r="49374" spans="44:74">
      <c r="AR49374" s="8"/>
      <c r="BV49374" s="38"/>
    </row>
    <row r="49375" spans="44:74">
      <c r="AR49375" s="8"/>
      <c r="BV49375" s="38"/>
    </row>
    <row r="49376" spans="44:74">
      <c r="AR49376" s="8"/>
      <c r="BV49376" s="38"/>
    </row>
    <row r="49377" spans="44:74">
      <c r="AR49377" s="8"/>
      <c r="BV49377" s="38"/>
    </row>
    <row r="49378" spans="44:74">
      <c r="AR49378" s="8"/>
      <c r="BV49378" s="38"/>
    </row>
    <row r="49379" spans="44:74">
      <c r="AR49379" s="8"/>
      <c r="BV49379" s="38"/>
    </row>
    <row r="49380" spans="44:74">
      <c r="AR49380" s="8"/>
      <c r="BV49380" s="38"/>
    </row>
    <row r="49381" spans="44:74">
      <c r="AR49381" s="8"/>
      <c r="BV49381" s="38"/>
    </row>
    <row r="49382" spans="44:74">
      <c r="AR49382" s="8"/>
      <c r="BV49382" s="38"/>
    </row>
    <row r="49383" spans="44:74">
      <c r="AR49383" s="8"/>
      <c r="BV49383" s="38"/>
    </row>
    <row r="49384" spans="44:74">
      <c r="AR49384" s="8"/>
      <c r="BV49384" s="38"/>
    </row>
    <row r="49385" spans="44:74">
      <c r="AR49385" s="8"/>
      <c r="BV49385" s="38"/>
    </row>
    <row r="49386" spans="44:74">
      <c r="AR49386" s="8"/>
      <c r="BV49386" s="38"/>
    </row>
    <row r="49387" spans="44:74">
      <c r="AR49387" s="8"/>
      <c r="BV49387" s="38"/>
    </row>
    <row r="49388" spans="44:74">
      <c r="AR49388" s="8"/>
      <c r="BV49388" s="38"/>
    </row>
    <row r="49389" spans="44:74">
      <c r="AR49389" s="8"/>
      <c r="BV49389" s="38"/>
    </row>
    <row r="49390" spans="44:74">
      <c r="AR49390" s="8"/>
      <c r="BV49390" s="38"/>
    </row>
    <row r="49391" spans="44:74">
      <c r="AR49391" s="8"/>
      <c r="BV49391" s="38"/>
    </row>
    <row r="49392" spans="44:74">
      <c r="AR49392" s="8"/>
      <c r="BV49392" s="38"/>
    </row>
    <row r="49393" spans="44:74">
      <c r="AR49393" s="8"/>
      <c r="BV49393" s="38"/>
    </row>
    <row r="49394" spans="44:74">
      <c r="AR49394" s="8"/>
      <c r="BV49394" s="38"/>
    </row>
    <row r="49395" spans="44:74">
      <c r="AR49395" s="8"/>
      <c r="BV49395" s="38"/>
    </row>
    <row r="49396" spans="44:74">
      <c r="AR49396" s="8"/>
      <c r="BV49396" s="38"/>
    </row>
    <row r="49397" spans="44:74">
      <c r="AR49397" s="8"/>
      <c r="BV49397" s="38"/>
    </row>
    <row r="49398" spans="44:74">
      <c r="AR49398" s="8"/>
      <c r="BV49398" s="38"/>
    </row>
    <row r="49399" spans="44:74">
      <c r="AR49399" s="8"/>
      <c r="BV49399" s="38"/>
    </row>
    <row r="49400" spans="44:74">
      <c r="AR49400" s="8"/>
      <c r="BV49400" s="38"/>
    </row>
    <row r="49401" spans="44:74">
      <c r="AR49401" s="8"/>
      <c r="BV49401" s="38"/>
    </row>
    <row r="49402" spans="44:74">
      <c r="AR49402" s="8"/>
      <c r="BV49402" s="38"/>
    </row>
    <row r="49403" spans="44:74">
      <c r="AR49403" s="8"/>
      <c r="BV49403" s="38"/>
    </row>
    <row r="49404" spans="44:74">
      <c r="AR49404" s="8"/>
      <c r="BV49404" s="38"/>
    </row>
    <row r="49405" spans="44:74">
      <c r="AR49405" s="8"/>
      <c r="BV49405" s="38"/>
    </row>
    <row r="49406" spans="44:74">
      <c r="AR49406" s="8"/>
      <c r="BV49406" s="38"/>
    </row>
    <row r="49407" spans="44:74">
      <c r="AR49407" s="8"/>
      <c r="BV49407" s="38"/>
    </row>
    <row r="49408" spans="44:74">
      <c r="AR49408" s="8"/>
      <c r="BV49408" s="38"/>
    </row>
    <row r="49409" spans="44:74">
      <c r="AR49409" s="8"/>
      <c r="BV49409" s="38"/>
    </row>
    <row r="49410" spans="44:74">
      <c r="AR49410" s="8"/>
      <c r="BV49410" s="38"/>
    </row>
    <row r="49411" spans="44:74">
      <c r="AR49411" s="8"/>
      <c r="BV49411" s="38"/>
    </row>
    <row r="49412" spans="44:74">
      <c r="AR49412" s="8"/>
      <c r="BV49412" s="38"/>
    </row>
    <row r="49413" spans="44:74">
      <c r="AR49413" s="8"/>
      <c r="BV49413" s="38"/>
    </row>
    <row r="49414" spans="44:74">
      <c r="AR49414" s="8"/>
      <c r="BV49414" s="38"/>
    </row>
    <row r="49415" spans="44:74">
      <c r="AR49415" s="8"/>
      <c r="BV49415" s="38"/>
    </row>
    <row r="49416" spans="44:74">
      <c r="AR49416" s="8"/>
      <c r="BV49416" s="38"/>
    </row>
    <row r="49417" spans="44:74">
      <c r="AR49417" s="8"/>
      <c r="BV49417" s="38"/>
    </row>
    <row r="49418" spans="44:74">
      <c r="AR49418" s="8"/>
      <c r="BV49418" s="38"/>
    </row>
    <row r="49419" spans="44:74">
      <c r="AR49419" s="8"/>
      <c r="BV49419" s="38"/>
    </row>
    <row r="49420" spans="44:74">
      <c r="AR49420" s="8"/>
      <c r="BV49420" s="38"/>
    </row>
    <row r="49421" spans="44:74">
      <c r="AR49421" s="8"/>
      <c r="BV49421" s="38"/>
    </row>
    <row r="49422" spans="44:74">
      <c r="AR49422" s="8"/>
      <c r="BV49422" s="38"/>
    </row>
    <row r="49423" spans="44:74">
      <c r="AR49423" s="8"/>
      <c r="BV49423" s="38"/>
    </row>
    <row r="49424" spans="44:74">
      <c r="AR49424" s="8"/>
      <c r="BV49424" s="38"/>
    </row>
    <row r="49425" spans="44:74">
      <c r="AR49425" s="8"/>
      <c r="BV49425" s="38"/>
    </row>
    <row r="49426" spans="44:74">
      <c r="AR49426" s="8"/>
      <c r="BV49426" s="38"/>
    </row>
    <row r="49427" spans="44:74">
      <c r="AR49427" s="8"/>
      <c r="BV49427" s="38"/>
    </row>
    <row r="49428" spans="44:74">
      <c r="AR49428" s="8"/>
      <c r="BV49428" s="38"/>
    </row>
    <row r="49429" spans="44:74">
      <c r="AR49429" s="8"/>
      <c r="BV49429" s="38"/>
    </row>
    <row r="49430" spans="44:74">
      <c r="AR49430" s="8"/>
      <c r="BV49430" s="38"/>
    </row>
    <row r="49431" spans="44:74">
      <c r="AR49431" s="8"/>
      <c r="BV49431" s="38"/>
    </row>
    <row r="49432" spans="44:74">
      <c r="AR49432" s="8"/>
      <c r="BV49432" s="38"/>
    </row>
    <row r="49433" spans="44:74">
      <c r="AR49433" s="8"/>
      <c r="BV49433" s="38"/>
    </row>
    <row r="49434" spans="44:74">
      <c r="AR49434" s="8"/>
      <c r="BV49434" s="38"/>
    </row>
    <row r="49435" spans="44:74">
      <c r="AR49435" s="8"/>
      <c r="BV49435" s="38"/>
    </row>
    <row r="49436" spans="44:74">
      <c r="AR49436" s="8"/>
      <c r="BV49436" s="38"/>
    </row>
    <row r="49437" spans="44:74">
      <c r="AR49437" s="8"/>
      <c r="BV49437" s="38"/>
    </row>
    <row r="49438" spans="44:74">
      <c r="AR49438" s="8"/>
      <c r="BV49438" s="38"/>
    </row>
    <row r="49439" spans="44:74">
      <c r="AR49439" s="8"/>
      <c r="BV49439" s="38"/>
    </row>
    <row r="49440" spans="44:74">
      <c r="AR49440" s="8"/>
      <c r="BV49440" s="38"/>
    </row>
    <row r="49441" spans="44:74">
      <c r="AR49441" s="8"/>
      <c r="BV49441" s="38"/>
    </row>
    <row r="49442" spans="44:74">
      <c r="AR49442" s="8"/>
      <c r="BV49442" s="38"/>
    </row>
    <row r="49443" spans="44:74">
      <c r="AR49443" s="8"/>
      <c r="BV49443" s="38"/>
    </row>
    <row r="49444" spans="44:74">
      <c r="AR49444" s="8"/>
      <c r="BV49444" s="38"/>
    </row>
    <row r="49445" spans="44:74">
      <c r="AR49445" s="8"/>
      <c r="BV49445" s="38"/>
    </row>
    <row r="49446" spans="44:74">
      <c r="AR49446" s="8"/>
      <c r="BV49446" s="38"/>
    </row>
    <row r="49447" spans="44:74">
      <c r="AR49447" s="8"/>
      <c r="BV49447" s="38"/>
    </row>
    <row r="49448" spans="44:74">
      <c r="AR49448" s="8"/>
      <c r="BV49448" s="38"/>
    </row>
    <row r="49449" spans="44:74">
      <c r="AR49449" s="8"/>
      <c r="BV49449" s="38"/>
    </row>
    <row r="49450" spans="44:74">
      <c r="AR49450" s="8"/>
      <c r="BV49450" s="38"/>
    </row>
    <row r="49451" spans="44:74">
      <c r="AR49451" s="8"/>
      <c r="BV49451" s="38"/>
    </row>
    <row r="49452" spans="44:74">
      <c r="AR49452" s="8"/>
      <c r="BV49452" s="38"/>
    </row>
    <row r="49453" spans="44:74">
      <c r="AR49453" s="8"/>
      <c r="BV49453" s="38"/>
    </row>
    <row r="49454" spans="44:74">
      <c r="AR49454" s="8"/>
      <c r="BV49454" s="38"/>
    </row>
    <row r="49455" spans="44:74">
      <c r="AR49455" s="8"/>
      <c r="BV49455" s="38"/>
    </row>
    <row r="49456" spans="44:74">
      <c r="AR49456" s="8"/>
      <c r="BV49456" s="38"/>
    </row>
    <row r="49457" spans="44:74">
      <c r="AR49457" s="8"/>
      <c r="BV49457" s="38"/>
    </row>
    <row r="49458" spans="44:74">
      <c r="AR49458" s="8"/>
      <c r="BV49458" s="38"/>
    </row>
    <row r="49459" spans="44:74">
      <c r="AR49459" s="8"/>
      <c r="BV49459" s="38"/>
    </row>
    <row r="49460" spans="44:74">
      <c r="AR49460" s="8"/>
      <c r="BV49460" s="38"/>
    </row>
    <row r="49461" spans="44:74">
      <c r="AR49461" s="8"/>
      <c r="BV49461" s="38"/>
    </row>
    <row r="49462" spans="44:74">
      <c r="AR49462" s="8"/>
      <c r="BV49462" s="38"/>
    </row>
    <row r="49463" spans="44:74">
      <c r="AR49463" s="8"/>
      <c r="BV49463" s="38"/>
    </row>
    <row r="49464" spans="44:74">
      <c r="AR49464" s="8"/>
      <c r="BV49464" s="38"/>
    </row>
    <row r="49465" spans="44:74">
      <c r="AR49465" s="8"/>
      <c r="BV49465" s="38"/>
    </row>
    <row r="49466" spans="44:74">
      <c r="AR49466" s="8"/>
      <c r="BV49466" s="38"/>
    </row>
    <row r="49467" spans="44:74">
      <c r="AR49467" s="8"/>
      <c r="BV49467" s="38"/>
    </row>
    <row r="49468" spans="44:74">
      <c r="AR49468" s="8"/>
      <c r="BV49468" s="38"/>
    </row>
    <row r="49469" spans="44:74">
      <c r="AR49469" s="8"/>
      <c r="BV49469" s="38"/>
    </row>
    <row r="49470" spans="44:74">
      <c r="AR49470" s="8"/>
      <c r="BV49470" s="38"/>
    </row>
    <row r="49471" spans="44:74">
      <c r="AR49471" s="8"/>
      <c r="BV49471" s="38"/>
    </row>
    <row r="49472" spans="44:74">
      <c r="AR49472" s="8"/>
      <c r="BV49472" s="38"/>
    </row>
    <row r="49473" spans="44:74">
      <c r="AR49473" s="8"/>
      <c r="BV49473" s="38"/>
    </row>
    <row r="49474" spans="44:74">
      <c r="AR49474" s="8"/>
      <c r="BV49474" s="38"/>
    </row>
    <row r="49475" spans="44:74">
      <c r="AR49475" s="8"/>
      <c r="BV49475" s="38"/>
    </row>
    <row r="49476" spans="44:74">
      <c r="AR49476" s="8"/>
      <c r="BV49476" s="38"/>
    </row>
    <row r="49477" spans="44:74">
      <c r="AR49477" s="8"/>
      <c r="BV49477" s="38"/>
    </row>
    <row r="49478" spans="44:74">
      <c r="AR49478" s="8"/>
      <c r="BV49478" s="38"/>
    </row>
    <row r="49479" spans="44:74">
      <c r="AR49479" s="8"/>
      <c r="BV49479" s="38"/>
    </row>
    <row r="49480" spans="44:74">
      <c r="AR49480" s="8"/>
      <c r="BV49480" s="38"/>
    </row>
    <row r="49481" spans="44:74">
      <c r="AR49481" s="8"/>
      <c r="BV49481" s="38"/>
    </row>
    <row r="49482" spans="44:74">
      <c r="AR49482" s="8"/>
      <c r="BV49482" s="38"/>
    </row>
    <row r="49483" spans="44:74">
      <c r="AR49483" s="8"/>
      <c r="BV49483" s="38"/>
    </row>
    <row r="49484" spans="44:74">
      <c r="AR49484" s="8"/>
      <c r="BV49484" s="38"/>
    </row>
    <row r="49485" spans="44:74">
      <c r="AR49485" s="8"/>
      <c r="BV49485" s="38"/>
    </row>
    <row r="49486" spans="44:74">
      <c r="AR49486" s="8"/>
      <c r="BV49486" s="38"/>
    </row>
    <row r="49487" spans="44:74">
      <c r="AR49487" s="8"/>
      <c r="BV49487" s="38"/>
    </row>
    <row r="49488" spans="44:74">
      <c r="AR49488" s="8"/>
      <c r="BV49488" s="38"/>
    </row>
    <row r="49489" spans="44:74">
      <c r="AR49489" s="8"/>
      <c r="BV49489" s="38"/>
    </row>
    <row r="49490" spans="44:74">
      <c r="AR49490" s="8"/>
      <c r="BV49490" s="38"/>
    </row>
    <row r="49491" spans="44:74">
      <c r="AR49491" s="8"/>
      <c r="BV49491" s="38"/>
    </row>
    <row r="49492" spans="44:74">
      <c r="AR49492" s="8"/>
      <c r="BV49492" s="38"/>
    </row>
    <row r="49493" spans="44:74">
      <c r="AR49493" s="8"/>
      <c r="BV49493" s="38"/>
    </row>
    <row r="49494" spans="44:74">
      <c r="AR49494" s="8"/>
      <c r="BV49494" s="38"/>
    </row>
    <row r="49495" spans="44:74">
      <c r="AR49495" s="8"/>
      <c r="BV49495" s="38"/>
    </row>
    <row r="49496" spans="44:74">
      <c r="AR49496" s="8"/>
      <c r="BV49496" s="38"/>
    </row>
    <row r="49497" spans="44:74">
      <c r="AR49497" s="8"/>
      <c r="BV49497" s="38"/>
    </row>
    <row r="49498" spans="44:74">
      <c r="AR49498" s="8"/>
      <c r="BV49498" s="38"/>
    </row>
    <row r="49499" spans="44:74">
      <c r="AR49499" s="8"/>
      <c r="BV49499" s="38"/>
    </row>
    <row r="49500" spans="44:74">
      <c r="AR49500" s="8"/>
      <c r="BV49500" s="38"/>
    </row>
    <row r="49501" spans="44:74">
      <c r="AR49501" s="8"/>
      <c r="BV49501" s="38"/>
    </row>
    <row r="49502" spans="44:74">
      <c r="AR49502" s="8"/>
      <c r="BV49502" s="38"/>
    </row>
    <row r="49503" spans="44:74">
      <c r="AR49503" s="8"/>
      <c r="BV49503" s="38"/>
    </row>
    <row r="49504" spans="44:74">
      <c r="AR49504" s="8"/>
      <c r="BV49504" s="38"/>
    </row>
    <row r="49505" spans="44:74">
      <c r="AR49505" s="8"/>
      <c r="BV49505" s="38"/>
    </row>
    <row r="49506" spans="44:74">
      <c r="AR49506" s="8"/>
      <c r="BV49506" s="38"/>
    </row>
    <row r="49507" spans="44:74">
      <c r="AR49507" s="8"/>
      <c r="BV49507" s="38"/>
    </row>
    <row r="49508" spans="44:74">
      <c r="AR49508" s="8"/>
      <c r="BV49508" s="38"/>
    </row>
    <row r="49509" spans="44:74">
      <c r="AR49509" s="8"/>
      <c r="BV49509" s="38"/>
    </row>
    <row r="49510" spans="44:74">
      <c r="AR49510" s="8"/>
      <c r="BV49510" s="38"/>
    </row>
    <row r="49511" spans="44:74">
      <c r="AR49511" s="8"/>
      <c r="BV49511" s="38"/>
    </row>
    <row r="49512" spans="44:74">
      <c r="AR49512" s="8"/>
      <c r="BV49512" s="38"/>
    </row>
    <row r="49513" spans="44:74">
      <c r="AR49513" s="8"/>
      <c r="BV49513" s="38"/>
    </row>
    <row r="49514" spans="44:74">
      <c r="AR49514" s="8"/>
      <c r="BV49514" s="38"/>
    </row>
    <row r="49515" spans="44:74">
      <c r="AR49515" s="8"/>
      <c r="BV49515" s="38"/>
    </row>
    <row r="49516" spans="44:74">
      <c r="AR49516" s="8"/>
      <c r="BV49516" s="38"/>
    </row>
    <row r="49517" spans="44:74">
      <c r="AR49517" s="8"/>
      <c r="BV49517" s="38"/>
    </row>
    <row r="49518" spans="44:74">
      <c r="AR49518" s="8"/>
      <c r="BV49518" s="38"/>
    </row>
    <row r="49519" spans="44:74">
      <c r="AR49519" s="8"/>
      <c r="BV49519" s="38"/>
    </row>
    <row r="49520" spans="44:74">
      <c r="AR49520" s="8"/>
      <c r="BV49520" s="38"/>
    </row>
    <row r="49521" spans="44:74">
      <c r="AR49521" s="8"/>
      <c r="BV49521" s="38"/>
    </row>
    <row r="49522" spans="44:74">
      <c r="AR49522" s="8"/>
      <c r="BV49522" s="38"/>
    </row>
    <row r="49523" spans="44:74">
      <c r="AR49523" s="8"/>
      <c r="BV49523" s="38"/>
    </row>
    <row r="49524" spans="44:74">
      <c r="AR49524" s="8"/>
      <c r="BV49524" s="38"/>
    </row>
    <row r="49525" spans="44:74">
      <c r="AR49525" s="8"/>
      <c r="BV49525" s="38"/>
    </row>
    <row r="49526" spans="44:74">
      <c r="AR49526" s="8"/>
      <c r="BV49526" s="38"/>
    </row>
    <row r="49527" spans="44:74">
      <c r="AR49527" s="8"/>
      <c r="BV49527" s="38"/>
    </row>
    <row r="49528" spans="44:74">
      <c r="AR49528" s="8"/>
      <c r="BV49528" s="38"/>
    </row>
    <row r="49529" spans="44:74">
      <c r="AR49529" s="8"/>
      <c r="BV49529" s="38"/>
    </row>
    <row r="49530" spans="44:74">
      <c r="AR49530" s="8"/>
      <c r="BV49530" s="38"/>
    </row>
    <row r="49531" spans="44:74">
      <c r="AR49531" s="8"/>
      <c r="BV49531" s="38"/>
    </row>
    <row r="49532" spans="44:74">
      <c r="AR49532" s="8"/>
      <c r="BV49532" s="38"/>
    </row>
    <row r="49533" spans="44:74">
      <c r="AR49533" s="8"/>
      <c r="BV49533" s="38"/>
    </row>
    <row r="49534" spans="44:74">
      <c r="AR49534" s="8"/>
      <c r="BV49534" s="38"/>
    </row>
    <row r="49535" spans="44:74">
      <c r="AR49535" s="8"/>
      <c r="BV49535" s="38"/>
    </row>
    <row r="49536" spans="44:74">
      <c r="AR49536" s="8"/>
      <c r="BV49536" s="38"/>
    </row>
    <row r="49537" spans="44:74">
      <c r="AR49537" s="8"/>
      <c r="BV49537" s="38"/>
    </row>
    <row r="49538" spans="44:74">
      <c r="AR49538" s="8"/>
      <c r="BV49538" s="38"/>
    </row>
    <row r="49539" spans="44:74">
      <c r="AR49539" s="8"/>
      <c r="BV49539" s="38"/>
    </row>
    <row r="49540" spans="44:74">
      <c r="AR49540" s="8"/>
      <c r="BV49540" s="38"/>
    </row>
    <row r="49541" spans="44:74">
      <c r="AR49541" s="8"/>
      <c r="BV49541" s="38"/>
    </row>
    <row r="49542" spans="44:74">
      <c r="AR49542" s="8"/>
      <c r="BV49542" s="38"/>
    </row>
    <row r="49543" spans="44:74">
      <c r="AR49543" s="8"/>
      <c r="BV49543" s="38"/>
    </row>
    <row r="49544" spans="44:74">
      <c r="AR49544" s="8"/>
      <c r="BV49544" s="38"/>
    </row>
    <row r="49545" spans="44:74">
      <c r="AR49545" s="8"/>
      <c r="BV49545" s="38"/>
    </row>
    <row r="49546" spans="44:74">
      <c r="AR49546" s="8"/>
      <c r="BV49546" s="38"/>
    </row>
    <row r="49547" spans="44:74">
      <c r="AR49547" s="8"/>
      <c r="BV49547" s="38"/>
    </row>
    <row r="49548" spans="44:74">
      <c r="AR49548" s="8"/>
      <c r="BV49548" s="38"/>
    </row>
    <row r="49549" spans="44:74">
      <c r="AR49549" s="8"/>
      <c r="BV49549" s="38"/>
    </row>
    <row r="49550" spans="44:74">
      <c r="AR49550" s="8"/>
      <c r="BV49550" s="38"/>
    </row>
    <row r="49551" spans="44:74">
      <c r="AR49551" s="8"/>
      <c r="BV49551" s="38"/>
    </row>
    <row r="49552" spans="44:74">
      <c r="AR49552" s="8"/>
      <c r="BV49552" s="38"/>
    </row>
    <row r="49553" spans="44:74">
      <c r="AR49553" s="8"/>
      <c r="BV49553" s="38"/>
    </row>
    <row r="49554" spans="44:74">
      <c r="AR49554" s="8"/>
      <c r="BV49554" s="38"/>
    </row>
    <row r="49555" spans="44:74">
      <c r="AR49555" s="8"/>
      <c r="BV49555" s="38"/>
    </row>
    <row r="49556" spans="44:74">
      <c r="AR49556" s="8"/>
      <c r="BV49556" s="38"/>
    </row>
    <row r="49557" spans="44:74">
      <c r="AR49557" s="8"/>
      <c r="BV49557" s="38"/>
    </row>
    <row r="49558" spans="44:74">
      <c r="AR49558" s="8"/>
      <c r="BV49558" s="38"/>
    </row>
    <row r="49559" spans="44:74">
      <c r="AR49559" s="8"/>
      <c r="BV49559" s="38"/>
    </row>
    <row r="49560" spans="44:74">
      <c r="AR49560" s="8"/>
      <c r="BV49560" s="38"/>
    </row>
    <row r="49561" spans="44:74">
      <c r="AR49561" s="8"/>
      <c r="BV49561" s="38"/>
    </row>
    <row r="49562" spans="44:74">
      <c r="AR49562" s="8"/>
      <c r="BV49562" s="38"/>
    </row>
    <row r="49563" spans="44:74">
      <c r="AR49563" s="8"/>
      <c r="BV49563" s="38"/>
    </row>
    <row r="49564" spans="44:74">
      <c r="AR49564" s="8"/>
      <c r="BV49564" s="38"/>
    </row>
    <row r="49565" spans="44:74">
      <c r="AR49565" s="8"/>
      <c r="BV49565" s="38"/>
    </row>
    <row r="49566" spans="44:74">
      <c r="AR49566" s="8"/>
      <c r="BV49566" s="38"/>
    </row>
    <row r="49567" spans="44:74">
      <c r="AR49567" s="8"/>
      <c r="BV49567" s="38"/>
    </row>
    <row r="49568" spans="44:74">
      <c r="AR49568" s="8"/>
      <c r="BV49568" s="38"/>
    </row>
    <row r="49569" spans="44:74">
      <c r="AR49569" s="8"/>
      <c r="BV49569" s="38"/>
    </row>
    <row r="49570" spans="44:74">
      <c r="AR49570" s="8"/>
      <c r="BV49570" s="38"/>
    </row>
    <row r="49571" spans="44:74">
      <c r="AR49571" s="8"/>
      <c r="BV49571" s="38"/>
    </row>
    <row r="49572" spans="44:74">
      <c r="AR49572" s="8"/>
      <c r="BV49572" s="38"/>
    </row>
    <row r="49573" spans="44:74">
      <c r="AR49573" s="8"/>
      <c r="BV49573" s="38"/>
    </row>
    <row r="49574" spans="44:74">
      <c r="AR49574" s="8"/>
      <c r="BV49574" s="38"/>
    </row>
    <row r="49575" spans="44:74">
      <c r="AR49575" s="8"/>
      <c r="BV49575" s="38"/>
    </row>
    <row r="49576" spans="44:74">
      <c r="AR49576" s="8"/>
      <c r="BV49576" s="38"/>
    </row>
    <row r="49577" spans="44:74">
      <c r="AR49577" s="8"/>
      <c r="BV49577" s="38"/>
    </row>
    <row r="49578" spans="44:74">
      <c r="AR49578" s="8"/>
      <c r="BV49578" s="38"/>
    </row>
    <row r="49579" spans="44:74">
      <c r="AR49579" s="8"/>
      <c r="BV49579" s="38"/>
    </row>
    <row r="49580" spans="44:74">
      <c r="AR49580" s="8"/>
      <c r="BV49580" s="38"/>
    </row>
    <row r="49581" spans="44:74">
      <c r="AR49581" s="8"/>
      <c r="BV49581" s="38"/>
    </row>
    <row r="49582" spans="44:74">
      <c r="AR49582" s="8"/>
      <c r="BV49582" s="38"/>
    </row>
    <row r="49583" spans="44:74">
      <c r="AR49583" s="8"/>
      <c r="BV49583" s="38"/>
    </row>
    <row r="49584" spans="44:74">
      <c r="AR49584" s="8"/>
      <c r="BV49584" s="38"/>
    </row>
    <row r="49585" spans="44:74">
      <c r="AR49585" s="8"/>
      <c r="BV49585" s="38"/>
    </row>
    <row r="49586" spans="44:74">
      <c r="AR49586" s="8"/>
      <c r="BV49586" s="38"/>
    </row>
    <row r="49587" spans="44:74">
      <c r="AR49587" s="8"/>
      <c r="BV49587" s="38"/>
    </row>
    <row r="49588" spans="44:74">
      <c r="AR49588" s="8"/>
      <c r="BV49588" s="38"/>
    </row>
    <row r="49589" spans="44:74">
      <c r="AR49589" s="8"/>
      <c r="BV49589" s="38"/>
    </row>
    <row r="49590" spans="44:74">
      <c r="AR49590" s="8"/>
      <c r="BV49590" s="38"/>
    </row>
    <row r="49591" spans="44:74">
      <c r="AR49591" s="8"/>
      <c r="BV49591" s="38"/>
    </row>
    <row r="49592" spans="44:74">
      <c r="AR49592" s="8"/>
      <c r="BV49592" s="38"/>
    </row>
    <row r="49593" spans="44:74">
      <c r="AR49593" s="8"/>
      <c r="BV49593" s="38"/>
    </row>
    <row r="49594" spans="44:74">
      <c r="AR49594" s="8"/>
      <c r="BV49594" s="38"/>
    </row>
    <row r="49595" spans="44:74">
      <c r="AR49595" s="8"/>
      <c r="BV49595" s="38"/>
    </row>
    <row r="49596" spans="44:74">
      <c r="AR49596" s="8"/>
      <c r="BV49596" s="38"/>
    </row>
    <row r="49597" spans="44:74">
      <c r="AR49597" s="8"/>
      <c r="BV49597" s="38"/>
    </row>
    <row r="49598" spans="44:74">
      <c r="AR49598" s="8"/>
      <c r="BV49598" s="38"/>
    </row>
    <row r="49599" spans="44:74">
      <c r="AR49599" s="8"/>
      <c r="BV49599" s="38"/>
    </row>
    <row r="49600" spans="44:74">
      <c r="AR49600" s="8"/>
      <c r="BV49600" s="38"/>
    </row>
    <row r="49601" spans="44:74">
      <c r="AR49601" s="8"/>
      <c r="BV49601" s="38"/>
    </row>
    <row r="49602" spans="44:74">
      <c r="AR49602" s="8"/>
      <c r="BV49602" s="38"/>
    </row>
    <row r="49603" spans="44:74">
      <c r="AR49603" s="8"/>
      <c r="BV49603" s="38"/>
    </row>
    <row r="49604" spans="44:74">
      <c r="AR49604" s="8"/>
      <c r="BV49604" s="38"/>
    </row>
    <row r="49605" spans="44:74">
      <c r="AR49605" s="8"/>
      <c r="BV49605" s="38"/>
    </row>
    <row r="49606" spans="44:74">
      <c r="AR49606" s="8"/>
      <c r="BV49606" s="38"/>
    </row>
    <row r="49607" spans="44:74">
      <c r="AR49607" s="8"/>
      <c r="BV49607" s="38"/>
    </row>
    <row r="49608" spans="44:74">
      <c r="AR49608" s="8"/>
      <c r="BV49608" s="38"/>
    </row>
    <row r="49609" spans="44:74">
      <c r="AR49609" s="8"/>
      <c r="BV49609" s="38"/>
    </row>
    <row r="49610" spans="44:74">
      <c r="AR49610" s="8"/>
      <c r="BV49610" s="38"/>
    </row>
    <row r="49611" spans="44:74">
      <c r="AR49611" s="8"/>
      <c r="BV49611" s="38"/>
    </row>
    <row r="49612" spans="44:74">
      <c r="AR49612" s="8"/>
      <c r="BV49612" s="38"/>
    </row>
    <row r="49613" spans="44:74">
      <c r="AR49613" s="8"/>
      <c r="BV49613" s="38"/>
    </row>
    <row r="49614" spans="44:74">
      <c r="AR49614" s="8"/>
      <c r="BV49614" s="38"/>
    </row>
    <row r="49615" spans="44:74">
      <c r="AR49615" s="8"/>
      <c r="BV49615" s="38"/>
    </row>
    <row r="49616" spans="44:74">
      <c r="AR49616" s="8"/>
      <c r="BV49616" s="38"/>
    </row>
    <row r="49617" spans="44:74">
      <c r="AR49617" s="8"/>
      <c r="BV49617" s="38"/>
    </row>
    <row r="49618" spans="44:74">
      <c r="AR49618" s="8"/>
      <c r="BV49618" s="38"/>
    </row>
    <row r="49619" spans="44:74">
      <c r="AR49619" s="8"/>
      <c r="BV49619" s="38"/>
    </row>
    <row r="49620" spans="44:74">
      <c r="AR49620" s="8"/>
      <c r="BV49620" s="38"/>
    </row>
    <row r="49621" spans="44:74">
      <c r="AR49621" s="8"/>
      <c r="BV49621" s="38"/>
    </row>
    <row r="49622" spans="44:74">
      <c r="AR49622" s="8"/>
      <c r="BV49622" s="38"/>
    </row>
    <row r="49623" spans="44:74">
      <c r="AR49623" s="8"/>
      <c r="BV49623" s="38"/>
    </row>
    <row r="49624" spans="44:74">
      <c r="AR49624" s="8"/>
      <c r="BV49624" s="38"/>
    </row>
    <row r="49625" spans="44:74">
      <c r="AR49625" s="8"/>
      <c r="BV49625" s="38"/>
    </row>
    <row r="49626" spans="44:74">
      <c r="AR49626" s="8"/>
      <c r="BV49626" s="38"/>
    </row>
    <row r="49627" spans="44:74">
      <c r="AR49627" s="8"/>
      <c r="BV49627" s="38"/>
    </row>
    <row r="49628" spans="44:74">
      <c r="AR49628" s="8"/>
      <c r="BV49628" s="38"/>
    </row>
    <row r="49629" spans="44:74">
      <c r="AR49629" s="8"/>
      <c r="BV49629" s="38"/>
    </row>
    <row r="49630" spans="44:74">
      <c r="AR49630" s="8"/>
      <c r="BV49630" s="38"/>
    </row>
    <row r="49631" spans="44:74">
      <c r="AR49631" s="8"/>
      <c r="BV49631" s="38"/>
    </row>
    <row r="49632" spans="44:74">
      <c r="AR49632" s="8"/>
      <c r="BV49632" s="38"/>
    </row>
    <row r="49633" spans="44:74">
      <c r="AR49633" s="8"/>
      <c r="BV49633" s="38"/>
    </row>
    <row r="49634" spans="44:74">
      <c r="AR49634" s="8"/>
      <c r="BV49634" s="38"/>
    </row>
    <row r="49635" spans="44:74">
      <c r="AR49635" s="8"/>
      <c r="BV49635" s="38"/>
    </row>
    <row r="49636" spans="44:74">
      <c r="AR49636" s="8"/>
      <c r="BV49636" s="38"/>
    </row>
    <row r="49637" spans="44:74">
      <c r="AR49637" s="8"/>
      <c r="BV49637" s="38"/>
    </row>
    <row r="49638" spans="44:74">
      <c r="AR49638" s="8"/>
      <c r="BV49638" s="38"/>
    </row>
    <row r="49639" spans="44:74">
      <c r="AR49639" s="8"/>
      <c r="BV49639" s="38"/>
    </row>
    <row r="49640" spans="44:74">
      <c r="AR49640" s="8"/>
      <c r="BV49640" s="38"/>
    </row>
    <row r="49641" spans="44:74">
      <c r="AR49641" s="8"/>
      <c r="BV49641" s="38"/>
    </row>
    <row r="49642" spans="44:74">
      <c r="AR49642" s="8"/>
      <c r="BV49642" s="38"/>
    </row>
    <row r="49643" spans="44:74">
      <c r="AR49643" s="8"/>
      <c r="BV49643" s="38"/>
    </row>
    <row r="49644" spans="44:74">
      <c r="AR49644" s="8"/>
      <c r="BV49644" s="38"/>
    </row>
    <row r="49645" spans="44:74">
      <c r="AR49645" s="8"/>
      <c r="BV49645" s="38"/>
    </row>
    <row r="49646" spans="44:74">
      <c r="AR49646" s="8"/>
      <c r="BV49646" s="38"/>
    </row>
    <row r="49647" spans="44:74">
      <c r="AR49647" s="8"/>
      <c r="BV49647" s="38"/>
    </row>
    <row r="49648" spans="44:74">
      <c r="AR49648" s="8"/>
      <c r="BV49648" s="38"/>
    </row>
    <row r="49649" spans="44:74">
      <c r="AR49649" s="8"/>
      <c r="BV49649" s="38"/>
    </row>
    <row r="49650" spans="44:74">
      <c r="AR49650" s="8"/>
      <c r="BV49650" s="38"/>
    </row>
    <row r="49651" spans="44:74">
      <c r="AR49651" s="8"/>
      <c r="BV49651" s="38"/>
    </row>
    <row r="49652" spans="44:74">
      <c r="AR49652" s="8"/>
      <c r="BV49652" s="38"/>
    </row>
    <row r="49653" spans="44:74">
      <c r="AR49653" s="8"/>
      <c r="BV49653" s="38"/>
    </row>
    <row r="49654" spans="44:74">
      <c r="AR49654" s="8"/>
      <c r="BV49654" s="38"/>
    </row>
    <row r="49655" spans="44:74">
      <c r="AR49655" s="8"/>
      <c r="BV49655" s="38"/>
    </row>
    <row r="49656" spans="44:74">
      <c r="AR49656" s="8"/>
      <c r="BV49656" s="38"/>
    </row>
    <row r="49657" spans="44:74">
      <c r="AR49657" s="8"/>
      <c r="BV49657" s="38"/>
    </row>
    <row r="49658" spans="44:74">
      <c r="AR49658" s="8"/>
      <c r="BV49658" s="38"/>
    </row>
    <row r="49659" spans="44:74">
      <c r="AR49659" s="8"/>
      <c r="BV49659" s="38"/>
    </row>
    <row r="49660" spans="44:74">
      <c r="AR49660" s="8"/>
      <c r="BV49660" s="38"/>
    </row>
    <row r="49661" spans="44:74">
      <c r="AR49661" s="8"/>
      <c r="BV49661" s="38"/>
    </row>
    <row r="49662" spans="44:74">
      <c r="AR49662" s="8"/>
      <c r="BV49662" s="38"/>
    </row>
    <row r="49663" spans="44:74">
      <c r="AR49663" s="8"/>
      <c r="BV49663" s="38"/>
    </row>
    <row r="49664" spans="44:74">
      <c r="AR49664" s="8"/>
      <c r="BV49664" s="38"/>
    </row>
    <row r="49665" spans="44:74">
      <c r="AR49665" s="8"/>
      <c r="BV49665" s="38"/>
    </row>
    <row r="49666" spans="44:74">
      <c r="AR49666" s="8"/>
      <c r="BV49666" s="38"/>
    </row>
    <row r="49667" spans="44:74">
      <c r="AR49667" s="8"/>
      <c r="BV49667" s="38"/>
    </row>
    <row r="49668" spans="44:74">
      <c r="AR49668" s="8"/>
      <c r="BV49668" s="38"/>
    </row>
    <row r="49669" spans="44:74">
      <c r="AR49669" s="8"/>
      <c r="BV49669" s="38"/>
    </row>
    <row r="49670" spans="44:74">
      <c r="AR49670" s="8"/>
      <c r="BV49670" s="38"/>
    </row>
    <row r="49671" spans="44:74">
      <c r="AR49671" s="8"/>
      <c r="BV49671" s="38"/>
    </row>
    <row r="49672" spans="44:74">
      <c r="AR49672" s="8"/>
      <c r="BV49672" s="38"/>
    </row>
    <row r="49673" spans="44:74">
      <c r="AR49673" s="8"/>
      <c r="BV49673" s="38"/>
    </row>
    <row r="49674" spans="44:74">
      <c r="AR49674" s="8"/>
      <c r="BV49674" s="38"/>
    </row>
    <row r="49675" spans="44:74">
      <c r="AR49675" s="8"/>
      <c r="BV49675" s="38"/>
    </row>
    <row r="49676" spans="44:74">
      <c r="AR49676" s="8"/>
      <c r="BV49676" s="38"/>
    </row>
    <row r="49677" spans="44:74">
      <c r="AR49677" s="8"/>
      <c r="BV49677" s="38"/>
    </row>
    <row r="49678" spans="44:74">
      <c r="AR49678" s="8"/>
      <c r="BV49678" s="38"/>
    </row>
    <row r="49679" spans="44:74">
      <c r="AR49679" s="8"/>
      <c r="BV49679" s="38"/>
    </row>
    <row r="49680" spans="44:74">
      <c r="AR49680" s="8"/>
      <c r="BV49680" s="38"/>
    </row>
    <row r="49681" spans="44:74">
      <c r="AR49681" s="8"/>
      <c r="BV49681" s="38"/>
    </row>
    <row r="49682" spans="44:74">
      <c r="AR49682" s="8"/>
      <c r="BV49682" s="38"/>
    </row>
    <row r="49683" spans="44:74">
      <c r="AR49683" s="8"/>
      <c r="BV49683" s="38"/>
    </row>
    <row r="49684" spans="44:74">
      <c r="AR49684" s="8"/>
      <c r="BV49684" s="38"/>
    </row>
    <row r="49685" spans="44:74">
      <c r="AR49685" s="8"/>
      <c r="BV49685" s="38"/>
    </row>
    <row r="49686" spans="44:74">
      <c r="AR49686" s="8"/>
      <c r="BV49686" s="38"/>
    </row>
    <row r="49687" spans="44:74">
      <c r="AR49687" s="8"/>
      <c r="BV49687" s="38"/>
    </row>
    <row r="49688" spans="44:74">
      <c r="AR49688" s="8"/>
      <c r="BV49688" s="38"/>
    </row>
    <row r="49689" spans="44:74">
      <c r="AR49689" s="8"/>
      <c r="BV49689" s="38"/>
    </row>
    <row r="49690" spans="44:74">
      <c r="AR49690" s="8"/>
      <c r="BV49690" s="38"/>
    </row>
    <row r="49691" spans="44:74">
      <c r="AR49691" s="8"/>
      <c r="BV49691" s="38"/>
    </row>
    <row r="49692" spans="44:74">
      <c r="AR49692" s="8"/>
      <c r="BV49692" s="38"/>
    </row>
    <row r="49693" spans="44:74">
      <c r="AR49693" s="8"/>
      <c r="BV49693" s="38"/>
    </row>
    <row r="49694" spans="44:74">
      <c r="AR49694" s="8"/>
      <c r="BV49694" s="38"/>
    </row>
    <row r="49695" spans="44:74">
      <c r="AR49695" s="8"/>
      <c r="BV49695" s="38"/>
    </row>
    <row r="49696" spans="44:74">
      <c r="AR49696" s="8"/>
      <c r="BV49696" s="38"/>
    </row>
    <row r="49697" spans="44:74">
      <c r="AR49697" s="8"/>
      <c r="BV49697" s="38"/>
    </row>
    <row r="49698" spans="44:74">
      <c r="AR49698" s="8"/>
      <c r="BV49698" s="38"/>
    </row>
    <row r="49699" spans="44:74">
      <c r="AR49699" s="8"/>
      <c r="BV49699" s="38"/>
    </row>
    <row r="49700" spans="44:74">
      <c r="AR49700" s="8"/>
      <c r="BV49700" s="38"/>
    </row>
    <row r="49701" spans="44:74">
      <c r="AR49701" s="8"/>
      <c r="BV49701" s="38"/>
    </row>
    <row r="49702" spans="44:74">
      <c r="AR49702" s="8"/>
      <c r="BV49702" s="38"/>
    </row>
    <row r="49703" spans="44:74">
      <c r="AR49703" s="8"/>
      <c r="BV49703" s="38"/>
    </row>
    <row r="49704" spans="44:74">
      <c r="AR49704" s="8"/>
      <c r="BV49704" s="38"/>
    </row>
    <row r="49705" spans="44:74">
      <c r="AR49705" s="8"/>
      <c r="BV49705" s="38"/>
    </row>
    <row r="49706" spans="44:74">
      <c r="AR49706" s="8"/>
      <c r="BV49706" s="38"/>
    </row>
    <row r="49707" spans="44:74">
      <c r="AR49707" s="8"/>
      <c r="BV49707" s="38"/>
    </row>
    <row r="49708" spans="44:74">
      <c r="AR49708" s="8"/>
      <c r="BV49708" s="38"/>
    </row>
    <row r="49709" spans="44:74">
      <c r="AR49709" s="8"/>
      <c r="BV49709" s="38"/>
    </row>
    <row r="49710" spans="44:74">
      <c r="AR49710" s="8"/>
      <c r="BV49710" s="38"/>
    </row>
    <row r="49711" spans="44:74">
      <c r="AR49711" s="8"/>
      <c r="BV49711" s="38"/>
    </row>
    <row r="49712" spans="44:74">
      <c r="AR49712" s="8"/>
      <c r="BV49712" s="38"/>
    </row>
    <row r="49713" spans="44:74">
      <c r="AR49713" s="8"/>
      <c r="BV49713" s="38"/>
    </row>
    <row r="49714" spans="44:74">
      <c r="AR49714" s="8"/>
      <c r="BV49714" s="38"/>
    </row>
    <row r="49715" spans="44:74">
      <c r="AR49715" s="8"/>
      <c r="BV49715" s="38"/>
    </row>
    <row r="49716" spans="44:74">
      <c r="AR49716" s="8"/>
      <c r="BV49716" s="38"/>
    </row>
    <row r="49717" spans="44:74">
      <c r="AR49717" s="8"/>
      <c r="BV49717" s="38"/>
    </row>
    <row r="49718" spans="44:74">
      <c r="AR49718" s="8"/>
      <c r="BV49718" s="38"/>
    </row>
    <row r="49719" spans="44:74">
      <c r="AR49719" s="8"/>
      <c r="BV49719" s="38"/>
    </row>
    <row r="49720" spans="44:74">
      <c r="AR49720" s="8"/>
      <c r="BV49720" s="38"/>
    </row>
    <row r="49721" spans="44:74">
      <c r="AR49721" s="8"/>
      <c r="BV49721" s="38"/>
    </row>
    <row r="49722" spans="44:74">
      <c r="AR49722" s="8"/>
      <c r="BV49722" s="38"/>
    </row>
    <row r="49723" spans="44:74">
      <c r="AR49723" s="8"/>
      <c r="BV49723" s="38"/>
    </row>
    <row r="49724" spans="44:74">
      <c r="AR49724" s="8"/>
      <c r="BV49724" s="38"/>
    </row>
    <row r="49725" spans="44:74">
      <c r="AR49725" s="8"/>
      <c r="BV49725" s="38"/>
    </row>
    <row r="49726" spans="44:74">
      <c r="AR49726" s="8"/>
      <c r="BV49726" s="38"/>
    </row>
    <row r="49727" spans="44:74">
      <c r="AR49727" s="8"/>
      <c r="BV49727" s="38"/>
    </row>
    <row r="49728" spans="44:74">
      <c r="AR49728" s="8"/>
      <c r="BV49728" s="38"/>
    </row>
    <row r="49729" spans="44:74">
      <c r="AR49729" s="8"/>
      <c r="BV49729" s="38"/>
    </row>
    <row r="49730" spans="44:74">
      <c r="AR49730" s="8"/>
      <c r="BV49730" s="38"/>
    </row>
    <row r="49731" spans="44:74">
      <c r="AR49731" s="8"/>
      <c r="BV49731" s="38"/>
    </row>
    <row r="49732" spans="44:74">
      <c r="AR49732" s="8"/>
      <c r="BV49732" s="38"/>
    </row>
    <row r="49733" spans="44:74">
      <c r="AR49733" s="8"/>
      <c r="BV49733" s="38"/>
    </row>
    <row r="49734" spans="44:74">
      <c r="AR49734" s="8"/>
      <c r="BV49734" s="38"/>
    </row>
    <row r="49735" spans="44:74">
      <c r="AR49735" s="8"/>
      <c r="BV49735" s="38"/>
    </row>
    <row r="49736" spans="44:74">
      <c r="AR49736" s="8"/>
      <c r="BV49736" s="38"/>
    </row>
    <row r="49737" spans="44:74">
      <c r="AR49737" s="8"/>
      <c r="BV49737" s="38"/>
    </row>
    <row r="49738" spans="44:74">
      <c r="AR49738" s="8"/>
      <c r="BV49738" s="38"/>
    </row>
    <row r="49739" spans="44:74">
      <c r="AR49739" s="8"/>
      <c r="BV49739" s="38"/>
    </row>
    <row r="49740" spans="44:74">
      <c r="AR49740" s="8"/>
      <c r="BV49740" s="38"/>
    </row>
    <row r="49741" spans="44:74">
      <c r="AR49741" s="8"/>
      <c r="BV49741" s="38"/>
    </row>
    <row r="49742" spans="44:74">
      <c r="AR49742" s="8"/>
      <c r="BV49742" s="38"/>
    </row>
    <row r="49743" spans="44:74">
      <c r="AR49743" s="8"/>
      <c r="BV49743" s="38"/>
    </row>
    <row r="49744" spans="44:74">
      <c r="AR49744" s="8"/>
      <c r="BV49744" s="38"/>
    </row>
    <row r="49745" spans="44:74">
      <c r="AR49745" s="8"/>
      <c r="BV49745" s="38"/>
    </row>
    <row r="49746" spans="44:74">
      <c r="AR49746" s="8"/>
      <c r="BV49746" s="38"/>
    </row>
    <row r="49747" spans="44:74">
      <c r="AR49747" s="8"/>
      <c r="BV49747" s="38"/>
    </row>
    <row r="49748" spans="44:74">
      <c r="AR49748" s="8"/>
      <c r="BV49748" s="38"/>
    </row>
    <row r="49749" spans="44:74">
      <c r="AR49749" s="8"/>
      <c r="BV49749" s="38"/>
    </row>
    <row r="49750" spans="44:74">
      <c r="AR49750" s="8"/>
      <c r="BV49750" s="38"/>
    </row>
    <row r="49751" spans="44:74">
      <c r="AR49751" s="8"/>
      <c r="BV49751" s="38"/>
    </row>
    <row r="49752" spans="44:74">
      <c r="AR49752" s="8"/>
      <c r="BV49752" s="38"/>
    </row>
    <row r="49753" spans="44:74">
      <c r="AR49753" s="8"/>
      <c r="BV49753" s="38"/>
    </row>
    <row r="49754" spans="44:74">
      <c r="AR49754" s="8"/>
      <c r="BV49754" s="38"/>
    </row>
    <row r="49755" spans="44:74">
      <c r="AR49755" s="8"/>
      <c r="BV49755" s="38"/>
    </row>
    <row r="49756" spans="44:74">
      <c r="AR49756" s="8"/>
      <c r="BV49756" s="38"/>
    </row>
    <row r="49757" spans="44:74">
      <c r="AR49757" s="8"/>
      <c r="BV49757" s="38"/>
    </row>
    <row r="49758" spans="44:74">
      <c r="AR49758" s="8"/>
      <c r="BV49758" s="38"/>
    </row>
    <row r="49759" spans="44:74">
      <c r="AR49759" s="8"/>
      <c r="BV49759" s="38"/>
    </row>
    <row r="49760" spans="44:74">
      <c r="AR49760" s="8"/>
      <c r="BV49760" s="38"/>
    </row>
    <row r="49761" spans="44:74">
      <c r="AR49761" s="8"/>
      <c r="BV49761" s="38"/>
    </row>
    <row r="49762" spans="44:74">
      <c r="AR49762" s="8"/>
      <c r="BV49762" s="38"/>
    </row>
    <row r="49763" spans="44:74">
      <c r="AR49763" s="8"/>
      <c r="BV49763" s="38"/>
    </row>
    <row r="49764" spans="44:74">
      <c r="AR49764" s="8"/>
      <c r="BV49764" s="38"/>
    </row>
    <row r="49765" spans="44:74">
      <c r="AR49765" s="8"/>
      <c r="BV49765" s="38"/>
    </row>
    <row r="49766" spans="44:74">
      <c r="AR49766" s="8"/>
      <c r="BV49766" s="38"/>
    </row>
    <row r="49767" spans="44:74">
      <c r="AR49767" s="8"/>
      <c r="BV49767" s="38"/>
    </row>
    <row r="49768" spans="44:74">
      <c r="AR49768" s="8"/>
      <c r="BV49768" s="38"/>
    </row>
    <row r="49769" spans="44:74">
      <c r="AR49769" s="8"/>
      <c r="BV49769" s="38"/>
    </row>
    <row r="49770" spans="44:74">
      <c r="AR49770" s="8"/>
      <c r="BV49770" s="38"/>
    </row>
    <row r="49771" spans="44:74">
      <c r="AR49771" s="8"/>
      <c r="BV49771" s="38"/>
    </row>
    <row r="49772" spans="44:74">
      <c r="AR49772" s="8"/>
      <c r="BV49772" s="38"/>
    </row>
    <row r="49773" spans="44:74">
      <c r="AR49773" s="8"/>
      <c r="BV49773" s="38"/>
    </row>
    <row r="49774" spans="44:74">
      <c r="AR49774" s="8"/>
      <c r="BV49774" s="38"/>
    </row>
    <row r="49775" spans="44:74">
      <c r="AR49775" s="8"/>
      <c r="BV49775" s="38"/>
    </row>
    <row r="49776" spans="44:74">
      <c r="AR49776" s="8"/>
      <c r="BV49776" s="38"/>
    </row>
    <row r="49777" spans="44:74">
      <c r="AR49777" s="8"/>
      <c r="BV49777" s="38"/>
    </row>
    <row r="49778" spans="44:74">
      <c r="AR49778" s="8"/>
      <c r="BV49778" s="38"/>
    </row>
    <row r="49779" spans="44:74">
      <c r="AR49779" s="8"/>
      <c r="BV49779" s="38"/>
    </row>
    <row r="49780" spans="44:74">
      <c r="AR49780" s="8"/>
      <c r="BV49780" s="38"/>
    </row>
    <row r="49781" spans="44:74">
      <c r="AR49781" s="8"/>
      <c r="BV49781" s="38"/>
    </row>
    <row r="49782" spans="44:74">
      <c r="AR49782" s="8"/>
      <c r="BV49782" s="38"/>
    </row>
    <row r="49783" spans="44:74">
      <c r="AR49783" s="8"/>
      <c r="BV49783" s="38"/>
    </row>
    <row r="49784" spans="44:74">
      <c r="AR49784" s="8"/>
      <c r="BV49784" s="38"/>
    </row>
    <row r="49785" spans="44:74">
      <c r="AR49785" s="8"/>
      <c r="BV49785" s="38"/>
    </row>
    <row r="49786" spans="44:74">
      <c r="AR49786" s="8"/>
      <c r="BV49786" s="38"/>
    </row>
    <row r="49787" spans="44:74">
      <c r="AR49787" s="8"/>
      <c r="BV49787" s="38"/>
    </row>
    <row r="49788" spans="44:74">
      <c r="AR49788" s="8"/>
      <c r="BV49788" s="38"/>
    </row>
    <row r="49789" spans="44:74">
      <c r="AR49789" s="8"/>
      <c r="BV49789" s="38"/>
    </row>
    <row r="49790" spans="44:74">
      <c r="AR49790" s="8"/>
      <c r="BV49790" s="38"/>
    </row>
    <row r="49791" spans="44:74">
      <c r="AR49791" s="8"/>
      <c r="BV49791" s="38"/>
    </row>
    <row r="49792" spans="44:74">
      <c r="AR49792" s="8"/>
      <c r="BV49792" s="38"/>
    </row>
    <row r="49793" spans="44:74">
      <c r="AR49793" s="8"/>
      <c r="BV49793" s="38"/>
    </row>
    <row r="49794" spans="44:74">
      <c r="AR49794" s="8"/>
      <c r="BV49794" s="38"/>
    </row>
    <row r="49795" spans="44:74">
      <c r="AR49795" s="8"/>
      <c r="BV49795" s="38"/>
    </row>
    <row r="49796" spans="44:74">
      <c r="AR49796" s="8"/>
      <c r="BV49796" s="38"/>
    </row>
    <row r="49797" spans="44:74">
      <c r="AR49797" s="8"/>
      <c r="BV49797" s="38"/>
    </row>
    <row r="49798" spans="44:74">
      <c r="AR49798" s="8"/>
      <c r="BV49798" s="38"/>
    </row>
    <row r="49799" spans="44:74">
      <c r="AR49799" s="8"/>
      <c r="BV49799" s="38"/>
    </row>
    <row r="49800" spans="44:74">
      <c r="AR49800" s="8"/>
      <c r="BV49800" s="38"/>
    </row>
    <row r="49801" spans="44:74">
      <c r="AR49801" s="8"/>
      <c r="BV49801" s="38"/>
    </row>
    <row r="49802" spans="44:74">
      <c r="AR49802" s="8"/>
      <c r="BV49802" s="38"/>
    </row>
    <row r="49803" spans="44:74">
      <c r="AR49803" s="8"/>
      <c r="BV49803" s="38"/>
    </row>
    <row r="49804" spans="44:74">
      <c r="AR49804" s="8"/>
      <c r="BV49804" s="38"/>
    </row>
    <row r="49805" spans="44:74">
      <c r="AR49805" s="8"/>
      <c r="BV49805" s="38"/>
    </row>
    <row r="49806" spans="44:74">
      <c r="AR49806" s="8"/>
      <c r="BV49806" s="38"/>
    </row>
    <row r="49807" spans="44:74">
      <c r="AR49807" s="8"/>
      <c r="BV49807" s="38"/>
    </row>
    <row r="49808" spans="44:74">
      <c r="AR49808" s="8"/>
      <c r="BV49808" s="38"/>
    </row>
    <row r="49809" spans="44:74">
      <c r="AR49809" s="8"/>
      <c r="BV49809" s="38"/>
    </row>
    <row r="49810" spans="44:74">
      <c r="AR49810" s="8"/>
      <c r="BV49810" s="38"/>
    </row>
    <row r="49811" spans="44:74">
      <c r="AR49811" s="8"/>
      <c r="BV49811" s="38"/>
    </row>
    <row r="49812" spans="44:74">
      <c r="AR49812" s="8"/>
      <c r="BV49812" s="38"/>
    </row>
    <row r="49813" spans="44:74">
      <c r="AR49813" s="8"/>
      <c r="BV49813" s="38"/>
    </row>
    <row r="49814" spans="44:74">
      <c r="AR49814" s="8"/>
      <c r="BV49814" s="38"/>
    </row>
    <row r="49815" spans="44:74">
      <c r="AR49815" s="8"/>
      <c r="BV49815" s="38"/>
    </row>
    <row r="49816" spans="44:74">
      <c r="AR49816" s="8"/>
      <c r="BV49816" s="38"/>
    </row>
    <row r="49817" spans="44:74">
      <c r="AR49817" s="8"/>
      <c r="BV49817" s="38"/>
    </row>
    <row r="49818" spans="44:74">
      <c r="AR49818" s="8"/>
      <c r="BV49818" s="38"/>
    </row>
    <row r="49819" spans="44:74">
      <c r="AR49819" s="8"/>
      <c r="BV49819" s="38"/>
    </row>
    <row r="49820" spans="44:74">
      <c r="AR49820" s="8"/>
      <c r="BV49820" s="38"/>
    </row>
    <row r="49821" spans="44:74">
      <c r="AR49821" s="8"/>
      <c r="BV49821" s="38"/>
    </row>
    <row r="49822" spans="44:74">
      <c r="AR49822" s="8"/>
      <c r="BV49822" s="38"/>
    </row>
    <row r="49823" spans="44:74">
      <c r="AR49823" s="8"/>
      <c r="BV49823" s="38"/>
    </row>
    <row r="49824" spans="44:74">
      <c r="AR49824" s="8"/>
      <c r="BV49824" s="38"/>
    </row>
    <row r="49825" spans="44:74">
      <c r="AR49825" s="8"/>
      <c r="BV49825" s="38"/>
    </row>
    <row r="49826" spans="44:74">
      <c r="AR49826" s="8"/>
      <c r="BV49826" s="38"/>
    </row>
    <row r="49827" spans="44:74">
      <c r="AR49827" s="8"/>
      <c r="BV49827" s="38"/>
    </row>
    <row r="49828" spans="44:74">
      <c r="AR49828" s="8"/>
      <c r="BV49828" s="38"/>
    </row>
    <row r="49829" spans="44:74">
      <c r="AR49829" s="8"/>
      <c r="BV49829" s="38"/>
    </row>
    <row r="49830" spans="44:74">
      <c r="AR49830" s="8"/>
      <c r="BV49830" s="38"/>
    </row>
    <row r="49831" spans="44:74">
      <c r="AR49831" s="8"/>
      <c r="BV49831" s="38"/>
    </row>
    <row r="49832" spans="44:74">
      <c r="AR49832" s="8"/>
      <c r="BV49832" s="38"/>
    </row>
    <row r="49833" spans="44:74">
      <c r="AR49833" s="8"/>
      <c r="BV49833" s="38"/>
    </row>
    <row r="49834" spans="44:74">
      <c r="AR49834" s="8"/>
      <c r="BV49834" s="38"/>
    </row>
    <row r="49835" spans="44:74">
      <c r="AR49835" s="8"/>
      <c r="BV49835" s="38"/>
    </row>
    <row r="49836" spans="44:74">
      <c r="AR49836" s="8"/>
      <c r="BV49836" s="38"/>
    </row>
    <row r="49837" spans="44:74">
      <c r="AR49837" s="8"/>
      <c r="BV49837" s="38"/>
    </row>
    <row r="49838" spans="44:74">
      <c r="AR49838" s="8"/>
      <c r="BV49838" s="38"/>
    </row>
    <row r="49839" spans="44:74">
      <c r="AR49839" s="8"/>
      <c r="BV49839" s="38"/>
    </row>
    <row r="49840" spans="44:74">
      <c r="AR49840" s="8"/>
      <c r="BV49840" s="38"/>
    </row>
    <row r="49841" spans="44:74">
      <c r="AR49841" s="8"/>
      <c r="BV49841" s="38"/>
    </row>
    <row r="49842" spans="44:74">
      <c r="AR49842" s="8"/>
      <c r="BV49842" s="38"/>
    </row>
    <row r="49843" spans="44:74">
      <c r="AR49843" s="8"/>
      <c r="BV49843" s="38"/>
    </row>
    <row r="49844" spans="44:74">
      <c r="AR49844" s="8"/>
      <c r="BV49844" s="38"/>
    </row>
    <row r="49845" spans="44:74">
      <c r="AR49845" s="8"/>
      <c r="BV49845" s="38"/>
    </row>
    <row r="49846" spans="44:74">
      <c r="AR49846" s="8"/>
      <c r="BV49846" s="38"/>
    </row>
    <row r="49847" spans="44:74">
      <c r="AR49847" s="8"/>
      <c r="BV49847" s="38"/>
    </row>
    <row r="49848" spans="44:74">
      <c r="AR49848" s="8"/>
      <c r="BV49848" s="38"/>
    </row>
    <row r="49849" spans="44:74">
      <c r="AR49849" s="8"/>
      <c r="BV49849" s="38"/>
    </row>
    <row r="49850" spans="44:74">
      <c r="AR49850" s="8"/>
      <c r="BV49850" s="38"/>
    </row>
    <row r="49851" spans="44:74">
      <c r="AR49851" s="8"/>
      <c r="BV49851" s="38"/>
    </row>
    <row r="49852" spans="44:74">
      <c r="AR49852" s="8"/>
      <c r="BV49852" s="38"/>
    </row>
    <row r="49853" spans="44:74">
      <c r="AR49853" s="8"/>
      <c r="BV49853" s="38"/>
    </row>
    <row r="49854" spans="44:74">
      <c r="AR49854" s="8"/>
      <c r="BV49854" s="38"/>
    </row>
    <row r="49855" spans="44:74">
      <c r="AR49855" s="8"/>
      <c r="BV49855" s="38"/>
    </row>
    <row r="49856" spans="44:74">
      <c r="AR49856" s="8"/>
      <c r="BV49856" s="38"/>
    </row>
    <row r="49857" spans="44:74">
      <c r="AR49857" s="8"/>
      <c r="BV49857" s="38"/>
    </row>
    <row r="49858" spans="44:74">
      <c r="AR49858" s="8"/>
      <c r="BV49858" s="38"/>
    </row>
    <row r="49859" spans="44:74">
      <c r="AR49859" s="8"/>
      <c r="BV49859" s="38"/>
    </row>
    <row r="49860" spans="44:74">
      <c r="AR49860" s="8"/>
      <c r="BV49860" s="38"/>
    </row>
    <row r="49861" spans="44:74">
      <c r="AR49861" s="8"/>
      <c r="BV49861" s="38"/>
    </row>
    <row r="49862" spans="44:74">
      <c r="AR49862" s="8"/>
      <c r="BV49862" s="38"/>
    </row>
    <row r="49863" spans="44:74">
      <c r="AR49863" s="8"/>
      <c r="BV49863" s="38"/>
    </row>
    <row r="49864" spans="44:74">
      <c r="AR49864" s="8"/>
      <c r="BV49864" s="38"/>
    </row>
    <row r="49865" spans="44:74">
      <c r="AR49865" s="8"/>
      <c r="BV49865" s="38"/>
    </row>
    <row r="49866" spans="44:74">
      <c r="AR49866" s="8"/>
      <c r="BV49866" s="38"/>
    </row>
    <row r="49867" spans="44:74">
      <c r="AR49867" s="8"/>
      <c r="BV49867" s="38"/>
    </row>
    <row r="49868" spans="44:74">
      <c r="AR49868" s="8"/>
      <c r="BV49868" s="38"/>
    </row>
    <row r="49869" spans="44:74">
      <c r="AR49869" s="8"/>
      <c r="BV49869" s="38"/>
    </row>
    <row r="49870" spans="44:74">
      <c r="AR49870" s="8"/>
      <c r="BV49870" s="38"/>
    </row>
    <row r="49871" spans="44:74">
      <c r="AR49871" s="8"/>
      <c r="BV49871" s="38"/>
    </row>
    <row r="49872" spans="44:74">
      <c r="AR49872" s="8"/>
      <c r="BV49872" s="38"/>
    </row>
    <row r="49873" spans="44:74">
      <c r="AR49873" s="8"/>
      <c r="BV49873" s="38"/>
    </row>
    <row r="49874" spans="44:74">
      <c r="AR49874" s="8"/>
      <c r="BV49874" s="38"/>
    </row>
    <row r="49875" spans="44:74">
      <c r="AR49875" s="8"/>
      <c r="BV49875" s="38"/>
    </row>
    <row r="49876" spans="44:74">
      <c r="AR49876" s="8"/>
      <c r="BV49876" s="38"/>
    </row>
    <row r="49877" spans="44:74">
      <c r="AR49877" s="8"/>
      <c r="BV49877" s="38"/>
    </row>
    <row r="49878" spans="44:74">
      <c r="AR49878" s="8"/>
      <c r="BV49878" s="38"/>
    </row>
    <row r="49879" spans="44:74">
      <c r="AR49879" s="8"/>
      <c r="BV49879" s="38"/>
    </row>
    <row r="49880" spans="44:74">
      <c r="AR49880" s="8"/>
      <c r="BV49880" s="38"/>
    </row>
    <row r="49881" spans="44:74">
      <c r="AR49881" s="8"/>
      <c r="BV49881" s="38"/>
    </row>
    <row r="49882" spans="44:74">
      <c r="AR49882" s="8"/>
      <c r="BV49882" s="38"/>
    </row>
    <row r="49883" spans="44:74">
      <c r="AR49883" s="8"/>
      <c r="BV49883" s="38"/>
    </row>
    <row r="49884" spans="44:74">
      <c r="AR49884" s="8"/>
      <c r="BV49884" s="38"/>
    </row>
    <row r="49885" spans="44:74">
      <c r="AR49885" s="8"/>
      <c r="BV49885" s="38"/>
    </row>
    <row r="49886" spans="44:74">
      <c r="AR49886" s="8"/>
      <c r="BV49886" s="38"/>
    </row>
    <row r="49887" spans="44:74">
      <c r="AR49887" s="8"/>
      <c r="BV49887" s="38"/>
    </row>
    <row r="49888" spans="44:74">
      <c r="AR49888" s="8"/>
      <c r="BV49888" s="38"/>
    </row>
    <row r="49889" spans="44:74">
      <c r="AR49889" s="8"/>
      <c r="BV49889" s="38"/>
    </row>
    <row r="49890" spans="44:74">
      <c r="AR49890" s="8"/>
      <c r="BV49890" s="38"/>
    </row>
    <row r="49891" spans="44:74">
      <c r="AR49891" s="8"/>
      <c r="BV49891" s="38"/>
    </row>
    <row r="49892" spans="44:74">
      <c r="AR49892" s="8"/>
      <c r="BV49892" s="38"/>
    </row>
    <row r="49893" spans="44:74">
      <c r="AR49893" s="8"/>
      <c r="BV49893" s="38"/>
    </row>
    <row r="49894" spans="44:74">
      <c r="AR49894" s="8"/>
      <c r="BV49894" s="38"/>
    </row>
    <row r="49895" spans="44:74">
      <c r="AR49895" s="8"/>
      <c r="BV49895" s="38"/>
    </row>
    <row r="49896" spans="44:74">
      <c r="AR49896" s="8"/>
      <c r="BV49896" s="38"/>
    </row>
    <row r="49897" spans="44:74">
      <c r="AR49897" s="8"/>
      <c r="BV49897" s="38"/>
    </row>
    <row r="49898" spans="44:74">
      <c r="AR49898" s="8"/>
      <c r="BV49898" s="38"/>
    </row>
    <row r="49899" spans="44:74">
      <c r="AR49899" s="8"/>
      <c r="BV49899" s="38"/>
    </row>
    <row r="49900" spans="44:74">
      <c r="AR49900" s="8"/>
      <c r="BV49900" s="38"/>
    </row>
    <row r="49901" spans="44:74">
      <c r="AR49901" s="8"/>
      <c r="BV49901" s="38"/>
    </row>
    <row r="49902" spans="44:74">
      <c r="AR49902" s="8"/>
      <c r="BV49902" s="38"/>
    </row>
    <row r="49903" spans="44:74">
      <c r="AR49903" s="8"/>
      <c r="BV49903" s="38"/>
    </row>
    <row r="49904" spans="44:74">
      <c r="AR49904" s="8"/>
      <c r="BV49904" s="38"/>
    </row>
    <row r="49905" spans="44:74">
      <c r="AR49905" s="8"/>
      <c r="BV49905" s="38"/>
    </row>
    <row r="49906" spans="44:74">
      <c r="AR49906" s="8"/>
      <c r="BV49906" s="38"/>
    </row>
    <row r="49907" spans="44:74">
      <c r="AR49907" s="8"/>
      <c r="BV49907" s="38"/>
    </row>
    <row r="49908" spans="44:74">
      <c r="AR49908" s="8"/>
      <c r="BV49908" s="38"/>
    </row>
    <row r="49909" spans="44:74">
      <c r="AR49909" s="8"/>
      <c r="BV49909" s="38"/>
    </row>
    <row r="49910" spans="44:74">
      <c r="AR49910" s="8"/>
      <c r="BV49910" s="38"/>
    </row>
    <row r="49911" spans="44:74">
      <c r="AR49911" s="8"/>
      <c r="BV49911" s="38"/>
    </row>
    <row r="49912" spans="44:74">
      <c r="AR49912" s="8"/>
      <c r="BV49912" s="38"/>
    </row>
    <row r="49913" spans="44:74">
      <c r="AR49913" s="8"/>
      <c r="BV49913" s="38"/>
    </row>
    <row r="49914" spans="44:74">
      <c r="AR49914" s="8"/>
      <c r="BV49914" s="38"/>
    </row>
    <row r="49915" spans="44:74">
      <c r="AR49915" s="8"/>
      <c r="BV49915" s="38"/>
    </row>
    <row r="49916" spans="44:74">
      <c r="AR49916" s="8"/>
      <c r="BV49916" s="38"/>
    </row>
    <row r="49917" spans="44:74">
      <c r="AR49917" s="8"/>
      <c r="BV49917" s="38"/>
    </row>
    <row r="49918" spans="44:74">
      <c r="AR49918" s="8"/>
      <c r="BV49918" s="38"/>
    </row>
    <row r="49919" spans="44:74">
      <c r="AR49919" s="8"/>
      <c r="BV49919" s="38"/>
    </row>
    <row r="49920" spans="44:74">
      <c r="AR49920" s="8"/>
      <c r="BV49920" s="38"/>
    </row>
    <row r="49921" spans="44:74">
      <c r="AR49921" s="8"/>
      <c r="BV49921" s="38"/>
    </row>
    <row r="49922" spans="44:74">
      <c r="AR49922" s="8"/>
      <c r="BV49922" s="38"/>
    </row>
    <row r="49923" spans="44:74">
      <c r="AR49923" s="8"/>
      <c r="BV49923" s="38"/>
    </row>
    <row r="49924" spans="44:74">
      <c r="AR49924" s="8"/>
      <c r="BV49924" s="38"/>
    </row>
    <row r="49925" spans="44:74">
      <c r="AR49925" s="8"/>
      <c r="BV49925" s="38"/>
    </row>
    <row r="49926" spans="44:74">
      <c r="AR49926" s="8"/>
      <c r="BV49926" s="38"/>
    </row>
    <row r="49927" spans="44:74">
      <c r="AR49927" s="8"/>
      <c r="BV49927" s="38"/>
    </row>
    <row r="49928" spans="44:74">
      <c r="AR49928" s="8"/>
      <c r="BV49928" s="38"/>
    </row>
    <row r="49929" spans="44:74">
      <c r="AR49929" s="8"/>
      <c r="BV49929" s="38"/>
    </row>
    <row r="49930" spans="44:74">
      <c r="AR49930" s="8"/>
      <c r="BV49930" s="38"/>
    </row>
    <row r="49931" spans="44:74">
      <c r="AR49931" s="8"/>
      <c r="BV49931" s="38"/>
    </row>
    <row r="49932" spans="44:74">
      <c r="AR49932" s="8"/>
      <c r="BV49932" s="38"/>
    </row>
    <row r="49933" spans="44:74">
      <c r="AR49933" s="8"/>
      <c r="BV49933" s="38"/>
    </row>
    <row r="49934" spans="44:74">
      <c r="AR49934" s="8"/>
      <c r="BV49934" s="38"/>
    </row>
    <row r="49935" spans="44:74">
      <c r="AR49935" s="8"/>
      <c r="BV49935" s="38"/>
    </row>
    <row r="49936" spans="44:74">
      <c r="AR49936" s="8"/>
      <c r="BV49936" s="38"/>
    </row>
    <row r="49937" spans="44:74">
      <c r="AR49937" s="8"/>
      <c r="BV49937" s="38"/>
    </row>
    <row r="49938" spans="44:74">
      <c r="AR49938" s="8"/>
      <c r="BV49938" s="38"/>
    </row>
    <row r="49939" spans="44:74">
      <c r="AR49939" s="8"/>
      <c r="BV49939" s="38"/>
    </row>
    <row r="49940" spans="44:74">
      <c r="AR49940" s="8"/>
      <c r="BV49940" s="38"/>
    </row>
    <row r="49941" spans="44:74">
      <c r="AR49941" s="8"/>
      <c r="BV49941" s="38"/>
    </row>
    <row r="49942" spans="44:74">
      <c r="AR49942" s="8"/>
      <c r="BV49942" s="38"/>
    </row>
    <row r="49943" spans="44:74">
      <c r="AR49943" s="8"/>
      <c r="BV49943" s="38"/>
    </row>
    <row r="49944" spans="44:74">
      <c r="AR49944" s="8"/>
      <c r="BV49944" s="38"/>
    </row>
    <row r="49945" spans="44:74">
      <c r="AR49945" s="8"/>
      <c r="BV49945" s="38"/>
    </row>
    <row r="49946" spans="44:74">
      <c r="AR49946" s="8"/>
      <c r="BV49946" s="38"/>
    </row>
    <row r="49947" spans="44:74">
      <c r="AR49947" s="8"/>
      <c r="BV49947" s="38"/>
    </row>
    <row r="49948" spans="44:74">
      <c r="AR49948" s="8"/>
      <c r="BV49948" s="38"/>
    </row>
    <row r="49949" spans="44:74">
      <c r="AR49949" s="8"/>
      <c r="BV49949" s="38"/>
    </row>
    <row r="49950" spans="44:74">
      <c r="AR49950" s="8"/>
      <c r="BV49950" s="38"/>
    </row>
    <row r="49951" spans="44:74">
      <c r="AR49951" s="8"/>
      <c r="BV49951" s="38"/>
    </row>
    <row r="49952" spans="44:74">
      <c r="AR49952" s="8"/>
      <c r="BV49952" s="38"/>
    </row>
    <row r="49953" spans="44:74">
      <c r="AR49953" s="8"/>
      <c r="BV49953" s="38"/>
    </row>
    <row r="49954" spans="44:74">
      <c r="AR49954" s="8"/>
      <c r="BV49954" s="38"/>
    </row>
    <row r="49955" spans="44:74">
      <c r="AR49955" s="8"/>
      <c r="BV49955" s="38"/>
    </row>
    <row r="49956" spans="44:74">
      <c r="AR49956" s="8"/>
      <c r="BV49956" s="38"/>
    </row>
    <row r="49957" spans="44:74">
      <c r="AR49957" s="8"/>
      <c r="BV49957" s="38"/>
    </row>
    <row r="49958" spans="44:74">
      <c r="AR49958" s="8"/>
      <c r="BV49958" s="38"/>
    </row>
    <row r="49959" spans="44:74">
      <c r="AR49959" s="8"/>
      <c r="BV49959" s="38"/>
    </row>
    <row r="49960" spans="44:74">
      <c r="AR49960" s="8"/>
      <c r="BV49960" s="38"/>
    </row>
    <row r="49961" spans="44:74">
      <c r="AR49961" s="8"/>
      <c r="BV49961" s="38"/>
    </row>
    <row r="49962" spans="44:74">
      <c r="AR49962" s="8"/>
      <c r="BV49962" s="38"/>
    </row>
    <row r="49963" spans="44:74">
      <c r="AR49963" s="8"/>
      <c r="BV49963" s="38"/>
    </row>
    <row r="49964" spans="44:74">
      <c r="AR49964" s="8"/>
      <c r="BV49964" s="38"/>
    </row>
    <row r="49965" spans="44:74">
      <c r="AR49965" s="8"/>
      <c r="BV49965" s="38"/>
    </row>
    <row r="49966" spans="44:74">
      <c r="AR49966" s="8"/>
      <c r="BV49966" s="38"/>
    </row>
    <row r="49967" spans="44:74">
      <c r="AR49967" s="8"/>
      <c r="BV49967" s="38"/>
    </row>
    <row r="49968" spans="44:74">
      <c r="AR49968" s="8"/>
      <c r="BV49968" s="38"/>
    </row>
    <row r="49969" spans="44:74">
      <c r="AR49969" s="8"/>
      <c r="BV49969" s="38"/>
    </row>
    <row r="49970" spans="44:74">
      <c r="AR49970" s="8"/>
      <c r="BV49970" s="38"/>
    </row>
    <row r="49971" spans="44:74">
      <c r="AR49971" s="8"/>
      <c r="BV49971" s="38"/>
    </row>
    <row r="49972" spans="44:74">
      <c r="AR49972" s="8"/>
      <c r="BV49972" s="38"/>
    </row>
    <row r="49973" spans="44:74">
      <c r="AR49973" s="8"/>
      <c r="BV49973" s="38"/>
    </row>
    <row r="49974" spans="44:74">
      <c r="AR49974" s="8"/>
      <c r="BV49974" s="38"/>
    </row>
    <row r="49975" spans="44:74">
      <c r="AR49975" s="8"/>
      <c r="BV49975" s="38"/>
    </row>
    <row r="49976" spans="44:74">
      <c r="AR49976" s="8"/>
      <c r="BV49976" s="38"/>
    </row>
    <row r="49977" spans="44:74">
      <c r="AR49977" s="8"/>
      <c r="BV49977" s="38"/>
    </row>
    <row r="49978" spans="44:74">
      <c r="AR49978" s="8"/>
      <c r="BV49978" s="38"/>
    </row>
    <row r="49979" spans="44:74">
      <c r="AR49979" s="8"/>
      <c r="BV49979" s="38"/>
    </row>
    <row r="49980" spans="44:74">
      <c r="AR49980" s="8"/>
      <c r="BV49980" s="38"/>
    </row>
    <row r="49981" spans="44:74">
      <c r="AR49981" s="8"/>
      <c r="BV49981" s="38"/>
    </row>
    <row r="49982" spans="44:74">
      <c r="AR49982" s="8"/>
      <c r="BV49982" s="38"/>
    </row>
    <row r="49983" spans="44:74">
      <c r="AR49983" s="8"/>
      <c r="BV49983" s="38"/>
    </row>
    <row r="49984" spans="44:74">
      <c r="AR49984" s="8"/>
      <c r="BV49984" s="38"/>
    </row>
    <row r="49985" spans="44:74">
      <c r="AR49985" s="8"/>
      <c r="BV49985" s="38"/>
    </row>
    <row r="49986" spans="44:74">
      <c r="AR49986" s="8"/>
      <c r="BV49986" s="38"/>
    </row>
    <row r="49987" spans="44:74">
      <c r="AR49987" s="8"/>
      <c r="BV49987" s="38"/>
    </row>
    <row r="49988" spans="44:74">
      <c r="AR49988" s="8"/>
      <c r="BV49988" s="38"/>
    </row>
    <row r="49989" spans="44:74">
      <c r="AR49989" s="8"/>
      <c r="BV49989" s="38"/>
    </row>
    <row r="49990" spans="44:74">
      <c r="AR49990" s="8"/>
      <c r="BV49990" s="38"/>
    </row>
    <row r="49991" spans="44:74">
      <c r="AR49991" s="8"/>
      <c r="BV49991" s="38"/>
    </row>
    <row r="49992" spans="44:74">
      <c r="AR49992" s="8"/>
      <c r="BV49992" s="38"/>
    </row>
    <row r="49993" spans="44:74">
      <c r="AR49993" s="8"/>
      <c r="BV49993" s="38"/>
    </row>
    <row r="49994" spans="44:74">
      <c r="AR49994" s="8"/>
      <c r="BV49994" s="38"/>
    </row>
    <row r="49995" spans="44:74">
      <c r="AR49995" s="8"/>
      <c r="BV49995" s="38"/>
    </row>
    <row r="49996" spans="44:74">
      <c r="AR49996" s="8"/>
      <c r="BV49996" s="38"/>
    </row>
    <row r="49997" spans="44:74">
      <c r="AR49997" s="8"/>
      <c r="BV49997" s="38"/>
    </row>
    <row r="49998" spans="44:74">
      <c r="AR49998" s="8"/>
      <c r="BV49998" s="38"/>
    </row>
    <row r="49999" spans="44:74">
      <c r="AR49999" s="8"/>
      <c r="BV49999" s="38"/>
    </row>
    <row r="50000" spans="44:74">
      <c r="AR50000" s="8"/>
      <c r="BV50000" s="38"/>
    </row>
    <row r="50001" spans="44:74">
      <c r="AR50001" s="8"/>
      <c r="BV50001" s="38"/>
    </row>
    <row r="50002" spans="44:74">
      <c r="AR50002" s="8"/>
      <c r="BV50002" s="38"/>
    </row>
    <row r="50003" spans="44:74">
      <c r="AR50003" s="8"/>
      <c r="BV50003" s="38"/>
    </row>
    <row r="50004" spans="44:74">
      <c r="AR50004" s="8"/>
      <c r="BV50004" s="38"/>
    </row>
    <row r="50005" spans="44:74">
      <c r="AR50005" s="8"/>
      <c r="BV50005" s="38"/>
    </row>
    <row r="50006" spans="44:74">
      <c r="AR50006" s="8"/>
      <c r="BV50006" s="38"/>
    </row>
    <row r="50007" spans="44:74">
      <c r="AR50007" s="8"/>
      <c r="BV50007" s="38"/>
    </row>
    <row r="50008" spans="44:74">
      <c r="AR50008" s="8"/>
      <c r="BV50008" s="38"/>
    </row>
    <row r="50009" spans="44:74">
      <c r="AR50009" s="8"/>
      <c r="BV50009" s="38"/>
    </row>
    <row r="50010" spans="44:74">
      <c r="AR50010" s="8"/>
      <c r="BV50010" s="38"/>
    </row>
    <row r="50011" spans="44:74">
      <c r="AR50011" s="8"/>
      <c r="BV50011" s="38"/>
    </row>
    <row r="50012" spans="44:74">
      <c r="AR50012" s="8"/>
      <c r="BV50012" s="38"/>
    </row>
    <row r="50013" spans="44:74">
      <c r="AR50013" s="8"/>
      <c r="BV50013" s="38"/>
    </row>
    <row r="50014" spans="44:74">
      <c r="AR50014" s="8"/>
      <c r="BV50014" s="38"/>
    </row>
    <row r="50015" spans="44:74">
      <c r="AR50015" s="8"/>
      <c r="BV50015" s="38"/>
    </row>
    <row r="50016" spans="44:74">
      <c r="AR50016" s="8"/>
      <c r="BV50016" s="38"/>
    </row>
    <row r="50017" spans="44:74">
      <c r="AR50017" s="8"/>
      <c r="BV50017" s="38"/>
    </row>
    <row r="50018" spans="44:74">
      <c r="AR50018" s="8"/>
      <c r="BV50018" s="38"/>
    </row>
    <row r="50019" spans="44:74">
      <c r="AR50019" s="8"/>
      <c r="BV50019" s="38"/>
    </row>
    <row r="50020" spans="44:74">
      <c r="AR50020" s="8"/>
      <c r="BV50020" s="38"/>
    </row>
    <row r="50021" spans="44:74">
      <c r="AR50021" s="8"/>
      <c r="BV50021" s="38"/>
    </row>
    <row r="50022" spans="44:74">
      <c r="AR50022" s="8"/>
      <c r="BV50022" s="38"/>
    </row>
    <row r="50023" spans="44:74">
      <c r="AR50023" s="8"/>
      <c r="BV50023" s="38"/>
    </row>
    <row r="50024" spans="44:74">
      <c r="AR50024" s="8"/>
      <c r="BV50024" s="38"/>
    </row>
    <row r="50025" spans="44:74">
      <c r="AR50025" s="8"/>
      <c r="BV50025" s="38"/>
    </row>
    <row r="50026" spans="44:74">
      <c r="AR50026" s="8"/>
      <c r="BV50026" s="38"/>
    </row>
    <row r="50027" spans="44:74">
      <c r="AR50027" s="8"/>
      <c r="BV50027" s="38"/>
    </row>
    <row r="50028" spans="44:74">
      <c r="AR50028" s="8"/>
      <c r="BV50028" s="38"/>
    </row>
    <row r="50029" spans="44:74">
      <c r="AR50029" s="8"/>
      <c r="BV50029" s="38"/>
    </row>
    <row r="50030" spans="44:74">
      <c r="AR50030" s="8"/>
      <c r="BV50030" s="38"/>
    </row>
    <row r="50031" spans="44:74">
      <c r="AR50031" s="8"/>
      <c r="BV50031" s="38"/>
    </row>
    <row r="50032" spans="44:74">
      <c r="AR50032" s="8"/>
      <c r="BV50032" s="38"/>
    </row>
    <row r="50033" spans="44:74">
      <c r="AR50033" s="8"/>
      <c r="BV50033" s="38"/>
    </row>
    <row r="50034" spans="44:74">
      <c r="AR50034" s="8"/>
      <c r="BV50034" s="38"/>
    </row>
    <row r="50035" spans="44:74">
      <c r="AR50035" s="8"/>
      <c r="BV50035" s="38"/>
    </row>
    <row r="50036" spans="44:74">
      <c r="AR50036" s="8"/>
      <c r="BV50036" s="38"/>
    </row>
    <row r="50037" spans="44:74">
      <c r="AR50037" s="8"/>
      <c r="BV50037" s="38"/>
    </row>
    <row r="50038" spans="44:74">
      <c r="AR50038" s="8"/>
      <c r="BV50038" s="38"/>
    </row>
    <row r="50039" spans="44:74">
      <c r="AR50039" s="8"/>
      <c r="BV50039" s="38"/>
    </row>
    <row r="50040" spans="44:74">
      <c r="AR50040" s="8"/>
      <c r="BV50040" s="38"/>
    </row>
    <row r="50041" spans="44:74">
      <c r="AR50041" s="8"/>
      <c r="BV50041" s="38"/>
    </row>
    <row r="50042" spans="44:74">
      <c r="AR50042" s="8"/>
      <c r="BV50042" s="38"/>
    </row>
    <row r="50043" spans="44:74">
      <c r="AR50043" s="8"/>
      <c r="BV50043" s="38"/>
    </row>
    <row r="50044" spans="44:74">
      <c r="AR50044" s="8"/>
      <c r="BV50044" s="38"/>
    </row>
    <row r="50045" spans="44:74">
      <c r="AR50045" s="8"/>
      <c r="BV50045" s="38"/>
    </row>
    <row r="50046" spans="44:74">
      <c r="AR50046" s="8"/>
      <c r="BV50046" s="38"/>
    </row>
    <row r="50047" spans="44:74">
      <c r="AR50047" s="8"/>
      <c r="BV50047" s="38"/>
    </row>
    <row r="50048" spans="44:74">
      <c r="AR50048" s="8"/>
      <c r="BV50048" s="38"/>
    </row>
    <row r="50049" spans="44:74">
      <c r="AR50049" s="8"/>
      <c r="BV50049" s="38"/>
    </row>
    <row r="50050" spans="44:74">
      <c r="AR50050" s="8"/>
      <c r="BV50050" s="38"/>
    </row>
    <row r="50051" spans="44:74">
      <c r="AR50051" s="8"/>
      <c r="BV50051" s="38"/>
    </row>
    <row r="50052" spans="44:74">
      <c r="AR50052" s="8"/>
      <c r="BV50052" s="38"/>
    </row>
    <row r="50053" spans="44:74">
      <c r="AR50053" s="8"/>
      <c r="BV50053" s="38"/>
    </row>
    <row r="50054" spans="44:74">
      <c r="AR50054" s="8"/>
      <c r="BV50054" s="38"/>
    </row>
    <row r="50055" spans="44:74">
      <c r="AR50055" s="8"/>
      <c r="BV50055" s="38"/>
    </row>
    <row r="50056" spans="44:74">
      <c r="AR50056" s="8"/>
      <c r="BV50056" s="38"/>
    </row>
    <row r="50057" spans="44:74">
      <c r="AR50057" s="8"/>
      <c r="BV50057" s="38"/>
    </row>
    <row r="50058" spans="44:74">
      <c r="AR50058" s="8"/>
      <c r="BV50058" s="38"/>
    </row>
    <row r="50059" spans="44:74">
      <c r="AR50059" s="8"/>
      <c r="BV50059" s="38"/>
    </row>
    <row r="50060" spans="44:74">
      <c r="AR50060" s="8"/>
      <c r="BV50060" s="38"/>
    </row>
    <row r="50061" spans="44:74">
      <c r="AR50061" s="8"/>
      <c r="BV50061" s="38"/>
    </row>
    <row r="50062" spans="44:74">
      <c r="AR50062" s="8"/>
      <c r="BV50062" s="38"/>
    </row>
    <row r="50063" spans="44:74">
      <c r="AR50063" s="8"/>
      <c r="BV50063" s="38"/>
    </row>
    <row r="50064" spans="44:74">
      <c r="AR50064" s="8"/>
      <c r="BV50064" s="38"/>
    </row>
    <row r="50065" spans="44:74">
      <c r="AR50065" s="8"/>
      <c r="BV50065" s="38"/>
    </row>
    <row r="50066" spans="44:74">
      <c r="AR50066" s="8"/>
      <c r="BV50066" s="38"/>
    </row>
    <row r="50067" spans="44:74">
      <c r="AR50067" s="8"/>
      <c r="BV50067" s="38"/>
    </row>
    <row r="50068" spans="44:74">
      <c r="AR50068" s="8"/>
      <c r="BV50068" s="38"/>
    </row>
    <row r="50069" spans="44:74">
      <c r="AR50069" s="8"/>
      <c r="BV50069" s="38"/>
    </row>
    <row r="50070" spans="44:74">
      <c r="AR50070" s="8"/>
      <c r="BV50070" s="38"/>
    </row>
    <row r="50071" spans="44:74">
      <c r="AR50071" s="8"/>
      <c r="BV50071" s="38"/>
    </row>
    <row r="50072" spans="44:74">
      <c r="AR50072" s="8"/>
      <c r="BV50072" s="38"/>
    </row>
    <row r="50073" spans="44:74">
      <c r="AR50073" s="8"/>
      <c r="BV50073" s="38"/>
    </row>
    <row r="50074" spans="44:74">
      <c r="AR50074" s="8"/>
      <c r="BV50074" s="38"/>
    </row>
    <row r="50075" spans="44:74">
      <c r="AR50075" s="8"/>
      <c r="BV50075" s="38"/>
    </row>
    <row r="50076" spans="44:74">
      <c r="AR50076" s="8"/>
      <c r="BV50076" s="38"/>
    </row>
    <row r="50077" spans="44:74">
      <c r="AR50077" s="8"/>
      <c r="BV50077" s="38"/>
    </row>
    <row r="50078" spans="44:74">
      <c r="AR50078" s="8"/>
      <c r="BV50078" s="38"/>
    </row>
    <row r="50079" spans="44:74">
      <c r="AR50079" s="8"/>
      <c r="BV50079" s="38"/>
    </row>
    <row r="50080" spans="44:74">
      <c r="AR50080" s="8"/>
      <c r="BV50080" s="38"/>
    </row>
    <row r="50081" spans="44:74">
      <c r="AR50081" s="8"/>
      <c r="BV50081" s="38"/>
    </row>
    <row r="50082" spans="44:74">
      <c r="AR50082" s="8"/>
      <c r="BV50082" s="38"/>
    </row>
    <row r="50083" spans="44:74">
      <c r="AR50083" s="8"/>
      <c r="BV50083" s="38"/>
    </row>
    <row r="50084" spans="44:74">
      <c r="AR50084" s="8"/>
      <c r="BV50084" s="38"/>
    </row>
    <row r="50085" spans="44:74">
      <c r="AR50085" s="8"/>
      <c r="BV50085" s="38"/>
    </row>
    <row r="50086" spans="44:74">
      <c r="AR50086" s="8"/>
      <c r="BV50086" s="38"/>
    </row>
    <row r="50087" spans="44:74">
      <c r="AR50087" s="8"/>
      <c r="BV50087" s="38"/>
    </row>
    <row r="50088" spans="44:74">
      <c r="AR50088" s="8"/>
      <c r="BV50088" s="38"/>
    </row>
    <row r="50089" spans="44:74">
      <c r="AR50089" s="8"/>
      <c r="BV50089" s="38"/>
    </row>
    <row r="50090" spans="44:74">
      <c r="AR50090" s="8"/>
      <c r="BV50090" s="38"/>
    </row>
    <row r="50091" spans="44:74">
      <c r="AR50091" s="8"/>
      <c r="BV50091" s="38"/>
    </row>
    <row r="50092" spans="44:74">
      <c r="AR50092" s="8"/>
      <c r="BV50092" s="38"/>
    </row>
    <row r="50093" spans="44:74">
      <c r="AR50093" s="8"/>
      <c r="BV50093" s="38"/>
    </row>
    <row r="50094" spans="44:74">
      <c r="AR50094" s="8"/>
      <c r="BV50094" s="38"/>
    </row>
    <row r="50095" spans="44:74">
      <c r="AR50095" s="8"/>
      <c r="BV50095" s="38"/>
    </row>
    <row r="50096" spans="44:74">
      <c r="AR50096" s="8"/>
      <c r="BV50096" s="38"/>
    </row>
    <row r="50097" spans="44:74">
      <c r="AR50097" s="8"/>
      <c r="BV50097" s="38"/>
    </row>
    <row r="50098" spans="44:74">
      <c r="AR50098" s="8"/>
      <c r="BV50098" s="38"/>
    </row>
    <row r="50099" spans="44:74">
      <c r="AR50099" s="8"/>
      <c r="BV50099" s="38"/>
    </row>
    <row r="50100" spans="44:74">
      <c r="AR50100" s="8"/>
      <c r="BV50100" s="38"/>
    </row>
    <row r="50101" spans="44:74">
      <c r="AR50101" s="8"/>
      <c r="BV50101" s="38"/>
    </row>
    <row r="50102" spans="44:74">
      <c r="AR50102" s="8"/>
      <c r="BV50102" s="38"/>
    </row>
    <row r="50103" spans="44:74">
      <c r="AR50103" s="8"/>
      <c r="BV50103" s="38"/>
    </row>
    <row r="50104" spans="44:74">
      <c r="AR50104" s="8"/>
      <c r="BV50104" s="38"/>
    </row>
    <row r="50105" spans="44:74">
      <c r="AR50105" s="8"/>
      <c r="BV50105" s="38"/>
    </row>
    <row r="50106" spans="44:74">
      <c r="AR50106" s="8"/>
      <c r="BV50106" s="38"/>
    </row>
    <row r="50107" spans="44:74">
      <c r="AR50107" s="8"/>
      <c r="BV50107" s="38"/>
    </row>
    <row r="50108" spans="44:74">
      <c r="AR50108" s="8"/>
      <c r="BV50108" s="38"/>
    </row>
    <row r="50109" spans="44:74">
      <c r="AR50109" s="8"/>
      <c r="BV50109" s="38"/>
    </row>
    <row r="50110" spans="44:74">
      <c r="AR50110" s="8"/>
      <c r="BV50110" s="38"/>
    </row>
    <row r="50111" spans="44:74">
      <c r="AR50111" s="8"/>
      <c r="BV50111" s="38"/>
    </row>
    <row r="50112" spans="44:74">
      <c r="AR50112" s="8"/>
      <c r="BV50112" s="38"/>
    </row>
    <row r="50113" spans="44:74">
      <c r="AR50113" s="8"/>
      <c r="BV50113" s="38"/>
    </row>
    <row r="50114" spans="44:74">
      <c r="AR50114" s="8"/>
      <c r="BV50114" s="38"/>
    </row>
    <row r="50115" spans="44:74">
      <c r="AR50115" s="8"/>
      <c r="BV50115" s="38"/>
    </row>
    <row r="50116" spans="44:74">
      <c r="AR50116" s="8"/>
      <c r="BV50116" s="38"/>
    </row>
    <row r="50117" spans="44:74">
      <c r="AR50117" s="8"/>
      <c r="BV50117" s="38"/>
    </row>
    <row r="50118" spans="44:74">
      <c r="AR50118" s="8"/>
      <c r="BV50118" s="38"/>
    </row>
    <row r="50119" spans="44:74">
      <c r="AR50119" s="8"/>
      <c r="BV50119" s="38"/>
    </row>
    <row r="50120" spans="44:74">
      <c r="AR50120" s="8"/>
      <c r="BV50120" s="38"/>
    </row>
    <row r="50121" spans="44:74">
      <c r="AR50121" s="8"/>
      <c r="BV50121" s="38"/>
    </row>
    <row r="50122" spans="44:74">
      <c r="AR50122" s="8"/>
      <c r="BV50122" s="38"/>
    </row>
    <row r="50123" spans="44:74">
      <c r="AR50123" s="8"/>
      <c r="BV50123" s="38"/>
    </row>
    <row r="50124" spans="44:74">
      <c r="AR50124" s="8"/>
      <c r="BV50124" s="38"/>
    </row>
    <row r="50125" spans="44:74">
      <c r="AR50125" s="8"/>
      <c r="BV50125" s="38"/>
    </row>
    <row r="50126" spans="44:74">
      <c r="AR50126" s="8"/>
      <c r="BV50126" s="38"/>
    </row>
    <row r="50127" spans="44:74">
      <c r="AR50127" s="8"/>
      <c r="BV50127" s="38"/>
    </row>
    <row r="50128" spans="44:74">
      <c r="AR50128" s="8"/>
      <c r="BV50128" s="38"/>
    </row>
    <row r="50129" spans="44:74">
      <c r="AR50129" s="8"/>
      <c r="BV50129" s="38"/>
    </row>
    <row r="50130" spans="44:74">
      <c r="AR50130" s="8"/>
      <c r="BV50130" s="38"/>
    </row>
    <row r="50131" spans="44:74">
      <c r="AR50131" s="8"/>
      <c r="BV50131" s="38"/>
    </row>
    <row r="50132" spans="44:74">
      <c r="AR50132" s="8"/>
      <c r="BV50132" s="38"/>
    </row>
    <row r="50133" spans="44:74">
      <c r="AR50133" s="8"/>
      <c r="BV50133" s="38"/>
    </row>
    <row r="50134" spans="44:74">
      <c r="AR50134" s="8"/>
      <c r="BV50134" s="38"/>
    </row>
    <row r="50135" spans="44:74">
      <c r="AR50135" s="8"/>
      <c r="BV50135" s="38"/>
    </row>
    <row r="50136" spans="44:74">
      <c r="AR50136" s="8"/>
      <c r="BV50136" s="38"/>
    </row>
    <row r="50137" spans="44:74">
      <c r="AR50137" s="8"/>
      <c r="BV50137" s="38"/>
    </row>
    <row r="50138" spans="44:74">
      <c r="AR50138" s="8"/>
      <c r="BV50138" s="38"/>
    </row>
    <row r="50139" spans="44:74">
      <c r="AR50139" s="8"/>
      <c r="BV50139" s="38"/>
    </row>
    <row r="50140" spans="44:74">
      <c r="AR50140" s="8"/>
      <c r="BV50140" s="38"/>
    </row>
    <row r="50141" spans="44:74">
      <c r="AR50141" s="8"/>
      <c r="BV50141" s="38"/>
    </row>
    <row r="50142" spans="44:74">
      <c r="AR50142" s="8"/>
      <c r="BV50142" s="38"/>
    </row>
    <row r="50143" spans="44:74">
      <c r="AR50143" s="8"/>
      <c r="BV50143" s="38"/>
    </row>
    <row r="50144" spans="44:74">
      <c r="AR50144" s="8"/>
      <c r="BV50144" s="38"/>
    </row>
    <row r="50145" spans="44:74">
      <c r="AR50145" s="8"/>
      <c r="BV50145" s="38"/>
    </row>
    <row r="50146" spans="44:74">
      <c r="AR50146" s="8"/>
      <c r="BV50146" s="38"/>
    </row>
    <row r="50147" spans="44:74">
      <c r="AR50147" s="8"/>
      <c r="BV50147" s="38"/>
    </row>
    <row r="50148" spans="44:74">
      <c r="AR50148" s="8"/>
      <c r="BV50148" s="38"/>
    </row>
    <row r="50149" spans="44:74">
      <c r="AR50149" s="8"/>
      <c r="BV50149" s="38"/>
    </row>
    <row r="50150" spans="44:74">
      <c r="AR50150" s="8"/>
      <c r="BV50150" s="38"/>
    </row>
    <row r="50151" spans="44:74">
      <c r="AR50151" s="8"/>
      <c r="BV50151" s="38"/>
    </row>
    <row r="50152" spans="44:74">
      <c r="AR50152" s="8"/>
      <c r="BV50152" s="38"/>
    </row>
    <row r="50153" spans="44:74">
      <c r="AR50153" s="8"/>
      <c r="BV50153" s="38"/>
    </row>
    <row r="50154" spans="44:74">
      <c r="AR50154" s="8"/>
      <c r="BV50154" s="38"/>
    </row>
    <row r="50155" spans="44:74">
      <c r="AR50155" s="8"/>
      <c r="BV50155" s="38"/>
    </row>
    <row r="50156" spans="44:74">
      <c r="AR50156" s="8"/>
      <c r="BV50156" s="38"/>
    </row>
    <row r="50157" spans="44:74">
      <c r="AR50157" s="8"/>
      <c r="BV50157" s="38"/>
    </row>
    <row r="50158" spans="44:74">
      <c r="AR50158" s="8"/>
      <c r="BV50158" s="38"/>
    </row>
    <row r="50159" spans="44:74">
      <c r="AR50159" s="8"/>
      <c r="BV50159" s="38"/>
    </row>
    <row r="50160" spans="44:74">
      <c r="AR50160" s="8"/>
      <c r="BV50160" s="38"/>
    </row>
    <row r="50161" spans="44:74">
      <c r="AR50161" s="8"/>
      <c r="BV50161" s="38"/>
    </row>
    <row r="50162" spans="44:74">
      <c r="AR50162" s="8"/>
      <c r="BV50162" s="38"/>
    </row>
    <row r="50163" spans="44:74">
      <c r="AR50163" s="8"/>
      <c r="BV50163" s="38"/>
    </row>
    <row r="50164" spans="44:74">
      <c r="AR50164" s="8"/>
      <c r="BV50164" s="38"/>
    </row>
    <row r="50165" spans="44:74">
      <c r="AR50165" s="8"/>
      <c r="BV50165" s="38"/>
    </row>
    <row r="50166" spans="44:74">
      <c r="AR50166" s="8"/>
      <c r="BV50166" s="38"/>
    </row>
    <row r="50167" spans="44:74">
      <c r="AR50167" s="8"/>
      <c r="BV50167" s="38"/>
    </row>
    <row r="50168" spans="44:74">
      <c r="AR50168" s="8"/>
      <c r="BV50168" s="38"/>
    </row>
    <row r="50169" spans="44:74">
      <c r="AR50169" s="8"/>
      <c r="BV50169" s="38"/>
    </row>
    <row r="50170" spans="44:74">
      <c r="AR50170" s="8"/>
      <c r="BV50170" s="38"/>
    </row>
    <row r="50171" spans="44:74">
      <c r="AR50171" s="8"/>
      <c r="BV50171" s="38"/>
    </row>
    <row r="50172" spans="44:74">
      <c r="AR50172" s="8"/>
      <c r="BV50172" s="38"/>
    </row>
    <row r="50173" spans="44:74">
      <c r="AR50173" s="8"/>
      <c r="BV50173" s="38"/>
    </row>
    <row r="50174" spans="44:74">
      <c r="AR50174" s="8"/>
      <c r="BV50174" s="38"/>
    </row>
    <row r="50175" spans="44:74">
      <c r="AR50175" s="8"/>
      <c r="BV50175" s="38"/>
    </row>
    <row r="50176" spans="44:74">
      <c r="AR50176" s="8"/>
      <c r="BV50176" s="38"/>
    </row>
    <row r="50177" spans="44:74">
      <c r="AR50177" s="8"/>
      <c r="BV50177" s="38"/>
    </row>
    <row r="50178" spans="44:74">
      <c r="AR50178" s="8"/>
      <c r="BV50178" s="38"/>
    </row>
    <row r="50179" spans="44:74">
      <c r="AR50179" s="8"/>
      <c r="BV50179" s="38"/>
    </row>
    <row r="50180" spans="44:74">
      <c r="AR50180" s="8"/>
      <c r="BV50180" s="38"/>
    </row>
    <row r="50181" spans="44:74">
      <c r="AR50181" s="8"/>
      <c r="BV50181" s="38"/>
    </row>
    <row r="50182" spans="44:74">
      <c r="AR50182" s="8"/>
      <c r="BV50182" s="38"/>
    </row>
    <row r="50183" spans="44:74">
      <c r="AR50183" s="8"/>
      <c r="BV50183" s="38"/>
    </row>
    <row r="50184" spans="44:74">
      <c r="AR50184" s="8"/>
      <c r="BV50184" s="38"/>
    </row>
    <row r="50185" spans="44:74">
      <c r="AR50185" s="8"/>
      <c r="BV50185" s="38"/>
    </row>
    <row r="50186" spans="44:74">
      <c r="AR50186" s="8"/>
      <c r="BV50186" s="38"/>
    </row>
    <row r="50187" spans="44:74">
      <c r="AR50187" s="8"/>
      <c r="BV50187" s="38"/>
    </row>
    <row r="50188" spans="44:74">
      <c r="AR50188" s="8"/>
      <c r="BV50188" s="38"/>
    </row>
    <row r="50189" spans="44:74">
      <c r="AR50189" s="8"/>
      <c r="BV50189" s="38"/>
    </row>
    <row r="50190" spans="44:74">
      <c r="AR50190" s="8"/>
      <c r="BV50190" s="38"/>
    </row>
    <row r="50191" spans="44:74">
      <c r="AR50191" s="8"/>
      <c r="BV50191" s="38"/>
    </row>
    <row r="50192" spans="44:74">
      <c r="AR50192" s="8"/>
      <c r="BV50192" s="38"/>
    </row>
    <row r="50193" spans="44:74">
      <c r="AR50193" s="8"/>
      <c r="BV50193" s="38"/>
    </row>
    <row r="50194" spans="44:74">
      <c r="AR50194" s="8"/>
      <c r="BV50194" s="38"/>
    </row>
    <row r="50195" spans="44:74">
      <c r="AR50195" s="8"/>
      <c r="BV50195" s="38"/>
    </row>
    <row r="50196" spans="44:74">
      <c r="AR50196" s="8"/>
      <c r="BV50196" s="38"/>
    </row>
    <row r="50197" spans="44:74">
      <c r="AR50197" s="8"/>
      <c r="BV50197" s="38"/>
    </row>
    <row r="50198" spans="44:74">
      <c r="AR50198" s="8"/>
      <c r="BV50198" s="38"/>
    </row>
    <row r="50199" spans="44:74">
      <c r="AR50199" s="8"/>
      <c r="BV50199" s="38"/>
    </row>
    <row r="50200" spans="44:74">
      <c r="AR50200" s="8"/>
      <c r="BV50200" s="38"/>
    </row>
    <row r="50201" spans="44:74">
      <c r="AR50201" s="8"/>
      <c r="BV50201" s="38"/>
    </row>
    <row r="50202" spans="44:74">
      <c r="AR50202" s="8"/>
      <c r="BV50202" s="38"/>
    </row>
    <row r="50203" spans="44:74">
      <c r="AR50203" s="8"/>
      <c r="BV50203" s="38"/>
    </row>
    <row r="50204" spans="44:74">
      <c r="AR50204" s="8"/>
      <c r="BV50204" s="38"/>
    </row>
    <row r="50205" spans="44:74">
      <c r="AR50205" s="8"/>
      <c r="BV50205" s="38"/>
    </row>
    <row r="50206" spans="44:74">
      <c r="AR50206" s="8"/>
      <c r="BV50206" s="38"/>
    </row>
    <row r="50207" spans="44:74">
      <c r="AR50207" s="8"/>
      <c r="BV50207" s="38"/>
    </row>
    <row r="50208" spans="44:74">
      <c r="AR50208" s="8"/>
      <c r="BV50208" s="38"/>
    </row>
    <row r="50209" spans="44:74">
      <c r="AR50209" s="8"/>
      <c r="BV50209" s="38"/>
    </row>
    <row r="50210" spans="44:74">
      <c r="AR50210" s="8"/>
      <c r="BV50210" s="38"/>
    </row>
    <row r="50211" spans="44:74">
      <c r="AR50211" s="8"/>
      <c r="BV50211" s="38"/>
    </row>
    <row r="50212" spans="44:74">
      <c r="AR50212" s="8"/>
      <c r="BV50212" s="38"/>
    </row>
    <row r="50213" spans="44:74">
      <c r="AR50213" s="8"/>
      <c r="BV50213" s="38"/>
    </row>
    <row r="50214" spans="44:74">
      <c r="AR50214" s="8"/>
      <c r="BV50214" s="38"/>
    </row>
    <row r="50215" spans="44:74">
      <c r="AR50215" s="8"/>
      <c r="BV50215" s="38"/>
    </row>
    <row r="50216" spans="44:74">
      <c r="AR50216" s="8"/>
      <c r="BV50216" s="38"/>
    </row>
    <row r="50217" spans="44:74">
      <c r="AR50217" s="8"/>
      <c r="BV50217" s="38"/>
    </row>
    <row r="50218" spans="44:74">
      <c r="AR50218" s="8"/>
      <c r="BV50218" s="38"/>
    </row>
    <row r="50219" spans="44:74">
      <c r="AR50219" s="8"/>
      <c r="BV50219" s="38"/>
    </row>
    <row r="50220" spans="44:74">
      <c r="AR50220" s="8"/>
      <c r="BV50220" s="38"/>
    </row>
    <row r="50221" spans="44:74">
      <c r="AR50221" s="8"/>
      <c r="BV50221" s="38"/>
    </row>
    <row r="50222" spans="44:74">
      <c r="AR50222" s="8"/>
      <c r="BV50222" s="38"/>
    </row>
    <row r="50223" spans="44:74">
      <c r="AR50223" s="8"/>
      <c r="BV50223" s="38"/>
    </row>
    <row r="50224" spans="44:74">
      <c r="AR50224" s="8"/>
      <c r="BV50224" s="38"/>
    </row>
    <row r="50225" spans="44:74">
      <c r="AR50225" s="8"/>
      <c r="BV50225" s="38"/>
    </row>
    <row r="50226" spans="44:74">
      <c r="AR50226" s="8"/>
      <c r="BV50226" s="38"/>
    </row>
    <row r="50227" spans="44:74">
      <c r="AR50227" s="8"/>
      <c r="BV50227" s="38"/>
    </row>
    <row r="50228" spans="44:74">
      <c r="AR50228" s="8"/>
      <c r="BV50228" s="38"/>
    </row>
    <row r="50229" spans="44:74">
      <c r="AR50229" s="8"/>
      <c r="BV50229" s="38"/>
    </row>
    <row r="50230" spans="44:74">
      <c r="AR50230" s="8"/>
      <c r="BV50230" s="38"/>
    </row>
    <row r="50231" spans="44:74">
      <c r="AR50231" s="8"/>
      <c r="BV50231" s="38"/>
    </row>
    <row r="50232" spans="44:74">
      <c r="AR50232" s="8"/>
      <c r="BV50232" s="38"/>
    </row>
    <row r="50233" spans="44:74">
      <c r="AR50233" s="8"/>
      <c r="BV50233" s="38"/>
    </row>
    <row r="50234" spans="44:74">
      <c r="AR50234" s="8"/>
      <c r="BV50234" s="38"/>
    </row>
    <row r="50235" spans="44:74">
      <c r="AR50235" s="8"/>
      <c r="BV50235" s="38"/>
    </row>
    <row r="50236" spans="44:74">
      <c r="AR50236" s="8"/>
      <c r="BV50236" s="38"/>
    </row>
    <row r="50237" spans="44:74">
      <c r="AR50237" s="8"/>
      <c r="BV50237" s="38"/>
    </row>
    <row r="50238" spans="44:74">
      <c r="AR50238" s="8"/>
      <c r="BV50238" s="38"/>
    </row>
    <row r="50239" spans="44:74">
      <c r="AR50239" s="8"/>
      <c r="BV50239" s="38"/>
    </row>
    <row r="50240" spans="44:74">
      <c r="AR50240" s="8"/>
      <c r="BV50240" s="38"/>
    </row>
    <row r="50241" spans="44:74">
      <c r="AR50241" s="8"/>
      <c r="BV50241" s="38"/>
    </row>
    <row r="50242" spans="44:74">
      <c r="AR50242" s="8"/>
      <c r="BV50242" s="38"/>
    </row>
    <row r="50243" spans="44:74">
      <c r="AR50243" s="8"/>
      <c r="BV50243" s="38"/>
    </row>
    <row r="50244" spans="44:74">
      <c r="AR50244" s="8"/>
      <c r="BV50244" s="38"/>
    </row>
    <row r="50245" spans="44:74">
      <c r="AR50245" s="8"/>
      <c r="BV50245" s="38"/>
    </row>
    <row r="50246" spans="44:74">
      <c r="AR50246" s="8"/>
      <c r="BV50246" s="38"/>
    </row>
    <row r="50247" spans="44:74">
      <c r="AR50247" s="8"/>
      <c r="BV50247" s="38"/>
    </row>
    <row r="50248" spans="44:74">
      <c r="AR50248" s="8"/>
      <c r="BV50248" s="38"/>
    </row>
    <row r="50249" spans="44:74">
      <c r="AR50249" s="8"/>
      <c r="BV50249" s="38"/>
    </row>
    <row r="50250" spans="44:74">
      <c r="AR50250" s="8"/>
      <c r="BV50250" s="38"/>
    </row>
    <row r="50251" spans="44:74">
      <c r="AR50251" s="8"/>
      <c r="BV50251" s="38"/>
    </row>
    <row r="50252" spans="44:74">
      <c r="AR50252" s="8"/>
      <c r="BV50252" s="38"/>
    </row>
    <row r="50253" spans="44:74">
      <c r="AR50253" s="8"/>
      <c r="BV50253" s="38"/>
    </row>
    <row r="50254" spans="44:74">
      <c r="AR50254" s="8"/>
      <c r="BV50254" s="38"/>
    </row>
    <row r="50255" spans="44:74">
      <c r="AR50255" s="8"/>
      <c r="BV50255" s="38"/>
    </row>
    <row r="50256" spans="44:74">
      <c r="AR50256" s="8"/>
      <c r="BV50256" s="38"/>
    </row>
    <row r="50257" spans="44:74">
      <c r="AR50257" s="8"/>
      <c r="BV50257" s="38"/>
    </row>
    <row r="50258" spans="44:74">
      <c r="AR50258" s="8"/>
      <c r="BV50258" s="38"/>
    </row>
    <row r="50259" spans="44:74">
      <c r="AR50259" s="8"/>
      <c r="BV50259" s="38"/>
    </row>
    <row r="50260" spans="44:74">
      <c r="AR50260" s="8"/>
      <c r="BV50260" s="38"/>
    </row>
    <row r="50261" spans="44:74">
      <c r="AR50261" s="8"/>
      <c r="BV50261" s="38"/>
    </row>
    <row r="50262" spans="44:74">
      <c r="AR50262" s="8"/>
      <c r="BV50262" s="38"/>
    </row>
    <row r="50263" spans="44:74">
      <c r="AR50263" s="8"/>
      <c r="BV50263" s="38"/>
    </row>
    <row r="50264" spans="44:74">
      <c r="AR50264" s="8"/>
      <c r="BV50264" s="38"/>
    </row>
    <row r="50265" spans="44:74">
      <c r="AR50265" s="8"/>
      <c r="BV50265" s="38"/>
    </row>
    <row r="50266" spans="44:74">
      <c r="AR50266" s="8"/>
      <c r="BV50266" s="38"/>
    </row>
    <row r="50267" spans="44:74">
      <c r="AR50267" s="8"/>
      <c r="BV50267" s="38"/>
    </row>
    <row r="50268" spans="44:74">
      <c r="AR50268" s="8"/>
      <c r="BV50268" s="38"/>
    </row>
    <row r="50269" spans="44:74">
      <c r="AR50269" s="8"/>
      <c r="BV50269" s="38"/>
    </row>
    <row r="50270" spans="44:74">
      <c r="AR50270" s="8"/>
      <c r="BV50270" s="38"/>
    </row>
    <row r="50271" spans="44:74">
      <c r="AR50271" s="8"/>
      <c r="BV50271" s="38"/>
    </row>
    <row r="50272" spans="44:74">
      <c r="AR50272" s="8"/>
      <c r="BV50272" s="38"/>
    </row>
    <row r="50273" spans="44:74">
      <c r="AR50273" s="8"/>
      <c r="BV50273" s="38"/>
    </row>
    <row r="50274" spans="44:74">
      <c r="AR50274" s="8"/>
      <c r="BV50274" s="38"/>
    </row>
    <row r="50275" spans="44:74">
      <c r="AR50275" s="8"/>
      <c r="BV50275" s="38"/>
    </row>
    <row r="50276" spans="44:74">
      <c r="AR50276" s="8"/>
      <c r="BV50276" s="38"/>
    </row>
    <row r="50277" spans="44:74">
      <c r="AR50277" s="8"/>
      <c r="BV50277" s="38"/>
    </row>
    <row r="50278" spans="44:74">
      <c r="AR50278" s="8"/>
      <c r="BV50278" s="38"/>
    </row>
    <row r="50279" spans="44:74">
      <c r="AR50279" s="8"/>
      <c r="BV50279" s="38"/>
    </row>
    <row r="50280" spans="44:74">
      <c r="AR50280" s="8"/>
      <c r="BV50280" s="38"/>
    </row>
    <row r="50281" spans="44:74">
      <c r="AR50281" s="8"/>
      <c r="BV50281" s="38"/>
    </row>
    <row r="50282" spans="44:74">
      <c r="AR50282" s="8"/>
      <c r="BV50282" s="38"/>
    </row>
    <row r="50283" spans="44:74">
      <c r="AR50283" s="8"/>
      <c r="BV50283" s="38"/>
    </row>
    <row r="50284" spans="44:74">
      <c r="AR50284" s="8"/>
      <c r="BV50284" s="38"/>
    </row>
    <row r="50285" spans="44:74">
      <c r="AR50285" s="8"/>
      <c r="BV50285" s="38"/>
    </row>
    <row r="50286" spans="44:74">
      <c r="AR50286" s="8"/>
      <c r="BV50286" s="38"/>
    </row>
    <row r="50287" spans="44:74">
      <c r="AR50287" s="8"/>
      <c r="BV50287" s="38"/>
    </row>
    <row r="50288" spans="44:74">
      <c r="AR50288" s="8"/>
      <c r="BV50288" s="38"/>
    </row>
    <row r="50289" spans="44:74">
      <c r="AR50289" s="8"/>
      <c r="BV50289" s="38"/>
    </row>
    <row r="50290" spans="44:74">
      <c r="AR50290" s="8"/>
      <c r="BV50290" s="38"/>
    </row>
    <row r="50291" spans="44:74">
      <c r="AR50291" s="8"/>
      <c r="BV50291" s="38"/>
    </row>
    <row r="50292" spans="44:74">
      <c r="AR50292" s="8"/>
      <c r="BV50292" s="38"/>
    </row>
    <row r="50293" spans="44:74">
      <c r="AR50293" s="8"/>
      <c r="BV50293" s="38"/>
    </row>
    <row r="50294" spans="44:74">
      <c r="AR50294" s="8"/>
      <c r="BV50294" s="38"/>
    </row>
    <row r="50295" spans="44:74">
      <c r="AR50295" s="8"/>
      <c r="BV50295" s="38"/>
    </row>
    <row r="50296" spans="44:74">
      <c r="AR50296" s="8"/>
      <c r="BV50296" s="38"/>
    </row>
    <row r="50297" spans="44:74">
      <c r="AR50297" s="8"/>
      <c r="BV50297" s="38"/>
    </row>
    <row r="50298" spans="44:74">
      <c r="AR50298" s="8"/>
      <c r="BV50298" s="38"/>
    </row>
    <row r="50299" spans="44:74">
      <c r="AR50299" s="8"/>
      <c r="BV50299" s="38"/>
    </row>
    <row r="50300" spans="44:74">
      <c r="AR50300" s="8"/>
      <c r="BV50300" s="38"/>
    </row>
    <row r="50301" spans="44:74">
      <c r="AR50301" s="8"/>
      <c r="BV50301" s="38"/>
    </row>
    <row r="50302" spans="44:74">
      <c r="AR50302" s="8"/>
      <c r="BV50302" s="38"/>
    </row>
    <row r="50303" spans="44:74">
      <c r="AR50303" s="8"/>
      <c r="BV50303" s="38"/>
    </row>
    <row r="50304" spans="44:74">
      <c r="AR50304" s="8"/>
      <c r="BV50304" s="38"/>
    </row>
    <row r="50305" spans="44:74">
      <c r="AR50305" s="8"/>
      <c r="BV50305" s="38"/>
    </row>
    <row r="50306" spans="44:74">
      <c r="AR50306" s="8"/>
      <c r="BV50306" s="38"/>
    </row>
    <row r="50307" spans="44:74">
      <c r="AR50307" s="8"/>
      <c r="BV50307" s="38"/>
    </row>
    <row r="50308" spans="44:74">
      <c r="AR50308" s="8"/>
      <c r="BV50308" s="38"/>
    </row>
    <row r="50309" spans="44:74">
      <c r="AR50309" s="8"/>
      <c r="BV50309" s="38"/>
    </row>
    <row r="50310" spans="44:74">
      <c r="AR50310" s="8"/>
      <c r="BV50310" s="38"/>
    </row>
    <row r="50311" spans="44:74">
      <c r="AR50311" s="8"/>
      <c r="BV50311" s="38"/>
    </row>
    <row r="50312" spans="44:74">
      <c r="AR50312" s="8"/>
      <c r="BV50312" s="38"/>
    </row>
    <row r="50313" spans="44:74">
      <c r="AR50313" s="8"/>
      <c r="BV50313" s="38"/>
    </row>
    <row r="50314" spans="44:74">
      <c r="AR50314" s="8"/>
      <c r="BV50314" s="38"/>
    </row>
    <row r="50315" spans="44:74">
      <c r="AR50315" s="8"/>
      <c r="BV50315" s="38"/>
    </row>
    <row r="50316" spans="44:74">
      <c r="AR50316" s="8"/>
      <c r="BV50316" s="38"/>
    </row>
    <row r="50317" spans="44:74">
      <c r="AR50317" s="8"/>
      <c r="BV50317" s="38"/>
    </row>
    <row r="50318" spans="44:74">
      <c r="AR50318" s="8"/>
      <c r="BV50318" s="38"/>
    </row>
    <row r="50319" spans="44:74">
      <c r="AR50319" s="8"/>
      <c r="BV50319" s="38"/>
    </row>
    <row r="50320" spans="44:74">
      <c r="AR50320" s="8"/>
      <c r="BV50320" s="38"/>
    </row>
    <row r="50321" spans="44:74">
      <c r="AR50321" s="8"/>
      <c r="BV50321" s="38"/>
    </row>
    <row r="50322" spans="44:74">
      <c r="AR50322" s="8"/>
      <c r="BV50322" s="38"/>
    </row>
    <row r="50323" spans="44:74">
      <c r="AR50323" s="8"/>
      <c r="BV50323" s="38"/>
    </row>
    <row r="50324" spans="44:74">
      <c r="AR50324" s="8"/>
      <c r="BV50324" s="38"/>
    </row>
    <row r="50325" spans="44:74">
      <c r="AR50325" s="8"/>
      <c r="BV50325" s="38"/>
    </row>
    <row r="50326" spans="44:74">
      <c r="AR50326" s="8"/>
      <c r="BV50326" s="38"/>
    </row>
    <row r="50327" spans="44:74">
      <c r="AR50327" s="8"/>
      <c r="BV50327" s="38"/>
    </row>
    <row r="50328" spans="44:74">
      <c r="AR50328" s="8"/>
      <c r="BV50328" s="38"/>
    </row>
    <row r="50329" spans="44:74">
      <c r="AR50329" s="8"/>
      <c r="BV50329" s="38"/>
    </row>
    <row r="50330" spans="44:74">
      <c r="AR50330" s="8"/>
      <c r="BV50330" s="38"/>
    </row>
    <row r="50331" spans="44:74">
      <c r="AR50331" s="8"/>
      <c r="BV50331" s="38"/>
    </row>
    <row r="50332" spans="44:74">
      <c r="AR50332" s="8"/>
      <c r="BV50332" s="38"/>
    </row>
    <row r="50333" spans="44:74">
      <c r="AR50333" s="8"/>
      <c r="BV50333" s="38"/>
    </row>
    <row r="50334" spans="44:74">
      <c r="AR50334" s="8"/>
      <c r="BV50334" s="38"/>
    </row>
    <row r="50335" spans="44:74">
      <c r="AR50335" s="8"/>
      <c r="BV50335" s="38"/>
    </row>
    <row r="50336" spans="44:74">
      <c r="AR50336" s="8"/>
      <c r="BV50336" s="38"/>
    </row>
    <row r="50337" spans="44:74">
      <c r="AR50337" s="8"/>
      <c r="BV50337" s="38"/>
    </row>
    <row r="50338" spans="44:74">
      <c r="AR50338" s="8"/>
      <c r="BV50338" s="38"/>
    </row>
    <row r="50339" spans="44:74">
      <c r="AR50339" s="8"/>
      <c r="BV50339" s="38"/>
    </row>
    <row r="50340" spans="44:74">
      <c r="AR50340" s="8"/>
      <c r="BV50340" s="38"/>
    </row>
    <row r="50341" spans="44:74">
      <c r="AR50341" s="8"/>
      <c r="BV50341" s="38"/>
    </row>
    <row r="50342" spans="44:74">
      <c r="AR50342" s="8"/>
      <c r="BV50342" s="38"/>
    </row>
    <row r="50343" spans="44:74">
      <c r="AR50343" s="8"/>
      <c r="BV50343" s="38"/>
    </row>
    <row r="50344" spans="44:74">
      <c r="AR50344" s="8"/>
      <c r="BV50344" s="38"/>
    </row>
    <row r="50345" spans="44:74">
      <c r="AR50345" s="8"/>
      <c r="BV50345" s="38"/>
    </row>
    <row r="50346" spans="44:74">
      <c r="AR50346" s="8"/>
      <c r="BV50346" s="38"/>
    </row>
    <row r="50347" spans="44:74">
      <c r="AR50347" s="8"/>
      <c r="BV50347" s="38"/>
    </row>
    <row r="50348" spans="44:74">
      <c r="AR50348" s="8"/>
      <c r="BV50348" s="38"/>
    </row>
    <row r="50349" spans="44:74">
      <c r="AR50349" s="8"/>
      <c r="BV50349" s="38"/>
    </row>
    <row r="50350" spans="44:74">
      <c r="AR50350" s="8"/>
      <c r="BV50350" s="38"/>
    </row>
    <row r="50351" spans="44:74">
      <c r="AR50351" s="8"/>
      <c r="BV50351" s="38"/>
    </row>
    <row r="50352" spans="44:74">
      <c r="AR50352" s="8"/>
      <c r="BV50352" s="38"/>
    </row>
    <row r="50353" spans="44:74">
      <c r="AR50353" s="8"/>
      <c r="BV50353" s="38"/>
    </row>
    <row r="50354" spans="44:74">
      <c r="AR50354" s="8"/>
      <c r="BV50354" s="38"/>
    </row>
    <row r="50355" spans="44:74">
      <c r="AR50355" s="8"/>
      <c r="BV50355" s="38"/>
    </row>
    <row r="50356" spans="44:74">
      <c r="AR50356" s="8"/>
      <c r="BV50356" s="38"/>
    </row>
    <row r="50357" spans="44:74">
      <c r="AR50357" s="8"/>
      <c r="BV50357" s="38"/>
    </row>
    <row r="50358" spans="44:74">
      <c r="AR50358" s="8"/>
      <c r="BV50358" s="38"/>
    </row>
    <row r="50359" spans="44:74">
      <c r="AR50359" s="8"/>
      <c r="BV50359" s="38"/>
    </row>
    <row r="50360" spans="44:74">
      <c r="AR50360" s="8"/>
      <c r="BV50360" s="38"/>
    </row>
    <row r="50361" spans="44:74">
      <c r="AR50361" s="8"/>
      <c r="BV50361" s="38"/>
    </row>
    <row r="50362" spans="44:74">
      <c r="AR50362" s="8"/>
      <c r="BV50362" s="38"/>
    </row>
    <row r="50363" spans="44:74">
      <c r="AR50363" s="8"/>
      <c r="BV50363" s="38"/>
    </row>
    <row r="50364" spans="44:74">
      <c r="AR50364" s="8"/>
      <c r="BV50364" s="38"/>
    </row>
    <row r="50365" spans="44:74">
      <c r="AR50365" s="8"/>
      <c r="BV50365" s="38"/>
    </row>
    <row r="50366" spans="44:74">
      <c r="AR50366" s="8"/>
      <c r="BV50366" s="38"/>
    </row>
    <row r="50367" spans="44:74">
      <c r="AR50367" s="8"/>
      <c r="BV50367" s="38"/>
    </row>
    <row r="50368" spans="44:74">
      <c r="AR50368" s="8"/>
      <c r="BV50368" s="38"/>
    </row>
    <row r="50369" spans="44:74">
      <c r="AR50369" s="8"/>
      <c r="BV50369" s="38"/>
    </row>
    <row r="50370" spans="44:74">
      <c r="AR50370" s="8"/>
      <c r="BV50370" s="38"/>
    </row>
    <row r="50371" spans="44:74">
      <c r="AR50371" s="8"/>
      <c r="BV50371" s="38"/>
    </row>
    <row r="50372" spans="44:74">
      <c r="AR50372" s="8"/>
      <c r="BV50372" s="38"/>
    </row>
    <row r="50373" spans="44:74">
      <c r="AR50373" s="8"/>
      <c r="BV50373" s="38"/>
    </row>
    <row r="50374" spans="44:74">
      <c r="AR50374" s="8"/>
      <c r="BV50374" s="38"/>
    </row>
    <row r="50375" spans="44:74">
      <c r="AR50375" s="8"/>
      <c r="BV50375" s="38"/>
    </row>
    <row r="50376" spans="44:74">
      <c r="AR50376" s="8"/>
      <c r="BV50376" s="38"/>
    </row>
    <row r="50377" spans="44:74">
      <c r="AR50377" s="8"/>
      <c r="BV50377" s="38"/>
    </row>
    <row r="50378" spans="44:74">
      <c r="AR50378" s="8"/>
      <c r="BV50378" s="38"/>
    </row>
    <row r="50379" spans="44:74">
      <c r="AR50379" s="8"/>
      <c r="BV50379" s="38"/>
    </row>
    <row r="50380" spans="44:74">
      <c r="AR50380" s="8"/>
      <c r="BV50380" s="38"/>
    </row>
    <row r="50381" spans="44:74">
      <c r="AR50381" s="8"/>
      <c r="BV50381" s="38"/>
    </row>
    <row r="50382" spans="44:74">
      <c r="AR50382" s="8"/>
      <c r="BV50382" s="38"/>
    </row>
    <row r="50383" spans="44:74">
      <c r="AR50383" s="8"/>
      <c r="BV50383" s="38"/>
    </row>
    <row r="50384" spans="44:74">
      <c r="AR50384" s="8"/>
      <c r="BV50384" s="38"/>
    </row>
    <row r="50385" spans="44:74">
      <c r="AR50385" s="8"/>
      <c r="BV50385" s="38"/>
    </row>
    <row r="50386" spans="44:74">
      <c r="AR50386" s="8"/>
      <c r="BV50386" s="38"/>
    </row>
    <row r="50387" spans="44:74">
      <c r="AR50387" s="8"/>
      <c r="BV50387" s="38"/>
    </row>
    <row r="50388" spans="44:74">
      <c r="AR50388" s="8"/>
      <c r="BV50388" s="38"/>
    </row>
    <row r="50389" spans="44:74">
      <c r="AR50389" s="8"/>
      <c r="BV50389" s="38"/>
    </row>
    <row r="50390" spans="44:74">
      <c r="AR50390" s="8"/>
      <c r="BV50390" s="38"/>
    </row>
    <row r="50391" spans="44:74">
      <c r="AR50391" s="8"/>
      <c r="BV50391" s="38"/>
    </row>
    <row r="50392" spans="44:74">
      <c r="AR50392" s="8"/>
      <c r="BV50392" s="38"/>
    </row>
    <row r="50393" spans="44:74">
      <c r="AR50393" s="8"/>
      <c r="BV50393" s="38"/>
    </row>
    <row r="50394" spans="44:74">
      <c r="AR50394" s="8"/>
      <c r="BV50394" s="38"/>
    </row>
    <row r="50395" spans="44:74">
      <c r="AR50395" s="8"/>
      <c r="BV50395" s="38"/>
    </row>
    <row r="50396" spans="44:74">
      <c r="AR50396" s="8"/>
      <c r="BV50396" s="38"/>
    </row>
    <row r="50397" spans="44:74">
      <c r="AR50397" s="8"/>
      <c r="BV50397" s="38"/>
    </row>
    <row r="50398" spans="44:74">
      <c r="AR50398" s="8"/>
      <c r="BV50398" s="38"/>
    </row>
    <row r="50399" spans="44:74">
      <c r="AR50399" s="8"/>
      <c r="BV50399" s="38"/>
    </row>
    <row r="50400" spans="44:74">
      <c r="AR50400" s="8"/>
      <c r="BV50400" s="38"/>
    </row>
    <row r="50401" spans="44:74">
      <c r="AR50401" s="8"/>
      <c r="BV50401" s="38"/>
    </row>
    <row r="50402" spans="44:74">
      <c r="AR50402" s="8"/>
      <c r="BV50402" s="38"/>
    </row>
    <row r="50403" spans="44:74">
      <c r="AR50403" s="8"/>
      <c r="BV50403" s="38"/>
    </row>
    <row r="50404" spans="44:74">
      <c r="AR50404" s="8"/>
      <c r="BV50404" s="38"/>
    </row>
    <row r="50405" spans="44:74">
      <c r="AR50405" s="8"/>
      <c r="BV50405" s="38"/>
    </row>
    <row r="50406" spans="44:74">
      <c r="AR50406" s="8"/>
      <c r="BV50406" s="38"/>
    </row>
    <row r="50407" spans="44:74">
      <c r="AR50407" s="8"/>
      <c r="BV50407" s="38"/>
    </row>
    <row r="50408" spans="44:74">
      <c r="AR50408" s="8"/>
      <c r="BV50408" s="38"/>
    </row>
    <row r="50409" spans="44:74">
      <c r="AR50409" s="8"/>
      <c r="BV50409" s="38"/>
    </row>
    <row r="50410" spans="44:74">
      <c r="AR50410" s="8"/>
      <c r="BV50410" s="38"/>
    </row>
    <row r="50411" spans="44:74">
      <c r="AR50411" s="8"/>
      <c r="BV50411" s="38"/>
    </row>
    <row r="50412" spans="44:74">
      <c r="AR50412" s="8"/>
      <c r="BV50412" s="38"/>
    </row>
    <row r="50413" spans="44:74">
      <c r="AR50413" s="8"/>
      <c r="BV50413" s="38"/>
    </row>
    <row r="50414" spans="44:74">
      <c r="AR50414" s="8"/>
      <c r="BV50414" s="38"/>
    </row>
    <row r="50415" spans="44:74">
      <c r="AR50415" s="8"/>
      <c r="BV50415" s="38"/>
    </row>
    <row r="50416" spans="44:74">
      <c r="AR50416" s="8"/>
      <c r="BV50416" s="38"/>
    </row>
    <row r="50417" spans="44:74">
      <c r="AR50417" s="8"/>
      <c r="BV50417" s="38"/>
    </row>
    <row r="50418" spans="44:74">
      <c r="AR50418" s="8"/>
      <c r="BV50418" s="38"/>
    </row>
    <row r="50419" spans="44:74">
      <c r="AR50419" s="8"/>
      <c r="BV50419" s="38"/>
    </row>
    <row r="50420" spans="44:74">
      <c r="AR50420" s="8"/>
      <c r="BV50420" s="38"/>
    </row>
    <row r="50421" spans="44:74">
      <c r="AR50421" s="8"/>
      <c r="BV50421" s="38"/>
    </row>
    <row r="50422" spans="44:74">
      <c r="AR50422" s="8"/>
      <c r="BV50422" s="38"/>
    </row>
    <row r="50423" spans="44:74">
      <c r="AR50423" s="8"/>
      <c r="BV50423" s="38"/>
    </row>
    <row r="50424" spans="44:74">
      <c r="AR50424" s="8"/>
      <c r="BV50424" s="38"/>
    </row>
    <row r="50425" spans="44:74">
      <c r="AR50425" s="8"/>
      <c r="BV50425" s="38"/>
    </row>
    <row r="50426" spans="44:74">
      <c r="AR50426" s="8"/>
      <c r="BV50426" s="38"/>
    </row>
    <row r="50427" spans="44:74">
      <c r="AR50427" s="8"/>
      <c r="BV50427" s="38"/>
    </row>
    <row r="50428" spans="44:74">
      <c r="AR50428" s="8"/>
      <c r="BV50428" s="38"/>
    </row>
    <row r="50429" spans="44:74">
      <c r="AR50429" s="8"/>
      <c r="BV50429" s="38"/>
    </row>
    <row r="50430" spans="44:74">
      <c r="AR50430" s="8"/>
      <c r="BV50430" s="38"/>
    </row>
    <row r="50431" spans="44:74">
      <c r="AR50431" s="8"/>
      <c r="BV50431" s="38"/>
    </row>
    <row r="50432" spans="44:74">
      <c r="AR50432" s="8"/>
      <c r="BV50432" s="38"/>
    </row>
    <row r="50433" spans="44:74">
      <c r="AR50433" s="8"/>
      <c r="BV50433" s="38"/>
    </row>
    <row r="50434" spans="44:74">
      <c r="AR50434" s="8"/>
      <c r="BV50434" s="38"/>
    </row>
    <row r="50435" spans="44:74">
      <c r="AR50435" s="8"/>
      <c r="BV50435" s="38"/>
    </row>
    <row r="50436" spans="44:74">
      <c r="AR50436" s="8"/>
      <c r="BV50436" s="38"/>
    </row>
    <row r="50437" spans="44:74">
      <c r="AR50437" s="8"/>
      <c r="BV50437" s="38"/>
    </row>
    <row r="50438" spans="44:74">
      <c r="AR50438" s="8"/>
      <c r="BV50438" s="38"/>
    </row>
    <row r="50439" spans="44:74">
      <c r="AR50439" s="8"/>
      <c r="BV50439" s="38"/>
    </row>
    <row r="50440" spans="44:74">
      <c r="AR50440" s="8"/>
      <c r="BV50440" s="38"/>
    </row>
    <row r="50441" spans="44:74">
      <c r="AR50441" s="8"/>
      <c r="BV50441" s="38"/>
    </row>
    <row r="50442" spans="44:74">
      <c r="AR50442" s="8"/>
      <c r="BV50442" s="38"/>
    </row>
    <row r="50443" spans="44:74">
      <c r="AR50443" s="8"/>
      <c r="BV50443" s="38"/>
    </row>
    <row r="50444" spans="44:74">
      <c r="AR50444" s="8"/>
      <c r="BV50444" s="38"/>
    </row>
    <row r="50445" spans="44:74">
      <c r="AR50445" s="8"/>
      <c r="BV50445" s="38"/>
    </row>
    <row r="50446" spans="44:74">
      <c r="AR50446" s="8"/>
      <c r="BV50446" s="38"/>
    </row>
    <row r="50447" spans="44:74">
      <c r="AR50447" s="8"/>
      <c r="BV50447" s="38"/>
    </row>
    <row r="50448" spans="44:74">
      <c r="AR50448" s="8"/>
      <c r="BV50448" s="38"/>
    </row>
    <row r="50449" spans="44:74">
      <c r="AR50449" s="8"/>
      <c r="BV50449" s="38"/>
    </row>
    <row r="50450" spans="44:74">
      <c r="AR50450" s="8"/>
      <c r="BV50450" s="38"/>
    </row>
    <row r="50451" spans="44:74">
      <c r="AR50451" s="8"/>
      <c r="BV50451" s="38"/>
    </row>
    <row r="50452" spans="44:74">
      <c r="AR50452" s="8"/>
      <c r="BV50452" s="38"/>
    </row>
    <row r="50453" spans="44:74">
      <c r="AR50453" s="8"/>
      <c r="BV50453" s="38"/>
    </row>
    <row r="50454" spans="44:74">
      <c r="AR50454" s="8"/>
      <c r="BV50454" s="38"/>
    </row>
    <row r="50455" spans="44:74">
      <c r="AR50455" s="8"/>
      <c r="BV50455" s="38"/>
    </row>
    <row r="50456" spans="44:74">
      <c r="AR50456" s="8"/>
      <c r="BV50456" s="38"/>
    </row>
    <row r="50457" spans="44:74">
      <c r="AR50457" s="8"/>
      <c r="BV50457" s="38"/>
    </row>
    <row r="50458" spans="44:74">
      <c r="AR50458" s="8"/>
      <c r="BV50458" s="38"/>
    </row>
    <row r="50459" spans="44:74">
      <c r="AR50459" s="8"/>
      <c r="BV50459" s="38"/>
    </row>
    <row r="50460" spans="44:74">
      <c r="AR50460" s="8"/>
      <c r="BV50460" s="38"/>
    </row>
    <row r="50461" spans="44:74">
      <c r="AR50461" s="8"/>
      <c r="BV50461" s="38"/>
    </row>
    <row r="50462" spans="44:74">
      <c r="AR50462" s="8"/>
      <c r="BV50462" s="38"/>
    </row>
    <row r="50463" spans="44:74">
      <c r="AR50463" s="8"/>
      <c r="BV50463" s="38"/>
    </row>
    <row r="50464" spans="44:74">
      <c r="AR50464" s="8"/>
      <c r="BV50464" s="38"/>
    </row>
    <row r="50465" spans="44:74">
      <c r="AR50465" s="8"/>
      <c r="BV50465" s="38"/>
    </row>
    <row r="50466" spans="44:74">
      <c r="AR50466" s="8"/>
      <c r="BV50466" s="38"/>
    </row>
    <row r="50467" spans="44:74">
      <c r="AR50467" s="8"/>
      <c r="BV50467" s="38"/>
    </row>
    <row r="50468" spans="44:74">
      <c r="AR50468" s="8"/>
      <c r="BV50468" s="38"/>
    </row>
    <row r="50469" spans="44:74">
      <c r="AR50469" s="8"/>
      <c r="BV50469" s="38"/>
    </row>
    <row r="50470" spans="44:74">
      <c r="AR50470" s="8"/>
      <c r="BV50470" s="38"/>
    </row>
    <row r="50471" spans="44:74">
      <c r="AR50471" s="8"/>
      <c r="BV50471" s="38"/>
    </row>
    <row r="50472" spans="44:74">
      <c r="AR50472" s="8"/>
      <c r="BV50472" s="38"/>
    </row>
    <row r="50473" spans="44:74">
      <c r="AR50473" s="8"/>
      <c r="BV50473" s="38"/>
    </row>
    <row r="50474" spans="44:74">
      <c r="AR50474" s="8"/>
      <c r="BV50474" s="38"/>
    </row>
    <row r="50475" spans="44:74">
      <c r="AR50475" s="8"/>
      <c r="BV50475" s="38"/>
    </row>
    <row r="50476" spans="44:74">
      <c r="AR50476" s="8"/>
      <c r="BV50476" s="38"/>
    </row>
    <row r="50477" spans="44:74">
      <c r="AR50477" s="8"/>
      <c r="BV50477" s="38"/>
    </row>
    <row r="50478" spans="44:74">
      <c r="AR50478" s="8"/>
      <c r="BV50478" s="38"/>
    </row>
    <row r="50479" spans="44:74">
      <c r="AR50479" s="8"/>
      <c r="BV50479" s="38"/>
    </row>
    <row r="50480" spans="44:74">
      <c r="AR50480" s="8"/>
      <c r="BV50480" s="38"/>
    </row>
    <row r="50481" spans="44:74">
      <c r="AR50481" s="8"/>
      <c r="BV50481" s="38"/>
    </row>
    <row r="50482" spans="44:74">
      <c r="AR50482" s="8"/>
      <c r="BV50482" s="38"/>
    </row>
    <row r="50483" spans="44:74">
      <c r="AR50483" s="8"/>
      <c r="BV50483" s="38"/>
    </row>
    <row r="50484" spans="44:74">
      <c r="AR50484" s="8"/>
      <c r="BV50484" s="38"/>
    </row>
    <row r="50485" spans="44:74">
      <c r="AR50485" s="8"/>
      <c r="BV50485" s="38"/>
    </row>
    <row r="50486" spans="44:74">
      <c r="AR50486" s="8"/>
      <c r="BV50486" s="38"/>
    </row>
    <row r="50487" spans="44:74">
      <c r="AR50487" s="8"/>
      <c r="BV50487" s="38"/>
    </row>
    <row r="50488" spans="44:74">
      <c r="AR50488" s="8"/>
      <c r="BV50488" s="38"/>
    </row>
    <row r="50489" spans="44:74">
      <c r="AR50489" s="8"/>
      <c r="BV50489" s="38"/>
    </row>
    <row r="50490" spans="44:74">
      <c r="AR50490" s="8"/>
      <c r="BV50490" s="38"/>
    </row>
    <row r="50491" spans="44:74">
      <c r="AR50491" s="8"/>
      <c r="BV50491" s="38"/>
    </row>
    <row r="50492" spans="44:74">
      <c r="AR50492" s="8"/>
      <c r="BV50492" s="38"/>
    </row>
    <row r="50493" spans="44:74">
      <c r="AR50493" s="8"/>
      <c r="BV50493" s="38"/>
    </row>
    <row r="50494" spans="44:74">
      <c r="AR50494" s="8"/>
      <c r="BV50494" s="38"/>
    </row>
    <row r="50495" spans="44:74">
      <c r="AR50495" s="8"/>
      <c r="BV50495" s="38"/>
    </row>
    <row r="50496" spans="44:74">
      <c r="AR50496" s="8"/>
      <c r="BV50496" s="38"/>
    </row>
    <row r="50497" spans="44:74">
      <c r="AR50497" s="8"/>
      <c r="BV50497" s="38"/>
    </row>
    <row r="50498" spans="44:74">
      <c r="AR50498" s="8"/>
      <c r="BV50498" s="38"/>
    </row>
    <row r="50499" spans="44:74">
      <c r="AR50499" s="8"/>
      <c r="BV50499" s="38"/>
    </row>
    <row r="50500" spans="44:74">
      <c r="AR50500" s="8"/>
      <c r="BV50500" s="38"/>
    </row>
    <row r="50501" spans="44:74">
      <c r="AR50501" s="8"/>
      <c r="BV50501" s="38"/>
    </row>
    <row r="50502" spans="44:74">
      <c r="AR50502" s="8"/>
      <c r="BV50502" s="38"/>
    </row>
    <row r="50503" spans="44:74">
      <c r="AR50503" s="8"/>
      <c r="BV50503" s="38"/>
    </row>
    <row r="50504" spans="44:74">
      <c r="AR50504" s="8"/>
      <c r="BV50504" s="38"/>
    </row>
    <row r="50505" spans="44:74">
      <c r="AR50505" s="8"/>
      <c r="BV50505" s="38"/>
    </row>
    <row r="50506" spans="44:74">
      <c r="AR50506" s="8"/>
      <c r="BV50506" s="38"/>
    </row>
    <row r="50507" spans="44:74">
      <c r="AR50507" s="8"/>
      <c r="BV50507" s="38"/>
    </row>
    <row r="50508" spans="44:74">
      <c r="AR50508" s="8"/>
      <c r="BV50508" s="38"/>
    </row>
    <row r="50509" spans="44:74">
      <c r="AR50509" s="8"/>
      <c r="BV50509" s="38"/>
    </row>
    <row r="50510" spans="44:74">
      <c r="AR50510" s="8"/>
      <c r="BV50510" s="38"/>
    </row>
    <row r="50511" spans="44:74">
      <c r="AR50511" s="8"/>
      <c r="BV50511" s="38"/>
    </row>
    <row r="50512" spans="44:74">
      <c r="AR50512" s="8"/>
      <c r="BV50512" s="38"/>
    </row>
    <row r="50513" spans="44:74">
      <c r="AR50513" s="8"/>
      <c r="BV50513" s="38"/>
    </row>
    <row r="50514" spans="44:74">
      <c r="AR50514" s="8"/>
      <c r="BV50514" s="38"/>
    </row>
    <row r="50515" spans="44:74">
      <c r="AR50515" s="8"/>
      <c r="BV50515" s="38"/>
    </row>
    <row r="50516" spans="44:74">
      <c r="AR50516" s="8"/>
      <c r="BV50516" s="38"/>
    </row>
    <row r="50517" spans="44:74">
      <c r="AR50517" s="8"/>
      <c r="BV50517" s="38"/>
    </row>
    <row r="50518" spans="44:74">
      <c r="AR50518" s="8"/>
      <c r="BV50518" s="38"/>
    </row>
    <row r="50519" spans="44:74">
      <c r="AR50519" s="8"/>
      <c r="BV50519" s="38"/>
    </row>
    <row r="50520" spans="44:74">
      <c r="AR50520" s="8"/>
      <c r="BV50520" s="38"/>
    </row>
    <row r="50521" spans="44:74">
      <c r="AR50521" s="8"/>
      <c r="BV50521" s="38"/>
    </row>
    <row r="50522" spans="44:74">
      <c r="AR50522" s="8"/>
      <c r="BV50522" s="38"/>
    </row>
    <row r="50523" spans="44:74">
      <c r="AR50523" s="8"/>
      <c r="BV50523" s="38"/>
    </row>
    <row r="50524" spans="44:74">
      <c r="AR50524" s="8"/>
      <c r="BV50524" s="38"/>
    </row>
    <row r="50525" spans="44:74">
      <c r="AR50525" s="8"/>
      <c r="BV50525" s="38"/>
    </row>
    <row r="50526" spans="44:74">
      <c r="AR50526" s="8"/>
      <c r="BV50526" s="38"/>
    </row>
    <row r="50527" spans="44:74">
      <c r="AR50527" s="8"/>
      <c r="BV50527" s="38"/>
    </row>
    <row r="50528" spans="44:74">
      <c r="AR50528" s="8"/>
      <c r="BV50528" s="38"/>
    </row>
    <row r="50529" spans="44:74">
      <c r="AR50529" s="8"/>
      <c r="BV50529" s="38"/>
    </row>
    <row r="50530" spans="44:74">
      <c r="AR50530" s="8"/>
      <c r="BV50530" s="38"/>
    </row>
    <row r="50531" spans="44:74">
      <c r="AR50531" s="8"/>
      <c r="BV50531" s="38"/>
    </row>
    <row r="50532" spans="44:74">
      <c r="AR50532" s="8"/>
      <c r="BV50532" s="38"/>
    </row>
    <row r="50533" spans="44:74">
      <c r="AR50533" s="8"/>
      <c r="BV50533" s="38"/>
    </row>
    <row r="50534" spans="44:74">
      <c r="AR50534" s="8"/>
      <c r="BV50534" s="38"/>
    </row>
    <row r="50535" spans="44:74">
      <c r="AR50535" s="8"/>
      <c r="BV50535" s="38"/>
    </row>
    <row r="50536" spans="44:74">
      <c r="AR50536" s="8"/>
      <c r="BV50536" s="38"/>
    </row>
    <row r="50537" spans="44:74">
      <c r="AR50537" s="8"/>
      <c r="BV50537" s="38"/>
    </row>
    <row r="50538" spans="44:74">
      <c r="AR50538" s="8"/>
      <c r="BV50538" s="38"/>
    </row>
    <row r="50539" spans="44:74">
      <c r="AR50539" s="8"/>
      <c r="BV50539" s="38"/>
    </row>
    <row r="50540" spans="44:74">
      <c r="AR50540" s="8"/>
      <c r="BV50540" s="38"/>
    </row>
    <row r="50541" spans="44:74">
      <c r="AR50541" s="8"/>
      <c r="BV50541" s="38"/>
    </row>
    <row r="50542" spans="44:74">
      <c r="AR50542" s="8"/>
      <c r="BV50542" s="38"/>
    </row>
    <row r="50543" spans="44:74">
      <c r="AR50543" s="8"/>
      <c r="BV50543" s="38"/>
    </row>
    <row r="50544" spans="44:74">
      <c r="AR50544" s="8"/>
      <c r="BV50544" s="38"/>
    </row>
    <row r="50545" spans="44:74">
      <c r="AR50545" s="8"/>
      <c r="BV50545" s="38"/>
    </row>
    <row r="50546" spans="44:74">
      <c r="AR50546" s="8"/>
      <c r="BV50546" s="38"/>
    </row>
    <row r="50547" spans="44:74">
      <c r="AR50547" s="8"/>
      <c r="BV50547" s="38"/>
    </row>
    <row r="50548" spans="44:74">
      <c r="AR50548" s="8"/>
      <c r="BV50548" s="38"/>
    </row>
    <row r="50549" spans="44:74">
      <c r="AR50549" s="8"/>
      <c r="BV50549" s="38"/>
    </row>
    <row r="50550" spans="44:74">
      <c r="AR50550" s="8"/>
      <c r="BV50550" s="38"/>
    </row>
    <row r="50551" spans="44:74">
      <c r="AR50551" s="8"/>
      <c r="BV50551" s="38"/>
    </row>
    <row r="50552" spans="44:74">
      <c r="AR50552" s="8"/>
      <c r="BV50552" s="38"/>
    </row>
    <row r="50553" spans="44:74">
      <c r="AR50553" s="8"/>
      <c r="BV50553" s="38"/>
    </row>
    <row r="50554" spans="44:74">
      <c r="AR50554" s="8"/>
      <c r="BV50554" s="38"/>
    </row>
    <row r="50555" spans="44:74">
      <c r="AR50555" s="8"/>
      <c r="BV50555" s="38"/>
    </row>
    <row r="50556" spans="44:74">
      <c r="AR50556" s="8"/>
      <c r="BV50556" s="38"/>
    </row>
    <row r="50557" spans="44:74">
      <c r="AR50557" s="8"/>
      <c r="BV50557" s="38"/>
    </row>
    <row r="50558" spans="44:74">
      <c r="AR50558" s="8"/>
      <c r="BV50558" s="38"/>
    </row>
    <row r="50559" spans="44:74">
      <c r="AR50559" s="8"/>
      <c r="BV50559" s="38"/>
    </row>
    <row r="50560" spans="44:74">
      <c r="AR50560" s="8"/>
      <c r="BV50560" s="38"/>
    </row>
    <row r="50561" spans="44:74">
      <c r="AR50561" s="8"/>
      <c r="BV50561" s="38"/>
    </row>
    <row r="50562" spans="44:74">
      <c r="AR50562" s="8"/>
      <c r="BV50562" s="38"/>
    </row>
    <row r="50563" spans="44:74">
      <c r="AR50563" s="8"/>
      <c r="BV50563" s="38"/>
    </row>
    <row r="50564" spans="44:74">
      <c r="AR50564" s="8"/>
      <c r="BV50564" s="38"/>
    </row>
    <row r="50565" spans="44:74">
      <c r="AR50565" s="8"/>
      <c r="BV50565" s="38"/>
    </row>
    <row r="50566" spans="44:74">
      <c r="AR50566" s="8"/>
      <c r="BV50566" s="38"/>
    </row>
    <row r="50567" spans="44:74">
      <c r="AR50567" s="8"/>
      <c r="BV50567" s="38"/>
    </row>
    <row r="50568" spans="44:74">
      <c r="AR50568" s="8"/>
      <c r="BV50568" s="38"/>
    </row>
    <row r="50569" spans="44:74">
      <c r="AR50569" s="8"/>
      <c r="BV50569" s="38"/>
    </row>
    <row r="50570" spans="44:74">
      <c r="AR50570" s="8"/>
      <c r="BV50570" s="38"/>
    </row>
    <row r="50571" spans="44:74">
      <c r="AR50571" s="8"/>
      <c r="BV50571" s="38"/>
    </row>
    <row r="50572" spans="44:74">
      <c r="AR50572" s="8"/>
      <c r="BV50572" s="38"/>
    </row>
    <row r="50573" spans="44:74">
      <c r="AR50573" s="8"/>
      <c r="BV50573" s="38"/>
    </row>
    <row r="50574" spans="44:74">
      <c r="AR50574" s="8"/>
      <c r="BV50574" s="38"/>
    </row>
    <row r="50575" spans="44:74">
      <c r="AR50575" s="8"/>
      <c r="BV50575" s="38"/>
    </row>
    <row r="50576" spans="44:74">
      <c r="AR50576" s="8"/>
      <c r="BV50576" s="38"/>
    </row>
    <row r="50577" spans="44:74">
      <c r="AR50577" s="8"/>
      <c r="BV50577" s="38"/>
    </row>
    <row r="50578" spans="44:74">
      <c r="AR50578" s="8"/>
      <c r="BV50578" s="38"/>
    </row>
    <row r="50579" spans="44:74">
      <c r="AR50579" s="8"/>
      <c r="BV50579" s="38"/>
    </row>
    <row r="50580" spans="44:74">
      <c r="AR50580" s="8"/>
      <c r="BV50580" s="38"/>
    </row>
    <row r="50581" spans="44:74">
      <c r="AR50581" s="8"/>
      <c r="BV50581" s="38"/>
    </row>
    <row r="50582" spans="44:74">
      <c r="AR50582" s="8"/>
      <c r="BV50582" s="38"/>
    </row>
    <row r="50583" spans="44:74">
      <c r="AR50583" s="8"/>
      <c r="BV50583" s="38"/>
    </row>
    <row r="50584" spans="44:74">
      <c r="AR50584" s="8"/>
      <c r="BV50584" s="38"/>
    </row>
    <row r="50585" spans="44:74">
      <c r="AR50585" s="8"/>
      <c r="BV50585" s="38"/>
    </row>
    <row r="50586" spans="44:74">
      <c r="AR50586" s="8"/>
      <c r="BV50586" s="38"/>
    </row>
    <row r="50587" spans="44:74">
      <c r="AR50587" s="8"/>
      <c r="BV50587" s="38"/>
    </row>
    <row r="50588" spans="44:74">
      <c r="AR50588" s="8"/>
      <c r="BV50588" s="38"/>
    </row>
    <row r="50589" spans="44:74">
      <c r="AR50589" s="8"/>
      <c r="BV50589" s="38"/>
    </row>
    <row r="50590" spans="44:74">
      <c r="AR50590" s="8"/>
      <c r="BV50590" s="38"/>
    </row>
    <row r="50591" spans="44:74">
      <c r="AR50591" s="8"/>
      <c r="BV50591" s="38"/>
    </row>
    <row r="50592" spans="44:74">
      <c r="AR50592" s="8"/>
      <c r="BV50592" s="38"/>
    </row>
    <row r="50593" spans="44:74">
      <c r="AR50593" s="8"/>
      <c r="BV50593" s="38"/>
    </row>
    <row r="50594" spans="44:74">
      <c r="AR50594" s="8"/>
      <c r="BV50594" s="38"/>
    </row>
    <row r="50595" spans="44:74">
      <c r="AR50595" s="8"/>
      <c r="BV50595" s="38"/>
    </row>
    <row r="50596" spans="44:74">
      <c r="AR50596" s="8"/>
      <c r="BV50596" s="38"/>
    </row>
    <row r="50597" spans="44:74">
      <c r="AR50597" s="8"/>
      <c r="BV50597" s="38"/>
    </row>
    <row r="50598" spans="44:74">
      <c r="AR50598" s="8"/>
      <c r="BV50598" s="38"/>
    </row>
    <row r="50599" spans="44:74">
      <c r="AR50599" s="8"/>
      <c r="BV50599" s="38"/>
    </row>
    <row r="50600" spans="44:74">
      <c r="AR50600" s="8"/>
      <c r="BV50600" s="38"/>
    </row>
    <row r="50601" spans="44:74">
      <c r="AR50601" s="8"/>
      <c r="BV50601" s="38"/>
    </row>
    <row r="50602" spans="44:74">
      <c r="AR50602" s="8"/>
      <c r="BV50602" s="38"/>
    </row>
    <row r="50603" spans="44:74">
      <c r="AR50603" s="8"/>
      <c r="BV50603" s="38"/>
    </row>
    <row r="50604" spans="44:74">
      <c r="AR50604" s="8"/>
      <c r="BV50604" s="38"/>
    </row>
    <row r="50605" spans="44:74">
      <c r="AR50605" s="8"/>
      <c r="BV50605" s="38"/>
    </row>
    <row r="50606" spans="44:74">
      <c r="AR50606" s="8"/>
      <c r="BV50606" s="38"/>
    </row>
    <row r="50607" spans="44:74">
      <c r="AR50607" s="8"/>
      <c r="BV50607" s="38"/>
    </row>
    <row r="50608" spans="44:74">
      <c r="AR50608" s="8"/>
      <c r="BV50608" s="38"/>
    </row>
    <row r="50609" spans="44:74">
      <c r="AR50609" s="8"/>
      <c r="BV50609" s="38"/>
    </row>
    <row r="50610" spans="44:74">
      <c r="AR50610" s="8"/>
      <c r="BV50610" s="38"/>
    </row>
    <row r="50611" spans="44:74">
      <c r="AR50611" s="8"/>
      <c r="BV50611" s="38"/>
    </row>
    <row r="50612" spans="44:74">
      <c r="AR50612" s="8"/>
      <c r="BV50612" s="38"/>
    </row>
    <row r="50613" spans="44:74">
      <c r="AR50613" s="8"/>
      <c r="BV50613" s="38"/>
    </row>
    <row r="50614" spans="44:74">
      <c r="AR50614" s="8"/>
      <c r="BV50614" s="38"/>
    </row>
    <row r="50615" spans="44:74">
      <c r="AR50615" s="8"/>
      <c r="BV50615" s="38"/>
    </row>
    <row r="50616" spans="44:74">
      <c r="AR50616" s="8"/>
      <c r="BV50616" s="38"/>
    </row>
    <row r="50617" spans="44:74">
      <c r="AR50617" s="8"/>
      <c r="BV50617" s="38"/>
    </row>
    <row r="50618" spans="44:74">
      <c r="AR50618" s="8"/>
      <c r="BV50618" s="38"/>
    </row>
    <row r="50619" spans="44:74">
      <c r="AR50619" s="8"/>
      <c r="BV50619" s="38"/>
    </row>
    <row r="50620" spans="44:74">
      <c r="AR50620" s="8"/>
      <c r="BV50620" s="38"/>
    </row>
    <row r="50621" spans="44:74">
      <c r="AR50621" s="8"/>
      <c r="BV50621" s="38"/>
    </row>
    <row r="50622" spans="44:74">
      <c r="AR50622" s="8"/>
      <c r="BV50622" s="38"/>
    </row>
    <row r="50623" spans="44:74">
      <c r="AR50623" s="8"/>
      <c r="BV50623" s="38"/>
    </row>
    <row r="50624" spans="44:74">
      <c r="AR50624" s="8"/>
      <c r="BV50624" s="38"/>
    </row>
    <row r="50625" spans="44:74">
      <c r="AR50625" s="8"/>
      <c r="BV50625" s="38"/>
    </row>
    <row r="50626" spans="44:74">
      <c r="AR50626" s="8"/>
      <c r="BV50626" s="38"/>
    </row>
    <row r="50627" spans="44:74">
      <c r="AR50627" s="8"/>
      <c r="BV50627" s="38"/>
    </row>
    <row r="50628" spans="44:74">
      <c r="AR50628" s="8"/>
      <c r="BV50628" s="38"/>
    </row>
    <row r="50629" spans="44:74">
      <c r="AR50629" s="8"/>
      <c r="BV50629" s="38"/>
    </row>
    <row r="50630" spans="44:74">
      <c r="AR50630" s="8"/>
      <c r="BV50630" s="38"/>
    </row>
    <row r="50631" spans="44:74">
      <c r="AR50631" s="8"/>
      <c r="BV50631" s="38"/>
    </row>
    <row r="50632" spans="44:74">
      <c r="AR50632" s="8"/>
      <c r="BV50632" s="38"/>
    </row>
    <row r="50633" spans="44:74">
      <c r="AR50633" s="8"/>
      <c r="BV50633" s="38"/>
    </row>
    <row r="50634" spans="44:74">
      <c r="AR50634" s="8"/>
      <c r="BV50634" s="38"/>
    </row>
    <row r="50635" spans="44:74">
      <c r="AR50635" s="8"/>
      <c r="BV50635" s="38"/>
    </row>
    <row r="50636" spans="44:74">
      <c r="AR50636" s="8"/>
      <c r="BV50636" s="38"/>
    </row>
    <row r="50637" spans="44:74">
      <c r="AR50637" s="8"/>
      <c r="BV50637" s="38"/>
    </row>
    <row r="50638" spans="44:74">
      <c r="AR50638" s="8"/>
      <c r="BV50638" s="38"/>
    </row>
    <row r="50639" spans="44:74">
      <c r="AR50639" s="8"/>
      <c r="BV50639" s="38"/>
    </row>
    <row r="50640" spans="44:74">
      <c r="AR50640" s="8"/>
      <c r="BV50640" s="38"/>
    </row>
    <row r="50641" spans="44:74">
      <c r="AR50641" s="8"/>
      <c r="BV50641" s="38"/>
    </row>
    <row r="50642" spans="44:74">
      <c r="AR50642" s="8"/>
      <c r="BV50642" s="38"/>
    </row>
    <row r="50643" spans="44:74">
      <c r="AR50643" s="8"/>
      <c r="BV50643" s="38"/>
    </row>
    <row r="50644" spans="44:74">
      <c r="AR50644" s="8"/>
      <c r="BV50644" s="38"/>
    </row>
    <row r="50645" spans="44:74">
      <c r="AR50645" s="8"/>
      <c r="BV50645" s="38"/>
    </row>
    <row r="50646" spans="44:74">
      <c r="AR50646" s="8"/>
      <c r="BV50646" s="38"/>
    </row>
    <row r="50647" spans="44:74">
      <c r="AR50647" s="8"/>
      <c r="BV50647" s="38"/>
    </row>
    <row r="50648" spans="44:74">
      <c r="AR50648" s="8"/>
      <c r="BV50648" s="38"/>
    </row>
    <row r="50649" spans="44:74">
      <c r="AR50649" s="8"/>
      <c r="BV50649" s="38"/>
    </row>
    <row r="50650" spans="44:74">
      <c r="AR50650" s="8"/>
      <c r="BV50650" s="38"/>
    </row>
    <row r="50651" spans="44:74">
      <c r="AR50651" s="8"/>
      <c r="BV50651" s="38"/>
    </row>
    <row r="50652" spans="44:74">
      <c r="AR50652" s="8"/>
      <c r="BV50652" s="38"/>
    </row>
    <row r="50653" spans="44:74">
      <c r="AR50653" s="8"/>
      <c r="BV50653" s="38"/>
    </row>
    <row r="50654" spans="44:74">
      <c r="AR50654" s="8"/>
      <c r="BV50654" s="38"/>
    </row>
    <row r="50655" spans="44:74">
      <c r="AR50655" s="8"/>
      <c r="BV50655" s="38"/>
    </row>
    <row r="50656" spans="44:74">
      <c r="AR50656" s="8"/>
      <c r="BV50656" s="38"/>
    </row>
    <row r="50657" spans="44:74">
      <c r="AR50657" s="8"/>
      <c r="BV50657" s="38"/>
    </row>
    <row r="50658" spans="44:74">
      <c r="AR50658" s="8"/>
      <c r="BV50658" s="38"/>
    </row>
    <row r="50659" spans="44:74">
      <c r="AR50659" s="8"/>
      <c r="BV50659" s="38"/>
    </row>
    <row r="50660" spans="44:74">
      <c r="AR50660" s="8"/>
      <c r="BV50660" s="38"/>
    </row>
    <row r="50661" spans="44:74">
      <c r="AR50661" s="8"/>
      <c r="BV50661" s="38"/>
    </row>
    <row r="50662" spans="44:74">
      <c r="AR50662" s="8"/>
      <c r="BV50662" s="38"/>
    </row>
    <row r="50663" spans="44:74">
      <c r="AR50663" s="8"/>
      <c r="BV50663" s="38"/>
    </row>
    <row r="50664" spans="44:74">
      <c r="AR50664" s="8"/>
      <c r="BV50664" s="38"/>
    </row>
    <row r="50665" spans="44:74">
      <c r="AR50665" s="8"/>
      <c r="BV50665" s="38"/>
    </row>
    <row r="50666" spans="44:74">
      <c r="AR50666" s="8"/>
      <c r="BV50666" s="38"/>
    </row>
    <row r="50667" spans="44:74">
      <c r="AR50667" s="8"/>
      <c r="BV50667" s="38"/>
    </row>
    <row r="50668" spans="44:74">
      <c r="AR50668" s="8"/>
      <c r="BV50668" s="38"/>
    </row>
    <row r="50669" spans="44:74">
      <c r="AR50669" s="8"/>
      <c r="BV50669" s="38"/>
    </row>
    <row r="50670" spans="44:74">
      <c r="AR50670" s="8"/>
      <c r="BV50670" s="38"/>
    </row>
    <row r="50671" spans="44:74">
      <c r="AR50671" s="8"/>
      <c r="BV50671" s="38"/>
    </row>
    <row r="50672" spans="44:74">
      <c r="AR50672" s="8"/>
      <c r="BV50672" s="38"/>
    </row>
    <row r="50673" spans="44:74">
      <c r="AR50673" s="8"/>
      <c r="BV50673" s="38"/>
    </row>
    <row r="50674" spans="44:74">
      <c r="AR50674" s="8"/>
      <c r="BV50674" s="38"/>
    </row>
    <row r="50675" spans="44:74">
      <c r="AR50675" s="8"/>
      <c r="BV50675" s="38"/>
    </row>
    <row r="50676" spans="44:74">
      <c r="AR50676" s="8"/>
      <c r="BV50676" s="38"/>
    </row>
    <row r="50677" spans="44:74">
      <c r="AR50677" s="8"/>
      <c r="BV50677" s="38"/>
    </row>
    <row r="50678" spans="44:74">
      <c r="AR50678" s="8"/>
      <c r="BV50678" s="38"/>
    </row>
    <row r="50679" spans="44:74">
      <c r="AR50679" s="8"/>
      <c r="BV50679" s="38"/>
    </row>
    <row r="50680" spans="44:74">
      <c r="AR50680" s="8"/>
      <c r="BV50680" s="38"/>
    </row>
    <row r="50681" spans="44:74">
      <c r="AR50681" s="8"/>
      <c r="BV50681" s="38"/>
    </row>
    <row r="50682" spans="44:74">
      <c r="AR50682" s="8"/>
      <c r="BV50682" s="38"/>
    </row>
    <row r="50683" spans="44:74">
      <c r="AR50683" s="8"/>
      <c r="BV50683" s="38"/>
    </row>
    <row r="50684" spans="44:74">
      <c r="AR50684" s="8"/>
      <c r="BV50684" s="38"/>
    </row>
    <row r="50685" spans="44:74">
      <c r="AR50685" s="8"/>
      <c r="BV50685" s="38"/>
    </row>
    <row r="50686" spans="44:74">
      <c r="AR50686" s="8"/>
      <c r="BV50686" s="38"/>
    </row>
    <row r="50687" spans="44:74">
      <c r="AR50687" s="8"/>
      <c r="BV50687" s="38"/>
    </row>
    <row r="50688" spans="44:74">
      <c r="AR50688" s="8"/>
      <c r="BV50688" s="38"/>
    </row>
    <row r="50689" spans="44:74">
      <c r="AR50689" s="8"/>
      <c r="BV50689" s="38"/>
    </row>
    <row r="50690" spans="44:74">
      <c r="AR50690" s="8"/>
      <c r="BV50690" s="38"/>
    </row>
    <row r="50691" spans="44:74">
      <c r="AR50691" s="8"/>
      <c r="BV50691" s="38"/>
    </row>
    <row r="50692" spans="44:74">
      <c r="AR50692" s="8"/>
      <c r="BV50692" s="38"/>
    </row>
    <row r="50693" spans="44:74">
      <c r="AR50693" s="8"/>
      <c r="BV50693" s="38"/>
    </row>
    <row r="50694" spans="44:74">
      <c r="AR50694" s="8"/>
      <c r="BV50694" s="38"/>
    </row>
    <row r="50695" spans="44:74">
      <c r="AR50695" s="8"/>
      <c r="BV50695" s="38"/>
    </row>
    <row r="50696" spans="44:74">
      <c r="AR50696" s="8"/>
      <c r="BV50696" s="38"/>
    </row>
    <row r="50697" spans="44:74">
      <c r="AR50697" s="8"/>
      <c r="BV50697" s="38"/>
    </row>
    <row r="50698" spans="44:74">
      <c r="AR50698" s="8"/>
      <c r="BV50698" s="38"/>
    </row>
    <row r="50699" spans="44:74">
      <c r="AR50699" s="8"/>
      <c r="BV50699" s="38"/>
    </row>
    <row r="50700" spans="44:74">
      <c r="AR50700" s="8"/>
      <c r="BV50700" s="38"/>
    </row>
    <row r="50701" spans="44:74">
      <c r="AR50701" s="8"/>
      <c r="BV50701" s="38"/>
    </row>
    <row r="50702" spans="44:74">
      <c r="AR50702" s="8"/>
      <c r="BV50702" s="38"/>
    </row>
    <row r="50703" spans="44:74">
      <c r="AR50703" s="8"/>
      <c r="BV50703" s="38"/>
    </row>
    <row r="50704" spans="44:74">
      <c r="AR50704" s="8"/>
      <c r="BV50704" s="38"/>
    </row>
    <row r="50705" spans="44:74">
      <c r="AR50705" s="8"/>
      <c r="BV50705" s="38"/>
    </row>
    <row r="50706" spans="44:74">
      <c r="AR50706" s="8"/>
      <c r="BV50706" s="38"/>
    </row>
    <row r="50707" spans="44:74">
      <c r="AR50707" s="8"/>
      <c r="BV50707" s="38"/>
    </row>
    <row r="50708" spans="44:74">
      <c r="AR50708" s="8"/>
      <c r="BV50708" s="38"/>
    </row>
    <row r="50709" spans="44:74">
      <c r="AR50709" s="8"/>
      <c r="BV50709" s="38"/>
    </row>
    <row r="50710" spans="44:74">
      <c r="AR50710" s="8"/>
      <c r="BV50710" s="38"/>
    </row>
    <row r="50711" spans="44:74">
      <c r="AR50711" s="8"/>
      <c r="BV50711" s="38"/>
    </row>
    <row r="50712" spans="44:74">
      <c r="AR50712" s="8"/>
      <c r="BV50712" s="38"/>
    </row>
    <row r="50713" spans="44:74">
      <c r="AR50713" s="8"/>
      <c r="BV50713" s="38"/>
    </row>
    <row r="50714" spans="44:74">
      <c r="AR50714" s="8"/>
      <c r="BV50714" s="38"/>
    </row>
    <row r="50715" spans="44:74">
      <c r="AR50715" s="8"/>
      <c r="BV50715" s="38"/>
    </row>
    <row r="50716" spans="44:74">
      <c r="AR50716" s="8"/>
      <c r="BV50716" s="38"/>
    </row>
    <row r="50717" spans="44:74">
      <c r="AR50717" s="8"/>
      <c r="BV50717" s="38"/>
    </row>
    <row r="50718" spans="44:74">
      <c r="AR50718" s="8"/>
      <c r="BV50718" s="38"/>
    </row>
    <row r="50719" spans="44:74">
      <c r="AR50719" s="8"/>
      <c r="BV50719" s="38"/>
    </row>
    <row r="50720" spans="44:74">
      <c r="AR50720" s="8"/>
      <c r="BV50720" s="38"/>
    </row>
    <row r="50721" spans="44:74">
      <c r="AR50721" s="8"/>
      <c r="BV50721" s="38"/>
    </row>
    <row r="50722" spans="44:74">
      <c r="AR50722" s="8"/>
      <c r="BV50722" s="38"/>
    </row>
    <row r="50723" spans="44:74">
      <c r="AR50723" s="8"/>
      <c r="BV50723" s="38"/>
    </row>
    <row r="50724" spans="44:74">
      <c r="AR50724" s="8"/>
      <c r="BV50724" s="38"/>
    </row>
    <row r="50725" spans="44:74">
      <c r="AR50725" s="8"/>
      <c r="BV50725" s="38"/>
    </row>
    <row r="50726" spans="44:74">
      <c r="AR50726" s="8"/>
      <c r="BV50726" s="38"/>
    </row>
    <row r="50727" spans="44:74">
      <c r="AR50727" s="8"/>
      <c r="BV50727" s="38"/>
    </row>
    <row r="50728" spans="44:74">
      <c r="AR50728" s="8"/>
      <c r="BV50728" s="38"/>
    </row>
    <row r="50729" spans="44:74">
      <c r="AR50729" s="8"/>
      <c r="BV50729" s="38"/>
    </row>
    <row r="50730" spans="44:74">
      <c r="AR50730" s="8"/>
      <c r="BV50730" s="38"/>
    </row>
    <row r="50731" spans="44:74">
      <c r="AR50731" s="8"/>
      <c r="BV50731" s="38"/>
    </row>
    <row r="50732" spans="44:74">
      <c r="AR50732" s="8"/>
      <c r="BV50732" s="38"/>
    </row>
    <row r="50733" spans="44:74">
      <c r="AR50733" s="8"/>
      <c r="BV50733" s="38"/>
    </row>
    <row r="50734" spans="44:74">
      <c r="AR50734" s="8"/>
      <c r="BV50734" s="38"/>
    </row>
    <row r="50735" spans="44:74">
      <c r="AR50735" s="8"/>
      <c r="BV50735" s="38"/>
    </row>
    <row r="50736" spans="44:74">
      <c r="AR50736" s="8"/>
      <c r="BV50736" s="38"/>
    </row>
    <row r="50737" spans="44:74">
      <c r="AR50737" s="8"/>
      <c r="BV50737" s="38"/>
    </row>
    <row r="50738" spans="44:74">
      <c r="AR50738" s="8"/>
      <c r="BV50738" s="38"/>
    </row>
    <row r="50739" spans="44:74">
      <c r="AR50739" s="8"/>
      <c r="BV50739" s="38"/>
    </row>
    <row r="50740" spans="44:74">
      <c r="AR50740" s="8"/>
      <c r="BV50740" s="38"/>
    </row>
    <row r="50741" spans="44:74">
      <c r="AR50741" s="8"/>
      <c r="BV50741" s="38"/>
    </row>
    <row r="50742" spans="44:74">
      <c r="AR50742" s="8"/>
      <c r="BV50742" s="38"/>
    </row>
    <row r="50743" spans="44:74">
      <c r="AR50743" s="8"/>
      <c r="BV50743" s="38"/>
    </row>
    <row r="50744" spans="44:74">
      <c r="AR50744" s="8"/>
      <c r="BV50744" s="38"/>
    </row>
    <row r="50745" spans="44:74">
      <c r="AR50745" s="8"/>
      <c r="BV50745" s="38"/>
    </row>
    <row r="50746" spans="44:74">
      <c r="AR50746" s="8"/>
      <c r="BV50746" s="38"/>
    </row>
    <row r="50747" spans="44:74">
      <c r="AR50747" s="8"/>
      <c r="BV50747" s="38"/>
    </row>
    <row r="50748" spans="44:74">
      <c r="AR50748" s="8"/>
      <c r="BV50748" s="38"/>
    </row>
    <row r="50749" spans="44:74">
      <c r="AR50749" s="8"/>
      <c r="BV50749" s="38"/>
    </row>
    <row r="50750" spans="44:74">
      <c r="AR50750" s="8"/>
      <c r="BV50750" s="38"/>
    </row>
    <row r="50751" spans="44:74">
      <c r="AR50751" s="8"/>
      <c r="BV50751" s="38"/>
    </row>
    <row r="50752" spans="44:74">
      <c r="AR50752" s="8"/>
      <c r="BV50752" s="38"/>
    </row>
    <row r="50753" spans="44:74">
      <c r="AR50753" s="8"/>
      <c r="BV50753" s="38"/>
    </row>
    <row r="50754" spans="44:74">
      <c r="AR50754" s="8"/>
      <c r="BV50754" s="38"/>
    </row>
    <row r="50755" spans="44:74">
      <c r="AR50755" s="8"/>
      <c r="BV50755" s="38"/>
    </row>
    <row r="50756" spans="44:74">
      <c r="AR50756" s="8"/>
      <c r="BV50756" s="38"/>
    </row>
    <row r="50757" spans="44:74">
      <c r="AR50757" s="8"/>
      <c r="BV50757" s="38"/>
    </row>
    <row r="50758" spans="44:74">
      <c r="AR50758" s="8"/>
      <c r="BV50758" s="38"/>
    </row>
    <row r="50759" spans="44:74">
      <c r="AR50759" s="8"/>
      <c r="BV50759" s="38"/>
    </row>
    <row r="50760" spans="44:74">
      <c r="AR50760" s="8"/>
      <c r="BV50760" s="38"/>
    </row>
    <row r="50761" spans="44:74">
      <c r="AR50761" s="8"/>
      <c r="BV50761" s="38"/>
    </row>
    <row r="50762" spans="44:74">
      <c r="AR50762" s="8"/>
      <c r="BV50762" s="38"/>
    </row>
    <row r="50763" spans="44:74">
      <c r="AR50763" s="8"/>
      <c r="BV50763" s="38"/>
    </row>
    <row r="50764" spans="44:74">
      <c r="AR50764" s="8"/>
      <c r="BV50764" s="38"/>
    </row>
    <row r="50765" spans="44:74">
      <c r="AR50765" s="8"/>
      <c r="BV50765" s="38"/>
    </row>
    <row r="50766" spans="44:74">
      <c r="AR50766" s="8"/>
      <c r="BV50766" s="38"/>
    </row>
    <row r="50767" spans="44:74">
      <c r="AR50767" s="8"/>
      <c r="BV50767" s="38"/>
    </row>
    <row r="50768" spans="44:74">
      <c r="AR50768" s="8"/>
      <c r="BV50768" s="38"/>
    </row>
    <row r="50769" spans="44:74">
      <c r="AR50769" s="8"/>
      <c r="BV50769" s="38"/>
    </row>
    <row r="50770" spans="44:74">
      <c r="AR50770" s="8"/>
      <c r="BV50770" s="38"/>
    </row>
    <row r="50771" spans="44:74">
      <c r="AR50771" s="8"/>
      <c r="BV50771" s="38"/>
    </row>
    <row r="50772" spans="44:74">
      <c r="AR50772" s="8"/>
      <c r="BV50772" s="38"/>
    </row>
    <row r="50773" spans="44:74">
      <c r="AR50773" s="8"/>
      <c r="BV50773" s="38"/>
    </row>
    <row r="50774" spans="44:74">
      <c r="AR50774" s="8"/>
      <c r="BV50774" s="38"/>
    </row>
    <row r="50775" spans="44:74">
      <c r="AR50775" s="8"/>
      <c r="BV50775" s="38"/>
    </row>
    <row r="50776" spans="44:74">
      <c r="AR50776" s="8"/>
      <c r="BV50776" s="38"/>
    </row>
    <row r="50777" spans="44:74">
      <c r="AR50777" s="8"/>
      <c r="BV50777" s="38"/>
    </row>
    <row r="50778" spans="44:74">
      <c r="AR50778" s="8"/>
      <c r="BV50778" s="38"/>
    </row>
    <row r="50779" spans="44:74">
      <c r="AR50779" s="8"/>
      <c r="BV50779" s="38"/>
    </row>
    <row r="50780" spans="44:74">
      <c r="AR50780" s="8"/>
      <c r="BV50780" s="38"/>
    </row>
    <row r="50781" spans="44:74">
      <c r="AR50781" s="8"/>
      <c r="BV50781" s="38"/>
    </row>
    <row r="50782" spans="44:74">
      <c r="AR50782" s="8"/>
      <c r="BV50782" s="38"/>
    </row>
    <row r="50783" spans="44:74">
      <c r="AR50783" s="8"/>
      <c r="BV50783" s="38"/>
    </row>
    <row r="50784" spans="44:74">
      <c r="AR50784" s="8"/>
      <c r="BV50784" s="38"/>
    </row>
    <row r="50785" spans="44:74">
      <c r="AR50785" s="8"/>
      <c r="BV50785" s="38"/>
    </row>
    <row r="50786" spans="44:74">
      <c r="AR50786" s="8"/>
      <c r="BV50786" s="38"/>
    </row>
    <row r="50787" spans="44:74">
      <c r="AR50787" s="8"/>
      <c r="BV50787" s="38"/>
    </row>
    <row r="50788" spans="44:74">
      <c r="AR50788" s="8"/>
      <c r="BV50788" s="38"/>
    </row>
    <row r="50789" spans="44:74">
      <c r="AR50789" s="8"/>
      <c r="BV50789" s="38"/>
    </row>
    <row r="50790" spans="44:74">
      <c r="AR50790" s="8"/>
      <c r="BV50790" s="38"/>
    </row>
    <row r="50791" spans="44:74">
      <c r="AR50791" s="8"/>
      <c r="BV50791" s="38"/>
    </row>
    <row r="50792" spans="44:74">
      <c r="AR50792" s="8"/>
      <c r="BV50792" s="38"/>
    </row>
    <row r="50793" spans="44:74">
      <c r="AR50793" s="8"/>
      <c r="BV50793" s="38"/>
    </row>
    <row r="50794" spans="44:74">
      <c r="AR50794" s="8"/>
      <c r="BV50794" s="38"/>
    </row>
    <row r="50795" spans="44:74">
      <c r="AR50795" s="8"/>
      <c r="BV50795" s="38"/>
    </row>
    <row r="50796" spans="44:74">
      <c r="AR50796" s="8"/>
      <c r="BV50796" s="38"/>
    </row>
    <row r="50797" spans="44:74">
      <c r="AR50797" s="8"/>
      <c r="BV50797" s="38"/>
    </row>
    <row r="50798" spans="44:74">
      <c r="AR50798" s="8"/>
      <c r="BV50798" s="38"/>
    </row>
    <row r="50799" spans="44:74">
      <c r="AR50799" s="8"/>
      <c r="BV50799" s="38"/>
    </row>
    <row r="50800" spans="44:74">
      <c r="AR50800" s="8"/>
      <c r="BV50800" s="38"/>
    </row>
    <row r="50801" spans="44:74">
      <c r="AR50801" s="8"/>
      <c r="BV50801" s="38"/>
    </row>
    <row r="50802" spans="44:74">
      <c r="AR50802" s="8"/>
      <c r="BV50802" s="38"/>
    </row>
    <row r="50803" spans="44:74">
      <c r="AR50803" s="8"/>
      <c r="BV50803" s="38"/>
    </row>
    <row r="50804" spans="44:74">
      <c r="AR50804" s="8"/>
      <c r="BV50804" s="38"/>
    </row>
    <row r="50805" spans="44:74">
      <c r="AR50805" s="8"/>
      <c r="BV50805" s="38"/>
    </row>
    <row r="50806" spans="44:74">
      <c r="AR50806" s="8"/>
      <c r="BV50806" s="38"/>
    </row>
    <row r="50807" spans="44:74">
      <c r="AR50807" s="8"/>
      <c r="BV50807" s="38"/>
    </row>
    <row r="50808" spans="44:74">
      <c r="AR50808" s="8"/>
      <c r="BV50808" s="38"/>
    </row>
    <row r="50809" spans="44:74">
      <c r="AR50809" s="8"/>
      <c r="BV50809" s="38"/>
    </row>
    <row r="50810" spans="44:74">
      <c r="AR50810" s="8"/>
      <c r="BV50810" s="38"/>
    </row>
    <row r="50811" spans="44:74">
      <c r="AR50811" s="8"/>
      <c r="BV50811" s="38"/>
    </row>
    <row r="50812" spans="44:74">
      <c r="AR50812" s="8"/>
      <c r="BV50812" s="38"/>
    </row>
    <row r="50813" spans="44:74">
      <c r="AR50813" s="8"/>
      <c r="BV50813" s="38"/>
    </row>
    <row r="50814" spans="44:74">
      <c r="AR50814" s="8"/>
      <c r="BV50814" s="38"/>
    </row>
    <row r="50815" spans="44:74">
      <c r="AR50815" s="8"/>
      <c r="BV50815" s="38"/>
    </row>
    <row r="50816" spans="44:74">
      <c r="AR50816" s="8"/>
      <c r="BV50816" s="38"/>
    </row>
    <row r="50817" spans="44:74">
      <c r="AR50817" s="8"/>
      <c r="BV50817" s="38"/>
    </row>
    <row r="50818" spans="44:74">
      <c r="AR50818" s="8"/>
      <c r="BV50818" s="38"/>
    </row>
    <row r="50819" spans="44:74">
      <c r="AR50819" s="8"/>
      <c r="BV50819" s="38"/>
    </row>
    <row r="50820" spans="44:74">
      <c r="AR50820" s="8"/>
      <c r="BV50820" s="38"/>
    </row>
    <row r="50821" spans="44:74">
      <c r="AR50821" s="8"/>
      <c r="BV50821" s="38"/>
    </row>
    <row r="50822" spans="44:74">
      <c r="AR50822" s="8"/>
      <c r="BV50822" s="38"/>
    </row>
    <row r="50823" spans="44:74">
      <c r="AR50823" s="8"/>
      <c r="BV50823" s="38"/>
    </row>
    <row r="50824" spans="44:74">
      <c r="AR50824" s="8"/>
      <c r="BV50824" s="38"/>
    </row>
    <row r="50825" spans="44:74">
      <c r="AR50825" s="8"/>
      <c r="BV50825" s="38"/>
    </row>
    <row r="50826" spans="44:74">
      <c r="AR50826" s="8"/>
      <c r="BV50826" s="38"/>
    </row>
    <row r="50827" spans="44:74">
      <c r="AR50827" s="8"/>
      <c r="BV50827" s="38"/>
    </row>
    <row r="50828" spans="44:74">
      <c r="AR50828" s="8"/>
      <c r="BV50828" s="38"/>
    </row>
    <row r="50829" spans="44:74">
      <c r="AR50829" s="8"/>
      <c r="BV50829" s="38"/>
    </row>
    <row r="50830" spans="44:74">
      <c r="AR50830" s="8"/>
      <c r="BV50830" s="38"/>
    </row>
    <row r="50831" spans="44:74">
      <c r="AR50831" s="8"/>
      <c r="BV50831" s="38"/>
    </row>
    <row r="50832" spans="44:74">
      <c r="AR50832" s="8"/>
      <c r="BV50832" s="38"/>
    </row>
    <row r="50833" spans="44:74">
      <c r="AR50833" s="8"/>
      <c r="BV50833" s="38"/>
    </row>
    <row r="50834" spans="44:74">
      <c r="AR50834" s="8"/>
      <c r="BV50834" s="38"/>
    </row>
    <row r="50835" spans="44:74">
      <c r="AR50835" s="8"/>
      <c r="BV50835" s="38"/>
    </row>
    <row r="50836" spans="44:74">
      <c r="AR50836" s="8"/>
      <c r="BV50836" s="38"/>
    </row>
    <row r="50837" spans="44:74">
      <c r="AR50837" s="8"/>
      <c r="BV50837" s="38"/>
    </row>
    <row r="50838" spans="44:74">
      <c r="AR50838" s="8"/>
      <c r="BV50838" s="38"/>
    </row>
    <row r="50839" spans="44:74">
      <c r="AR50839" s="8"/>
      <c r="BV50839" s="38"/>
    </row>
    <row r="50840" spans="44:74">
      <c r="AR50840" s="8"/>
      <c r="BV50840" s="38"/>
    </row>
    <row r="50841" spans="44:74">
      <c r="AR50841" s="8"/>
      <c r="BV50841" s="38"/>
    </row>
    <row r="50842" spans="44:74">
      <c r="AR50842" s="8"/>
      <c r="BV50842" s="38"/>
    </row>
    <row r="50843" spans="44:74">
      <c r="AR50843" s="8"/>
      <c r="BV50843" s="38"/>
    </row>
    <row r="50844" spans="44:74">
      <c r="AR50844" s="8"/>
      <c r="BV50844" s="38"/>
    </row>
    <row r="50845" spans="44:74">
      <c r="AR50845" s="8"/>
      <c r="BV50845" s="38"/>
    </row>
    <row r="50846" spans="44:74">
      <c r="AR50846" s="8"/>
      <c r="BV50846" s="38"/>
    </row>
    <row r="50847" spans="44:74">
      <c r="AR50847" s="8"/>
      <c r="BV50847" s="38"/>
    </row>
    <row r="50848" spans="44:74">
      <c r="AR50848" s="8"/>
      <c r="BV50848" s="38"/>
    </row>
    <row r="50849" spans="44:74">
      <c r="AR50849" s="8"/>
      <c r="BV50849" s="38"/>
    </row>
    <row r="50850" spans="44:74">
      <c r="AR50850" s="8"/>
      <c r="BV50850" s="38"/>
    </row>
    <row r="50851" spans="44:74">
      <c r="AR50851" s="8"/>
      <c r="BV50851" s="38"/>
    </row>
    <row r="50852" spans="44:74">
      <c r="AR50852" s="8"/>
      <c r="BV50852" s="38"/>
    </row>
    <row r="50853" spans="44:74">
      <c r="AR50853" s="8"/>
      <c r="BV50853" s="38"/>
    </row>
    <row r="50854" spans="44:74">
      <c r="AR50854" s="8"/>
      <c r="BV50854" s="38"/>
    </row>
    <row r="50855" spans="44:74">
      <c r="AR50855" s="8"/>
      <c r="BV50855" s="38"/>
    </row>
    <row r="50856" spans="44:74">
      <c r="AR50856" s="8"/>
      <c r="BV50856" s="38"/>
    </row>
    <row r="50857" spans="44:74">
      <c r="AR50857" s="8"/>
      <c r="BV50857" s="38"/>
    </row>
    <row r="50858" spans="44:74">
      <c r="AR50858" s="8"/>
      <c r="BV50858" s="38"/>
    </row>
    <row r="50859" spans="44:74">
      <c r="AR50859" s="8"/>
      <c r="BV50859" s="38"/>
    </row>
    <row r="50860" spans="44:74">
      <c r="AR50860" s="8"/>
      <c r="BV50860" s="38"/>
    </row>
    <row r="50861" spans="44:74">
      <c r="AR50861" s="8"/>
      <c r="BV50861" s="38"/>
    </row>
    <row r="50862" spans="44:74">
      <c r="AR50862" s="8"/>
      <c r="BV50862" s="38"/>
    </row>
    <row r="50863" spans="44:74">
      <c r="AR50863" s="8"/>
      <c r="BV50863" s="38"/>
    </row>
    <row r="50864" spans="44:74">
      <c r="AR50864" s="8"/>
      <c r="BV50864" s="38"/>
    </row>
    <row r="50865" spans="44:74">
      <c r="AR50865" s="8"/>
      <c r="BV50865" s="38"/>
    </row>
    <row r="50866" spans="44:74">
      <c r="AR50866" s="8"/>
      <c r="BV50866" s="38"/>
    </row>
    <row r="50867" spans="44:74">
      <c r="AR50867" s="8"/>
      <c r="BV50867" s="38"/>
    </row>
    <row r="50868" spans="44:74">
      <c r="AR50868" s="8"/>
      <c r="BV50868" s="38"/>
    </row>
    <row r="50869" spans="44:74">
      <c r="AR50869" s="8"/>
      <c r="BV50869" s="38"/>
    </row>
    <row r="50870" spans="44:74">
      <c r="AR50870" s="8"/>
      <c r="BV50870" s="38"/>
    </row>
    <row r="50871" spans="44:74">
      <c r="AR50871" s="8"/>
      <c r="BV50871" s="38"/>
    </row>
    <row r="50872" spans="44:74">
      <c r="AR50872" s="8"/>
      <c r="BV50872" s="38"/>
    </row>
    <row r="50873" spans="44:74">
      <c r="AR50873" s="8"/>
      <c r="BV50873" s="38"/>
    </row>
    <row r="50874" spans="44:74">
      <c r="AR50874" s="8"/>
      <c r="BV50874" s="38"/>
    </row>
    <row r="50875" spans="44:74">
      <c r="AR50875" s="8"/>
      <c r="BV50875" s="38"/>
    </row>
    <row r="50876" spans="44:74">
      <c r="AR50876" s="8"/>
      <c r="BV50876" s="38"/>
    </row>
    <row r="50877" spans="44:74">
      <c r="AR50877" s="8"/>
      <c r="BV50877" s="38"/>
    </row>
    <row r="50878" spans="44:74">
      <c r="AR50878" s="8"/>
      <c r="BV50878" s="38"/>
    </row>
    <row r="50879" spans="44:74">
      <c r="AR50879" s="8"/>
      <c r="BV50879" s="38"/>
    </row>
    <row r="50880" spans="44:74">
      <c r="AR50880" s="8"/>
      <c r="BV50880" s="38"/>
    </row>
    <row r="50881" spans="44:74">
      <c r="AR50881" s="8"/>
      <c r="BV50881" s="38"/>
    </row>
    <row r="50882" spans="44:74">
      <c r="AR50882" s="8"/>
      <c r="BV50882" s="38"/>
    </row>
    <row r="50883" spans="44:74">
      <c r="AR50883" s="8"/>
      <c r="BV50883" s="38"/>
    </row>
    <row r="50884" spans="44:74">
      <c r="AR50884" s="8"/>
      <c r="BV50884" s="38"/>
    </row>
    <row r="50885" spans="44:74">
      <c r="AR50885" s="8"/>
      <c r="BV50885" s="38"/>
    </row>
    <row r="50886" spans="44:74">
      <c r="AR50886" s="8"/>
      <c r="BV50886" s="38"/>
    </row>
    <row r="50887" spans="44:74">
      <c r="AR50887" s="8"/>
      <c r="BV50887" s="38"/>
    </row>
    <row r="50888" spans="44:74">
      <c r="AR50888" s="8"/>
      <c r="BV50888" s="38"/>
    </row>
    <row r="50889" spans="44:74">
      <c r="AR50889" s="8"/>
      <c r="BV50889" s="38"/>
    </row>
    <row r="50890" spans="44:74">
      <c r="AR50890" s="8"/>
      <c r="BV50890" s="38"/>
    </row>
    <row r="50891" spans="44:74">
      <c r="AR50891" s="8"/>
      <c r="BV50891" s="38"/>
    </row>
    <row r="50892" spans="44:74">
      <c r="AR50892" s="8"/>
      <c r="BV50892" s="38"/>
    </row>
    <row r="50893" spans="44:74">
      <c r="AR50893" s="8"/>
      <c r="BV50893" s="38"/>
    </row>
    <row r="50894" spans="44:74">
      <c r="AR50894" s="8"/>
      <c r="BV50894" s="38"/>
    </row>
    <row r="50895" spans="44:74">
      <c r="AR50895" s="8"/>
      <c r="BV50895" s="38"/>
    </row>
    <row r="50896" spans="44:74">
      <c r="AR50896" s="8"/>
      <c r="BV50896" s="38"/>
    </row>
    <row r="50897" spans="44:74">
      <c r="AR50897" s="8"/>
      <c r="BV50897" s="38"/>
    </row>
    <row r="50898" spans="44:74">
      <c r="AR50898" s="8"/>
      <c r="BV50898" s="38"/>
    </row>
    <row r="50899" spans="44:74">
      <c r="AR50899" s="8"/>
      <c r="BV50899" s="38"/>
    </row>
    <row r="50900" spans="44:74">
      <c r="AR50900" s="8"/>
      <c r="BV50900" s="38"/>
    </row>
    <row r="50901" spans="44:74">
      <c r="AR50901" s="8"/>
      <c r="BV50901" s="38"/>
    </row>
    <row r="50902" spans="44:74">
      <c r="AR50902" s="8"/>
      <c r="BV50902" s="38"/>
    </row>
    <row r="50903" spans="44:74">
      <c r="AR50903" s="8"/>
      <c r="BV50903" s="38"/>
    </row>
    <row r="50904" spans="44:74">
      <c r="AR50904" s="8"/>
      <c r="BV50904" s="38"/>
    </row>
    <row r="50905" spans="44:74">
      <c r="AR50905" s="8"/>
      <c r="BV50905" s="38"/>
    </row>
    <row r="50906" spans="44:74">
      <c r="AR50906" s="8"/>
      <c r="BV50906" s="38"/>
    </row>
    <row r="50907" spans="44:74">
      <c r="AR50907" s="8"/>
      <c r="BV50907" s="38"/>
    </row>
    <row r="50908" spans="44:74">
      <c r="AR50908" s="8"/>
      <c r="BV50908" s="38"/>
    </row>
    <row r="50909" spans="44:74">
      <c r="AR50909" s="8"/>
      <c r="BV50909" s="38"/>
    </row>
    <row r="50910" spans="44:74">
      <c r="AR50910" s="8"/>
      <c r="BV50910" s="38"/>
    </row>
    <row r="50911" spans="44:74">
      <c r="AR50911" s="8"/>
      <c r="BV50911" s="38"/>
    </row>
    <row r="50912" spans="44:74">
      <c r="AR50912" s="8"/>
      <c r="BV50912" s="38"/>
    </row>
    <row r="50913" spans="44:74">
      <c r="AR50913" s="8"/>
      <c r="BV50913" s="38"/>
    </row>
    <row r="50914" spans="44:74">
      <c r="AR50914" s="8"/>
      <c r="BV50914" s="38"/>
    </row>
    <row r="50915" spans="44:74">
      <c r="AR50915" s="8"/>
      <c r="BV50915" s="38"/>
    </row>
    <row r="50916" spans="44:74">
      <c r="AR50916" s="8"/>
      <c r="BV50916" s="38"/>
    </row>
    <row r="50917" spans="44:74">
      <c r="AR50917" s="8"/>
      <c r="BV50917" s="38"/>
    </row>
    <row r="50918" spans="44:74">
      <c r="AR50918" s="8"/>
      <c r="BV50918" s="38"/>
    </row>
    <row r="50919" spans="44:74">
      <c r="AR50919" s="8"/>
      <c r="BV50919" s="38"/>
    </row>
    <row r="50920" spans="44:74">
      <c r="AR50920" s="8"/>
      <c r="BV50920" s="38"/>
    </row>
    <row r="50921" spans="44:74">
      <c r="AR50921" s="8"/>
      <c r="BV50921" s="38"/>
    </row>
    <row r="50922" spans="44:74">
      <c r="AR50922" s="8"/>
      <c r="BV50922" s="38"/>
    </row>
    <row r="50923" spans="44:74">
      <c r="AR50923" s="8"/>
      <c r="BV50923" s="38"/>
    </row>
    <row r="50924" spans="44:74">
      <c r="AR50924" s="8"/>
      <c r="BV50924" s="38"/>
    </row>
    <row r="50925" spans="44:74">
      <c r="AR50925" s="8"/>
      <c r="BV50925" s="38"/>
    </row>
    <row r="50926" spans="44:74">
      <c r="AR50926" s="8"/>
      <c r="BV50926" s="38"/>
    </row>
    <row r="50927" spans="44:74">
      <c r="AR50927" s="8"/>
      <c r="BV50927" s="38"/>
    </row>
    <row r="50928" spans="44:74">
      <c r="AR50928" s="8"/>
      <c r="BV50928" s="38"/>
    </row>
    <row r="50929" spans="44:74">
      <c r="AR50929" s="8"/>
      <c r="BV50929" s="38"/>
    </row>
    <row r="50930" spans="44:74">
      <c r="AR50930" s="8"/>
      <c r="BV50930" s="38"/>
    </row>
    <row r="50931" spans="44:74">
      <c r="AR50931" s="8"/>
      <c r="BV50931" s="38"/>
    </row>
    <row r="50932" spans="44:74">
      <c r="AR50932" s="8"/>
      <c r="BV50932" s="38"/>
    </row>
    <row r="50933" spans="44:74">
      <c r="AR50933" s="8"/>
      <c r="BV50933" s="38"/>
    </row>
    <row r="50934" spans="44:74">
      <c r="AR50934" s="8"/>
      <c r="BV50934" s="38"/>
    </row>
    <row r="50935" spans="44:74">
      <c r="AR50935" s="8"/>
      <c r="BV50935" s="38"/>
    </row>
    <row r="50936" spans="44:74">
      <c r="AR50936" s="8"/>
      <c r="BV50936" s="38"/>
    </row>
    <row r="50937" spans="44:74">
      <c r="AR50937" s="8"/>
      <c r="BV50937" s="38"/>
    </row>
    <row r="50938" spans="44:74">
      <c r="AR50938" s="8"/>
      <c r="BV50938" s="38"/>
    </row>
    <row r="50939" spans="44:74">
      <c r="AR50939" s="8"/>
      <c r="BV50939" s="38"/>
    </row>
    <row r="50940" spans="44:74">
      <c r="AR50940" s="8"/>
      <c r="BV50940" s="38"/>
    </row>
    <row r="50941" spans="44:74">
      <c r="AR50941" s="8"/>
      <c r="BV50941" s="38"/>
    </row>
    <row r="50942" spans="44:74">
      <c r="AR50942" s="8"/>
      <c r="BV50942" s="38"/>
    </row>
    <row r="50943" spans="44:74">
      <c r="AR50943" s="8"/>
      <c r="BV50943" s="38"/>
    </row>
    <row r="50944" spans="44:74">
      <c r="AR50944" s="8"/>
      <c r="BV50944" s="38"/>
    </row>
    <row r="50945" spans="44:74">
      <c r="AR50945" s="8"/>
      <c r="BV50945" s="38"/>
    </row>
    <row r="50946" spans="44:74">
      <c r="AR50946" s="8"/>
      <c r="BV50946" s="38"/>
    </row>
    <row r="50947" spans="44:74">
      <c r="AR50947" s="8"/>
      <c r="BV50947" s="38"/>
    </row>
    <row r="50948" spans="44:74">
      <c r="AR50948" s="8"/>
      <c r="BV50948" s="38"/>
    </row>
    <row r="50949" spans="44:74">
      <c r="AR50949" s="8"/>
      <c r="BV50949" s="38"/>
    </row>
    <row r="50950" spans="44:74">
      <c r="AR50950" s="8"/>
      <c r="BV50950" s="38"/>
    </row>
    <row r="50951" spans="44:74">
      <c r="AR50951" s="8"/>
      <c r="BV50951" s="38"/>
    </row>
    <row r="50952" spans="44:74">
      <c r="AR50952" s="8"/>
      <c r="BV50952" s="38"/>
    </row>
    <row r="50953" spans="44:74">
      <c r="AR50953" s="8"/>
      <c r="BV50953" s="38"/>
    </row>
    <row r="50954" spans="44:74">
      <c r="AR50954" s="8"/>
      <c r="BV50954" s="38"/>
    </row>
    <row r="50955" spans="44:74">
      <c r="AR50955" s="8"/>
      <c r="BV50955" s="38"/>
    </row>
    <row r="50956" spans="44:74">
      <c r="AR50956" s="8"/>
      <c r="BV50956" s="38"/>
    </row>
    <row r="50957" spans="44:74">
      <c r="AR50957" s="8"/>
      <c r="BV50957" s="38"/>
    </row>
    <row r="50958" spans="44:74">
      <c r="AR50958" s="8"/>
      <c r="BV50958" s="38"/>
    </row>
    <row r="50959" spans="44:74">
      <c r="AR50959" s="8"/>
      <c r="BV50959" s="38"/>
    </row>
    <row r="50960" spans="44:74">
      <c r="AR50960" s="8"/>
      <c r="BV50960" s="38"/>
    </row>
    <row r="50961" spans="44:74">
      <c r="AR50961" s="8"/>
      <c r="BV50961" s="38"/>
    </row>
    <row r="50962" spans="44:74">
      <c r="AR50962" s="8"/>
      <c r="BV50962" s="38"/>
    </row>
    <row r="50963" spans="44:74">
      <c r="AR50963" s="8"/>
      <c r="BV50963" s="38"/>
    </row>
    <row r="50964" spans="44:74">
      <c r="AR50964" s="8"/>
      <c r="BV50964" s="38"/>
    </row>
    <row r="50965" spans="44:74">
      <c r="AR50965" s="8"/>
      <c r="BV50965" s="38"/>
    </row>
    <row r="50966" spans="44:74">
      <c r="AR50966" s="8"/>
      <c r="BV50966" s="38"/>
    </row>
    <row r="50967" spans="44:74">
      <c r="AR50967" s="8"/>
      <c r="BV50967" s="38"/>
    </row>
    <row r="50968" spans="44:74">
      <c r="AR50968" s="8"/>
      <c r="BV50968" s="38"/>
    </row>
    <row r="50969" spans="44:74">
      <c r="AR50969" s="8"/>
      <c r="BV50969" s="38"/>
    </row>
    <row r="50970" spans="44:74">
      <c r="AR50970" s="8"/>
      <c r="BV50970" s="38"/>
    </row>
    <row r="50971" spans="44:74">
      <c r="AR50971" s="8"/>
      <c r="BV50971" s="38"/>
    </row>
    <row r="50972" spans="44:74">
      <c r="AR50972" s="8"/>
      <c r="BV50972" s="38"/>
    </row>
    <row r="50973" spans="44:74">
      <c r="AR50973" s="8"/>
      <c r="BV50973" s="38"/>
    </row>
    <row r="50974" spans="44:74">
      <c r="AR50974" s="8"/>
      <c r="BV50974" s="38"/>
    </row>
    <row r="50975" spans="44:74">
      <c r="AR50975" s="8"/>
      <c r="BV50975" s="38"/>
    </row>
    <row r="50976" spans="44:74">
      <c r="AR50976" s="8"/>
      <c r="BV50976" s="38"/>
    </row>
    <row r="50977" spans="44:74">
      <c r="AR50977" s="8"/>
      <c r="BV50977" s="38"/>
    </row>
    <row r="50978" spans="44:74">
      <c r="AR50978" s="8"/>
      <c r="BV50978" s="38"/>
    </row>
    <row r="50979" spans="44:74">
      <c r="AR50979" s="8"/>
      <c r="BV50979" s="38"/>
    </row>
    <row r="50980" spans="44:74">
      <c r="AR50980" s="8"/>
      <c r="BV50980" s="38"/>
    </row>
    <row r="50981" spans="44:74">
      <c r="AR50981" s="8"/>
      <c r="BV50981" s="38"/>
    </row>
    <row r="50982" spans="44:74">
      <c r="AR50982" s="8"/>
      <c r="BV50982" s="38"/>
    </row>
    <row r="50983" spans="44:74">
      <c r="AR50983" s="8"/>
      <c r="BV50983" s="38"/>
    </row>
    <row r="50984" spans="44:74">
      <c r="AR50984" s="8"/>
      <c r="BV50984" s="38"/>
    </row>
    <row r="50985" spans="44:74">
      <c r="AR50985" s="8"/>
      <c r="BV50985" s="38"/>
    </row>
    <row r="50986" spans="44:74">
      <c r="AR50986" s="8"/>
      <c r="BV50986" s="38"/>
    </row>
    <row r="50987" spans="44:74">
      <c r="AR50987" s="8"/>
      <c r="BV50987" s="38"/>
    </row>
    <row r="50988" spans="44:74">
      <c r="AR50988" s="8"/>
      <c r="BV50988" s="38"/>
    </row>
    <row r="50989" spans="44:74">
      <c r="AR50989" s="8"/>
      <c r="BV50989" s="38"/>
    </row>
    <row r="50990" spans="44:74">
      <c r="AR50990" s="8"/>
      <c r="BV50990" s="38"/>
    </row>
    <row r="50991" spans="44:74">
      <c r="AR50991" s="8"/>
      <c r="BV50991" s="38"/>
    </row>
    <row r="50992" spans="44:74">
      <c r="AR50992" s="8"/>
      <c r="BV50992" s="38"/>
    </row>
    <row r="50993" spans="44:74">
      <c r="AR50993" s="8"/>
      <c r="BV50993" s="38"/>
    </row>
    <row r="50994" spans="44:74">
      <c r="AR50994" s="8"/>
      <c r="BV50994" s="38"/>
    </row>
    <row r="50995" spans="44:74">
      <c r="AR50995" s="8"/>
      <c r="BV50995" s="38"/>
    </row>
    <row r="50996" spans="44:74">
      <c r="AR50996" s="8"/>
      <c r="BV50996" s="38"/>
    </row>
    <row r="50997" spans="44:74">
      <c r="AR50997" s="8"/>
      <c r="BV50997" s="38"/>
    </row>
    <row r="50998" spans="44:74">
      <c r="AR50998" s="8"/>
      <c r="BV50998" s="38"/>
    </row>
    <row r="50999" spans="44:74">
      <c r="AR50999" s="8"/>
      <c r="BV50999" s="38"/>
    </row>
    <row r="51000" spans="44:74">
      <c r="AR51000" s="8"/>
      <c r="BV51000" s="38"/>
    </row>
    <row r="51001" spans="44:74">
      <c r="AR51001" s="8"/>
      <c r="BV51001" s="38"/>
    </row>
    <row r="51002" spans="44:74">
      <c r="AR51002" s="8"/>
      <c r="BV51002" s="38"/>
    </row>
    <row r="51003" spans="44:74">
      <c r="AR51003" s="8"/>
      <c r="BV51003" s="38"/>
    </row>
    <row r="51004" spans="44:74">
      <c r="AR51004" s="8"/>
      <c r="BV51004" s="38"/>
    </row>
    <row r="51005" spans="44:74">
      <c r="AR51005" s="8"/>
      <c r="BV51005" s="38"/>
    </row>
    <row r="51006" spans="44:74">
      <c r="AR51006" s="8"/>
      <c r="BV51006" s="38"/>
    </row>
    <row r="51007" spans="44:74">
      <c r="AR51007" s="8"/>
      <c r="BV51007" s="38"/>
    </row>
    <row r="51008" spans="44:74">
      <c r="AR51008" s="8"/>
      <c r="BV51008" s="38"/>
    </row>
    <row r="51009" spans="44:74">
      <c r="AR51009" s="8"/>
      <c r="BV51009" s="38"/>
    </row>
    <row r="51010" spans="44:74">
      <c r="AR51010" s="8"/>
      <c r="BV51010" s="38"/>
    </row>
    <row r="51011" spans="44:74">
      <c r="AR51011" s="8"/>
      <c r="BV51011" s="38"/>
    </row>
    <row r="51012" spans="44:74">
      <c r="AR51012" s="8"/>
      <c r="BV51012" s="38"/>
    </row>
    <row r="51013" spans="44:74">
      <c r="AR51013" s="8"/>
      <c r="BV51013" s="38"/>
    </row>
    <row r="51014" spans="44:74">
      <c r="AR51014" s="8"/>
      <c r="BV51014" s="38"/>
    </row>
    <row r="51015" spans="44:74">
      <c r="AR51015" s="8"/>
      <c r="BV51015" s="38"/>
    </row>
    <row r="51016" spans="44:74">
      <c r="AR51016" s="8"/>
      <c r="BV51016" s="38"/>
    </row>
    <row r="51017" spans="44:74">
      <c r="AR51017" s="8"/>
      <c r="BV51017" s="38"/>
    </row>
    <row r="51018" spans="44:74">
      <c r="AR51018" s="8"/>
      <c r="BV51018" s="38"/>
    </row>
    <row r="51019" spans="44:74">
      <c r="AR51019" s="8"/>
      <c r="BV51019" s="38"/>
    </row>
    <row r="51020" spans="44:74">
      <c r="AR51020" s="8"/>
      <c r="BV51020" s="38"/>
    </row>
    <row r="51021" spans="44:74">
      <c r="AR51021" s="8"/>
      <c r="BV51021" s="38"/>
    </row>
    <row r="51022" spans="44:74">
      <c r="AR51022" s="8"/>
      <c r="BV51022" s="38"/>
    </row>
    <row r="51023" spans="44:74">
      <c r="AR51023" s="8"/>
      <c r="BV51023" s="38"/>
    </row>
    <row r="51024" spans="44:74">
      <c r="AR51024" s="8"/>
      <c r="BV51024" s="38"/>
    </row>
    <row r="51025" spans="44:74">
      <c r="AR51025" s="8"/>
      <c r="BV51025" s="38"/>
    </row>
    <row r="51026" spans="44:74">
      <c r="AR51026" s="8"/>
      <c r="BV51026" s="38"/>
    </row>
    <row r="51027" spans="44:74">
      <c r="AR51027" s="8"/>
      <c r="BV51027" s="38"/>
    </row>
    <row r="51028" spans="44:74">
      <c r="AR51028" s="8"/>
      <c r="BV51028" s="38"/>
    </row>
    <row r="51029" spans="44:74">
      <c r="AR51029" s="8"/>
      <c r="BV51029" s="38"/>
    </row>
    <row r="51030" spans="44:74">
      <c r="AR51030" s="8"/>
      <c r="BV51030" s="38"/>
    </row>
    <row r="51031" spans="44:74">
      <c r="AR51031" s="8"/>
      <c r="BV51031" s="38"/>
    </row>
    <row r="51032" spans="44:74">
      <c r="AR51032" s="8"/>
      <c r="BV51032" s="38"/>
    </row>
    <row r="51033" spans="44:74">
      <c r="AR51033" s="8"/>
      <c r="BV51033" s="38"/>
    </row>
    <row r="51034" spans="44:74">
      <c r="AR51034" s="8"/>
      <c r="BV51034" s="38"/>
    </row>
    <row r="51035" spans="44:74">
      <c r="AR51035" s="8"/>
      <c r="BV51035" s="38"/>
    </row>
    <row r="51036" spans="44:74">
      <c r="AR51036" s="8"/>
      <c r="BV51036" s="38"/>
    </row>
    <row r="51037" spans="44:74">
      <c r="AR51037" s="8"/>
      <c r="BV51037" s="38"/>
    </row>
    <row r="51038" spans="44:74">
      <c r="AR51038" s="8"/>
      <c r="BV51038" s="38"/>
    </row>
    <row r="51039" spans="44:74">
      <c r="AR51039" s="8"/>
      <c r="BV51039" s="38"/>
    </row>
    <row r="51040" spans="44:74">
      <c r="AR51040" s="8"/>
      <c r="BV51040" s="38"/>
    </row>
    <row r="51041" spans="44:74">
      <c r="AR51041" s="8"/>
      <c r="BV51041" s="38"/>
    </row>
    <row r="51042" spans="44:74">
      <c r="AR51042" s="8"/>
      <c r="BV51042" s="38"/>
    </row>
    <row r="51043" spans="44:74">
      <c r="AR51043" s="8"/>
      <c r="BV51043" s="38"/>
    </row>
    <row r="51044" spans="44:74">
      <c r="AR51044" s="8"/>
      <c r="BV51044" s="38"/>
    </row>
    <row r="51045" spans="44:74">
      <c r="AR51045" s="8"/>
      <c r="BV51045" s="38"/>
    </row>
    <row r="51046" spans="44:74">
      <c r="AR51046" s="8"/>
      <c r="BV51046" s="38"/>
    </row>
    <row r="51047" spans="44:74">
      <c r="AR51047" s="8"/>
      <c r="BV51047" s="38"/>
    </row>
    <row r="51048" spans="44:74">
      <c r="AR51048" s="8"/>
      <c r="BV51048" s="38"/>
    </row>
    <row r="51049" spans="44:74">
      <c r="AR51049" s="8"/>
      <c r="BV51049" s="38"/>
    </row>
    <row r="51050" spans="44:74">
      <c r="AR51050" s="8"/>
      <c r="BV51050" s="38"/>
    </row>
    <row r="51051" spans="44:74">
      <c r="AR51051" s="8"/>
      <c r="BV51051" s="38"/>
    </row>
    <row r="51052" spans="44:74">
      <c r="AR51052" s="8"/>
      <c r="BV51052" s="38"/>
    </row>
    <row r="51053" spans="44:74">
      <c r="AR51053" s="8"/>
      <c r="BV51053" s="38"/>
    </row>
    <row r="51054" spans="44:74">
      <c r="AR51054" s="8"/>
      <c r="BV51054" s="38"/>
    </row>
    <row r="51055" spans="44:74">
      <c r="AR51055" s="8"/>
      <c r="BV51055" s="38"/>
    </row>
    <row r="51056" spans="44:74">
      <c r="AR51056" s="8"/>
      <c r="BV51056" s="38"/>
    </row>
    <row r="51057" spans="44:74">
      <c r="AR51057" s="8"/>
      <c r="BV51057" s="38"/>
    </row>
    <row r="51058" spans="44:74">
      <c r="AR51058" s="8"/>
      <c r="BV51058" s="38"/>
    </row>
    <row r="51059" spans="44:74">
      <c r="AR51059" s="8"/>
      <c r="BV51059" s="38"/>
    </row>
    <row r="51060" spans="44:74">
      <c r="AR51060" s="8"/>
      <c r="BV51060" s="38"/>
    </row>
    <row r="51061" spans="44:74">
      <c r="AR51061" s="8"/>
      <c r="BV51061" s="38"/>
    </row>
    <row r="51062" spans="44:74">
      <c r="AR51062" s="8"/>
      <c r="BV51062" s="38"/>
    </row>
    <row r="51063" spans="44:74">
      <c r="AR51063" s="8"/>
      <c r="BV51063" s="38"/>
    </row>
    <row r="51064" spans="44:74">
      <c r="AR51064" s="8"/>
      <c r="BV51064" s="38"/>
    </row>
    <row r="51065" spans="44:74">
      <c r="AR51065" s="8"/>
      <c r="BV51065" s="38"/>
    </row>
    <row r="51066" spans="44:74">
      <c r="AR51066" s="8"/>
      <c r="BV51066" s="38"/>
    </row>
    <row r="51067" spans="44:74">
      <c r="AR51067" s="8"/>
      <c r="BV51067" s="38"/>
    </row>
    <row r="51068" spans="44:74">
      <c r="AR51068" s="8"/>
      <c r="BV51068" s="38"/>
    </row>
    <row r="51069" spans="44:74">
      <c r="AR51069" s="8"/>
      <c r="BV51069" s="38"/>
    </row>
    <row r="51070" spans="44:74">
      <c r="AR51070" s="8"/>
      <c r="BV51070" s="38"/>
    </row>
    <row r="51071" spans="44:74">
      <c r="AR51071" s="8"/>
      <c r="BV51071" s="38"/>
    </row>
    <row r="51072" spans="44:74">
      <c r="AR51072" s="8"/>
      <c r="BV51072" s="38"/>
    </row>
    <row r="51073" spans="44:74">
      <c r="AR51073" s="8"/>
      <c r="BV51073" s="38"/>
    </row>
    <row r="51074" spans="44:74">
      <c r="AR51074" s="8"/>
      <c r="BV51074" s="38"/>
    </row>
    <row r="51075" spans="44:74">
      <c r="AR51075" s="8"/>
      <c r="BV51075" s="38"/>
    </row>
    <row r="51076" spans="44:74">
      <c r="AR51076" s="8"/>
      <c r="BV51076" s="38"/>
    </row>
    <row r="51077" spans="44:74">
      <c r="AR51077" s="8"/>
      <c r="BV51077" s="38"/>
    </row>
    <row r="51078" spans="44:74">
      <c r="AR51078" s="8"/>
      <c r="BV51078" s="38"/>
    </row>
    <row r="51079" spans="44:74">
      <c r="AR51079" s="8"/>
      <c r="BV51079" s="38"/>
    </row>
    <row r="51080" spans="44:74">
      <c r="AR51080" s="8"/>
      <c r="BV51080" s="38"/>
    </row>
    <row r="51081" spans="44:74">
      <c r="AR51081" s="8"/>
      <c r="BV51081" s="38"/>
    </row>
    <row r="51082" spans="44:74">
      <c r="AR51082" s="8"/>
      <c r="BV51082" s="38"/>
    </row>
    <row r="51083" spans="44:74">
      <c r="AR51083" s="8"/>
      <c r="BV51083" s="38"/>
    </row>
    <row r="51084" spans="44:74">
      <c r="AR51084" s="8"/>
      <c r="BV51084" s="38"/>
    </row>
    <row r="51085" spans="44:74">
      <c r="AR51085" s="8"/>
      <c r="BV51085" s="38"/>
    </row>
    <row r="51086" spans="44:74">
      <c r="AR51086" s="8"/>
      <c r="BV51086" s="38"/>
    </row>
    <row r="51087" spans="44:74">
      <c r="AR51087" s="8"/>
      <c r="BV51087" s="38"/>
    </row>
    <row r="51088" spans="44:74">
      <c r="AR51088" s="8"/>
      <c r="BV51088" s="38"/>
    </row>
    <row r="51089" spans="44:74">
      <c r="AR51089" s="8"/>
      <c r="BV51089" s="38"/>
    </row>
    <row r="51090" spans="44:74">
      <c r="AR51090" s="8"/>
      <c r="BV51090" s="38"/>
    </row>
    <row r="51091" spans="44:74">
      <c r="AR51091" s="8"/>
      <c r="BV51091" s="38"/>
    </row>
    <row r="51092" spans="44:74">
      <c r="AR51092" s="8"/>
      <c r="BV51092" s="38"/>
    </row>
    <row r="51093" spans="44:74">
      <c r="AR51093" s="8"/>
      <c r="BV51093" s="38"/>
    </row>
    <row r="51094" spans="44:74">
      <c r="AR51094" s="8"/>
      <c r="BV51094" s="38"/>
    </row>
    <row r="51095" spans="44:74">
      <c r="AR51095" s="8"/>
      <c r="BV51095" s="38"/>
    </row>
    <row r="51096" spans="44:74">
      <c r="AR51096" s="8"/>
      <c r="BV51096" s="38"/>
    </row>
    <row r="51097" spans="44:74">
      <c r="AR51097" s="8"/>
      <c r="BV51097" s="38"/>
    </row>
    <row r="51098" spans="44:74">
      <c r="AR51098" s="8"/>
      <c r="BV51098" s="38"/>
    </row>
    <row r="51099" spans="44:74">
      <c r="AR51099" s="8"/>
      <c r="BV51099" s="38"/>
    </row>
    <row r="51100" spans="44:74">
      <c r="AR51100" s="8"/>
      <c r="BV51100" s="38"/>
    </row>
    <row r="51101" spans="44:74">
      <c r="AR51101" s="8"/>
      <c r="BV51101" s="38"/>
    </row>
    <row r="51102" spans="44:74">
      <c r="AR51102" s="8"/>
      <c r="BV51102" s="38"/>
    </row>
    <row r="51103" spans="44:74">
      <c r="AR51103" s="8"/>
      <c r="BV51103" s="38"/>
    </row>
    <row r="51104" spans="44:74">
      <c r="AR51104" s="8"/>
      <c r="BV51104" s="38"/>
    </row>
    <row r="51105" spans="44:74">
      <c r="AR51105" s="8"/>
      <c r="BV51105" s="38"/>
    </row>
    <row r="51106" spans="44:74">
      <c r="AR51106" s="8"/>
      <c r="BV51106" s="38"/>
    </row>
    <row r="51107" spans="44:74">
      <c r="AR51107" s="8"/>
      <c r="BV51107" s="38"/>
    </row>
    <row r="51108" spans="44:74">
      <c r="AR51108" s="8"/>
      <c r="BV51108" s="38"/>
    </row>
    <row r="51109" spans="44:74">
      <c r="AR51109" s="8"/>
      <c r="BV51109" s="38"/>
    </row>
    <row r="51110" spans="44:74">
      <c r="AR51110" s="8"/>
      <c r="BV51110" s="38"/>
    </row>
    <row r="51111" spans="44:74">
      <c r="AR51111" s="8"/>
      <c r="BV51111" s="38"/>
    </row>
    <row r="51112" spans="44:74">
      <c r="AR51112" s="8"/>
      <c r="BV51112" s="38"/>
    </row>
    <row r="51113" spans="44:74">
      <c r="AR51113" s="8"/>
      <c r="BV51113" s="38"/>
    </row>
    <row r="51114" spans="44:74">
      <c r="AR51114" s="8"/>
      <c r="BV51114" s="38"/>
    </row>
    <row r="51115" spans="44:74">
      <c r="AR51115" s="8"/>
      <c r="BV51115" s="38"/>
    </row>
    <row r="51116" spans="44:74">
      <c r="AR51116" s="8"/>
      <c r="BV51116" s="38"/>
    </row>
    <row r="51117" spans="44:74">
      <c r="AR51117" s="8"/>
      <c r="BV51117" s="38"/>
    </row>
    <row r="51118" spans="44:74">
      <c r="AR51118" s="8"/>
      <c r="BV51118" s="38"/>
    </row>
    <row r="51119" spans="44:74">
      <c r="AR51119" s="8"/>
      <c r="BV51119" s="38"/>
    </row>
    <row r="51120" spans="44:74">
      <c r="AR51120" s="8"/>
      <c r="BV51120" s="38"/>
    </row>
    <row r="51121" spans="44:74">
      <c r="AR51121" s="8"/>
      <c r="BV51121" s="38"/>
    </row>
    <row r="51122" spans="44:74">
      <c r="AR51122" s="8"/>
      <c r="BV51122" s="38"/>
    </row>
    <row r="51123" spans="44:74">
      <c r="AR51123" s="8"/>
      <c r="BV51123" s="38"/>
    </row>
    <row r="51124" spans="44:74">
      <c r="AR51124" s="8"/>
      <c r="BV51124" s="38"/>
    </row>
    <row r="51125" spans="44:74">
      <c r="AR51125" s="8"/>
      <c r="BV51125" s="38"/>
    </row>
    <row r="51126" spans="44:74">
      <c r="AR51126" s="8"/>
      <c r="BV51126" s="38"/>
    </row>
    <row r="51127" spans="44:74">
      <c r="AR51127" s="8"/>
      <c r="BV51127" s="38"/>
    </row>
    <row r="51128" spans="44:74">
      <c r="AR51128" s="8"/>
      <c r="BV51128" s="38"/>
    </row>
    <row r="51129" spans="44:74">
      <c r="AR51129" s="8"/>
      <c r="BV51129" s="38"/>
    </row>
    <row r="51130" spans="44:74">
      <c r="AR51130" s="8"/>
      <c r="BV51130" s="38"/>
    </row>
    <row r="51131" spans="44:74">
      <c r="AR51131" s="8"/>
      <c r="BV51131" s="38"/>
    </row>
    <row r="51132" spans="44:74">
      <c r="AR51132" s="8"/>
      <c r="BV51132" s="38"/>
    </row>
    <row r="51133" spans="44:74">
      <c r="AR51133" s="8"/>
      <c r="BV51133" s="38"/>
    </row>
    <row r="51134" spans="44:74">
      <c r="AR51134" s="8"/>
      <c r="BV51134" s="38"/>
    </row>
    <row r="51135" spans="44:74">
      <c r="AR51135" s="8"/>
      <c r="BV51135" s="38"/>
    </row>
    <row r="51136" spans="44:74">
      <c r="AR51136" s="8"/>
      <c r="BV51136" s="38"/>
    </row>
    <row r="51137" spans="44:74">
      <c r="AR51137" s="8"/>
      <c r="BV51137" s="38"/>
    </row>
    <row r="51138" spans="44:74">
      <c r="AR51138" s="8"/>
      <c r="BV51138" s="38"/>
    </row>
    <row r="51139" spans="44:74">
      <c r="AR51139" s="8"/>
      <c r="BV51139" s="38"/>
    </row>
    <row r="51140" spans="44:74">
      <c r="AR51140" s="8"/>
      <c r="BV51140" s="38"/>
    </row>
    <row r="51141" spans="44:74">
      <c r="AR51141" s="8"/>
      <c r="BV51141" s="38"/>
    </row>
    <row r="51142" spans="44:74">
      <c r="AR51142" s="8"/>
      <c r="BV51142" s="38"/>
    </row>
    <row r="51143" spans="44:74">
      <c r="AR51143" s="8"/>
      <c r="BV51143" s="38"/>
    </row>
    <row r="51144" spans="44:74">
      <c r="AR51144" s="8"/>
      <c r="BV51144" s="38"/>
    </row>
    <row r="51145" spans="44:74">
      <c r="AR51145" s="8"/>
      <c r="BV51145" s="38"/>
    </row>
    <row r="51146" spans="44:74">
      <c r="AR51146" s="8"/>
      <c r="BV51146" s="38"/>
    </row>
    <row r="51147" spans="44:74">
      <c r="AR51147" s="8"/>
      <c r="BV51147" s="38"/>
    </row>
    <row r="51148" spans="44:74">
      <c r="AR51148" s="8"/>
      <c r="BV51148" s="38"/>
    </row>
    <row r="51149" spans="44:74">
      <c r="AR51149" s="8"/>
      <c r="BV51149" s="38"/>
    </row>
    <row r="51150" spans="44:74">
      <c r="AR51150" s="8"/>
      <c r="BV51150" s="38"/>
    </row>
    <row r="51151" spans="44:74">
      <c r="AR51151" s="8"/>
      <c r="BV51151" s="38"/>
    </row>
    <row r="51152" spans="44:74">
      <c r="AR51152" s="8"/>
      <c r="BV51152" s="38"/>
    </row>
    <row r="51153" spans="44:74">
      <c r="AR51153" s="8"/>
      <c r="BV51153" s="38"/>
    </row>
    <row r="51154" spans="44:74">
      <c r="AR51154" s="8"/>
      <c r="BV51154" s="38"/>
    </row>
    <row r="51155" spans="44:74">
      <c r="AR51155" s="8"/>
      <c r="BV51155" s="38"/>
    </row>
    <row r="51156" spans="44:74">
      <c r="AR51156" s="8"/>
      <c r="BV51156" s="38"/>
    </row>
    <row r="51157" spans="44:74">
      <c r="AR51157" s="8"/>
      <c r="BV51157" s="38"/>
    </row>
    <row r="51158" spans="44:74">
      <c r="AR51158" s="8"/>
      <c r="BV51158" s="38"/>
    </row>
    <row r="51159" spans="44:74">
      <c r="AR51159" s="8"/>
      <c r="BV51159" s="38"/>
    </row>
    <row r="51160" spans="44:74">
      <c r="AR51160" s="8"/>
      <c r="BV51160" s="38"/>
    </row>
    <row r="51161" spans="44:74">
      <c r="AR51161" s="8"/>
      <c r="BV51161" s="38"/>
    </row>
    <row r="51162" spans="44:74">
      <c r="AR51162" s="8"/>
      <c r="BV51162" s="38"/>
    </row>
    <row r="51163" spans="44:74">
      <c r="AR51163" s="8"/>
      <c r="BV51163" s="38"/>
    </row>
    <row r="51164" spans="44:74">
      <c r="AR51164" s="8"/>
      <c r="BV51164" s="38"/>
    </row>
    <row r="51165" spans="44:74">
      <c r="AR51165" s="8"/>
      <c r="BV51165" s="38"/>
    </row>
    <row r="51166" spans="44:74">
      <c r="AR51166" s="8"/>
      <c r="BV51166" s="38"/>
    </row>
    <row r="51167" spans="44:74">
      <c r="AR51167" s="8"/>
      <c r="BV51167" s="38"/>
    </row>
    <row r="51168" spans="44:74">
      <c r="AR51168" s="8"/>
      <c r="BV51168" s="38"/>
    </row>
    <row r="51169" spans="44:74">
      <c r="AR51169" s="8"/>
      <c r="BV51169" s="38"/>
    </row>
    <row r="51170" spans="44:74">
      <c r="AR51170" s="8"/>
      <c r="BV51170" s="38"/>
    </row>
    <row r="51171" spans="44:74">
      <c r="AR51171" s="8"/>
      <c r="BV51171" s="38"/>
    </row>
    <row r="51172" spans="44:74">
      <c r="AR51172" s="8"/>
      <c r="BV51172" s="38"/>
    </row>
    <row r="51173" spans="44:74">
      <c r="AR51173" s="8"/>
      <c r="BV51173" s="38"/>
    </row>
    <row r="51174" spans="44:74">
      <c r="AR51174" s="8"/>
      <c r="BV51174" s="38"/>
    </row>
    <row r="51175" spans="44:74">
      <c r="AR51175" s="8"/>
      <c r="BV51175" s="38"/>
    </row>
    <row r="51176" spans="44:74">
      <c r="AR51176" s="8"/>
      <c r="BV51176" s="38"/>
    </row>
    <row r="51177" spans="44:74">
      <c r="AR51177" s="8"/>
      <c r="BV51177" s="38"/>
    </row>
    <row r="51178" spans="44:74">
      <c r="AR51178" s="8"/>
      <c r="BV51178" s="38"/>
    </row>
    <row r="51179" spans="44:74">
      <c r="AR51179" s="8"/>
      <c r="BV51179" s="38"/>
    </row>
    <row r="51180" spans="44:74">
      <c r="AR51180" s="8"/>
      <c r="BV51180" s="38"/>
    </row>
    <row r="51181" spans="44:74">
      <c r="AR51181" s="8"/>
      <c r="BV51181" s="38"/>
    </row>
    <row r="51182" spans="44:74">
      <c r="AR51182" s="8"/>
      <c r="BV51182" s="38"/>
    </row>
    <row r="51183" spans="44:74">
      <c r="AR51183" s="8"/>
      <c r="BV51183" s="38"/>
    </row>
    <row r="51184" spans="44:74">
      <c r="AR51184" s="8"/>
      <c r="BV51184" s="38"/>
    </row>
    <row r="51185" spans="44:74">
      <c r="AR51185" s="8"/>
      <c r="BV51185" s="38"/>
    </row>
    <row r="51186" spans="44:74">
      <c r="AR51186" s="8"/>
      <c r="BV51186" s="38"/>
    </row>
    <row r="51187" spans="44:74">
      <c r="AR51187" s="8"/>
      <c r="BV51187" s="38"/>
    </row>
    <row r="51188" spans="44:74">
      <c r="AR51188" s="8"/>
      <c r="BV51188" s="38"/>
    </row>
    <row r="51189" spans="44:74">
      <c r="AR51189" s="8"/>
      <c r="BV51189" s="38"/>
    </row>
    <row r="51190" spans="44:74">
      <c r="AR51190" s="8"/>
      <c r="BV51190" s="38"/>
    </row>
    <row r="51191" spans="44:74">
      <c r="AR51191" s="8"/>
      <c r="BV51191" s="38"/>
    </row>
    <row r="51192" spans="44:74">
      <c r="AR51192" s="8"/>
      <c r="BV51192" s="38"/>
    </row>
    <row r="51193" spans="44:74">
      <c r="AR51193" s="8"/>
      <c r="BV51193" s="38"/>
    </row>
    <row r="51194" spans="44:74">
      <c r="AR51194" s="8"/>
      <c r="BV51194" s="38"/>
    </row>
    <row r="51195" spans="44:74">
      <c r="AR51195" s="8"/>
      <c r="BV51195" s="38"/>
    </row>
    <row r="51196" spans="44:74">
      <c r="AR51196" s="8"/>
      <c r="BV51196" s="38"/>
    </row>
    <row r="51197" spans="44:74">
      <c r="AR51197" s="8"/>
      <c r="BV51197" s="38"/>
    </row>
    <row r="51198" spans="44:74">
      <c r="AR51198" s="8"/>
      <c r="BV51198" s="38"/>
    </row>
    <row r="51199" spans="44:74">
      <c r="AR51199" s="8"/>
      <c r="BV51199" s="38"/>
    </row>
    <row r="51200" spans="44:74">
      <c r="AR51200" s="8"/>
      <c r="BV51200" s="38"/>
    </row>
    <row r="51201" spans="44:74">
      <c r="AR51201" s="8"/>
      <c r="BV51201" s="38"/>
    </row>
    <row r="51202" spans="44:74">
      <c r="AR51202" s="8"/>
      <c r="BV51202" s="38"/>
    </row>
    <row r="51203" spans="44:74">
      <c r="AR51203" s="8"/>
      <c r="BV51203" s="38"/>
    </row>
    <row r="51204" spans="44:74">
      <c r="AR51204" s="8"/>
      <c r="BV51204" s="38"/>
    </row>
    <row r="51205" spans="44:74">
      <c r="AR51205" s="8"/>
      <c r="BV51205" s="38"/>
    </row>
    <row r="51206" spans="44:74">
      <c r="AR51206" s="8"/>
      <c r="BV51206" s="38"/>
    </row>
    <row r="51207" spans="44:74">
      <c r="AR51207" s="8"/>
      <c r="BV51207" s="38"/>
    </row>
    <row r="51208" spans="44:74">
      <c r="AR51208" s="8"/>
      <c r="BV51208" s="38"/>
    </row>
    <row r="51209" spans="44:74">
      <c r="AR51209" s="8"/>
      <c r="BV51209" s="38"/>
    </row>
    <row r="51210" spans="44:74">
      <c r="AR51210" s="8"/>
      <c r="BV51210" s="38"/>
    </row>
    <row r="51211" spans="44:74">
      <c r="AR51211" s="8"/>
      <c r="BV51211" s="38"/>
    </row>
    <row r="51212" spans="44:74">
      <c r="AR51212" s="8"/>
      <c r="BV51212" s="38"/>
    </row>
    <row r="51213" spans="44:74">
      <c r="AR51213" s="8"/>
      <c r="BV51213" s="38"/>
    </row>
    <row r="51214" spans="44:74">
      <c r="AR51214" s="8"/>
      <c r="BV51214" s="38"/>
    </row>
    <row r="51215" spans="44:74">
      <c r="AR51215" s="8"/>
      <c r="BV51215" s="38"/>
    </row>
    <row r="51216" spans="44:74">
      <c r="AR51216" s="8"/>
      <c r="BV51216" s="38"/>
    </row>
    <row r="51217" spans="44:74">
      <c r="AR51217" s="8"/>
      <c r="BV51217" s="38"/>
    </row>
    <row r="51218" spans="44:74">
      <c r="AR51218" s="8"/>
      <c r="BV51218" s="38"/>
    </row>
    <row r="51219" spans="44:74">
      <c r="AR51219" s="8"/>
      <c r="BV51219" s="38"/>
    </row>
    <row r="51220" spans="44:74">
      <c r="AR51220" s="8"/>
      <c r="BV51220" s="38"/>
    </row>
    <row r="51221" spans="44:74">
      <c r="AR51221" s="8"/>
      <c r="BV51221" s="38"/>
    </row>
    <row r="51222" spans="44:74">
      <c r="AR51222" s="8"/>
      <c r="BV51222" s="38"/>
    </row>
    <row r="51223" spans="44:74">
      <c r="AR51223" s="8"/>
      <c r="BV51223" s="38"/>
    </row>
    <row r="51224" spans="44:74">
      <c r="AR51224" s="8"/>
      <c r="BV51224" s="38"/>
    </row>
    <row r="51225" spans="44:74">
      <c r="AR51225" s="8"/>
      <c r="BV51225" s="38"/>
    </row>
    <row r="51226" spans="44:74">
      <c r="AR51226" s="8"/>
      <c r="BV51226" s="38"/>
    </row>
    <row r="51227" spans="44:74">
      <c r="AR51227" s="8"/>
      <c r="BV51227" s="38"/>
    </row>
    <row r="51228" spans="44:74">
      <c r="AR51228" s="8"/>
      <c r="BV51228" s="38"/>
    </row>
    <row r="51229" spans="44:74">
      <c r="AR51229" s="8"/>
      <c r="BV51229" s="38"/>
    </row>
    <row r="51230" spans="44:74">
      <c r="AR51230" s="8"/>
      <c r="BV51230" s="38"/>
    </row>
    <row r="51231" spans="44:74">
      <c r="AR51231" s="8"/>
      <c r="BV51231" s="38"/>
    </row>
    <row r="51232" spans="44:74">
      <c r="AR51232" s="8"/>
      <c r="BV51232" s="38"/>
    </row>
    <row r="51233" spans="44:74">
      <c r="AR51233" s="8"/>
      <c r="BV51233" s="38"/>
    </row>
    <row r="51234" spans="44:74">
      <c r="AR51234" s="8"/>
      <c r="BV51234" s="38"/>
    </row>
    <row r="51235" spans="44:74">
      <c r="AR51235" s="8"/>
      <c r="BV51235" s="38"/>
    </row>
    <row r="51236" spans="44:74">
      <c r="AR51236" s="8"/>
      <c r="BV51236" s="38"/>
    </row>
    <row r="51237" spans="44:74">
      <c r="AR51237" s="8"/>
      <c r="BV51237" s="38"/>
    </row>
    <row r="51238" spans="44:74">
      <c r="AR51238" s="8"/>
      <c r="BV51238" s="38"/>
    </row>
    <row r="51239" spans="44:74">
      <c r="AR51239" s="8"/>
      <c r="BV51239" s="38"/>
    </row>
    <row r="51240" spans="44:74">
      <c r="AR51240" s="8"/>
      <c r="BV51240" s="38"/>
    </row>
    <row r="51241" spans="44:74">
      <c r="AR51241" s="8"/>
      <c r="BV51241" s="38"/>
    </row>
    <row r="51242" spans="44:74">
      <c r="AR51242" s="8"/>
      <c r="BV51242" s="38"/>
    </row>
    <row r="51243" spans="44:74">
      <c r="AR51243" s="8"/>
      <c r="BV51243" s="38"/>
    </row>
    <row r="51244" spans="44:74">
      <c r="AR51244" s="8"/>
      <c r="BV51244" s="38"/>
    </row>
    <row r="51245" spans="44:74">
      <c r="AR51245" s="8"/>
      <c r="BV51245" s="38"/>
    </row>
    <row r="51246" spans="44:74">
      <c r="AR51246" s="8"/>
      <c r="BV51246" s="38"/>
    </row>
    <row r="51247" spans="44:74">
      <c r="AR51247" s="8"/>
      <c r="BV51247" s="38"/>
    </row>
    <row r="51248" spans="44:74">
      <c r="AR51248" s="8"/>
      <c r="BV51248" s="38"/>
    </row>
    <row r="51249" spans="44:74">
      <c r="AR51249" s="8"/>
      <c r="BV51249" s="38"/>
    </row>
    <row r="51250" spans="44:74">
      <c r="AR51250" s="8"/>
      <c r="BV51250" s="38"/>
    </row>
    <row r="51251" spans="44:74">
      <c r="AR51251" s="8"/>
      <c r="BV51251" s="38"/>
    </row>
    <row r="51252" spans="44:74">
      <c r="AR51252" s="8"/>
      <c r="BV51252" s="38"/>
    </row>
    <row r="51253" spans="44:74">
      <c r="AR51253" s="8"/>
      <c r="BV51253" s="38"/>
    </row>
    <row r="51254" spans="44:74">
      <c r="AR51254" s="8"/>
      <c r="BV51254" s="38"/>
    </row>
    <row r="51255" spans="44:74">
      <c r="AR51255" s="8"/>
      <c r="BV51255" s="38"/>
    </row>
    <row r="51256" spans="44:74">
      <c r="AR51256" s="8"/>
      <c r="BV51256" s="38"/>
    </row>
    <row r="51257" spans="44:74">
      <c r="AR51257" s="8"/>
      <c r="BV51257" s="38"/>
    </row>
    <row r="51258" spans="44:74">
      <c r="AR51258" s="8"/>
      <c r="BV51258" s="38"/>
    </row>
    <row r="51259" spans="44:74">
      <c r="AR51259" s="8"/>
      <c r="BV51259" s="38"/>
    </row>
    <row r="51260" spans="44:74">
      <c r="AR51260" s="8"/>
      <c r="BV51260" s="38"/>
    </row>
    <row r="51261" spans="44:74">
      <c r="AR51261" s="8"/>
      <c r="BV51261" s="38"/>
    </row>
    <row r="51262" spans="44:74">
      <c r="AR51262" s="8"/>
      <c r="BV51262" s="38"/>
    </row>
    <row r="51263" spans="44:74">
      <c r="AR51263" s="8"/>
      <c r="BV51263" s="38"/>
    </row>
    <row r="51264" spans="44:74">
      <c r="AR51264" s="8"/>
      <c r="BV51264" s="38"/>
    </row>
    <row r="51265" spans="44:74">
      <c r="AR51265" s="8"/>
      <c r="BV51265" s="38"/>
    </row>
    <row r="51266" spans="44:74">
      <c r="AR51266" s="8"/>
      <c r="BV51266" s="38"/>
    </row>
    <row r="51267" spans="44:74">
      <c r="AR51267" s="8"/>
      <c r="BV51267" s="38"/>
    </row>
    <row r="51268" spans="44:74">
      <c r="AR51268" s="8"/>
      <c r="BV51268" s="38"/>
    </row>
    <row r="51269" spans="44:74">
      <c r="AR51269" s="8"/>
      <c r="BV51269" s="38"/>
    </row>
    <row r="51270" spans="44:74">
      <c r="AR51270" s="8"/>
      <c r="BV51270" s="38"/>
    </row>
    <row r="51271" spans="44:74">
      <c r="AR51271" s="8"/>
      <c r="BV51271" s="38"/>
    </row>
    <row r="51272" spans="44:74">
      <c r="AR51272" s="8"/>
      <c r="BV51272" s="38"/>
    </row>
    <row r="51273" spans="44:74">
      <c r="AR51273" s="8"/>
      <c r="BV51273" s="38"/>
    </row>
    <row r="51274" spans="44:74">
      <c r="AR51274" s="8"/>
      <c r="BV51274" s="38"/>
    </row>
    <row r="51275" spans="44:74">
      <c r="AR51275" s="8"/>
      <c r="BV51275" s="38"/>
    </row>
    <row r="51276" spans="44:74">
      <c r="AR51276" s="8"/>
      <c r="BV51276" s="38"/>
    </row>
    <row r="51277" spans="44:74">
      <c r="AR51277" s="8"/>
      <c r="BV51277" s="38"/>
    </row>
    <row r="51278" spans="44:74">
      <c r="AR51278" s="8"/>
      <c r="BV51278" s="38"/>
    </row>
    <row r="51279" spans="44:74">
      <c r="AR51279" s="8"/>
      <c r="BV51279" s="38"/>
    </row>
    <row r="51280" spans="44:74">
      <c r="AR51280" s="8"/>
      <c r="BV51280" s="38"/>
    </row>
    <row r="51281" spans="44:74">
      <c r="AR51281" s="8"/>
      <c r="BV51281" s="38"/>
    </row>
    <row r="51282" spans="44:74">
      <c r="AR51282" s="8"/>
      <c r="BV51282" s="38"/>
    </row>
    <row r="51283" spans="44:74">
      <c r="AR51283" s="8"/>
      <c r="BV51283" s="38"/>
    </row>
    <row r="51284" spans="44:74">
      <c r="AR51284" s="8"/>
      <c r="BV51284" s="38"/>
    </row>
    <row r="51285" spans="44:74">
      <c r="AR51285" s="8"/>
      <c r="BV51285" s="38"/>
    </row>
    <row r="51286" spans="44:74">
      <c r="AR51286" s="8"/>
      <c r="BV51286" s="38"/>
    </row>
    <row r="51287" spans="44:74">
      <c r="AR51287" s="8"/>
      <c r="BV51287" s="38"/>
    </row>
    <row r="51288" spans="44:74">
      <c r="AR51288" s="8"/>
      <c r="BV51288" s="38"/>
    </row>
    <row r="51289" spans="44:74">
      <c r="AR51289" s="8"/>
      <c r="BV51289" s="38"/>
    </row>
    <row r="51290" spans="44:74">
      <c r="AR51290" s="8"/>
      <c r="BV51290" s="38"/>
    </row>
    <row r="51291" spans="44:74">
      <c r="AR51291" s="8"/>
      <c r="BV51291" s="38"/>
    </row>
    <row r="51292" spans="44:74">
      <c r="AR51292" s="8"/>
      <c r="BV51292" s="38"/>
    </row>
    <row r="51293" spans="44:74">
      <c r="AR51293" s="8"/>
      <c r="BV51293" s="38"/>
    </row>
    <row r="51294" spans="44:74">
      <c r="AR51294" s="8"/>
      <c r="BV51294" s="38"/>
    </row>
    <row r="51295" spans="44:74">
      <c r="AR51295" s="8"/>
      <c r="BV51295" s="38"/>
    </row>
    <row r="51296" spans="44:74">
      <c r="AR51296" s="8"/>
      <c r="BV51296" s="38"/>
    </row>
    <row r="51297" spans="44:74">
      <c r="AR51297" s="8"/>
      <c r="BV51297" s="38"/>
    </row>
    <row r="51298" spans="44:74">
      <c r="AR51298" s="8"/>
      <c r="BV51298" s="38"/>
    </row>
    <row r="51299" spans="44:74">
      <c r="AR51299" s="8"/>
      <c r="BV51299" s="38"/>
    </row>
    <row r="51300" spans="44:74">
      <c r="AR51300" s="8"/>
      <c r="BV51300" s="38"/>
    </row>
    <row r="51301" spans="44:74">
      <c r="AR51301" s="8"/>
      <c r="BV51301" s="38"/>
    </row>
    <row r="51302" spans="44:74">
      <c r="AR51302" s="8"/>
      <c r="BV51302" s="38"/>
    </row>
    <row r="51303" spans="44:74">
      <c r="AR51303" s="8"/>
      <c r="BV51303" s="38"/>
    </row>
    <row r="51304" spans="44:74">
      <c r="AR51304" s="8"/>
      <c r="BV51304" s="38"/>
    </row>
    <row r="51305" spans="44:74">
      <c r="AR51305" s="8"/>
      <c r="BV51305" s="38"/>
    </row>
    <row r="51306" spans="44:74">
      <c r="AR51306" s="8"/>
      <c r="BV51306" s="38"/>
    </row>
    <row r="51307" spans="44:74">
      <c r="AR51307" s="8"/>
      <c r="BV51307" s="38"/>
    </row>
    <row r="51308" spans="44:74">
      <c r="AR51308" s="8"/>
      <c r="BV51308" s="38"/>
    </row>
    <row r="51309" spans="44:74">
      <c r="AR51309" s="8"/>
      <c r="BV51309" s="38"/>
    </row>
    <row r="51310" spans="44:74">
      <c r="AR51310" s="8"/>
      <c r="BV51310" s="38"/>
    </row>
    <row r="51311" spans="44:74">
      <c r="AR51311" s="8"/>
      <c r="BV51311" s="38"/>
    </row>
    <row r="51312" spans="44:74">
      <c r="AR51312" s="8"/>
      <c r="BV51312" s="38"/>
    </row>
    <row r="51313" spans="44:74">
      <c r="AR51313" s="8"/>
      <c r="BV51313" s="38"/>
    </row>
    <row r="51314" spans="44:74">
      <c r="AR51314" s="8"/>
      <c r="BV51314" s="38"/>
    </row>
    <row r="51315" spans="44:74">
      <c r="AR51315" s="8"/>
      <c r="BV51315" s="38"/>
    </row>
    <row r="51316" spans="44:74">
      <c r="AR51316" s="8"/>
      <c r="BV51316" s="38"/>
    </row>
    <row r="51317" spans="44:74">
      <c r="AR51317" s="8"/>
      <c r="BV51317" s="38"/>
    </row>
    <row r="51318" spans="44:74">
      <c r="AR51318" s="8"/>
      <c r="BV51318" s="38"/>
    </row>
    <row r="51319" spans="44:74">
      <c r="AR51319" s="8"/>
      <c r="BV51319" s="38"/>
    </row>
    <row r="51320" spans="44:74">
      <c r="AR51320" s="8"/>
      <c r="BV51320" s="38"/>
    </row>
    <row r="51321" spans="44:74">
      <c r="AR51321" s="8"/>
      <c r="BV51321" s="38"/>
    </row>
    <row r="51322" spans="44:74">
      <c r="AR51322" s="8"/>
      <c r="BV51322" s="38"/>
    </row>
    <row r="51323" spans="44:74">
      <c r="AR51323" s="8"/>
      <c r="BV51323" s="38"/>
    </row>
    <row r="51324" spans="44:74">
      <c r="AR51324" s="8"/>
      <c r="BV51324" s="38"/>
    </row>
    <row r="51325" spans="44:74">
      <c r="AR51325" s="8"/>
      <c r="BV51325" s="38"/>
    </row>
    <row r="51326" spans="44:74">
      <c r="AR51326" s="8"/>
      <c r="BV51326" s="38"/>
    </row>
    <row r="51327" spans="44:74">
      <c r="AR51327" s="8"/>
      <c r="BV51327" s="38"/>
    </row>
    <row r="51328" spans="44:74">
      <c r="AR51328" s="8"/>
      <c r="BV51328" s="38"/>
    </row>
    <row r="51329" spans="44:74">
      <c r="AR51329" s="8"/>
      <c r="BV51329" s="38"/>
    </row>
    <row r="51330" spans="44:74">
      <c r="AR51330" s="8"/>
      <c r="BV51330" s="38"/>
    </row>
    <row r="51331" spans="44:74">
      <c r="AR51331" s="8"/>
      <c r="BV51331" s="38"/>
    </row>
    <row r="51332" spans="44:74">
      <c r="AR51332" s="8"/>
      <c r="BV51332" s="38"/>
    </row>
    <row r="51333" spans="44:74">
      <c r="AR51333" s="8"/>
      <c r="BV51333" s="38"/>
    </row>
    <row r="51334" spans="44:74">
      <c r="AR51334" s="8"/>
      <c r="BV51334" s="38"/>
    </row>
    <row r="51335" spans="44:74">
      <c r="AR51335" s="8"/>
      <c r="BV51335" s="38"/>
    </row>
    <row r="51336" spans="44:74">
      <c r="AR51336" s="8"/>
      <c r="BV51336" s="38"/>
    </row>
    <row r="51337" spans="44:74">
      <c r="AR51337" s="8"/>
      <c r="BV51337" s="38"/>
    </row>
    <row r="51338" spans="44:74">
      <c r="AR51338" s="8"/>
      <c r="BV51338" s="38"/>
    </row>
    <row r="51339" spans="44:74">
      <c r="AR51339" s="8"/>
      <c r="BV51339" s="38"/>
    </row>
    <row r="51340" spans="44:74">
      <c r="AR51340" s="8"/>
      <c r="BV51340" s="38"/>
    </row>
    <row r="51341" spans="44:74">
      <c r="AR51341" s="8"/>
      <c r="BV51341" s="38"/>
    </row>
    <row r="51342" spans="44:74">
      <c r="AR51342" s="8"/>
      <c r="BV51342" s="38"/>
    </row>
    <row r="51343" spans="44:74">
      <c r="AR51343" s="8"/>
      <c r="BV51343" s="38"/>
    </row>
    <row r="51344" spans="44:74">
      <c r="AR51344" s="8"/>
      <c r="BV51344" s="38"/>
    </row>
    <row r="51345" spans="44:74">
      <c r="AR51345" s="8"/>
      <c r="BV51345" s="38"/>
    </row>
    <row r="51346" spans="44:74">
      <c r="AR51346" s="8"/>
      <c r="BV51346" s="38"/>
    </row>
    <row r="51347" spans="44:74">
      <c r="AR51347" s="8"/>
      <c r="BV51347" s="38"/>
    </row>
    <row r="51348" spans="44:74">
      <c r="AR51348" s="8"/>
      <c r="BV51348" s="38"/>
    </row>
    <row r="51349" spans="44:74">
      <c r="AR51349" s="8"/>
      <c r="BV51349" s="38"/>
    </row>
    <row r="51350" spans="44:74">
      <c r="AR51350" s="8"/>
      <c r="BV51350" s="38"/>
    </row>
    <row r="51351" spans="44:74">
      <c r="AR51351" s="8"/>
      <c r="BV51351" s="38"/>
    </row>
    <row r="51352" spans="44:74">
      <c r="AR51352" s="8"/>
      <c r="BV51352" s="38"/>
    </row>
    <row r="51353" spans="44:74">
      <c r="AR51353" s="8"/>
      <c r="BV51353" s="38"/>
    </row>
    <row r="51354" spans="44:74">
      <c r="AR51354" s="8"/>
      <c r="BV51354" s="38"/>
    </row>
    <row r="51355" spans="44:74">
      <c r="AR51355" s="8"/>
      <c r="BV51355" s="38"/>
    </row>
    <row r="51356" spans="44:74">
      <c r="AR51356" s="8"/>
      <c r="BV51356" s="38"/>
    </row>
    <row r="51357" spans="44:74">
      <c r="AR51357" s="8"/>
      <c r="BV51357" s="38"/>
    </row>
    <row r="51358" spans="44:74">
      <c r="AR51358" s="8"/>
      <c r="BV51358" s="38"/>
    </row>
    <row r="51359" spans="44:74">
      <c r="AR51359" s="8"/>
      <c r="BV51359" s="38"/>
    </row>
    <row r="51360" spans="44:74">
      <c r="AR51360" s="8"/>
      <c r="BV51360" s="38"/>
    </row>
    <row r="51361" spans="44:74">
      <c r="AR51361" s="8"/>
      <c r="BV51361" s="38"/>
    </row>
    <row r="51362" spans="44:74">
      <c r="AR51362" s="8"/>
      <c r="BV51362" s="38"/>
    </row>
    <row r="51363" spans="44:74">
      <c r="AR51363" s="8"/>
      <c r="BV51363" s="38"/>
    </row>
    <row r="51364" spans="44:74">
      <c r="AR51364" s="8"/>
      <c r="BV51364" s="38"/>
    </row>
    <row r="51365" spans="44:74">
      <c r="AR51365" s="8"/>
      <c r="BV51365" s="38"/>
    </row>
    <row r="51366" spans="44:74">
      <c r="AR51366" s="8"/>
      <c r="BV51366" s="38"/>
    </row>
    <row r="51367" spans="44:74">
      <c r="AR51367" s="8"/>
      <c r="BV51367" s="38"/>
    </row>
    <row r="51368" spans="44:74">
      <c r="AR51368" s="8"/>
      <c r="BV51368" s="38"/>
    </row>
    <row r="51369" spans="44:74">
      <c r="AR51369" s="8"/>
      <c r="BV51369" s="38"/>
    </row>
    <row r="51370" spans="44:74">
      <c r="AR51370" s="8"/>
      <c r="BV51370" s="38"/>
    </row>
    <row r="51371" spans="44:74">
      <c r="AR51371" s="8"/>
      <c r="BV51371" s="38"/>
    </row>
    <row r="51372" spans="44:74">
      <c r="AR51372" s="8"/>
      <c r="BV51372" s="38"/>
    </row>
    <row r="51373" spans="44:74">
      <c r="AR51373" s="8"/>
      <c r="BV51373" s="38"/>
    </row>
    <row r="51374" spans="44:74">
      <c r="AR51374" s="8"/>
      <c r="BV51374" s="38"/>
    </row>
    <row r="51375" spans="44:74">
      <c r="AR51375" s="8"/>
      <c r="BV51375" s="38"/>
    </row>
    <row r="51376" spans="44:74">
      <c r="AR51376" s="8"/>
      <c r="BV51376" s="38"/>
    </row>
    <row r="51377" spans="44:74">
      <c r="AR51377" s="8"/>
      <c r="BV51377" s="38"/>
    </row>
    <row r="51378" spans="44:74">
      <c r="AR51378" s="8"/>
      <c r="BV51378" s="38"/>
    </row>
    <row r="51379" spans="44:74">
      <c r="AR51379" s="8"/>
      <c r="BV51379" s="38"/>
    </row>
    <row r="51380" spans="44:74">
      <c r="AR51380" s="8"/>
      <c r="BV51380" s="38"/>
    </row>
    <row r="51381" spans="44:74">
      <c r="AR51381" s="8"/>
      <c r="BV51381" s="38"/>
    </row>
    <row r="51382" spans="44:74">
      <c r="AR51382" s="8"/>
      <c r="BV51382" s="38"/>
    </row>
    <row r="51383" spans="44:74">
      <c r="AR51383" s="8"/>
      <c r="BV51383" s="38"/>
    </row>
    <row r="51384" spans="44:74">
      <c r="AR51384" s="8"/>
      <c r="BV51384" s="38"/>
    </row>
    <row r="51385" spans="44:74">
      <c r="AR51385" s="8"/>
      <c r="BV51385" s="38"/>
    </row>
    <row r="51386" spans="44:74">
      <c r="AR51386" s="8"/>
      <c r="BV51386" s="38"/>
    </row>
    <row r="51387" spans="44:74">
      <c r="AR51387" s="8"/>
      <c r="BV51387" s="38"/>
    </row>
    <row r="51388" spans="44:74">
      <c r="AR51388" s="8"/>
      <c r="BV51388" s="38"/>
    </row>
    <row r="51389" spans="44:74">
      <c r="AR51389" s="8"/>
      <c r="BV51389" s="38"/>
    </row>
    <row r="51390" spans="44:74">
      <c r="AR51390" s="8"/>
      <c r="BV51390" s="38"/>
    </row>
    <row r="51391" spans="44:74">
      <c r="AR51391" s="8"/>
      <c r="BV51391" s="38"/>
    </row>
    <row r="51392" spans="44:74">
      <c r="AR51392" s="8"/>
      <c r="BV51392" s="38"/>
    </row>
    <row r="51393" spans="44:74">
      <c r="AR51393" s="8"/>
      <c r="BV51393" s="38"/>
    </row>
    <row r="51394" spans="44:74">
      <c r="AR51394" s="8"/>
      <c r="BV51394" s="38"/>
    </row>
    <row r="51395" spans="44:74">
      <c r="AR51395" s="8"/>
      <c r="BV51395" s="38"/>
    </row>
    <row r="51396" spans="44:74">
      <c r="AR51396" s="8"/>
      <c r="BV51396" s="38"/>
    </row>
    <row r="51397" spans="44:74">
      <c r="AR51397" s="8"/>
      <c r="BV51397" s="38"/>
    </row>
    <row r="51398" spans="44:74">
      <c r="AR51398" s="8"/>
      <c r="BV51398" s="38"/>
    </row>
    <row r="51399" spans="44:74">
      <c r="AR51399" s="8"/>
      <c r="BV51399" s="38"/>
    </row>
    <row r="51400" spans="44:74">
      <c r="AR51400" s="8"/>
      <c r="BV51400" s="38"/>
    </row>
    <row r="51401" spans="44:74">
      <c r="AR51401" s="8"/>
      <c r="BV51401" s="38"/>
    </row>
    <row r="51402" spans="44:74">
      <c r="AR51402" s="8"/>
      <c r="BV51402" s="38"/>
    </row>
    <row r="51403" spans="44:74">
      <c r="AR51403" s="8"/>
      <c r="BV51403" s="38"/>
    </row>
    <row r="51404" spans="44:74">
      <c r="AR51404" s="8"/>
      <c r="BV51404" s="38"/>
    </row>
    <row r="51405" spans="44:74">
      <c r="AR51405" s="8"/>
      <c r="BV51405" s="38"/>
    </row>
    <row r="51406" spans="44:74">
      <c r="AR51406" s="8"/>
      <c r="BV51406" s="38"/>
    </row>
    <row r="51407" spans="44:74">
      <c r="AR51407" s="8"/>
      <c r="BV51407" s="38"/>
    </row>
    <row r="51408" spans="44:74">
      <c r="AR51408" s="8"/>
      <c r="BV51408" s="38"/>
    </row>
    <row r="51409" spans="44:74">
      <c r="AR51409" s="8"/>
      <c r="BV51409" s="38"/>
    </row>
    <row r="51410" spans="44:74">
      <c r="AR51410" s="8"/>
      <c r="BV51410" s="38"/>
    </row>
    <row r="51411" spans="44:74">
      <c r="AR51411" s="8"/>
      <c r="BV51411" s="38"/>
    </row>
    <row r="51412" spans="44:74">
      <c r="AR51412" s="8"/>
      <c r="BV51412" s="38"/>
    </row>
    <row r="51413" spans="44:74">
      <c r="AR51413" s="8"/>
      <c r="BV51413" s="38"/>
    </row>
    <row r="51414" spans="44:74">
      <c r="AR51414" s="8"/>
      <c r="BV51414" s="38"/>
    </row>
    <row r="51415" spans="44:74">
      <c r="AR51415" s="8"/>
      <c r="BV51415" s="38"/>
    </row>
    <row r="51416" spans="44:74">
      <c r="AR51416" s="8"/>
      <c r="BV51416" s="38"/>
    </row>
    <row r="51417" spans="44:74">
      <c r="AR51417" s="8"/>
      <c r="BV51417" s="38"/>
    </row>
    <row r="51418" spans="44:74">
      <c r="AR51418" s="8"/>
      <c r="BV51418" s="38"/>
    </row>
    <row r="51419" spans="44:74">
      <c r="AR51419" s="8"/>
      <c r="BV51419" s="38"/>
    </row>
    <row r="51420" spans="44:74">
      <c r="AR51420" s="8"/>
      <c r="BV51420" s="38"/>
    </row>
    <row r="51421" spans="44:74">
      <c r="AR51421" s="8"/>
      <c r="BV51421" s="38"/>
    </row>
    <row r="51422" spans="44:74">
      <c r="AR51422" s="8"/>
      <c r="BV51422" s="38"/>
    </row>
    <row r="51423" spans="44:74">
      <c r="AR51423" s="8"/>
      <c r="BV51423" s="38"/>
    </row>
    <row r="51424" spans="44:74">
      <c r="AR51424" s="8"/>
      <c r="BV51424" s="38"/>
    </row>
    <row r="51425" spans="44:74">
      <c r="AR51425" s="8"/>
      <c r="BV51425" s="38"/>
    </row>
    <row r="51426" spans="44:74">
      <c r="AR51426" s="8"/>
      <c r="BV51426" s="38"/>
    </row>
    <row r="51427" spans="44:74">
      <c r="AR51427" s="8"/>
      <c r="BV51427" s="38"/>
    </row>
    <row r="51428" spans="44:74">
      <c r="AR51428" s="8"/>
      <c r="BV51428" s="38"/>
    </row>
    <row r="51429" spans="44:74">
      <c r="AR51429" s="8"/>
      <c r="BV51429" s="38"/>
    </row>
    <row r="51430" spans="44:74">
      <c r="AR51430" s="8"/>
      <c r="BV51430" s="38"/>
    </row>
    <row r="51431" spans="44:74">
      <c r="AR51431" s="8"/>
      <c r="BV51431" s="38"/>
    </row>
    <row r="51432" spans="44:74">
      <c r="AR51432" s="8"/>
      <c r="BV51432" s="38"/>
    </row>
    <row r="51433" spans="44:74">
      <c r="AR51433" s="8"/>
      <c r="BV51433" s="38"/>
    </row>
    <row r="51434" spans="44:74">
      <c r="AR51434" s="8"/>
      <c r="BV51434" s="38"/>
    </row>
    <row r="51435" spans="44:74">
      <c r="AR51435" s="8"/>
      <c r="BV51435" s="38"/>
    </row>
    <row r="51436" spans="44:74">
      <c r="AR51436" s="8"/>
      <c r="BV51436" s="38"/>
    </row>
    <row r="51437" spans="44:74">
      <c r="AR51437" s="8"/>
      <c r="BV51437" s="38"/>
    </row>
    <row r="51438" spans="44:74">
      <c r="AR51438" s="8"/>
      <c r="BV51438" s="38"/>
    </row>
    <row r="51439" spans="44:74">
      <c r="AR51439" s="8"/>
      <c r="BV51439" s="38"/>
    </row>
    <row r="51440" spans="44:74">
      <c r="AR51440" s="8"/>
      <c r="BV51440" s="38"/>
    </row>
    <row r="51441" spans="44:74">
      <c r="AR51441" s="8"/>
      <c r="BV51441" s="38"/>
    </row>
    <row r="51442" spans="44:74">
      <c r="AR51442" s="8"/>
      <c r="BV51442" s="38"/>
    </row>
    <row r="51443" spans="44:74">
      <c r="AR51443" s="8"/>
      <c r="BV51443" s="38"/>
    </row>
    <row r="51444" spans="44:74">
      <c r="AR51444" s="8"/>
      <c r="BV51444" s="38"/>
    </row>
    <row r="51445" spans="44:74">
      <c r="AR51445" s="8"/>
      <c r="BV51445" s="38"/>
    </row>
    <row r="51446" spans="44:74">
      <c r="AR51446" s="8"/>
      <c r="BV51446" s="38"/>
    </row>
    <row r="51447" spans="44:74">
      <c r="AR51447" s="8"/>
      <c r="BV51447" s="38"/>
    </row>
    <row r="51448" spans="44:74">
      <c r="AR51448" s="8"/>
      <c r="BV51448" s="38"/>
    </row>
    <row r="51449" spans="44:74">
      <c r="AR51449" s="8"/>
      <c r="BV51449" s="38"/>
    </row>
    <row r="51450" spans="44:74">
      <c r="AR51450" s="8"/>
      <c r="BV51450" s="38"/>
    </row>
    <row r="51451" spans="44:74">
      <c r="AR51451" s="8"/>
      <c r="BV51451" s="38"/>
    </row>
    <row r="51452" spans="44:74">
      <c r="AR51452" s="8"/>
      <c r="BV51452" s="38"/>
    </row>
    <row r="51453" spans="44:74">
      <c r="AR51453" s="8"/>
      <c r="BV51453" s="38"/>
    </row>
    <row r="51454" spans="44:74">
      <c r="AR51454" s="8"/>
      <c r="BV51454" s="38"/>
    </row>
    <row r="51455" spans="44:74">
      <c r="AR51455" s="8"/>
      <c r="BV51455" s="38"/>
    </row>
    <row r="51456" spans="44:74">
      <c r="AR51456" s="8"/>
      <c r="BV51456" s="38"/>
    </row>
    <row r="51457" spans="44:74">
      <c r="AR51457" s="8"/>
      <c r="BV51457" s="38"/>
    </row>
    <row r="51458" spans="44:74">
      <c r="AR51458" s="8"/>
      <c r="BV51458" s="38"/>
    </row>
    <row r="51459" spans="44:74">
      <c r="AR51459" s="8"/>
      <c r="BV51459" s="38"/>
    </row>
    <row r="51460" spans="44:74">
      <c r="AR51460" s="8"/>
      <c r="BV51460" s="38"/>
    </row>
    <row r="51461" spans="44:74">
      <c r="AR51461" s="8"/>
      <c r="BV51461" s="38"/>
    </row>
    <row r="51462" spans="44:74">
      <c r="AR51462" s="8"/>
      <c r="BV51462" s="38"/>
    </row>
    <row r="51463" spans="44:74">
      <c r="AR51463" s="8"/>
      <c r="BV51463" s="38"/>
    </row>
    <row r="51464" spans="44:74">
      <c r="AR51464" s="8"/>
      <c r="BV51464" s="38"/>
    </row>
    <row r="51465" spans="44:74">
      <c r="AR51465" s="8"/>
      <c r="BV51465" s="38"/>
    </row>
    <row r="51466" spans="44:74">
      <c r="AR51466" s="8"/>
      <c r="BV51466" s="38"/>
    </row>
    <row r="51467" spans="44:74">
      <c r="AR51467" s="8"/>
      <c r="BV51467" s="38"/>
    </row>
    <row r="51468" spans="44:74">
      <c r="AR51468" s="8"/>
      <c r="BV51468" s="38"/>
    </row>
    <row r="51469" spans="44:74">
      <c r="AR51469" s="8"/>
      <c r="BV51469" s="38"/>
    </row>
    <row r="51470" spans="44:74">
      <c r="AR51470" s="8"/>
      <c r="BV51470" s="38"/>
    </row>
    <row r="51471" spans="44:74">
      <c r="AR51471" s="8"/>
      <c r="BV51471" s="38"/>
    </row>
    <row r="51472" spans="44:74">
      <c r="AR51472" s="8"/>
      <c r="BV51472" s="38"/>
    </row>
    <row r="51473" spans="44:74">
      <c r="AR51473" s="8"/>
      <c r="BV51473" s="38"/>
    </row>
    <row r="51474" spans="44:74">
      <c r="AR51474" s="8"/>
      <c r="BV51474" s="38"/>
    </row>
    <row r="51475" spans="44:74">
      <c r="AR51475" s="8"/>
      <c r="BV51475" s="38"/>
    </row>
    <row r="51476" spans="44:74">
      <c r="AR51476" s="8"/>
      <c r="BV51476" s="38"/>
    </row>
    <row r="51477" spans="44:74">
      <c r="AR51477" s="8"/>
      <c r="BV51477" s="38"/>
    </row>
    <row r="51478" spans="44:74">
      <c r="AR51478" s="8"/>
      <c r="BV51478" s="38"/>
    </row>
    <row r="51479" spans="44:74">
      <c r="AR51479" s="8"/>
      <c r="BV51479" s="38"/>
    </row>
    <row r="51480" spans="44:74">
      <c r="AR51480" s="8"/>
      <c r="BV51480" s="38"/>
    </row>
    <row r="51481" spans="44:74">
      <c r="AR51481" s="8"/>
      <c r="BV51481" s="38"/>
    </row>
    <row r="51482" spans="44:74">
      <c r="AR51482" s="8"/>
      <c r="BV51482" s="38"/>
    </row>
    <row r="51483" spans="44:74">
      <c r="AR51483" s="8"/>
      <c r="BV51483" s="38"/>
    </row>
    <row r="51484" spans="44:74">
      <c r="AR51484" s="8"/>
      <c r="BV51484" s="38"/>
    </row>
    <row r="51485" spans="44:74">
      <c r="AR51485" s="8"/>
      <c r="BV51485" s="38"/>
    </row>
    <row r="51486" spans="44:74">
      <c r="AR51486" s="8"/>
      <c r="BV51486" s="38"/>
    </row>
    <row r="51487" spans="44:74">
      <c r="AR51487" s="8"/>
      <c r="BV51487" s="38"/>
    </row>
    <row r="51488" spans="44:74">
      <c r="AR51488" s="8"/>
      <c r="BV51488" s="38"/>
    </row>
    <row r="51489" spans="44:74">
      <c r="AR51489" s="8"/>
      <c r="BV51489" s="38"/>
    </row>
    <row r="51490" spans="44:74">
      <c r="AR51490" s="8"/>
      <c r="BV51490" s="38"/>
    </row>
    <row r="51491" spans="44:74">
      <c r="AR51491" s="8"/>
      <c r="BV51491" s="38"/>
    </row>
    <row r="51492" spans="44:74">
      <c r="AR51492" s="8"/>
      <c r="BV51492" s="38"/>
    </row>
    <row r="51493" spans="44:74">
      <c r="AR51493" s="8"/>
      <c r="BV51493" s="38"/>
    </row>
    <row r="51494" spans="44:74">
      <c r="AR51494" s="8"/>
      <c r="BV51494" s="38"/>
    </row>
    <row r="51495" spans="44:74">
      <c r="AR51495" s="8"/>
      <c r="BV51495" s="38"/>
    </row>
    <row r="51496" spans="44:74">
      <c r="AR51496" s="8"/>
      <c r="BV51496" s="38"/>
    </row>
    <row r="51497" spans="44:74">
      <c r="AR51497" s="8"/>
      <c r="BV51497" s="38"/>
    </row>
    <row r="51498" spans="44:74">
      <c r="AR51498" s="8"/>
      <c r="BV51498" s="38"/>
    </row>
    <row r="51499" spans="44:74">
      <c r="AR51499" s="8"/>
      <c r="BV51499" s="38"/>
    </row>
    <row r="51500" spans="44:74">
      <c r="AR51500" s="8"/>
      <c r="BV51500" s="38"/>
    </row>
    <row r="51501" spans="44:74">
      <c r="AR51501" s="8"/>
      <c r="BV51501" s="38"/>
    </row>
    <row r="51502" spans="44:74">
      <c r="AR51502" s="8"/>
      <c r="BV51502" s="38"/>
    </row>
    <row r="51503" spans="44:74">
      <c r="AR51503" s="8"/>
      <c r="BV51503" s="38"/>
    </row>
    <row r="51504" spans="44:74">
      <c r="AR51504" s="8"/>
      <c r="BV51504" s="38"/>
    </row>
    <row r="51505" spans="44:74">
      <c r="AR51505" s="8"/>
      <c r="BV51505" s="38"/>
    </row>
    <row r="51506" spans="44:74">
      <c r="AR51506" s="8"/>
      <c r="BV51506" s="38"/>
    </row>
    <row r="51507" spans="44:74">
      <c r="AR51507" s="8"/>
      <c r="BV51507" s="38"/>
    </row>
    <row r="51508" spans="44:74">
      <c r="AR51508" s="8"/>
      <c r="BV51508" s="38"/>
    </row>
    <row r="51509" spans="44:74">
      <c r="AR51509" s="8"/>
      <c r="BV51509" s="38"/>
    </row>
    <row r="51510" spans="44:74">
      <c r="AR51510" s="8"/>
      <c r="BV51510" s="38"/>
    </row>
    <row r="51511" spans="44:74">
      <c r="AR51511" s="8"/>
      <c r="BV51511" s="38"/>
    </row>
    <row r="51512" spans="44:74">
      <c r="AR51512" s="8"/>
      <c r="BV51512" s="38"/>
    </row>
    <row r="51513" spans="44:74">
      <c r="AR51513" s="8"/>
      <c r="BV51513" s="38"/>
    </row>
    <row r="51514" spans="44:74">
      <c r="AR51514" s="8"/>
      <c r="BV51514" s="38"/>
    </row>
    <row r="51515" spans="44:74">
      <c r="AR51515" s="8"/>
      <c r="BV51515" s="38"/>
    </row>
    <row r="51516" spans="44:74">
      <c r="AR51516" s="8"/>
      <c r="BV51516" s="38"/>
    </row>
    <row r="51517" spans="44:74">
      <c r="AR51517" s="8"/>
      <c r="BV51517" s="38"/>
    </row>
    <row r="51518" spans="44:74">
      <c r="AR51518" s="8"/>
      <c r="BV51518" s="38"/>
    </row>
    <row r="51519" spans="44:74">
      <c r="AR51519" s="8"/>
      <c r="BV51519" s="38"/>
    </row>
    <row r="51520" spans="44:74">
      <c r="AR51520" s="8"/>
      <c r="BV51520" s="38"/>
    </row>
    <row r="51521" spans="44:74">
      <c r="AR51521" s="8"/>
      <c r="BV51521" s="38"/>
    </row>
    <row r="51522" spans="44:74">
      <c r="AR51522" s="8"/>
      <c r="BV51522" s="38"/>
    </row>
    <row r="51523" spans="44:74">
      <c r="AR51523" s="8"/>
      <c r="BV51523" s="38"/>
    </row>
    <row r="51524" spans="44:74">
      <c r="AR51524" s="8"/>
      <c r="BV51524" s="38"/>
    </row>
    <row r="51525" spans="44:74">
      <c r="AR51525" s="8"/>
      <c r="BV51525" s="38"/>
    </row>
    <row r="51526" spans="44:74">
      <c r="AR51526" s="8"/>
      <c r="BV51526" s="38"/>
    </row>
    <row r="51527" spans="44:74">
      <c r="AR51527" s="8"/>
      <c r="BV51527" s="38"/>
    </row>
    <row r="51528" spans="44:74">
      <c r="AR51528" s="8"/>
      <c r="BV51528" s="38"/>
    </row>
    <row r="51529" spans="44:74">
      <c r="AR51529" s="8"/>
      <c r="BV51529" s="38"/>
    </row>
    <row r="51530" spans="44:74">
      <c r="AR51530" s="8"/>
      <c r="BV51530" s="38"/>
    </row>
    <row r="51531" spans="44:74">
      <c r="AR51531" s="8"/>
      <c r="BV51531" s="38"/>
    </row>
    <row r="51532" spans="44:74">
      <c r="AR51532" s="8"/>
      <c r="BV51532" s="38"/>
    </row>
    <row r="51533" spans="44:74">
      <c r="AR51533" s="8"/>
      <c r="BV51533" s="38"/>
    </row>
    <row r="51534" spans="44:74">
      <c r="AR51534" s="8"/>
      <c r="BV51534" s="38"/>
    </row>
    <row r="51535" spans="44:74">
      <c r="AR51535" s="8"/>
      <c r="BV51535" s="38"/>
    </row>
    <row r="51536" spans="44:74">
      <c r="AR51536" s="8"/>
      <c r="BV51536" s="38"/>
    </row>
    <row r="51537" spans="44:74">
      <c r="AR51537" s="8"/>
      <c r="BV51537" s="38"/>
    </row>
    <row r="51538" spans="44:74">
      <c r="AR51538" s="8"/>
      <c r="BV51538" s="38"/>
    </row>
    <row r="51539" spans="44:74">
      <c r="AR51539" s="8"/>
      <c r="BV51539" s="38"/>
    </row>
    <row r="51540" spans="44:74">
      <c r="AR51540" s="8"/>
      <c r="BV51540" s="38"/>
    </row>
    <row r="51541" spans="44:74">
      <c r="AR51541" s="8"/>
      <c r="BV51541" s="38"/>
    </row>
    <row r="51542" spans="44:74">
      <c r="AR51542" s="8"/>
      <c r="BV51542" s="38"/>
    </row>
    <row r="51543" spans="44:74">
      <c r="AR51543" s="8"/>
      <c r="BV51543" s="38"/>
    </row>
    <row r="51544" spans="44:74">
      <c r="AR51544" s="8"/>
      <c r="BV51544" s="38"/>
    </row>
    <row r="51545" spans="44:74">
      <c r="AR51545" s="8"/>
      <c r="BV51545" s="38"/>
    </row>
    <row r="51546" spans="44:74">
      <c r="AR51546" s="8"/>
      <c r="BV51546" s="38"/>
    </row>
    <row r="51547" spans="44:74">
      <c r="AR51547" s="8"/>
      <c r="BV51547" s="38"/>
    </row>
    <row r="51548" spans="44:74">
      <c r="AR51548" s="8"/>
      <c r="BV51548" s="38"/>
    </row>
    <row r="51549" spans="44:74">
      <c r="AR51549" s="8"/>
      <c r="BV51549" s="38"/>
    </row>
    <row r="51550" spans="44:74">
      <c r="AR51550" s="8"/>
      <c r="BV51550" s="38"/>
    </row>
    <row r="51551" spans="44:74">
      <c r="AR51551" s="8"/>
      <c r="BV51551" s="38"/>
    </row>
    <row r="51552" spans="44:74">
      <c r="AR51552" s="8"/>
      <c r="BV51552" s="38"/>
    </row>
    <row r="51553" spans="44:74">
      <c r="AR51553" s="8"/>
      <c r="BV51553" s="38"/>
    </row>
    <row r="51554" spans="44:74">
      <c r="AR51554" s="8"/>
      <c r="BV51554" s="38"/>
    </row>
    <row r="51555" spans="44:74">
      <c r="AR51555" s="8"/>
      <c r="BV51555" s="38"/>
    </row>
    <row r="51556" spans="44:74">
      <c r="AR51556" s="8"/>
      <c r="BV51556" s="38"/>
    </row>
    <row r="51557" spans="44:74">
      <c r="AR51557" s="8"/>
      <c r="BV51557" s="38"/>
    </row>
    <row r="51558" spans="44:74">
      <c r="AR51558" s="8"/>
      <c r="BV51558" s="38"/>
    </row>
    <row r="51559" spans="44:74">
      <c r="AR51559" s="8"/>
      <c r="BV51559" s="38"/>
    </row>
    <row r="51560" spans="44:74">
      <c r="AR51560" s="8"/>
      <c r="BV51560" s="38"/>
    </row>
    <row r="51561" spans="44:74">
      <c r="AR51561" s="8"/>
      <c r="BV51561" s="38"/>
    </row>
    <row r="51562" spans="44:74">
      <c r="AR51562" s="8"/>
      <c r="BV51562" s="38"/>
    </row>
    <row r="51563" spans="44:74">
      <c r="AR51563" s="8"/>
      <c r="BV51563" s="38"/>
    </row>
    <row r="51564" spans="44:74">
      <c r="AR51564" s="8"/>
      <c r="BV51564" s="38"/>
    </row>
    <row r="51565" spans="44:74">
      <c r="AR51565" s="8"/>
      <c r="BV51565" s="38"/>
    </row>
    <row r="51566" spans="44:74">
      <c r="AR51566" s="8"/>
      <c r="BV51566" s="38"/>
    </row>
    <row r="51567" spans="44:74">
      <c r="AR51567" s="8"/>
      <c r="BV51567" s="38"/>
    </row>
    <row r="51568" spans="44:74">
      <c r="AR51568" s="8"/>
      <c r="BV51568" s="38"/>
    </row>
    <row r="51569" spans="44:74">
      <c r="AR51569" s="8"/>
      <c r="BV51569" s="38"/>
    </row>
    <row r="51570" spans="44:74">
      <c r="AR51570" s="8"/>
      <c r="BV51570" s="38"/>
    </row>
    <row r="51571" spans="44:74">
      <c r="AR51571" s="8"/>
      <c r="BV51571" s="38"/>
    </row>
    <row r="51572" spans="44:74">
      <c r="AR51572" s="8"/>
      <c r="BV51572" s="38"/>
    </row>
    <row r="51573" spans="44:74">
      <c r="AR51573" s="8"/>
      <c r="BV51573" s="38"/>
    </row>
    <row r="51574" spans="44:74">
      <c r="AR51574" s="8"/>
      <c r="BV51574" s="38"/>
    </row>
    <row r="51575" spans="44:74">
      <c r="AR51575" s="8"/>
      <c r="BV51575" s="38"/>
    </row>
    <row r="51576" spans="44:74">
      <c r="AR51576" s="8"/>
      <c r="BV51576" s="38"/>
    </row>
    <row r="51577" spans="44:74">
      <c r="AR51577" s="8"/>
      <c r="BV51577" s="38"/>
    </row>
    <row r="51578" spans="44:74">
      <c r="AR51578" s="8"/>
      <c r="BV51578" s="38"/>
    </row>
    <row r="51579" spans="44:74">
      <c r="AR51579" s="8"/>
      <c r="BV51579" s="38"/>
    </row>
    <row r="51580" spans="44:74">
      <c r="AR51580" s="8"/>
      <c r="BV51580" s="38"/>
    </row>
    <row r="51581" spans="44:74">
      <c r="AR51581" s="8"/>
      <c r="BV51581" s="38"/>
    </row>
    <row r="51582" spans="44:74">
      <c r="AR51582" s="8"/>
      <c r="BV51582" s="38"/>
    </row>
    <row r="51583" spans="44:74">
      <c r="AR51583" s="8"/>
      <c r="BV51583" s="38"/>
    </row>
    <row r="51584" spans="44:74">
      <c r="AR51584" s="8"/>
      <c r="BV51584" s="38"/>
    </row>
    <row r="51585" spans="44:74">
      <c r="AR51585" s="8"/>
      <c r="BV51585" s="38"/>
    </row>
    <row r="51586" spans="44:74">
      <c r="AR51586" s="8"/>
      <c r="BV51586" s="38"/>
    </row>
    <row r="51587" spans="44:74">
      <c r="AR51587" s="8"/>
      <c r="BV51587" s="38"/>
    </row>
    <row r="51588" spans="44:74">
      <c r="AR51588" s="8"/>
      <c r="BV51588" s="38"/>
    </row>
    <row r="51589" spans="44:74">
      <c r="AR51589" s="8"/>
      <c r="BV51589" s="38"/>
    </row>
    <row r="51590" spans="44:74">
      <c r="AR51590" s="8"/>
      <c r="BV51590" s="38"/>
    </row>
    <row r="51591" spans="44:74">
      <c r="AR51591" s="8"/>
      <c r="BV51591" s="38"/>
    </row>
    <row r="51592" spans="44:74">
      <c r="AR51592" s="8"/>
      <c r="BV51592" s="38"/>
    </row>
    <row r="51593" spans="44:74">
      <c r="AR51593" s="8"/>
      <c r="BV51593" s="38"/>
    </row>
    <row r="51594" spans="44:74">
      <c r="AR51594" s="8"/>
      <c r="BV51594" s="38"/>
    </row>
    <row r="51595" spans="44:74">
      <c r="AR51595" s="8"/>
      <c r="BV51595" s="38"/>
    </row>
    <row r="51596" spans="44:74">
      <c r="AR51596" s="8"/>
      <c r="BV51596" s="38"/>
    </row>
    <row r="51597" spans="44:74">
      <c r="AR51597" s="8"/>
      <c r="BV51597" s="38"/>
    </row>
    <row r="51598" spans="44:74">
      <c r="AR51598" s="8"/>
      <c r="BV51598" s="38"/>
    </row>
    <row r="51599" spans="44:74">
      <c r="AR51599" s="8"/>
      <c r="BV51599" s="38"/>
    </row>
    <row r="51600" spans="44:74">
      <c r="AR51600" s="8"/>
      <c r="BV51600" s="38"/>
    </row>
    <row r="51601" spans="44:74">
      <c r="AR51601" s="8"/>
      <c r="BV51601" s="38"/>
    </row>
    <row r="51602" spans="44:74">
      <c r="AR51602" s="8"/>
      <c r="BV51602" s="38"/>
    </row>
    <row r="51603" spans="44:74">
      <c r="AR51603" s="8"/>
      <c r="BV51603" s="38"/>
    </row>
    <row r="51604" spans="44:74">
      <c r="AR51604" s="8"/>
      <c r="BV51604" s="38"/>
    </row>
    <row r="51605" spans="44:74">
      <c r="AR51605" s="8"/>
      <c r="BV51605" s="38"/>
    </row>
    <row r="51606" spans="44:74">
      <c r="AR51606" s="8"/>
      <c r="BV51606" s="38"/>
    </row>
    <row r="51607" spans="44:74">
      <c r="AR51607" s="8"/>
      <c r="BV51607" s="38"/>
    </row>
    <row r="51608" spans="44:74">
      <c r="AR51608" s="8"/>
      <c r="BV51608" s="38"/>
    </row>
    <row r="51609" spans="44:74">
      <c r="AR51609" s="8"/>
      <c r="BV51609" s="38"/>
    </row>
    <row r="51610" spans="44:74">
      <c r="AR51610" s="8"/>
      <c r="BV51610" s="38"/>
    </row>
    <row r="51611" spans="44:74">
      <c r="AR51611" s="8"/>
      <c r="BV51611" s="38"/>
    </row>
    <row r="51612" spans="44:74">
      <c r="AR51612" s="8"/>
      <c r="BV51612" s="38"/>
    </row>
    <row r="51613" spans="44:74">
      <c r="AR51613" s="8"/>
      <c r="BV51613" s="38"/>
    </row>
    <row r="51614" spans="44:74">
      <c r="AR51614" s="8"/>
      <c r="BV51614" s="38"/>
    </row>
    <row r="51615" spans="44:74">
      <c r="AR51615" s="8"/>
      <c r="BV51615" s="38"/>
    </row>
    <row r="51616" spans="44:74">
      <c r="AR51616" s="8"/>
      <c r="BV51616" s="38"/>
    </row>
    <row r="51617" spans="44:74">
      <c r="AR51617" s="8"/>
      <c r="BV51617" s="38"/>
    </row>
    <row r="51618" spans="44:74">
      <c r="AR51618" s="8"/>
      <c r="BV51618" s="38"/>
    </row>
    <row r="51619" spans="44:74">
      <c r="AR51619" s="8"/>
      <c r="BV51619" s="38"/>
    </row>
    <row r="51620" spans="44:74">
      <c r="AR51620" s="8"/>
      <c r="BV51620" s="38"/>
    </row>
    <row r="51621" spans="44:74">
      <c r="AR51621" s="8"/>
      <c r="BV51621" s="38"/>
    </row>
    <row r="51622" spans="44:74">
      <c r="AR51622" s="8"/>
      <c r="BV51622" s="38"/>
    </row>
    <row r="51623" spans="44:74">
      <c r="AR51623" s="8"/>
      <c r="BV51623" s="38"/>
    </row>
    <row r="51624" spans="44:74">
      <c r="AR51624" s="8"/>
      <c r="BV51624" s="38"/>
    </row>
    <row r="51625" spans="44:74">
      <c r="AR51625" s="8"/>
      <c r="BV51625" s="38"/>
    </row>
    <row r="51626" spans="44:74">
      <c r="AR51626" s="8"/>
      <c r="BV51626" s="38"/>
    </row>
    <row r="51627" spans="44:74">
      <c r="AR51627" s="8"/>
      <c r="BV51627" s="38"/>
    </row>
    <row r="51628" spans="44:74">
      <c r="AR51628" s="8"/>
      <c r="BV51628" s="38"/>
    </row>
    <row r="51629" spans="44:74">
      <c r="AR51629" s="8"/>
      <c r="BV51629" s="38"/>
    </row>
    <row r="51630" spans="44:74">
      <c r="AR51630" s="8"/>
      <c r="BV51630" s="38"/>
    </row>
    <row r="51631" spans="44:74">
      <c r="AR51631" s="8"/>
      <c r="BV51631" s="38"/>
    </row>
    <row r="51632" spans="44:74">
      <c r="AR51632" s="8"/>
      <c r="BV51632" s="38"/>
    </row>
    <row r="51633" spans="44:74">
      <c r="AR51633" s="8"/>
      <c r="BV51633" s="38"/>
    </row>
    <row r="51634" spans="44:74">
      <c r="AR51634" s="8"/>
      <c r="BV51634" s="38"/>
    </row>
    <row r="51635" spans="44:74">
      <c r="AR51635" s="8"/>
      <c r="BV51635" s="38"/>
    </row>
    <row r="51636" spans="44:74">
      <c r="AR51636" s="8"/>
      <c r="BV51636" s="38"/>
    </row>
    <row r="51637" spans="44:74">
      <c r="AR51637" s="8"/>
      <c r="BV51637" s="38"/>
    </row>
    <row r="51638" spans="44:74">
      <c r="AR51638" s="8"/>
      <c r="BV51638" s="38"/>
    </row>
    <row r="51639" spans="44:74">
      <c r="AR51639" s="8"/>
      <c r="BV51639" s="38"/>
    </row>
    <row r="51640" spans="44:74">
      <c r="AR51640" s="8"/>
      <c r="BV51640" s="38"/>
    </row>
    <row r="51641" spans="44:74">
      <c r="AR51641" s="8"/>
      <c r="BV51641" s="38"/>
    </row>
    <row r="51642" spans="44:74">
      <c r="AR51642" s="8"/>
      <c r="BV51642" s="38"/>
    </row>
    <row r="51643" spans="44:74">
      <c r="AR51643" s="8"/>
      <c r="BV51643" s="38"/>
    </row>
    <row r="51644" spans="44:74">
      <c r="AR51644" s="8"/>
      <c r="BV51644" s="38"/>
    </row>
    <row r="51645" spans="44:74">
      <c r="AR51645" s="8"/>
      <c r="BV51645" s="38"/>
    </row>
    <row r="51646" spans="44:74">
      <c r="AR51646" s="8"/>
      <c r="BV51646" s="38"/>
    </row>
    <row r="51647" spans="44:74">
      <c r="AR51647" s="8"/>
      <c r="BV51647" s="38"/>
    </row>
    <row r="51648" spans="44:74">
      <c r="AR51648" s="8"/>
      <c r="BV51648" s="38"/>
    </row>
    <row r="51649" spans="44:74">
      <c r="AR51649" s="8"/>
      <c r="BV51649" s="38"/>
    </row>
    <row r="51650" spans="44:74">
      <c r="AR51650" s="8"/>
      <c r="BV51650" s="38"/>
    </row>
    <row r="51651" spans="44:74">
      <c r="AR51651" s="8"/>
      <c r="BV51651" s="38"/>
    </row>
    <row r="51652" spans="44:74">
      <c r="AR51652" s="8"/>
      <c r="BV51652" s="38"/>
    </row>
    <row r="51653" spans="44:74">
      <c r="AR51653" s="8"/>
      <c r="BV51653" s="38"/>
    </row>
    <row r="51654" spans="44:74">
      <c r="AR51654" s="8"/>
      <c r="BV51654" s="38"/>
    </row>
    <row r="51655" spans="44:74">
      <c r="AR51655" s="8"/>
      <c r="BV51655" s="38"/>
    </row>
    <row r="51656" spans="44:74">
      <c r="AR51656" s="8"/>
      <c r="BV51656" s="38"/>
    </row>
    <row r="51657" spans="44:74">
      <c r="AR51657" s="8"/>
      <c r="BV51657" s="38"/>
    </row>
    <row r="51658" spans="44:74">
      <c r="AR51658" s="8"/>
      <c r="BV51658" s="38"/>
    </row>
    <row r="51659" spans="44:74">
      <c r="AR51659" s="8"/>
      <c r="BV51659" s="38"/>
    </row>
    <row r="51660" spans="44:74">
      <c r="AR51660" s="8"/>
      <c r="BV51660" s="38"/>
    </row>
    <row r="51661" spans="44:74">
      <c r="AR51661" s="8"/>
      <c r="BV51661" s="38"/>
    </row>
    <row r="51662" spans="44:74">
      <c r="AR51662" s="8"/>
      <c r="BV51662" s="38"/>
    </row>
    <row r="51663" spans="44:74">
      <c r="AR51663" s="8"/>
      <c r="BV51663" s="38"/>
    </row>
    <row r="51664" spans="44:74">
      <c r="AR51664" s="8"/>
      <c r="BV51664" s="38"/>
    </row>
    <row r="51665" spans="44:74">
      <c r="AR51665" s="8"/>
      <c r="BV51665" s="38"/>
    </row>
    <row r="51666" spans="44:74">
      <c r="AR51666" s="8"/>
      <c r="BV51666" s="38"/>
    </row>
    <row r="51667" spans="44:74">
      <c r="AR51667" s="8"/>
      <c r="BV51667" s="38"/>
    </row>
    <row r="51668" spans="44:74">
      <c r="AR51668" s="8"/>
      <c r="BV51668" s="38"/>
    </row>
    <row r="51669" spans="44:74">
      <c r="AR51669" s="8"/>
      <c r="BV51669" s="38"/>
    </row>
    <row r="51670" spans="44:74">
      <c r="AR51670" s="8"/>
      <c r="BV51670" s="38"/>
    </row>
    <row r="51671" spans="44:74">
      <c r="AR51671" s="8"/>
      <c r="BV51671" s="38"/>
    </row>
    <row r="51672" spans="44:74">
      <c r="AR51672" s="8"/>
      <c r="BV51672" s="38"/>
    </row>
    <row r="51673" spans="44:74">
      <c r="AR51673" s="8"/>
      <c r="BV51673" s="38"/>
    </row>
    <row r="51674" spans="44:74">
      <c r="AR51674" s="8"/>
      <c r="BV51674" s="38"/>
    </row>
    <row r="51675" spans="44:74">
      <c r="AR51675" s="8"/>
      <c r="BV51675" s="38"/>
    </row>
    <row r="51676" spans="44:74">
      <c r="AR51676" s="8"/>
      <c r="BV51676" s="38"/>
    </row>
    <row r="51677" spans="44:74">
      <c r="AR51677" s="8"/>
      <c r="BV51677" s="38"/>
    </row>
    <row r="51678" spans="44:74">
      <c r="AR51678" s="8"/>
      <c r="BV51678" s="38"/>
    </row>
    <row r="51679" spans="44:74">
      <c r="AR51679" s="8"/>
      <c r="BV51679" s="38"/>
    </row>
    <row r="51680" spans="44:74">
      <c r="AR51680" s="8"/>
      <c r="BV51680" s="38"/>
    </row>
    <row r="51681" spans="44:74">
      <c r="AR51681" s="8"/>
      <c r="BV51681" s="38"/>
    </row>
    <row r="51682" spans="44:74">
      <c r="AR51682" s="8"/>
      <c r="BV51682" s="38"/>
    </row>
    <row r="51683" spans="44:74">
      <c r="AR51683" s="8"/>
      <c r="BV51683" s="38"/>
    </row>
    <row r="51684" spans="44:74">
      <c r="AR51684" s="8"/>
      <c r="BV51684" s="38"/>
    </row>
    <row r="51685" spans="44:74">
      <c r="AR51685" s="8"/>
      <c r="BV51685" s="38"/>
    </row>
    <row r="51686" spans="44:74">
      <c r="AR51686" s="8"/>
      <c r="BV51686" s="38"/>
    </row>
    <row r="51687" spans="44:74">
      <c r="AR51687" s="8"/>
      <c r="BV51687" s="38"/>
    </row>
    <row r="51688" spans="44:74">
      <c r="AR51688" s="8"/>
      <c r="BV51688" s="38"/>
    </row>
    <row r="51689" spans="44:74">
      <c r="AR51689" s="8"/>
      <c r="BV51689" s="38"/>
    </row>
    <row r="51690" spans="44:74">
      <c r="AR51690" s="8"/>
      <c r="BV51690" s="38"/>
    </row>
    <row r="51691" spans="44:74">
      <c r="AR51691" s="8"/>
      <c r="BV51691" s="38"/>
    </row>
    <row r="51692" spans="44:74">
      <c r="AR51692" s="8"/>
      <c r="BV51692" s="38"/>
    </row>
    <row r="51693" spans="44:74">
      <c r="AR51693" s="8"/>
      <c r="BV51693" s="38"/>
    </row>
    <row r="51694" spans="44:74">
      <c r="AR51694" s="8"/>
      <c r="BV51694" s="38"/>
    </row>
    <row r="51695" spans="44:74">
      <c r="AR51695" s="8"/>
      <c r="BV51695" s="38"/>
    </row>
    <row r="51696" spans="44:74">
      <c r="AR51696" s="8"/>
      <c r="BV51696" s="38"/>
    </row>
    <row r="51697" spans="44:74">
      <c r="AR51697" s="8"/>
      <c r="BV51697" s="38"/>
    </row>
    <row r="51698" spans="44:74">
      <c r="AR51698" s="8"/>
      <c r="BV51698" s="38"/>
    </row>
    <row r="51699" spans="44:74">
      <c r="AR51699" s="8"/>
      <c r="BV51699" s="38"/>
    </row>
    <row r="51700" spans="44:74">
      <c r="AR51700" s="8"/>
      <c r="BV51700" s="38"/>
    </row>
    <row r="51701" spans="44:74">
      <c r="AR51701" s="8"/>
      <c r="BV51701" s="38"/>
    </row>
    <row r="51702" spans="44:74">
      <c r="AR51702" s="8"/>
      <c r="BV51702" s="38"/>
    </row>
    <row r="51703" spans="44:74">
      <c r="AR51703" s="8"/>
      <c r="BV51703" s="38"/>
    </row>
    <row r="51704" spans="44:74">
      <c r="AR51704" s="8"/>
      <c r="BV51704" s="38"/>
    </row>
    <row r="51705" spans="44:74">
      <c r="AR51705" s="8"/>
      <c r="BV51705" s="38"/>
    </row>
    <row r="51706" spans="44:74">
      <c r="AR51706" s="8"/>
      <c r="BV51706" s="38"/>
    </row>
    <row r="51707" spans="44:74">
      <c r="AR51707" s="8"/>
      <c r="BV51707" s="38"/>
    </row>
    <row r="51708" spans="44:74">
      <c r="AR51708" s="8"/>
      <c r="BV51708" s="38"/>
    </row>
    <row r="51709" spans="44:74">
      <c r="AR51709" s="8"/>
      <c r="BV51709" s="38"/>
    </row>
    <row r="51710" spans="44:74">
      <c r="AR51710" s="8"/>
      <c r="BV51710" s="38"/>
    </row>
    <row r="51711" spans="44:74">
      <c r="AR51711" s="8"/>
      <c r="BV51711" s="38"/>
    </row>
    <row r="51712" spans="44:74">
      <c r="AR51712" s="8"/>
      <c r="BV51712" s="38"/>
    </row>
    <row r="51713" spans="44:74">
      <c r="AR51713" s="8"/>
      <c r="BV51713" s="38"/>
    </row>
    <row r="51714" spans="44:74">
      <c r="AR51714" s="8"/>
      <c r="BV51714" s="38"/>
    </row>
    <row r="51715" spans="44:74">
      <c r="AR51715" s="8"/>
      <c r="BV51715" s="38"/>
    </row>
    <row r="51716" spans="44:74">
      <c r="AR51716" s="8"/>
      <c r="BV51716" s="38"/>
    </row>
    <row r="51717" spans="44:74">
      <c r="AR51717" s="8"/>
      <c r="BV51717" s="38"/>
    </row>
    <row r="51718" spans="44:74">
      <c r="AR51718" s="8"/>
      <c r="BV51718" s="38"/>
    </row>
    <row r="51719" spans="44:74">
      <c r="AR51719" s="8"/>
      <c r="BV51719" s="38"/>
    </row>
    <row r="51720" spans="44:74">
      <c r="AR51720" s="8"/>
      <c r="BV51720" s="38"/>
    </row>
    <row r="51721" spans="44:74">
      <c r="AR51721" s="8"/>
      <c r="BV51721" s="38"/>
    </row>
    <row r="51722" spans="44:74">
      <c r="AR51722" s="8"/>
      <c r="BV51722" s="38"/>
    </row>
    <row r="51723" spans="44:74">
      <c r="AR51723" s="8"/>
      <c r="BV51723" s="38"/>
    </row>
    <row r="51724" spans="44:74">
      <c r="AR51724" s="8"/>
      <c r="BV51724" s="38"/>
    </row>
    <row r="51725" spans="44:74">
      <c r="AR51725" s="8"/>
      <c r="BV51725" s="38"/>
    </row>
    <row r="51726" spans="44:74">
      <c r="AR51726" s="8"/>
      <c r="BV51726" s="38"/>
    </row>
    <row r="51727" spans="44:74">
      <c r="AR51727" s="8"/>
      <c r="BV51727" s="38"/>
    </row>
    <row r="51728" spans="44:74">
      <c r="AR51728" s="8"/>
      <c r="BV51728" s="38"/>
    </row>
    <row r="51729" spans="44:74">
      <c r="AR51729" s="8"/>
      <c r="BV51729" s="38"/>
    </row>
    <row r="51730" spans="44:74">
      <c r="AR51730" s="8"/>
      <c r="BV51730" s="38"/>
    </row>
    <row r="51731" spans="44:74">
      <c r="AR51731" s="8"/>
      <c r="BV51731" s="38"/>
    </row>
    <row r="51732" spans="44:74">
      <c r="AR51732" s="8"/>
      <c r="BV51732" s="38"/>
    </row>
    <row r="51733" spans="44:74">
      <c r="AR51733" s="8"/>
      <c r="BV51733" s="38"/>
    </row>
    <row r="51734" spans="44:74">
      <c r="AR51734" s="8"/>
      <c r="BV51734" s="38"/>
    </row>
    <row r="51735" spans="44:74">
      <c r="AR51735" s="8"/>
      <c r="BV51735" s="38"/>
    </row>
    <row r="51736" spans="44:74">
      <c r="AR51736" s="8"/>
      <c r="BV51736" s="38"/>
    </row>
    <row r="51737" spans="44:74">
      <c r="AR51737" s="8"/>
      <c r="BV51737" s="38"/>
    </row>
    <row r="51738" spans="44:74">
      <c r="AR51738" s="8"/>
      <c r="BV51738" s="38"/>
    </row>
    <row r="51739" spans="44:74">
      <c r="AR51739" s="8"/>
      <c r="BV51739" s="38"/>
    </row>
    <row r="51740" spans="44:74">
      <c r="AR51740" s="8"/>
      <c r="BV51740" s="38"/>
    </row>
    <row r="51741" spans="44:74">
      <c r="AR51741" s="8"/>
      <c r="BV51741" s="38"/>
    </row>
    <row r="51742" spans="44:74">
      <c r="AR51742" s="8"/>
      <c r="BV51742" s="38"/>
    </row>
    <row r="51743" spans="44:74">
      <c r="AR51743" s="8"/>
      <c r="BV51743" s="38"/>
    </row>
    <row r="51744" spans="44:74">
      <c r="AR51744" s="8"/>
      <c r="BV51744" s="38"/>
    </row>
    <row r="51745" spans="44:74">
      <c r="AR51745" s="8"/>
      <c r="BV51745" s="38"/>
    </row>
    <row r="51746" spans="44:74">
      <c r="AR51746" s="8"/>
      <c r="BV51746" s="38"/>
    </row>
    <row r="51747" spans="44:74">
      <c r="AR51747" s="8"/>
      <c r="BV51747" s="38"/>
    </row>
    <row r="51748" spans="44:74">
      <c r="AR51748" s="8"/>
      <c r="BV51748" s="38"/>
    </row>
    <row r="51749" spans="44:74">
      <c r="AR51749" s="8"/>
      <c r="BV51749" s="38"/>
    </row>
    <row r="51750" spans="44:74">
      <c r="AR51750" s="8"/>
      <c r="BV51750" s="38"/>
    </row>
    <row r="51751" spans="44:74">
      <c r="AR51751" s="8"/>
      <c r="BV51751" s="38"/>
    </row>
    <row r="51752" spans="44:74">
      <c r="AR51752" s="8"/>
      <c r="BV51752" s="38"/>
    </row>
    <row r="51753" spans="44:74">
      <c r="AR51753" s="8"/>
      <c r="BV51753" s="38"/>
    </row>
    <row r="51754" spans="44:74">
      <c r="AR51754" s="8"/>
      <c r="BV51754" s="38"/>
    </row>
    <row r="51755" spans="44:74">
      <c r="AR51755" s="8"/>
      <c r="BV51755" s="38"/>
    </row>
    <row r="51756" spans="44:74">
      <c r="AR51756" s="8"/>
      <c r="BV51756" s="38"/>
    </row>
    <row r="51757" spans="44:74">
      <c r="AR51757" s="8"/>
      <c r="BV51757" s="38"/>
    </row>
    <row r="51758" spans="44:74">
      <c r="AR51758" s="8"/>
      <c r="BV51758" s="38"/>
    </row>
    <row r="51759" spans="44:74">
      <c r="AR51759" s="8"/>
      <c r="BV51759" s="38"/>
    </row>
    <row r="51760" spans="44:74">
      <c r="AR51760" s="8"/>
      <c r="BV51760" s="38"/>
    </row>
    <row r="51761" spans="44:74">
      <c r="AR51761" s="8"/>
      <c r="BV51761" s="38"/>
    </row>
    <row r="51762" spans="44:74">
      <c r="AR51762" s="8"/>
      <c r="BV51762" s="38"/>
    </row>
    <row r="51763" spans="44:74">
      <c r="AR51763" s="8"/>
      <c r="BV51763" s="38"/>
    </row>
    <row r="51764" spans="44:74">
      <c r="AR51764" s="8"/>
      <c r="BV51764" s="38"/>
    </row>
    <row r="51765" spans="44:74">
      <c r="AR51765" s="8"/>
      <c r="BV51765" s="38"/>
    </row>
    <row r="51766" spans="44:74">
      <c r="AR51766" s="8"/>
      <c r="BV51766" s="38"/>
    </row>
    <row r="51767" spans="44:74">
      <c r="AR51767" s="8"/>
      <c r="BV51767" s="38"/>
    </row>
    <row r="51768" spans="44:74">
      <c r="AR51768" s="8"/>
      <c r="BV51768" s="38"/>
    </row>
    <row r="51769" spans="44:74">
      <c r="AR51769" s="8"/>
      <c r="BV51769" s="38"/>
    </row>
    <row r="51770" spans="44:74">
      <c r="AR51770" s="8"/>
      <c r="BV51770" s="38"/>
    </row>
    <row r="51771" spans="44:74">
      <c r="AR51771" s="8"/>
      <c r="BV51771" s="38"/>
    </row>
    <row r="51772" spans="44:74">
      <c r="AR51772" s="8"/>
      <c r="BV51772" s="38"/>
    </row>
    <row r="51773" spans="44:74">
      <c r="AR51773" s="8"/>
      <c r="BV51773" s="38"/>
    </row>
    <row r="51774" spans="44:74">
      <c r="AR51774" s="8"/>
      <c r="BV51774" s="38"/>
    </row>
    <row r="51775" spans="44:74">
      <c r="AR51775" s="8"/>
      <c r="BV51775" s="38"/>
    </row>
    <row r="51776" spans="44:74">
      <c r="AR51776" s="8"/>
      <c r="BV51776" s="38"/>
    </row>
    <row r="51777" spans="44:74">
      <c r="AR51777" s="8"/>
      <c r="BV51777" s="38"/>
    </row>
    <row r="51778" spans="44:74">
      <c r="AR51778" s="8"/>
      <c r="BV51778" s="38"/>
    </row>
    <row r="51779" spans="44:74">
      <c r="AR51779" s="8"/>
      <c r="BV51779" s="38"/>
    </row>
    <row r="51780" spans="44:74">
      <c r="AR51780" s="8"/>
      <c r="BV51780" s="38"/>
    </row>
    <row r="51781" spans="44:74">
      <c r="AR51781" s="8"/>
      <c r="BV51781" s="38"/>
    </row>
    <row r="51782" spans="44:74">
      <c r="AR51782" s="8"/>
      <c r="BV51782" s="38"/>
    </row>
    <row r="51783" spans="44:74">
      <c r="AR51783" s="8"/>
      <c r="BV51783" s="38"/>
    </row>
    <row r="51784" spans="44:74">
      <c r="AR51784" s="8"/>
      <c r="BV51784" s="38"/>
    </row>
    <row r="51785" spans="44:74">
      <c r="AR51785" s="8"/>
      <c r="BV51785" s="38"/>
    </row>
    <row r="51786" spans="44:74">
      <c r="AR51786" s="8"/>
      <c r="BV51786" s="38"/>
    </row>
    <row r="51787" spans="44:74">
      <c r="AR51787" s="8"/>
      <c r="BV51787" s="38"/>
    </row>
    <row r="51788" spans="44:74">
      <c r="AR51788" s="8"/>
      <c r="BV51788" s="38"/>
    </row>
    <row r="51789" spans="44:74">
      <c r="AR51789" s="8"/>
      <c r="BV51789" s="38"/>
    </row>
    <row r="51790" spans="44:74">
      <c r="AR51790" s="8"/>
      <c r="BV51790" s="38"/>
    </row>
    <row r="51791" spans="44:74">
      <c r="AR51791" s="8"/>
      <c r="BV51791" s="38"/>
    </row>
    <row r="51792" spans="44:74">
      <c r="AR51792" s="8"/>
      <c r="BV51792" s="38"/>
    </row>
    <row r="51793" spans="44:74">
      <c r="AR51793" s="8"/>
      <c r="BV51793" s="38"/>
    </row>
    <row r="51794" spans="44:74">
      <c r="AR51794" s="8"/>
      <c r="BV51794" s="38"/>
    </row>
    <row r="51795" spans="44:74">
      <c r="AR51795" s="8"/>
      <c r="BV51795" s="38"/>
    </row>
    <row r="51796" spans="44:74">
      <c r="AR51796" s="8"/>
      <c r="BV51796" s="38"/>
    </row>
    <row r="51797" spans="44:74">
      <c r="AR51797" s="8"/>
      <c r="BV51797" s="38"/>
    </row>
    <row r="51798" spans="44:74">
      <c r="AR51798" s="8"/>
      <c r="BV51798" s="38"/>
    </row>
    <row r="51799" spans="44:74">
      <c r="AR51799" s="8"/>
      <c r="BV51799" s="38"/>
    </row>
    <row r="51800" spans="44:74">
      <c r="AR51800" s="8"/>
      <c r="BV51800" s="38"/>
    </row>
    <row r="51801" spans="44:74">
      <c r="AR51801" s="8"/>
      <c r="BV51801" s="38"/>
    </row>
    <row r="51802" spans="44:74">
      <c r="AR51802" s="8"/>
      <c r="BV51802" s="38"/>
    </row>
    <row r="51803" spans="44:74">
      <c r="AR51803" s="8"/>
      <c r="BV51803" s="38"/>
    </row>
    <row r="51804" spans="44:74">
      <c r="AR51804" s="8"/>
      <c r="BV51804" s="38"/>
    </row>
    <row r="51805" spans="44:74">
      <c r="AR51805" s="8"/>
      <c r="BV51805" s="38"/>
    </row>
    <row r="51806" spans="44:74">
      <c r="AR51806" s="8"/>
      <c r="BV51806" s="38"/>
    </row>
    <row r="51807" spans="44:74">
      <c r="AR51807" s="8"/>
      <c r="BV51807" s="38"/>
    </row>
    <row r="51808" spans="44:74">
      <c r="AR51808" s="8"/>
      <c r="BV51808" s="38"/>
    </row>
    <row r="51809" spans="44:74">
      <c r="AR51809" s="8"/>
      <c r="BV51809" s="38"/>
    </row>
    <row r="51810" spans="44:74">
      <c r="AR51810" s="8"/>
      <c r="BV51810" s="38"/>
    </row>
    <row r="51811" spans="44:74">
      <c r="AR51811" s="8"/>
      <c r="BV51811" s="38"/>
    </row>
    <row r="51812" spans="44:74">
      <c r="AR51812" s="8"/>
      <c r="BV51812" s="38"/>
    </row>
    <row r="51813" spans="44:74">
      <c r="AR51813" s="8"/>
      <c r="BV51813" s="38"/>
    </row>
    <row r="51814" spans="44:74">
      <c r="AR51814" s="8"/>
      <c r="BV51814" s="38"/>
    </row>
    <row r="51815" spans="44:74">
      <c r="AR51815" s="8"/>
      <c r="BV51815" s="38"/>
    </row>
    <row r="51816" spans="44:74">
      <c r="AR51816" s="8"/>
      <c r="BV51816" s="38"/>
    </row>
    <row r="51817" spans="44:74">
      <c r="AR51817" s="8"/>
      <c r="BV51817" s="38"/>
    </row>
    <row r="51818" spans="44:74">
      <c r="AR51818" s="8"/>
      <c r="BV51818" s="38"/>
    </row>
    <row r="51819" spans="44:74">
      <c r="AR51819" s="8"/>
      <c r="BV51819" s="38"/>
    </row>
    <row r="51820" spans="44:74">
      <c r="AR51820" s="8"/>
      <c r="BV51820" s="38"/>
    </row>
    <row r="51821" spans="44:74">
      <c r="AR51821" s="8"/>
      <c r="BV51821" s="38"/>
    </row>
    <row r="51822" spans="44:74">
      <c r="AR51822" s="8"/>
      <c r="BV51822" s="38"/>
    </row>
    <row r="51823" spans="44:74">
      <c r="AR51823" s="8"/>
      <c r="BV51823" s="38"/>
    </row>
    <row r="51824" spans="44:74">
      <c r="AR51824" s="8"/>
      <c r="BV51824" s="38"/>
    </row>
    <row r="51825" spans="44:74">
      <c r="AR51825" s="8"/>
      <c r="BV51825" s="38"/>
    </row>
    <row r="51826" spans="44:74">
      <c r="AR51826" s="8"/>
      <c r="BV51826" s="38"/>
    </row>
    <row r="51827" spans="44:74">
      <c r="AR51827" s="8"/>
      <c r="BV51827" s="38"/>
    </row>
    <row r="51828" spans="44:74">
      <c r="AR51828" s="8"/>
      <c r="BV51828" s="38"/>
    </row>
    <row r="51829" spans="44:74">
      <c r="AR51829" s="8"/>
      <c r="BV51829" s="38"/>
    </row>
    <row r="51830" spans="44:74">
      <c r="AR51830" s="8"/>
      <c r="BV51830" s="38"/>
    </row>
    <row r="51831" spans="44:74">
      <c r="AR51831" s="8"/>
      <c r="BV51831" s="38"/>
    </row>
    <row r="51832" spans="44:74">
      <c r="AR51832" s="8"/>
      <c r="BV51832" s="38"/>
    </row>
    <row r="51833" spans="44:74">
      <c r="AR51833" s="8"/>
      <c r="BV51833" s="38"/>
    </row>
    <row r="51834" spans="44:74">
      <c r="AR51834" s="8"/>
      <c r="BV51834" s="38"/>
    </row>
    <row r="51835" spans="44:74">
      <c r="AR51835" s="8"/>
      <c r="BV51835" s="38"/>
    </row>
    <row r="51836" spans="44:74">
      <c r="AR51836" s="8"/>
      <c r="BV51836" s="38"/>
    </row>
    <row r="51837" spans="44:74">
      <c r="AR51837" s="8"/>
      <c r="BV51837" s="38"/>
    </row>
    <row r="51838" spans="44:74">
      <c r="AR51838" s="8"/>
      <c r="BV51838" s="38"/>
    </row>
    <row r="51839" spans="44:74">
      <c r="AR51839" s="8"/>
      <c r="BV51839" s="38"/>
    </row>
    <row r="51840" spans="44:74">
      <c r="AR51840" s="8"/>
      <c r="BV51840" s="38"/>
    </row>
    <row r="51841" spans="44:74">
      <c r="AR51841" s="8"/>
      <c r="BV51841" s="38"/>
    </row>
    <row r="51842" spans="44:74">
      <c r="AR51842" s="8"/>
      <c r="BV51842" s="38"/>
    </row>
    <row r="51843" spans="44:74">
      <c r="AR51843" s="8"/>
      <c r="BV51843" s="38"/>
    </row>
    <row r="51844" spans="44:74">
      <c r="AR51844" s="8"/>
      <c r="BV51844" s="38"/>
    </row>
    <row r="51845" spans="44:74">
      <c r="AR51845" s="8"/>
      <c r="BV51845" s="38"/>
    </row>
    <row r="51846" spans="44:74">
      <c r="AR51846" s="8"/>
      <c r="BV51846" s="38"/>
    </row>
    <row r="51847" spans="44:74">
      <c r="AR51847" s="8"/>
      <c r="BV51847" s="38"/>
    </row>
    <row r="51848" spans="44:74">
      <c r="AR51848" s="8"/>
      <c r="BV51848" s="38"/>
    </row>
    <row r="51849" spans="44:74">
      <c r="AR51849" s="8"/>
      <c r="BV51849" s="38"/>
    </row>
    <row r="51850" spans="44:74">
      <c r="AR51850" s="8"/>
      <c r="BV51850" s="38"/>
    </row>
    <row r="51851" spans="44:74">
      <c r="AR51851" s="8"/>
      <c r="BV51851" s="38"/>
    </row>
    <row r="51852" spans="44:74">
      <c r="AR51852" s="8"/>
      <c r="BV51852" s="38"/>
    </row>
    <row r="51853" spans="44:74">
      <c r="AR51853" s="8"/>
      <c r="BV51853" s="38"/>
    </row>
    <row r="51854" spans="44:74">
      <c r="AR51854" s="8"/>
      <c r="BV51854" s="38"/>
    </row>
    <row r="51855" spans="44:74">
      <c r="AR51855" s="8"/>
      <c r="BV51855" s="38"/>
    </row>
    <row r="51856" spans="44:74">
      <c r="AR51856" s="8"/>
      <c r="BV51856" s="38"/>
    </row>
    <row r="51857" spans="44:74">
      <c r="AR51857" s="8"/>
      <c r="BV51857" s="38"/>
    </row>
    <row r="51858" spans="44:74">
      <c r="AR51858" s="8"/>
      <c r="BV51858" s="38"/>
    </row>
    <row r="51859" spans="44:74">
      <c r="AR51859" s="8"/>
      <c r="BV51859" s="38"/>
    </row>
    <row r="51860" spans="44:74">
      <c r="AR51860" s="8"/>
      <c r="BV51860" s="38"/>
    </row>
    <row r="51861" spans="44:74">
      <c r="AR51861" s="8"/>
      <c r="BV51861" s="38"/>
    </row>
    <row r="51862" spans="44:74">
      <c r="AR51862" s="8"/>
      <c r="BV51862" s="38"/>
    </row>
    <row r="51863" spans="44:74">
      <c r="AR51863" s="8"/>
      <c r="BV51863" s="38"/>
    </row>
    <row r="51864" spans="44:74">
      <c r="AR51864" s="8"/>
      <c r="BV51864" s="38"/>
    </row>
    <row r="51865" spans="44:74">
      <c r="AR51865" s="8"/>
      <c r="BV51865" s="38"/>
    </row>
    <row r="51866" spans="44:74">
      <c r="AR51866" s="8"/>
      <c r="BV51866" s="38"/>
    </row>
    <row r="51867" spans="44:74">
      <c r="AR51867" s="8"/>
      <c r="BV51867" s="38"/>
    </row>
    <row r="51868" spans="44:74">
      <c r="AR51868" s="8"/>
      <c r="BV51868" s="38"/>
    </row>
    <row r="51869" spans="44:74">
      <c r="AR51869" s="8"/>
      <c r="BV51869" s="38"/>
    </row>
    <row r="51870" spans="44:74">
      <c r="AR51870" s="8"/>
      <c r="BV51870" s="38"/>
    </row>
    <row r="51871" spans="44:74">
      <c r="AR51871" s="8"/>
      <c r="BV51871" s="38"/>
    </row>
    <row r="51872" spans="44:74">
      <c r="AR51872" s="8"/>
      <c r="BV51872" s="38"/>
    </row>
    <row r="51873" spans="44:74">
      <c r="AR51873" s="8"/>
      <c r="BV51873" s="38"/>
    </row>
    <row r="51874" spans="44:74">
      <c r="AR51874" s="8"/>
      <c r="BV51874" s="38"/>
    </row>
    <row r="51875" spans="44:74">
      <c r="AR51875" s="8"/>
      <c r="BV51875" s="38"/>
    </row>
    <row r="51876" spans="44:74">
      <c r="AR51876" s="8"/>
      <c r="BV51876" s="38"/>
    </row>
    <row r="51877" spans="44:74">
      <c r="AR51877" s="8"/>
      <c r="BV51877" s="38"/>
    </row>
    <row r="51878" spans="44:74">
      <c r="AR51878" s="8"/>
      <c r="BV51878" s="38"/>
    </row>
    <row r="51879" spans="44:74">
      <c r="AR51879" s="8"/>
      <c r="BV51879" s="38"/>
    </row>
    <row r="51880" spans="44:74">
      <c r="AR51880" s="8"/>
      <c r="BV51880" s="38"/>
    </row>
    <row r="51881" spans="44:74">
      <c r="AR51881" s="8"/>
      <c r="BV51881" s="38"/>
    </row>
    <row r="51882" spans="44:74">
      <c r="AR51882" s="8"/>
      <c r="BV51882" s="38"/>
    </row>
    <row r="51883" spans="44:74">
      <c r="AR51883" s="8"/>
      <c r="BV51883" s="38"/>
    </row>
    <row r="51884" spans="44:74">
      <c r="AR51884" s="8"/>
      <c r="BV51884" s="38"/>
    </row>
    <row r="51885" spans="44:74">
      <c r="AR51885" s="8"/>
      <c r="BV51885" s="38"/>
    </row>
    <row r="51886" spans="44:74">
      <c r="AR51886" s="8"/>
      <c r="BV51886" s="38"/>
    </row>
    <row r="51887" spans="44:74">
      <c r="AR51887" s="8"/>
      <c r="BV51887" s="38"/>
    </row>
    <row r="51888" spans="44:74">
      <c r="AR51888" s="8"/>
      <c r="BV51888" s="38"/>
    </row>
    <row r="51889" spans="44:74">
      <c r="AR51889" s="8"/>
      <c r="BV51889" s="38"/>
    </row>
    <row r="51890" spans="44:74">
      <c r="AR51890" s="8"/>
      <c r="BV51890" s="38"/>
    </row>
    <row r="51891" spans="44:74">
      <c r="AR51891" s="8"/>
      <c r="BV51891" s="38"/>
    </row>
    <row r="51892" spans="44:74">
      <c r="AR51892" s="8"/>
      <c r="BV51892" s="38"/>
    </row>
    <row r="51893" spans="44:74">
      <c r="AR51893" s="8"/>
      <c r="BV51893" s="38"/>
    </row>
    <row r="51894" spans="44:74">
      <c r="AR51894" s="8"/>
      <c r="BV51894" s="38"/>
    </row>
    <row r="51895" spans="44:74">
      <c r="AR51895" s="8"/>
      <c r="BV51895" s="38"/>
    </row>
    <row r="51896" spans="44:74">
      <c r="AR51896" s="8"/>
      <c r="BV51896" s="38"/>
    </row>
    <row r="51897" spans="44:74">
      <c r="AR51897" s="8"/>
      <c r="BV51897" s="38"/>
    </row>
    <row r="51898" spans="44:74">
      <c r="AR51898" s="8"/>
      <c r="BV51898" s="38"/>
    </row>
    <row r="51899" spans="44:74">
      <c r="AR51899" s="8"/>
      <c r="BV51899" s="38"/>
    </row>
    <row r="51900" spans="44:74">
      <c r="AR51900" s="8"/>
      <c r="BV51900" s="38"/>
    </row>
    <row r="51901" spans="44:74">
      <c r="AR51901" s="8"/>
      <c r="BV51901" s="38"/>
    </row>
    <row r="51902" spans="44:74">
      <c r="AR51902" s="8"/>
      <c r="BV51902" s="38"/>
    </row>
    <row r="51903" spans="44:74">
      <c r="AR51903" s="8"/>
      <c r="BV51903" s="38"/>
    </row>
    <row r="51904" spans="44:74">
      <c r="AR51904" s="8"/>
      <c r="BV51904" s="38"/>
    </row>
    <row r="51905" spans="44:74">
      <c r="AR51905" s="8"/>
      <c r="BV51905" s="38"/>
    </row>
    <row r="51906" spans="44:74">
      <c r="AR51906" s="8"/>
      <c r="BV51906" s="38"/>
    </row>
    <row r="51907" spans="44:74">
      <c r="AR51907" s="8"/>
      <c r="BV51907" s="38"/>
    </row>
    <row r="51908" spans="44:74">
      <c r="AR51908" s="8"/>
      <c r="BV51908" s="38"/>
    </row>
    <row r="51909" spans="44:74">
      <c r="AR51909" s="8"/>
      <c r="BV51909" s="38"/>
    </row>
    <row r="51910" spans="44:74">
      <c r="AR51910" s="8"/>
      <c r="BV51910" s="38"/>
    </row>
    <row r="51911" spans="44:74">
      <c r="AR51911" s="8"/>
      <c r="BV51911" s="38"/>
    </row>
    <row r="51912" spans="44:74">
      <c r="AR51912" s="8"/>
      <c r="BV51912" s="38"/>
    </row>
    <row r="51913" spans="44:74">
      <c r="AR51913" s="8"/>
      <c r="BV51913" s="38"/>
    </row>
    <row r="51914" spans="44:74">
      <c r="AR51914" s="8"/>
      <c r="BV51914" s="38"/>
    </row>
    <row r="51915" spans="44:74">
      <c r="AR51915" s="8"/>
      <c r="BV51915" s="38"/>
    </row>
    <row r="51916" spans="44:74">
      <c r="AR51916" s="8"/>
      <c r="BV51916" s="38"/>
    </row>
    <row r="51917" spans="44:74">
      <c r="AR51917" s="8"/>
      <c r="BV51917" s="38"/>
    </row>
    <row r="51918" spans="44:74">
      <c r="AR51918" s="8"/>
      <c r="BV51918" s="38"/>
    </row>
    <row r="51919" spans="44:74">
      <c r="AR51919" s="8"/>
      <c r="BV51919" s="38"/>
    </row>
    <row r="51920" spans="44:74">
      <c r="AR51920" s="8"/>
      <c r="BV51920" s="38"/>
    </row>
    <row r="51921" spans="44:74">
      <c r="AR51921" s="8"/>
      <c r="BV51921" s="38"/>
    </row>
    <row r="51922" spans="44:74">
      <c r="AR51922" s="8"/>
      <c r="BV51922" s="38"/>
    </row>
    <row r="51923" spans="44:74">
      <c r="AR51923" s="8"/>
      <c r="BV51923" s="38"/>
    </row>
    <row r="51924" spans="44:74">
      <c r="AR51924" s="8"/>
      <c r="BV51924" s="38"/>
    </row>
    <row r="51925" spans="44:74">
      <c r="AR51925" s="8"/>
      <c r="BV51925" s="38"/>
    </row>
    <row r="51926" spans="44:74">
      <c r="AR51926" s="8"/>
      <c r="BV51926" s="38"/>
    </row>
    <row r="51927" spans="44:74">
      <c r="AR51927" s="8"/>
      <c r="BV51927" s="38"/>
    </row>
    <row r="51928" spans="44:74">
      <c r="AR51928" s="8"/>
      <c r="BV51928" s="38"/>
    </row>
    <row r="51929" spans="44:74">
      <c r="AR51929" s="8"/>
      <c r="BV51929" s="38"/>
    </row>
    <row r="51930" spans="44:74">
      <c r="AR51930" s="8"/>
      <c r="BV51930" s="38"/>
    </row>
    <row r="51931" spans="44:74">
      <c r="AR51931" s="8"/>
      <c r="BV51931" s="38"/>
    </row>
    <row r="51932" spans="44:74">
      <c r="AR51932" s="8"/>
      <c r="BV51932" s="38"/>
    </row>
    <row r="51933" spans="44:74">
      <c r="AR51933" s="8"/>
      <c r="BV51933" s="38"/>
    </row>
    <row r="51934" spans="44:74">
      <c r="AR51934" s="8"/>
      <c r="BV51934" s="38"/>
    </row>
    <row r="51935" spans="44:74">
      <c r="AR51935" s="8"/>
      <c r="BV51935" s="38"/>
    </row>
    <row r="51936" spans="44:74">
      <c r="AR51936" s="8"/>
      <c r="BV51936" s="38"/>
    </row>
    <row r="51937" spans="44:74">
      <c r="AR51937" s="8"/>
      <c r="BV51937" s="38"/>
    </row>
    <row r="51938" spans="44:74">
      <c r="AR51938" s="8"/>
      <c r="BV51938" s="38"/>
    </row>
    <row r="51939" spans="44:74">
      <c r="AR51939" s="8"/>
      <c r="BV51939" s="38"/>
    </row>
    <row r="51940" spans="44:74">
      <c r="AR51940" s="8"/>
      <c r="BV51940" s="38"/>
    </row>
    <row r="51941" spans="44:74">
      <c r="AR51941" s="8"/>
      <c r="BV51941" s="38"/>
    </row>
    <row r="51942" spans="44:74">
      <c r="AR51942" s="8"/>
      <c r="BV51942" s="38"/>
    </row>
    <row r="51943" spans="44:74">
      <c r="AR51943" s="8"/>
      <c r="BV51943" s="38"/>
    </row>
    <row r="51944" spans="44:74">
      <c r="AR51944" s="8"/>
      <c r="BV51944" s="38"/>
    </row>
    <row r="51945" spans="44:74">
      <c r="AR51945" s="8"/>
      <c r="BV51945" s="38"/>
    </row>
    <row r="51946" spans="44:74">
      <c r="AR51946" s="8"/>
      <c r="BV51946" s="38"/>
    </row>
    <row r="51947" spans="44:74">
      <c r="AR51947" s="8"/>
      <c r="BV51947" s="38"/>
    </row>
    <row r="51948" spans="44:74">
      <c r="AR51948" s="8"/>
      <c r="BV51948" s="38"/>
    </row>
    <row r="51949" spans="44:74">
      <c r="AR51949" s="8"/>
      <c r="BV51949" s="38"/>
    </row>
    <row r="51950" spans="44:74">
      <c r="AR51950" s="8"/>
      <c r="BV51950" s="38"/>
    </row>
    <row r="51951" spans="44:74">
      <c r="AR51951" s="8"/>
      <c r="BV51951" s="38"/>
    </row>
    <row r="51952" spans="44:74">
      <c r="AR51952" s="8"/>
      <c r="BV51952" s="38"/>
    </row>
    <row r="51953" spans="44:74">
      <c r="AR51953" s="8"/>
      <c r="BV51953" s="38"/>
    </row>
    <row r="51954" spans="44:74">
      <c r="AR51954" s="8"/>
      <c r="BV51954" s="38"/>
    </row>
    <row r="51955" spans="44:74">
      <c r="AR51955" s="8"/>
      <c r="BV51955" s="38"/>
    </row>
    <row r="51956" spans="44:74">
      <c r="AR51956" s="8"/>
      <c r="BV51956" s="38"/>
    </row>
    <row r="51957" spans="44:74">
      <c r="AR51957" s="8"/>
      <c r="BV51957" s="38"/>
    </row>
    <row r="51958" spans="44:74">
      <c r="AR51958" s="8"/>
      <c r="BV51958" s="38"/>
    </row>
    <row r="51959" spans="44:74">
      <c r="AR51959" s="8"/>
      <c r="BV51959" s="38"/>
    </row>
    <row r="51960" spans="44:74">
      <c r="AR51960" s="8"/>
      <c r="BV51960" s="38"/>
    </row>
    <row r="51961" spans="44:74">
      <c r="AR51961" s="8"/>
      <c r="BV51961" s="38"/>
    </row>
    <row r="51962" spans="44:74">
      <c r="AR51962" s="8"/>
      <c r="BV51962" s="38"/>
    </row>
    <row r="51963" spans="44:74">
      <c r="AR51963" s="8"/>
      <c r="BV51963" s="38"/>
    </row>
    <row r="51964" spans="44:74">
      <c r="AR51964" s="8"/>
      <c r="BV51964" s="38"/>
    </row>
    <row r="51965" spans="44:74">
      <c r="AR51965" s="8"/>
      <c r="BV51965" s="38"/>
    </row>
    <row r="51966" spans="44:74">
      <c r="AR51966" s="8"/>
      <c r="BV51966" s="38"/>
    </row>
    <row r="51967" spans="44:74">
      <c r="AR51967" s="8"/>
      <c r="BV51967" s="38"/>
    </row>
    <row r="51968" spans="44:74">
      <c r="AR51968" s="8"/>
      <c r="BV51968" s="38"/>
    </row>
    <row r="51969" spans="44:74">
      <c r="AR51969" s="8"/>
      <c r="BV51969" s="38"/>
    </row>
    <row r="51970" spans="44:74">
      <c r="AR51970" s="8"/>
      <c r="BV51970" s="38"/>
    </row>
    <row r="51971" spans="44:74">
      <c r="AR51971" s="8"/>
      <c r="BV51971" s="38"/>
    </row>
    <row r="51972" spans="44:74">
      <c r="AR51972" s="8"/>
      <c r="BV51972" s="38"/>
    </row>
    <row r="51973" spans="44:74">
      <c r="AR51973" s="8"/>
      <c r="BV51973" s="38"/>
    </row>
    <row r="51974" spans="44:74">
      <c r="AR51974" s="8"/>
      <c r="BV51974" s="38"/>
    </row>
    <row r="51975" spans="44:74">
      <c r="AR51975" s="8"/>
      <c r="BV51975" s="38"/>
    </row>
    <row r="51976" spans="44:74">
      <c r="AR51976" s="8"/>
      <c r="BV51976" s="38"/>
    </row>
    <row r="51977" spans="44:74">
      <c r="AR51977" s="8"/>
      <c r="BV51977" s="38"/>
    </row>
    <row r="51978" spans="44:74">
      <c r="AR51978" s="8"/>
      <c r="BV51978" s="38"/>
    </row>
    <row r="51979" spans="44:74">
      <c r="AR51979" s="8"/>
      <c r="BV51979" s="38"/>
    </row>
    <row r="51980" spans="44:74">
      <c r="AR51980" s="8"/>
      <c r="BV51980" s="38"/>
    </row>
    <row r="51981" spans="44:74">
      <c r="AR51981" s="8"/>
      <c r="BV51981" s="38"/>
    </row>
    <row r="51982" spans="44:74">
      <c r="AR51982" s="8"/>
      <c r="BV51982" s="38"/>
    </row>
    <row r="51983" spans="44:74">
      <c r="AR51983" s="8"/>
      <c r="BV51983" s="38"/>
    </row>
    <row r="51984" spans="44:74">
      <c r="AR51984" s="8"/>
      <c r="BV51984" s="38"/>
    </row>
    <row r="51985" spans="44:74">
      <c r="AR51985" s="8"/>
      <c r="BV51985" s="38"/>
    </row>
    <row r="51986" spans="44:74">
      <c r="AR51986" s="8"/>
      <c r="BV51986" s="38"/>
    </row>
    <row r="51987" spans="44:74">
      <c r="AR51987" s="8"/>
      <c r="BV51987" s="38"/>
    </row>
    <row r="51988" spans="44:74">
      <c r="AR51988" s="8"/>
      <c r="BV51988" s="38"/>
    </row>
    <row r="51989" spans="44:74">
      <c r="AR51989" s="8"/>
      <c r="BV51989" s="38"/>
    </row>
    <row r="51990" spans="44:74">
      <c r="AR51990" s="8"/>
      <c r="BV51990" s="38"/>
    </row>
    <row r="51991" spans="44:74">
      <c r="AR51991" s="8"/>
      <c r="BV51991" s="38"/>
    </row>
    <row r="51992" spans="44:74">
      <c r="AR51992" s="8"/>
      <c r="BV51992" s="38"/>
    </row>
    <row r="51993" spans="44:74">
      <c r="AR51993" s="8"/>
      <c r="BV51993" s="38"/>
    </row>
    <row r="51994" spans="44:74">
      <c r="AR51994" s="8"/>
      <c r="BV51994" s="38"/>
    </row>
    <row r="51995" spans="44:74">
      <c r="AR51995" s="8"/>
      <c r="BV51995" s="38"/>
    </row>
    <row r="51996" spans="44:74">
      <c r="AR51996" s="8"/>
      <c r="BV51996" s="38"/>
    </row>
    <row r="51997" spans="44:74">
      <c r="AR51997" s="8"/>
      <c r="BV51997" s="38"/>
    </row>
    <row r="51998" spans="44:74">
      <c r="AR51998" s="8"/>
      <c r="BV51998" s="38"/>
    </row>
    <row r="51999" spans="44:74">
      <c r="AR51999" s="8"/>
      <c r="BV51999" s="38"/>
    </row>
    <row r="52000" spans="44:74">
      <c r="AR52000" s="8"/>
      <c r="BV52000" s="38"/>
    </row>
    <row r="52001" spans="44:74">
      <c r="AR52001" s="8"/>
      <c r="BV52001" s="38"/>
    </row>
    <row r="52002" spans="44:74">
      <c r="AR52002" s="8"/>
      <c r="BV52002" s="38"/>
    </row>
    <row r="52003" spans="44:74">
      <c r="AR52003" s="8"/>
      <c r="BV52003" s="38"/>
    </row>
    <row r="52004" spans="44:74">
      <c r="AR52004" s="8"/>
      <c r="BV52004" s="38"/>
    </row>
    <row r="52005" spans="44:74">
      <c r="AR52005" s="8"/>
      <c r="BV52005" s="38"/>
    </row>
    <row r="52006" spans="44:74">
      <c r="AR52006" s="8"/>
      <c r="BV52006" s="38"/>
    </row>
    <row r="52007" spans="44:74">
      <c r="AR52007" s="8"/>
      <c r="BV52007" s="38"/>
    </row>
    <row r="52008" spans="44:74">
      <c r="AR52008" s="8"/>
      <c r="BV52008" s="38"/>
    </row>
    <row r="52009" spans="44:74">
      <c r="AR52009" s="8"/>
      <c r="BV52009" s="38"/>
    </row>
    <row r="52010" spans="44:74">
      <c r="AR52010" s="8"/>
      <c r="BV52010" s="38"/>
    </row>
    <row r="52011" spans="44:74">
      <c r="AR52011" s="8"/>
      <c r="BV52011" s="38"/>
    </row>
    <row r="52012" spans="44:74">
      <c r="AR52012" s="8"/>
      <c r="BV52012" s="38"/>
    </row>
    <row r="52013" spans="44:74">
      <c r="AR52013" s="8"/>
      <c r="BV52013" s="38"/>
    </row>
    <row r="52014" spans="44:74">
      <c r="AR52014" s="8"/>
      <c r="BV52014" s="38"/>
    </row>
    <row r="52015" spans="44:74">
      <c r="AR52015" s="8"/>
      <c r="BV52015" s="38"/>
    </row>
    <row r="52016" spans="44:74">
      <c r="AR52016" s="8"/>
      <c r="BV52016" s="38"/>
    </row>
    <row r="52017" spans="44:74">
      <c r="AR52017" s="8"/>
      <c r="BV52017" s="38"/>
    </row>
    <row r="52018" spans="44:74">
      <c r="AR52018" s="8"/>
      <c r="BV52018" s="38"/>
    </row>
    <row r="52019" spans="44:74">
      <c r="AR52019" s="8"/>
      <c r="BV52019" s="38"/>
    </row>
    <row r="52020" spans="44:74">
      <c r="AR52020" s="8"/>
      <c r="BV52020" s="38"/>
    </row>
    <row r="52021" spans="44:74">
      <c r="AR52021" s="8"/>
      <c r="BV52021" s="38"/>
    </row>
    <row r="52022" spans="44:74">
      <c r="AR52022" s="8"/>
      <c r="BV52022" s="38"/>
    </row>
    <row r="52023" spans="44:74">
      <c r="AR52023" s="8"/>
      <c r="BV52023" s="38"/>
    </row>
    <row r="52024" spans="44:74">
      <c r="AR52024" s="8"/>
      <c r="BV52024" s="38"/>
    </row>
    <row r="52025" spans="44:74">
      <c r="AR52025" s="8"/>
      <c r="BV52025" s="38"/>
    </row>
    <row r="52026" spans="44:74">
      <c r="AR52026" s="8"/>
      <c r="BV52026" s="38"/>
    </row>
    <row r="52027" spans="44:74">
      <c r="AR52027" s="8"/>
      <c r="BV52027" s="38"/>
    </row>
    <row r="52028" spans="44:74">
      <c r="AR52028" s="8"/>
      <c r="BV52028" s="38"/>
    </row>
    <row r="52029" spans="44:74">
      <c r="AR52029" s="8"/>
      <c r="BV52029" s="38"/>
    </row>
    <row r="52030" spans="44:74">
      <c r="AR52030" s="8"/>
      <c r="BV52030" s="38"/>
    </row>
    <row r="52031" spans="44:74">
      <c r="AR52031" s="8"/>
      <c r="BV52031" s="38"/>
    </row>
    <row r="52032" spans="44:74">
      <c r="AR52032" s="8"/>
      <c r="BV52032" s="38"/>
    </row>
    <row r="52033" spans="44:74">
      <c r="AR52033" s="8"/>
      <c r="BV52033" s="38"/>
    </row>
    <row r="52034" spans="44:74">
      <c r="AR52034" s="8"/>
      <c r="BV52034" s="38"/>
    </row>
    <row r="52035" spans="44:74">
      <c r="AR52035" s="8"/>
      <c r="BV52035" s="38"/>
    </row>
    <row r="52036" spans="44:74">
      <c r="AR52036" s="8"/>
      <c r="BV52036" s="38"/>
    </row>
    <row r="52037" spans="44:74">
      <c r="AR52037" s="8"/>
      <c r="BV52037" s="38"/>
    </row>
    <row r="52038" spans="44:74">
      <c r="AR52038" s="8"/>
      <c r="BV52038" s="38"/>
    </row>
    <row r="52039" spans="44:74">
      <c r="AR52039" s="8"/>
      <c r="BV52039" s="38"/>
    </row>
    <row r="52040" spans="44:74">
      <c r="AR52040" s="8"/>
      <c r="BV52040" s="38"/>
    </row>
    <row r="52041" spans="44:74">
      <c r="AR52041" s="8"/>
      <c r="BV52041" s="38"/>
    </row>
    <row r="52042" spans="44:74">
      <c r="AR52042" s="8"/>
      <c r="BV52042" s="38"/>
    </row>
    <row r="52043" spans="44:74">
      <c r="AR52043" s="8"/>
      <c r="BV52043" s="38"/>
    </row>
    <row r="52044" spans="44:74">
      <c r="AR52044" s="8"/>
      <c r="BV52044" s="38"/>
    </row>
    <row r="52045" spans="44:74">
      <c r="AR52045" s="8"/>
      <c r="BV52045" s="38"/>
    </row>
    <row r="52046" spans="44:74">
      <c r="AR52046" s="8"/>
      <c r="BV52046" s="38"/>
    </row>
    <row r="52047" spans="44:74">
      <c r="AR52047" s="8"/>
      <c r="BV52047" s="38"/>
    </row>
    <row r="52048" spans="44:74">
      <c r="AR52048" s="8"/>
      <c r="BV52048" s="38"/>
    </row>
    <row r="52049" spans="44:74">
      <c r="AR52049" s="8"/>
      <c r="BV52049" s="38"/>
    </row>
    <row r="52050" spans="44:74">
      <c r="AR52050" s="8"/>
      <c r="BV52050" s="38"/>
    </row>
    <row r="52051" spans="44:74">
      <c r="AR52051" s="8"/>
      <c r="BV52051" s="38"/>
    </row>
    <row r="52052" spans="44:74">
      <c r="AR52052" s="8"/>
      <c r="BV52052" s="38"/>
    </row>
    <row r="52053" spans="44:74">
      <c r="AR52053" s="8"/>
      <c r="BV52053" s="38"/>
    </row>
    <row r="52054" spans="44:74">
      <c r="AR52054" s="8"/>
      <c r="BV52054" s="38"/>
    </row>
    <row r="52055" spans="44:74">
      <c r="AR52055" s="8"/>
      <c r="BV52055" s="38"/>
    </row>
    <row r="52056" spans="44:74">
      <c r="AR52056" s="8"/>
      <c r="BV52056" s="38"/>
    </row>
    <row r="52057" spans="44:74">
      <c r="AR52057" s="8"/>
      <c r="BV52057" s="38"/>
    </row>
    <row r="52058" spans="44:74">
      <c r="AR52058" s="8"/>
      <c r="BV52058" s="38"/>
    </row>
    <row r="52059" spans="44:74">
      <c r="AR52059" s="8"/>
      <c r="BV52059" s="38"/>
    </row>
    <row r="52060" spans="44:74">
      <c r="AR52060" s="8"/>
      <c r="BV52060" s="38"/>
    </row>
    <row r="52061" spans="44:74">
      <c r="AR52061" s="8"/>
      <c r="BV52061" s="38"/>
    </row>
    <row r="52062" spans="44:74">
      <c r="AR52062" s="8"/>
      <c r="BV52062" s="38"/>
    </row>
    <row r="52063" spans="44:74">
      <c r="AR52063" s="8"/>
      <c r="BV52063" s="38"/>
    </row>
    <row r="52064" spans="44:74">
      <c r="AR52064" s="8"/>
      <c r="BV52064" s="38"/>
    </row>
    <row r="52065" spans="44:74">
      <c r="AR52065" s="8"/>
      <c r="BV52065" s="38"/>
    </row>
    <row r="52066" spans="44:74">
      <c r="AR52066" s="8"/>
      <c r="BV52066" s="38"/>
    </row>
    <row r="52067" spans="44:74">
      <c r="AR52067" s="8"/>
      <c r="BV52067" s="38"/>
    </row>
    <row r="52068" spans="44:74">
      <c r="AR52068" s="8"/>
      <c r="BV52068" s="38"/>
    </row>
    <row r="52069" spans="44:74">
      <c r="AR52069" s="8"/>
      <c r="BV52069" s="38"/>
    </row>
    <row r="52070" spans="44:74">
      <c r="AR52070" s="8"/>
      <c r="BV52070" s="38"/>
    </row>
    <row r="52071" spans="44:74">
      <c r="AR52071" s="8"/>
      <c r="BV52071" s="38"/>
    </row>
    <row r="52072" spans="44:74">
      <c r="AR52072" s="8"/>
      <c r="BV52072" s="38"/>
    </row>
    <row r="52073" spans="44:74">
      <c r="AR52073" s="8"/>
      <c r="BV52073" s="38"/>
    </row>
    <row r="52074" spans="44:74">
      <c r="AR52074" s="8"/>
      <c r="BV52074" s="38"/>
    </row>
    <row r="52075" spans="44:74">
      <c r="AR52075" s="8"/>
      <c r="BV52075" s="38"/>
    </row>
    <row r="52076" spans="44:74">
      <c r="AR52076" s="8"/>
      <c r="BV52076" s="38"/>
    </row>
    <row r="52077" spans="44:74">
      <c r="AR52077" s="8"/>
      <c r="BV52077" s="38"/>
    </row>
    <row r="52078" spans="44:74">
      <c r="AR52078" s="8"/>
      <c r="BV52078" s="38"/>
    </row>
    <row r="52079" spans="44:74">
      <c r="AR52079" s="8"/>
      <c r="BV52079" s="38"/>
    </row>
    <row r="52080" spans="44:74">
      <c r="AR52080" s="8"/>
      <c r="BV52080" s="38"/>
    </row>
    <row r="52081" spans="44:74">
      <c r="AR52081" s="8"/>
      <c r="BV52081" s="38"/>
    </row>
    <row r="52082" spans="44:74">
      <c r="AR52082" s="8"/>
      <c r="BV52082" s="38"/>
    </row>
    <row r="52083" spans="44:74">
      <c r="AR52083" s="8"/>
      <c r="BV52083" s="38"/>
    </row>
    <row r="52084" spans="44:74">
      <c r="AR52084" s="8"/>
      <c r="BV52084" s="38"/>
    </row>
    <row r="52085" spans="44:74">
      <c r="AR52085" s="8"/>
      <c r="BV52085" s="38"/>
    </row>
    <row r="52086" spans="44:74">
      <c r="AR52086" s="8"/>
      <c r="BV52086" s="38"/>
    </row>
    <row r="52087" spans="44:74">
      <c r="AR52087" s="8"/>
      <c r="BV52087" s="38"/>
    </row>
    <row r="52088" spans="44:74">
      <c r="AR52088" s="8"/>
      <c r="BV52088" s="38"/>
    </row>
    <row r="52089" spans="44:74">
      <c r="AR52089" s="8"/>
      <c r="BV52089" s="38"/>
    </row>
    <row r="52090" spans="44:74">
      <c r="AR52090" s="8"/>
      <c r="BV52090" s="38"/>
    </row>
    <row r="52091" spans="44:74">
      <c r="AR52091" s="8"/>
      <c r="BV52091" s="38"/>
    </row>
    <row r="52092" spans="44:74">
      <c r="AR52092" s="8"/>
      <c r="BV52092" s="38"/>
    </row>
    <row r="52093" spans="44:74">
      <c r="AR52093" s="8"/>
      <c r="BV52093" s="38"/>
    </row>
    <row r="52094" spans="44:74">
      <c r="AR52094" s="8"/>
      <c r="BV52094" s="38"/>
    </row>
    <row r="52095" spans="44:74">
      <c r="AR52095" s="8"/>
      <c r="BV52095" s="38"/>
    </row>
    <row r="52096" spans="44:74">
      <c r="AR52096" s="8"/>
      <c r="BV52096" s="38"/>
    </row>
    <row r="52097" spans="44:74">
      <c r="AR52097" s="8"/>
      <c r="BV52097" s="38"/>
    </row>
    <row r="52098" spans="44:74">
      <c r="AR52098" s="8"/>
      <c r="BV52098" s="38"/>
    </row>
    <row r="52099" spans="44:74">
      <c r="AR52099" s="8"/>
      <c r="BV52099" s="38"/>
    </row>
    <row r="52100" spans="44:74">
      <c r="AR52100" s="8"/>
      <c r="BV52100" s="38"/>
    </row>
    <row r="52101" spans="44:74">
      <c r="AR52101" s="8"/>
      <c r="BV52101" s="38"/>
    </row>
    <row r="52102" spans="44:74">
      <c r="AR52102" s="8"/>
      <c r="BV52102" s="38"/>
    </row>
    <row r="52103" spans="44:74">
      <c r="AR52103" s="8"/>
      <c r="BV52103" s="38"/>
    </row>
    <row r="52104" spans="44:74">
      <c r="AR52104" s="8"/>
      <c r="BV52104" s="38"/>
    </row>
    <row r="52105" spans="44:74">
      <c r="AR52105" s="8"/>
      <c r="BV52105" s="38"/>
    </row>
    <row r="52106" spans="44:74">
      <c r="AR52106" s="8"/>
      <c r="BV52106" s="38"/>
    </row>
    <row r="52107" spans="44:74">
      <c r="AR52107" s="8"/>
      <c r="BV52107" s="38"/>
    </row>
    <row r="52108" spans="44:74">
      <c r="AR52108" s="8"/>
      <c r="BV52108" s="38"/>
    </row>
    <row r="52109" spans="44:74">
      <c r="AR52109" s="8"/>
      <c r="BV52109" s="38"/>
    </row>
    <row r="52110" spans="44:74">
      <c r="AR52110" s="8"/>
      <c r="BV52110" s="38"/>
    </row>
    <row r="52111" spans="44:74">
      <c r="AR52111" s="8"/>
      <c r="BV52111" s="38"/>
    </row>
    <row r="52112" spans="44:74">
      <c r="AR52112" s="8"/>
      <c r="BV52112" s="38"/>
    </row>
    <row r="52113" spans="44:74">
      <c r="AR52113" s="8"/>
      <c r="BV52113" s="38"/>
    </row>
    <row r="52114" spans="44:74">
      <c r="AR52114" s="8"/>
      <c r="BV52114" s="38"/>
    </row>
    <row r="52115" spans="44:74">
      <c r="AR52115" s="8"/>
      <c r="BV52115" s="38"/>
    </row>
    <row r="52116" spans="44:74">
      <c r="AR52116" s="8"/>
      <c r="BV52116" s="38"/>
    </row>
    <row r="52117" spans="44:74">
      <c r="AR52117" s="8"/>
      <c r="BV52117" s="38"/>
    </row>
    <row r="52118" spans="44:74">
      <c r="AR52118" s="8"/>
      <c r="BV52118" s="38"/>
    </row>
    <row r="52119" spans="44:74">
      <c r="AR52119" s="8"/>
      <c r="BV52119" s="38"/>
    </row>
    <row r="52120" spans="44:74">
      <c r="AR52120" s="8"/>
      <c r="BV52120" s="38"/>
    </row>
    <row r="52121" spans="44:74">
      <c r="AR52121" s="8"/>
      <c r="BV52121" s="38"/>
    </row>
    <row r="52122" spans="44:74">
      <c r="AR52122" s="8"/>
      <c r="BV52122" s="38"/>
    </row>
    <row r="52123" spans="44:74">
      <c r="AR52123" s="8"/>
      <c r="BV52123" s="38"/>
    </row>
    <row r="52124" spans="44:74">
      <c r="AR52124" s="8"/>
      <c r="BV52124" s="38"/>
    </row>
    <row r="52125" spans="44:74">
      <c r="AR52125" s="8"/>
      <c r="BV52125" s="38"/>
    </row>
    <row r="52126" spans="44:74">
      <c r="AR52126" s="8"/>
      <c r="BV52126" s="38"/>
    </row>
    <row r="52127" spans="44:74">
      <c r="AR52127" s="8"/>
      <c r="BV52127" s="38"/>
    </row>
    <row r="52128" spans="44:74">
      <c r="AR52128" s="8"/>
      <c r="BV52128" s="38"/>
    </row>
    <row r="52129" spans="44:74">
      <c r="AR52129" s="8"/>
      <c r="BV52129" s="38"/>
    </row>
    <row r="52130" spans="44:74">
      <c r="AR52130" s="8"/>
      <c r="BV52130" s="38"/>
    </row>
    <row r="52131" spans="44:74">
      <c r="AR52131" s="8"/>
      <c r="BV52131" s="38"/>
    </row>
    <row r="52132" spans="44:74">
      <c r="AR52132" s="8"/>
      <c r="BV52132" s="38"/>
    </row>
    <row r="52133" spans="44:74">
      <c r="AR52133" s="8"/>
      <c r="BV52133" s="38"/>
    </row>
    <row r="52134" spans="44:74">
      <c r="AR52134" s="8"/>
      <c r="BV52134" s="38"/>
    </row>
    <row r="52135" spans="44:74">
      <c r="AR52135" s="8"/>
      <c r="BV52135" s="38"/>
    </row>
    <row r="52136" spans="44:74">
      <c r="AR52136" s="8"/>
      <c r="BV52136" s="38"/>
    </row>
    <row r="52137" spans="44:74">
      <c r="AR52137" s="8"/>
      <c r="BV52137" s="38"/>
    </row>
    <row r="52138" spans="44:74">
      <c r="AR52138" s="8"/>
      <c r="BV52138" s="38"/>
    </row>
    <row r="52139" spans="44:74">
      <c r="AR52139" s="8"/>
      <c r="BV52139" s="38"/>
    </row>
    <row r="52140" spans="44:74">
      <c r="AR52140" s="8"/>
      <c r="BV52140" s="38"/>
    </row>
    <row r="52141" spans="44:74">
      <c r="AR52141" s="8"/>
      <c r="BV52141" s="38"/>
    </row>
    <row r="52142" spans="44:74">
      <c r="AR52142" s="8"/>
      <c r="BV52142" s="38"/>
    </row>
    <row r="52143" spans="44:74">
      <c r="AR52143" s="8"/>
      <c r="BV52143" s="38"/>
    </row>
    <row r="52144" spans="44:74">
      <c r="AR52144" s="8"/>
      <c r="BV52144" s="38"/>
    </row>
    <row r="52145" spans="44:74">
      <c r="AR52145" s="8"/>
      <c r="BV52145" s="38"/>
    </row>
    <row r="52146" spans="44:74">
      <c r="AR52146" s="8"/>
      <c r="BV52146" s="38"/>
    </row>
    <row r="52147" spans="44:74">
      <c r="AR52147" s="8"/>
      <c r="BV52147" s="38"/>
    </row>
    <row r="52148" spans="44:74">
      <c r="AR52148" s="8"/>
      <c r="BV52148" s="38"/>
    </row>
    <row r="52149" spans="44:74">
      <c r="AR52149" s="8"/>
      <c r="BV52149" s="38"/>
    </row>
    <row r="52150" spans="44:74">
      <c r="AR52150" s="8"/>
      <c r="BV52150" s="38"/>
    </row>
    <row r="52151" spans="44:74">
      <c r="AR52151" s="8"/>
      <c r="BV52151" s="38"/>
    </row>
    <row r="52152" spans="44:74">
      <c r="AR52152" s="8"/>
      <c r="BV52152" s="38"/>
    </row>
    <row r="52153" spans="44:74">
      <c r="AR52153" s="8"/>
      <c r="BV52153" s="38"/>
    </row>
    <row r="52154" spans="44:74">
      <c r="AR52154" s="8"/>
      <c r="BV52154" s="38"/>
    </row>
    <row r="52155" spans="44:74">
      <c r="AR52155" s="8"/>
      <c r="BV52155" s="38"/>
    </row>
    <row r="52156" spans="44:74">
      <c r="AR52156" s="8"/>
      <c r="BV52156" s="38"/>
    </row>
    <row r="52157" spans="44:74">
      <c r="AR52157" s="8"/>
      <c r="BV52157" s="38"/>
    </row>
    <row r="52158" spans="44:74">
      <c r="AR52158" s="8"/>
      <c r="BV52158" s="38"/>
    </row>
    <row r="52159" spans="44:74">
      <c r="AR52159" s="8"/>
      <c r="BV52159" s="38"/>
    </row>
    <row r="52160" spans="44:74">
      <c r="AR52160" s="8"/>
      <c r="BV52160" s="38"/>
    </row>
    <row r="52161" spans="44:74">
      <c r="AR52161" s="8"/>
      <c r="BV52161" s="38"/>
    </row>
    <row r="52162" spans="44:74">
      <c r="AR52162" s="8"/>
      <c r="BV52162" s="38"/>
    </row>
    <row r="52163" spans="44:74">
      <c r="AR52163" s="8"/>
      <c r="BV52163" s="38"/>
    </row>
    <row r="52164" spans="44:74">
      <c r="AR52164" s="8"/>
      <c r="BV52164" s="38"/>
    </row>
    <row r="52165" spans="44:74">
      <c r="AR52165" s="8"/>
      <c r="BV52165" s="38"/>
    </row>
    <row r="52166" spans="44:74">
      <c r="AR52166" s="8"/>
      <c r="BV52166" s="38"/>
    </row>
    <row r="52167" spans="44:74">
      <c r="AR52167" s="8"/>
      <c r="BV52167" s="38"/>
    </row>
    <row r="52168" spans="44:74">
      <c r="AR52168" s="8"/>
      <c r="BV52168" s="38"/>
    </row>
    <row r="52169" spans="44:74">
      <c r="AR52169" s="8"/>
      <c r="BV52169" s="38"/>
    </row>
    <row r="52170" spans="44:74">
      <c r="AR52170" s="8"/>
      <c r="BV52170" s="38"/>
    </row>
    <row r="52171" spans="44:74">
      <c r="AR52171" s="8"/>
      <c r="BV52171" s="38"/>
    </row>
    <row r="52172" spans="44:74">
      <c r="AR52172" s="8"/>
      <c r="BV52172" s="38"/>
    </row>
    <row r="52173" spans="44:74">
      <c r="AR52173" s="8"/>
      <c r="BV52173" s="38"/>
    </row>
    <row r="52174" spans="44:74">
      <c r="AR52174" s="8"/>
      <c r="BV52174" s="38"/>
    </row>
    <row r="52175" spans="44:74">
      <c r="AR52175" s="8"/>
      <c r="BV52175" s="38"/>
    </row>
    <row r="52176" spans="44:74">
      <c r="AR52176" s="8"/>
      <c r="BV52176" s="38"/>
    </row>
    <row r="52177" spans="44:74">
      <c r="AR52177" s="8"/>
      <c r="BV52177" s="38"/>
    </row>
    <row r="52178" spans="44:74">
      <c r="AR52178" s="8"/>
      <c r="BV52178" s="38"/>
    </row>
    <row r="52179" spans="44:74">
      <c r="AR52179" s="8"/>
      <c r="BV52179" s="38"/>
    </row>
    <row r="52180" spans="44:74">
      <c r="AR52180" s="8"/>
      <c r="BV52180" s="38"/>
    </row>
    <row r="52181" spans="44:74">
      <c r="AR52181" s="8"/>
      <c r="BV52181" s="38"/>
    </row>
    <row r="52182" spans="44:74">
      <c r="AR52182" s="8"/>
      <c r="BV52182" s="38"/>
    </row>
    <row r="52183" spans="44:74">
      <c r="AR52183" s="8"/>
      <c r="BV52183" s="38"/>
    </row>
    <row r="52184" spans="44:74">
      <c r="AR52184" s="8"/>
      <c r="BV52184" s="38"/>
    </row>
    <row r="52185" spans="44:74">
      <c r="AR52185" s="8"/>
      <c r="BV52185" s="38"/>
    </row>
    <row r="52186" spans="44:74">
      <c r="AR52186" s="8"/>
      <c r="BV52186" s="38"/>
    </row>
    <row r="52187" spans="44:74">
      <c r="AR52187" s="8"/>
      <c r="BV52187" s="38"/>
    </row>
    <row r="52188" spans="44:74">
      <c r="AR52188" s="8"/>
      <c r="BV52188" s="38"/>
    </row>
    <row r="52189" spans="44:74">
      <c r="AR52189" s="8"/>
      <c r="BV52189" s="38"/>
    </row>
    <row r="52190" spans="44:74">
      <c r="AR52190" s="8"/>
      <c r="BV52190" s="38"/>
    </row>
    <row r="52191" spans="44:74">
      <c r="AR52191" s="8"/>
      <c r="BV52191" s="38"/>
    </row>
    <row r="52192" spans="44:74">
      <c r="AR52192" s="8"/>
      <c r="BV52192" s="38"/>
    </row>
    <row r="52193" spans="44:74">
      <c r="AR52193" s="8"/>
      <c r="BV52193" s="38"/>
    </row>
    <row r="52194" spans="44:74">
      <c r="AR52194" s="8"/>
      <c r="BV52194" s="38"/>
    </row>
    <row r="52195" spans="44:74">
      <c r="AR52195" s="8"/>
      <c r="BV52195" s="38"/>
    </row>
    <row r="52196" spans="44:74">
      <c r="AR52196" s="8"/>
      <c r="BV52196" s="38"/>
    </row>
    <row r="52197" spans="44:74">
      <c r="AR52197" s="8"/>
      <c r="BV52197" s="38"/>
    </row>
    <row r="52198" spans="44:74">
      <c r="AR52198" s="8"/>
      <c r="BV52198" s="38"/>
    </row>
    <row r="52199" spans="44:74">
      <c r="AR52199" s="8"/>
      <c r="BV52199" s="38"/>
    </row>
    <row r="52200" spans="44:74">
      <c r="AR52200" s="8"/>
      <c r="BV52200" s="38"/>
    </row>
    <row r="52201" spans="44:74">
      <c r="AR52201" s="8"/>
      <c r="BV52201" s="38"/>
    </row>
    <row r="52202" spans="44:74">
      <c r="AR52202" s="8"/>
      <c r="BV52202" s="38"/>
    </row>
    <row r="52203" spans="44:74">
      <c r="AR52203" s="8"/>
      <c r="BV52203" s="38"/>
    </row>
    <row r="52204" spans="44:74">
      <c r="AR52204" s="8"/>
      <c r="BV52204" s="38"/>
    </row>
    <row r="52205" spans="44:74">
      <c r="AR52205" s="8"/>
      <c r="BV52205" s="38"/>
    </row>
    <row r="52206" spans="44:74">
      <c r="AR52206" s="8"/>
      <c r="BV52206" s="38"/>
    </row>
    <row r="52207" spans="44:74">
      <c r="AR52207" s="8"/>
      <c r="BV52207" s="38"/>
    </row>
    <row r="52208" spans="44:74">
      <c r="AR52208" s="8"/>
      <c r="BV52208" s="38"/>
    </row>
    <row r="52209" spans="44:74">
      <c r="AR52209" s="8"/>
      <c r="BV52209" s="38"/>
    </row>
    <row r="52210" spans="44:74">
      <c r="AR52210" s="8"/>
      <c r="BV52210" s="38"/>
    </row>
    <row r="52211" spans="44:74">
      <c r="AR52211" s="8"/>
      <c r="BV52211" s="38"/>
    </row>
    <row r="52212" spans="44:74">
      <c r="AR52212" s="8"/>
      <c r="BV52212" s="38"/>
    </row>
    <row r="52213" spans="44:74">
      <c r="AR52213" s="8"/>
      <c r="BV52213" s="38"/>
    </row>
    <row r="52214" spans="44:74">
      <c r="AR52214" s="8"/>
      <c r="BV52214" s="38"/>
    </row>
    <row r="52215" spans="44:74">
      <c r="AR52215" s="8"/>
      <c r="BV52215" s="38"/>
    </row>
    <row r="52216" spans="44:74">
      <c r="AR52216" s="8"/>
      <c r="BV52216" s="38"/>
    </row>
    <row r="52217" spans="44:74">
      <c r="AR52217" s="8"/>
      <c r="BV52217" s="38"/>
    </row>
    <row r="52218" spans="44:74">
      <c r="AR52218" s="8"/>
      <c r="BV52218" s="38"/>
    </row>
    <row r="52219" spans="44:74">
      <c r="AR52219" s="8"/>
      <c r="BV52219" s="38"/>
    </row>
    <row r="52220" spans="44:74">
      <c r="AR52220" s="8"/>
      <c r="BV52220" s="38"/>
    </row>
    <row r="52221" spans="44:74">
      <c r="AR52221" s="8"/>
      <c r="BV52221" s="38"/>
    </row>
    <row r="52222" spans="44:74">
      <c r="AR52222" s="8"/>
      <c r="BV52222" s="38"/>
    </row>
    <row r="52223" spans="44:74">
      <c r="AR52223" s="8"/>
      <c r="BV52223" s="38"/>
    </row>
    <row r="52224" spans="44:74">
      <c r="AR52224" s="8"/>
      <c r="BV52224" s="38"/>
    </row>
    <row r="52225" spans="44:74">
      <c r="AR52225" s="8"/>
      <c r="BV52225" s="38"/>
    </row>
    <row r="52226" spans="44:74">
      <c r="AR52226" s="8"/>
      <c r="BV52226" s="38"/>
    </row>
    <row r="52227" spans="44:74">
      <c r="AR52227" s="8"/>
      <c r="BV52227" s="38"/>
    </row>
    <row r="52228" spans="44:74">
      <c r="AR52228" s="8"/>
      <c r="BV52228" s="38"/>
    </row>
    <row r="52229" spans="44:74">
      <c r="AR52229" s="8"/>
      <c r="BV52229" s="38"/>
    </row>
    <row r="52230" spans="44:74">
      <c r="AR52230" s="8"/>
      <c r="BV52230" s="38"/>
    </row>
    <row r="52231" spans="44:74">
      <c r="AR52231" s="8"/>
      <c r="BV52231" s="38"/>
    </row>
    <row r="52232" spans="44:74">
      <c r="AR52232" s="8"/>
      <c r="BV52232" s="38"/>
    </row>
    <row r="52233" spans="44:74">
      <c r="AR52233" s="8"/>
      <c r="BV52233" s="38"/>
    </row>
    <row r="52234" spans="44:74">
      <c r="AR52234" s="8"/>
      <c r="BV52234" s="38"/>
    </row>
    <row r="52235" spans="44:74">
      <c r="AR52235" s="8"/>
      <c r="BV52235" s="38"/>
    </row>
    <row r="52236" spans="44:74">
      <c r="AR52236" s="8"/>
      <c r="BV52236" s="38"/>
    </row>
    <row r="52237" spans="44:74">
      <c r="AR52237" s="8"/>
      <c r="BV52237" s="38"/>
    </row>
    <row r="52238" spans="44:74">
      <c r="AR52238" s="8"/>
      <c r="BV52238" s="38"/>
    </row>
    <row r="52239" spans="44:74">
      <c r="AR52239" s="8"/>
      <c r="BV52239" s="38"/>
    </row>
    <row r="52240" spans="44:74">
      <c r="AR52240" s="8"/>
      <c r="BV52240" s="38"/>
    </row>
    <row r="52241" spans="44:74">
      <c r="AR52241" s="8"/>
      <c r="BV52241" s="38"/>
    </row>
    <row r="52242" spans="44:74">
      <c r="AR52242" s="8"/>
      <c r="BV52242" s="38"/>
    </row>
    <row r="52243" spans="44:74">
      <c r="AR52243" s="8"/>
      <c r="BV52243" s="38"/>
    </row>
    <row r="52244" spans="44:74">
      <c r="AR52244" s="8"/>
      <c r="BV52244" s="38"/>
    </row>
    <row r="52245" spans="44:74">
      <c r="AR52245" s="8"/>
      <c r="BV52245" s="38"/>
    </row>
    <row r="52246" spans="44:74">
      <c r="AR52246" s="8"/>
      <c r="BV52246" s="38"/>
    </row>
    <row r="52247" spans="44:74">
      <c r="AR52247" s="8"/>
      <c r="BV52247" s="38"/>
    </row>
    <row r="52248" spans="44:74">
      <c r="AR52248" s="8"/>
      <c r="BV52248" s="38"/>
    </row>
    <row r="52249" spans="44:74">
      <c r="AR52249" s="8"/>
      <c r="BV52249" s="38"/>
    </row>
    <row r="52250" spans="44:74">
      <c r="AR52250" s="8"/>
      <c r="BV52250" s="38"/>
    </row>
    <row r="52251" spans="44:74">
      <c r="AR52251" s="8"/>
      <c r="BV52251" s="38"/>
    </row>
    <row r="52252" spans="44:74">
      <c r="AR52252" s="8"/>
      <c r="BV52252" s="38"/>
    </row>
    <row r="52253" spans="44:74">
      <c r="AR52253" s="8"/>
      <c r="BV52253" s="38"/>
    </row>
    <row r="52254" spans="44:74">
      <c r="AR52254" s="8"/>
      <c r="BV52254" s="38"/>
    </row>
    <row r="52255" spans="44:74">
      <c r="AR52255" s="8"/>
      <c r="BV52255" s="38"/>
    </row>
    <row r="52256" spans="44:74">
      <c r="AR52256" s="8"/>
      <c r="BV52256" s="38"/>
    </row>
    <row r="52257" spans="44:74">
      <c r="AR52257" s="8"/>
      <c r="BV52257" s="38"/>
    </row>
    <row r="52258" spans="44:74">
      <c r="AR52258" s="8"/>
      <c r="BV52258" s="38"/>
    </row>
    <row r="52259" spans="44:74">
      <c r="AR52259" s="8"/>
      <c r="BV52259" s="38"/>
    </row>
    <row r="52260" spans="44:74">
      <c r="AR52260" s="8"/>
      <c r="BV52260" s="38"/>
    </row>
    <row r="52261" spans="44:74">
      <c r="AR52261" s="8"/>
      <c r="BV52261" s="38"/>
    </row>
    <row r="52262" spans="44:74">
      <c r="AR52262" s="8"/>
      <c r="BV52262" s="38"/>
    </row>
    <row r="52263" spans="44:74">
      <c r="AR52263" s="8"/>
      <c r="BV52263" s="38"/>
    </row>
    <row r="52264" spans="44:74">
      <c r="AR52264" s="8"/>
      <c r="BV52264" s="38"/>
    </row>
    <row r="52265" spans="44:74">
      <c r="AR52265" s="8"/>
      <c r="BV52265" s="38"/>
    </row>
    <row r="52266" spans="44:74">
      <c r="AR52266" s="8"/>
      <c r="BV52266" s="38"/>
    </row>
    <row r="52267" spans="44:74">
      <c r="AR52267" s="8"/>
      <c r="BV52267" s="38"/>
    </row>
    <row r="52268" spans="44:74">
      <c r="AR52268" s="8"/>
      <c r="BV52268" s="38"/>
    </row>
    <row r="52269" spans="44:74">
      <c r="AR52269" s="8"/>
      <c r="BV52269" s="38"/>
    </row>
    <row r="52270" spans="44:74">
      <c r="AR52270" s="8"/>
      <c r="BV52270" s="38"/>
    </row>
    <row r="52271" spans="44:74">
      <c r="AR52271" s="8"/>
      <c r="BV52271" s="38"/>
    </row>
    <row r="52272" spans="44:74">
      <c r="AR52272" s="8"/>
      <c r="BV52272" s="38"/>
    </row>
    <row r="52273" spans="44:74">
      <c r="AR52273" s="8"/>
      <c r="BV52273" s="38"/>
    </row>
    <row r="52274" spans="44:74">
      <c r="AR52274" s="8"/>
      <c r="BV52274" s="38"/>
    </row>
    <row r="52275" spans="44:74">
      <c r="AR52275" s="8"/>
      <c r="BV52275" s="38"/>
    </row>
    <row r="52276" spans="44:74">
      <c r="AR52276" s="8"/>
      <c r="BV52276" s="38"/>
    </row>
    <row r="52277" spans="44:74">
      <c r="AR52277" s="8"/>
      <c r="BV52277" s="38"/>
    </row>
    <row r="52278" spans="44:74">
      <c r="AR52278" s="8"/>
      <c r="BV52278" s="38"/>
    </row>
    <row r="52279" spans="44:74">
      <c r="AR52279" s="8"/>
      <c r="BV52279" s="38"/>
    </row>
    <row r="52280" spans="44:74">
      <c r="AR52280" s="8"/>
      <c r="BV52280" s="38"/>
    </row>
    <row r="52281" spans="44:74">
      <c r="AR52281" s="8"/>
      <c r="BV52281" s="38"/>
    </row>
    <row r="52282" spans="44:74">
      <c r="AR52282" s="8"/>
      <c r="BV52282" s="38"/>
    </row>
    <row r="52283" spans="44:74">
      <c r="AR52283" s="8"/>
      <c r="BV52283" s="38"/>
    </row>
    <row r="52284" spans="44:74">
      <c r="AR52284" s="8"/>
      <c r="BV52284" s="38"/>
    </row>
    <row r="52285" spans="44:74">
      <c r="AR52285" s="8"/>
      <c r="BV52285" s="38"/>
    </row>
    <row r="52286" spans="44:74">
      <c r="AR52286" s="8"/>
      <c r="BV52286" s="38"/>
    </row>
    <row r="52287" spans="44:74">
      <c r="AR52287" s="8"/>
      <c r="BV52287" s="38"/>
    </row>
    <row r="52288" spans="44:74">
      <c r="AR52288" s="8"/>
      <c r="BV52288" s="38"/>
    </row>
    <row r="52289" spans="44:74">
      <c r="AR52289" s="8"/>
      <c r="BV52289" s="38"/>
    </row>
    <row r="52290" spans="44:74">
      <c r="AR52290" s="8"/>
      <c r="BV52290" s="38"/>
    </row>
    <row r="52291" spans="44:74">
      <c r="AR52291" s="8"/>
      <c r="BV52291" s="38"/>
    </row>
    <row r="52292" spans="44:74">
      <c r="AR52292" s="8"/>
      <c r="BV52292" s="38"/>
    </row>
    <row r="52293" spans="44:74">
      <c r="AR52293" s="8"/>
      <c r="BV52293" s="38"/>
    </row>
    <row r="52294" spans="44:74">
      <c r="AR52294" s="8"/>
      <c r="BV52294" s="38"/>
    </row>
    <row r="52295" spans="44:74">
      <c r="AR52295" s="8"/>
      <c r="BV52295" s="38"/>
    </row>
    <row r="52296" spans="44:74">
      <c r="AR52296" s="8"/>
      <c r="BV52296" s="38"/>
    </row>
    <row r="52297" spans="44:74">
      <c r="AR52297" s="8"/>
      <c r="BV52297" s="38"/>
    </row>
    <row r="52298" spans="44:74">
      <c r="AR52298" s="8"/>
      <c r="BV52298" s="38"/>
    </row>
    <row r="52299" spans="44:74">
      <c r="AR52299" s="8"/>
      <c r="BV52299" s="38"/>
    </row>
    <row r="52300" spans="44:74">
      <c r="AR52300" s="8"/>
      <c r="BV52300" s="38"/>
    </row>
    <row r="52301" spans="44:74">
      <c r="AR52301" s="8"/>
      <c r="BV52301" s="38"/>
    </row>
    <row r="52302" spans="44:74">
      <c r="AR52302" s="8"/>
      <c r="BV52302" s="38"/>
    </row>
    <row r="52303" spans="44:74">
      <c r="AR52303" s="8"/>
      <c r="BV52303" s="38"/>
    </row>
    <row r="52304" spans="44:74">
      <c r="AR52304" s="8"/>
      <c r="BV52304" s="38"/>
    </row>
    <row r="52305" spans="44:74">
      <c r="AR52305" s="8"/>
      <c r="BV52305" s="38"/>
    </row>
    <row r="52306" spans="44:74">
      <c r="AR52306" s="8"/>
      <c r="BV52306" s="38"/>
    </row>
    <row r="52307" spans="44:74">
      <c r="AR52307" s="8"/>
      <c r="BV52307" s="38"/>
    </row>
    <row r="52308" spans="44:74">
      <c r="AR52308" s="8"/>
      <c r="BV52308" s="38"/>
    </row>
    <row r="52309" spans="44:74">
      <c r="AR52309" s="8"/>
      <c r="BV52309" s="38"/>
    </row>
    <row r="52310" spans="44:74">
      <c r="AR52310" s="8"/>
      <c r="BV52310" s="38"/>
    </row>
    <row r="52311" spans="44:74">
      <c r="AR52311" s="8"/>
      <c r="BV52311" s="38"/>
    </row>
    <row r="52312" spans="44:74">
      <c r="AR52312" s="8"/>
      <c r="BV52312" s="38"/>
    </row>
    <row r="52313" spans="44:74">
      <c r="AR52313" s="8"/>
      <c r="BV52313" s="38"/>
    </row>
    <row r="52314" spans="44:74">
      <c r="AR52314" s="8"/>
      <c r="BV52314" s="38"/>
    </row>
    <row r="52315" spans="44:74">
      <c r="AR52315" s="8"/>
      <c r="BV52315" s="38"/>
    </row>
    <row r="52316" spans="44:74">
      <c r="AR52316" s="8"/>
      <c r="BV52316" s="38"/>
    </row>
    <row r="52317" spans="44:74">
      <c r="AR52317" s="8"/>
      <c r="BV52317" s="38"/>
    </row>
    <row r="52318" spans="44:74">
      <c r="AR52318" s="8"/>
      <c r="BV52318" s="38"/>
    </row>
    <row r="52319" spans="44:74">
      <c r="AR52319" s="8"/>
      <c r="BV52319" s="38"/>
    </row>
    <row r="52320" spans="44:74">
      <c r="AR52320" s="8"/>
      <c r="BV52320" s="38"/>
    </row>
    <row r="52321" spans="44:74">
      <c r="AR52321" s="8"/>
      <c r="BV52321" s="38"/>
    </row>
    <row r="52322" spans="44:74">
      <c r="AR52322" s="8"/>
      <c r="BV52322" s="38"/>
    </row>
    <row r="52323" spans="44:74">
      <c r="AR52323" s="8"/>
      <c r="BV52323" s="38"/>
    </row>
    <row r="52324" spans="44:74">
      <c r="AR52324" s="8"/>
      <c r="BV52324" s="38"/>
    </row>
    <row r="52325" spans="44:74">
      <c r="AR52325" s="8"/>
      <c r="BV52325" s="38"/>
    </row>
    <row r="52326" spans="44:74">
      <c r="AR52326" s="8"/>
      <c r="BV52326" s="38"/>
    </row>
    <row r="52327" spans="44:74">
      <c r="AR52327" s="8"/>
      <c r="BV52327" s="38"/>
    </row>
    <row r="52328" spans="44:74">
      <c r="AR52328" s="8"/>
      <c r="BV52328" s="38"/>
    </row>
    <row r="52329" spans="44:74">
      <c r="AR52329" s="8"/>
      <c r="BV52329" s="38"/>
    </row>
    <row r="52330" spans="44:74">
      <c r="AR52330" s="8"/>
      <c r="BV52330" s="38"/>
    </row>
    <row r="52331" spans="44:74">
      <c r="AR52331" s="8"/>
      <c r="BV52331" s="38"/>
    </row>
    <row r="52332" spans="44:74">
      <c r="AR52332" s="8"/>
      <c r="BV52332" s="38"/>
    </row>
    <row r="52333" spans="44:74">
      <c r="AR52333" s="8"/>
      <c r="BV52333" s="38"/>
    </row>
    <row r="52334" spans="44:74">
      <c r="AR52334" s="8"/>
      <c r="BV52334" s="38"/>
    </row>
    <row r="52335" spans="44:74">
      <c r="AR52335" s="8"/>
      <c r="BV52335" s="38"/>
    </row>
    <row r="52336" spans="44:74">
      <c r="AR52336" s="8"/>
      <c r="BV52336" s="38"/>
    </row>
    <row r="52337" spans="44:74">
      <c r="AR52337" s="8"/>
      <c r="BV52337" s="38"/>
    </row>
    <row r="52338" spans="44:74">
      <c r="AR52338" s="8"/>
      <c r="BV52338" s="38"/>
    </row>
    <row r="52339" spans="44:74">
      <c r="AR52339" s="8"/>
      <c r="BV52339" s="38"/>
    </row>
    <row r="52340" spans="44:74">
      <c r="AR52340" s="8"/>
      <c r="BV52340" s="38"/>
    </row>
    <row r="52341" spans="44:74">
      <c r="AR52341" s="8"/>
      <c r="BV52341" s="38"/>
    </row>
    <row r="52342" spans="44:74">
      <c r="AR52342" s="8"/>
      <c r="BV52342" s="38"/>
    </row>
    <row r="52343" spans="44:74">
      <c r="AR52343" s="8"/>
      <c r="BV52343" s="38"/>
    </row>
    <row r="52344" spans="44:74">
      <c r="AR52344" s="8"/>
      <c r="BV52344" s="38"/>
    </row>
    <row r="52345" spans="44:74">
      <c r="AR52345" s="8"/>
      <c r="BV52345" s="38"/>
    </row>
    <row r="52346" spans="44:74">
      <c r="AR52346" s="8"/>
      <c r="BV52346" s="38"/>
    </row>
    <row r="52347" spans="44:74">
      <c r="AR52347" s="8"/>
      <c r="BV52347" s="38"/>
    </row>
    <row r="52348" spans="44:74">
      <c r="AR52348" s="8"/>
      <c r="BV52348" s="38"/>
    </row>
    <row r="52349" spans="44:74">
      <c r="AR52349" s="8"/>
      <c r="BV52349" s="38"/>
    </row>
    <row r="52350" spans="44:74">
      <c r="AR52350" s="8"/>
      <c r="BV52350" s="38"/>
    </row>
    <row r="52351" spans="44:74">
      <c r="AR52351" s="8"/>
      <c r="BV52351" s="38"/>
    </row>
    <row r="52352" spans="44:74">
      <c r="AR52352" s="8"/>
      <c r="BV52352" s="38"/>
    </row>
    <row r="52353" spans="44:74">
      <c r="AR52353" s="8"/>
      <c r="BV52353" s="38"/>
    </row>
    <row r="52354" spans="44:74">
      <c r="AR52354" s="8"/>
      <c r="BV52354" s="38"/>
    </row>
    <row r="52355" spans="44:74">
      <c r="AR52355" s="8"/>
      <c r="BV52355" s="38"/>
    </row>
    <row r="52356" spans="44:74">
      <c r="AR52356" s="8"/>
      <c r="BV52356" s="38"/>
    </row>
    <row r="52357" spans="44:74">
      <c r="AR52357" s="8"/>
      <c r="BV52357" s="38"/>
    </row>
    <row r="52358" spans="44:74">
      <c r="AR52358" s="8"/>
      <c r="BV52358" s="38"/>
    </row>
    <row r="52359" spans="44:74">
      <c r="AR52359" s="8"/>
      <c r="BV52359" s="38"/>
    </row>
    <row r="52360" spans="44:74">
      <c r="AR52360" s="8"/>
      <c r="BV52360" s="38"/>
    </row>
    <row r="52361" spans="44:74">
      <c r="AR52361" s="8"/>
      <c r="BV52361" s="38"/>
    </row>
    <row r="52362" spans="44:74">
      <c r="AR52362" s="8"/>
      <c r="BV52362" s="38"/>
    </row>
    <row r="52363" spans="44:74">
      <c r="AR52363" s="8"/>
      <c r="BV52363" s="38"/>
    </row>
    <row r="52364" spans="44:74">
      <c r="AR52364" s="8"/>
      <c r="BV52364" s="38"/>
    </row>
    <row r="52365" spans="44:74">
      <c r="AR52365" s="8"/>
      <c r="BV52365" s="38"/>
    </row>
    <row r="52366" spans="44:74">
      <c r="AR52366" s="8"/>
      <c r="BV52366" s="38"/>
    </row>
    <row r="52367" spans="44:74">
      <c r="AR52367" s="8"/>
      <c r="BV52367" s="38"/>
    </row>
    <row r="52368" spans="44:74">
      <c r="AR52368" s="8"/>
      <c r="BV52368" s="38"/>
    </row>
    <row r="52369" spans="44:74">
      <c r="AR52369" s="8"/>
      <c r="BV52369" s="38"/>
    </row>
    <row r="52370" spans="44:74">
      <c r="AR52370" s="8"/>
      <c r="BV52370" s="38"/>
    </row>
    <row r="52371" spans="44:74">
      <c r="AR52371" s="8"/>
      <c r="BV52371" s="38"/>
    </row>
    <row r="52372" spans="44:74">
      <c r="AR52372" s="8"/>
      <c r="BV52372" s="38"/>
    </row>
    <row r="52373" spans="44:74">
      <c r="AR52373" s="8"/>
      <c r="BV52373" s="38"/>
    </row>
    <row r="52374" spans="44:74">
      <c r="AR52374" s="8"/>
      <c r="BV52374" s="38"/>
    </row>
    <row r="52375" spans="44:74">
      <c r="AR52375" s="8"/>
      <c r="BV52375" s="38"/>
    </row>
    <row r="52376" spans="44:74">
      <c r="AR52376" s="8"/>
      <c r="BV52376" s="38"/>
    </row>
    <row r="52377" spans="44:74">
      <c r="AR52377" s="8"/>
      <c r="BV52377" s="38"/>
    </row>
    <row r="52378" spans="44:74">
      <c r="AR52378" s="8"/>
      <c r="BV52378" s="38"/>
    </row>
    <row r="52379" spans="44:74">
      <c r="AR52379" s="8"/>
      <c r="BV52379" s="38"/>
    </row>
    <row r="52380" spans="44:74">
      <c r="AR52380" s="8"/>
      <c r="BV52380" s="38"/>
    </row>
    <row r="52381" spans="44:74">
      <c r="AR52381" s="8"/>
      <c r="BV52381" s="38"/>
    </row>
    <row r="52382" spans="44:74">
      <c r="AR52382" s="8"/>
      <c r="BV52382" s="38"/>
    </row>
    <row r="52383" spans="44:74">
      <c r="AR52383" s="8"/>
      <c r="BV52383" s="38"/>
    </row>
    <row r="52384" spans="44:74">
      <c r="AR52384" s="8"/>
      <c r="BV52384" s="38"/>
    </row>
    <row r="52385" spans="44:74">
      <c r="AR52385" s="8"/>
      <c r="BV52385" s="38"/>
    </row>
    <row r="52386" spans="44:74">
      <c r="AR52386" s="8"/>
      <c r="BV52386" s="38"/>
    </row>
    <row r="52387" spans="44:74">
      <c r="AR52387" s="8"/>
      <c r="BV52387" s="38"/>
    </row>
    <row r="52388" spans="44:74">
      <c r="AR52388" s="8"/>
      <c r="BV52388" s="38"/>
    </row>
    <row r="52389" spans="44:74">
      <c r="AR52389" s="8"/>
      <c r="BV52389" s="38"/>
    </row>
    <row r="52390" spans="44:74">
      <c r="AR52390" s="8"/>
      <c r="BV52390" s="38"/>
    </row>
    <row r="52391" spans="44:74">
      <c r="AR52391" s="8"/>
      <c r="BV52391" s="38"/>
    </row>
    <row r="52392" spans="44:74">
      <c r="AR52392" s="8"/>
      <c r="BV52392" s="38"/>
    </row>
    <row r="52393" spans="44:74">
      <c r="AR52393" s="8"/>
      <c r="BV52393" s="38"/>
    </row>
    <row r="52394" spans="44:74">
      <c r="AR52394" s="8"/>
      <c r="BV52394" s="38"/>
    </row>
    <row r="52395" spans="44:74">
      <c r="AR52395" s="8"/>
      <c r="BV52395" s="38"/>
    </row>
    <row r="52396" spans="44:74">
      <c r="AR52396" s="8"/>
      <c r="BV52396" s="38"/>
    </row>
    <row r="52397" spans="44:74">
      <c r="AR52397" s="8"/>
      <c r="BV52397" s="38"/>
    </row>
    <row r="52398" spans="44:74">
      <c r="AR52398" s="8"/>
      <c r="BV52398" s="38"/>
    </row>
    <row r="52399" spans="44:74">
      <c r="AR52399" s="8"/>
      <c r="BV52399" s="38"/>
    </row>
    <row r="52400" spans="44:74">
      <c r="AR52400" s="8"/>
      <c r="BV52400" s="38"/>
    </row>
    <row r="52401" spans="44:74">
      <c r="AR52401" s="8"/>
      <c r="BV52401" s="38"/>
    </row>
    <row r="52402" spans="44:74">
      <c r="AR52402" s="8"/>
      <c r="BV52402" s="38"/>
    </row>
    <row r="52403" spans="44:74">
      <c r="AR52403" s="8"/>
      <c r="BV52403" s="38"/>
    </row>
    <row r="52404" spans="44:74">
      <c r="AR52404" s="8"/>
      <c r="BV52404" s="38"/>
    </row>
    <row r="52405" spans="44:74">
      <c r="AR52405" s="8"/>
      <c r="BV52405" s="38"/>
    </row>
    <row r="52406" spans="44:74">
      <c r="AR52406" s="8"/>
      <c r="BV52406" s="38"/>
    </row>
    <row r="52407" spans="44:74">
      <c r="AR52407" s="8"/>
      <c r="BV52407" s="38"/>
    </row>
    <row r="52408" spans="44:74">
      <c r="AR52408" s="8"/>
      <c r="BV52408" s="38"/>
    </row>
    <row r="52409" spans="44:74">
      <c r="AR52409" s="8"/>
      <c r="BV52409" s="38"/>
    </row>
    <row r="52410" spans="44:74">
      <c r="AR52410" s="8"/>
      <c r="BV52410" s="38"/>
    </row>
    <row r="52411" spans="44:74">
      <c r="AR52411" s="8"/>
      <c r="BV52411" s="38"/>
    </row>
    <row r="52412" spans="44:74">
      <c r="AR52412" s="8"/>
      <c r="BV52412" s="38"/>
    </row>
    <row r="52413" spans="44:74">
      <c r="AR52413" s="8"/>
      <c r="BV52413" s="38"/>
    </row>
    <row r="52414" spans="44:74">
      <c r="AR52414" s="8"/>
      <c r="BV52414" s="38"/>
    </row>
    <row r="52415" spans="44:74">
      <c r="AR52415" s="8"/>
      <c r="BV52415" s="38"/>
    </row>
    <row r="52416" spans="44:74">
      <c r="AR52416" s="8"/>
      <c r="BV52416" s="38"/>
    </row>
    <row r="52417" spans="44:74">
      <c r="AR52417" s="8"/>
      <c r="BV52417" s="38"/>
    </row>
    <row r="52418" spans="44:74">
      <c r="AR52418" s="8"/>
      <c r="BV52418" s="38"/>
    </row>
    <row r="52419" spans="44:74">
      <c r="AR52419" s="8"/>
      <c r="BV52419" s="38"/>
    </row>
    <row r="52420" spans="44:74">
      <c r="AR52420" s="8"/>
      <c r="BV52420" s="38"/>
    </row>
    <row r="52421" spans="44:74">
      <c r="AR52421" s="8"/>
      <c r="BV52421" s="38"/>
    </row>
    <row r="52422" spans="44:74">
      <c r="AR52422" s="8"/>
      <c r="BV52422" s="38"/>
    </row>
    <row r="52423" spans="44:74">
      <c r="AR52423" s="8"/>
      <c r="BV52423" s="38"/>
    </row>
    <row r="52424" spans="44:74">
      <c r="AR52424" s="8"/>
      <c r="BV52424" s="38"/>
    </row>
    <row r="52425" spans="44:74">
      <c r="AR52425" s="8"/>
      <c r="BV52425" s="38"/>
    </row>
    <row r="52426" spans="44:74">
      <c r="AR52426" s="8"/>
      <c r="BV52426" s="38"/>
    </row>
    <row r="52427" spans="44:74">
      <c r="AR52427" s="8"/>
      <c r="BV52427" s="38"/>
    </row>
    <row r="52428" spans="44:74">
      <c r="AR52428" s="8"/>
      <c r="BV52428" s="38"/>
    </row>
    <row r="52429" spans="44:74">
      <c r="AR52429" s="8"/>
      <c r="BV52429" s="38"/>
    </row>
    <row r="52430" spans="44:74">
      <c r="AR52430" s="8"/>
      <c r="BV52430" s="38"/>
    </row>
    <row r="52431" spans="44:74">
      <c r="AR52431" s="8"/>
      <c r="BV52431" s="38"/>
    </row>
    <row r="52432" spans="44:74">
      <c r="AR52432" s="8"/>
      <c r="BV52432" s="38"/>
    </row>
    <row r="52433" spans="44:74">
      <c r="AR52433" s="8"/>
      <c r="BV52433" s="38"/>
    </row>
    <row r="52434" spans="44:74">
      <c r="AR52434" s="8"/>
      <c r="BV52434" s="38"/>
    </row>
    <row r="52435" spans="44:74">
      <c r="AR52435" s="8"/>
      <c r="BV52435" s="38"/>
    </row>
    <row r="52436" spans="44:74">
      <c r="AR52436" s="8"/>
      <c r="BV52436" s="38"/>
    </row>
    <row r="52437" spans="44:74">
      <c r="AR52437" s="8"/>
      <c r="BV52437" s="38"/>
    </row>
    <row r="52438" spans="44:74">
      <c r="AR52438" s="8"/>
      <c r="BV52438" s="38"/>
    </row>
    <row r="52439" spans="44:74">
      <c r="AR52439" s="8"/>
      <c r="BV52439" s="38"/>
    </row>
    <row r="52440" spans="44:74">
      <c r="AR52440" s="8"/>
      <c r="BV52440" s="38"/>
    </row>
    <row r="52441" spans="44:74">
      <c r="AR52441" s="8"/>
      <c r="BV52441" s="38"/>
    </row>
    <row r="52442" spans="44:74">
      <c r="AR52442" s="8"/>
      <c r="BV52442" s="38"/>
    </row>
    <row r="52443" spans="44:74">
      <c r="AR52443" s="8"/>
      <c r="BV52443" s="38"/>
    </row>
    <row r="52444" spans="44:74">
      <c r="AR52444" s="8"/>
      <c r="BV52444" s="38"/>
    </row>
    <row r="52445" spans="44:74">
      <c r="AR52445" s="8"/>
      <c r="BV52445" s="38"/>
    </row>
    <row r="52446" spans="44:74">
      <c r="AR52446" s="8"/>
      <c r="BV52446" s="38"/>
    </row>
    <row r="52447" spans="44:74">
      <c r="AR52447" s="8"/>
      <c r="BV52447" s="38"/>
    </row>
    <row r="52448" spans="44:74">
      <c r="AR52448" s="8"/>
      <c r="BV52448" s="38"/>
    </row>
    <row r="52449" spans="44:74">
      <c r="AR52449" s="8"/>
      <c r="BV52449" s="38"/>
    </row>
    <row r="52450" spans="44:74">
      <c r="AR52450" s="8"/>
      <c r="BV52450" s="38"/>
    </row>
    <row r="52451" spans="44:74">
      <c r="AR52451" s="8"/>
      <c r="BV52451" s="38"/>
    </row>
    <row r="52452" spans="44:74">
      <c r="AR52452" s="8"/>
      <c r="BV52452" s="38"/>
    </row>
    <row r="52453" spans="44:74">
      <c r="AR52453" s="8"/>
      <c r="BV52453" s="38"/>
    </row>
    <row r="52454" spans="44:74">
      <c r="AR52454" s="8"/>
      <c r="BV52454" s="38"/>
    </row>
    <row r="52455" spans="44:74">
      <c r="AR52455" s="8"/>
      <c r="BV52455" s="38"/>
    </row>
    <row r="52456" spans="44:74">
      <c r="AR52456" s="8"/>
      <c r="BV52456" s="38"/>
    </row>
    <row r="52457" spans="44:74">
      <c r="AR52457" s="8"/>
      <c r="BV52457" s="38"/>
    </row>
    <row r="52458" spans="44:74">
      <c r="AR52458" s="8"/>
      <c r="BV52458" s="38"/>
    </row>
    <row r="52459" spans="44:74">
      <c r="AR52459" s="8"/>
      <c r="BV52459" s="38"/>
    </row>
    <row r="52460" spans="44:74">
      <c r="AR52460" s="8"/>
      <c r="BV52460" s="38"/>
    </row>
    <row r="52461" spans="44:74">
      <c r="AR52461" s="8"/>
      <c r="BV52461" s="38"/>
    </row>
    <row r="52462" spans="44:74">
      <c r="AR52462" s="8"/>
      <c r="BV52462" s="38"/>
    </row>
    <row r="52463" spans="44:74">
      <c r="AR52463" s="8"/>
      <c r="BV52463" s="38"/>
    </row>
    <row r="52464" spans="44:74">
      <c r="AR52464" s="8"/>
      <c r="BV52464" s="38"/>
    </row>
    <row r="52465" spans="44:74">
      <c r="AR52465" s="8"/>
      <c r="BV52465" s="38"/>
    </row>
    <row r="52466" spans="44:74">
      <c r="AR52466" s="8"/>
      <c r="BV52466" s="38"/>
    </row>
    <row r="52467" spans="44:74">
      <c r="AR52467" s="8"/>
      <c r="BV52467" s="38"/>
    </row>
    <row r="52468" spans="44:74">
      <c r="AR52468" s="8"/>
      <c r="BV52468" s="38"/>
    </row>
    <row r="52469" spans="44:74">
      <c r="AR52469" s="8"/>
      <c r="BV52469" s="38"/>
    </row>
    <row r="52470" spans="44:74">
      <c r="AR52470" s="8"/>
      <c r="BV52470" s="38"/>
    </row>
    <row r="52471" spans="44:74">
      <c r="AR52471" s="8"/>
      <c r="BV52471" s="38"/>
    </row>
    <row r="52472" spans="44:74">
      <c r="AR52472" s="8"/>
      <c r="BV52472" s="38"/>
    </row>
    <row r="52473" spans="44:74">
      <c r="AR52473" s="8"/>
      <c r="BV52473" s="38"/>
    </row>
    <row r="52474" spans="44:74">
      <c r="AR52474" s="8"/>
      <c r="BV52474" s="38"/>
    </row>
    <row r="52475" spans="44:74">
      <c r="AR52475" s="8"/>
      <c r="BV52475" s="38"/>
    </row>
    <row r="52476" spans="44:74">
      <c r="AR52476" s="8"/>
      <c r="BV52476" s="38"/>
    </row>
    <row r="52477" spans="44:74">
      <c r="AR52477" s="8"/>
      <c r="BV52477" s="38"/>
    </row>
    <row r="52478" spans="44:74">
      <c r="AR52478" s="8"/>
      <c r="BV52478" s="38"/>
    </row>
    <row r="52479" spans="44:74">
      <c r="AR52479" s="8"/>
      <c r="BV52479" s="38"/>
    </row>
    <row r="52480" spans="44:74">
      <c r="AR52480" s="8"/>
      <c r="BV52480" s="38"/>
    </row>
    <row r="52481" spans="44:74">
      <c r="AR52481" s="8"/>
      <c r="BV52481" s="38"/>
    </row>
    <row r="52482" spans="44:74">
      <c r="AR52482" s="8"/>
      <c r="BV52482" s="38"/>
    </row>
    <row r="52483" spans="44:74">
      <c r="AR52483" s="8"/>
      <c r="BV52483" s="38"/>
    </row>
    <row r="52484" spans="44:74">
      <c r="AR52484" s="8"/>
      <c r="BV52484" s="38"/>
    </row>
    <row r="52485" spans="44:74">
      <c r="AR52485" s="8"/>
      <c r="BV52485" s="38"/>
    </row>
    <row r="52486" spans="44:74">
      <c r="AR52486" s="8"/>
      <c r="BV52486" s="38"/>
    </row>
    <row r="52487" spans="44:74">
      <c r="AR52487" s="8"/>
      <c r="BV52487" s="38"/>
    </row>
    <row r="52488" spans="44:74">
      <c r="AR52488" s="8"/>
      <c r="BV52488" s="38"/>
    </row>
    <row r="52489" spans="44:74">
      <c r="AR52489" s="8"/>
      <c r="BV52489" s="38"/>
    </row>
    <row r="52490" spans="44:74">
      <c r="AR52490" s="8"/>
      <c r="BV52490" s="38"/>
    </row>
    <row r="52491" spans="44:74">
      <c r="AR52491" s="8"/>
      <c r="BV52491" s="38"/>
    </row>
    <row r="52492" spans="44:74">
      <c r="AR52492" s="8"/>
      <c r="BV52492" s="38"/>
    </row>
    <row r="52493" spans="44:74">
      <c r="AR52493" s="8"/>
      <c r="BV52493" s="38"/>
    </row>
    <row r="52494" spans="44:74">
      <c r="AR52494" s="8"/>
      <c r="BV52494" s="38"/>
    </row>
    <row r="52495" spans="44:74">
      <c r="AR52495" s="8"/>
      <c r="BV52495" s="38"/>
    </row>
    <row r="52496" spans="44:74">
      <c r="AR52496" s="8"/>
      <c r="BV52496" s="38"/>
    </row>
    <row r="52497" spans="44:74">
      <c r="AR52497" s="8"/>
      <c r="BV52497" s="38"/>
    </row>
    <row r="52498" spans="44:74">
      <c r="AR52498" s="8"/>
      <c r="BV52498" s="38"/>
    </row>
    <row r="52499" spans="44:74">
      <c r="AR52499" s="8"/>
      <c r="BV52499" s="38"/>
    </row>
    <row r="52500" spans="44:74">
      <c r="AR52500" s="8"/>
      <c r="BV52500" s="38"/>
    </row>
    <row r="52501" spans="44:74">
      <c r="AR52501" s="8"/>
      <c r="BV52501" s="38"/>
    </row>
    <row r="52502" spans="44:74">
      <c r="AR52502" s="8"/>
      <c r="BV52502" s="38"/>
    </row>
    <row r="52503" spans="44:74">
      <c r="AR52503" s="8"/>
      <c r="BV52503" s="38"/>
    </row>
    <row r="52504" spans="44:74">
      <c r="AR52504" s="8"/>
      <c r="BV52504" s="38"/>
    </row>
    <row r="52505" spans="44:74">
      <c r="AR52505" s="8"/>
      <c r="BV52505" s="38"/>
    </row>
    <row r="52506" spans="44:74">
      <c r="AR52506" s="8"/>
      <c r="BV52506" s="38"/>
    </row>
    <row r="52507" spans="44:74">
      <c r="AR52507" s="8"/>
      <c r="BV52507" s="38"/>
    </row>
    <row r="52508" spans="44:74">
      <c r="AR52508" s="8"/>
      <c r="BV52508" s="38"/>
    </row>
    <row r="52509" spans="44:74">
      <c r="AR52509" s="8"/>
      <c r="BV52509" s="38"/>
    </row>
    <row r="52510" spans="44:74">
      <c r="AR52510" s="8"/>
      <c r="BV52510" s="38"/>
    </row>
    <row r="52511" spans="44:74">
      <c r="AR52511" s="8"/>
      <c r="BV52511" s="38"/>
    </row>
    <row r="52512" spans="44:74">
      <c r="AR52512" s="8"/>
      <c r="BV52512" s="38"/>
    </row>
    <row r="52513" spans="44:74">
      <c r="AR52513" s="8"/>
      <c r="BV52513" s="38"/>
    </row>
    <row r="52514" spans="44:74">
      <c r="AR52514" s="8"/>
      <c r="BV52514" s="38"/>
    </row>
    <row r="52515" spans="44:74">
      <c r="AR52515" s="8"/>
      <c r="BV52515" s="38"/>
    </row>
    <row r="52516" spans="44:74">
      <c r="AR52516" s="8"/>
      <c r="BV52516" s="38"/>
    </row>
    <row r="52517" spans="44:74">
      <c r="AR52517" s="8"/>
      <c r="BV52517" s="38"/>
    </row>
    <row r="52518" spans="44:74">
      <c r="AR52518" s="8"/>
      <c r="BV52518" s="38"/>
    </row>
    <row r="52519" spans="44:74">
      <c r="AR52519" s="8"/>
      <c r="BV52519" s="38"/>
    </row>
    <row r="52520" spans="44:74">
      <c r="AR52520" s="8"/>
      <c r="BV52520" s="38"/>
    </row>
    <row r="52521" spans="44:74">
      <c r="AR52521" s="8"/>
      <c r="BV52521" s="38"/>
    </row>
    <row r="52522" spans="44:74">
      <c r="AR52522" s="8"/>
      <c r="BV52522" s="38"/>
    </row>
    <row r="52523" spans="44:74">
      <c r="AR52523" s="8"/>
      <c r="BV52523" s="38"/>
    </row>
    <row r="52524" spans="44:74">
      <c r="AR52524" s="8"/>
      <c r="BV52524" s="38"/>
    </row>
    <row r="52525" spans="44:74">
      <c r="AR52525" s="8"/>
      <c r="BV52525" s="38"/>
    </row>
    <row r="52526" spans="44:74">
      <c r="AR52526" s="8"/>
      <c r="BV52526" s="38"/>
    </row>
    <row r="52527" spans="44:74">
      <c r="AR52527" s="8"/>
      <c r="BV52527" s="38"/>
    </row>
    <row r="52528" spans="44:74">
      <c r="AR52528" s="8"/>
      <c r="BV52528" s="38"/>
    </row>
    <row r="52529" spans="44:74">
      <c r="AR52529" s="8"/>
      <c r="BV52529" s="38"/>
    </row>
    <row r="52530" spans="44:74">
      <c r="AR52530" s="8"/>
      <c r="BV52530" s="38"/>
    </row>
    <row r="52531" spans="44:74">
      <c r="AR52531" s="8"/>
      <c r="BV52531" s="38"/>
    </row>
    <row r="52532" spans="44:74">
      <c r="AR52532" s="8"/>
      <c r="BV52532" s="38"/>
    </row>
    <row r="52533" spans="44:74">
      <c r="AR52533" s="8"/>
      <c r="BV52533" s="38"/>
    </row>
    <row r="52534" spans="44:74">
      <c r="AR52534" s="8"/>
      <c r="BV52534" s="38"/>
    </row>
    <row r="52535" spans="44:74">
      <c r="AR52535" s="8"/>
      <c r="BV52535" s="38"/>
    </row>
    <row r="52536" spans="44:74">
      <c r="AR52536" s="8"/>
      <c r="BV52536" s="38"/>
    </row>
    <row r="52537" spans="44:74">
      <c r="AR52537" s="8"/>
      <c r="BV52537" s="38"/>
    </row>
    <row r="52538" spans="44:74">
      <c r="AR52538" s="8"/>
      <c r="BV52538" s="38"/>
    </row>
    <row r="52539" spans="44:74">
      <c r="AR52539" s="8"/>
      <c r="BV52539" s="38"/>
    </row>
    <row r="52540" spans="44:74">
      <c r="AR52540" s="8"/>
      <c r="BV52540" s="38"/>
    </row>
    <row r="52541" spans="44:74">
      <c r="AR52541" s="8"/>
      <c r="BV52541" s="38"/>
    </row>
    <row r="52542" spans="44:74">
      <c r="AR52542" s="8"/>
      <c r="BV52542" s="38"/>
    </row>
    <row r="52543" spans="44:74">
      <c r="AR52543" s="8"/>
      <c r="BV52543" s="38"/>
    </row>
    <row r="52544" spans="44:74">
      <c r="AR52544" s="8"/>
      <c r="BV52544" s="38"/>
    </row>
    <row r="52545" spans="44:74">
      <c r="AR52545" s="8"/>
      <c r="BV52545" s="38"/>
    </row>
    <row r="52546" spans="44:74">
      <c r="AR52546" s="8"/>
      <c r="BV52546" s="38"/>
    </row>
    <row r="52547" spans="44:74">
      <c r="AR52547" s="8"/>
      <c r="BV52547" s="38"/>
    </row>
    <row r="52548" spans="44:74">
      <c r="AR52548" s="8"/>
      <c r="BV52548" s="38"/>
    </row>
    <row r="52549" spans="44:74">
      <c r="AR52549" s="8"/>
      <c r="BV52549" s="38"/>
    </row>
    <row r="52550" spans="44:74">
      <c r="AR52550" s="8"/>
      <c r="BV52550" s="38"/>
    </row>
    <row r="52551" spans="44:74">
      <c r="AR52551" s="8"/>
      <c r="BV52551" s="38"/>
    </row>
    <row r="52552" spans="44:74">
      <c r="AR52552" s="8"/>
      <c r="BV52552" s="38"/>
    </row>
    <row r="52553" spans="44:74">
      <c r="AR52553" s="8"/>
      <c r="BV52553" s="38"/>
    </row>
    <row r="52554" spans="44:74">
      <c r="AR52554" s="8"/>
      <c r="BV52554" s="38"/>
    </row>
    <row r="52555" spans="44:74">
      <c r="AR52555" s="8"/>
      <c r="BV52555" s="38"/>
    </row>
    <row r="52556" spans="44:74">
      <c r="AR52556" s="8"/>
      <c r="BV52556" s="38"/>
    </row>
    <row r="52557" spans="44:74">
      <c r="AR52557" s="8"/>
      <c r="BV52557" s="38"/>
    </row>
    <row r="52558" spans="44:74">
      <c r="AR52558" s="8"/>
      <c r="BV52558" s="38"/>
    </row>
    <row r="52559" spans="44:74">
      <c r="AR52559" s="8"/>
      <c r="BV52559" s="38"/>
    </row>
    <row r="52560" spans="44:74">
      <c r="AR52560" s="8"/>
      <c r="BV52560" s="38"/>
    </row>
    <row r="52561" spans="44:74">
      <c r="AR52561" s="8"/>
      <c r="BV52561" s="38"/>
    </row>
    <row r="52562" spans="44:74">
      <c r="AR52562" s="8"/>
      <c r="BV52562" s="38"/>
    </row>
    <row r="52563" spans="44:74">
      <c r="AR52563" s="8"/>
      <c r="BV52563" s="38"/>
    </row>
    <row r="52564" spans="44:74">
      <c r="AR52564" s="8"/>
      <c r="BV52564" s="38"/>
    </row>
    <row r="52565" spans="44:74">
      <c r="AR52565" s="8"/>
      <c r="BV52565" s="38"/>
    </row>
    <row r="52566" spans="44:74">
      <c r="AR52566" s="8"/>
      <c r="BV52566" s="38"/>
    </row>
    <row r="52567" spans="44:74">
      <c r="AR52567" s="8"/>
      <c r="BV52567" s="38"/>
    </row>
    <row r="52568" spans="44:74">
      <c r="AR52568" s="8"/>
      <c r="BV52568" s="38"/>
    </row>
    <row r="52569" spans="44:74">
      <c r="AR52569" s="8"/>
      <c r="BV52569" s="38"/>
    </row>
    <row r="52570" spans="44:74">
      <c r="AR52570" s="8"/>
      <c r="BV52570" s="38"/>
    </row>
    <row r="52571" spans="44:74">
      <c r="AR52571" s="8"/>
      <c r="BV52571" s="38"/>
    </row>
    <row r="52572" spans="44:74">
      <c r="AR52572" s="8"/>
      <c r="BV52572" s="38"/>
    </row>
    <row r="52573" spans="44:74">
      <c r="AR52573" s="8"/>
      <c r="BV52573" s="38"/>
    </row>
    <row r="52574" spans="44:74">
      <c r="AR52574" s="8"/>
      <c r="BV52574" s="38"/>
    </row>
    <row r="52575" spans="44:74">
      <c r="AR52575" s="8"/>
      <c r="BV52575" s="38"/>
    </row>
    <row r="52576" spans="44:74">
      <c r="AR52576" s="8"/>
      <c r="BV52576" s="38"/>
    </row>
    <row r="52577" spans="44:74">
      <c r="AR52577" s="8"/>
      <c r="BV52577" s="38"/>
    </row>
    <row r="52578" spans="44:74">
      <c r="AR52578" s="8"/>
      <c r="BV52578" s="38"/>
    </row>
    <row r="52579" spans="44:74">
      <c r="AR52579" s="8"/>
      <c r="BV52579" s="38"/>
    </row>
    <row r="52580" spans="44:74">
      <c r="AR52580" s="8"/>
      <c r="BV52580" s="38"/>
    </row>
    <row r="52581" spans="44:74">
      <c r="AR52581" s="8"/>
      <c r="BV52581" s="38"/>
    </row>
    <row r="52582" spans="44:74">
      <c r="AR52582" s="8"/>
      <c r="BV52582" s="38"/>
    </row>
    <row r="52583" spans="44:74">
      <c r="AR52583" s="8"/>
      <c r="BV52583" s="38"/>
    </row>
    <row r="52584" spans="44:74">
      <c r="AR52584" s="8"/>
      <c r="BV52584" s="38"/>
    </row>
    <row r="52585" spans="44:74">
      <c r="AR52585" s="8"/>
      <c r="BV52585" s="38"/>
    </row>
    <row r="52586" spans="44:74">
      <c r="AR52586" s="8"/>
      <c r="BV52586" s="38"/>
    </row>
    <row r="52587" spans="44:74">
      <c r="AR52587" s="8"/>
      <c r="BV52587" s="38"/>
    </row>
    <row r="52588" spans="44:74">
      <c r="AR52588" s="8"/>
      <c r="BV52588" s="38"/>
    </row>
    <row r="52589" spans="44:74">
      <c r="AR52589" s="8"/>
      <c r="BV52589" s="38"/>
    </row>
    <row r="52590" spans="44:74">
      <c r="AR52590" s="8"/>
      <c r="BV52590" s="38"/>
    </row>
    <row r="52591" spans="44:74">
      <c r="AR52591" s="8"/>
      <c r="BV52591" s="38"/>
    </row>
    <row r="52592" spans="44:74">
      <c r="AR52592" s="8"/>
      <c r="BV52592" s="38"/>
    </row>
    <row r="52593" spans="44:74">
      <c r="AR52593" s="8"/>
      <c r="BV52593" s="38"/>
    </row>
    <row r="52594" spans="44:74">
      <c r="AR52594" s="8"/>
      <c r="BV52594" s="38"/>
    </row>
    <row r="52595" spans="44:74">
      <c r="AR52595" s="8"/>
      <c r="BV52595" s="38"/>
    </row>
    <row r="52596" spans="44:74">
      <c r="AR52596" s="8"/>
      <c r="BV52596" s="38"/>
    </row>
    <row r="52597" spans="44:74">
      <c r="AR52597" s="8"/>
      <c r="BV52597" s="38"/>
    </row>
    <row r="52598" spans="44:74">
      <c r="AR52598" s="8"/>
      <c r="BV52598" s="38"/>
    </row>
    <row r="52599" spans="44:74">
      <c r="AR52599" s="8"/>
      <c r="BV52599" s="38"/>
    </row>
    <row r="52600" spans="44:74">
      <c r="AR52600" s="8"/>
      <c r="BV52600" s="38"/>
    </row>
    <row r="52601" spans="44:74">
      <c r="AR52601" s="8"/>
      <c r="BV52601" s="38"/>
    </row>
    <row r="52602" spans="44:74">
      <c r="AR52602" s="8"/>
      <c r="BV52602" s="38"/>
    </row>
    <row r="52603" spans="44:74">
      <c r="AR52603" s="8"/>
      <c r="BV52603" s="38"/>
    </row>
    <row r="52604" spans="44:74">
      <c r="AR52604" s="8"/>
      <c r="BV52604" s="38"/>
    </row>
    <row r="52605" spans="44:74">
      <c r="AR52605" s="8"/>
      <c r="BV52605" s="38"/>
    </row>
    <row r="52606" spans="44:74">
      <c r="AR52606" s="8"/>
      <c r="BV52606" s="38"/>
    </row>
    <row r="52607" spans="44:74">
      <c r="AR52607" s="8"/>
      <c r="BV52607" s="38"/>
    </row>
    <row r="52608" spans="44:74">
      <c r="AR52608" s="8"/>
      <c r="BV52608" s="38"/>
    </row>
    <row r="52609" spans="44:74">
      <c r="AR52609" s="8"/>
      <c r="BV52609" s="38"/>
    </row>
    <row r="52610" spans="44:74">
      <c r="AR52610" s="8"/>
      <c r="BV52610" s="38"/>
    </row>
    <row r="52611" spans="44:74">
      <c r="AR52611" s="8"/>
      <c r="BV52611" s="38"/>
    </row>
    <row r="52612" spans="44:74">
      <c r="AR52612" s="8"/>
      <c r="BV52612" s="38"/>
    </row>
    <row r="52613" spans="44:74">
      <c r="AR52613" s="8"/>
      <c r="BV52613" s="38"/>
    </row>
    <row r="52614" spans="44:74">
      <c r="AR52614" s="8"/>
      <c r="BV52614" s="38"/>
    </row>
    <row r="52615" spans="44:74">
      <c r="AR52615" s="8"/>
      <c r="BV52615" s="38"/>
    </row>
    <row r="52616" spans="44:74">
      <c r="AR52616" s="8"/>
      <c r="BV52616" s="38"/>
    </row>
    <row r="52617" spans="44:74">
      <c r="AR52617" s="8"/>
      <c r="BV52617" s="38"/>
    </row>
    <row r="52618" spans="44:74">
      <c r="AR52618" s="8"/>
      <c r="BV52618" s="38"/>
    </row>
    <row r="52619" spans="44:74">
      <c r="AR52619" s="8"/>
      <c r="BV52619" s="38"/>
    </row>
    <row r="52620" spans="44:74">
      <c r="AR52620" s="8"/>
      <c r="BV52620" s="38"/>
    </row>
    <row r="52621" spans="44:74">
      <c r="AR52621" s="8"/>
      <c r="BV52621" s="38"/>
    </row>
    <row r="52622" spans="44:74">
      <c r="AR52622" s="8"/>
      <c r="BV52622" s="38"/>
    </row>
    <row r="52623" spans="44:74">
      <c r="AR52623" s="8"/>
      <c r="BV52623" s="38"/>
    </row>
    <row r="52624" spans="44:74">
      <c r="AR52624" s="8"/>
      <c r="BV52624" s="38"/>
    </row>
    <row r="52625" spans="44:74">
      <c r="AR52625" s="8"/>
      <c r="BV52625" s="38"/>
    </row>
    <row r="52626" spans="44:74">
      <c r="AR52626" s="8"/>
      <c r="BV52626" s="38"/>
    </row>
    <row r="52627" spans="44:74">
      <c r="AR52627" s="8"/>
      <c r="BV52627" s="38"/>
    </row>
    <row r="52628" spans="44:74">
      <c r="AR52628" s="8"/>
      <c r="BV52628" s="38"/>
    </row>
    <row r="52629" spans="44:74">
      <c r="AR52629" s="8"/>
      <c r="BV52629" s="38"/>
    </row>
    <row r="52630" spans="44:74">
      <c r="AR52630" s="8"/>
      <c r="BV52630" s="38"/>
    </row>
    <row r="52631" spans="44:74">
      <c r="AR52631" s="8"/>
      <c r="BV52631" s="38"/>
    </row>
    <row r="52632" spans="44:74">
      <c r="AR52632" s="8"/>
      <c r="BV52632" s="38"/>
    </row>
    <row r="52633" spans="44:74">
      <c r="AR52633" s="8"/>
      <c r="BV52633" s="38"/>
    </row>
    <row r="52634" spans="44:74">
      <c r="AR52634" s="8"/>
      <c r="BV52634" s="38"/>
    </row>
    <row r="52635" spans="44:74">
      <c r="AR52635" s="8"/>
      <c r="BV52635" s="38"/>
    </row>
    <row r="52636" spans="44:74">
      <c r="AR52636" s="8"/>
      <c r="BV52636" s="38"/>
    </row>
    <row r="52637" spans="44:74">
      <c r="AR52637" s="8"/>
      <c r="BV52637" s="38"/>
    </row>
    <row r="52638" spans="44:74">
      <c r="AR52638" s="8"/>
      <c r="BV52638" s="38"/>
    </row>
    <row r="52639" spans="44:74">
      <c r="AR52639" s="8"/>
      <c r="BV52639" s="38"/>
    </row>
    <row r="52640" spans="44:74">
      <c r="AR52640" s="8"/>
      <c r="BV52640" s="38"/>
    </row>
    <row r="52641" spans="44:74">
      <c r="AR52641" s="8"/>
      <c r="BV52641" s="38"/>
    </row>
    <row r="52642" spans="44:74">
      <c r="AR52642" s="8"/>
      <c r="BV52642" s="38"/>
    </row>
    <row r="52643" spans="44:74">
      <c r="AR52643" s="8"/>
      <c r="BV52643" s="38"/>
    </row>
    <row r="52644" spans="44:74">
      <c r="AR52644" s="8"/>
      <c r="BV52644" s="38"/>
    </row>
    <row r="52645" spans="44:74">
      <c r="AR52645" s="8"/>
      <c r="BV52645" s="38"/>
    </row>
    <row r="52646" spans="44:74">
      <c r="AR52646" s="8"/>
      <c r="BV52646" s="38"/>
    </row>
    <row r="52647" spans="44:74">
      <c r="AR52647" s="8"/>
      <c r="BV52647" s="38"/>
    </row>
    <row r="52648" spans="44:74">
      <c r="AR52648" s="8"/>
      <c r="BV52648" s="38"/>
    </row>
    <row r="52649" spans="44:74">
      <c r="AR52649" s="8"/>
      <c r="BV52649" s="38"/>
    </row>
    <row r="52650" spans="44:74">
      <c r="AR52650" s="8"/>
      <c r="BV52650" s="38"/>
    </row>
    <row r="52651" spans="44:74">
      <c r="AR52651" s="8"/>
      <c r="BV52651" s="38"/>
    </row>
    <row r="52652" spans="44:74">
      <c r="AR52652" s="8"/>
      <c r="BV52652" s="38"/>
    </row>
    <row r="52653" spans="44:74">
      <c r="AR52653" s="8"/>
      <c r="BV52653" s="38"/>
    </row>
    <row r="52654" spans="44:74">
      <c r="AR52654" s="8"/>
      <c r="BV52654" s="38"/>
    </row>
    <row r="52655" spans="44:74">
      <c r="AR52655" s="8"/>
      <c r="BV52655" s="38"/>
    </row>
    <row r="52656" spans="44:74">
      <c r="AR52656" s="8"/>
      <c r="BV52656" s="38"/>
    </row>
    <row r="52657" spans="44:74">
      <c r="AR52657" s="8"/>
      <c r="BV52657" s="38"/>
    </row>
    <row r="52658" spans="44:74">
      <c r="AR52658" s="8"/>
      <c r="BV52658" s="38"/>
    </row>
    <row r="52659" spans="44:74">
      <c r="AR52659" s="8"/>
      <c r="BV52659" s="38"/>
    </row>
    <row r="52660" spans="44:74">
      <c r="AR52660" s="8"/>
      <c r="BV52660" s="38"/>
    </row>
    <row r="52661" spans="44:74">
      <c r="AR52661" s="8"/>
      <c r="BV52661" s="38"/>
    </row>
    <row r="52662" spans="44:74">
      <c r="AR52662" s="8"/>
      <c r="BV52662" s="38"/>
    </row>
    <row r="52663" spans="44:74">
      <c r="AR52663" s="8"/>
      <c r="BV52663" s="38"/>
    </row>
    <row r="52664" spans="44:74">
      <c r="AR52664" s="8"/>
      <c r="BV52664" s="38"/>
    </row>
    <row r="52665" spans="44:74">
      <c r="AR52665" s="8"/>
      <c r="BV52665" s="38"/>
    </row>
    <row r="52666" spans="44:74">
      <c r="AR52666" s="8"/>
      <c r="BV52666" s="38"/>
    </row>
    <row r="52667" spans="44:74">
      <c r="AR52667" s="8"/>
      <c r="BV52667" s="38"/>
    </row>
    <row r="52668" spans="44:74">
      <c r="AR52668" s="8"/>
      <c r="BV52668" s="38"/>
    </row>
    <row r="52669" spans="44:74">
      <c r="AR52669" s="8"/>
      <c r="BV52669" s="38"/>
    </row>
    <row r="52670" spans="44:74">
      <c r="AR52670" s="8"/>
      <c r="BV52670" s="38"/>
    </row>
    <row r="52671" spans="44:74">
      <c r="AR52671" s="8"/>
      <c r="BV52671" s="38"/>
    </row>
    <row r="52672" spans="44:74">
      <c r="AR52672" s="8"/>
      <c r="BV52672" s="38"/>
    </row>
    <row r="52673" spans="44:74">
      <c r="AR52673" s="8"/>
      <c r="BV52673" s="38"/>
    </row>
    <row r="52674" spans="44:74">
      <c r="AR52674" s="8"/>
      <c r="BV52674" s="38"/>
    </row>
    <row r="52675" spans="44:74">
      <c r="AR52675" s="8"/>
      <c r="BV52675" s="38"/>
    </row>
    <row r="52676" spans="44:74">
      <c r="AR52676" s="8"/>
      <c r="BV52676" s="38"/>
    </row>
    <row r="52677" spans="44:74">
      <c r="AR52677" s="8"/>
      <c r="BV52677" s="38"/>
    </row>
    <row r="52678" spans="44:74">
      <c r="AR52678" s="8"/>
      <c r="BV52678" s="38"/>
    </row>
    <row r="52679" spans="44:74">
      <c r="AR52679" s="8"/>
      <c r="BV52679" s="38"/>
    </row>
    <row r="52680" spans="44:74">
      <c r="AR52680" s="8"/>
      <c r="BV52680" s="38"/>
    </row>
    <row r="52681" spans="44:74">
      <c r="AR52681" s="8"/>
      <c r="BV52681" s="38"/>
    </row>
    <row r="52682" spans="44:74">
      <c r="AR52682" s="8"/>
      <c r="BV52682" s="38"/>
    </row>
    <row r="52683" spans="44:74">
      <c r="AR52683" s="8"/>
      <c r="BV52683" s="38"/>
    </row>
    <row r="52684" spans="44:74">
      <c r="AR52684" s="8"/>
      <c r="BV52684" s="38"/>
    </row>
    <row r="52685" spans="44:74">
      <c r="AR52685" s="8"/>
      <c r="BV52685" s="38"/>
    </row>
    <row r="52686" spans="44:74">
      <c r="AR52686" s="8"/>
      <c r="BV52686" s="38"/>
    </row>
    <row r="52687" spans="44:74">
      <c r="AR52687" s="8"/>
      <c r="BV52687" s="38"/>
    </row>
    <row r="52688" spans="44:74">
      <c r="AR52688" s="8"/>
      <c r="BV52688" s="38"/>
    </row>
    <row r="52689" spans="44:74">
      <c r="AR52689" s="8"/>
      <c r="BV52689" s="38"/>
    </row>
    <row r="52690" spans="44:74">
      <c r="AR52690" s="8"/>
      <c r="BV52690" s="38"/>
    </row>
    <row r="52691" spans="44:74">
      <c r="AR52691" s="8"/>
      <c r="BV52691" s="38"/>
    </row>
    <row r="52692" spans="44:74">
      <c r="AR52692" s="8"/>
      <c r="BV52692" s="38"/>
    </row>
    <row r="52693" spans="44:74">
      <c r="AR52693" s="8"/>
      <c r="BV52693" s="38"/>
    </row>
    <row r="52694" spans="44:74">
      <c r="AR52694" s="8"/>
      <c r="BV52694" s="38"/>
    </row>
    <row r="52695" spans="44:74">
      <c r="AR52695" s="8"/>
      <c r="BV52695" s="38"/>
    </row>
    <row r="52696" spans="44:74">
      <c r="AR52696" s="8"/>
      <c r="BV52696" s="38"/>
    </row>
    <row r="52697" spans="44:74">
      <c r="AR52697" s="8"/>
      <c r="BV52697" s="38"/>
    </row>
    <row r="52698" spans="44:74">
      <c r="AR52698" s="8"/>
      <c r="BV52698" s="38"/>
    </row>
    <row r="52699" spans="44:74">
      <c r="AR52699" s="8"/>
      <c r="BV52699" s="38"/>
    </row>
    <row r="52700" spans="44:74">
      <c r="AR52700" s="8"/>
      <c r="BV52700" s="38"/>
    </row>
    <row r="52701" spans="44:74">
      <c r="AR52701" s="8"/>
      <c r="BV52701" s="38"/>
    </row>
    <row r="52702" spans="44:74">
      <c r="AR52702" s="8"/>
      <c r="BV52702" s="38"/>
    </row>
    <row r="52703" spans="44:74">
      <c r="AR52703" s="8"/>
      <c r="BV52703" s="38"/>
    </row>
    <row r="52704" spans="44:74">
      <c r="AR52704" s="8"/>
      <c r="BV52704" s="38"/>
    </row>
    <row r="52705" spans="44:74">
      <c r="AR52705" s="8"/>
      <c r="BV52705" s="38"/>
    </row>
    <row r="52706" spans="44:74">
      <c r="AR52706" s="8"/>
      <c r="BV52706" s="38"/>
    </row>
    <row r="52707" spans="44:74">
      <c r="AR52707" s="8"/>
      <c r="BV52707" s="38"/>
    </row>
    <row r="52708" spans="44:74">
      <c r="AR52708" s="8"/>
      <c r="BV52708" s="38"/>
    </row>
    <row r="52709" spans="44:74">
      <c r="AR52709" s="8"/>
      <c r="BV52709" s="38"/>
    </row>
    <row r="52710" spans="44:74">
      <c r="AR52710" s="8"/>
      <c r="BV52710" s="38"/>
    </row>
    <row r="52711" spans="44:74">
      <c r="AR52711" s="8"/>
      <c r="BV52711" s="38"/>
    </row>
    <row r="52712" spans="44:74">
      <c r="AR52712" s="8"/>
      <c r="BV52712" s="38"/>
    </row>
    <row r="52713" spans="44:74">
      <c r="AR52713" s="8"/>
      <c r="BV52713" s="38"/>
    </row>
    <row r="52714" spans="44:74">
      <c r="AR52714" s="8"/>
      <c r="BV52714" s="38"/>
    </row>
    <row r="52715" spans="44:74">
      <c r="AR52715" s="8"/>
      <c r="BV52715" s="38"/>
    </row>
    <row r="52716" spans="44:74">
      <c r="AR52716" s="8"/>
      <c r="BV52716" s="38"/>
    </row>
    <row r="52717" spans="44:74">
      <c r="AR52717" s="8"/>
      <c r="BV52717" s="38"/>
    </row>
    <row r="52718" spans="44:74">
      <c r="AR52718" s="8"/>
      <c r="BV52718" s="38"/>
    </row>
    <row r="52719" spans="44:74">
      <c r="AR52719" s="8"/>
      <c r="BV52719" s="38"/>
    </row>
    <row r="52720" spans="44:74">
      <c r="AR52720" s="8"/>
      <c r="BV52720" s="38"/>
    </row>
    <row r="52721" spans="44:74">
      <c r="AR52721" s="8"/>
      <c r="BV52721" s="38"/>
    </row>
    <row r="52722" spans="44:74">
      <c r="AR52722" s="8"/>
      <c r="BV52722" s="38"/>
    </row>
    <row r="52723" spans="44:74">
      <c r="AR52723" s="8"/>
      <c r="BV52723" s="38"/>
    </row>
    <row r="52724" spans="44:74">
      <c r="AR52724" s="8"/>
      <c r="BV52724" s="38"/>
    </row>
    <row r="52725" spans="44:74">
      <c r="AR52725" s="8"/>
      <c r="BV52725" s="38"/>
    </row>
    <row r="52726" spans="44:74">
      <c r="AR52726" s="8"/>
      <c r="BV52726" s="38"/>
    </row>
    <row r="52727" spans="44:74">
      <c r="AR52727" s="8"/>
      <c r="BV52727" s="38"/>
    </row>
    <row r="52728" spans="44:74">
      <c r="AR52728" s="8"/>
      <c r="BV52728" s="38"/>
    </row>
    <row r="52729" spans="44:74">
      <c r="AR52729" s="8"/>
      <c r="BV52729" s="38"/>
    </row>
    <row r="52730" spans="44:74">
      <c r="AR52730" s="8"/>
      <c r="BV52730" s="38"/>
    </row>
    <row r="52731" spans="44:74">
      <c r="AR52731" s="8"/>
      <c r="BV52731" s="38"/>
    </row>
    <row r="52732" spans="44:74">
      <c r="AR52732" s="8"/>
      <c r="BV52732" s="38"/>
    </row>
    <row r="52733" spans="44:74">
      <c r="AR52733" s="8"/>
      <c r="BV52733" s="38"/>
    </row>
    <row r="52734" spans="44:74">
      <c r="AR52734" s="8"/>
      <c r="BV52734" s="38"/>
    </row>
    <row r="52735" spans="44:74">
      <c r="AR52735" s="8"/>
      <c r="BV52735" s="38"/>
    </row>
    <row r="52736" spans="44:74">
      <c r="AR52736" s="8"/>
      <c r="BV52736" s="38"/>
    </row>
    <row r="52737" spans="44:74">
      <c r="AR52737" s="8"/>
      <c r="BV52737" s="38"/>
    </row>
    <row r="52738" spans="44:74">
      <c r="AR52738" s="8"/>
      <c r="BV52738" s="38"/>
    </row>
    <row r="52739" spans="44:74">
      <c r="AR52739" s="8"/>
      <c r="BV52739" s="38"/>
    </row>
    <row r="52740" spans="44:74">
      <c r="AR52740" s="8"/>
      <c r="BV52740" s="38"/>
    </row>
    <row r="52741" spans="44:74">
      <c r="AR52741" s="8"/>
      <c r="BV52741" s="38"/>
    </row>
    <row r="52742" spans="44:74">
      <c r="AR52742" s="8"/>
      <c r="BV52742" s="38"/>
    </row>
    <row r="52743" spans="44:74">
      <c r="AR52743" s="8"/>
      <c r="BV52743" s="38"/>
    </row>
    <row r="52744" spans="44:74">
      <c r="AR52744" s="8"/>
      <c r="BV52744" s="38"/>
    </row>
    <row r="52745" spans="44:74">
      <c r="AR52745" s="8"/>
      <c r="BV52745" s="38"/>
    </row>
    <row r="52746" spans="44:74">
      <c r="AR52746" s="8"/>
      <c r="BV52746" s="38"/>
    </row>
    <row r="52747" spans="44:74">
      <c r="AR52747" s="8"/>
      <c r="BV52747" s="38"/>
    </row>
    <row r="52748" spans="44:74">
      <c r="AR52748" s="8"/>
      <c r="BV52748" s="38"/>
    </row>
    <row r="52749" spans="44:74">
      <c r="AR52749" s="8"/>
      <c r="BV52749" s="38"/>
    </row>
    <row r="52750" spans="44:74">
      <c r="AR52750" s="8"/>
      <c r="BV52750" s="38"/>
    </row>
    <row r="52751" spans="44:74">
      <c r="AR52751" s="8"/>
      <c r="BV52751" s="38"/>
    </row>
    <row r="52752" spans="44:74">
      <c r="AR52752" s="8"/>
      <c r="BV52752" s="38"/>
    </row>
    <row r="52753" spans="44:74">
      <c r="AR52753" s="8"/>
      <c r="BV52753" s="38"/>
    </row>
    <row r="52754" spans="44:74">
      <c r="AR52754" s="8"/>
      <c r="BV52754" s="38"/>
    </row>
    <row r="52755" spans="44:74">
      <c r="AR52755" s="8"/>
      <c r="BV52755" s="38"/>
    </row>
    <row r="52756" spans="44:74">
      <c r="AR52756" s="8"/>
      <c r="BV52756" s="38"/>
    </row>
    <row r="52757" spans="44:74">
      <c r="AR52757" s="8"/>
      <c r="BV52757" s="38"/>
    </row>
    <row r="52758" spans="44:74">
      <c r="AR52758" s="8"/>
      <c r="BV52758" s="38"/>
    </row>
    <row r="52759" spans="44:74">
      <c r="AR52759" s="8"/>
      <c r="BV52759" s="38"/>
    </row>
    <row r="52760" spans="44:74">
      <c r="AR52760" s="8"/>
      <c r="BV52760" s="38"/>
    </row>
    <row r="52761" spans="44:74">
      <c r="AR52761" s="8"/>
      <c r="BV52761" s="38"/>
    </row>
    <row r="52762" spans="44:74">
      <c r="AR52762" s="8"/>
      <c r="BV52762" s="38"/>
    </row>
    <row r="52763" spans="44:74">
      <c r="AR52763" s="8"/>
      <c r="BV52763" s="38"/>
    </row>
    <row r="52764" spans="44:74">
      <c r="AR52764" s="8"/>
      <c r="BV52764" s="38"/>
    </row>
    <row r="52765" spans="44:74">
      <c r="AR52765" s="8"/>
      <c r="BV52765" s="38"/>
    </row>
    <row r="52766" spans="44:74">
      <c r="AR52766" s="8"/>
      <c r="BV52766" s="38"/>
    </row>
    <row r="52767" spans="44:74">
      <c r="AR52767" s="8"/>
      <c r="BV52767" s="38"/>
    </row>
    <row r="52768" spans="44:74">
      <c r="AR52768" s="8"/>
      <c r="BV52768" s="38"/>
    </row>
    <row r="52769" spans="44:74">
      <c r="AR52769" s="8"/>
      <c r="BV52769" s="38"/>
    </row>
    <row r="52770" spans="44:74">
      <c r="AR52770" s="8"/>
      <c r="BV52770" s="38"/>
    </row>
    <row r="52771" spans="44:74">
      <c r="AR52771" s="8"/>
      <c r="BV52771" s="38"/>
    </row>
    <row r="52772" spans="44:74">
      <c r="AR52772" s="8"/>
      <c r="BV52772" s="38"/>
    </row>
    <row r="52773" spans="44:74">
      <c r="AR52773" s="8"/>
      <c r="BV52773" s="38"/>
    </row>
    <row r="52774" spans="44:74">
      <c r="AR52774" s="8"/>
      <c r="BV52774" s="38"/>
    </row>
    <row r="52775" spans="44:74">
      <c r="AR52775" s="8"/>
      <c r="BV52775" s="38"/>
    </row>
    <row r="52776" spans="44:74">
      <c r="AR52776" s="8"/>
      <c r="BV52776" s="38"/>
    </row>
    <row r="52777" spans="44:74">
      <c r="AR52777" s="8"/>
      <c r="BV52777" s="38"/>
    </row>
    <row r="52778" spans="44:74">
      <c r="AR52778" s="8"/>
      <c r="BV52778" s="38"/>
    </row>
    <row r="52779" spans="44:74">
      <c r="AR52779" s="8"/>
      <c r="BV52779" s="38"/>
    </row>
    <row r="52780" spans="44:74">
      <c r="AR52780" s="8"/>
      <c r="BV52780" s="38"/>
    </row>
    <row r="52781" spans="44:74">
      <c r="AR52781" s="8"/>
      <c r="BV52781" s="38"/>
    </row>
    <row r="52782" spans="44:74">
      <c r="AR52782" s="8"/>
      <c r="BV52782" s="38"/>
    </row>
    <row r="52783" spans="44:74">
      <c r="AR52783" s="8"/>
      <c r="BV52783" s="38"/>
    </row>
    <row r="52784" spans="44:74">
      <c r="AR52784" s="8"/>
      <c r="BV52784" s="38"/>
    </row>
    <row r="52785" spans="44:74">
      <c r="AR52785" s="8"/>
      <c r="BV52785" s="38"/>
    </row>
    <row r="52786" spans="44:74">
      <c r="AR52786" s="8"/>
      <c r="BV52786" s="38"/>
    </row>
    <row r="52787" spans="44:74">
      <c r="AR52787" s="8"/>
      <c r="BV52787" s="38"/>
    </row>
    <row r="52788" spans="44:74">
      <c r="AR52788" s="8"/>
      <c r="BV52788" s="38"/>
    </row>
    <row r="52789" spans="44:74">
      <c r="AR52789" s="8"/>
      <c r="BV52789" s="38"/>
    </row>
    <row r="52790" spans="44:74">
      <c r="AR52790" s="8"/>
      <c r="BV52790" s="38"/>
    </row>
    <row r="52791" spans="44:74">
      <c r="AR52791" s="8"/>
      <c r="BV52791" s="38"/>
    </row>
    <row r="52792" spans="44:74">
      <c r="AR52792" s="8"/>
      <c r="BV52792" s="38"/>
    </row>
    <row r="52793" spans="44:74">
      <c r="AR52793" s="8"/>
      <c r="BV52793" s="38"/>
    </row>
    <row r="52794" spans="44:74">
      <c r="AR52794" s="8"/>
      <c r="BV52794" s="38"/>
    </row>
    <row r="52795" spans="44:74">
      <c r="AR52795" s="8"/>
      <c r="BV52795" s="38"/>
    </row>
    <row r="52796" spans="44:74">
      <c r="AR52796" s="8"/>
      <c r="BV52796" s="38"/>
    </row>
    <row r="52797" spans="44:74">
      <c r="AR52797" s="8"/>
      <c r="BV52797" s="38"/>
    </row>
    <row r="52798" spans="44:74">
      <c r="AR52798" s="8"/>
      <c r="BV52798" s="38"/>
    </row>
    <row r="52799" spans="44:74">
      <c r="AR52799" s="8"/>
      <c r="BV52799" s="38"/>
    </row>
    <row r="52800" spans="44:74">
      <c r="AR52800" s="8"/>
      <c r="BV52800" s="38"/>
    </row>
    <row r="52801" spans="44:74">
      <c r="AR52801" s="8"/>
      <c r="BV52801" s="38"/>
    </row>
    <row r="52802" spans="44:74">
      <c r="AR52802" s="8"/>
      <c r="BV52802" s="38"/>
    </row>
    <row r="52803" spans="44:74">
      <c r="AR52803" s="8"/>
      <c r="BV52803" s="38"/>
    </row>
    <row r="52804" spans="44:74">
      <c r="AR52804" s="8"/>
      <c r="BV52804" s="38"/>
    </row>
    <row r="52805" spans="44:74">
      <c r="AR52805" s="8"/>
      <c r="BV52805" s="38"/>
    </row>
    <row r="52806" spans="44:74">
      <c r="AR52806" s="8"/>
      <c r="BV52806" s="38"/>
    </row>
    <row r="52807" spans="44:74">
      <c r="AR52807" s="8"/>
      <c r="BV52807" s="38"/>
    </row>
    <row r="52808" spans="44:74">
      <c r="AR52808" s="8"/>
      <c r="BV52808" s="38"/>
    </row>
    <row r="52809" spans="44:74">
      <c r="AR52809" s="8"/>
      <c r="BV52809" s="38"/>
    </row>
    <row r="52810" spans="44:74">
      <c r="AR52810" s="8"/>
      <c r="BV52810" s="38"/>
    </row>
    <row r="52811" spans="44:74">
      <c r="AR52811" s="8"/>
      <c r="BV52811" s="38"/>
    </row>
    <row r="52812" spans="44:74">
      <c r="AR52812" s="8"/>
      <c r="BV52812" s="38"/>
    </row>
    <row r="52813" spans="44:74">
      <c r="AR52813" s="8"/>
      <c r="BV52813" s="38"/>
    </row>
    <row r="52814" spans="44:74">
      <c r="AR52814" s="8"/>
      <c r="BV52814" s="38"/>
    </row>
    <row r="52815" spans="44:74">
      <c r="AR52815" s="8"/>
      <c r="BV52815" s="38"/>
    </row>
    <row r="52816" spans="44:74">
      <c r="AR52816" s="8"/>
      <c r="BV52816" s="38"/>
    </row>
    <row r="52817" spans="44:74">
      <c r="AR52817" s="8"/>
      <c r="BV52817" s="38"/>
    </row>
    <row r="52818" spans="44:74">
      <c r="AR52818" s="8"/>
      <c r="BV52818" s="38"/>
    </row>
    <row r="52819" spans="44:74">
      <c r="AR52819" s="8"/>
      <c r="BV52819" s="38"/>
    </row>
    <row r="52820" spans="44:74">
      <c r="AR52820" s="8"/>
      <c r="BV52820" s="38"/>
    </row>
    <row r="52821" spans="44:74">
      <c r="AR52821" s="8"/>
      <c r="BV52821" s="38"/>
    </row>
    <row r="52822" spans="44:74">
      <c r="AR52822" s="8"/>
      <c r="BV52822" s="38"/>
    </row>
    <row r="52823" spans="44:74">
      <c r="AR52823" s="8"/>
      <c r="BV52823" s="38"/>
    </row>
    <row r="52824" spans="44:74">
      <c r="AR52824" s="8"/>
      <c r="BV52824" s="38"/>
    </row>
    <row r="52825" spans="44:74">
      <c r="AR52825" s="8"/>
      <c r="BV52825" s="38"/>
    </row>
    <row r="52826" spans="44:74">
      <c r="AR52826" s="8"/>
      <c r="BV52826" s="38"/>
    </row>
    <row r="52827" spans="44:74">
      <c r="AR52827" s="8"/>
      <c r="BV52827" s="38"/>
    </row>
    <row r="52828" spans="44:74">
      <c r="AR52828" s="8"/>
      <c r="BV52828" s="38"/>
    </row>
    <row r="52829" spans="44:74">
      <c r="AR52829" s="8"/>
      <c r="BV52829" s="38"/>
    </row>
    <row r="52830" spans="44:74">
      <c r="AR52830" s="8"/>
      <c r="BV52830" s="38"/>
    </row>
    <row r="52831" spans="44:74">
      <c r="AR52831" s="8"/>
      <c r="BV52831" s="38"/>
    </row>
    <row r="52832" spans="44:74">
      <c r="AR52832" s="8"/>
      <c r="BV52832" s="38"/>
    </row>
    <row r="52833" spans="44:74">
      <c r="AR52833" s="8"/>
      <c r="BV52833" s="38"/>
    </row>
    <row r="52834" spans="44:74">
      <c r="AR52834" s="8"/>
      <c r="BV52834" s="38"/>
    </row>
    <row r="52835" spans="44:74">
      <c r="AR52835" s="8"/>
      <c r="BV52835" s="38"/>
    </row>
    <row r="52836" spans="44:74">
      <c r="AR52836" s="8"/>
      <c r="BV52836" s="38"/>
    </row>
    <row r="52837" spans="44:74">
      <c r="AR52837" s="8"/>
      <c r="BV52837" s="38"/>
    </row>
    <row r="52838" spans="44:74">
      <c r="AR52838" s="8"/>
      <c r="BV52838" s="38"/>
    </row>
    <row r="52839" spans="44:74">
      <c r="AR52839" s="8"/>
      <c r="BV52839" s="38"/>
    </row>
    <row r="52840" spans="44:74">
      <c r="AR52840" s="8"/>
      <c r="BV52840" s="38"/>
    </row>
    <row r="52841" spans="44:74">
      <c r="AR52841" s="8"/>
      <c r="BV52841" s="38"/>
    </row>
    <row r="52842" spans="44:74">
      <c r="AR52842" s="8"/>
      <c r="BV52842" s="38"/>
    </row>
    <row r="52843" spans="44:74">
      <c r="AR52843" s="8"/>
      <c r="BV52843" s="38"/>
    </row>
    <row r="52844" spans="44:74">
      <c r="AR52844" s="8"/>
      <c r="BV52844" s="38"/>
    </row>
    <row r="52845" spans="44:74">
      <c r="AR52845" s="8"/>
      <c r="BV52845" s="38"/>
    </row>
    <row r="52846" spans="44:74">
      <c r="AR52846" s="8"/>
      <c r="BV52846" s="38"/>
    </row>
    <row r="52847" spans="44:74">
      <c r="AR52847" s="8"/>
      <c r="BV52847" s="38"/>
    </row>
    <row r="52848" spans="44:74">
      <c r="AR52848" s="8"/>
      <c r="BV52848" s="38"/>
    </row>
    <row r="52849" spans="44:74">
      <c r="AR52849" s="8"/>
      <c r="BV52849" s="38"/>
    </row>
    <row r="52850" spans="44:74">
      <c r="AR52850" s="8"/>
      <c r="BV52850" s="38"/>
    </row>
    <row r="52851" spans="44:74">
      <c r="AR52851" s="8"/>
      <c r="BV52851" s="38"/>
    </row>
    <row r="52852" spans="44:74">
      <c r="AR52852" s="8"/>
      <c r="BV52852" s="38"/>
    </row>
    <row r="52853" spans="44:74">
      <c r="AR52853" s="8"/>
      <c r="BV52853" s="38"/>
    </row>
    <row r="52854" spans="44:74">
      <c r="AR52854" s="8"/>
      <c r="BV52854" s="38"/>
    </row>
    <row r="52855" spans="44:74">
      <c r="AR52855" s="8"/>
      <c r="BV52855" s="38"/>
    </row>
    <row r="52856" spans="44:74">
      <c r="AR52856" s="8"/>
      <c r="BV52856" s="38"/>
    </row>
    <row r="52857" spans="44:74">
      <c r="AR52857" s="8"/>
      <c r="BV52857" s="38"/>
    </row>
    <row r="52858" spans="44:74">
      <c r="AR52858" s="8"/>
      <c r="BV52858" s="38"/>
    </row>
    <row r="52859" spans="44:74">
      <c r="AR52859" s="8"/>
      <c r="BV52859" s="38"/>
    </row>
    <row r="52860" spans="44:74">
      <c r="AR52860" s="8"/>
      <c r="BV52860" s="38"/>
    </row>
    <row r="52861" spans="44:74">
      <c r="AR52861" s="8"/>
      <c r="BV52861" s="38"/>
    </row>
    <row r="52862" spans="44:74">
      <c r="AR52862" s="8"/>
      <c r="BV52862" s="38"/>
    </row>
    <row r="52863" spans="44:74">
      <c r="AR52863" s="8"/>
      <c r="BV52863" s="38"/>
    </row>
    <row r="52864" spans="44:74">
      <c r="AR52864" s="8"/>
      <c r="BV52864" s="38"/>
    </row>
    <row r="52865" spans="44:74">
      <c r="AR52865" s="8"/>
      <c r="BV52865" s="38"/>
    </row>
    <row r="52866" spans="44:74">
      <c r="AR52866" s="8"/>
      <c r="BV52866" s="38"/>
    </row>
    <row r="52867" spans="44:74">
      <c r="AR52867" s="8"/>
      <c r="BV52867" s="38"/>
    </row>
    <row r="52868" spans="44:74">
      <c r="AR52868" s="8"/>
      <c r="BV52868" s="38"/>
    </row>
    <row r="52869" spans="44:74">
      <c r="AR52869" s="8"/>
      <c r="BV52869" s="38"/>
    </row>
    <row r="52870" spans="44:74">
      <c r="AR52870" s="8"/>
      <c r="BV52870" s="38"/>
    </row>
    <row r="52871" spans="44:74">
      <c r="AR52871" s="8"/>
      <c r="BV52871" s="38"/>
    </row>
    <row r="52872" spans="44:74">
      <c r="AR52872" s="8"/>
      <c r="BV52872" s="38"/>
    </row>
    <row r="52873" spans="44:74">
      <c r="AR52873" s="8"/>
      <c r="BV52873" s="38"/>
    </row>
    <row r="52874" spans="44:74">
      <c r="AR52874" s="8"/>
      <c r="BV52874" s="38"/>
    </row>
    <row r="52875" spans="44:74">
      <c r="AR52875" s="8"/>
      <c r="BV52875" s="38"/>
    </row>
    <row r="52876" spans="44:74">
      <c r="AR52876" s="8"/>
      <c r="BV52876" s="38"/>
    </row>
    <row r="52877" spans="44:74">
      <c r="AR52877" s="8"/>
      <c r="BV52877" s="38"/>
    </row>
    <row r="52878" spans="44:74">
      <c r="AR52878" s="8"/>
      <c r="BV52878" s="38"/>
    </row>
    <row r="52879" spans="44:74">
      <c r="AR52879" s="8"/>
      <c r="BV52879" s="38"/>
    </row>
    <row r="52880" spans="44:74">
      <c r="AR52880" s="8"/>
      <c r="BV52880" s="38"/>
    </row>
    <row r="52881" spans="44:74">
      <c r="AR52881" s="8"/>
      <c r="BV52881" s="38"/>
    </row>
    <row r="52882" spans="44:74">
      <c r="AR52882" s="8"/>
      <c r="BV52882" s="38"/>
    </row>
    <row r="52883" spans="44:74">
      <c r="AR52883" s="8"/>
      <c r="BV52883" s="38"/>
    </row>
    <row r="52884" spans="44:74">
      <c r="AR52884" s="8"/>
      <c r="BV52884" s="38"/>
    </row>
    <row r="52885" spans="44:74">
      <c r="AR52885" s="8"/>
      <c r="BV52885" s="38"/>
    </row>
    <row r="52886" spans="44:74">
      <c r="AR52886" s="8"/>
      <c r="BV52886" s="38"/>
    </row>
    <row r="52887" spans="44:74">
      <c r="AR52887" s="8"/>
      <c r="BV52887" s="38"/>
    </row>
    <row r="52888" spans="44:74">
      <c r="AR52888" s="8"/>
      <c r="BV52888" s="38"/>
    </row>
    <row r="52889" spans="44:74">
      <c r="AR52889" s="8"/>
      <c r="BV52889" s="38"/>
    </row>
    <row r="52890" spans="44:74">
      <c r="AR52890" s="8"/>
      <c r="BV52890" s="38"/>
    </row>
    <row r="52891" spans="44:74">
      <c r="AR52891" s="8"/>
      <c r="BV52891" s="38"/>
    </row>
    <row r="52892" spans="44:74">
      <c r="AR52892" s="8"/>
      <c r="BV52892" s="38"/>
    </row>
    <row r="52893" spans="44:74">
      <c r="AR52893" s="8"/>
      <c r="BV52893" s="38"/>
    </row>
    <row r="52894" spans="44:74">
      <c r="AR52894" s="8"/>
      <c r="BV52894" s="38"/>
    </row>
    <row r="52895" spans="44:74">
      <c r="AR52895" s="8"/>
      <c r="BV52895" s="38"/>
    </row>
    <row r="52896" spans="44:74">
      <c r="AR52896" s="8"/>
      <c r="BV52896" s="38"/>
    </row>
    <row r="52897" spans="44:74">
      <c r="AR52897" s="8"/>
      <c r="BV52897" s="38"/>
    </row>
    <row r="52898" spans="44:74">
      <c r="AR52898" s="8"/>
      <c r="BV52898" s="38"/>
    </row>
    <row r="52899" spans="44:74">
      <c r="AR52899" s="8"/>
      <c r="BV52899" s="38"/>
    </row>
    <row r="52900" spans="44:74">
      <c r="AR52900" s="8"/>
      <c r="BV52900" s="38"/>
    </row>
    <row r="52901" spans="44:74">
      <c r="AR52901" s="8"/>
      <c r="BV52901" s="38"/>
    </row>
    <row r="52902" spans="44:74">
      <c r="AR52902" s="8"/>
      <c r="BV52902" s="38"/>
    </row>
    <row r="52903" spans="44:74">
      <c r="AR52903" s="8"/>
      <c r="BV52903" s="38"/>
    </row>
    <row r="52904" spans="44:74">
      <c r="AR52904" s="8"/>
      <c r="BV52904" s="38"/>
    </row>
    <row r="52905" spans="44:74">
      <c r="AR52905" s="8"/>
      <c r="BV52905" s="38"/>
    </row>
    <row r="52906" spans="44:74">
      <c r="AR52906" s="8"/>
      <c r="BV52906" s="38"/>
    </row>
    <row r="52907" spans="44:74">
      <c r="AR52907" s="8"/>
      <c r="BV52907" s="38"/>
    </row>
    <row r="52908" spans="44:74">
      <c r="AR52908" s="8"/>
      <c r="BV52908" s="38"/>
    </row>
    <row r="52909" spans="44:74">
      <c r="AR52909" s="8"/>
      <c r="BV52909" s="38"/>
    </row>
    <row r="52910" spans="44:74">
      <c r="AR52910" s="8"/>
      <c r="BV52910" s="38"/>
    </row>
    <row r="52911" spans="44:74">
      <c r="AR52911" s="8"/>
      <c r="BV52911" s="38"/>
    </row>
    <row r="52912" spans="44:74">
      <c r="AR52912" s="8"/>
      <c r="BV52912" s="38"/>
    </row>
    <row r="52913" spans="44:74">
      <c r="AR52913" s="8"/>
      <c r="BV52913" s="38"/>
    </row>
    <row r="52914" spans="44:74">
      <c r="AR52914" s="8"/>
      <c r="BV52914" s="38"/>
    </row>
    <row r="52915" spans="44:74">
      <c r="AR52915" s="8"/>
      <c r="BV52915" s="38"/>
    </row>
    <row r="52916" spans="44:74">
      <c r="AR52916" s="8"/>
      <c r="BV52916" s="38"/>
    </row>
    <row r="52917" spans="44:74">
      <c r="AR52917" s="8"/>
      <c r="BV52917" s="38"/>
    </row>
    <row r="52918" spans="44:74">
      <c r="AR52918" s="8"/>
      <c r="BV52918" s="38"/>
    </row>
    <row r="52919" spans="44:74">
      <c r="AR52919" s="8"/>
      <c r="BV52919" s="38"/>
    </row>
    <row r="52920" spans="44:74">
      <c r="AR52920" s="8"/>
      <c r="BV52920" s="38"/>
    </row>
    <row r="52921" spans="44:74">
      <c r="AR52921" s="8"/>
      <c r="BV52921" s="38"/>
    </row>
    <row r="52922" spans="44:74">
      <c r="AR52922" s="8"/>
      <c r="BV52922" s="38"/>
    </row>
    <row r="52923" spans="44:74">
      <c r="AR52923" s="8"/>
      <c r="BV52923" s="38"/>
    </row>
    <row r="52924" spans="44:74">
      <c r="AR52924" s="8"/>
      <c r="BV52924" s="38"/>
    </row>
    <row r="52925" spans="44:74">
      <c r="AR52925" s="8"/>
      <c r="BV52925" s="38"/>
    </row>
    <row r="52926" spans="44:74">
      <c r="AR52926" s="8"/>
      <c r="BV52926" s="38"/>
    </row>
    <row r="52927" spans="44:74">
      <c r="AR52927" s="8"/>
      <c r="BV52927" s="38"/>
    </row>
    <row r="52928" spans="44:74">
      <c r="AR52928" s="8"/>
      <c r="BV52928" s="38"/>
    </row>
    <row r="52929" spans="44:74">
      <c r="AR52929" s="8"/>
      <c r="BV52929" s="38"/>
    </row>
    <row r="52930" spans="44:74">
      <c r="AR52930" s="8"/>
      <c r="BV52930" s="38"/>
    </row>
    <row r="52931" spans="44:74">
      <c r="AR52931" s="8"/>
      <c r="BV52931" s="38"/>
    </row>
    <row r="52932" spans="44:74">
      <c r="AR52932" s="8"/>
      <c r="BV52932" s="38"/>
    </row>
    <row r="52933" spans="44:74">
      <c r="AR52933" s="8"/>
      <c r="BV52933" s="38"/>
    </row>
    <row r="52934" spans="44:74">
      <c r="AR52934" s="8"/>
      <c r="BV52934" s="38"/>
    </row>
    <row r="52935" spans="44:74">
      <c r="AR52935" s="8"/>
      <c r="BV52935" s="38"/>
    </row>
    <row r="52936" spans="44:74">
      <c r="AR52936" s="8"/>
      <c r="BV52936" s="38"/>
    </row>
    <row r="52937" spans="44:74">
      <c r="AR52937" s="8"/>
      <c r="BV52937" s="38"/>
    </row>
    <row r="52938" spans="44:74">
      <c r="AR52938" s="8"/>
      <c r="BV52938" s="38"/>
    </row>
    <row r="52939" spans="44:74">
      <c r="AR52939" s="8"/>
      <c r="BV52939" s="38"/>
    </row>
    <row r="52940" spans="44:74">
      <c r="AR52940" s="8"/>
      <c r="BV52940" s="38"/>
    </row>
    <row r="52941" spans="44:74">
      <c r="AR52941" s="8"/>
      <c r="BV52941" s="38"/>
    </row>
    <row r="52942" spans="44:74">
      <c r="AR52942" s="8"/>
      <c r="BV52942" s="38"/>
    </row>
    <row r="52943" spans="44:74">
      <c r="AR52943" s="8"/>
      <c r="BV52943" s="38"/>
    </row>
    <row r="52944" spans="44:74">
      <c r="AR52944" s="8"/>
      <c r="BV52944" s="38"/>
    </row>
    <row r="52945" spans="44:74">
      <c r="AR52945" s="8"/>
      <c r="BV52945" s="38"/>
    </row>
    <row r="52946" spans="44:74">
      <c r="AR52946" s="8"/>
      <c r="BV52946" s="38"/>
    </row>
    <row r="52947" spans="44:74">
      <c r="AR52947" s="8"/>
      <c r="BV52947" s="38"/>
    </row>
    <row r="52948" spans="44:74">
      <c r="AR52948" s="8"/>
      <c r="BV52948" s="38"/>
    </row>
    <row r="52949" spans="44:74">
      <c r="AR52949" s="8"/>
      <c r="BV52949" s="38"/>
    </row>
    <row r="52950" spans="44:74">
      <c r="AR52950" s="8"/>
      <c r="BV52950" s="38"/>
    </row>
    <row r="52951" spans="44:74">
      <c r="AR52951" s="8"/>
      <c r="BV52951" s="38"/>
    </row>
    <row r="52952" spans="44:74">
      <c r="AR52952" s="8"/>
      <c r="BV52952" s="38"/>
    </row>
    <row r="52953" spans="44:74">
      <c r="AR52953" s="8"/>
      <c r="BV52953" s="38"/>
    </row>
    <row r="52954" spans="44:74">
      <c r="AR52954" s="8"/>
      <c r="BV52954" s="38"/>
    </row>
    <row r="52955" spans="44:74">
      <c r="AR52955" s="8"/>
      <c r="BV52955" s="38"/>
    </row>
    <row r="52956" spans="44:74">
      <c r="AR52956" s="8"/>
      <c r="BV52956" s="38"/>
    </row>
    <row r="52957" spans="44:74">
      <c r="AR52957" s="8"/>
      <c r="BV52957" s="38"/>
    </row>
    <row r="52958" spans="44:74">
      <c r="AR52958" s="8"/>
      <c r="BV52958" s="38"/>
    </row>
    <row r="52959" spans="44:74">
      <c r="AR52959" s="8"/>
      <c r="BV52959" s="38"/>
    </row>
    <row r="52960" spans="44:74">
      <c r="AR52960" s="8"/>
      <c r="BV52960" s="38"/>
    </row>
    <row r="52961" spans="44:74">
      <c r="AR52961" s="8"/>
      <c r="BV52961" s="38"/>
    </row>
    <row r="52962" spans="44:74">
      <c r="AR52962" s="8"/>
      <c r="BV52962" s="38"/>
    </row>
    <row r="52963" spans="44:74">
      <c r="AR52963" s="8"/>
      <c r="BV52963" s="38"/>
    </row>
    <row r="52964" spans="44:74">
      <c r="AR52964" s="8"/>
      <c r="BV52964" s="38"/>
    </row>
    <row r="52965" spans="44:74">
      <c r="AR52965" s="8"/>
      <c r="BV52965" s="38"/>
    </row>
    <row r="52966" spans="44:74">
      <c r="AR52966" s="8"/>
      <c r="BV52966" s="38"/>
    </row>
    <row r="52967" spans="44:74">
      <c r="AR52967" s="8"/>
      <c r="BV52967" s="38"/>
    </row>
    <row r="52968" spans="44:74">
      <c r="AR52968" s="8"/>
      <c r="BV52968" s="38"/>
    </row>
    <row r="52969" spans="44:74">
      <c r="AR52969" s="8"/>
      <c r="BV52969" s="38"/>
    </row>
    <row r="52970" spans="44:74">
      <c r="AR52970" s="8"/>
      <c r="BV52970" s="38"/>
    </row>
    <row r="52971" spans="44:74">
      <c r="AR52971" s="8"/>
      <c r="BV52971" s="38"/>
    </row>
    <row r="52972" spans="44:74">
      <c r="AR52972" s="8"/>
      <c r="BV52972" s="38"/>
    </row>
    <row r="52973" spans="44:74">
      <c r="AR52973" s="8"/>
      <c r="BV52973" s="38"/>
    </row>
    <row r="52974" spans="44:74">
      <c r="AR52974" s="8"/>
      <c r="BV52974" s="38"/>
    </row>
    <row r="52975" spans="44:74">
      <c r="AR52975" s="8"/>
      <c r="BV52975" s="38"/>
    </row>
    <row r="52976" spans="44:74">
      <c r="AR52976" s="8"/>
      <c r="BV52976" s="38"/>
    </row>
    <row r="52977" spans="44:74">
      <c r="AR52977" s="8"/>
      <c r="BV52977" s="38"/>
    </row>
    <row r="52978" spans="44:74">
      <c r="AR52978" s="8"/>
      <c r="BV52978" s="38"/>
    </row>
    <row r="52979" spans="44:74">
      <c r="AR52979" s="8"/>
      <c r="BV52979" s="38"/>
    </row>
    <row r="52980" spans="44:74">
      <c r="AR52980" s="8"/>
      <c r="BV52980" s="38"/>
    </row>
    <row r="52981" spans="44:74">
      <c r="AR52981" s="8"/>
      <c r="BV52981" s="38"/>
    </row>
    <row r="52982" spans="44:74">
      <c r="AR52982" s="8"/>
      <c r="BV52982" s="38"/>
    </row>
    <row r="52983" spans="44:74">
      <c r="AR52983" s="8"/>
      <c r="BV52983" s="38"/>
    </row>
    <row r="52984" spans="44:74">
      <c r="AR52984" s="8"/>
      <c r="BV52984" s="38"/>
    </row>
    <row r="52985" spans="44:74">
      <c r="AR52985" s="8"/>
      <c r="BV52985" s="38"/>
    </row>
    <row r="52986" spans="44:74">
      <c r="AR52986" s="8"/>
      <c r="BV52986" s="38"/>
    </row>
    <row r="52987" spans="44:74">
      <c r="AR52987" s="8"/>
      <c r="BV52987" s="38"/>
    </row>
    <row r="52988" spans="44:74">
      <c r="AR52988" s="8"/>
      <c r="BV52988" s="38"/>
    </row>
    <row r="52989" spans="44:74">
      <c r="AR52989" s="8"/>
      <c r="BV52989" s="38"/>
    </row>
    <row r="52990" spans="44:74">
      <c r="AR52990" s="8"/>
      <c r="BV52990" s="38"/>
    </row>
    <row r="52991" spans="44:74">
      <c r="AR52991" s="8"/>
      <c r="BV52991" s="38"/>
    </row>
    <row r="52992" spans="44:74">
      <c r="AR52992" s="8"/>
      <c r="BV52992" s="38"/>
    </row>
    <row r="52993" spans="44:74">
      <c r="AR52993" s="8"/>
      <c r="BV52993" s="38"/>
    </row>
    <row r="52994" spans="44:74">
      <c r="AR52994" s="8"/>
      <c r="BV52994" s="38"/>
    </row>
    <row r="52995" spans="44:74">
      <c r="AR52995" s="8"/>
      <c r="BV52995" s="38"/>
    </row>
    <row r="52996" spans="44:74">
      <c r="AR52996" s="8"/>
      <c r="BV52996" s="38"/>
    </row>
    <row r="52997" spans="44:74">
      <c r="AR52997" s="8"/>
      <c r="BV52997" s="38"/>
    </row>
    <row r="52998" spans="44:74">
      <c r="AR52998" s="8"/>
      <c r="BV52998" s="38"/>
    </row>
    <row r="52999" spans="44:74">
      <c r="AR52999" s="8"/>
      <c r="BV52999" s="38"/>
    </row>
    <row r="53000" spans="44:74">
      <c r="AR53000" s="8"/>
      <c r="BV53000" s="38"/>
    </row>
    <row r="53001" spans="44:74">
      <c r="AR53001" s="8"/>
      <c r="BV53001" s="38"/>
    </row>
    <row r="53002" spans="44:74">
      <c r="AR53002" s="8"/>
      <c r="BV53002" s="38"/>
    </row>
    <row r="53003" spans="44:74">
      <c r="AR53003" s="8"/>
      <c r="BV53003" s="38"/>
    </row>
    <row r="53004" spans="44:74">
      <c r="AR53004" s="8"/>
      <c r="BV53004" s="38"/>
    </row>
    <row r="53005" spans="44:74">
      <c r="AR53005" s="8"/>
      <c r="BV53005" s="38"/>
    </row>
    <row r="53006" spans="44:74">
      <c r="AR53006" s="8"/>
      <c r="BV53006" s="38"/>
    </row>
    <row r="53007" spans="44:74">
      <c r="AR53007" s="8"/>
      <c r="BV53007" s="38"/>
    </row>
    <row r="53008" spans="44:74">
      <c r="AR53008" s="8"/>
      <c r="BV53008" s="38"/>
    </row>
    <row r="53009" spans="44:74">
      <c r="AR53009" s="8"/>
      <c r="BV53009" s="38"/>
    </row>
    <row r="53010" spans="44:74">
      <c r="AR53010" s="8"/>
      <c r="BV53010" s="38"/>
    </row>
    <row r="53011" spans="44:74">
      <c r="AR53011" s="8"/>
      <c r="BV53011" s="38"/>
    </row>
    <row r="53012" spans="44:74">
      <c r="AR53012" s="8"/>
      <c r="BV53012" s="38"/>
    </row>
    <row r="53013" spans="44:74">
      <c r="AR53013" s="8"/>
      <c r="BV53013" s="38"/>
    </row>
    <row r="53014" spans="44:74">
      <c r="AR53014" s="8"/>
      <c r="BV53014" s="38"/>
    </row>
    <row r="53015" spans="44:74">
      <c r="AR53015" s="8"/>
      <c r="BV53015" s="38"/>
    </row>
    <row r="53016" spans="44:74">
      <c r="AR53016" s="8"/>
      <c r="BV53016" s="38"/>
    </row>
    <row r="53017" spans="44:74">
      <c r="AR53017" s="8"/>
      <c r="BV53017" s="38"/>
    </row>
    <row r="53018" spans="44:74">
      <c r="AR53018" s="8"/>
      <c r="BV53018" s="38"/>
    </row>
    <row r="53019" spans="44:74">
      <c r="AR53019" s="8"/>
      <c r="BV53019" s="38"/>
    </row>
    <row r="53020" spans="44:74">
      <c r="AR53020" s="8"/>
      <c r="BV53020" s="38"/>
    </row>
    <row r="53021" spans="44:74">
      <c r="AR53021" s="8"/>
      <c r="BV53021" s="38"/>
    </row>
    <row r="53022" spans="44:74">
      <c r="AR53022" s="8"/>
      <c r="BV53022" s="38"/>
    </row>
    <row r="53023" spans="44:74">
      <c r="AR53023" s="8"/>
      <c r="BV53023" s="38"/>
    </row>
    <row r="53024" spans="44:74">
      <c r="AR53024" s="8"/>
      <c r="BV53024" s="38"/>
    </row>
    <row r="53025" spans="44:74">
      <c r="AR53025" s="8"/>
      <c r="BV53025" s="38"/>
    </row>
    <row r="53026" spans="44:74">
      <c r="AR53026" s="8"/>
      <c r="BV53026" s="38"/>
    </row>
    <row r="53027" spans="44:74">
      <c r="AR53027" s="8"/>
      <c r="BV53027" s="38"/>
    </row>
    <row r="53028" spans="44:74">
      <c r="AR53028" s="8"/>
      <c r="BV53028" s="38"/>
    </row>
    <row r="53029" spans="44:74">
      <c r="AR53029" s="8"/>
      <c r="BV53029" s="38"/>
    </row>
    <row r="53030" spans="44:74">
      <c r="AR53030" s="8"/>
      <c r="BV53030" s="38"/>
    </row>
    <row r="53031" spans="44:74">
      <c r="AR53031" s="8"/>
      <c r="BV53031" s="38"/>
    </row>
    <row r="53032" spans="44:74">
      <c r="AR53032" s="8"/>
      <c r="BV53032" s="38"/>
    </row>
    <row r="53033" spans="44:74">
      <c r="AR53033" s="8"/>
      <c r="BV53033" s="38"/>
    </row>
    <row r="53034" spans="44:74">
      <c r="AR53034" s="8"/>
      <c r="BV53034" s="38"/>
    </row>
    <row r="53035" spans="44:74">
      <c r="AR53035" s="8"/>
      <c r="BV53035" s="38"/>
    </row>
    <row r="53036" spans="44:74">
      <c r="AR53036" s="8"/>
      <c r="BV53036" s="38"/>
    </row>
    <row r="53037" spans="44:74">
      <c r="AR53037" s="8"/>
      <c r="BV53037" s="38"/>
    </row>
    <row r="53038" spans="44:74">
      <c r="AR53038" s="8"/>
      <c r="BV53038" s="38"/>
    </row>
    <row r="53039" spans="44:74">
      <c r="AR53039" s="8"/>
      <c r="BV53039" s="38"/>
    </row>
    <row r="53040" spans="44:74">
      <c r="AR53040" s="8"/>
      <c r="BV53040" s="38"/>
    </row>
    <row r="53041" spans="44:74">
      <c r="AR53041" s="8"/>
      <c r="BV53041" s="38"/>
    </row>
    <row r="53042" spans="44:74">
      <c r="AR53042" s="8"/>
      <c r="BV53042" s="38"/>
    </row>
    <row r="53043" spans="44:74">
      <c r="AR53043" s="8"/>
      <c r="BV53043" s="38"/>
    </row>
    <row r="53044" spans="44:74">
      <c r="AR53044" s="8"/>
      <c r="BV53044" s="38"/>
    </row>
    <row r="53045" spans="44:74">
      <c r="AR53045" s="8"/>
      <c r="BV53045" s="38"/>
    </row>
    <row r="53046" spans="44:74">
      <c r="AR53046" s="8"/>
      <c r="BV53046" s="38"/>
    </row>
    <row r="53047" spans="44:74">
      <c r="AR53047" s="8"/>
      <c r="BV53047" s="38"/>
    </row>
    <row r="53048" spans="44:74">
      <c r="AR53048" s="8"/>
      <c r="BV53048" s="38"/>
    </row>
    <row r="53049" spans="44:74">
      <c r="AR53049" s="8"/>
      <c r="BV53049" s="38"/>
    </row>
    <row r="53050" spans="44:74">
      <c r="AR53050" s="8"/>
      <c r="BV53050" s="38"/>
    </row>
    <row r="53051" spans="44:74">
      <c r="AR53051" s="8"/>
      <c r="BV53051" s="38"/>
    </row>
    <row r="53052" spans="44:74">
      <c r="AR53052" s="8"/>
      <c r="BV53052" s="38"/>
    </row>
    <row r="53053" spans="44:74">
      <c r="AR53053" s="8"/>
      <c r="BV53053" s="38"/>
    </row>
    <row r="53054" spans="44:74">
      <c r="AR53054" s="8"/>
      <c r="BV53054" s="38"/>
    </row>
    <row r="53055" spans="44:74">
      <c r="AR53055" s="8"/>
      <c r="BV53055" s="38"/>
    </row>
    <row r="53056" spans="44:74">
      <c r="AR53056" s="8"/>
      <c r="BV53056" s="38"/>
    </row>
    <row r="53057" spans="44:74">
      <c r="AR53057" s="8"/>
      <c r="BV53057" s="38"/>
    </row>
    <row r="53058" spans="44:74">
      <c r="AR53058" s="8"/>
      <c r="BV53058" s="38"/>
    </row>
    <row r="53059" spans="44:74">
      <c r="AR53059" s="8"/>
      <c r="BV53059" s="38"/>
    </row>
    <row r="53060" spans="44:74">
      <c r="AR53060" s="8"/>
      <c r="BV53060" s="38"/>
    </row>
    <row r="53061" spans="44:74">
      <c r="AR53061" s="8"/>
      <c r="BV53061" s="38"/>
    </row>
    <row r="53062" spans="44:74">
      <c r="AR53062" s="8"/>
      <c r="BV53062" s="38"/>
    </row>
    <row r="53063" spans="44:74">
      <c r="AR53063" s="8"/>
      <c r="BV53063" s="38"/>
    </row>
    <row r="53064" spans="44:74">
      <c r="AR53064" s="8"/>
      <c r="BV53064" s="38"/>
    </row>
    <row r="53065" spans="44:74">
      <c r="AR53065" s="8"/>
      <c r="BV53065" s="38"/>
    </row>
    <row r="53066" spans="44:74">
      <c r="AR53066" s="8"/>
      <c r="BV53066" s="38"/>
    </row>
    <row r="53067" spans="44:74">
      <c r="AR53067" s="8"/>
      <c r="BV53067" s="38"/>
    </row>
    <row r="53068" spans="44:74">
      <c r="AR53068" s="8"/>
      <c r="BV53068" s="38"/>
    </row>
    <row r="53069" spans="44:74">
      <c r="AR53069" s="8"/>
      <c r="BV53069" s="38"/>
    </row>
    <row r="53070" spans="44:74">
      <c r="AR53070" s="8"/>
      <c r="BV53070" s="38"/>
    </row>
    <row r="53071" spans="44:74">
      <c r="AR53071" s="8"/>
      <c r="BV53071" s="38"/>
    </row>
    <row r="53072" spans="44:74">
      <c r="AR53072" s="8"/>
      <c r="BV53072" s="38"/>
    </row>
    <row r="53073" spans="44:74">
      <c r="AR53073" s="8"/>
      <c r="BV53073" s="38"/>
    </row>
    <row r="53074" spans="44:74">
      <c r="AR53074" s="8"/>
      <c r="BV53074" s="38"/>
    </row>
    <row r="53075" spans="44:74">
      <c r="AR53075" s="8"/>
      <c r="BV53075" s="38"/>
    </row>
    <row r="53076" spans="44:74">
      <c r="AR53076" s="8"/>
      <c r="BV53076" s="38"/>
    </row>
    <row r="53077" spans="44:74">
      <c r="AR53077" s="8"/>
      <c r="BV53077" s="38"/>
    </row>
    <row r="53078" spans="44:74">
      <c r="AR53078" s="8"/>
      <c r="BV53078" s="38"/>
    </row>
    <row r="53079" spans="44:74">
      <c r="AR53079" s="8"/>
      <c r="BV53079" s="38"/>
    </row>
    <row r="53080" spans="44:74">
      <c r="AR53080" s="8"/>
      <c r="BV53080" s="38"/>
    </row>
    <row r="53081" spans="44:74">
      <c r="AR53081" s="8"/>
      <c r="BV53081" s="38"/>
    </row>
    <row r="53082" spans="44:74">
      <c r="AR53082" s="8"/>
      <c r="BV53082" s="38"/>
    </row>
    <row r="53083" spans="44:74">
      <c r="AR53083" s="8"/>
      <c r="BV53083" s="38"/>
    </row>
    <row r="53084" spans="44:74">
      <c r="AR53084" s="8"/>
      <c r="BV53084" s="38"/>
    </row>
    <row r="53085" spans="44:74">
      <c r="AR53085" s="8"/>
      <c r="BV53085" s="38"/>
    </row>
    <row r="53086" spans="44:74">
      <c r="AR53086" s="8"/>
      <c r="BV53086" s="38"/>
    </row>
    <row r="53087" spans="44:74">
      <c r="AR53087" s="8"/>
      <c r="BV53087" s="38"/>
    </row>
    <row r="53088" spans="44:74">
      <c r="AR53088" s="8"/>
      <c r="BV53088" s="38"/>
    </row>
    <row r="53089" spans="44:74">
      <c r="AR53089" s="8"/>
      <c r="BV53089" s="38"/>
    </row>
    <row r="53090" spans="44:74">
      <c r="AR53090" s="8"/>
      <c r="BV53090" s="38"/>
    </row>
    <row r="53091" spans="44:74">
      <c r="AR53091" s="8"/>
      <c r="BV53091" s="38"/>
    </row>
    <row r="53092" spans="44:74">
      <c r="AR53092" s="8"/>
      <c r="BV53092" s="38"/>
    </row>
    <row r="53093" spans="44:74">
      <c r="AR53093" s="8"/>
      <c r="BV53093" s="38"/>
    </row>
    <row r="53094" spans="44:74">
      <c r="AR53094" s="8"/>
      <c r="BV53094" s="38"/>
    </row>
    <row r="53095" spans="44:74">
      <c r="AR53095" s="8"/>
      <c r="BV53095" s="38"/>
    </row>
    <row r="53096" spans="44:74">
      <c r="AR53096" s="8"/>
      <c r="BV53096" s="38"/>
    </row>
    <row r="53097" spans="44:74">
      <c r="AR53097" s="8"/>
      <c r="BV53097" s="38"/>
    </row>
    <row r="53098" spans="44:74">
      <c r="AR53098" s="8"/>
      <c r="BV53098" s="38"/>
    </row>
    <row r="53099" spans="44:74">
      <c r="AR53099" s="8"/>
      <c r="BV53099" s="38"/>
    </row>
    <row r="53100" spans="44:74">
      <c r="AR53100" s="8"/>
      <c r="BV53100" s="38"/>
    </row>
    <row r="53101" spans="44:74">
      <c r="AR53101" s="8"/>
      <c r="BV53101" s="38"/>
    </row>
    <row r="53102" spans="44:74">
      <c r="AR53102" s="8"/>
      <c r="BV53102" s="38"/>
    </row>
    <row r="53103" spans="44:74">
      <c r="AR53103" s="8"/>
      <c r="BV53103" s="38"/>
    </row>
    <row r="53104" spans="44:74">
      <c r="AR53104" s="8"/>
      <c r="BV53104" s="38"/>
    </row>
    <row r="53105" spans="44:74">
      <c r="AR53105" s="8"/>
      <c r="BV53105" s="38"/>
    </row>
    <row r="53106" spans="44:74">
      <c r="AR53106" s="8"/>
      <c r="BV53106" s="38"/>
    </row>
    <row r="53107" spans="44:74">
      <c r="AR53107" s="8"/>
      <c r="BV53107" s="38"/>
    </row>
    <row r="53108" spans="44:74">
      <c r="AR53108" s="8"/>
      <c r="BV53108" s="38"/>
    </row>
    <row r="53109" spans="44:74">
      <c r="AR53109" s="8"/>
      <c r="BV53109" s="38"/>
    </row>
    <row r="53110" spans="44:74">
      <c r="AR53110" s="8"/>
      <c r="BV53110" s="38"/>
    </row>
    <row r="53111" spans="44:74">
      <c r="AR53111" s="8"/>
      <c r="BV53111" s="38"/>
    </row>
    <row r="53112" spans="44:74">
      <c r="AR53112" s="8"/>
      <c r="BV53112" s="38"/>
    </row>
    <row r="53113" spans="44:74">
      <c r="AR53113" s="8"/>
      <c r="BV53113" s="38"/>
    </row>
    <row r="53114" spans="44:74">
      <c r="AR53114" s="8"/>
      <c r="BV53114" s="38"/>
    </row>
    <row r="53115" spans="44:74">
      <c r="AR53115" s="8"/>
      <c r="BV53115" s="38"/>
    </row>
    <row r="53116" spans="44:74">
      <c r="AR53116" s="8"/>
      <c r="BV53116" s="38"/>
    </row>
    <row r="53117" spans="44:74">
      <c r="AR53117" s="8"/>
      <c r="BV53117" s="38"/>
    </row>
    <row r="53118" spans="44:74">
      <c r="AR53118" s="8"/>
      <c r="BV53118" s="38"/>
    </row>
    <row r="53119" spans="44:74">
      <c r="AR53119" s="8"/>
      <c r="BV53119" s="38"/>
    </row>
    <row r="53120" spans="44:74">
      <c r="AR53120" s="8"/>
      <c r="BV53120" s="38"/>
    </row>
    <row r="53121" spans="44:74">
      <c r="AR53121" s="8"/>
      <c r="BV53121" s="38"/>
    </row>
    <row r="53122" spans="44:74">
      <c r="AR53122" s="8"/>
      <c r="BV53122" s="38"/>
    </row>
    <row r="53123" spans="44:74">
      <c r="AR53123" s="8"/>
      <c r="BV53123" s="38"/>
    </row>
    <row r="53124" spans="44:74">
      <c r="AR53124" s="8"/>
      <c r="BV53124" s="38"/>
    </row>
    <row r="53125" spans="44:74">
      <c r="AR53125" s="8"/>
      <c r="BV53125" s="38"/>
    </row>
    <row r="53126" spans="44:74">
      <c r="AR53126" s="8"/>
      <c r="BV53126" s="38"/>
    </row>
    <row r="53127" spans="44:74">
      <c r="AR53127" s="8"/>
      <c r="BV53127" s="38"/>
    </row>
    <row r="53128" spans="44:74">
      <c r="AR53128" s="8"/>
      <c r="BV53128" s="38"/>
    </row>
    <row r="53129" spans="44:74">
      <c r="AR53129" s="8"/>
      <c r="BV53129" s="38"/>
    </row>
    <row r="53130" spans="44:74">
      <c r="AR53130" s="8"/>
      <c r="BV53130" s="38"/>
    </row>
    <row r="53131" spans="44:74">
      <c r="AR53131" s="8"/>
      <c r="BV53131" s="38"/>
    </row>
    <row r="53132" spans="44:74">
      <c r="AR53132" s="8"/>
      <c r="BV53132" s="38"/>
    </row>
    <row r="53133" spans="44:74">
      <c r="AR53133" s="8"/>
      <c r="BV53133" s="38"/>
    </row>
    <row r="53134" spans="44:74">
      <c r="AR53134" s="8"/>
      <c r="BV53134" s="38"/>
    </row>
    <row r="53135" spans="44:74">
      <c r="AR53135" s="8"/>
      <c r="BV53135" s="38"/>
    </row>
    <row r="53136" spans="44:74">
      <c r="AR53136" s="8"/>
      <c r="BV53136" s="38"/>
    </row>
    <row r="53137" spans="44:74">
      <c r="AR53137" s="8"/>
      <c r="BV53137" s="38"/>
    </row>
    <row r="53138" spans="44:74">
      <c r="AR53138" s="8"/>
      <c r="BV53138" s="38"/>
    </row>
    <row r="53139" spans="44:74">
      <c r="AR53139" s="8"/>
      <c r="BV53139" s="38"/>
    </row>
    <row r="53140" spans="44:74">
      <c r="AR53140" s="8"/>
      <c r="BV53140" s="38"/>
    </row>
    <row r="53141" spans="44:74">
      <c r="AR53141" s="8"/>
      <c r="BV53141" s="38"/>
    </row>
    <row r="53142" spans="44:74">
      <c r="AR53142" s="8"/>
      <c r="BV53142" s="38"/>
    </row>
    <row r="53143" spans="44:74">
      <c r="AR53143" s="8"/>
      <c r="BV53143" s="38"/>
    </row>
    <row r="53144" spans="44:74">
      <c r="AR53144" s="8"/>
      <c r="BV53144" s="38"/>
    </row>
    <row r="53145" spans="44:74">
      <c r="AR53145" s="8"/>
      <c r="BV53145" s="38"/>
    </row>
    <row r="53146" spans="44:74">
      <c r="AR53146" s="8"/>
      <c r="BV53146" s="38"/>
    </row>
    <row r="53147" spans="44:74">
      <c r="AR53147" s="8"/>
      <c r="BV53147" s="38"/>
    </row>
    <row r="53148" spans="44:74">
      <c r="AR53148" s="8"/>
      <c r="BV53148" s="38"/>
    </row>
    <row r="53149" spans="44:74">
      <c r="AR53149" s="8"/>
      <c r="BV53149" s="38"/>
    </row>
    <row r="53150" spans="44:74">
      <c r="AR53150" s="8"/>
      <c r="BV53150" s="38"/>
    </row>
    <row r="53151" spans="44:74">
      <c r="AR53151" s="8"/>
      <c r="BV53151" s="38"/>
    </row>
    <row r="53152" spans="44:74">
      <c r="AR53152" s="8"/>
      <c r="BV53152" s="38"/>
    </row>
    <row r="53153" spans="44:74">
      <c r="AR53153" s="8"/>
      <c r="BV53153" s="38"/>
    </row>
    <row r="53154" spans="44:74">
      <c r="AR53154" s="8"/>
      <c r="BV53154" s="38"/>
    </row>
    <row r="53155" spans="44:74">
      <c r="AR53155" s="8"/>
      <c r="BV53155" s="38"/>
    </row>
    <row r="53156" spans="44:74">
      <c r="AR53156" s="8"/>
      <c r="BV53156" s="38"/>
    </row>
    <row r="53157" spans="44:74">
      <c r="AR53157" s="8"/>
      <c r="BV53157" s="38"/>
    </row>
    <row r="53158" spans="44:74">
      <c r="AR53158" s="8"/>
      <c r="BV53158" s="38"/>
    </row>
    <row r="53159" spans="44:74">
      <c r="AR53159" s="8"/>
      <c r="BV53159" s="38"/>
    </row>
    <row r="53160" spans="44:74">
      <c r="AR53160" s="8"/>
      <c r="BV53160" s="38"/>
    </row>
    <row r="53161" spans="44:74">
      <c r="AR53161" s="8"/>
      <c r="BV53161" s="38"/>
    </row>
    <row r="53162" spans="44:74">
      <c r="AR53162" s="8"/>
      <c r="BV53162" s="38"/>
    </row>
    <row r="53163" spans="44:74">
      <c r="AR53163" s="8"/>
      <c r="BV53163" s="38"/>
    </row>
    <row r="53164" spans="44:74">
      <c r="AR53164" s="8"/>
      <c r="BV53164" s="38"/>
    </row>
    <row r="53165" spans="44:74">
      <c r="AR53165" s="8"/>
      <c r="BV53165" s="38"/>
    </row>
    <row r="53166" spans="44:74">
      <c r="AR53166" s="8"/>
      <c r="BV53166" s="38"/>
    </row>
    <row r="53167" spans="44:74">
      <c r="AR53167" s="8"/>
      <c r="BV53167" s="38"/>
    </row>
    <row r="53168" spans="44:74">
      <c r="AR53168" s="8"/>
      <c r="BV53168" s="38"/>
    </row>
    <row r="53169" spans="44:74">
      <c r="AR53169" s="8"/>
      <c r="BV53169" s="38"/>
    </row>
    <row r="53170" spans="44:74">
      <c r="AR53170" s="8"/>
      <c r="BV53170" s="38"/>
    </row>
    <row r="53171" spans="44:74">
      <c r="AR53171" s="8"/>
      <c r="BV53171" s="38"/>
    </row>
    <row r="53172" spans="44:74">
      <c r="AR53172" s="8"/>
      <c r="BV53172" s="38"/>
    </row>
    <row r="53173" spans="44:74">
      <c r="AR53173" s="8"/>
      <c r="BV53173" s="38"/>
    </row>
    <row r="53174" spans="44:74">
      <c r="AR53174" s="8"/>
      <c r="BV53174" s="38"/>
    </row>
    <row r="53175" spans="44:74">
      <c r="AR53175" s="8"/>
      <c r="BV53175" s="38"/>
    </row>
    <row r="53176" spans="44:74">
      <c r="AR53176" s="8"/>
      <c r="BV53176" s="38"/>
    </row>
    <row r="53177" spans="44:74">
      <c r="AR53177" s="8"/>
      <c r="BV53177" s="38"/>
    </row>
    <row r="53178" spans="44:74">
      <c r="AR53178" s="8"/>
      <c r="BV53178" s="38"/>
    </row>
    <row r="53179" spans="44:74">
      <c r="AR53179" s="8"/>
      <c r="BV53179" s="38"/>
    </row>
    <row r="53180" spans="44:74">
      <c r="AR53180" s="8"/>
      <c r="BV53180" s="38"/>
    </row>
    <row r="53181" spans="44:74">
      <c r="AR53181" s="8"/>
      <c r="BV53181" s="38"/>
    </row>
    <row r="53182" spans="44:74">
      <c r="AR53182" s="8"/>
      <c r="BV53182" s="38"/>
    </row>
    <row r="53183" spans="44:74">
      <c r="AR53183" s="8"/>
      <c r="BV53183" s="38"/>
    </row>
    <row r="53184" spans="44:74">
      <c r="AR53184" s="8"/>
      <c r="BV53184" s="38"/>
    </row>
    <row r="53185" spans="44:74">
      <c r="AR53185" s="8"/>
      <c r="BV53185" s="38"/>
    </row>
    <row r="53186" spans="44:74">
      <c r="AR53186" s="8"/>
      <c r="BV53186" s="38"/>
    </row>
    <row r="53187" spans="44:74">
      <c r="AR53187" s="8"/>
      <c r="BV53187" s="38"/>
    </row>
    <row r="53188" spans="44:74">
      <c r="AR53188" s="8"/>
      <c r="BV53188" s="38"/>
    </row>
    <row r="53189" spans="44:74">
      <c r="AR53189" s="8"/>
      <c r="BV53189" s="38"/>
    </row>
    <row r="53190" spans="44:74">
      <c r="AR53190" s="8"/>
      <c r="BV53190" s="38"/>
    </row>
    <row r="53191" spans="44:74">
      <c r="AR53191" s="8"/>
      <c r="BV53191" s="38"/>
    </row>
    <row r="53192" spans="44:74">
      <c r="AR53192" s="8"/>
      <c r="BV53192" s="38"/>
    </row>
    <row r="53193" spans="44:74">
      <c r="AR53193" s="8"/>
      <c r="BV53193" s="38"/>
    </row>
    <row r="53194" spans="44:74">
      <c r="AR53194" s="8"/>
      <c r="BV53194" s="38"/>
    </row>
    <row r="53195" spans="44:74">
      <c r="AR53195" s="8"/>
      <c r="BV53195" s="38"/>
    </row>
    <row r="53196" spans="44:74">
      <c r="AR53196" s="8"/>
      <c r="BV53196" s="38"/>
    </row>
    <row r="53197" spans="44:74">
      <c r="AR53197" s="8"/>
      <c r="BV53197" s="38"/>
    </row>
    <row r="53198" spans="44:74">
      <c r="AR53198" s="8"/>
      <c r="BV53198" s="38"/>
    </row>
    <row r="53199" spans="44:74">
      <c r="AR53199" s="8"/>
      <c r="BV53199" s="38"/>
    </row>
    <row r="53200" spans="44:74">
      <c r="AR53200" s="8"/>
      <c r="BV53200" s="38"/>
    </row>
    <row r="53201" spans="44:74">
      <c r="AR53201" s="8"/>
      <c r="BV53201" s="38"/>
    </row>
    <row r="53202" spans="44:74">
      <c r="AR53202" s="8"/>
      <c r="BV53202" s="38"/>
    </row>
    <row r="53203" spans="44:74">
      <c r="AR53203" s="8"/>
      <c r="BV53203" s="38"/>
    </row>
    <row r="53204" spans="44:74">
      <c r="AR53204" s="8"/>
      <c r="BV53204" s="38"/>
    </row>
    <row r="53205" spans="44:74">
      <c r="AR53205" s="8"/>
      <c r="BV53205" s="38"/>
    </row>
    <row r="53206" spans="44:74">
      <c r="AR53206" s="8"/>
      <c r="BV53206" s="38"/>
    </row>
    <row r="53207" spans="44:74">
      <c r="AR53207" s="8"/>
      <c r="BV53207" s="38"/>
    </row>
    <row r="53208" spans="44:74">
      <c r="AR53208" s="8"/>
      <c r="BV53208" s="38"/>
    </row>
    <row r="53209" spans="44:74">
      <c r="AR53209" s="8"/>
      <c r="BV53209" s="38"/>
    </row>
    <row r="53210" spans="44:74">
      <c r="AR53210" s="8"/>
      <c r="BV53210" s="38"/>
    </row>
    <row r="53211" spans="44:74">
      <c r="AR53211" s="8"/>
      <c r="BV53211" s="38"/>
    </row>
    <row r="53212" spans="44:74">
      <c r="AR53212" s="8"/>
      <c r="BV53212" s="38"/>
    </row>
    <row r="53213" spans="44:74">
      <c r="AR53213" s="8"/>
      <c r="BV53213" s="38"/>
    </row>
    <row r="53214" spans="44:74">
      <c r="AR53214" s="8"/>
      <c r="BV53214" s="38"/>
    </row>
    <row r="53215" spans="44:74">
      <c r="AR53215" s="8"/>
      <c r="BV53215" s="38"/>
    </row>
    <row r="53216" spans="44:74">
      <c r="AR53216" s="8"/>
      <c r="BV53216" s="38"/>
    </row>
    <row r="53217" spans="44:74">
      <c r="AR53217" s="8"/>
      <c r="BV53217" s="38"/>
    </row>
    <row r="53218" spans="44:74">
      <c r="AR53218" s="8"/>
      <c r="BV53218" s="38"/>
    </row>
    <row r="53219" spans="44:74">
      <c r="AR53219" s="8"/>
      <c r="BV53219" s="38"/>
    </row>
    <row r="53220" spans="44:74">
      <c r="AR53220" s="8"/>
      <c r="BV53220" s="38"/>
    </row>
    <row r="53221" spans="44:74">
      <c r="AR53221" s="8"/>
      <c r="BV53221" s="38"/>
    </row>
    <row r="53222" spans="44:74">
      <c r="AR53222" s="8"/>
      <c r="BV53222" s="38"/>
    </row>
    <row r="53223" spans="44:74">
      <c r="AR53223" s="8"/>
      <c r="BV53223" s="38"/>
    </row>
    <row r="53224" spans="44:74">
      <c r="AR53224" s="8"/>
      <c r="BV53224" s="38"/>
    </row>
    <row r="53225" spans="44:74">
      <c r="AR53225" s="8"/>
      <c r="BV53225" s="38"/>
    </row>
    <row r="53226" spans="44:74">
      <c r="AR53226" s="8"/>
      <c r="BV53226" s="38"/>
    </row>
    <row r="53227" spans="44:74">
      <c r="AR53227" s="8"/>
      <c r="BV53227" s="38"/>
    </row>
    <row r="53228" spans="44:74">
      <c r="AR53228" s="8"/>
      <c r="BV53228" s="38"/>
    </row>
    <row r="53229" spans="44:74">
      <c r="AR53229" s="8"/>
      <c r="BV53229" s="38"/>
    </row>
    <row r="53230" spans="44:74">
      <c r="AR53230" s="8"/>
      <c r="BV53230" s="38"/>
    </row>
    <row r="53231" spans="44:74">
      <c r="AR53231" s="8"/>
      <c r="BV53231" s="38"/>
    </row>
    <row r="53232" spans="44:74">
      <c r="AR53232" s="8"/>
      <c r="BV53232" s="38"/>
    </row>
    <row r="53233" spans="44:74">
      <c r="AR53233" s="8"/>
      <c r="BV53233" s="38"/>
    </row>
    <row r="53234" spans="44:74">
      <c r="AR53234" s="8"/>
      <c r="BV53234" s="38"/>
    </row>
    <row r="53235" spans="44:74">
      <c r="AR53235" s="8"/>
      <c r="BV53235" s="38"/>
    </row>
    <row r="53236" spans="44:74">
      <c r="AR53236" s="8"/>
      <c r="BV53236" s="38"/>
    </row>
    <row r="53237" spans="44:74">
      <c r="AR53237" s="8"/>
      <c r="BV53237" s="38"/>
    </row>
    <row r="53238" spans="44:74">
      <c r="AR53238" s="8"/>
      <c r="BV53238" s="38"/>
    </row>
    <row r="53239" spans="44:74">
      <c r="AR53239" s="8"/>
      <c r="BV53239" s="38"/>
    </row>
    <row r="53240" spans="44:74">
      <c r="AR53240" s="8"/>
      <c r="BV53240" s="38"/>
    </row>
    <row r="53241" spans="44:74">
      <c r="AR53241" s="8"/>
      <c r="BV53241" s="38"/>
    </row>
    <row r="53242" spans="44:74">
      <c r="AR53242" s="8"/>
      <c r="BV53242" s="38"/>
    </row>
    <row r="53243" spans="44:74">
      <c r="AR53243" s="8"/>
      <c r="BV53243" s="38"/>
    </row>
    <row r="53244" spans="44:74">
      <c r="AR53244" s="8"/>
      <c r="BV53244" s="38"/>
    </row>
    <row r="53245" spans="44:74">
      <c r="AR53245" s="8"/>
      <c r="BV53245" s="38"/>
    </row>
    <row r="53246" spans="44:74">
      <c r="AR53246" s="8"/>
      <c r="BV53246" s="38"/>
    </row>
    <row r="53247" spans="44:74">
      <c r="AR53247" s="8"/>
      <c r="BV53247" s="38"/>
    </row>
    <row r="53248" spans="44:74">
      <c r="AR53248" s="8"/>
      <c r="BV53248" s="38"/>
    </row>
    <row r="53249" spans="44:74">
      <c r="AR53249" s="8"/>
      <c r="BV53249" s="38"/>
    </row>
    <row r="53250" spans="44:74">
      <c r="AR53250" s="8"/>
      <c r="BV53250" s="38"/>
    </row>
    <row r="53251" spans="44:74">
      <c r="AR53251" s="8"/>
      <c r="BV53251" s="38"/>
    </row>
    <row r="53252" spans="44:74">
      <c r="AR53252" s="8"/>
      <c r="BV53252" s="38"/>
    </row>
    <row r="53253" spans="44:74">
      <c r="AR53253" s="8"/>
      <c r="BV53253" s="38"/>
    </row>
    <row r="53254" spans="44:74">
      <c r="AR53254" s="8"/>
      <c r="BV53254" s="38"/>
    </row>
    <row r="53255" spans="44:74">
      <c r="AR53255" s="8"/>
      <c r="BV53255" s="38"/>
    </row>
    <row r="53256" spans="44:74">
      <c r="AR53256" s="8"/>
      <c r="BV53256" s="38"/>
    </row>
    <row r="53257" spans="44:74">
      <c r="AR53257" s="8"/>
      <c r="BV53257" s="38"/>
    </row>
    <row r="53258" spans="44:74">
      <c r="AR53258" s="8"/>
      <c r="BV53258" s="38"/>
    </row>
    <row r="53259" spans="44:74">
      <c r="AR53259" s="8"/>
      <c r="BV53259" s="38"/>
    </row>
    <row r="53260" spans="44:74">
      <c r="AR53260" s="8"/>
      <c r="BV53260" s="38"/>
    </row>
    <row r="53261" spans="44:74">
      <c r="AR53261" s="8"/>
      <c r="BV53261" s="38"/>
    </row>
    <row r="53262" spans="44:74">
      <c r="AR53262" s="8"/>
      <c r="BV53262" s="38"/>
    </row>
    <row r="53263" spans="44:74">
      <c r="AR53263" s="8"/>
      <c r="BV53263" s="38"/>
    </row>
    <row r="53264" spans="44:74">
      <c r="AR53264" s="8"/>
      <c r="BV53264" s="38"/>
    </row>
    <row r="53265" spans="44:74">
      <c r="AR53265" s="8"/>
      <c r="BV53265" s="38"/>
    </row>
    <row r="53266" spans="44:74">
      <c r="AR53266" s="8"/>
      <c r="BV53266" s="38"/>
    </row>
    <row r="53267" spans="44:74">
      <c r="AR53267" s="8"/>
      <c r="BV53267" s="38"/>
    </row>
    <row r="53268" spans="44:74">
      <c r="AR53268" s="8"/>
      <c r="BV53268" s="38"/>
    </row>
    <row r="53269" spans="44:74">
      <c r="AR53269" s="8"/>
      <c r="BV53269" s="38"/>
    </row>
    <row r="53270" spans="44:74">
      <c r="AR53270" s="8"/>
      <c r="BV53270" s="38"/>
    </row>
    <row r="53271" spans="44:74">
      <c r="AR53271" s="8"/>
      <c r="BV53271" s="38"/>
    </row>
    <row r="53272" spans="44:74">
      <c r="AR53272" s="8"/>
      <c r="BV53272" s="38"/>
    </row>
    <row r="53273" spans="44:74">
      <c r="AR53273" s="8"/>
      <c r="BV53273" s="38"/>
    </row>
    <row r="53274" spans="44:74">
      <c r="AR53274" s="8"/>
      <c r="BV53274" s="38"/>
    </row>
    <row r="53275" spans="44:74">
      <c r="AR53275" s="8"/>
      <c r="BV53275" s="38"/>
    </row>
    <row r="53276" spans="44:74">
      <c r="AR53276" s="8"/>
      <c r="BV53276" s="38"/>
    </row>
    <row r="53277" spans="44:74">
      <c r="AR53277" s="8"/>
      <c r="BV53277" s="38"/>
    </row>
    <row r="53278" spans="44:74">
      <c r="AR53278" s="8"/>
      <c r="BV53278" s="38"/>
    </row>
    <row r="53279" spans="44:74">
      <c r="AR53279" s="8"/>
      <c r="BV53279" s="38"/>
    </row>
    <row r="53280" spans="44:74">
      <c r="AR53280" s="8"/>
      <c r="BV53280" s="38"/>
    </row>
    <row r="53281" spans="44:74">
      <c r="AR53281" s="8"/>
      <c r="BV53281" s="38"/>
    </row>
    <row r="53282" spans="44:74">
      <c r="AR53282" s="8"/>
      <c r="BV53282" s="38"/>
    </row>
    <row r="53283" spans="44:74">
      <c r="AR53283" s="8"/>
      <c r="BV53283" s="38"/>
    </row>
    <row r="53284" spans="44:74">
      <c r="AR53284" s="8"/>
      <c r="BV53284" s="38"/>
    </row>
    <row r="53285" spans="44:74">
      <c r="AR53285" s="8"/>
      <c r="BV53285" s="38"/>
    </row>
    <row r="53286" spans="44:74">
      <c r="AR53286" s="8"/>
      <c r="BV53286" s="38"/>
    </row>
    <row r="53287" spans="44:74">
      <c r="AR53287" s="8"/>
      <c r="BV53287" s="38"/>
    </row>
    <row r="53288" spans="44:74">
      <c r="AR53288" s="8"/>
      <c r="BV53288" s="38"/>
    </row>
    <row r="53289" spans="44:74">
      <c r="AR53289" s="8"/>
      <c r="BV53289" s="38"/>
    </row>
    <row r="53290" spans="44:74">
      <c r="AR53290" s="8"/>
      <c r="BV53290" s="38"/>
    </row>
    <row r="53291" spans="44:74">
      <c r="AR53291" s="8"/>
      <c r="BV53291" s="38"/>
    </row>
    <row r="53292" spans="44:74">
      <c r="AR53292" s="8"/>
      <c r="BV53292" s="38"/>
    </row>
    <row r="53293" spans="44:74">
      <c r="AR53293" s="8"/>
      <c r="BV53293" s="38"/>
    </row>
    <row r="53294" spans="44:74">
      <c r="AR53294" s="8"/>
      <c r="BV53294" s="38"/>
    </row>
    <row r="53295" spans="44:74">
      <c r="AR53295" s="8"/>
      <c r="BV53295" s="38"/>
    </row>
    <row r="53296" spans="44:74">
      <c r="AR53296" s="8"/>
      <c r="BV53296" s="38"/>
    </row>
    <row r="53297" spans="44:74">
      <c r="AR53297" s="8"/>
      <c r="BV53297" s="38"/>
    </row>
    <row r="53298" spans="44:74">
      <c r="AR53298" s="8"/>
      <c r="BV53298" s="38"/>
    </row>
    <row r="53299" spans="44:74">
      <c r="AR53299" s="8"/>
      <c r="BV53299" s="38"/>
    </row>
    <row r="53300" spans="44:74">
      <c r="AR53300" s="8"/>
      <c r="BV53300" s="38"/>
    </row>
    <row r="53301" spans="44:74">
      <c r="AR53301" s="8"/>
      <c r="BV53301" s="38"/>
    </row>
    <row r="53302" spans="44:74">
      <c r="AR53302" s="8"/>
      <c r="BV53302" s="38"/>
    </row>
    <row r="53303" spans="44:74">
      <c r="AR53303" s="8"/>
      <c r="BV53303" s="38"/>
    </row>
    <row r="53304" spans="44:74">
      <c r="AR53304" s="8"/>
      <c r="BV53304" s="38"/>
    </row>
    <row r="53305" spans="44:74">
      <c r="AR53305" s="8"/>
      <c r="BV53305" s="38"/>
    </row>
    <row r="53306" spans="44:74">
      <c r="AR53306" s="8"/>
      <c r="BV53306" s="38"/>
    </row>
    <row r="53307" spans="44:74">
      <c r="AR53307" s="8"/>
      <c r="BV53307" s="38"/>
    </row>
    <row r="53308" spans="44:74">
      <c r="AR53308" s="8"/>
      <c r="BV53308" s="38"/>
    </row>
    <row r="53309" spans="44:74">
      <c r="AR53309" s="8"/>
      <c r="BV53309" s="38"/>
    </row>
    <row r="53310" spans="44:74">
      <c r="AR53310" s="8"/>
      <c r="BV53310" s="38"/>
    </row>
    <row r="53311" spans="44:74">
      <c r="AR53311" s="8"/>
      <c r="BV53311" s="38"/>
    </row>
    <row r="53312" spans="44:74">
      <c r="AR53312" s="8"/>
      <c r="BV53312" s="38"/>
    </row>
    <row r="53313" spans="44:74">
      <c r="AR53313" s="8"/>
      <c r="BV53313" s="38"/>
    </row>
    <row r="53314" spans="44:74">
      <c r="AR53314" s="8"/>
      <c r="BV53314" s="38"/>
    </row>
    <row r="53315" spans="44:74">
      <c r="AR53315" s="8"/>
      <c r="BV53315" s="38"/>
    </row>
    <row r="53316" spans="44:74">
      <c r="AR53316" s="8"/>
      <c r="BV53316" s="38"/>
    </row>
    <row r="53317" spans="44:74">
      <c r="AR53317" s="8"/>
      <c r="BV53317" s="38"/>
    </row>
    <row r="53318" spans="44:74">
      <c r="AR53318" s="8"/>
      <c r="BV53318" s="38"/>
    </row>
    <row r="53319" spans="44:74">
      <c r="AR53319" s="8"/>
      <c r="BV53319" s="38"/>
    </row>
    <row r="53320" spans="44:74">
      <c r="AR53320" s="8"/>
      <c r="BV53320" s="38"/>
    </row>
    <row r="53321" spans="44:74">
      <c r="AR53321" s="8"/>
      <c r="BV53321" s="38"/>
    </row>
    <row r="53322" spans="44:74">
      <c r="AR53322" s="8"/>
      <c r="BV53322" s="38"/>
    </row>
    <row r="53323" spans="44:74">
      <c r="AR53323" s="8"/>
      <c r="BV53323" s="38"/>
    </row>
    <row r="53324" spans="44:74">
      <c r="AR53324" s="8"/>
      <c r="BV53324" s="38"/>
    </row>
    <row r="53325" spans="44:74">
      <c r="AR53325" s="8"/>
      <c r="BV53325" s="38"/>
    </row>
    <row r="53326" spans="44:74">
      <c r="AR53326" s="8"/>
      <c r="BV53326" s="38"/>
    </row>
    <row r="53327" spans="44:74">
      <c r="AR53327" s="8"/>
      <c r="BV53327" s="38"/>
    </row>
    <row r="53328" spans="44:74">
      <c r="AR53328" s="8"/>
      <c r="BV53328" s="38"/>
    </row>
    <row r="53329" spans="44:74">
      <c r="AR53329" s="8"/>
      <c r="BV53329" s="38"/>
    </row>
    <row r="53330" spans="44:74">
      <c r="AR53330" s="8"/>
      <c r="BV53330" s="38"/>
    </row>
    <row r="53331" spans="44:74">
      <c r="AR53331" s="8"/>
      <c r="BV53331" s="38"/>
    </row>
    <row r="53332" spans="44:74">
      <c r="AR53332" s="8"/>
      <c r="BV53332" s="38"/>
    </row>
    <row r="53333" spans="44:74">
      <c r="AR53333" s="8"/>
      <c r="BV53333" s="38"/>
    </row>
    <row r="53334" spans="44:74">
      <c r="AR53334" s="8"/>
      <c r="BV53334" s="38"/>
    </row>
    <row r="53335" spans="44:74">
      <c r="AR53335" s="8"/>
      <c r="BV53335" s="38"/>
    </row>
    <row r="53336" spans="44:74">
      <c r="AR53336" s="8"/>
      <c r="BV53336" s="38"/>
    </row>
    <row r="53337" spans="44:74">
      <c r="AR53337" s="8"/>
      <c r="BV53337" s="38"/>
    </row>
    <row r="53338" spans="44:74">
      <c r="AR53338" s="8"/>
      <c r="BV53338" s="38"/>
    </row>
    <row r="53339" spans="44:74">
      <c r="AR53339" s="8"/>
      <c r="BV53339" s="38"/>
    </row>
    <row r="53340" spans="44:74">
      <c r="AR53340" s="8"/>
      <c r="BV53340" s="38"/>
    </row>
    <row r="53341" spans="44:74">
      <c r="AR53341" s="8"/>
      <c r="BV53341" s="38"/>
    </row>
    <row r="53342" spans="44:74">
      <c r="AR53342" s="8"/>
      <c r="BV53342" s="38"/>
    </row>
    <row r="53343" spans="44:74">
      <c r="AR53343" s="8"/>
      <c r="BV53343" s="38"/>
    </row>
    <row r="53344" spans="44:74">
      <c r="AR53344" s="8"/>
      <c r="BV53344" s="38"/>
    </row>
    <row r="53345" spans="44:74">
      <c r="AR53345" s="8"/>
      <c r="BV53345" s="38"/>
    </row>
    <row r="53346" spans="44:74">
      <c r="AR53346" s="8"/>
      <c r="BV53346" s="38"/>
    </row>
    <row r="53347" spans="44:74">
      <c r="AR53347" s="8"/>
      <c r="BV53347" s="38"/>
    </row>
    <row r="53348" spans="44:74">
      <c r="AR53348" s="8"/>
      <c r="BV53348" s="38"/>
    </row>
    <row r="53349" spans="44:74">
      <c r="AR53349" s="8"/>
      <c r="BV53349" s="38"/>
    </row>
    <row r="53350" spans="44:74">
      <c r="AR53350" s="8"/>
      <c r="BV53350" s="38"/>
    </row>
    <row r="53351" spans="44:74">
      <c r="AR53351" s="8"/>
      <c r="BV53351" s="38"/>
    </row>
    <row r="53352" spans="44:74">
      <c r="AR53352" s="8"/>
      <c r="BV53352" s="38"/>
    </row>
    <row r="53353" spans="44:74">
      <c r="AR53353" s="8"/>
      <c r="BV53353" s="38"/>
    </row>
    <row r="53354" spans="44:74">
      <c r="AR53354" s="8"/>
      <c r="BV53354" s="38"/>
    </row>
    <row r="53355" spans="44:74">
      <c r="AR53355" s="8"/>
      <c r="BV53355" s="38"/>
    </row>
    <row r="53356" spans="44:74">
      <c r="AR53356" s="8"/>
      <c r="BV53356" s="38"/>
    </row>
    <row r="53357" spans="44:74">
      <c r="AR53357" s="8"/>
      <c r="BV53357" s="38"/>
    </row>
    <row r="53358" spans="44:74">
      <c r="AR53358" s="8"/>
      <c r="BV53358" s="38"/>
    </row>
    <row r="53359" spans="44:74">
      <c r="AR53359" s="8"/>
      <c r="BV53359" s="38"/>
    </row>
    <row r="53360" spans="44:74">
      <c r="AR53360" s="8"/>
      <c r="BV53360" s="38"/>
    </row>
    <row r="53361" spans="44:74">
      <c r="AR53361" s="8"/>
      <c r="BV53361" s="38"/>
    </row>
    <row r="53362" spans="44:74">
      <c r="AR53362" s="8"/>
      <c r="BV53362" s="38"/>
    </row>
    <row r="53363" spans="44:74">
      <c r="AR53363" s="8"/>
      <c r="BV53363" s="38"/>
    </row>
    <row r="53364" spans="44:74">
      <c r="AR53364" s="8"/>
      <c r="BV53364" s="38"/>
    </row>
    <row r="53365" spans="44:74">
      <c r="AR53365" s="8"/>
      <c r="BV53365" s="38"/>
    </row>
    <row r="53366" spans="44:74">
      <c r="AR53366" s="8"/>
      <c r="BV53366" s="38"/>
    </row>
    <row r="53367" spans="44:74">
      <c r="AR53367" s="8"/>
      <c r="BV53367" s="38"/>
    </row>
    <row r="53368" spans="44:74">
      <c r="AR53368" s="8"/>
      <c r="BV53368" s="38"/>
    </row>
    <row r="53369" spans="44:74">
      <c r="AR53369" s="8"/>
      <c r="BV53369" s="38"/>
    </row>
    <row r="53370" spans="44:74">
      <c r="AR53370" s="8"/>
      <c r="BV53370" s="38"/>
    </row>
    <row r="53371" spans="44:74">
      <c r="AR53371" s="8"/>
      <c r="BV53371" s="38"/>
    </row>
    <row r="53372" spans="44:74">
      <c r="AR53372" s="8"/>
      <c r="BV53372" s="38"/>
    </row>
    <row r="53373" spans="44:74">
      <c r="AR53373" s="8"/>
      <c r="BV53373" s="38"/>
    </row>
    <row r="53374" spans="44:74">
      <c r="AR53374" s="8"/>
      <c r="BV53374" s="38"/>
    </row>
    <row r="53375" spans="44:74">
      <c r="AR53375" s="8"/>
      <c r="BV53375" s="38"/>
    </row>
    <row r="53376" spans="44:74">
      <c r="AR53376" s="8"/>
      <c r="BV53376" s="38"/>
    </row>
    <row r="53377" spans="44:74">
      <c r="AR53377" s="8"/>
      <c r="BV53377" s="38"/>
    </row>
    <row r="53378" spans="44:74">
      <c r="AR53378" s="8"/>
      <c r="BV53378" s="38"/>
    </row>
    <row r="53379" spans="44:74">
      <c r="AR53379" s="8"/>
      <c r="BV53379" s="38"/>
    </row>
    <row r="53380" spans="44:74">
      <c r="AR53380" s="8"/>
      <c r="BV53380" s="38"/>
    </row>
    <row r="53381" spans="44:74">
      <c r="AR53381" s="8"/>
      <c r="BV53381" s="38"/>
    </row>
    <row r="53382" spans="44:74">
      <c r="AR53382" s="8"/>
      <c r="BV53382" s="38"/>
    </row>
    <row r="53383" spans="44:74">
      <c r="AR53383" s="8"/>
      <c r="BV53383" s="38"/>
    </row>
    <row r="53384" spans="44:74">
      <c r="AR53384" s="8"/>
      <c r="BV53384" s="38"/>
    </row>
    <row r="53385" spans="44:74">
      <c r="AR53385" s="8"/>
      <c r="BV53385" s="38"/>
    </row>
    <row r="53386" spans="44:74">
      <c r="AR53386" s="8"/>
      <c r="BV53386" s="38"/>
    </row>
    <row r="53387" spans="44:74">
      <c r="AR53387" s="8"/>
      <c r="BV53387" s="38"/>
    </row>
    <row r="53388" spans="44:74">
      <c r="AR53388" s="8"/>
      <c r="BV53388" s="38"/>
    </row>
    <row r="53389" spans="44:74">
      <c r="AR53389" s="8"/>
      <c r="BV53389" s="38"/>
    </row>
    <row r="53390" spans="44:74">
      <c r="AR53390" s="8"/>
      <c r="BV53390" s="38"/>
    </row>
    <row r="53391" spans="44:74">
      <c r="AR53391" s="8"/>
      <c r="BV53391" s="38"/>
    </row>
    <row r="53392" spans="44:74">
      <c r="AR53392" s="8"/>
      <c r="BV53392" s="38"/>
    </row>
    <row r="53393" spans="44:74">
      <c r="AR53393" s="8"/>
      <c r="BV53393" s="38"/>
    </row>
    <row r="53394" spans="44:74">
      <c r="AR53394" s="8"/>
      <c r="BV53394" s="38"/>
    </row>
    <row r="53395" spans="44:74">
      <c r="AR53395" s="8"/>
      <c r="BV53395" s="38"/>
    </row>
    <row r="53396" spans="44:74">
      <c r="AR53396" s="8"/>
      <c r="BV53396" s="38"/>
    </row>
    <row r="53397" spans="44:74">
      <c r="AR53397" s="8"/>
      <c r="BV53397" s="38"/>
    </row>
    <row r="53398" spans="44:74">
      <c r="AR53398" s="8"/>
      <c r="BV53398" s="38"/>
    </row>
    <row r="53399" spans="44:74">
      <c r="AR53399" s="8"/>
      <c r="BV53399" s="38"/>
    </row>
    <row r="53400" spans="44:74">
      <c r="AR53400" s="8"/>
      <c r="BV53400" s="38"/>
    </row>
    <row r="53401" spans="44:74">
      <c r="AR53401" s="8"/>
      <c r="BV53401" s="38"/>
    </row>
    <row r="53402" spans="44:74">
      <c r="AR53402" s="8"/>
      <c r="BV53402" s="38"/>
    </row>
    <row r="53403" spans="44:74">
      <c r="AR53403" s="8"/>
      <c r="BV53403" s="38"/>
    </row>
    <row r="53404" spans="44:74">
      <c r="AR53404" s="8"/>
      <c r="BV53404" s="38"/>
    </row>
    <row r="53405" spans="44:74">
      <c r="AR53405" s="8"/>
      <c r="BV53405" s="38"/>
    </row>
    <row r="53406" spans="44:74">
      <c r="AR53406" s="8"/>
      <c r="BV53406" s="38"/>
    </row>
    <row r="53407" spans="44:74">
      <c r="AR53407" s="8"/>
      <c r="BV53407" s="38"/>
    </row>
    <row r="53408" spans="44:74">
      <c r="AR53408" s="8"/>
      <c r="BV53408" s="38"/>
    </row>
    <row r="53409" spans="44:74">
      <c r="AR53409" s="8"/>
      <c r="BV53409" s="38"/>
    </row>
    <row r="53410" spans="44:74">
      <c r="AR53410" s="8"/>
      <c r="BV53410" s="38"/>
    </row>
    <row r="53411" spans="44:74">
      <c r="AR53411" s="8"/>
      <c r="BV53411" s="38"/>
    </row>
    <row r="53412" spans="44:74">
      <c r="AR53412" s="8"/>
      <c r="BV53412" s="38"/>
    </row>
    <row r="53413" spans="44:74">
      <c r="AR53413" s="8"/>
      <c r="BV53413" s="38"/>
    </row>
    <row r="53414" spans="44:74">
      <c r="AR53414" s="8"/>
      <c r="BV53414" s="38"/>
    </row>
    <row r="53415" spans="44:74">
      <c r="AR53415" s="8"/>
      <c r="BV53415" s="38"/>
    </row>
    <row r="53416" spans="44:74">
      <c r="AR53416" s="8"/>
      <c r="BV53416" s="38"/>
    </row>
    <row r="53417" spans="44:74">
      <c r="AR53417" s="8"/>
      <c r="BV53417" s="38"/>
    </row>
    <row r="53418" spans="44:74">
      <c r="AR53418" s="8"/>
      <c r="BV53418" s="38"/>
    </row>
    <row r="53419" spans="44:74">
      <c r="AR53419" s="8"/>
      <c r="BV53419" s="38"/>
    </row>
    <row r="53420" spans="44:74">
      <c r="AR53420" s="8"/>
      <c r="BV53420" s="38"/>
    </row>
    <row r="53421" spans="44:74">
      <c r="AR53421" s="8"/>
      <c r="BV53421" s="38"/>
    </row>
    <row r="53422" spans="44:74">
      <c r="AR53422" s="8"/>
      <c r="BV53422" s="38"/>
    </row>
    <row r="53423" spans="44:74">
      <c r="AR53423" s="8"/>
      <c r="BV53423" s="38"/>
    </row>
    <row r="53424" spans="44:74">
      <c r="AR53424" s="8"/>
      <c r="BV53424" s="38"/>
    </row>
    <row r="53425" spans="44:74">
      <c r="AR53425" s="8"/>
      <c r="BV53425" s="38"/>
    </row>
    <row r="53426" spans="44:74">
      <c r="AR53426" s="8"/>
      <c r="BV53426" s="38"/>
    </row>
    <row r="53427" spans="44:74">
      <c r="AR53427" s="8"/>
      <c r="BV53427" s="38"/>
    </row>
    <row r="53428" spans="44:74">
      <c r="AR53428" s="8"/>
      <c r="BV53428" s="38"/>
    </row>
    <row r="53429" spans="44:74">
      <c r="AR53429" s="8"/>
      <c r="BV53429" s="38"/>
    </row>
    <row r="53430" spans="44:74">
      <c r="AR53430" s="8"/>
      <c r="BV53430" s="38"/>
    </row>
    <row r="53431" spans="44:74">
      <c r="AR53431" s="8"/>
      <c r="BV53431" s="38"/>
    </row>
    <row r="53432" spans="44:74">
      <c r="AR53432" s="8"/>
      <c r="BV53432" s="38"/>
    </row>
    <row r="53433" spans="44:74">
      <c r="AR53433" s="8"/>
      <c r="BV53433" s="38"/>
    </row>
    <row r="53434" spans="44:74">
      <c r="AR53434" s="8"/>
      <c r="BV53434" s="38"/>
    </row>
    <row r="53435" spans="44:74">
      <c r="AR53435" s="8"/>
      <c r="BV53435" s="38"/>
    </row>
    <row r="53436" spans="44:74">
      <c r="AR53436" s="8"/>
      <c r="BV53436" s="38"/>
    </row>
    <row r="53437" spans="44:74">
      <c r="AR53437" s="8"/>
      <c r="BV53437" s="38"/>
    </row>
    <row r="53438" spans="44:74">
      <c r="AR53438" s="8"/>
      <c r="BV53438" s="38"/>
    </row>
    <row r="53439" spans="44:74">
      <c r="AR53439" s="8"/>
      <c r="BV53439" s="38"/>
    </row>
    <row r="53440" spans="44:74">
      <c r="AR53440" s="8"/>
      <c r="BV53440" s="38"/>
    </row>
    <row r="53441" spans="44:74">
      <c r="AR53441" s="8"/>
      <c r="BV53441" s="38"/>
    </row>
    <row r="53442" spans="44:74">
      <c r="AR53442" s="8"/>
      <c r="BV53442" s="38"/>
    </row>
    <row r="53443" spans="44:74">
      <c r="AR53443" s="8"/>
      <c r="BV53443" s="38"/>
    </row>
    <row r="53444" spans="44:74">
      <c r="AR53444" s="8"/>
      <c r="BV53444" s="38"/>
    </row>
    <row r="53445" spans="44:74">
      <c r="AR53445" s="8"/>
      <c r="BV53445" s="38"/>
    </row>
    <row r="53446" spans="44:74">
      <c r="AR53446" s="8"/>
      <c r="BV53446" s="38"/>
    </row>
    <row r="53447" spans="44:74">
      <c r="AR53447" s="8"/>
      <c r="BV53447" s="38"/>
    </row>
    <row r="53448" spans="44:74">
      <c r="AR53448" s="8"/>
      <c r="BV53448" s="38"/>
    </row>
    <row r="53449" spans="44:74">
      <c r="AR53449" s="8"/>
      <c r="BV53449" s="38"/>
    </row>
    <row r="53450" spans="44:74">
      <c r="AR53450" s="8"/>
      <c r="BV53450" s="38"/>
    </row>
    <row r="53451" spans="44:74">
      <c r="AR53451" s="8"/>
      <c r="BV53451" s="38"/>
    </row>
    <row r="53452" spans="44:74">
      <c r="AR53452" s="8"/>
      <c r="BV53452" s="38"/>
    </row>
    <row r="53453" spans="44:74">
      <c r="AR53453" s="8"/>
      <c r="BV53453" s="38"/>
    </row>
    <row r="53454" spans="44:74">
      <c r="AR53454" s="8"/>
      <c r="BV53454" s="38"/>
    </row>
    <row r="53455" spans="44:74">
      <c r="AR53455" s="8"/>
      <c r="BV53455" s="38"/>
    </row>
    <row r="53456" spans="44:74">
      <c r="AR53456" s="8"/>
      <c r="BV53456" s="38"/>
    </row>
    <row r="53457" spans="44:74">
      <c r="AR53457" s="8"/>
      <c r="BV53457" s="38"/>
    </row>
    <row r="53458" spans="44:74">
      <c r="AR53458" s="8"/>
      <c r="BV53458" s="38"/>
    </row>
    <row r="53459" spans="44:74">
      <c r="AR53459" s="8"/>
      <c r="BV53459" s="38"/>
    </row>
    <row r="53460" spans="44:74">
      <c r="AR53460" s="8"/>
      <c r="BV53460" s="38"/>
    </row>
    <row r="53461" spans="44:74">
      <c r="AR53461" s="8"/>
      <c r="BV53461" s="38"/>
    </row>
    <row r="53462" spans="44:74">
      <c r="AR53462" s="8"/>
      <c r="BV53462" s="38"/>
    </row>
    <row r="53463" spans="44:74">
      <c r="AR53463" s="8"/>
      <c r="BV53463" s="38"/>
    </row>
    <row r="53464" spans="44:74">
      <c r="AR53464" s="8"/>
      <c r="BV53464" s="38"/>
    </row>
    <row r="53465" spans="44:74">
      <c r="AR53465" s="8"/>
      <c r="BV53465" s="38"/>
    </row>
    <row r="53466" spans="44:74">
      <c r="AR53466" s="8"/>
      <c r="BV53466" s="38"/>
    </row>
    <row r="53467" spans="44:74">
      <c r="AR53467" s="8"/>
      <c r="BV53467" s="38"/>
    </row>
    <row r="53468" spans="44:74">
      <c r="AR53468" s="8"/>
      <c r="BV53468" s="38"/>
    </row>
    <row r="53469" spans="44:74">
      <c r="AR53469" s="8"/>
      <c r="BV53469" s="38"/>
    </row>
    <row r="53470" spans="44:74">
      <c r="AR53470" s="8"/>
      <c r="BV53470" s="38"/>
    </row>
    <row r="53471" spans="44:74">
      <c r="AR53471" s="8"/>
      <c r="BV53471" s="38"/>
    </row>
    <row r="53472" spans="44:74">
      <c r="AR53472" s="8"/>
      <c r="BV53472" s="38"/>
    </row>
    <row r="53473" spans="44:74">
      <c r="AR53473" s="8"/>
      <c r="BV53473" s="38"/>
    </row>
    <row r="53474" spans="44:74">
      <c r="AR53474" s="8"/>
      <c r="BV53474" s="38"/>
    </row>
    <row r="53475" spans="44:74">
      <c r="AR53475" s="8"/>
      <c r="BV53475" s="38"/>
    </row>
    <row r="53476" spans="44:74">
      <c r="AR53476" s="8"/>
      <c r="BV53476" s="38"/>
    </row>
    <row r="53477" spans="44:74">
      <c r="AR53477" s="8"/>
      <c r="BV53477" s="38"/>
    </row>
    <row r="53478" spans="44:74">
      <c r="AR53478" s="8"/>
      <c r="BV53478" s="38"/>
    </row>
    <row r="53479" spans="44:74">
      <c r="AR53479" s="8"/>
      <c r="BV53479" s="38"/>
    </row>
    <row r="53480" spans="44:74">
      <c r="AR53480" s="8"/>
      <c r="BV53480" s="38"/>
    </row>
    <row r="53481" spans="44:74">
      <c r="AR53481" s="8"/>
      <c r="BV53481" s="38"/>
    </row>
    <row r="53482" spans="44:74">
      <c r="AR53482" s="8"/>
      <c r="BV53482" s="38"/>
    </row>
    <row r="53483" spans="44:74">
      <c r="AR53483" s="8"/>
      <c r="BV53483" s="38"/>
    </row>
    <row r="53484" spans="44:74">
      <c r="AR53484" s="8"/>
      <c r="BV53484" s="38"/>
    </row>
    <row r="53485" spans="44:74">
      <c r="AR53485" s="8"/>
      <c r="BV53485" s="38"/>
    </row>
    <row r="53486" spans="44:74">
      <c r="AR53486" s="8"/>
      <c r="BV53486" s="38"/>
    </row>
    <row r="53487" spans="44:74">
      <c r="AR53487" s="8"/>
      <c r="BV53487" s="38"/>
    </row>
    <row r="53488" spans="44:74">
      <c r="AR53488" s="8"/>
      <c r="BV53488" s="38"/>
    </row>
    <row r="53489" spans="44:74">
      <c r="AR53489" s="8"/>
      <c r="BV53489" s="38"/>
    </row>
    <row r="53490" spans="44:74">
      <c r="AR53490" s="8"/>
      <c r="BV53490" s="38"/>
    </row>
    <row r="53491" spans="44:74">
      <c r="AR53491" s="8"/>
      <c r="BV53491" s="38"/>
    </row>
    <row r="53492" spans="44:74">
      <c r="AR53492" s="8"/>
      <c r="BV53492" s="38"/>
    </row>
    <row r="53493" spans="44:74">
      <c r="AR53493" s="8"/>
      <c r="BV53493" s="38"/>
    </row>
    <row r="53494" spans="44:74">
      <c r="AR53494" s="8"/>
      <c r="BV53494" s="38"/>
    </row>
    <row r="53495" spans="44:74">
      <c r="AR53495" s="8"/>
      <c r="BV53495" s="38"/>
    </row>
    <row r="53496" spans="44:74">
      <c r="AR53496" s="8"/>
      <c r="BV53496" s="38"/>
    </row>
    <row r="53497" spans="44:74">
      <c r="AR53497" s="8"/>
      <c r="BV53497" s="38"/>
    </row>
    <row r="53498" spans="44:74">
      <c r="AR53498" s="8"/>
      <c r="BV53498" s="38"/>
    </row>
    <row r="53499" spans="44:74">
      <c r="AR53499" s="8"/>
      <c r="BV53499" s="38"/>
    </row>
    <row r="53500" spans="44:74">
      <c r="AR53500" s="8"/>
      <c r="BV53500" s="38"/>
    </row>
    <row r="53501" spans="44:74">
      <c r="AR53501" s="8"/>
      <c r="BV53501" s="38"/>
    </row>
    <row r="53502" spans="44:74">
      <c r="AR53502" s="8"/>
      <c r="BV53502" s="38"/>
    </row>
    <row r="53503" spans="44:74">
      <c r="AR53503" s="8"/>
      <c r="BV53503" s="38"/>
    </row>
    <row r="53504" spans="44:74">
      <c r="AR53504" s="8"/>
      <c r="BV53504" s="38"/>
    </row>
    <row r="53505" spans="44:74">
      <c r="AR53505" s="8"/>
      <c r="BV53505" s="38"/>
    </row>
    <row r="53506" spans="44:74">
      <c r="AR53506" s="8"/>
      <c r="BV53506" s="38"/>
    </row>
    <row r="53507" spans="44:74">
      <c r="AR53507" s="8"/>
      <c r="BV53507" s="38"/>
    </row>
    <row r="53508" spans="44:74">
      <c r="AR53508" s="8"/>
      <c r="BV53508" s="38"/>
    </row>
    <row r="53509" spans="44:74">
      <c r="AR53509" s="8"/>
      <c r="BV53509" s="38"/>
    </row>
    <row r="53510" spans="44:74">
      <c r="AR53510" s="8"/>
      <c r="BV53510" s="38"/>
    </row>
    <row r="53511" spans="44:74">
      <c r="AR53511" s="8"/>
      <c r="BV53511" s="38"/>
    </row>
    <row r="53512" spans="44:74">
      <c r="AR53512" s="8"/>
      <c r="BV53512" s="38"/>
    </row>
    <row r="53513" spans="44:74">
      <c r="AR53513" s="8"/>
      <c r="BV53513" s="38"/>
    </row>
    <row r="53514" spans="44:74">
      <c r="AR53514" s="8"/>
      <c r="BV53514" s="38"/>
    </row>
    <row r="53515" spans="44:74">
      <c r="AR53515" s="8"/>
      <c r="BV53515" s="38"/>
    </row>
    <row r="53516" spans="44:74">
      <c r="AR53516" s="8"/>
      <c r="BV53516" s="38"/>
    </row>
    <row r="53517" spans="44:74">
      <c r="AR53517" s="8"/>
      <c r="BV53517" s="38"/>
    </row>
    <row r="53518" spans="44:74">
      <c r="AR53518" s="8"/>
      <c r="BV53518" s="38"/>
    </row>
    <row r="53519" spans="44:74">
      <c r="AR53519" s="8"/>
      <c r="BV53519" s="38"/>
    </row>
    <row r="53520" spans="44:74">
      <c r="AR53520" s="8"/>
      <c r="BV53520" s="38"/>
    </row>
    <row r="53521" spans="44:74">
      <c r="AR53521" s="8"/>
      <c r="BV53521" s="38"/>
    </row>
    <row r="53522" spans="44:74">
      <c r="AR53522" s="8"/>
      <c r="BV53522" s="38"/>
    </row>
    <row r="53523" spans="44:74">
      <c r="AR53523" s="8"/>
      <c r="BV53523" s="38"/>
    </row>
    <row r="53524" spans="44:74">
      <c r="AR53524" s="8"/>
      <c r="BV53524" s="38"/>
    </row>
    <row r="53525" spans="44:74">
      <c r="AR53525" s="8"/>
      <c r="BV53525" s="38"/>
    </row>
    <row r="53526" spans="44:74">
      <c r="AR53526" s="8"/>
      <c r="BV53526" s="38"/>
    </row>
    <row r="53527" spans="44:74">
      <c r="AR53527" s="8"/>
      <c r="BV53527" s="38"/>
    </row>
    <row r="53528" spans="44:74">
      <c r="AR53528" s="8"/>
      <c r="BV53528" s="38"/>
    </row>
    <row r="53529" spans="44:74">
      <c r="AR53529" s="8"/>
      <c r="BV53529" s="38"/>
    </row>
    <row r="53530" spans="44:74">
      <c r="AR53530" s="8"/>
      <c r="BV53530" s="38"/>
    </row>
    <row r="53531" spans="44:74">
      <c r="AR53531" s="8"/>
      <c r="BV53531" s="38"/>
    </row>
    <row r="53532" spans="44:74">
      <c r="AR53532" s="8"/>
      <c r="BV53532" s="38"/>
    </row>
    <row r="53533" spans="44:74">
      <c r="AR53533" s="8"/>
      <c r="BV53533" s="38"/>
    </row>
    <row r="53534" spans="44:74">
      <c r="AR53534" s="8"/>
      <c r="BV53534" s="38"/>
    </row>
    <row r="53535" spans="44:74">
      <c r="AR53535" s="8"/>
      <c r="BV53535" s="38"/>
    </row>
    <row r="53536" spans="44:74">
      <c r="AR53536" s="8"/>
      <c r="BV53536" s="38"/>
    </row>
    <row r="53537" spans="44:74">
      <c r="AR53537" s="8"/>
      <c r="BV53537" s="38"/>
    </row>
    <row r="53538" spans="44:74">
      <c r="AR53538" s="8"/>
      <c r="BV53538" s="38"/>
    </row>
    <row r="53539" spans="44:74">
      <c r="AR53539" s="8"/>
      <c r="BV53539" s="38"/>
    </row>
    <row r="53540" spans="44:74">
      <c r="AR53540" s="8"/>
      <c r="BV53540" s="38"/>
    </row>
    <row r="53541" spans="44:74">
      <c r="AR53541" s="8"/>
      <c r="BV53541" s="38"/>
    </row>
    <row r="53542" spans="44:74">
      <c r="AR53542" s="8"/>
      <c r="BV53542" s="38"/>
    </row>
    <row r="53543" spans="44:74">
      <c r="AR53543" s="8"/>
      <c r="BV53543" s="38"/>
    </row>
    <row r="53544" spans="44:74">
      <c r="AR53544" s="8"/>
      <c r="BV53544" s="38"/>
    </row>
    <row r="53545" spans="44:74">
      <c r="AR53545" s="8"/>
      <c r="BV53545" s="38"/>
    </row>
    <row r="53546" spans="44:74">
      <c r="AR53546" s="8"/>
      <c r="BV53546" s="38"/>
    </row>
    <row r="53547" spans="44:74">
      <c r="AR53547" s="8"/>
      <c r="BV53547" s="38"/>
    </row>
    <row r="53548" spans="44:74">
      <c r="AR53548" s="8"/>
      <c r="BV53548" s="38"/>
    </row>
    <row r="53549" spans="44:74">
      <c r="AR53549" s="8"/>
      <c r="BV53549" s="38"/>
    </row>
    <row r="53550" spans="44:74">
      <c r="AR53550" s="8"/>
      <c r="BV53550" s="38"/>
    </row>
    <row r="53551" spans="44:74">
      <c r="AR53551" s="8"/>
      <c r="BV53551" s="38"/>
    </row>
    <row r="53552" spans="44:74">
      <c r="AR53552" s="8"/>
      <c r="BV53552" s="38"/>
    </row>
    <row r="53553" spans="44:74">
      <c r="AR53553" s="8"/>
      <c r="BV53553" s="38"/>
    </row>
    <row r="53554" spans="44:74">
      <c r="AR53554" s="8"/>
      <c r="BV53554" s="38"/>
    </row>
    <row r="53555" spans="44:74">
      <c r="AR53555" s="8"/>
      <c r="BV53555" s="38"/>
    </row>
    <row r="53556" spans="44:74">
      <c r="AR53556" s="8"/>
      <c r="BV53556" s="38"/>
    </row>
    <row r="53557" spans="44:74">
      <c r="AR53557" s="8"/>
      <c r="BV53557" s="38"/>
    </row>
    <row r="53558" spans="44:74">
      <c r="AR53558" s="8"/>
      <c r="BV53558" s="38"/>
    </row>
    <row r="53559" spans="44:74">
      <c r="AR53559" s="8"/>
      <c r="BV53559" s="38"/>
    </row>
    <row r="53560" spans="44:74">
      <c r="AR53560" s="8"/>
      <c r="BV53560" s="38"/>
    </row>
    <row r="53561" spans="44:74">
      <c r="AR53561" s="8"/>
      <c r="BV53561" s="38"/>
    </row>
    <row r="53562" spans="44:74">
      <c r="AR53562" s="8"/>
      <c r="BV53562" s="38"/>
    </row>
    <row r="53563" spans="44:74">
      <c r="AR53563" s="8"/>
      <c r="BV53563" s="38"/>
    </row>
    <row r="53564" spans="44:74">
      <c r="AR53564" s="8"/>
      <c r="BV53564" s="38"/>
    </row>
    <row r="53565" spans="44:74">
      <c r="AR53565" s="8"/>
      <c r="BV53565" s="38"/>
    </row>
    <row r="53566" spans="44:74">
      <c r="AR53566" s="8"/>
      <c r="BV53566" s="38"/>
    </row>
    <row r="53567" spans="44:74">
      <c r="AR53567" s="8"/>
      <c r="BV53567" s="38"/>
    </row>
    <row r="53568" spans="44:74">
      <c r="AR53568" s="8"/>
      <c r="BV53568" s="38"/>
    </row>
    <row r="53569" spans="44:74">
      <c r="AR53569" s="8"/>
      <c r="BV53569" s="38"/>
    </row>
    <row r="53570" spans="44:74">
      <c r="AR53570" s="8"/>
      <c r="BV53570" s="38"/>
    </row>
    <row r="53571" spans="44:74">
      <c r="AR53571" s="8"/>
      <c r="BV53571" s="38"/>
    </row>
    <row r="53572" spans="44:74">
      <c r="AR53572" s="8"/>
      <c r="BV53572" s="38"/>
    </row>
    <row r="53573" spans="44:74">
      <c r="AR53573" s="8"/>
      <c r="BV53573" s="38"/>
    </row>
    <row r="53574" spans="44:74">
      <c r="AR53574" s="8"/>
      <c r="BV53574" s="38"/>
    </row>
    <row r="53575" spans="44:74">
      <c r="AR53575" s="8"/>
      <c r="BV53575" s="38"/>
    </row>
    <row r="53576" spans="44:74">
      <c r="AR53576" s="8"/>
      <c r="BV53576" s="38"/>
    </row>
    <row r="53577" spans="44:74">
      <c r="AR53577" s="8"/>
      <c r="BV53577" s="38"/>
    </row>
    <row r="53578" spans="44:74">
      <c r="AR53578" s="8"/>
      <c r="BV53578" s="38"/>
    </row>
    <row r="53579" spans="44:74">
      <c r="AR53579" s="8"/>
      <c r="BV53579" s="38"/>
    </row>
    <row r="53580" spans="44:74">
      <c r="AR53580" s="8"/>
      <c r="BV53580" s="38"/>
    </row>
    <row r="53581" spans="44:74">
      <c r="AR53581" s="8"/>
      <c r="BV53581" s="38"/>
    </row>
    <row r="53582" spans="44:74">
      <c r="AR53582" s="8"/>
      <c r="BV53582" s="38"/>
    </row>
    <row r="53583" spans="44:74">
      <c r="AR53583" s="8"/>
      <c r="BV53583" s="38"/>
    </row>
    <row r="53584" spans="44:74">
      <c r="AR53584" s="8"/>
      <c r="BV53584" s="38"/>
    </row>
    <row r="53585" spans="44:74">
      <c r="AR53585" s="8"/>
      <c r="BV53585" s="38"/>
    </row>
    <row r="53586" spans="44:74">
      <c r="AR53586" s="8"/>
      <c r="BV53586" s="38"/>
    </row>
    <row r="53587" spans="44:74">
      <c r="AR53587" s="8"/>
      <c r="BV53587" s="38"/>
    </row>
    <row r="53588" spans="44:74">
      <c r="AR53588" s="8"/>
      <c r="BV53588" s="38"/>
    </row>
    <row r="53589" spans="44:74">
      <c r="AR53589" s="8"/>
      <c r="BV53589" s="38"/>
    </row>
    <row r="53590" spans="44:74">
      <c r="AR53590" s="8"/>
      <c r="BV53590" s="38"/>
    </row>
    <row r="53591" spans="44:74">
      <c r="AR53591" s="8"/>
      <c r="BV53591" s="38"/>
    </row>
    <row r="53592" spans="44:74">
      <c r="AR53592" s="8"/>
      <c r="BV53592" s="38"/>
    </row>
    <row r="53593" spans="44:74">
      <c r="AR53593" s="8"/>
      <c r="BV53593" s="38"/>
    </row>
    <row r="53594" spans="44:74">
      <c r="AR53594" s="8"/>
      <c r="BV53594" s="38"/>
    </row>
    <row r="53595" spans="44:74">
      <c r="AR53595" s="8"/>
      <c r="BV53595" s="38"/>
    </row>
    <row r="53596" spans="44:74">
      <c r="AR53596" s="8"/>
      <c r="BV53596" s="38"/>
    </row>
    <row r="53597" spans="44:74">
      <c r="AR53597" s="8"/>
      <c r="BV53597" s="38"/>
    </row>
    <row r="53598" spans="44:74">
      <c r="AR53598" s="8"/>
      <c r="BV53598" s="38"/>
    </row>
    <row r="53599" spans="44:74">
      <c r="AR53599" s="8"/>
      <c r="BV53599" s="38"/>
    </row>
    <row r="53600" spans="44:74">
      <c r="AR53600" s="8"/>
      <c r="BV53600" s="38"/>
    </row>
    <row r="53601" spans="44:74">
      <c r="AR53601" s="8"/>
      <c r="BV53601" s="38"/>
    </row>
    <row r="53602" spans="44:74">
      <c r="AR53602" s="8"/>
      <c r="BV53602" s="38"/>
    </row>
    <row r="53603" spans="44:74">
      <c r="AR53603" s="8"/>
      <c r="BV53603" s="38"/>
    </row>
    <row r="53604" spans="44:74">
      <c r="AR53604" s="8"/>
      <c r="BV53604" s="38"/>
    </row>
    <row r="53605" spans="44:74">
      <c r="AR53605" s="8"/>
      <c r="BV53605" s="38"/>
    </row>
    <row r="53606" spans="44:74">
      <c r="AR53606" s="8"/>
      <c r="BV53606" s="38"/>
    </row>
    <row r="53607" spans="44:74">
      <c r="AR53607" s="8"/>
      <c r="BV53607" s="38"/>
    </row>
    <row r="53608" spans="44:74">
      <c r="AR53608" s="8"/>
      <c r="BV53608" s="38"/>
    </row>
    <row r="53609" spans="44:74">
      <c r="AR53609" s="8"/>
      <c r="BV53609" s="38"/>
    </row>
    <row r="53610" spans="44:74">
      <c r="AR53610" s="8"/>
      <c r="BV53610" s="38"/>
    </row>
    <row r="53611" spans="44:74">
      <c r="AR53611" s="8"/>
      <c r="BV53611" s="38"/>
    </row>
    <row r="53612" spans="44:74">
      <c r="AR53612" s="8"/>
      <c r="BV53612" s="38"/>
    </row>
    <row r="53613" spans="44:74">
      <c r="AR53613" s="8"/>
      <c r="BV53613" s="38"/>
    </row>
    <row r="53614" spans="44:74">
      <c r="AR53614" s="8"/>
      <c r="BV53614" s="38"/>
    </row>
    <row r="53615" spans="44:74">
      <c r="AR53615" s="8"/>
      <c r="BV53615" s="38"/>
    </row>
    <row r="53616" spans="44:74">
      <c r="AR53616" s="8"/>
      <c r="BV53616" s="38"/>
    </row>
    <row r="53617" spans="44:74">
      <c r="AR53617" s="8"/>
      <c r="BV53617" s="38"/>
    </row>
    <row r="53618" spans="44:74">
      <c r="AR53618" s="8"/>
      <c r="BV53618" s="38"/>
    </row>
    <row r="53619" spans="44:74">
      <c r="AR53619" s="8"/>
      <c r="BV53619" s="38"/>
    </row>
    <row r="53620" spans="44:74">
      <c r="AR53620" s="8"/>
      <c r="BV53620" s="38"/>
    </row>
    <row r="53621" spans="44:74">
      <c r="AR53621" s="8"/>
      <c r="BV53621" s="38"/>
    </row>
    <row r="53622" spans="44:74">
      <c r="AR53622" s="8"/>
      <c r="BV53622" s="38"/>
    </row>
    <row r="53623" spans="44:74">
      <c r="AR53623" s="8"/>
      <c r="BV53623" s="38"/>
    </row>
    <row r="53624" spans="44:74">
      <c r="AR53624" s="8"/>
      <c r="BV53624" s="38"/>
    </row>
    <row r="53625" spans="44:74">
      <c r="AR53625" s="8"/>
      <c r="BV53625" s="38"/>
    </row>
    <row r="53626" spans="44:74">
      <c r="AR53626" s="8"/>
      <c r="BV53626" s="38"/>
    </row>
    <row r="53627" spans="44:74">
      <c r="AR53627" s="8"/>
      <c r="BV53627" s="38"/>
    </row>
    <row r="53628" spans="44:74">
      <c r="AR53628" s="8"/>
      <c r="BV53628" s="38"/>
    </row>
    <row r="53629" spans="44:74">
      <c r="AR53629" s="8"/>
      <c r="BV53629" s="38"/>
    </row>
    <row r="53630" spans="44:74">
      <c r="AR53630" s="8"/>
      <c r="BV53630" s="38"/>
    </row>
    <row r="53631" spans="44:74">
      <c r="AR53631" s="8"/>
      <c r="BV53631" s="38"/>
    </row>
    <row r="53632" spans="44:74">
      <c r="AR53632" s="8"/>
      <c r="BV53632" s="38"/>
    </row>
    <row r="53633" spans="44:74">
      <c r="AR53633" s="8"/>
      <c r="BV53633" s="38"/>
    </row>
    <row r="53634" spans="44:74">
      <c r="AR53634" s="8"/>
      <c r="BV53634" s="38"/>
    </row>
    <row r="53635" spans="44:74">
      <c r="AR53635" s="8"/>
      <c r="BV53635" s="38"/>
    </row>
    <row r="53636" spans="44:74">
      <c r="AR53636" s="8"/>
      <c r="BV53636" s="38"/>
    </row>
    <row r="53637" spans="44:74">
      <c r="AR53637" s="8"/>
      <c r="BV53637" s="38"/>
    </row>
    <row r="53638" spans="44:74">
      <c r="AR53638" s="8"/>
      <c r="BV53638" s="38"/>
    </row>
    <row r="53639" spans="44:74">
      <c r="AR53639" s="8"/>
      <c r="BV53639" s="38"/>
    </row>
    <row r="53640" spans="44:74">
      <c r="AR53640" s="8"/>
      <c r="BV53640" s="38"/>
    </row>
    <row r="53641" spans="44:74">
      <c r="AR53641" s="8"/>
      <c r="BV53641" s="38"/>
    </row>
    <row r="53642" spans="44:74">
      <c r="AR53642" s="8"/>
      <c r="BV53642" s="38"/>
    </row>
    <row r="53643" spans="44:74">
      <c r="AR53643" s="8"/>
      <c r="BV53643" s="38"/>
    </row>
    <row r="53644" spans="44:74">
      <c r="AR53644" s="8"/>
      <c r="BV53644" s="38"/>
    </row>
    <row r="53645" spans="44:74">
      <c r="AR53645" s="8"/>
      <c r="BV53645" s="38"/>
    </row>
    <row r="53646" spans="44:74">
      <c r="AR53646" s="8"/>
      <c r="BV53646" s="38"/>
    </row>
    <row r="53647" spans="44:74">
      <c r="AR53647" s="8"/>
      <c r="BV53647" s="38"/>
    </row>
    <row r="53648" spans="44:74">
      <c r="AR53648" s="8"/>
      <c r="BV53648" s="38"/>
    </row>
    <row r="53649" spans="44:74">
      <c r="AR53649" s="8"/>
      <c r="BV53649" s="38"/>
    </row>
    <row r="53650" spans="44:74">
      <c r="AR53650" s="8"/>
      <c r="BV53650" s="38"/>
    </row>
    <row r="53651" spans="44:74">
      <c r="AR53651" s="8"/>
      <c r="BV53651" s="38"/>
    </row>
    <row r="53652" spans="44:74">
      <c r="AR53652" s="8"/>
      <c r="BV53652" s="38"/>
    </row>
    <row r="53653" spans="44:74">
      <c r="AR53653" s="8"/>
      <c r="BV53653" s="38"/>
    </row>
    <row r="53654" spans="44:74">
      <c r="AR53654" s="8"/>
      <c r="BV53654" s="38"/>
    </row>
    <row r="53655" spans="44:74">
      <c r="AR53655" s="8"/>
      <c r="BV53655" s="38"/>
    </row>
    <row r="53656" spans="44:74">
      <c r="AR53656" s="8"/>
      <c r="BV53656" s="38"/>
    </row>
    <row r="53657" spans="44:74">
      <c r="AR53657" s="8"/>
      <c r="BV53657" s="38"/>
    </row>
    <row r="53658" spans="44:74">
      <c r="AR53658" s="8"/>
      <c r="BV53658" s="38"/>
    </row>
    <row r="53659" spans="44:74">
      <c r="AR53659" s="8"/>
      <c r="BV53659" s="38"/>
    </row>
    <row r="53660" spans="44:74">
      <c r="AR53660" s="8"/>
      <c r="BV53660" s="38"/>
    </row>
    <row r="53661" spans="44:74">
      <c r="AR53661" s="8"/>
      <c r="BV53661" s="38"/>
    </row>
    <row r="53662" spans="44:74">
      <c r="AR53662" s="8"/>
      <c r="BV53662" s="38"/>
    </row>
    <row r="53663" spans="44:74">
      <c r="AR53663" s="8"/>
      <c r="BV53663" s="38"/>
    </row>
    <row r="53664" spans="44:74">
      <c r="AR53664" s="8"/>
      <c r="BV53664" s="38"/>
    </row>
    <row r="53665" spans="44:74">
      <c r="AR53665" s="8"/>
      <c r="BV53665" s="38"/>
    </row>
    <row r="53666" spans="44:74">
      <c r="AR53666" s="8"/>
      <c r="BV53666" s="38"/>
    </row>
    <row r="53667" spans="44:74">
      <c r="AR53667" s="8"/>
      <c r="BV53667" s="38"/>
    </row>
    <row r="53668" spans="44:74">
      <c r="AR53668" s="8"/>
      <c r="BV53668" s="38"/>
    </row>
    <row r="53669" spans="44:74">
      <c r="AR53669" s="8"/>
      <c r="BV53669" s="38"/>
    </row>
    <row r="53670" spans="44:74">
      <c r="AR53670" s="8"/>
      <c r="BV53670" s="38"/>
    </row>
    <row r="53671" spans="44:74">
      <c r="AR53671" s="8"/>
      <c r="BV53671" s="38"/>
    </row>
    <row r="53672" spans="44:74">
      <c r="AR53672" s="8"/>
      <c r="BV53672" s="38"/>
    </row>
    <row r="53673" spans="44:74">
      <c r="AR53673" s="8"/>
      <c r="BV53673" s="38"/>
    </row>
    <row r="53674" spans="44:74">
      <c r="AR53674" s="8"/>
      <c r="BV53674" s="38"/>
    </row>
    <row r="53675" spans="44:74">
      <c r="AR53675" s="8"/>
      <c r="BV53675" s="38"/>
    </row>
    <row r="53676" spans="44:74">
      <c r="AR53676" s="8"/>
      <c r="BV53676" s="38"/>
    </row>
    <row r="53677" spans="44:74">
      <c r="AR53677" s="8"/>
      <c r="BV53677" s="38"/>
    </row>
    <row r="53678" spans="44:74">
      <c r="AR53678" s="8"/>
      <c r="BV53678" s="38"/>
    </row>
    <row r="53679" spans="44:74">
      <c r="AR53679" s="8"/>
      <c r="BV53679" s="38"/>
    </row>
    <row r="53680" spans="44:74">
      <c r="AR53680" s="8"/>
      <c r="BV53680" s="38"/>
    </row>
    <row r="53681" spans="44:74">
      <c r="AR53681" s="8"/>
      <c r="BV53681" s="38"/>
    </row>
    <row r="53682" spans="44:74">
      <c r="AR53682" s="8"/>
      <c r="BV53682" s="38"/>
    </row>
    <row r="53683" spans="44:74">
      <c r="AR53683" s="8"/>
      <c r="BV53683" s="38"/>
    </row>
    <row r="53684" spans="44:74">
      <c r="AR53684" s="8"/>
      <c r="BV53684" s="38"/>
    </row>
    <row r="53685" spans="44:74">
      <c r="AR53685" s="8"/>
      <c r="BV53685" s="38"/>
    </row>
    <row r="53686" spans="44:74">
      <c r="AR53686" s="8"/>
      <c r="BV53686" s="38"/>
    </row>
    <row r="53687" spans="44:74">
      <c r="AR53687" s="8"/>
      <c r="BV53687" s="38"/>
    </row>
    <row r="53688" spans="44:74">
      <c r="AR53688" s="8"/>
      <c r="BV53688" s="38"/>
    </row>
    <row r="53689" spans="44:74">
      <c r="AR53689" s="8"/>
      <c r="BV53689" s="38"/>
    </row>
    <row r="53690" spans="44:74">
      <c r="AR53690" s="8"/>
      <c r="BV53690" s="38"/>
    </row>
    <row r="53691" spans="44:74">
      <c r="AR53691" s="8"/>
      <c r="BV53691" s="38"/>
    </row>
    <row r="53692" spans="44:74">
      <c r="AR53692" s="8"/>
      <c r="BV53692" s="38"/>
    </row>
    <row r="53693" spans="44:74">
      <c r="AR53693" s="8"/>
      <c r="BV53693" s="38"/>
    </row>
    <row r="53694" spans="44:74">
      <c r="AR53694" s="8"/>
      <c r="BV53694" s="38"/>
    </row>
    <row r="53695" spans="44:74">
      <c r="AR53695" s="8"/>
      <c r="BV53695" s="38"/>
    </row>
    <row r="53696" spans="44:74">
      <c r="AR53696" s="8"/>
      <c r="BV53696" s="38"/>
    </row>
    <row r="53697" spans="44:74">
      <c r="AR53697" s="8"/>
      <c r="BV53697" s="38"/>
    </row>
    <row r="53698" spans="44:74">
      <c r="AR53698" s="8"/>
      <c r="BV53698" s="38"/>
    </row>
    <row r="53699" spans="44:74">
      <c r="AR53699" s="8"/>
      <c r="BV53699" s="38"/>
    </row>
    <row r="53700" spans="44:74">
      <c r="AR53700" s="8"/>
      <c r="BV53700" s="38"/>
    </row>
    <row r="53701" spans="44:74">
      <c r="AR53701" s="8"/>
      <c r="BV53701" s="38"/>
    </row>
    <row r="53702" spans="44:74">
      <c r="AR53702" s="8"/>
      <c r="BV53702" s="38"/>
    </row>
    <row r="53703" spans="44:74">
      <c r="AR53703" s="8"/>
      <c r="BV53703" s="38"/>
    </row>
    <row r="53704" spans="44:74">
      <c r="AR53704" s="8"/>
      <c r="BV53704" s="38"/>
    </row>
    <row r="53705" spans="44:74">
      <c r="AR53705" s="8"/>
      <c r="BV53705" s="38"/>
    </row>
    <row r="53706" spans="44:74">
      <c r="AR53706" s="8"/>
      <c r="BV53706" s="38"/>
    </row>
    <row r="53707" spans="44:74">
      <c r="AR53707" s="8"/>
      <c r="BV53707" s="38"/>
    </row>
    <row r="53708" spans="44:74">
      <c r="AR53708" s="8"/>
      <c r="BV53708" s="38"/>
    </row>
    <row r="53709" spans="44:74">
      <c r="AR53709" s="8"/>
      <c r="BV53709" s="38"/>
    </row>
    <row r="53710" spans="44:74">
      <c r="AR53710" s="8"/>
      <c r="BV53710" s="38"/>
    </row>
    <row r="53711" spans="44:74">
      <c r="AR53711" s="8"/>
      <c r="BV53711" s="38"/>
    </row>
    <row r="53712" spans="44:74">
      <c r="AR53712" s="8"/>
      <c r="BV53712" s="38"/>
    </row>
    <row r="53713" spans="44:74">
      <c r="AR53713" s="8"/>
      <c r="BV53713" s="38"/>
    </row>
    <row r="53714" spans="44:74">
      <c r="AR53714" s="8"/>
      <c r="BV53714" s="38"/>
    </row>
    <row r="53715" spans="44:74">
      <c r="AR53715" s="8"/>
      <c r="BV53715" s="38"/>
    </row>
    <row r="53716" spans="44:74">
      <c r="AR53716" s="8"/>
      <c r="BV53716" s="38"/>
    </row>
    <row r="53717" spans="44:74">
      <c r="AR53717" s="8"/>
      <c r="BV53717" s="38"/>
    </row>
    <row r="53718" spans="44:74">
      <c r="AR53718" s="8"/>
      <c r="BV53718" s="38"/>
    </row>
    <row r="53719" spans="44:74">
      <c r="AR53719" s="8"/>
      <c r="BV53719" s="38"/>
    </row>
    <row r="53720" spans="44:74">
      <c r="AR53720" s="8"/>
      <c r="BV53720" s="38"/>
    </row>
    <row r="53721" spans="44:74">
      <c r="AR53721" s="8"/>
      <c r="BV53721" s="38"/>
    </row>
    <row r="53722" spans="44:74">
      <c r="AR53722" s="8"/>
      <c r="BV53722" s="38"/>
    </row>
    <row r="53723" spans="44:74">
      <c r="AR53723" s="8"/>
      <c r="BV53723" s="38"/>
    </row>
    <row r="53724" spans="44:74">
      <c r="AR53724" s="8"/>
      <c r="BV53724" s="38"/>
    </row>
    <row r="53725" spans="44:74">
      <c r="AR53725" s="8"/>
      <c r="BV53725" s="38"/>
    </row>
    <row r="53726" spans="44:74">
      <c r="AR53726" s="8"/>
      <c r="BV53726" s="38"/>
    </row>
    <row r="53727" spans="44:74">
      <c r="AR53727" s="8"/>
      <c r="BV53727" s="38"/>
    </row>
    <row r="53728" spans="44:74">
      <c r="AR53728" s="8"/>
      <c r="BV53728" s="38"/>
    </row>
    <row r="53729" spans="44:74">
      <c r="AR53729" s="8"/>
      <c r="BV53729" s="38"/>
    </row>
    <row r="53730" spans="44:74">
      <c r="AR53730" s="8"/>
      <c r="BV53730" s="38"/>
    </row>
    <row r="53731" spans="44:74">
      <c r="AR53731" s="8"/>
      <c r="BV53731" s="38"/>
    </row>
    <row r="53732" spans="44:74">
      <c r="AR53732" s="8"/>
      <c r="BV53732" s="38"/>
    </row>
    <row r="53733" spans="44:74">
      <c r="AR53733" s="8"/>
      <c r="BV53733" s="38"/>
    </row>
    <row r="53734" spans="44:74">
      <c r="AR53734" s="8"/>
      <c r="BV53734" s="38"/>
    </row>
    <row r="53735" spans="44:74">
      <c r="AR53735" s="8"/>
      <c r="BV53735" s="38"/>
    </row>
    <row r="53736" spans="44:74">
      <c r="AR53736" s="8"/>
      <c r="BV53736" s="38"/>
    </row>
    <row r="53737" spans="44:74">
      <c r="AR53737" s="8"/>
      <c r="BV53737" s="38"/>
    </row>
    <row r="53738" spans="44:74">
      <c r="AR53738" s="8"/>
      <c r="BV53738" s="38"/>
    </row>
    <row r="53739" spans="44:74">
      <c r="AR53739" s="8"/>
      <c r="BV53739" s="38"/>
    </row>
    <row r="53740" spans="44:74">
      <c r="AR53740" s="8"/>
      <c r="BV53740" s="38"/>
    </row>
    <row r="53741" spans="44:74">
      <c r="AR53741" s="8"/>
      <c r="BV53741" s="38"/>
    </row>
    <row r="53742" spans="44:74">
      <c r="AR53742" s="8"/>
      <c r="BV53742" s="38"/>
    </row>
    <row r="53743" spans="44:74">
      <c r="AR53743" s="8"/>
      <c r="BV53743" s="38"/>
    </row>
    <row r="53744" spans="44:74">
      <c r="AR53744" s="8"/>
      <c r="BV53744" s="38"/>
    </row>
    <row r="53745" spans="44:74">
      <c r="AR53745" s="8"/>
      <c r="BV53745" s="38"/>
    </row>
    <row r="53746" spans="44:74">
      <c r="AR53746" s="8"/>
      <c r="BV53746" s="38"/>
    </row>
    <row r="53747" spans="44:74">
      <c r="AR53747" s="8"/>
      <c r="BV53747" s="38"/>
    </row>
    <row r="53748" spans="44:74">
      <c r="AR53748" s="8"/>
      <c r="BV53748" s="38"/>
    </row>
    <row r="53749" spans="44:74">
      <c r="AR53749" s="8"/>
      <c r="BV53749" s="38"/>
    </row>
    <row r="53750" spans="44:74">
      <c r="AR53750" s="8"/>
      <c r="BV53750" s="38"/>
    </row>
    <row r="53751" spans="44:74">
      <c r="AR53751" s="8"/>
      <c r="BV53751" s="38"/>
    </row>
    <row r="53752" spans="44:74">
      <c r="AR53752" s="8"/>
      <c r="BV53752" s="38"/>
    </row>
    <row r="53753" spans="44:74">
      <c r="AR53753" s="8"/>
      <c r="BV53753" s="38"/>
    </row>
    <row r="53754" spans="44:74">
      <c r="AR53754" s="8"/>
      <c r="BV53754" s="38"/>
    </row>
    <row r="53755" spans="44:74">
      <c r="AR53755" s="8"/>
      <c r="BV53755" s="38"/>
    </row>
    <row r="53756" spans="44:74">
      <c r="AR53756" s="8"/>
      <c r="BV53756" s="38"/>
    </row>
    <row r="53757" spans="44:74">
      <c r="AR53757" s="8"/>
      <c r="BV53757" s="38"/>
    </row>
    <row r="53758" spans="44:74">
      <c r="AR53758" s="8"/>
      <c r="BV53758" s="38"/>
    </row>
    <row r="53759" spans="44:74">
      <c r="AR53759" s="8"/>
      <c r="BV53759" s="38"/>
    </row>
    <row r="53760" spans="44:74">
      <c r="AR53760" s="8"/>
      <c r="BV53760" s="38"/>
    </row>
    <row r="53761" spans="44:74">
      <c r="AR53761" s="8"/>
      <c r="BV53761" s="38"/>
    </row>
    <row r="53762" spans="44:74">
      <c r="AR53762" s="8"/>
      <c r="BV53762" s="38"/>
    </row>
    <row r="53763" spans="44:74">
      <c r="AR53763" s="8"/>
      <c r="BV53763" s="38"/>
    </row>
    <row r="53764" spans="44:74">
      <c r="AR53764" s="8"/>
      <c r="BV53764" s="38"/>
    </row>
    <row r="53765" spans="44:74">
      <c r="AR53765" s="8"/>
      <c r="BV53765" s="38"/>
    </row>
    <row r="53766" spans="44:74">
      <c r="AR53766" s="8"/>
      <c r="BV53766" s="38"/>
    </row>
    <row r="53767" spans="44:74">
      <c r="AR53767" s="8"/>
      <c r="BV53767" s="38"/>
    </row>
    <row r="53768" spans="44:74">
      <c r="AR53768" s="8"/>
      <c r="BV53768" s="38"/>
    </row>
    <row r="53769" spans="44:74">
      <c r="AR53769" s="8"/>
      <c r="BV53769" s="38"/>
    </row>
    <row r="53770" spans="44:74">
      <c r="AR53770" s="8"/>
      <c r="BV53770" s="38"/>
    </row>
    <row r="53771" spans="44:74">
      <c r="AR53771" s="8"/>
      <c r="BV53771" s="38"/>
    </row>
    <row r="53772" spans="44:74">
      <c r="AR53772" s="8"/>
      <c r="BV53772" s="38"/>
    </row>
    <row r="53773" spans="44:74">
      <c r="AR53773" s="8"/>
      <c r="BV53773" s="38"/>
    </row>
    <row r="53774" spans="44:74">
      <c r="AR53774" s="8"/>
      <c r="BV53774" s="38"/>
    </row>
    <row r="53775" spans="44:74">
      <c r="AR53775" s="8"/>
      <c r="BV53775" s="38"/>
    </row>
    <row r="53776" spans="44:74">
      <c r="AR53776" s="8"/>
      <c r="BV53776" s="38"/>
    </row>
    <row r="53777" spans="44:74">
      <c r="AR53777" s="8"/>
      <c r="BV53777" s="38"/>
    </row>
    <row r="53778" spans="44:74">
      <c r="AR53778" s="8"/>
      <c r="BV53778" s="38"/>
    </row>
    <row r="53779" spans="44:74">
      <c r="AR53779" s="8"/>
      <c r="BV53779" s="38"/>
    </row>
    <row r="53780" spans="44:74">
      <c r="AR53780" s="8"/>
      <c r="BV53780" s="38"/>
    </row>
    <row r="53781" spans="44:74">
      <c r="AR53781" s="8"/>
      <c r="BV53781" s="38"/>
    </row>
    <row r="53782" spans="44:74">
      <c r="AR53782" s="8"/>
      <c r="BV53782" s="38"/>
    </row>
    <row r="53783" spans="44:74">
      <c r="AR53783" s="8"/>
      <c r="BV53783" s="38"/>
    </row>
    <row r="53784" spans="44:74">
      <c r="AR53784" s="8"/>
      <c r="BV53784" s="38"/>
    </row>
    <row r="53785" spans="44:74">
      <c r="AR53785" s="8"/>
      <c r="BV53785" s="38"/>
    </row>
    <row r="53786" spans="44:74">
      <c r="AR53786" s="8"/>
      <c r="BV53786" s="38"/>
    </row>
    <row r="53787" spans="44:74">
      <c r="AR53787" s="8"/>
      <c r="BV53787" s="38"/>
    </row>
    <row r="53788" spans="44:74">
      <c r="AR53788" s="8"/>
      <c r="BV53788" s="38"/>
    </row>
    <row r="53789" spans="44:74">
      <c r="AR53789" s="8"/>
      <c r="BV53789" s="38"/>
    </row>
    <row r="53790" spans="44:74">
      <c r="AR53790" s="8"/>
      <c r="BV53790" s="38"/>
    </row>
    <row r="53791" spans="44:74">
      <c r="AR53791" s="8"/>
      <c r="BV53791" s="38"/>
    </row>
    <row r="53792" spans="44:74">
      <c r="AR53792" s="8"/>
      <c r="BV53792" s="38"/>
    </row>
    <row r="53793" spans="44:74">
      <c r="AR53793" s="8"/>
      <c r="BV53793" s="38"/>
    </row>
    <row r="53794" spans="44:74">
      <c r="AR53794" s="8"/>
      <c r="BV53794" s="38"/>
    </row>
    <row r="53795" spans="44:74">
      <c r="AR53795" s="8"/>
      <c r="BV53795" s="38"/>
    </row>
    <row r="53796" spans="44:74">
      <c r="AR53796" s="8"/>
      <c r="BV53796" s="38"/>
    </row>
    <row r="53797" spans="44:74">
      <c r="AR53797" s="8"/>
      <c r="BV53797" s="38"/>
    </row>
    <row r="53798" spans="44:74">
      <c r="AR53798" s="8"/>
      <c r="BV53798" s="38"/>
    </row>
    <row r="53799" spans="44:74">
      <c r="AR53799" s="8"/>
      <c r="BV53799" s="38"/>
    </row>
    <row r="53800" spans="44:74">
      <c r="AR53800" s="8"/>
      <c r="BV53800" s="38"/>
    </row>
    <row r="53801" spans="44:74">
      <c r="AR53801" s="8"/>
      <c r="BV53801" s="38"/>
    </row>
    <row r="53802" spans="44:74">
      <c r="AR53802" s="8"/>
      <c r="BV53802" s="38"/>
    </row>
    <row r="53803" spans="44:74">
      <c r="AR53803" s="8"/>
      <c r="BV53803" s="38"/>
    </row>
    <row r="53804" spans="44:74">
      <c r="AR53804" s="8"/>
      <c r="BV53804" s="38"/>
    </row>
    <row r="53805" spans="44:74">
      <c r="AR53805" s="8"/>
      <c r="BV53805" s="38"/>
    </row>
    <row r="53806" spans="44:74">
      <c r="AR53806" s="8"/>
      <c r="BV53806" s="38"/>
    </row>
    <row r="53807" spans="44:74">
      <c r="AR53807" s="8"/>
      <c r="BV53807" s="38"/>
    </row>
    <row r="53808" spans="44:74">
      <c r="AR53808" s="8"/>
      <c r="BV53808" s="38"/>
    </row>
    <row r="53809" spans="44:74">
      <c r="AR53809" s="8"/>
      <c r="BV53809" s="38"/>
    </row>
    <row r="53810" spans="44:74">
      <c r="AR53810" s="8"/>
      <c r="BV53810" s="38"/>
    </row>
    <row r="53811" spans="44:74">
      <c r="AR53811" s="8"/>
      <c r="BV53811" s="38"/>
    </row>
    <row r="53812" spans="44:74">
      <c r="AR53812" s="8"/>
      <c r="BV53812" s="38"/>
    </row>
    <row r="53813" spans="44:74">
      <c r="AR53813" s="8"/>
      <c r="BV53813" s="38"/>
    </row>
    <row r="53814" spans="44:74">
      <c r="AR53814" s="8"/>
      <c r="BV53814" s="38"/>
    </row>
    <row r="53815" spans="44:74">
      <c r="AR53815" s="8"/>
      <c r="BV53815" s="38"/>
    </row>
    <row r="53816" spans="44:74">
      <c r="AR53816" s="8"/>
      <c r="BV53816" s="38"/>
    </row>
    <row r="53817" spans="44:74">
      <c r="AR53817" s="8"/>
      <c r="BV53817" s="38"/>
    </row>
    <row r="53818" spans="44:74">
      <c r="AR53818" s="8"/>
      <c r="BV53818" s="38"/>
    </row>
    <row r="53819" spans="44:74">
      <c r="AR53819" s="8"/>
      <c r="BV53819" s="38"/>
    </row>
    <row r="53820" spans="44:74">
      <c r="AR53820" s="8"/>
      <c r="BV53820" s="38"/>
    </row>
    <row r="53821" spans="44:74">
      <c r="AR53821" s="8"/>
      <c r="BV53821" s="38"/>
    </row>
    <row r="53822" spans="44:74">
      <c r="AR53822" s="8"/>
      <c r="BV53822" s="38"/>
    </row>
    <row r="53823" spans="44:74">
      <c r="AR53823" s="8"/>
      <c r="BV53823" s="38"/>
    </row>
    <row r="53824" spans="44:74">
      <c r="AR53824" s="8"/>
      <c r="BV53824" s="38"/>
    </row>
    <row r="53825" spans="44:74">
      <c r="AR53825" s="8"/>
      <c r="BV53825" s="38"/>
    </row>
    <row r="53826" spans="44:74">
      <c r="AR53826" s="8"/>
      <c r="BV53826" s="38"/>
    </row>
    <row r="53827" spans="44:74">
      <c r="AR53827" s="8"/>
      <c r="BV53827" s="38"/>
    </row>
    <row r="53828" spans="44:74">
      <c r="AR53828" s="8"/>
      <c r="BV53828" s="38"/>
    </row>
    <row r="53829" spans="44:74">
      <c r="AR53829" s="8"/>
      <c r="BV53829" s="38"/>
    </row>
    <row r="53830" spans="44:74">
      <c r="AR53830" s="8"/>
      <c r="BV53830" s="38"/>
    </row>
    <row r="53831" spans="44:74">
      <c r="AR53831" s="8"/>
      <c r="BV53831" s="38"/>
    </row>
    <row r="53832" spans="44:74">
      <c r="AR53832" s="8"/>
      <c r="BV53832" s="38"/>
    </row>
    <row r="53833" spans="44:74">
      <c r="AR53833" s="8"/>
      <c r="BV53833" s="38"/>
    </row>
    <row r="53834" spans="44:74">
      <c r="AR53834" s="8"/>
      <c r="BV53834" s="38"/>
    </row>
    <row r="53835" spans="44:74">
      <c r="AR53835" s="8"/>
      <c r="BV53835" s="38"/>
    </row>
    <row r="53836" spans="44:74">
      <c r="AR53836" s="8"/>
      <c r="BV53836" s="38"/>
    </row>
    <row r="53837" spans="44:74">
      <c r="AR53837" s="8"/>
      <c r="BV53837" s="38"/>
    </row>
    <row r="53838" spans="44:74">
      <c r="AR53838" s="8"/>
      <c r="BV53838" s="38"/>
    </row>
    <row r="53839" spans="44:74">
      <c r="AR53839" s="8"/>
      <c r="BV53839" s="38"/>
    </row>
    <row r="53840" spans="44:74">
      <c r="AR53840" s="8"/>
      <c r="BV53840" s="38"/>
    </row>
    <row r="53841" spans="44:74">
      <c r="AR53841" s="8"/>
      <c r="BV53841" s="38"/>
    </row>
    <row r="53842" spans="44:74">
      <c r="AR53842" s="8"/>
      <c r="BV53842" s="38"/>
    </row>
    <row r="53843" spans="44:74">
      <c r="AR53843" s="8"/>
      <c r="BV53843" s="38"/>
    </row>
    <row r="53844" spans="44:74">
      <c r="AR53844" s="8"/>
      <c r="BV53844" s="38"/>
    </row>
    <row r="53845" spans="44:74">
      <c r="AR53845" s="8"/>
      <c r="BV53845" s="38"/>
    </row>
    <row r="53846" spans="44:74">
      <c r="AR53846" s="8"/>
      <c r="BV53846" s="38"/>
    </row>
    <row r="53847" spans="44:74">
      <c r="AR53847" s="8"/>
      <c r="BV53847" s="38"/>
    </row>
    <row r="53848" spans="44:74">
      <c r="AR53848" s="8"/>
      <c r="BV53848" s="38"/>
    </row>
    <row r="53849" spans="44:74">
      <c r="AR53849" s="8"/>
      <c r="BV53849" s="38"/>
    </row>
    <row r="53850" spans="44:74">
      <c r="AR53850" s="8"/>
      <c r="BV53850" s="38"/>
    </row>
    <row r="53851" spans="44:74">
      <c r="AR53851" s="8"/>
      <c r="BV53851" s="38"/>
    </row>
    <row r="53852" spans="44:74">
      <c r="AR53852" s="8"/>
      <c r="BV53852" s="38"/>
    </row>
    <row r="53853" spans="44:74">
      <c r="AR53853" s="8"/>
      <c r="BV53853" s="38"/>
    </row>
    <row r="53854" spans="44:74">
      <c r="AR53854" s="8"/>
      <c r="BV53854" s="38"/>
    </row>
    <row r="53855" spans="44:74">
      <c r="AR53855" s="8"/>
      <c r="BV53855" s="38"/>
    </row>
    <row r="53856" spans="44:74">
      <c r="AR53856" s="8"/>
      <c r="BV53856" s="38"/>
    </row>
    <row r="53857" spans="44:74">
      <c r="AR53857" s="8"/>
      <c r="BV53857" s="38"/>
    </row>
    <row r="53858" spans="44:74">
      <c r="AR53858" s="8"/>
      <c r="BV53858" s="38"/>
    </row>
    <row r="53859" spans="44:74">
      <c r="AR53859" s="8"/>
      <c r="BV53859" s="38"/>
    </row>
    <row r="53860" spans="44:74">
      <c r="AR53860" s="8"/>
      <c r="BV53860" s="38"/>
    </row>
    <row r="53861" spans="44:74">
      <c r="AR53861" s="8"/>
      <c r="BV53861" s="38"/>
    </row>
    <row r="53862" spans="44:74">
      <c r="AR53862" s="8"/>
      <c r="BV53862" s="38"/>
    </row>
    <row r="53863" spans="44:74">
      <c r="AR53863" s="8"/>
      <c r="BV53863" s="38"/>
    </row>
    <row r="53864" spans="44:74">
      <c r="AR53864" s="8"/>
      <c r="BV53864" s="38"/>
    </row>
    <row r="53865" spans="44:74">
      <c r="AR53865" s="8"/>
      <c r="BV53865" s="38"/>
    </row>
    <row r="53866" spans="44:74">
      <c r="AR53866" s="8"/>
      <c r="BV53866" s="38"/>
    </row>
    <row r="53867" spans="44:74">
      <c r="AR53867" s="8"/>
      <c r="BV53867" s="38"/>
    </row>
    <row r="53868" spans="44:74">
      <c r="AR53868" s="8"/>
      <c r="BV53868" s="38"/>
    </row>
    <row r="53869" spans="44:74">
      <c r="AR53869" s="8"/>
      <c r="BV53869" s="38"/>
    </row>
    <row r="53870" spans="44:74">
      <c r="AR53870" s="8"/>
      <c r="BV53870" s="38"/>
    </row>
    <row r="53871" spans="44:74">
      <c r="AR53871" s="8"/>
      <c r="BV53871" s="38"/>
    </row>
    <row r="53872" spans="44:74">
      <c r="AR53872" s="8"/>
      <c r="BV53872" s="38"/>
    </row>
    <row r="53873" spans="44:74">
      <c r="AR53873" s="8"/>
      <c r="BV53873" s="38"/>
    </row>
    <row r="53874" spans="44:74">
      <c r="AR53874" s="8"/>
      <c r="BV53874" s="38"/>
    </row>
    <row r="53875" spans="44:74">
      <c r="AR53875" s="8"/>
      <c r="BV53875" s="38"/>
    </row>
    <row r="53876" spans="44:74">
      <c r="AR53876" s="8"/>
      <c r="BV53876" s="38"/>
    </row>
    <row r="53877" spans="44:74">
      <c r="AR53877" s="8"/>
      <c r="BV53877" s="38"/>
    </row>
    <row r="53878" spans="44:74">
      <c r="AR53878" s="8"/>
      <c r="BV53878" s="38"/>
    </row>
    <row r="53879" spans="44:74">
      <c r="AR53879" s="8"/>
      <c r="BV53879" s="38"/>
    </row>
    <row r="53880" spans="44:74">
      <c r="AR53880" s="8"/>
      <c r="BV53880" s="38"/>
    </row>
    <row r="53881" spans="44:74">
      <c r="AR53881" s="8"/>
      <c r="BV53881" s="38"/>
    </row>
    <row r="53882" spans="44:74">
      <c r="AR53882" s="8"/>
      <c r="BV53882" s="38"/>
    </row>
    <row r="53883" spans="44:74">
      <c r="AR53883" s="8"/>
      <c r="BV53883" s="38"/>
    </row>
    <row r="53884" spans="44:74">
      <c r="AR53884" s="8"/>
      <c r="BV53884" s="38"/>
    </row>
    <row r="53885" spans="44:74">
      <c r="AR53885" s="8"/>
      <c r="BV53885" s="38"/>
    </row>
    <row r="53886" spans="44:74">
      <c r="AR53886" s="8"/>
      <c r="BV53886" s="38"/>
    </row>
    <row r="53887" spans="44:74">
      <c r="AR53887" s="8"/>
      <c r="BV53887" s="38"/>
    </row>
    <row r="53888" spans="44:74">
      <c r="AR53888" s="8"/>
      <c r="BV53888" s="38"/>
    </row>
    <row r="53889" spans="44:74">
      <c r="AR53889" s="8"/>
      <c r="BV53889" s="38"/>
    </row>
    <row r="53890" spans="44:74">
      <c r="AR53890" s="8"/>
      <c r="BV53890" s="38"/>
    </row>
    <row r="53891" spans="44:74">
      <c r="AR53891" s="8"/>
      <c r="BV53891" s="38"/>
    </row>
    <row r="53892" spans="44:74">
      <c r="AR53892" s="8"/>
      <c r="BV53892" s="38"/>
    </row>
    <row r="53893" spans="44:74">
      <c r="AR53893" s="8"/>
      <c r="BV53893" s="38"/>
    </row>
    <row r="53894" spans="44:74">
      <c r="AR53894" s="8"/>
      <c r="BV53894" s="38"/>
    </row>
    <row r="53895" spans="44:74">
      <c r="AR53895" s="8"/>
      <c r="BV53895" s="38"/>
    </row>
    <row r="53896" spans="44:74">
      <c r="AR53896" s="8"/>
      <c r="BV53896" s="38"/>
    </row>
    <row r="53897" spans="44:74">
      <c r="AR53897" s="8"/>
      <c r="BV53897" s="38"/>
    </row>
    <row r="53898" spans="44:74">
      <c r="AR53898" s="8"/>
      <c r="BV53898" s="38"/>
    </row>
    <row r="53899" spans="44:74">
      <c r="AR53899" s="8"/>
      <c r="BV53899" s="38"/>
    </row>
    <row r="53900" spans="44:74">
      <c r="AR53900" s="8"/>
      <c r="BV53900" s="38"/>
    </row>
    <row r="53901" spans="44:74">
      <c r="AR53901" s="8"/>
      <c r="BV53901" s="38"/>
    </row>
    <row r="53902" spans="44:74">
      <c r="AR53902" s="8"/>
      <c r="BV53902" s="38"/>
    </row>
    <row r="53903" spans="44:74">
      <c r="AR53903" s="8"/>
      <c r="BV53903" s="38"/>
    </row>
    <row r="53904" spans="44:74">
      <c r="AR53904" s="8"/>
      <c r="BV53904" s="38"/>
    </row>
    <row r="53905" spans="44:74">
      <c r="AR53905" s="8"/>
      <c r="BV53905" s="38"/>
    </row>
    <row r="53906" spans="44:74">
      <c r="AR53906" s="8"/>
      <c r="BV53906" s="38"/>
    </row>
    <row r="53907" spans="44:74">
      <c r="AR53907" s="8"/>
      <c r="BV53907" s="38"/>
    </row>
    <row r="53908" spans="44:74">
      <c r="AR53908" s="8"/>
      <c r="BV53908" s="38"/>
    </row>
    <row r="53909" spans="44:74">
      <c r="AR53909" s="8"/>
      <c r="BV53909" s="38"/>
    </row>
    <row r="53910" spans="44:74">
      <c r="AR53910" s="8"/>
      <c r="BV53910" s="38"/>
    </row>
    <row r="53911" spans="44:74">
      <c r="AR53911" s="8"/>
      <c r="BV53911" s="38"/>
    </row>
    <row r="53912" spans="44:74">
      <c r="AR53912" s="8"/>
      <c r="BV53912" s="38"/>
    </row>
    <row r="53913" spans="44:74">
      <c r="AR53913" s="8"/>
      <c r="BV53913" s="38"/>
    </row>
    <row r="53914" spans="44:74">
      <c r="AR53914" s="8"/>
      <c r="BV53914" s="38"/>
    </row>
    <row r="53915" spans="44:74">
      <c r="AR53915" s="8"/>
      <c r="BV53915" s="38"/>
    </row>
    <row r="53916" spans="44:74">
      <c r="AR53916" s="8"/>
      <c r="BV53916" s="38"/>
    </row>
    <row r="53917" spans="44:74">
      <c r="AR53917" s="8"/>
      <c r="BV53917" s="38"/>
    </row>
    <row r="53918" spans="44:74">
      <c r="AR53918" s="8"/>
      <c r="BV53918" s="38"/>
    </row>
    <row r="53919" spans="44:74">
      <c r="AR53919" s="8"/>
      <c r="BV53919" s="38"/>
    </row>
    <row r="53920" spans="44:74">
      <c r="AR53920" s="8"/>
      <c r="BV53920" s="38"/>
    </row>
    <row r="53921" spans="44:74">
      <c r="AR53921" s="8"/>
      <c r="BV53921" s="38"/>
    </row>
    <row r="53922" spans="44:74">
      <c r="AR53922" s="8"/>
      <c r="BV53922" s="38"/>
    </row>
    <row r="53923" spans="44:74">
      <c r="AR53923" s="8"/>
      <c r="BV53923" s="38"/>
    </row>
    <row r="53924" spans="44:74">
      <c r="AR53924" s="8"/>
      <c r="BV53924" s="38"/>
    </row>
    <row r="53925" spans="44:74">
      <c r="AR53925" s="8"/>
      <c r="BV53925" s="38"/>
    </row>
    <row r="53926" spans="44:74">
      <c r="AR53926" s="8"/>
      <c r="BV53926" s="38"/>
    </row>
    <row r="53927" spans="44:74">
      <c r="AR53927" s="8"/>
      <c r="BV53927" s="38"/>
    </row>
    <row r="53928" spans="44:74">
      <c r="AR53928" s="8"/>
      <c r="BV53928" s="38"/>
    </row>
    <row r="53929" spans="44:74">
      <c r="AR53929" s="8"/>
      <c r="BV53929" s="38"/>
    </row>
    <row r="53930" spans="44:74">
      <c r="AR53930" s="8"/>
      <c r="BV53930" s="38"/>
    </row>
    <row r="53931" spans="44:74">
      <c r="AR53931" s="8"/>
      <c r="BV53931" s="38"/>
    </row>
    <row r="53932" spans="44:74">
      <c r="AR53932" s="8"/>
      <c r="BV53932" s="38"/>
    </row>
    <row r="53933" spans="44:74">
      <c r="AR53933" s="8"/>
      <c r="BV53933" s="38"/>
    </row>
    <row r="53934" spans="44:74">
      <c r="AR53934" s="8"/>
      <c r="BV53934" s="38"/>
    </row>
    <row r="53935" spans="44:74">
      <c r="AR53935" s="8"/>
      <c r="BV53935" s="38"/>
    </row>
    <row r="53936" spans="44:74">
      <c r="AR53936" s="8"/>
      <c r="BV53936" s="38"/>
    </row>
    <row r="53937" spans="44:74">
      <c r="AR53937" s="8"/>
      <c r="BV53937" s="38"/>
    </row>
    <row r="53938" spans="44:74">
      <c r="AR53938" s="8"/>
      <c r="BV53938" s="38"/>
    </row>
    <row r="53939" spans="44:74">
      <c r="AR53939" s="8"/>
      <c r="BV53939" s="38"/>
    </row>
    <row r="53940" spans="44:74">
      <c r="AR53940" s="8"/>
      <c r="BV53940" s="38"/>
    </row>
    <row r="53941" spans="44:74">
      <c r="AR53941" s="8"/>
      <c r="BV53941" s="38"/>
    </row>
    <row r="53942" spans="44:74">
      <c r="AR53942" s="8"/>
      <c r="BV53942" s="38"/>
    </row>
    <row r="53943" spans="44:74">
      <c r="AR53943" s="8"/>
      <c r="BV53943" s="38"/>
    </row>
    <row r="53944" spans="44:74">
      <c r="AR53944" s="8"/>
      <c r="BV53944" s="38"/>
    </row>
    <row r="53945" spans="44:74">
      <c r="AR53945" s="8"/>
      <c r="BV53945" s="38"/>
    </row>
    <row r="53946" spans="44:74">
      <c r="AR53946" s="8"/>
      <c r="BV53946" s="38"/>
    </row>
    <row r="53947" spans="44:74">
      <c r="AR53947" s="8"/>
      <c r="BV53947" s="38"/>
    </row>
    <row r="53948" spans="44:74">
      <c r="AR53948" s="8"/>
      <c r="BV53948" s="38"/>
    </row>
    <row r="53949" spans="44:74">
      <c r="AR53949" s="8"/>
      <c r="BV53949" s="38"/>
    </row>
    <row r="53950" spans="44:74">
      <c r="AR53950" s="8"/>
      <c r="BV53950" s="38"/>
    </row>
    <row r="53951" spans="44:74">
      <c r="AR53951" s="8"/>
      <c r="BV53951" s="38"/>
    </row>
    <row r="53952" spans="44:74">
      <c r="AR53952" s="8"/>
      <c r="BV53952" s="38"/>
    </row>
    <row r="53953" spans="44:74">
      <c r="AR53953" s="8"/>
      <c r="BV53953" s="38"/>
    </row>
    <row r="53954" spans="44:74">
      <c r="AR53954" s="8"/>
      <c r="BV53954" s="38"/>
    </row>
    <row r="53955" spans="44:74">
      <c r="AR53955" s="8"/>
      <c r="BV53955" s="38"/>
    </row>
    <row r="53956" spans="44:74">
      <c r="AR53956" s="8"/>
      <c r="BV53956" s="38"/>
    </row>
    <row r="53957" spans="44:74">
      <c r="AR53957" s="8"/>
      <c r="BV53957" s="38"/>
    </row>
    <row r="53958" spans="44:74">
      <c r="AR53958" s="8"/>
      <c r="BV53958" s="38"/>
    </row>
    <row r="53959" spans="44:74">
      <c r="AR53959" s="8"/>
      <c r="BV53959" s="38"/>
    </row>
    <row r="53960" spans="44:74">
      <c r="AR53960" s="8"/>
      <c r="BV53960" s="38"/>
    </row>
    <row r="53961" spans="44:74">
      <c r="AR53961" s="8"/>
      <c r="BV53961" s="38"/>
    </row>
    <row r="53962" spans="44:74">
      <c r="AR53962" s="8"/>
      <c r="BV53962" s="38"/>
    </row>
    <row r="53963" spans="44:74">
      <c r="AR53963" s="8"/>
      <c r="BV53963" s="38"/>
    </row>
    <row r="53964" spans="44:74">
      <c r="AR53964" s="8"/>
      <c r="BV53964" s="38"/>
    </row>
    <row r="53965" spans="44:74">
      <c r="AR53965" s="8"/>
      <c r="BV53965" s="38"/>
    </row>
    <row r="53966" spans="44:74">
      <c r="AR53966" s="8"/>
      <c r="BV53966" s="38"/>
    </row>
    <row r="53967" spans="44:74">
      <c r="AR53967" s="8"/>
      <c r="BV53967" s="38"/>
    </row>
    <row r="53968" spans="44:74">
      <c r="AR53968" s="8"/>
      <c r="BV53968" s="38"/>
    </row>
    <row r="53969" spans="44:74">
      <c r="AR53969" s="8"/>
      <c r="BV53969" s="38"/>
    </row>
    <row r="53970" spans="44:74">
      <c r="AR53970" s="8"/>
      <c r="BV53970" s="38"/>
    </row>
    <row r="53971" spans="44:74">
      <c r="AR53971" s="8"/>
      <c r="BV53971" s="38"/>
    </row>
    <row r="53972" spans="44:74">
      <c r="AR53972" s="8"/>
      <c r="BV53972" s="38"/>
    </row>
    <row r="53973" spans="44:74">
      <c r="AR53973" s="8"/>
      <c r="BV53973" s="38"/>
    </row>
    <row r="53974" spans="44:74">
      <c r="AR53974" s="8"/>
      <c r="BV53974" s="38"/>
    </row>
    <row r="53975" spans="44:74">
      <c r="AR53975" s="8"/>
      <c r="BV53975" s="38"/>
    </row>
    <row r="53976" spans="44:74">
      <c r="AR53976" s="8"/>
      <c r="BV53976" s="38"/>
    </row>
    <row r="53977" spans="44:74">
      <c r="AR53977" s="8"/>
      <c r="BV53977" s="38"/>
    </row>
    <row r="53978" spans="44:74">
      <c r="AR53978" s="8"/>
      <c r="BV53978" s="38"/>
    </row>
    <row r="53979" spans="44:74">
      <c r="AR53979" s="8"/>
      <c r="BV53979" s="38"/>
    </row>
    <row r="53980" spans="44:74">
      <c r="AR53980" s="8"/>
      <c r="BV53980" s="38"/>
    </row>
    <row r="53981" spans="44:74">
      <c r="AR53981" s="8"/>
      <c r="BV53981" s="38"/>
    </row>
    <row r="53982" spans="44:74">
      <c r="AR53982" s="8"/>
      <c r="BV53982" s="38"/>
    </row>
    <row r="53983" spans="44:74">
      <c r="AR53983" s="8"/>
      <c r="BV53983" s="38"/>
    </row>
    <row r="53984" spans="44:74">
      <c r="AR53984" s="8"/>
      <c r="BV53984" s="38"/>
    </row>
    <row r="53985" spans="44:74">
      <c r="AR53985" s="8"/>
      <c r="BV53985" s="38"/>
    </row>
    <row r="53986" spans="44:74">
      <c r="AR53986" s="8"/>
      <c r="BV53986" s="38"/>
    </row>
    <row r="53987" spans="44:74">
      <c r="AR53987" s="8"/>
      <c r="BV53987" s="38"/>
    </row>
    <row r="53988" spans="44:74">
      <c r="AR53988" s="8"/>
      <c r="BV53988" s="38"/>
    </row>
    <row r="53989" spans="44:74">
      <c r="AR53989" s="8"/>
      <c r="BV53989" s="38"/>
    </row>
    <row r="53990" spans="44:74">
      <c r="AR53990" s="8"/>
      <c r="BV53990" s="38"/>
    </row>
    <row r="53991" spans="44:74">
      <c r="AR53991" s="8"/>
      <c r="BV53991" s="38"/>
    </row>
    <row r="53992" spans="44:74">
      <c r="AR53992" s="8"/>
      <c r="BV53992" s="38"/>
    </row>
    <row r="53993" spans="44:74">
      <c r="AR53993" s="8"/>
      <c r="BV53993" s="38"/>
    </row>
    <row r="53994" spans="44:74">
      <c r="AR53994" s="8"/>
      <c r="BV53994" s="38"/>
    </row>
    <row r="53995" spans="44:74">
      <c r="AR53995" s="8"/>
      <c r="BV53995" s="38"/>
    </row>
    <row r="53996" spans="44:74">
      <c r="AR53996" s="8"/>
      <c r="BV53996" s="38"/>
    </row>
    <row r="53997" spans="44:74">
      <c r="AR53997" s="8"/>
      <c r="BV53997" s="38"/>
    </row>
    <row r="53998" spans="44:74">
      <c r="AR53998" s="8"/>
      <c r="BV53998" s="38"/>
    </row>
    <row r="53999" spans="44:74">
      <c r="AR53999" s="8"/>
      <c r="BV53999" s="38"/>
    </row>
    <row r="54000" spans="44:74">
      <c r="AR54000" s="8"/>
      <c r="BV54000" s="38"/>
    </row>
    <row r="54001" spans="44:74">
      <c r="AR54001" s="8"/>
      <c r="BV54001" s="38"/>
    </row>
    <row r="54002" spans="44:74">
      <c r="AR54002" s="8"/>
      <c r="BV54002" s="38"/>
    </row>
    <row r="54003" spans="44:74">
      <c r="AR54003" s="8"/>
      <c r="BV54003" s="38"/>
    </row>
    <row r="54004" spans="44:74">
      <c r="AR54004" s="8"/>
      <c r="BV54004" s="38"/>
    </row>
    <row r="54005" spans="44:74">
      <c r="AR54005" s="8"/>
      <c r="BV54005" s="38"/>
    </row>
    <row r="54006" spans="44:74">
      <c r="AR54006" s="8"/>
      <c r="BV54006" s="38"/>
    </row>
    <row r="54007" spans="44:74">
      <c r="AR54007" s="8"/>
      <c r="BV54007" s="38"/>
    </row>
    <row r="54008" spans="44:74">
      <c r="AR54008" s="8"/>
      <c r="BV54008" s="38"/>
    </row>
    <row r="54009" spans="44:74">
      <c r="AR54009" s="8"/>
      <c r="BV54009" s="38"/>
    </row>
    <row r="54010" spans="44:74">
      <c r="AR54010" s="8"/>
      <c r="BV54010" s="38"/>
    </row>
    <row r="54011" spans="44:74">
      <c r="AR54011" s="8"/>
      <c r="BV54011" s="38"/>
    </row>
    <row r="54012" spans="44:74">
      <c r="AR54012" s="8"/>
      <c r="BV54012" s="38"/>
    </row>
    <row r="54013" spans="44:74">
      <c r="AR54013" s="8"/>
      <c r="BV54013" s="38"/>
    </row>
    <row r="54014" spans="44:74">
      <c r="AR54014" s="8"/>
      <c r="BV54014" s="38"/>
    </row>
    <row r="54015" spans="44:74">
      <c r="AR54015" s="8"/>
      <c r="BV54015" s="38"/>
    </row>
    <row r="54016" spans="44:74">
      <c r="AR54016" s="8"/>
      <c r="BV54016" s="38"/>
    </row>
    <row r="54017" spans="44:74">
      <c r="AR54017" s="8"/>
      <c r="BV54017" s="38"/>
    </row>
    <row r="54018" spans="44:74">
      <c r="AR54018" s="8"/>
      <c r="BV54018" s="38"/>
    </row>
    <row r="54019" spans="44:74">
      <c r="AR54019" s="8"/>
      <c r="BV54019" s="38"/>
    </row>
    <row r="54020" spans="44:74">
      <c r="AR54020" s="8"/>
      <c r="BV54020" s="38"/>
    </row>
    <row r="54021" spans="44:74">
      <c r="AR54021" s="8"/>
      <c r="BV54021" s="38"/>
    </row>
    <row r="54022" spans="44:74">
      <c r="AR54022" s="8"/>
      <c r="BV54022" s="38"/>
    </row>
    <row r="54023" spans="44:74">
      <c r="AR54023" s="8"/>
      <c r="BV54023" s="38"/>
    </row>
    <row r="54024" spans="44:74">
      <c r="AR54024" s="8"/>
      <c r="BV54024" s="38"/>
    </row>
    <row r="54025" spans="44:74">
      <c r="AR54025" s="8"/>
      <c r="BV54025" s="38"/>
    </row>
    <row r="54026" spans="44:74">
      <c r="AR54026" s="8"/>
      <c r="BV54026" s="38"/>
    </row>
    <row r="54027" spans="44:74">
      <c r="AR54027" s="8"/>
      <c r="BV54027" s="38"/>
    </row>
    <row r="54028" spans="44:74">
      <c r="AR54028" s="8"/>
      <c r="BV54028" s="38"/>
    </row>
    <row r="54029" spans="44:74">
      <c r="AR54029" s="8"/>
      <c r="BV54029" s="38"/>
    </row>
    <row r="54030" spans="44:74">
      <c r="AR54030" s="8"/>
      <c r="BV54030" s="38"/>
    </row>
    <row r="54031" spans="44:74">
      <c r="AR54031" s="8"/>
      <c r="BV54031" s="38"/>
    </row>
    <row r="54032" spans="44:74">
      <c r="AR54032" s="8"/>
      <c r="BV54032" s="38"/>
    </row>
    <row r="54033" spans="44:74">
      <c r="AR54033" s="8"/>
      <c r="BV54033" s="38"/>
    </row>
    <row r="54034" spans="44:74">
      <c r="AR54034" s="8"/>
      <c r="BV54034" s="38"/>
    </row>
    <row r="54035" spans="44:74">
      <c r="AR54035" s="8"/>
      <c r="BV54035" s="38"/>
    </row>
    <row r="54036" spans="44:74">
      <c r="AR54036" s="8"/>
      <c r="BV54036" s="38"/>
    </row>
    <row r="54037" spans="44:74">
      <c r="AR54037" s="8"/>
      <c r="BV54037" s="38"/>
    </row>
    <row r="54038" spans="44:74">
      <c r="AR54038" s="8"/>
      <c r="BV54038" s="38"/>
    </row>
    <row r="54039" spans="44:74">
      <c r="AR54039" s="8"/>
      <c r="BV54039" s="38"/>
    </row>
    <row r="54040" spans="44:74">
      <c r="AR54040" s="8"/>
      <c r="BV54040" s="38"/>
    </row>
    <row r="54041" spans="44:74">
      <c r="AR54041" s="8"/>
      <c r="BV54041" s="38"/>
    </row>
    <row r="54042" spans="44:74">
      <c r="AR54042" s="8"/>
      <c r="BV54042" s="38"/>
    </row>
    <row r="54043" spans="44:74">
      <c r="AR54043" s="8"/>
      <c r="BV54043" s="38"/>
    </row>
    <row r="54044" spans="44:74">
      <c r="AR54044" s="8"/>
      <c r="BV54044" s="38"/>
    </row>
    <row r="54045" spans="44:74">
      <c r="AR54045" s="8"/>
      <c r="BV54045" s="38"/>
    </row>
    <row r="54046" spans="44:74">
      <c r="AR54046" s="8"/>
      <c r="BV54046" s="38"/>
    </row>
    <row r="54047" spans="44:74">
      <c r="AR54047" s="8"/>
      <c r="BV54047" s="38"/>
    </row>
    <row r="54048" spans="44:74">
      <c r="AR54048" s="8"/>
      <c r="BV54048" s="38"/>
    </row>
    <row r="54049" spans="44:74">
      <c r="AR54049" s="8"/>
      <c r="BV54049" s="38"/>
    </row>
    <row r="54050" spans="44:74">
      <c r="AR54050" s="8"/>
      <c r="BV54050" s="38"/>
    </row>
    <row r="54051" spans="44:74">
      <c r="AR54051" s="8"/>
      <c r="BV54051" s="38"/>
    </row>
    <row r="54052" spans="44:74">
      <c r="AR54052" s="8"/>
      <c r="BV54052" s="38"/>
    </row>
    <row r="54053" spans="44:74">
      <c r="AR54053" s="8"/>
      <c r="BV54053" s="38"/>
    </row>
    <row r="54054" spans="44:74">
      <c r="AR54054" s="8"/>
      <c r="BV54054" s="38"/>
    </row>
    <row r="54055" spans="44:74">
      <c r="AR54055" s="8"/>
      <c r="BV54055" s="38"/>
    </row>
    <row r="54056" spans="44:74">
      <c r="AR54056" s="8"/>
      <c r="BV54056" s="38"/>
    </row>
    <row r="54057" spans="44:74">
      <c r="AR54057" s="8"/>
      <c r="BV54057" s="38"/>
    </row>
    <row r="54058" spans="44:74">
      <c r="AR54058" s="8"/>
      <c r="BV54058" s="38"/>
    </row>
    <row r="54059" spans="44:74">
      <c r="AR54059" s="8"/>
      <c r="BV54059" s="38"/>
    </row>
    <row r="54060" spans="44:74">
      <c r="AR54060" s="8"/>
      <c r="BV54060" s="38"/>
    </row>
    <row r="54061" spans="44:74">
      <c r="AR54061" s="8"/>
      <c r="BV54061" s="38"/>
    </row>
    <row r="54062" spans="44:74">
      <c r="AR54062" s="8"/>
      <c r="BV54062" s="38"/>
    </row>
    <row r="54063" spans="44:74">
      <c r="AR54063" s="8"/>
      <c r="BV54063" s="38"/>
    </row>
    <row r="54064" spans="44:74">
      <c r="AR54064" s="8"/>
      <c r="BV54064" s="38"/>
    </row>
    <row r="54065" spans="44:74">
      <c r="AR54065" s="8"/>
      <c r="BV54065" s="38"/>
    </row>
    <row r="54066" spans="44:74">
      <c r="AR54066" s="8"/>
      <c r="BV54066" s="38"/>
    </row>
    <row r="54067" spans="44:74">
      <c r="AR54067" s="8"/>
      <c r="BV54067" s="38"/>
    </row>
    <row r="54068" spans="44:74">
      <c r="AR54068" s="8"/>
      <c r="BV54068" s="38"/>
    </row>
    <row r="54069" spans="44:74">
      <c r="AR54069" s="8"/>
      <c r="BV54069" s="38"/>
    </row>
    <row r="54070" spans="44:74">
      <c r="AR54070" s="8"/>
      <c r="BV54070" s="38"/>
    </row>
    <row r="54071" spans="44:74">
      <c r="AR54071" s="8"/>
      <c r="BV54071" s="38"/>
    </row>
    <row r="54072" spans="44:74">
      <c r="AR54072" s="8"/>
      <c r="BV54072" s="38"/>
    </row>
    <row r="54073" spans="44:74">
      <c r="AR54073" s="8"/>
      <c r="BV54073" s="38"/>
    </row>
    <row r="54074" spans="44:74">
      <c r="AR54074" s="8"/>
      <c r="BV54074" s="38"/>
    </row>
    <row r="54075" spans="44:74">
      <c r="AR54075" s="8"/>
      <c r="BV54075" s="38"/>
    </row>
    <row r="54076" spans="44:74">
      <c r="AR54076" s="8"/>
      <c r="BV54076" s="38"/>
    </row>
    <row r="54077" spans="44:74">
      <c r="AR54077" s="8"/>
      <c r="BV54077" s="38"/>
    </row>
    <row r="54078" spans="44:74">
      <c r="AR54078" s="8"/>
      <c r="BV54078" s="38"/>
    </row>
    <row r="54079" spans="44:74">
      <c r="AR54079" s="8"/>
      <c r="BV54079" s="38"/>
    </row>
    <row r="54080" spans="44:74">
      <c r="AR54080" s="8"/>
      <c r="BV54080" s="38"/>
    </row>
    <row r="54081" spans="44:74">
      <c r="AR54081" s="8"/>
      <c r="BV54081" s="38"/>
    </row>
    <row r="54082" spans="44:74">
      <c r="AR54082" s="8"/>
      <c r="BV54082" s="38"/>
    </row>
    <row r="54083" spans="44:74">
      <c r="AR54083" s="8"/>
      <c r="BV54083" s="38"/>
    </row>
    <row r="54084" spans="44:74">
      <c r="AR54084" s="8"/>
      <c r="BV54084" s="38"/>
    </row>
    <row r="54085" spans="44:74">
      <c r="AR54085" s="8"/>
      <c r="BV54085" s="38"/>
    </row>
    <row r="54086" spans="44:74">
      <c r="AR54086" s="8"/>
      <c r="BV54086" s="38"/>
    </row>
    <row r="54087" spans="44:74">
      <c r="AR54087" s="8"/>
      <c r="BV54087" s="38"/>
    </row>
    <row r="54088" spans="44:74">
      <c r="AR54088" s="8"/>
      <c r="BV54088" s="38"/>
    </row>
    <row r="54089" spans="44:74">
      <c r="AR54089" s="8"/>
      <c r="BV54089" s="38"/>
    </row>
    <row r="54090" spans="44:74">
      <c r="AR54090" s="8"/>
      <c r="BV54090" s="38"/>
    </row>
    <row r="54091" spans="44:74">
      <c r="AR54091" s="8"/>
      <c r="BV54091" s="38"/>
    </row>
    <row r="54092" spans="44:74">
      <c r="AR54092" s="8"/>
      <c r="BV54092" s="38"/>
    </row>
    <row r="54093" spans="44:74">
      <c r="AR54093" s="8"/>
      <c r="BV54093" s="38"/>
    </row>
    <row r="54094" spans="44:74">
      <c r="AR54094" s="8"/>
      <c r="BV54094" s="38"/>
    </row>
    <row r="54095" spans="44:74">
      <c r="AR54095" s="8"/>
      <c r="BV54095" s="38"/>
    </row>
    <row r="54096" spans="44:74">
      <c r="AR54096" s="8"/>
      <c r="BV54096" s="38"/>
    </row>
    <row r="54097" spans="44:74">
      <c r="AR54097" s="8"/>
      <c r="BV54097" s="38"/>
    </row>
    <row r="54098" spans="44:74">
      <c r="AR54098" s="8"/>
      <c r="BV54098" s="38"/>
    </row>
    <row r="54099" spans="44:74">
      <c r="AR54099" s="8"/>
      <c r="BV54099" s="38"/>
    </row>
    <row r="54100" spans="44:74">
      <c r="AR54100" s="8"/>
      <c r="BV54100" s="38"/>
    </row>
    <row r="54101" spans="44:74">
      <c r="AR54101" s="8"/>
      <c r="BV54101" s="38"/>
    </row>
    <row r="54102" spans="44:74">
      <c r="AR54102" s="8"/>
      <c r="BV54102" s="38"/>
    </row>
    <row r="54103" spans="44:74">
      <c r="AR54103" s="8"/>
      <c r="BV54103" s="38"/>
    </row>
    <row r="54104" spans="44:74">
      <c r="AR54104" s="8"/>
      <c r="BV54104" s="38"/>
    </row>
    <row r="54105" spans="44:74">
      <c r="AR54105" s="8"/>
      <c r="BV54105" s="38"/>
    </row>
    <row r="54106" spans="44:74">
      <c r="AR54106" s="8"/>
      <c r="BV54106" s="38"/>
    </row>
    <row r="54107" spans="44:74">
      <c r="AR54107" s="8"/>
      <c r="BV54107" s="38"/>
    </row>
    <row r="54108" spans="44:74">
      <c r="AR54108" s="8"/>
      <c r="BV54108" s="38"/>
    </row>
    <row r="54109" spans="44:74">
      <c r="AR54109" s="8"/>
      <c r="BV54109" s="38"/>
    </row>
    <row r="54110" spans="44:74">
      <c r="AR54110" s="8"/>
      <c r="BV54110" s="38"/>
    </row>
    <row r="54111" spans="44:74">
      <c r="AR54111" s="8"/>
      <c r="BV54111" s="38"/>
    </row>
    <row r="54112" spans="44:74">
      <c r="AR54112" s="8"/>
      <c r="BV54112" s="38"/>
    </row>
    <row r="54113" spans="44:74">
      <c r="AR54113" s="8"/>
      <c r="BV54113" s="38"/>
    </row>
    <row r="54114" spans="44:74">
      <c r="AR54114" s="8"/>
      <c r="BV54114" s="38"/>
    </row>
    <row r="54115" spans="44:74">
      <c r="AR54115" s="8"/>
      <c r="BV54115" s="38"/>
    </row>
    <row r="54116" spans="44:74">
      <c r="AR54116" s="8"/>
      <c r="BV54116" s="38"/>
    </row>
    <row r="54117" spans="44:74">
      <c r="AR54117" s="8"/>
      <c r="BV54117" s="38"/>
    </row>
    <row r="54118" spans="44:74">
      <c r="AR54118" s="8"/>
      <c r="BV54118" s="38"/>
    </row>
    <row r="54119" spans="44:74">
      <c r="AR54119" s="8"/>
      <c r="BV54119" s="38"/>
    </row>
    <row r="54120" spans="44:74">
      <c r="AR54120" s="8"/>
      <c r="BV54120" s="38"/>
    </row>
    <row r="54121" spans="44:74">
      <c r="AR54121" s="8"/>
      <c r="BV54121" s="38"/>
    </row>
    <row r="54122" spans="44:74">
      <c r="AR54122" s="8"/>
      <c r="BV54122" s="38"/>
    </row>
    <row r="54123" spans="44:74">
      <c r="AR54123" s="8"/>
      <c r="BV54123" s="38"/>
    </row>
    <row r="54124" spans="44:74">
      <c r="AR54124" s="8"/>
      <c r="BV54124" s="38"/>
    </row>
    <row r="54125" spans="44:74">
      <c r="AR54125" s="8"/>
      <c r="BV54125" s="38"/>
    </row>
    <row r="54126" spans="44:74">
      <c r="AR54126" s="8"/>
      <c r="BV54126" s="38"/>
    </row>
    <row r="54127" spans="44:74">
      <c r="AR54127" s="8"/>
      <c r="BV54127" s="38"/>
    </row>
    <row r="54128" spans="44:74">
      <c r="AR54128" s="8"/>
      <c r="BV54128" s="38"/>
    </row>
    <row r="54129" spans="44:74">
      <c r="AR54129" s="8"/>
      <c r="BV54129" s="38"/>
    </row>
    <row r="54130" spans="44:74">
      <c r="AR54130" s="8"/>
      <c r="BV54130" s="38"/>
    </row>
    <row r="54131" spans="44:74">
      <c r="AR54131" s="8"/>
      <c r="BV54131" s="38"/>
    </row>
    <row r="54132" spans="44:74">
      <c r="AR54132" s="8"/>
      <c r="BV54132" s="38"/>
    </row>
    <row r="54133" spans="44:74">
      <c r="AR54133" s="8"/>
      <c r="BV54133" s="38"/>
    </row>
    <row r="54134" spans="44:74">
      <c r="AR54134" s="8"/>
      <c r="BV54134" s="38"/>
    </row>
    <row r="54135" spans="44:74">
      <c r="AR54135" s="8"/>
      <c r="BV54135" s="38"/>
    </row>
    <row r="54136" spans="44:74">
      <c r="AR54136" s="8"/>
      <c r="BV54136" s="38"/>
    </row>
    <row r="54137" spans="44:74">
      <c r="AR54137" s="8"/>
      <c r="BV54137" s="38"/>
    </row>
    <row r="54138" spans="44:74">
      <c r="AR54138" s="8"/>
      <c r="BV54138" s="38"/>
    </row>
    <row r="54139" spans="44:74">
      <c r="AR54139" s="8"/>
      <c r="BV54139" s="38"/>
    </row>
    <row r="54140" spans="44:74">
      <c r="AR54140" s="8"/>
      <c r="BV54140" s="38"/>
    </row>
    <row r="54141" spans="44:74">
      <c r="AR54141" s="8"/>
      <c r="BV54141" s="38"/>
    </row>
    <row r="54142" spans="44:74">
      <c r="AR54142" s="8"/>
      <c r="BV54142" s="38"/>
    </row>
    <row r="54143" spans="44:74">
      <c r="AR54143" s="8"/>
      <c r="BV54143" s="38"/>
    </row>
    <row r="54144" spans="44:74">
      <c r="AR54144" s="8"/>
      <c r="BV54144" s="38"/>
    </row>
    <row r="54145" spans="44:74">
      <c r="AR54145" s="8"/>
      <c r="BV54145" s="38"/>
    </row>
    <row r="54146" spans="44:74">
      <c r="AR54146" s="8"/>
      <c r="BV54146" s="38"/>
    </row>
    <row r="54147" spans="44:74">
      <c r="AR54147" s="8"/>
      <c r="BV54147" s="38"/>
    </row>
    <row r="54148" spans="44:74">
      <c r="AR54148" s="8"/>
      <c r="BV54148" s="38"/>
    </row>
    <row r="54149" spans="44:74">
      <c r="AR54149" s="8"/>
      <c r="BV54149" s="38"/>
    </row>
    <row r="54150" spans="44:74">
      <c r="AR54150" s="8"/>
      <c r="BV54150" s="38"/>
    </row>
    <row r="54151" spans="44:74">
      <c r="AR54151" s="8"/>
      <c r="BV54151" s="38"/>
    </row>
    <row r="54152" spans="44:74">
      <c r="AR54152" s="8"/>
      <c r="BV54152" s="38"/>
    </row>
    <row r="54153" spans="44:74">
      <c r="AR54153" s="8"/>
      <c r="BV54153" s="38"/>
    </row>
    <row r="54154" spans="44:74">
      <c r="AR54154" s="8"/>
      <c r="BV54154" s="38"/>
    </row>
    <row r="54155" spans="44:74">
      <c r="AR54155" s="8"/>
      <c r="BV54155" s="38"/>
    </row>
    <row r="54156" spans="44:74">
      <c r="AR54156" s="8"/>
      <c r="BV54156" s="38"/>
    </row>
    <row r="54157" spans="44:74">
      <c r="AR54157" s="8"/>
      <c r="BV54157" s="38"/>
    </row>
    <row r="54158" spans="44:74">
      <c r="AR54158" s="8"/>
      <c r="BV54158" s="38"/>
    </row>
    <row r="54159" spans="44:74">
      <c r="AR54159" s="8"/>
      <c r="BV54159" s="38"/>
    </row>
    <row r="54160" spans="44:74">
      <c r="AR54160" s="8"/>
      <c r="BV54160" s="38"/>
    </row>
    <row r="54161" spans="44:74">
      <c r="AR54161" s="8"/>
      <c r="BV54161" s="38"/>
    </row>
    <row r="54162" spans="44:74">
      <c r="AR54162" s="8"/>
      <c r="BV54162" s="38"/>
    </row>
    <row r="54163" spans="44:74">
      <c r="AR54163" s="8"/>
      <c r="BV54163" s="38"/>
    </row>
    <row r="54164" spans="44:74">
      <c r="AR54164" s="8"/>
      <c r="BV54164" s="38"/>
    </row>
    <row r="54165" spans="44:74">
      <c r="AR54165" s="8"/>
      <c r="BV54165" s="38"/>
    </row>
    <row r="54166" spans="44:74">
      <c r="AR54166" s="8"/>
      <c r="BV54166" s="38"/>
    </row>
    <row r="54167" spans="44:74">
      <c r="AR54167" s="8"/>
      <c r="BV54167" s="38"/>
    </row>
    <row r="54168" spans="44:74">
      <c r="AR54168" s="8"/>
      <c r="BV54168" s="38"/>
    </row>
    <row r="54169" spans="44:74">
      <c r="AR54169" s="8"/>
      <c r="BV54169" s="38"/>
    </row>
    <row r="54170" spans="44:74">
      <c r="AR54170" s="8"/>
      <c r="BV54170" s="38"/>
    </row>
    <row r="54171" spans="44:74">
      <c r="AR54171" s="8"/>
      <c r="BV54171" s="38"/>
    </row>
    <row r="54172" spans="44:74">
      <c r="AR54172" s="8"/>
      <c r="BV54172" s="38"/>
    </row>
    <row r="54173" spans="44:74">
      <c r="AR54173" s="8"/>
      <c r="BV54173" s="38"/>
    </row>
    <row r="54174" spans="44:74">
      <c r="AR54174" s="8"/>
      <c r="BV54174" s="38"/>
    </row>
    <row r="54175" spans="44:74">
      <c r="AR54175" s="8"/>
      <c r="BV54175" s="38"/>
    </row>
    <row r="54176" spans="44:74">
      <c r="AR54176" s="8"/>
      <c r="BV54176" s="38"/>
    </row>
    <row r="54177" spans="44:74">
      <c r="AR54177" s="8"/>
      <c r="BV54177" s="38"/>
    </row>
    <row r="54178" spans="44:74">
      <c r="AR54178" s="8"/>
      <c r="BV54178" s="38"/>
    </row>
    <row r="54179" spans="44:74">
      <c r="AR54179" s="8"/>
      <c r="BV54179" s="38"/>
    </row>
    <row r="54180" spans="44:74">
      <c r="AR54180" s="8"/>
      <c r="BV54180" s="38"/>
    </row>
    <row r="54181" spans="44:74">
      <c r="AR54181" s="8"/>
      <c r="BV54181" s="38"/>
    </row>
    <row r="54182" spans="44:74">
      <c r="AR54182" s="8"/>
      <c r="BV54182" s="38"/>
    </row>
    <row r="54183" spans="44:74">
      <c r="AR54183" s="8"/>
      <c r="BV54183" s="38"/>
    </row>
    <row r="54184" spans="44:74">
      <c r="AR54184" s="8"/>
      <c r="BV54184" s="38"/>
    </row>
    <row r="54185" spans="44:74">
      <c r="AR54185" s="8"/>
      <c r="BV54185" s="38"/>
    </row>
    <row r="54186" spans="44:74">
      <c r="AR54186" s="8"/>
      <c r="BV54186" s="38"/>
    </row>
    <row r="54187" spans="44:74">
      <c r="AR54187" s="8"/>
      <c r="BV54187" s="38"/>
    </row>
    <row r="54188" spans="44:74">
      <c r="AR54188" s="8"/>
      <c r="BV54188" s="38"/>
    </row>
    <row r="54189" spans="44:74">
      <c r="AR54189" s="8"/>
      <c r="BV54189" s="38"/>
    </row>
    <row r="54190" spans="44:74">
      <c r="AR54190" s="8"/>
      <c r="BV54190" s="38"/>
    </row>
    <row r="54191" spans="44:74">
      <c r="AR54191" s="8"/>
      <c r="BV54191" s="38"/>
    </row>
    <row r="54192" spans="44:74">
      <c r="AR54192" s="8"/>
      <c r="BV54192" s="38"/>
    </row>
    <row r="54193" spans="44:74">
      <c r="AR54193" s="8"/>
      <c r="BV54193" s="38"/>
    </row>
    <row r="54194" spans="44:74">
      <c r="AR54194" s="8"/>
      <c r="BV54194" s="38"/>
    </row>
    <row r="54195" spans="44:74">
      <c r="AR54195" s="8"/>
      <c r="BV54195" s="38"/>
    </row>
    <row r="54196" spans="44:74">
      <c r="AR54196" s="8"/>
      <c r="BV54196" s="38"/>
    </row>
    <row r="54197" spans="44:74">
      <c r="AR54197" s="8"/>
      <c r="BV54197" s="38"/>
    </row>
    <row r="54198" spans="44:74">
      <c r="AR54198" s="8"/>
      <c r="BV54198" s="38"/>
    </row>
    <row r="54199" spans="44:74">
      <c r="AR54199" s="8"/>
      <c r="BV54199" s="38"/>
    </row>
    <row r="54200" spans="44:74">
      <c r="AR54200" s="8"/>
      <c r="BV54200" s="38"/>
    </row>
    <row r="54201" spans="44:74">
      <c r="AR54201" s="8"/>
      <c r="BV54201" s="38"/>
    </row>
    <row r="54202" spans="44:74">
      <c r="AR54202" s="8"/>
      <c r="BV54202" s="38"/>
    </row>
    <row r="54203" spans="44:74">
      <c r="AR54203" s="8"/>
      <c r="BV54203" s="38"/>
    </row>
    <row r="54204" spans="44:74">
      <c r="AR54204" s="8"/>
      <c r="BV54204" s="38"/>
    </row>
    <row r="54205" spans="44:74">
      <c r="AR54205" s="8"/>
      <c r="BV54205" s="38"/>
    </row>
    <row r="54206" spans="44:74">
      <c r="AR54206" s="8"/>
      <c r="BV54206" s="38"/>
    </row>
    <row r="54207" spans="44:74">
      <c r="AR54207" s="8"/>
      <c r="BV54207" s="38"/>
    </row>
    <row r="54208" spans="44:74">
      <c r="AR54208" s="8"/>
      <c r="BV54208" s="38"/>
    </row>
    <row r="54209" spans="44:74">
      <c r="AR54209" s="8"/>
      <c r="BV54209" s="38"/>
    </row>
    <row r="54210" spans="44:74">
      <c r="AR54210" s="8"/>
      <c r="BV54210" s="38"/>
    </row>
    <row r="54211" spans="44:74">
      <c r="AR54211" s="8"/>
      <c r="BV54211" s="38"/>
    </row>
    <row r="54212" spans="44:74">
      <c r="AR54212" s="8"/>
      <c r="BV54212" s="38"/>
    </row>
    <row r="54213" spans="44:74">
      <c r="AR54213" s="8"/>
      <c r="BV54213" s="38"/>
    </row>
    <row r="54214" spans="44:74">
      <c r="AR54214" s="8"/>
      <c r="BV54214" s="38"/>
    </row>
    <row r="54215" spans="44:74">
      <c r="AR54215" s="8"/>
      <c r="BV54215" s="38"/>
    </row>
    <row r="54216" spans="44:74">
      <c r="AR54216" s="8"/>
      <c r="BV54216" s="38"/>
    </row>
    <row r="54217" spans="44:74">
      <c r="AR54217" s="8"/>
      <c r="BV54217" s="38"/>
    </row>
    <row r="54218" spans="44:74">
      <c r="AR54218" s="8"/>
      <c r="BV54218" s="38"/>
    </row>
    <row r="54219" spans="44:74">
      <c r="AR54219" s="8"/>
      <c r="BV54219" s="38"/>
    </row>
    <row r="54220" spans="44:74">
      <c r="AR54220" s="8"/>
      <c r="BV54220" s="38"/>
    </row>
    <row r="54221" spans="44:74">
      <c r="AR54221" s="8"/>
      <c r="BV54221" s="38"/>
    </row>
    <row r="54222" spans="44:74">
      <c r="AR54222" s="8"/>
      <c r="BV54222" s="38"/>
    </row>
    <row r="54223" spans="44:74">
      <c r="AR54223" s="8"/>
      <c r="BV54223" s="38"/>
    </row>
    <row r="54224" spans="44:74">
      <c r="AR54224" s="8"/>
      <c r="BV54224" s="38"/>
    </row>
    <row r="54225" spans="44:74">
      <c r="AR54225" s="8"/>
      <c r="BV54225" s="38"/>
    </row>
    <row r="54226" spans="44:74">
      <c r="AR54226" s="8"/>
      <c r="BV54226" s="38"/>
    </row>
    <row r="54227" spans="44:74">
      <c r="AR54227" s="8"/>
      <c r="BV54227" s="38"/>
    </row>
    <row r="54228" spans="44:74">
      <c r="AR54228" s="8"/>
      <c r="BV54228" s="38"/>
    </row>
    <row r="54229" spans="44:74">
      <c r="AR54229" s="8"/>
      <c r="BV54229" s="38"/>
    </row>
    <row r="54230" spans="44:74">
      <c r="AR54230" s="8"/>
      <c r="BV54230" s="38"/>
    </row>
    <row r="54231" spans="44:74">
      <c r="AR54231" s="8"/>
      <c r="BV54231" s="38"/>
    </row>
    <row r="54232" spans="44:74">
      <c r="AR54232" s="8"/>
      <c r="BV54232" s="38"/>
    </row>
    <row r="54233" spans="44:74">
      <c r="AR54233" s="8"/>
      <c r="BV54233" s="38"/>
    </row>
    <row r="54234" spans="44:74">
      <c r="AR54234" s="8"/>
      <c r="BV54234" s="38"/>
    </row>
    <row r="54235" spans="44:74">
      <c r="AR54235" s="8"/>
      <c r="BV54235" s="38"/>
    </row>
    <row r="54236" spans="44:74">
      <c r="AR54236" s="8"/>
      <c r="BV54236" s="38"/>
    </row>
    <row r="54237" spans="44:74">
      <c r="AR54237" s="8"/>
      <c r="BV54237" s="38"/>
    </row>
    <row r="54238" spans="44:74">
      <c r="AR54238" s="8"/>
      <c r="BV54238" s="38"/>
    </row>
    <row r="54239" spans="44:74">
      <c r="AR54239" s="8"/>
      <c r="BV54239" s="38"/>
    </row>
    <row r="54240" spans="44:74">
      <c r="AR54240" s="8"/>
      <c r="BV54240" s="38"/>
    </row>
    <row r="54241" spans="44:74">
      <c r="AR54241" s="8"/>
      <c r="BV54241" s="38"/>
    </row>
    <row r="54242" spans="44:74">
      <c r="AR54242" s="8"/>
      <c r="BV54242" s="38"/>
    </row>
    <row r="54243" spans="44:74">
      <c r="AR54243" s="8"/>
      <c r="BV54243" s="38"/>
    </row>
    <row r="54244" spans="44:74">
      <c r="AR54244" s="8"/>
      <c r="BV54244" s="38"/>
    </row>
    <row r="54245" spans="44:74">
      <c r="AR54245" s="8"/>
      <c r="BV54245" s="38"/>
    </row>
    <row r="54246" spans="44:74">
      <c r="AR54246" s="8"/>
      <c r="BV54246" s="38"/>
    </row>
    <row r="54247" spans="44:74">
      <c r="AR54247" s="8"/>
      <c r="BV54247" s="38"/>
    </row>
    <row r="54248" spans="44:74">
      <c r="AR54248" s="8"/>
      <c r="BV54248" s="38"/>
    </row>
    <row r="54249" spans="44:74">
      <c r="AR54249" s="8"/>
      <c r="BV54249" s="38"/>
    </row>
    <row r="54250" spans="44:74">
      <c r="AR54250" s="8"/>
      <c r="BV54250" s="38"/>
    </row>
    <row r="54251" spans="44:74">
      <c r="AR54251" s="8"/>
      <c r="BV54251" s="38"/>
    </row>
    <row r="54252" spans="44:74">
      <c r="AR54252" s="8"/>
      <c r="BV54252" s="38"/>
    </row>
    <row r="54253" spans="44:74">
      <c r="AR54253" s="8"/>
      <c r="BV54253" s="38"/>
    </row>
    <row r="54254" spans="44:74">
      <c r="AR54254" s="8"/>
      <c r="BV54254" s="38"/>
    </row>
    <row r="54255" spans="44:74">
      <c r="AR54255" s="8"/>
      <c r="BV54255" s="38"/>
    </row>
    <row r="54256" spans="44:74">
      <c r="AR54256" s="8"/>
      <c r="BV54256" s="38"/>
    </row>
    <row r="54257" spans="44:74">
      <c r="AR54257" s="8"/>
      <c r="BV54257" s="38"/>
    </row>
    <row r="54258" spans="44:74">
      <c r="AR54258" s="8"/>
      <c r="BV54258" s="38"/>
    </row>
    <row r="54259" spans="44:74">
      <c r="AR54259" s="8"/>
      <c r="BV54259" s="38"/>
    </row>
    <row r="54260" spans="44:74">
      <c r="AR54260" s="8"/>
      <c r="BV54260" s="38"/>
    </row>
    <row r="54261" spans="44:74">
      <c r="AR54261" s="8"/>
      <c r="BV54261" s="38"/>
    </row>
    <row r="54262" spans="44:74">
      <c r="AR54262" s="8"/>
      <c r="BV54262" s="38"/>
    </row>
    <row r="54263" spans="44:74">
      <c r="AR54263" s="8"/>
      <c r="BV54263" s="38"/>
    </row>
    <row r="54264" spans="44:74">
      <c r="AR54264" s="8"/>
      <c r="BV54264" s="38"/>
    </row>
    <row r="54265" spans="44:74">
      <c r="AR54265" s="8"/>
      <c r="BV54265" s="38"/>
    </row>
    <row r="54266" spans="44:74">
      <c r="AR54266" s="8"/>
      <c r="BV54266" s="38"/>
    </row>
    <row r="54267" spans="44:74">
      <c r="AR54267" s="8"/>
      <c r="BV54267" s="38"/>
    </row>
    <row r="54268" spans="44:74">
      <c r="AR54268" s="8"/>
      <c r="BV54268" s="38"/>
    </row>
    <row r="54269" spans="44:74">
      <c r="AR54269" s="8"/>
      <c r="BV54269" s="38"/>
    </row>
    <row r="54270" spans="44:74">
      <c r="AR54270" s="8"/>
      <c r="BV54270" s="38"/>
    </row>
    <row r="54271" spans="44:74">
      <c r="AR54271" s="8"/>
      <c r="BV54271" s="38"/>
    </row>
    <row r="54272" spans="44:74">
      <c r="AR54272" s="8"/>
      <c r="BV54272" s="38"/>
    </row>
    <row r="54273" spans="44:74">
      <c r="AR54273" s="8"/>
      <c r="BV54273" s="38"/>
    </row>
    <row r="54274" spans="44:74">
      <c r="AR54274" s="8"/>
      <c r="BV54274" s="38"/>
    </row>
    <row r="54275" spans="44:74">
      <c r="AR54275" s="8"/>
      <c r="BV54275" s="38"/>
    </row>
    <row r="54276" spans="44:74">
      <c r="AR54276" s="8"/>
      <c r="BV54276" s="38"/>
    </row>
    <row r="54277" spans="44:74">
      <c r="AR54277" s="8"/>
      <c r="BV54277" s="38"/>
    </row>
    <row r="54278" spans="44:74">
      <c r="AR54278" s="8"/>
      <c r="BV54278" s="38"/>
    </row>
    <row r="54279" spans="44:74">
      <c r="AR54279" s="8"/>
      <c r="BV54279" s="38"/>
    </row>
    <row r="54280" spans="44:74">
      <c r="AR54280" s="8"/>
      <c r="BV54280" s="38"/>
    </row>
    <row r="54281" spans="44:74">
      <c r="AR54281" s="8"/>
      <c r="BV54281" s="38"/>
    </row>
    <row r="54282" spans="44:74">
      <c r="AR54282" s="8"/>
      <c r="BV54282" s="38"/>
    </row>
    <row r="54283" spans="44:74">
      <c r="AR54283" s="8"/>
      <c r="BV54283" s="38"/>
    </row>
    <row r="54284" spans="44:74">
      <c r="AR54284" s="8"/>
      <c r="BV54284" s="38"/>
    </row>
    <row r="54285" spans="44:74">
      <c r="AR54285" s="8"/>
      <c r="BV54285" s="38"/>
    </row>
    <row r="54286" spans="44:74">
      <c r="AR54286" s="8"/>
      <c r="BV54286" s="38"/>
    </row>
    <row r="54287" spans="44:74">
      <c r="AR54287" s="8"/>
      <c r="BV54287" s="38"/>
    </row>
    <row r="54288" spans="44:74">
      <c r="AR54288" s="8"/>
      <c r="BV54288" s="38"/>
    </row>
    <row r="54289" spans="44:74">
      <c r="AR54289" s="8"/>
      <c r="BV54289" s="38"/>
    </row>
    <row r="54290" spans="44:74">
      <c r="AR54290" s="8"/>
      <c r="BV54290" s="38"/>
    </row>
    <row r="54291" spans="44:74">
      <c r="AR54291" s="8"/>
      <c r="BV54291" s="38"/>
    </row>
    <row r="54292" spans="44:74">
      <c r="AR54292" s="8"/>
      <c r="BV54292" s="38"/>
    </row>
    <row r="54293" spans="44:74">
      <c r="AR54293" s="8"/>
      <c r="BV54293" s="38"/>
    </row>
    <row r="54294" spans="44:74">
      <c r="AR54294" s="8"/>
      <c r="BV54294" s="38"/>
    </row>
    <row r="54295" spans="44:74">
      <c r="AR54295" s="8"/>
      <c r="BV54295" s="38"/>
    </row>
    <row r="54296" spans="44:74">
      <c r="AR54296" s="8"/>
      <c r="BV54296" s="38"/>
    </row>
    <row r="54297" spans="44:74">
      <c r="AR54297" s="8"/>
      <c r="BV54297" s="38"/>
    </row>
    <row r="54298" spans="44:74">
      <c r="AR54298" s="8"/>
      <c r="BV54298" s="38"/>
    </row>
    <row r="54299" spans="44:74">
      <c r="AR54299" s="8"/>
      <c r="BV54299" s="38"/>
    </row>
    <row r="54300" spans="44:74">
      <c r="AR54300" s="8"/>
      <c r="BV54300" s="38"/>
    </row>
    <row r="54301" spans="44:74">
      <c r="AR54301" s="8"/>
      <c r="BV54301" s="38"/>
    </row>
    <row r="54302" spans="44:74">
      <c r="AR54302" s="8"/>
      <c r="BV54302" s="38"/>
    </row>
    <row r="54303" spans="44:74">
      <c r="AR54303" s="8"/>
      <c r="BV54303" s="38"/>
    </row>
    <row r="54304" spans="44:74">
      <c r="AR54304" s="8"/>
      <c r="BV54304" s="38"/>
    </row>
    <row r="54305" spans="44:74">
      <c r="AR54305" s="8"/>
      <c r="BV54305" s="38"/>
    </row>
    <row r="54306" spans="44:74">
      <c r="AR54306" s="8"/>
      <c r="BV54306" s="38"/>
    </row>
    <row r="54307" spans="44:74">
      <c r="AR54307" s="8"/>
      <c r="BV54307" s="38"/>
    </row>
    <row r="54308" spans="44:74">
      <c r="AR54308" s="8"/>
      <c r="BV54308" s="38"/>
    </row>
    <row r="54309" spans="44:74">
      <c r="AR54309" s="8"/>
      <c r="BV54309" s="38"/>
    </row>
    <row r="54310" spans="44:74">
      <c r="AR54310" s="8"/>
      <c r="BV54310" s="38"/>
    </row>
    <row r="54311" spans="44:74">
      <c r="AR54311" s="8"/>
      <c r="BV54311" s="38"/>
    </row>
    <row r="54312" spans="44:74">
      <c r="AR54312" s="8"/>
      <c r="BV54312" s="38"/>
    </row>
    <row r="54313" spans="44:74">
      <c r="AR54313" s="8"/>
      <c r="BV54313" s="38"/>
    </row>
    <row r="54314" spans="44:74">
      <c r="AR54314" s="8"/>
      <c r="BV54314" s="38"/>
    </row>
    <row r="54315" spans="44:74">
      <c r="AR54315" s="8"/>
      <c r="BV54315" s="38"/>
    </row>
    <row r="54316" spans="44:74">
      <c r="AR54316" s="8"/>
      <c r="BV54316" s="38"/>
    </row>
    <row r="54317" spans="44:74">
      <c r="AR54317" s="8"/>
      <c r="BV54317" s="38"/>
    </row>
    <row r="54318" spans="44:74">
      <c r="AR54318" s="8"/>
      <c r="BV54318" s="38"/>
    </row>
    <row r="54319" spans="44:74">
      <c r="AR54319" s="8"/>
      <c r="BV54319" s="38"/>
    </row>
    <row r="54320" spans="44:74">
      <c r="AR54320" s="8"/>
      <c r="BV54320" s="38"/>
    </row>
    <row r="54321" spans="44:74">
      <c r="AR54321" s="8"/>
      <c r="BV54321" s="38"/>
    </row>
    <row r="54322" spans="44:74">
      <c r="AR54322" s="8"/>
      <c r="BV54322" s="38"/>
    </row>
    <row r="54323" spans="44:74">
      <c r="AR54323" s="8"/>
      <c r="BV54323" s="38"/>
    </row>
    <row r="54324" spans="44:74">
      <c r="AR54324" s="8"/>
      <c r="BV54324" s="38"/>
    </row>
    <row r="54325" spans="44:74">
      <c r="AR54325" s="8"/>
      <c r="BV54325" s="38"/>
    </row>
    <row r="54326" spans="44:74">
      <c r="AR54326" s="8"/>
      <c r="BV54326" s="38"/>
    </row>
    <row r="54327" spans="44:74">
      <c r="AR54327" s="8"/>
      <c r="BV54327" s="38"/>
    </row>
    <row r="54328" spans="44:74">
      <c r="AR54328" s="8"/>
      <c r="BV54328" s="38"/>
    </row>
    <row r="54329" spans="44:74">
      <c r="AR54329" s="8"/>
      <c r="BV54329" s="38"/>
    </row>
    <row r="54330" spans="44:74">
      <c r="AR54330" s="8"/>
      <c r="BV54330" s="38"/>
    </row>
    <row r="54331" spans="44:74">
      <c r="AR54331" s="8"/>
      <c r="BV54331" s="38"/>
    </row>
    <row r="54332" spans="44:74">
      <c r="AR54332" s="8"/>
      <c r="BV54332" s="38"/>
    </row>
    <row r="54333" spans="44:74">
      <c r="AR54333" s="8"/>
      <c r="BV54333" s="38"/>
    </row>
    <row r="54334" spans="44:74">
      <c r="AR54334" s="8"/>
      <c r="BV54334" s="38"/>
    </row>
    <row r="54335" spans="44:74">
      <c r="AR54335" s="8"/>
      <c r="BV54335" s="38"/>
    </row>
    <row r="54336" spans="44:74">
      <c r="AR54336" s="8"/>
      <c r="BV54336" s="38"/>
    </row>
    <row r="54337" spans="44:74">
      <c r="AR54337" s="8"/>
      <c r="BV54337" s="38"/>
    </row>
    <row r="54338" spans="44:74">
      <c r="AR54338" s="8"/>
      <c r="BV54338" s="38"/>
    </row>
    <row r="54339" spans="44:74">
      <c r="AR54339" s="8"/>
      <c r="BV54339" s="38"/>
    </row>
    <row r="54340" spans="44:74">
      <c r="AR54340" s="8"/>
      <c r="BV54340" s="38"/>
    </row>
    <row r="54341" spans="44:74">
      <c r="AR54341" s="8"/>
      <c r="BV54341" s="38"/>
    </row>
    <row r="54342" spans="44:74">
      <c r="AR54342" s="8"/>
      <c r="BV54342" s="38"/>
    </row>
    <row r="54343" spans="44:74">
      <c r="AR54343" s="8"/>
      <c r="BV54343" s="38"/>
    </row>
    <row r="54344" spans="44:74">
      <c r="AR54344" s="8"/>
      <c r="BV54344" s="38"/>
    </row>
    <row r="54345" spans="44:74">
      <c r="AR54345" s="8"/>
      <c r="BV54345" s="38"/>
    </row>
    <row r="54346" spans="44:74">
      <c r="AR54346" s="8"/>
      <c r="BV54346" s="38"/>
    </row>
    <row r="54347" spans="44:74">
      <c r="AR54347" s="8"/>
      <c r="BV54347" s="38"/>
    </row>
    <row r="54348" spans="44:74">
      <c r="AR54348" s="8"/>
      <c r="BV54348" s="38"/>
    </row>
    <row r="54349" spans="44:74">
      <c r="AR54349" s="8"/>
      <c r="BV54349" s="38"/>
    </row>
    <row r="54350" spans="44:74">
      <c r="AR54350" s="8"/>
      <c r="BV54350" s="38"/>
    </row>
    <row r="54351" spans="44:74">
      <c r="AR54351" s="8"/>
      <c r="BV54351" s="38"/>
    </row>
    <row r="54352" spans="44:74">
      <c r="AR54352" s="8"/>
      <c r="BV54352" s="38"/>
    </row>
    <row r="54353" spans="44:74">
      <c r="AR54353" s="8"/>
      <c r="BV54353" s="38"/>
    </row>
    <row r="54354" spans="44:74">
      <c r="AR54354" s="8"/>
      <c r="BV54354" s="38"/>
    </row>
    <row r="54355" spans="44:74">
      <c r="AR54355" s="8"/>
      <c r="BV54355" s="38"/>
    </row>
    <row r="54356" spans="44:74">
      <c r="AR54356" s="8"/>
      <c r="BV54356" s="38"/>
    </row>
    <row r="54357" spans="44:74">
      <c r="AR54357" s="8"/>
      <c r="BV54357" s="38"/>
    </row>
    <row r="54358" spans="44:74">
      <c r="AR54358" s="8"/>
      <c r="BV54358" s="38"/>
    </row>
    <row r="54359" spans="44:74">
      <c r="AR54359" s="8"/>
      <c r="BV54359" s="38"/>
    </row>
    <row r="54360" spans="44:74">
      <c r="AR54360" s="8"/>
      <c r="BV54360" s="38"/>
    </row>
    <row r="54361" spans="44:74">
      <c r="AR54361" s="8"/>
      <c r="BV54361" s="38"/>
    </row>
    <row r="54362" spans="44:74">
      <c r="AR54362" s="8"/>
      <c r="BV54362" s="38"/>
    </row>
    <row r="54363" spans="44:74">
      <c r="AR54363" s="8"/>
      <c r="BV54363" s="38"/>
    </row>
    <row r="54364" spans="44:74">
      <c r="AR54364" s="8"/>
      <c r="BV54364" s="38"/>
    </row>
    <row r="54365" spans="44:74">
      <c r="AR54365" s="8"/>
      <c r="BV54365" s="38"/>
    </row>
    <row r="54366" spans="44:74">
      <c r="AR54366" s="8"/>
      <c r="BV54366" s="38"/>
    </row>
    <row r="54367" spans="44:74">
      <c r="AR54367" s="8"/>
      <c r="BV54367" s="38"/>
    </row>
    <row r="54368" spans="44:74">
      <c r="AR54368" s="8"/>
      <c r="BV54368" s="38"/>
    </row>
    <row r="54369" spans="44:74">
      <c r="AR54369" s="8"/>
      <c r="BV54369" s="38"/>
    </row>
    <row r="54370" spans="44:74">
      <c r="AR54370" s="8"/>
      <c r="BV54370" s="38"/>
    </row>
    <row r="54371" spans="44:74">
      <c r="AR54371" s="8"/>
      <c r="BV54371" s="38"/>
    </row>
    <row r="54372" spans="44:74">
      <c r="AR54372" s="8"/>
      <c r="BV54372" s="38"/>
    </row>
    <row r="54373" spans="44:74">
      <c r="AR54373" s="8"/>
      <c r="BV54373" s="38"/>
    </row>
    <row r="54374" spans="44:74">
      <c r="AR54374" s="8"/>
      <c r="BV54374" s="38"/>
    </row>
    <row r="54375" spans="44:74">
      <c r="AR54375" s="8"/>
      <c r="BV54375" s="38"/>
    </row>
    <row r="54376" spans="44:74">
      <c r="AR54376" s="8"/>
      <c r="BV54376" s="38"/>
    </row>
    <row r="54377" spans="44:74">
      <c r="AR54377" s="8"/>
      <c r="BV54377" s="38"/>
    </row>
    <row r="54378" spans="44:74">
      <c r="AR54378" s="8"/>
      <c r="BV54378" s="38"/>
    </row>
    <row r="54379" spans="44:74">
      <c r="AR54379" s="8"/>
      <c r="BV54379" s="38"/>
    </row>
    <row r="54380" spans="44:74">
      <c r="AR54380" s="8"/>
      <c r="BV54380" s="38"/>
    </row>
    <row r="54381" spans="44:74">
      <c r="AR54381" s="8"/>
      <c r="BV54381" s="38"/>
    </row>
    <row r="54382" spans="44:74">
      <c r="AR54382" s="8"/>
      <c r="BV54382" s="38"/>
    </row>
    <row r="54383" spans="44:74">
      <c r="AR54383" s="8"/>
      <c r="BV54383" s="38"/>
    </row>
    <row r="54384" spans="44:74">
      <c r="AR54384" s="8"/>
      <c r="BV54384" s="38"/>
    </row>
    <row r="54385" spans="44:74">
      <c r="AR54385" s="8"/>
      <c r="BV54385" s="38"/>
    </row>
    <row r="54386" spans="44:74">
      <c r="AR54386" s="8"/>
      <c r="BV54386" s="38"/>
    </row>
    <row r="54387" spans="44:74">
      <c r="AR54387" s="8"/>
      <c r="BV54387" s="38"/>
    </row>
    <row r="54388" spans="44:74">
      <c r="AR54388" s="8"/>
      <c r="BV54388" s="38"/>
    </row>
    <row r="54389" spans="44:74">
      <c r="AR54389" s="8"/>
      <c r="BV54389" s="38"/>
    </row>
    <row r="54390" spans="44:74">
      <c r="AR54390" s="8"/>
      <c r="BV54390" s="38"/>
    </row>
    <row r="54391" spans="44:74">
      <c r="AR54391" s="8"/>
      <c r="BV54391" s="38"/>
    </row>
    <row r="54392" spans="44:74">
      <c r="AR54392" s="8"/>
      <c r="BV54392" s="38"/>
    </row>
    <row r="54393" spans="44:74">
      <c r="AR54393" s="8"/>
      <c r="BV54393" s="38"/>
    </row>
    <row r="54394" spans="44:74">
      <c r="AR54394" s="8"/>
      <c r="BV54394" s="38"/>
    </row>
    <row r="54395" spans="44:74">
      <c r="AR54395" s="8"/>
      <c r="BV54395" s="38"/>
    </row>
    <row r="54396" spans="44:74">
      <c r="AR54396" s="8"/>
      <c r="BV54396" s="38"/>
    </row>
    <row r="54397" spans="44:74">
      <c r="AR54397" s="8"/>
      <c r="BV54397" s="38"/>
    </row>
    <row r="54398" spans="44:74">
      <c r="AR54398" s="8"/>
      <c r="BV54398" s="38"/>
    </row>
    <row r="54399" spans="44:74">
      <c r="AR54399" s="8"/>
      <c r="BV54399" s="38"/>
    </row>
    <row r="54400" spans="44:74">
      <c r="AR54400" s="8"/>
      <c r="BV54400" s="38"/>
    </row>
    <row r="54401" spans="44:74">
      <c r="AR54401" s="8"/>
      <c r="BV54401" s="38"/>
    </row>
    <row r="54402" spans="44:74">
      <c r="AR54402" s="8"/>
      <c r="BV54402" s="38"/>
    </row>
    <row r="54403" spans="44:74">
      <c r="AR54403" s="8"/>
      <c r="BV54403" s="38"/>
    </row>
    <row r="54404" spans="44:74">
      <c r="AR54404" s="8"/>
      <c r="BV54404" s="38"/>
    </row>
    <row r="54405" spans="44:74">
      <c r="AR54405" s="8"/>
      <c r="BV54405" s="38"/>
    </row>
    <row r="54406" spans="44:74">
      <c r="AR54406" s="8"/>
      <c r="BV54406" s="38"/>
    </row>
    <row r="54407" spans="44:74">
      <c r="AR54407" s="8"/>
      <c r="BV54407" s="38"/>
    </row>
    <row r="54408" spans="44:74">
      <c r="AR54408" s="8"/>
      <c r="BV54408" s="38"/>
    </row>
    <row r="54409" spans="44:74">
      <c r="AR54409" s="8"/>
      <c r="BV54409" s="38"/>
    </row>
    <row r="54410" spans="44:74">
      <c r="AR54410" s="8"/>
      <c r="BV54410" s="38"/>
    </row>
    <row r="54411" spans="44:74">
      <c r="AR54411" s="8"/>
      <c r="BV54411" s="38"/>
    </row>
    <row r="54412" spans="44:74">
      <c r="AR54412" s="8"/>
      <c r="BV54412" s="38"/>
    </row>
    <row r="54413" spans="44:74">
      <c r="AR54413" s="8"/>
      <c r="BV54413" s="38"/>
    </row>
    <row r="54414" spans="44:74">
      <c r="AR54414" s="8"/>
      <c r="BV54414" s="38"/>
    </row>
    <row r="54415" spans="44:74">
      <c r="AR54415" s="8"/>
      <c r="BV54415" s="38"/>
    </row>
    <row r="54416" spans="44:74">
      <c r="AR54416" s="8"/>
      <c r="BV54416" s="38"/>
    </row>
    <row r="54417" spans="44:74">
      <c r="AR54417" s="8"/>
      <c r="BV54417" s="38"/>
    </row>
    <row r="54418" spans="44:74">
      <c r="AR54418" s="8"/>
      <c r="BV54418" s="38"/>
    </row>
    <row r="54419" spans="44:74">
      <c r="AR54419" s="8"/>
      <c r="BV54419" s="38"/>
    </row>
    <row r="54420" spans="44:74">
      <c r="AR54420" s="8"/>
      <c r="BV54420" s="38"/>
    </row>
    <row r="54421" spans="44:74">
      <c r="AR54421" s="8"/>
      <c r="BV54421" s="38"/>
    </row>
    <row r="54422" spans="44:74">
      <c r="AR54422" s="8"/>
      <c r="BV54422" s="38"/>
    </row>
    <row r="54423" spans="44:74">
      <c r="AR54423" s="8"/>
      <c r="BV54423" s="38"/>
    </row>
    <row r="54424" spans="44:74">
      <c r="AR54424" s="8"/>
      <c r="BV54424" s="38"/>
    </row>
    <row r="54425" spans="44:74">
      <c r="AR54425" s="8"/>
      <c r="BV54425" s="38"/>
    </row>
    <row r="54426" spans="44:74">
      <c r="AR54426" s="8"/>
      <c r="BV54426" s="38"/>
    </row>
    <row r="54427" spans="44:74">
      <c r="AR54427" s="8"/>
      <c r="BV54427" s="38"/>
    </row>
    <row r="54428" spans="44:74">
      <c r="AR54428" s="8"/>
      <c r="BV54428" s="38"/>
    </row>
    <row r="54429" spans="44:74">
      <c r="AR54429" s="8"/>
      <c r="BV54429" s="38"/>
    </row>
    <row r="54430" spans="44:74">
      <c r="AR54430" s="8"/>
      <c r="BV54430" s="38"/>
    </row>
    <row r="54431" spans="44:74">
      <c r="AR54431" s="8"/>
      <c r="BV54431" s="38"/>
    </row>
    <row r="54432" spans="44:74">
      <c r="AR54432" s="8"/>
      <c r="BV54432" s="38"/>
    </row>
    <row r="54433" spans="44:74">
      <c r="AR54433" s="8"/>
      <c r="BV54433" s="38"/>
    </row>
    <row r="54434" spans="44:74">
      <c r="AR54434" s="8"/>
      <c r="BV54434" s="38"/>
    </row>
    <row r="54435" spans="44:74">
      <c r="AR54435" s="8"/>
      <c r="BV54435" s="38"/>
    </row>
    <row r="54436" spans="44:74">
      <c r="AR54436" s="8"/>
      <c r="BV54436" s="38"/>
    </row>
    <row r="54437" spans="44:74">
      <c r="AR54437" s="8"/>
      <c r="BV54437" s="38"/>
    </row>
    <row r="54438" spans="44:74">
      <c r="AR54438" s="8"/>
      <c r="BV54438" s="38"/>
    </row>
    <row r="54439" spans="44:74">
      <c r="AR54439" s="8"/>
      <c r="BV54439" s="38"/>
    </row>
    <row r="54440" spans="44:74">
      <c r="AR54440" s="8"/>
      <c r="BV54440" s="38"/>
    </row>
    <row r="54441" spans="44:74">
      <c r="AR54441" s="8"/>
      <c r="BV54441" s="38"/>
    </row>
    <row r="54442" spans="44:74">
      <c r="AR54442" s="8"/>
      <c r="BV54442" s="38"/>
    </row>
    <row r="54443" spans="44:74">
      <c r="AR54443" s="8"/>
      <c r="BV54443" s="38"/>
    </row>
    <row r="54444" spans="44:74">
      <c r="AR54444" s="8"/>
      <c r="BV54444" s="38"/>
    </row>
    <row r="54445" spans="44:74">
      <c r="AR54445" s="8"/>
      <c r="BV54445" s="38"/>
    </row>
    <row r="54446" spans="44:74">
      <c r="AR54446" s="8"/>
      <c r="BV54446" s="38"/>
    </row>
    <row r="54447" spans="44:74">
      <c r="AR54447" s="8"/>
      <c r="BV54447" s="38"/>
    </row>
    <row r="54448" spans="44:74">
      <c r="AR54448" s="8"/>
      <c r="BV54448" s="38"/>
    </row>
    <row r="54449" spans="44:74">
      <c r="AR54449" s="8"/>
      <c r="BV54449" s="38"/>
    </row>
    <row r="54450" spans="44:74">
      <c r="AR54450" s="8"/>
      <c r="BV54450" s="38"/>
    </row>
    <row r="54451" spans="44:74">
      <c r="AR54451" s="8"/>
      <c r="BV54451" s="38"/>
    </row>
    <row r="54452" spans="44:74">
      <c r="AR54452" s="8"/>
      <c r="BV54452" s="38"/>
    </row>
    <row r="54453" spans="44:74">
      <c r="AR54453" s="8"/>
      <c r="BV54453" s="38"/>
    </row>
    <row r="54454" spans="44:74">
      <c r="AR54454" s="8"/>
      <c r="BV54454" s="38"/>
    </row>
    <row r="54455" spans="44:74">
      <c r="AR54455" s="8"/>
      <c r="BV54455" s="38"/>
    </row>
    <row r="54456" spans="44:74">
      <c r="AR54456" s="8"/>
      <c r="BV54456" s="38"/>
    </row>
    <row r="54457" spans="44:74">
      <c r="AR54457" s="8"/>
      <c r="BV54457" s="38"/>
    </row>
    <row r="54458" spans="44:74">
      <c r="AR54458" s="8"/>
      <c r="BV54458" s="38"/>
    </row>
    <row r="54459" spans="44:74">
      <c r="AR54459" s="8"/>
      <c r="BV54459" s="38"/>
    </row>
    <row r="54460" spans="44:74">
      <c r="AR54460" s="8"/>
      <c r="BV54460" s="38"/>
    </row>
    <row r="54461" spans="44:74">
      <c r="AR54461" s="8"/>
      <c r="BV54461" s="38"/>
    </row>
    <row r="54462" spans="44:74">
      <c r="AR54462" s="8"/>
      <c r="BV54462" s="38"/>
    </row>
    <row r="54463" spans="44:74">
      <c r="AR54463" s="8"/>
      <c r="BV54463" s="38"/>
    </row>
    <row r="54464" spans="44:74">
      <c r="AR54464" s="8"/>
      <c r="BV54464" s="38"/>
    </row>
    <row r="54465" spans="44:74">
      <c r="AR54465" s="8"/>
      <c r="BV54465" s="38"/>
    </row>
    <row r="54466" spans="44:74">
      <c r="AR54466" s="8"/>
      <c r="BV54466" s="38"/>
    </row>
    <row r="54467" spans="44:74">
      <c r="AR54467" s="8"/>
      <c r="BV54467" s="38"/>
    </row>
    <row r="54468" spans="44:74">
      <c r="AR54468" s="8"/>
      <c r="BV54468" s="38"/>
    </row>
    <row r="54469" spans="44:74">
      <c r="AR54469" s="8"/>
      <c r="BV54469" s="38"/>
    </row>
    <row r="54470" spans="44:74">
      <c r="AR54470" s="8"/>
      <c r="BV54470" s="38"/>
    </row>
    <row r="54471" spans="44:74">
      <c r="AR54471" s="8"/>
      <c r="BV54471" s="38"/>
    </row>
    <row r="54472" spans="44:74">
      <c r="AR54472" s="8"/>
      <c r="BV54472" s="38"/>
    </row>
    <row r="54473" spans="44:74">
      <c r="AR54473" s="8"/>
      <c r="BV54473" s="38"/>
    </row>
    <row r="54474" spans="44:74">
      <c r="AR54474" s="8"/>
      <c r="BV54474" s="38"/>
    </row>
    <row r="54475" spans="44:74">
      <c r="AR54475" s="8"/>
      <c r="BV54475" s="38"/>
    </row>
    <row r="54476" spans="44:74">
      <c r="AR54476" s="8"/>
      <c r="BV54476" s="38"/>
    </row>
    <row r="54477" spans="44:74">
      <c r="AR54477" s="8"/>
      <c r="BV54477" s="38"/>
    </row>
    <row r="54478" spans="44:74">
      <c r="AR54478" s="8"/>
      <c r="BV54478" s="38"/>
    </row>
    <row r="54479" spans="44:74">
      <c r="AR54479" s="8"/>
      <c r="BV54479" s="38"/>
    </row>
    <row r="54480" spans="44:74">
      <c r="AR54480" s="8"/>
      <c r="BV54480" s="38"/>
    </row>
    <row r="54481" spans="44:74">
      <c r="AR54481" s="8"/>
      <c r="BV54481" s="38"/>
    </row>
    <row r="54482" spans="44:74">
      <c r="AR54482" s="8"/>
      <c r="BV54482" s="38"/>
    </row>
    <row r="54483" spans="44:74">
      <c r="AR54483" s="8"/>
      <c r="BV54483" s="38"/>
    </row>
    <row r="54484" spans="44:74">
      <c r="AR54484" s="8"/>
      <c r="BV54484" s="38"/>
    </row>
    <row r="54485" spans="44:74">
      <c r="AR54485" s="8"/>
      <c r="BV54485" s="38"/>
    </row>
    <row r="54486" spans="44:74">
      <c r="AR54486" s="8"/>
      <c r="BV54486" s="38"/>
    </row>
    <row r="54487" spans="44:74">
      <c r="AR54487" s="8"/>
      <c r="BV54487" s="38"/>
    </row>
    <row r="54488" spans="44:74">
      <c r="AR54488" s="8"/>
      <c r="BV54488" s="38"/>
    </row>
    <row r="54489" spans="44:74">
      <c r="AR54489" s="8"/>
      <c r="BV54489" s="38"/>
    </row>
    <row r="54490" spans="44:74">
      <c r="AR54490" s="8"/>
      <c r="BV54490" s="38"/>
    </row>
    <row r="54491" spans="44:74">
      <c r="AR54491" s="8"/>
      <c r="BV54491" s="38"/>
    </row>
    <row r="54492" spans="44:74">
      <c r="AR54492" s="8"/>
      <c r="BV54492" s="38"/>
    </row>
    <row r="54493" spans="44:74">
      <c r="AR54493" s="8"/>
      <c r="BV54493" s="38"/>
    </row>
    <row r="54494" spans="44:74">
      <c r="AR54494" s="8"/>
      <c r="BV54494" s="38"/>
    </row>
    <row r="54495" spans="44:74">
      <c r="AR54495" s="8"/>
      <c r="BV54495" s="38"/>
    </row>
    <row r="54496" spans="44:74">
      <c r="AR54496" s="8"/>
      <c r="BV54496" s="38"/>
    </row>
    <row r="54497" spans="44:74">
      <c r="AR54497" s="8"/>
      <c r="BV54497" s="38"/>
    </row>
    <row r="54498" spans="44:74">
      <c r="AR54498" s="8"/>
      <c r="BV54498" s="38"/>
    </row>
    <row r="54499" spans="44:74">
      <c r="AR54499" s="8"/>
      <c r="BV54499" s="38"/>
    </row>
    <row r="54500" spans="44:74">
      <c r="AR54500" s="8"/>
      <c r="BV54500" s="38"/>
    </row>
    <row r="54501" spans="44:74">
      <c r="AR54501" s="8"/>
      <c r="BV54501" s="38"/>
    </row>
    <row r="54502" spans="44:74">
      <c r="AR54502" s="8"/>
      <c r="BV54502" s="38"/>
    </row>
    <row r="54503" spans="44:74">
      <c r="AR54503" s="8"/>
      <c r="BV54503" s="38"/>
    </row>
    <row r="54504" spans="44:74">
      <c r="AR54504" s="8"/>
      <c r="BV54504" s="38"/>
    </row>
    <row r="54505" spans="44:74">
      <c r="AR54505" s="8"/>
      <c r="BV54505" s="38"/>
    </row>
    <row r="54506" spans="44:74">
      <c r="AR54506" s="8"/>
      <c r="BV54506" s="38"/>
    </row>
    <row r="54507" spans="44:74">
      <c r="AR54507" s="8"/>
      <c r="BV54507" s="38"/>
    </row>
    <row r="54508" spans="44:74">
      <c r="AR54508" s="8"/>
      <c r="BV54508" s="38"/>
    </row>
    <row r="54509" spans="44:74">
      <c r="AR54509" s="8"/>
      <c r="BV54509" s="38"/>
    </row>
    <row r="54510" spans="44:74">
      <c r="AR54510" s="8"/>
      <c r="BV54510" s="38"/>
    </row>
    <row r="54511" spans="44:74">
      <c r="AR54511" s="8"/>
      <c r="BV54511" s="38"/>
    </row>
    <row r="54512" spans="44:74">
      <c r="AR54512" s="8"/>
      <c r="BV54512" s="38"/>
    </row>
    <row r="54513" spans="44:74">
      <c r="AR54513" s="8"/>
      <c r="BV54513" s="38"/>
    </row>
    <row r="54514" spans="44:74">
      <c r="AR54514" s="8"/>
      <c r="BV54514" s="38"/>
    </row>
    <row r="54515" spans="44:74">
      <c r="AR54515" s="8"/>
      <c r="BV54515" s="38"/>
    </row>
    <row r="54516" spans="44:74">
      <c r="AR54516" s="8"/>
      <c r="BV54516" s="38"/>
    </row>
    <row r="54517" spans="44:74">
      <c r="AR54517" s="8"/>
      <c r="BV54517" s="38"/>
    </row>
    <row r="54518" spans="44:74">
      <c r="AR54518" s="8"/>
      <c r="BV54518" s="38"/>
    </row>
    <row r="54519" spans="44:74">
      <c r="AR54519" s="8"/>
      <c r="BV54519" s="38"/>
    </row>
    <row r="54520" spans="44:74">
      <c r="AR54520" s="8"/>
      <c r="BV54520" s="38"/>
    </row>
    <row r="54521" spans="44:74">
      <c r="AR54521" s="8"/>
      <c r="BV54521" s="38"/>
    </row>
    <row r="54522" spans="44:74">
      <c r="AR54522" s="8"/>
      <c r="BV54522" s="38"/>
    </row>
    <row r="54523" spans="44:74">
      <c r="AR54523" s="8"/>
      <c r="BV54523" s="38"/>
    </row>
    <row r="54524" spans="44:74">
      <c r="AR54524" s="8"/>
      <c r="BV54524" s="38"/>
    </row>
    <row r="54525" spans="44:74">
      <c r="AR54525" s="8"/>
      <c r="BV54525" s="38"/>
    </row>
    <row r="54526" spans="44:74">
      <c r="AR54526" s="8"/>
      <c r="BV54526" s="38"/>
    </row>
    <row r="54527" spans="44:74">
      <c r="AR54527" s="8"/>
      <c r="BV54527" s="38"/>
    </row>
    <row r="54528" spans="44:74">
      <c r="AR54528" s="8"/>
      <c r="BV54528" s="38"/>
    </row>
    <row r="54529" spans="44:74">
      <c r="AR54529" s="8"/>
      <c r="BV54529" s="38"/>
    </row>
    <row r="54530" spans="44:74">
      <c r="AR54530" s="8"/>
      <c r="BV54530" s="38"/>
    </row>
    <row r="54531" spans="44:74">
      <c r="AR54531" s="8"/>
      <c r="BV54531" s="38"/>
    </row>
    <row r="54532" spans="44:74">
      <c r="AR54532" s="8"/>
      <c r="BV54532" s="38"/>
    </row>
    <row r="54533" spans="44:74">
      <c r="AR54533" s="8"/>
      <c r="BV54533" s="38"/>
    </row>
    <row r="54534" spans="44:74">
      <c r="AR54534" s="8"/>
      <c r="BV54534" s="38"/>
    </row>
    <row r="54535" spans="44:74">
      <c r="AR54535" s="8"/>
      <c r="BV54535" s="38"/>
    </row>
    <row r="54536" spans="44:74">
      <c r="AR54536" s="8"/>
      <c r="BV54536" s="38"/>
    </row>
    <row r="54537" spans="44:74">
      <c r="AR54537" s="8"/>
      <c r="BV54537" s="38"/>
    </row>
    <row r="54538" spans="44:74">
      <c r="AR54538" s="8"/>
      <c r="BV54538" s="38"/>
    </row>
    <row r="54539" spans="44:74">
      <c r="AR54539" s="8"/>
      <c r="BV54539" s="38"/>
    </row>
    <row r="54540" spans="44:74">
      <c r="AR54540" s="8"/>
      <c r="BV54540" s="38"/>
    </row>
    <row r="54541" spans="44:74">
      <c r="AR54541" s="8"/>
      <c r="BV54541" s="38"/>
    </row>
    <row r="54542" spans="44:74">
      <c r="AR54542" s="8"/>
      <c r="BV54542" s="38"/>
    </row>
    <row r="54543" spans="44:74">
      <c r="AR54543" s="8"/>
      <c r="BV54543" s="38"/>
    </row>
    <row r="54544" spans="44:74">
      <c r="AR54544" s="8"/>
      <c r="BV54544" s="38"/>
    </row>
    <row r="54545" spans="44:74">
      <c r="AR54545" s="8"/>
      <c r="BV54545" s="38"/>
    </row>
    <row r="54546" spans="44:74">
      <c r="AR54546" s="8"/>
      <c r="BV54546" s="38"/>
    </row>
    <row r="54547" spans="44:74">
      <c r="AR54547" s="8"/>
      <c r="BV54547" s="38"/>
    </row>
    <row r="54548" spans="44:74">
      <c r="AR54548" s="8"/>
      <c r="BV54548" s="38"/>
    </row>
    <row r="54549" spans="44:74">
      <c r="AR54549" s="8"/>
      <c r="BV54549" s="38"/>
    </row>
    <row r="54550" spans="44:74">
      <c r="AR54550" s="8"/>
      <c r="BV54550" s="38"/>
    </row>
    <row r="54551" spans="44:74">
      <c r="AR54551" s="8"/>
      <c r="BV54551" s="38"/>
    </row>
    <row r="54552" spans="44:74">
      <c r="AR54552" s="8"/>
      <c r="BV54552" s="38"/>
    </row>
    <row r="54553" spans="44:74">
      <c r="AR54553" s="8"/>
      <c r="BV54553" s="38"/>
    </row>
    <row r="54554" spans="44:74">
      <c r="AR54554" s="8"/>
      <c r="BV54554" s="38"/>
    </row>
    <row r="54555" spans="44:74">
      <c r="AR54555" s="8"/>
      <c r="BV54555" s="38"/>
    </row>
    <row r="54556" spans="44:74">
      <c r="AR54556" s="8"/>
      <c r="BV54556" s="38"/>
    </row>
    <row r="54557" spans="44:74">
      <c r="AR54557" s="8"/>
      <c r="BV54557" s="38"/>
    </row>
    <row r="54558" spans="44:74">
      <c r="AR54558" s="8"/>
      <c r="BV54558" s="38"/>
    </row>
    <row r="54559" spans="44:74">
      <c r="AR54559" s="8"/>
      <c r="BV54559" s="38"/>
    </row>
    <row r="54560" spans="44:74">
      <c r="AR54560" s="8"/>
      <c r="BV54560" s="38"/>
    </row>
    <row r="54561" spans="44:74">
      <c r="AR54561" s="8"/>
      <c r="BV54561" s="38"/>
    </row>
    <row r="54562" spans="44:74">
      <c r="AR54562" s="8"/>
      <c r="BV54562" s="38"/>
    </row>
    <row r="54563" spans="44:74">
      <c r="AR54563" s="8"/>
      <c r="BV54563" s="38"/>
    </row>
    <row r="54564" spans="44:74">
      <c r="AR54564" s="8"/>
      <c r="BV54564" s="38"/>
    </row>
    <row r="54565" spans="44:74">
      <c r="AR54565" s="8"/>
      <c r="BV54565" s="38"/>
    </row>
    <row r="54566" spans="44:74">
      <c r="AR54566" s="8"/>
      <c r="BV54566" s="38"/>
    </row>
    <row r="54567" spans="44:74">
      <c r="AR54567" s="8"/>
      <c r="BV54567" s="38"/>
    </row>
    <row r="54568" spans="44:74">
      <c r="AR54568" s="8"/>
      <c r="BV54568" s="38"/>
    </row>
    <row r="54569" spans="44:74">
      <c r="AR54569" s="8"/>
      <c r="BV54569" s="38"/>
    </row>
    <row r="54570" spans="44:74">
      <c r="AR54570" s="8"/>
      <c r="BV54570" s="38"/>
    </row>
    <row r="54571" spans="44:74">
      <c r="AR54571" s="8"/>
      <c r="BV54571" s="38"/>
    </row>
    <row r="54572" spans="44:74">
      <c r="AR54572" s="8"/>
      <c r="BV54572" s="38"/>
    </row>
    <row r="54573" spans="44:74">
      <c r="AR54573" s="8"/>
      <c r="BV54573" s="38"/>
    </row>
    <row r="54574" spans="44:74">
      <c r="AR54574" s="8"/>
      <c r="BV54574" s="38"/>
    </row>
    <row r="54575" spans="44:74">
      <c r="AR54575" s="8"/>
      <c r="BV54575" s="38"/>
    </row>
    <row r="54576" spans="44:74">
      <c r="AR54576" s="8"/>
      <c r="BV54576" s="38"/>
    </row>
    <row r="54577" spans="44:74">
      <c r="AR54577" s="8"/>
      <c r="BV54577" s="38"/>
    </row>
    <row r="54578" spans="44:74">
      <c r="AR54578" s="8"/>
      <c r="BV54578" s="38"/>
    </row>
    <row r="54579" spans="44:74">
      <c r="AR54579" s="8"/>
      <c r="BV54579" s="38"/>
    </row>
    <row r="54580" spans="44:74">
      <c r="AR54580" s="8"/>
      <c r="BV54580" s="38"/>
    </row>
    <row r="54581" spans="44:74">
      <c r="AR54581" s="8"/>
      <c r="BV54581" s="38"/>
    </row>
    <row r="54582" spans="44:74">
      <c r="AR54582" s="8"/>
      <c r="BV54582" s="38"/>
    </row>
    <row r="54583" spans="44:74">
      <c r="AR54583" s="8"/>
      <c r="BV54583" s="38"/>
    </row>
    <row r="54584" spans="44:74">
      <c r="AR54584" s="8"/>
      <c r="BV54584" s="38"/>
    </row>
    <row r="54585" spans="44:74">
      <c r="AR54585" s="8"/>
      <c r="BV54585" s="38"/>
    </row>
    <row r="54586" spans="44:74">
      <c r="AR54586" s="8"/>
      <c r="BV54586" s="38"/>
    </row>
    <row r="54587" spans="44:74">
      <c r="AR54587" s="8"/>
      <c r="BV54587" s="38"/>
    </row>
    <row r="54588" spans="44:74">
      <c r="AR54588" s="8"/>
      <c r="BV54588" s="38"/>
    </row>
    <row r="54589" spans="44:74">
      <c r="AR54589" s="8"/>
      <c r="BV54589" s="38"/>
    </row>
    <row r="54590" spans="44:74">
      <c r="AR54590" s="8"/>
      <c r="BV54590" s="38"/>
    </row>
    <row r="54591" spans="44:74">
      <c r="AR54591" s="8"/>
      <c r="BV54591" s="38"/>
    </row>
    <row r="54592" spans="44:74">
      <c r="AR54592" s="8"/>
      <c r="BV54592" s="38"/>
    </row>
    <row r="54593" spans="44:74">
      <c r="AR54593" s="8"/>
      <c r="BV54593" s="38"/>
    </row>
    <row r="54594" spans="44:74">
      <c r="AR54594" s="8"/>
      <c r="BV54594" s="38"/>
    </row>
    <row r="54595" spans="44:74">
      <c r="AR54595" s="8"/>
      <c r="BV54595" s="38"/>
    </row>
    <row r="54596" spans="44:74">
      <c r="AR54596" s="8"/>
      <c r="BV54596" s="38"/>
    </row>
    <row r="54597" spans="44:74">
      <c r="AR54597" s="8"/>
      <c r="BV54597" s="38"/>
    </row>
    <row r="54598" spans="44:74">
      <c r="AR54598" s="8"/>
      <c r="BV54598" s="38"/>
    </row>
    <row r="54599" spans="44:74">
      <c r="AR54599" s="8"/>
      <c r="BV54599" s="38"/>
    </row>
    <row r="54600" spans="44:74">
      <c r="AR54600" s="8"/>
      <c r="BV54600" s="38"/>
    </row>
    <row r="54601" spans="44:74">
      <c r="AR54601" s="8"/>
      <c r="BV54601" s="38"/>
    </row>
    <row r="54602" spans="44:74">
      <c r="AR54602" s="8"/>
      <c r="BV54602" s="38"/>
    </row>
    <row r="54603" spans="44:74">
      <c r="AR54603" s="8"/>
      <c r="BV54603" s="38"/>
    </row>
    <row r="54604" spans="44:74">
      <c r="AR54604" s="8"/>
      <c r="BV54604" s="38"/>
    </row>
    <row r="54605" spans="44:74">
      <c r="AR54605" s="8"/>
      <c r="BV54605" s="38"/>
    </row>
    <row r="54606" spans="44:74">
      <c r="AR54606" s="8"/>
      <c r="BV54606" s="38"/>
    </row>
    <row r="54607" spans="44:74">
      <c r="AR54607" s="8"/>
      <c r="BV54607" s="38"/>
    </row>
    <row r="54608" spans="44:74">
      <c r="AR54608" s="8"/>
      <c r="BV54608" s="38"/>
    </row>
    <row r="54609" spans="44:74">
      <c r="AR54609" s="8"/>
      <c r="BV54609" s="38"/>
    </row>
    <row r="54610" spans="44:74">
      <c r="AR54610" s="8"/>
      <c r="BV54610" s="38"/>
    </row>
    <row r="54611" spans="44:74">
      <c r="AR54611" s="8"/>
      <c r="BV54611" s="38"/>
    </row>
    <row r="54612" spans="44:74">
      <c r="AR54612" s="8"/>
      <c r="BV54612" s="38"/>
    </row>
    <row r="54613" spans="44:74">
      <c r="AR54613" s="8"/>
      <c r="BV54613" s="38"/>
    </row>
    <row r="54614" spans="44:74">
      <c r="AR54614" s="8"/>
      <c r="BV54614" s="38"/>
    </row>
    <row r="54615" spans="44:74">
      <c r="AR54615" s="8"/>
      <c r="BV54615" s="38"/>
    </row>
    <row r="54616" spans="44:74">
      <c r="AR54616" s="8"/>
      <c r="BV54616" s="38"/>
    </row>
    <row r="54617" spans="44:74">
      <c r="AR54617" s="8"/>
      <c r="BV54617" s="38"/>
    </row>
    <row r="54618" spans="44:74">
      <c r="AR54618" s="8"/>
      <c r="BV54618" s="38"/>
    </row>
    <row r="54619" spans="44:74">
      <c r="AR54619" s="8"/>
      <c r="BV54619" s="38"/>
    </row>
    <row r="54620" spans="44:74">
      <c r="AR54620" s="8"/>
      <c r="BV54620" s="38"/>
    </row>
    <row r="54621" spans="44:74">
      <c r="AR54621" s="8"/>
      <c r="BV54621" s="38"/>
    </row>
    <row r="54622" spans="44:74">
      <c r="AR54622" s="8"/>
      <c r="BV54622" s="38"/>
    </row>
    <row r="54623" spans="44:74">
      <c r="AR54623" s="8"/>
      <c r="BV54623" s="38"/>
    </row>
    <row r="54624" spans="44:74">
      <c r="AR54624" s="8"/>
      <c r="BV54624" s="38"/>
    </row>
    <row r="54625" spans="44:74">
      <c r="AR54625" s="8"/>
      <c r="BV54625" s="38"/>
    </row>
    <row r="54626" spans="44:74">
      <c r="AR54626" s="8"/>
      <c r="BV54626" s="38"/>
    </row>
    <row r="54627" spans="44:74">
      <c r="AR54627" s="8"/>
      <c r="BV54627" s="38"/>
    </row>
    <row r="54628" spans="44:74">
      <c r="AR54628" s="8"/>
      <c r="BV54628" s="38"/>
    </row>
    <row r="54629" spans="44:74">
      <c r="AR54629" s="8"/>
      <c r="BV54629" s="38"/>
    </row>
    <row r="54630" spans="44:74">
      <c r="AR54630" s="8"/>
      <c r="BV54630" s="38"/>
    </row>
    <row r="54631" spans="44:74">
      <c r="AR54631" s="8"/>
      <c r="BV54631" s="38"/>
    </row>
    <row r="54632" spans="44:74">
      <c r="AR54632" s="8"/>
      <c r="BV54632" s="38"/>
    </row>
    <row r="54633" spans="44:74">
      <c r="AR54633" s="8"/>
      <c r="BV54633" s="38"/>
    </row>
    <row r="54634" spans="44:74">
      <c r="AR54634" s="8"/>
      <c r="BV54634" s="38"/>
    </row>
    <row r="54635" spans="44:74">
      <c r="AR54635" s="8"/>
      <c r="BV54635" s="38"/>
    </row>
    <row r="54636" spans="44:74">
      <c r="AR54636" s="8"/>
      <c r="BV54636" s="38"/>
    </row>
    <row r="54637" spans="44:74">
      <c r="AR54637" s="8"/>
      <c r="BV54637" s="38"/>
    </row>
    <row r="54638" spans="44:74">
      <c r="AR54638" s="8"/>
      <c r="BV54638" s="38"/>
    </row>
    <row r="54639" spans="44:74">
      <c r="AR54639" s="8"/>
      <c r="BV54639" s="38"/>
    </row>
    <row r="54640" spans="44:74">
      <c r="AR54640" s="8"/>
      <c r="BV54640" s="38"/>
    </row>
    <row r="54641" spans="44:74">
      <c r="AR54641" s="8"/>
      <c r="BV54641" s="38"/>
    </row>
    <row r="54642" spans="44:74">
      <c r="AR54642" s="8"/>
      <c r="BV54642" s="38"/>
    </row>
    <row r="54643" spans="44:74">
      <c r="AR54643" s="8"/>
      <c r="BV54643" s="38"/>
    </row>
    <row r="54644" spans="44:74">
      <c r="AR54644" s="8"/>
      <c r="BV54644" s="38"/>
    </row>
    <row r="54645" spans="44:74">
      <c r="AR54645" s="8"/>
      <c r="BV54645" s="38"/>
    </row>
    <row r="54646" spans="44:74">
      <c r="AR54646" s="8"/>
      <c r="BV54646" s="38"/>
    </row>
    <row r="54647" spans="44:74">
      <c r="AR54647" s="8"/>
      <c r="BV54647" s="38"/>
    </row>
    <row r="54648" spans="44:74">
      <c r="AR54648" s="8"/>
      <c r="BV54648" s="38"/>
    </row>
    <row r="54649" spans="44:74">
      <c r="AR54649" s="8"/>
      <c r="BV54649" s="38"/>
    </row>
    <row r="54650" spans="44:74">
      <c r="AR54650" s="8"/>
      <c r="BV54650" s="38"/>
    </row>
    <row r="54651" spans="44:74">
      <c r="AR54651" s="8"/>
      <c r="BV54651" s="38"/>
    </row>
    <row r="54652" spans="44:74">
      <c r="AR54652" s="8"/>
      <c r="BV54652" s="38"/>
    </row>
    <row r="54653" spans="44:74">
      <c r="AR54653" s="8"/>
      <c r="BV54653" s="38"/>
    </row>
    <row r="54654" spans="44:74">
      <c r="AR54654" s="8"/>
      <c r="BV54654" s="38"/>
    </row>
    <row r="54655" spans="44:74">
      <c r="AR54655" s="8"/>
      <c r="BV54655" s="38"/>
    </row>
    <row r="54656" spans="44:74">
      <c r="AR54656" s="8"/>
      <c r="BV54656" s="38"/>
    </row>
    <row r="54657" spans="44:74">
      <c r="AR54657" s="8"/>
      <c r="BV54657" s="38"/>
    </row>
    <row r="54658" spans="44:74">
      <c r="AR54658" s="8"/>
      <c r="BV54658" s="38"/>
    </row>
    <row r="54659" spans="44:74">
      <c r="AR54659" s="8"/>
      <c r="BV54659" s="38"/>
    </row>
    <row r="54660" spans="44:74">
      <c r="AR54660" s="8"/>
      <c r="BV54660" s="38"/>
    </row>
    <row r="54661" spans="44:74">
      <c r="AR54661" s="8"/>
      <c r="BV54661" s="38"/>
    </row>
    <row r="54662" spans="44:74">
      <c r="AR54662" s="8"/>
      <c r="BV54662" s="38"/>
    </row>
    <row r="54663" spans="44:74">
      <c r="AR54663" s="8"/>
      <c r="BV54663" s="38"/>
    </row>
    <row r="54664" spans="44:74">
      <c r="AR54664" s="8"/>
      <c r="BV54664" s="38"/>
    </row>
    <row r="54665" spans="44:74">
      <c r="AR54665" s="8"/>
      <c r="BV54665" s="38"/>
    </row>
    <row r="54666" spans="44:74">
      <c r="AR54666" s="8"/>
      <c r="BV54666" s="38"/>
    </row>
    <row r="54667" spans="44:74">
      <c r="AR54667" s="8"/>
      <c r="BV54667" s="38"/>
    </row>
    <row r="54668" spans="44:74">
      <c r="AR54668" s="8"/>
      <c r="BV54668" s="38"/>
    </row>
    <row r="54669" spans="44:74">
      <c r="AR54669" s="8"/>
      <c r="BV54669" s="38"/>
    </row>
    <row r="54670" spans="44:74">
      <c r="AR54670" s="8"/>
      <c r="BV54670" s="38"/>
    </row>
    <row r="54671" spans="44:74">
      <c r="AR54671" s="8"/>
      <c r="BV54671" s="38"/>
    </row>
    <row r="54672" spans="44:74">
      <c r="AR54672" s="8"/>
      <c r="BV54672" s="38"/>
    </row>
    <row r="54673" spans="44:74">
      <c r="AR54673" s="8"/>
      <c r="BV54673" s="38"/>
    </row>
    <row r="54674" spans="44:74">
      <c r="AR54674" s="8"/>
      <c r="BV54674" s="38"/>
    </row>
    <row r="54675" spans="44:74">
      <c r="AR54675" s="8"/>
      <c r="BV54675" s="38"/>
    </row>
    <row r="54676" spans="44:74">
      <c r="AR54676" s="8"/>
      <c r="BV54676" s="38"/>
    </row>
    <row r="54677" spans="44:74">
      <c r="AR54677" s="8"/>
      <c r="BV54677" s="38"/>
    </row>
    <row r="54678" spans="44:74">
      <c r="AR54678" s="8"/>
      <c r="BV54678" s="38"/>
    </row>
    <row r="54679" spans="44:74">
      <c r="AR54679" s="8"/>
      <c r="BV54679" s="38"/>
    </row>
    <row r="54680" spans="44:74">
      <c r="AR54680" s="8"/>
      <c r="BV54680" s="38"/>
    </row>
    <row r="54681" spans="44:74">
      <c r="AR54681" s="8"/>
      <c r="BV54681" s="38"/>
    </row>
    <row r="54682" spans="44:74">
      <c r="AR54682" s="8"/>
      <c r="BV54682" s="38"/>
    </row>
    <row r="54683" spans="44:74">
      <c r="AR54683" s="8"/>
      <c r="BV54683" s="38"/>
    </row>
    <row r="54684" spans="44:74">
      <c r="AR54684" s="8"/>
      <c r="BV54684" s="38"/>
    </row>
    <row r="54685" spans="44:74">
      <c r="AR54685" s="8"/>
      <c r="BV54685" s="38"/>
    </row>
    <row r="54686" spans="44:74">
      <c r="AR54686" s="8"/>
      <c r="BV54686" s="38"/>
    </row>
    <row r="54687" spans="44:74">
      <c r="AR54687" s="8"/>
      <c r="BV54687" s="38"/>
    </row>
    <row r="54688" spans="44:74">
      <c r="AR54688" s="8"/>
      <c r="BV54688" s="38"/>
    </row>
    <row r="54689" spans="44:74">
      <c r="AR54689" s="8"/>
      <c r="BV54689" s="38"/>
    </row>
    <row r="54690" spans="44:74">
      <c r="AR54690" s="8"/>
      <c r="BV54690" s="38"/>
    </row>
    <row r="54691" spans="44:74">
      <c r="AR54691" s="8"/>
      <c r="BV54691" s="38"/>
    </row>
    <row r="54692" spans="44:74">
      <c r="AR54692" s="8"/>
      <c r="BV54692" s="38"/>
    </row>
    <row r="54693" spans="44:74">
      <c r="AR54693" s="8"/>
      <c r="BV54693" s="38"/>
    </row>
    <row r="54694" spans="44:74">
      <c r="AR54694" s="8"/>
      <c r="BV54694" s="38"/>
    </row>
    <row r="54695" spans="44:74">
      <c r="AR54695" s="8"/>
      <c r="BV54695" s="38"/>
    </row>
    <row r="54696" spans="44:74">
      <c r="AR54696" s="8"/>
      <c r="BV54696" s="38"/>
    </row>
    <row r="54697" spans="44:74">
      <c r="AR54697" s="8"/>
      <c r="BV54697" s="38"/>
    </row>
    <row r="54698" spans="44:74">
      <c r="AR54698" s="8"/>
      <c r="BV54698" s="38"/>
    </row>
    <row r="54699" spans="44:74">
      <c r="AR54699" s="8"/>
      <c r="BV54699" s="38"/>
    </row>
    <row r="54700" spans="44:74">
      <c r="AR54700" s="8"/>
      <c r="BV54700" s="38"/>
    </row>
    <row r="54701" spans="44:74">
      <c r="AR54701" s="8"/>
      <c r="BV54701" s="38"/>
    </row>
    <row r="54702" spans="44:74">
      <c r="AR54702" s="8"/>
      <c r="BV54702" s="38"/>
    </row>
    <row r="54703" spans="44:74">
      <c r="AR54703" s="8"/>
      <c r="BV54703" s="38"/>
    </row>
    <row r="54704" spans="44:74">
      <c r="AR54704" s="8"/>
      <c r="BV54704" s="38"/>
    </row>
    <row r="54705" spans="44:74">
      <c r="AR54705" s="8"/>
      <c r="BV54705" s="38"/>
    </row>
    <row r="54706" spans="44:74">
      <c r="AR54706" s="8"/>
      <c r="BV54706" s="38"/>
    </row>
    <row r="54707" spans="44:74">
      <c r="AR54707" s="8"/>
      <c r="BV54707" s="38"/>
    </row>
    <row r="54708" spans="44:74">
      <c r="AR54708" s="8"/>
      <c r="BV54708" s="38"/>
    </row>
    <row r="54709" spans="44:74">
      <c r="AR54709" s="8"/>
      <c r="BV54709" s="38"/>
    </row>
    <row r="54710" spans="44:74">
      <c r="AR54710" s="8"/>
      <c r="BV54710" s="38"/>
    </row>
    <row r="54711" spans="44:74">
      <c r="AR54711" s="8"/>
      <c r="BV54711" s="38"/>
    </row>
    <row r="54712" spans="44:74">
      <c r="AR54712" s="8"/>
      <c r="BV54712" s="38"/>
    </row>
    <row r="54713" spans="44:74">
      <c r="AR54713" s="8"/>
      <c r="BV54713" s="38"/>
    </row>
    <row r="54714" spans="44:74">
      <c r="AR54714" s="8"/>
      <c r="BV54714" s="38"/>
    </row>
    <row r="54715" spans="44:74">
      <c r="AR54715" s="8"/>
      <c r="BV54715" s="38"/>
    </row>
    <row r="54716" spans="44:74">
      <c r="AR54716" s="8"/>
      <c r="BV54716" s="38"/>
    </row>
    <row r="54717" spans="44:74">
      <c r="AR54717" s="8"/>
      <c r="BV54717" s="38"/>
    </row>
    <row r="54718" spans="44:74">
      <c r="AR54718" s="8"/>
      <c r="BV54718" s="38"/>
    </row>
    <row r="54719" spans="44:74">
      <c r="AR54719" s="8"/>
      <c r="BV54719" s="38"/>
    </row>
    <row r="54720" spans="44:74">
      <c r="AR54720" s="8"/>
      <c r="BV54720" s="38"/>
    </row>
    <row r="54721" spans="44:74">
      <c r="AR54721" s="8"/>
      <c r="BV54721" s="38"/>
    </row>
    <row r="54722" spans="44:74">
      <c r="AR54722" s="8"/>
      <c r="BV54722" s="38"/>
    </row>
    <row r="54723" spans="44:74">
      <c r="AR54723" s="8"/>
      <c r="BV54723" s="38"/>
    </row>
    <row r="54724" spans="44:74">
      <c r="AR54724" s="8"/>
      <c r="BV54724" s="38"/>
    </row>
    <row r="54725" spans="44:74">
      <c r="AR54725" s="8"/>
      <c r="BV54725" s="38"/>
    </row>
    <row r="54726" spans="44:74">
      <c r="AR54726" s="8"/>
      <c r="BV54726" s="38"/>
    </row>
    <row r="54727" spans="44:74">
      <c r="AR54727" s="8"/>
      <c r="BV54727" s="38"/>
    </row>
    <row r="54728" spans="44:74">
      <c r="AR54728" s="8"/>
      <c r="BV54728" s="38"/>
    </row>
    <row r="54729" spans="44:74">
      <c r="AR54729" s="8"/>
      <c r="BV54729" s="38"/>
    </row>
    <row r="54730" spans="44:74">
      <c r="AR54730" s="8"/>
      <c r="BV54730" s="38"/>
    </row>
    <row r="54731" spans="44:74">
      <c r="AR54731" s="8"/>
      <c r="BV54731" s="38"/>
    </row>
    <row r="54732" spans="44:74">
      <c r="AR54732" s="8"/>
      <c r="BV54732" s="38"/>
    </row>
    <row r="54733" spans="44:74">
      <c r="AR54733" s="8"/>
      <c r="BV54733" s="38"/>
    </row>
    <row r="54734" spans="44:74">
      <c r="AR54734" s="8"/>
      <c r="BV54734" s="38"/>
    </row>
    <row r="54735" spans="44:74">
      <c r="AR54735" s="8"/>
      <c r="BV54735" s="38"/>
    </row>
    <row r="54736" spans="44:74">
      <c r="AR54736" s="8"/>
      <c r="BV54736" s="38"/>
    </row>
    <row r="54737" spans="44:74">
      <c r="AR54737" s="8"/>
      <c r="BV54737" s="38"/>
    </row>
    <row r="54738" spans="44:74">
      <c r="AR54738" s="8"/>
      <c r="BV54738" s="38"/>
    </row>
    <row r="54739" spans="44:74">
      <c r="AR54739" s="8"/>
      <c r="BV54739" s="38"/>
    </row>
    <row r="54740" spans="44:74">
      <c r="AR54740" s="8"/>
      <c r="BV54740" s="38"/>
    </row>
    <row r="54741" spans="44:74">
      <c r="AR54741" s="8"/>
      <c r="BV54741" s="38"/>
    </row>
    <row r="54742" spans="44:74">
      <c r="AR54742" s="8"/>
      <c r="BV54742" s="38"/>
    </row>
    <row r="54743" spans="44:74">
      <c r="AR54743" s="8"/>
      <c r="BV54743" s="38"/>
    </row>
    <row r="54744" spans="44:74">
      <c r="AR54744" s="8"/>
      <c r="BV54744" s="38"/>
    </row>
    <row r="54745" spans="44:74">
      <c r="AR54745" s="8"/>
      <c r="BV54745" s="38"/>
    </row>
    <row r="54746" spans="44:74">
      <c r="AR54746" s="8"/>
      <c r="BV54746" s="38"/>
    </row>
    <row r="54747" spans="44:74">
      <c r="AR54747" s="8"/>
      <c r="BV54747" s="38"/>
    </row>
    <row r="54748" spans="44:74">
      <c r="AR54748" s="8"/>
      <c r="BV54748" s="38"/>
    </row>
    <row r="54749" spans="44:74">
      <c r="AR54749" s="8"/>
      <c r="BV54749" s="38"/>
    </row>
    <row r="54750" spans="44:74">
      <c r="AR54750" s="8"/>
      <c r="BV54750" s="38"/>
    </row>
    <row r="54751" spans="44:74">
      <c r="AR54751" s="8"/>
      <c r="BV54751" s="38"/>
    </row>
    <row r="54752" spans="44:74">
      <c r="AR54752" s="8"/>
      <c r="BV54752" s="38"/>
    </row>
    <row r="54753" spans="44:74">
      <c r="AR54753" s="8"/>
      <c r="BV54753" s="38"/>
    </row>
    <row r="54754" spans="44:74">
      <c r="AR54754" s="8"/>
      <c r="BV54754" s="38"/>
    </row>
    <row r="54755" spans="44:74">
      <c r="AR54755" s="8"/>
      <c r="BV54755" s="38"/>
    </row>
    <row r="54756" spans="44:74">
      <c r="AR54756" s="8"/>
      <c r="BV54756" s="38"/>
    </row>
    <row r="54757" spans="44:74">
      <c r="AR54757" s="8"/>
      <c r="BV54757" s="38"/>
    </row>
    <row r="54758" spans="44:74">
      <c r="AR54758" s="8"/>
      <c r="BV54758" s="38"/>
    </row>
    <row r="54759" spans="44:74">
      <c r="AR54759" s="8"/>
      <c r="BV54759" s="38"/>
    </row>
    <row r="54760" spans="44:74">
      <c r="AR54760" s="8"/>
      <c r="BV54760" s="38"/>
    </row>
    <row r="54761" spans="44:74">
      <c r="AR54761" s="8"/>
      <c r="BV54761" s="38"/>
    </row>
    <row r="54762" spans="44:74">
      <c r="AR54762" s="8"/>
      <c r="BV54762" s="38"/>
    </row>
    <row r="54763" spans="44:74">
      <c r="AR54763" s="8"/>
      <c r="BV54763" s="38"/>
    </row>
    <row r="54764" spans="44:74">
      <c r="AR54764" s="8"/>
      <c r="BV54764" s="38"/>
    </row>
    <row r="54765" spans="44:74">
      <c r="AR54765" s="8"/>
      <c r="BV54765" s="38"/>
    </row>
    <row r="54766" spans="44:74">
      <c r="AR54766" s="8"/>
      <c r="BV54766" s="38"/>
    </row>
    <row r="54767" spans="44:74">
      <c r="AR54767" s="8"/>
      <c r="BV54767" s="38"/>
    </row>
    <row r="54768" spans="44:74">
      <c r="AR54768" s="8"/>
      <c r="BV54768" s="38"/>
    </row>
    <row r="54769" spans="44:74">
      <c r="AR54769" s="8"/>
      <c r="BV54769" s="38"/>
    </row>
    <row r="54770" spans="44:74">
      <c r="AR54770" s="8"/>
      <c r="BV54770" s="38"/>
    </row>
    <row r="54771" spans="44:74">
      <c r="AR54771" s="8"/>
      <c r="BV54771" s="38"/>
    </row>
    <row r="54772" spans="44:74">
      <c r="AR54772" s="8"/>
      <c r="BV54772" s="38"/>
    </row>
    <row r="54773" spans="44:74">
      <c r="AR54773" s="8"/>
      <c r="BV54773" s="38"/>
    </row>
    <row r="54774" spans="44:74">
      <c r="AR54774" s="8"/>
      <c r="BV54774" s="38"/>
    </row>
    <row r="54775" spans="44:74">
      <c r="AR54775" s="8"/>
      <c r="BV54775" s="38"/>
    </row>
    <row r="54776" spans="44:74">
      <c r="AR54776" s="8"/>
      <c r="BV54776" s="38"/>
    </row>
    <row r="54777" spans="44:74">
      <c r="AR54777" s="8"/>
      <c r="BV54777" s="38"/>
    </row>
    <row r="54778" spans="44:74">
      <c r="AR54778" s="8"/>
      <c r="BV54778" s="38"/>
    </row>
    <row r="54779" spans="44:74">
      <c r="AR54779" s="8"/>
      <c r="BV54779" s="38"/>
    </row>
    <row r="54780" spans="44:74">
      <c r="AR54780" s="8"/>
      <c r="BV54780" s="38"/>
    </row>
    <row r="54781" spans="44:74">
      <c r="AR54781" s="8"/>
      <c r="BV54781" s="38"/>
    </row>
    <row r="54782" spans="44:74">
      <c r="AR54782" s="8"/>
      <c r="BV54782" s="38"/>
    </row>
    <row r="54783" spans="44:74">
      <c r="AR54783" s="8"/>
      <c r="BV54783" s="38"/>
    </row>
    <row r="54784" spans="44:74">
      <c r="AR54784" s="8"/>
      <c r="BV54784" s="38"/>
    </row>
    <row r="54785" spans="44:74">
      <c r="AR54785" s="8"/>
      <c r="BV54785" s="38"/>
    </row>
    <row r="54786" spans="44:74">
      <c r="AR54786" s="8"/>
      <c r="BV54786" s="38"/>
    </row>
    <row r="54787" spans="44:74">
      <c r="AR54787" s="8"/>
      <c r="BV54787" s="38"/>
    </row>
    <row r="54788" spans="44:74">
      <c r="AR54788" s="8"/>
      <c r="BV54788" s="38"/>
    </row>
    <row r="54789" spans="44:74">
      <c r="AR54789" s="8"/>
      <c r="BV54789" s="38"/>
    </row>
    <row r="54790" spans="44:74">
      <c r="AR54790" s="8"/>
      <c r="BV54790" s="38"/>
    </row>
    <row r="54791" spans="44:74">
      <c r="AR54791" s="8"/>
      <c r="BV54791" s="38"/>
    </row>
    <row r="54792" spans="44:74">
      <c r="AR54792" s="8"/>
      <c r="BV54792" s="38"/>
    </row>
    <row r="54793" spans="44:74">
      <c r="AR54793" s="8"/>
      <c r="BV54793" s="38"/>
    </row>
    <row r="54794" spans="44:74">
      <c r="AR54794" s="8"/>
      <c r="BV54794" s="38"/>
    </row>
    <row r="54795" spans="44:74">
      <c r="AR54795" s="8"/>
      <c r="BV54795" s="38"/>
    </row>
    <row r="54796" spans="44:74">
      <c r="AR54796" s="8"/>
      <c r="BV54796" s="38"/>
    </row>
    <row r="54797" spans="44:74">
      <c r="AR54797" s="8"/>
      <c r="BV54797" s="38"/>
    </row>
    <row r="54798" spans="44:74">
      <c r="AR54798" s="8"/>
      <c r="BV54798" s="38"/>
    </row>
    <row r="54799" spans="44:74">
      <c r="AR54799" s="8"/>
      <c r="BV54799" s="38"/>
    </row>
    <row r="54800" spans="44:74">
      <c r="AR54800" s="8"/>
      <c r="BV54800" s="38"/>
    </row>
    <row r="54801" spans="44:74">
      <c r="AR54801" s="8"/>
      <c r="BV54801" s="38"/>
    </row>
    <row r="54802" spans="44:74">
      <c r="AR54802" s="8"/>
      <c r="BV54802" s="38"/>
    </row>
    <row r="54803" spans="44:74">
      <c r="AR54803" s="8"/>
      <c r="BV54803" s="38"/>
    </row>
    <row r="54804" spans="44:74">
      <c r="AR54804" s="8"/>
      <c r="BV54804" s="38"/>
    </row>
    <row r="54805" spans="44:74">
      <c r="AR54805" s="8"/>
      <c r="BV54805" s="38"/>
    </row>
    <row r="54806" spans="44:74">
      <c r="AR54806" s="8"/>
      <c r="BV54806" s="38"/>
    </row>
    <row r="54807" spans="44:74">
      <c r="AR54807" s="8"/>
      <c r="BV54807" s="38"/>
    </row>
    <row r="54808" spans="44:74">
      <c r="AR54808" s="8"/>
      <c r="BV54808" s="38"/>
    </row>
    <row r="54809" spans="44:74">
      <c r="AR54809" s="8"/>
      <c r="BV54809" s="38"/>
    </row>
    <row r="54810" spans="44:74">
      <c r="AR54810" s="8"/>
      <c r="BV54810" s="38"/>
    </row>
    <row r="54811" spans="44:74">
      <c r="AR54811" s="8"/>
      <c r="BV54811" s="38"/>
    </row>
    <row r="54812" spans="44:74">
      <c r="AR54812" s="8"/>
      <c r="BV54812" s="38"/>
    </row>
    <row r="54813" spans="44:74">
      <c r="AR54813" s="8"/>
      <c r="BV54813" s="38"/>
    </row>
    <row r="54814" spans="44:74">
      <c r="AR54814" s="8"/>
      <c r="BV54814" s="38"/>
    </row>
    <row r="54815" spans="44:74">
      <c r="AR54815" s="8"/>
      <c r="BV54815" s="38"/>
    </row>
    <row r="54816" spans="44:74">
      <c r="AR54816" s="8"/>
      <c r="BV54816" s="38"/>
    </row>
    <row r="54817" spans="44:74">
      <c r="AR54817" s="8"/>
      <c r="BV54817" s="38"/>
    </row>
    <row r="54818" spans="44:74">
      <c r="AR54818" s="8"/>
      <c r="BV54818" s="38"/>
    </row>
    <row r="54819" spans="44:74">
      <c r="AR54819" s="8"/>
      <c r="BV54819" s="38"/>
    </row>
    <row r="54820" spans="44:74">
      <c r="AR54820" s="8"/>
      <c r="BV54820" s="38"/>
    </row>
    <row r="54821" spans="44:74">
      <c r="AR54821" s="8"/>
      <c r="BV54821" s="38"/>
    </row>
    <row r="54822" spans="44:74">
      <c r="AR54822" s="8"/>
      <c r="BV54822" s="38"/>
    </row>
    <row r="54823" spans="44:74">
      <c r="AR54823" s="8"/>
      <c r="BV54823" s="38"/>
    </row>
    <row r="54824" spans="44:74">
      <c r="AR54824" s="8"/>
      <c r="BV54824" s="38"/>
    </row>
    <row r="54825" spans="44:74">
      <c r="AR54825" s="8"/>
      <c r="BV54825" s="38"/>
    </row>
    <row r="54826" spans="44:74">
      <c r="AR54826" s="8"/>
      <c r="BV54826" s="38"/>
    </row>
    <row r="54827" spans="44:74">
      <c r="AR54827" s="8"/>
      <c r="BV54827" s="38"/>
    </row>
    <row r="54828" spans="44:74">
      <c r="AR54828" s="8"/>
      <c r="BV54828" s="38"/>
    </row>
    <row r="54829" spans="44:74">
      <c r="AR54829" s="8"/>
      <c r="BV54829" s="38"/>
    </row>
    <row r="54830" spans="44:74">
      <c r="AR54830" s="8"/>
      <c r="BV54830" s="38"/>
    </row>
    <row r="54831" spans="44:74">
      <c r="AR54831" s="8"/>
      <c r="BV54831" s="38"/>
    </row>
    <row r="54832" spans="44:74">
      <c r="AR54832" s="8"/>
      <c r="BV54832" s="38"/>
    </row>
    <row r="54833" spans="44:74">
      <c r="AR54833" s="8"/>
      <c r="BV54833" s="38"/>
    </row>
    <row r="54834" spans="44:74">
      <c r="AR54834" s="8"/>
      <c r="BV54834" s="38"/>
    </row>
    <row r="54835" spans="44:74">
      <c r="AR54835" s="8"/>
      <c r="BV54835" s="38"/>
    </row>
    <row r="54836" spans="44:74">
      <c r="AR54836" s="8"/>
      <c r="BV54836" s="38"/>
    </row>
    <row r="54837" spans="44:74">
      <c r="AR54837" s="8"/>
      <c r="BV54837" s="38"/>
    </row>
    <row r="54838" spans="44:74">
      <c r="AR54838" s="8"/>
      <c r="BV54838" s="38"/>
    </row>
    <row r="54839" spans="44:74">
      <c r="AR54839" s="8"/>
      <c r="BV54839" s="38"/>
    </row>
    <row r="54840" spans="44:74">
      <c r="AR54840" s="8"/>
      <c r="BV54840" s="38"/>
    </row>
    <row r="54841" spans="44:74">
      <c r="AR54841" s="8"/>
      <c r="BV54841" s="38"/>
    </row>
    <row r="54842" spans="44:74">
      <c r="AR54842" s="8"/>
      <c r="BV54842" s="38"/>
    </row>
    <row r="54843" spans="44:74">
      <c r="AR54843" s="8"/>
      <c r="BV54843" s="38"/>
    </row>
    <row r="54844" spans="44:74">
      <c r="AR54844" s="8"/>
      <c r="BV54844" s="38"/>
    </row>
    <row r="54845" spans="44:74">
      <c r="AR54845" s="8"/>
      <c r="BV54845" s="38"/>
    </row>
    <row r="54846" spans="44:74">
      <c r="AR54846" s="8"/>
      <c r="BV54846" s="38"/>
    </row>
    <row r="54847" spans="44:74">
      <c r="AR54847" s="8"/>
      <c r="BV54847" s="38"/>
    </row>
    <row r="54848" spans="44:74">
      <c r="AR54848" s="8"/>
      <c r="BV54848" s="38"/>
    </row>
    <row r="54849" spans="44:74">
      <c r="AR54849" s="8"/>
      <c r="BV54849" s="38"/>
    </row>
    <row r="54850" spans="44:74">
      <c r="AR54850" s="8"/>
      <c r="BV54850" s="38"/>
    </row>
    <row r="54851" spans="44:74">
      <c r="AR54851" s="8"/>
      <c r="BV54851" s="38"/>
    </row>
    <row r="54852" spans="44:74">
      <c r="AR54852" s="8"/>
      <c r="BV54852" s="38"/>
    </row>
    <row r="54853" spans="44:74">
      <c r="AR54853" s="8"/>
      <c r="BV54853" s="38"/>
    </row>
    <row r="54854" spans="44:74">
      <c r="AR54854" s="8"/>
      <c r="BV54854" s="38"/>
    </row>
    <row r="54855" spans="44:74">
      <c r="AR54855" s="8"/>
      <c r="BV54855" s="38"/>
    </row>
    <row r="54856" spans="44:74">
      <c r="AR54856" s="8"/>
      <c r="BV54856" s="38"/>
    </row>
    <row r="54857" spans="44:74">
      <c r="AR54857" s="8"/>
      <c r="BV54857" s="38"/>
    </row>
    <row r="54858" spans="44:74">
      <c r="AR54858" s="8"/>
      <c r="BV54858" s="38"/>
    </row>
    <row r="54859" spans="44:74">
      <c r="AR54859" s="8"/>
      <c r="BV54859" s="38"/>
    </row>
    <row r="54860" spans="44:74">
      <c r="AR54860" s="8"/>
      <c r="BV54860" s="38"/>
    </row>
    <row r="54861" spans="44:74">
      <c r="AR54861" s="8"/>
      <c r="BV54861" s="38"/>
    </row>
    <row r="54862" spans="44:74">
      <c r="AR54862" s="8"/>
      <c r="BV54862" s="38"/>
    </row>
    <row r="54863" spans="44:74">
      <c r="AR54863" s="8"/>
      <c r="BV54863" s="38"/>
    </row>
    <row r="54864" spans="44:74">
      <c r="AR54864" s="8"/>
      <c r="BV54864" s="38"/>
    </row>
    <row r="54865" spans="44:74">
      <c r="AR54865" s="8"/>
      <c r="BV54865" s="38"/>
    </row>
    <row r="54866" spans="44:74">
      <c r="AR54866" s="8"/>
      <c r="BV54866" s="38"/>
    </row>
    <row r="54867" spans="44:74">
      <c r="AR54867" s="8"/>
      <c r="BV54867" s="38"/>
    </row>
    <row r="54868" spans="44:74">
      <c r="AR54868" s="8"/>
      <c r="BV54868" s="38"/>
    </row>
    <row r="54869" spans="44:74">
      <c r="AR54869" s="8"/>
      <c r="BV54869" s="38"/>
    </row>
    <row r="54870" spans="44:74">
      <c r="AR54870" s="8"/>
      <c r="BV54870" s="38"/>
    </row>
    <row r="54871" spans="44:74">
      <c r="AR54871" s="8"/>
      <c r="BV54871" s="38"/>
    </row>
    <row r="54872" spans="44:74">
      <c r="AR54872" s="8"/>
      <c r="BV54872" s="38"/>
    </row>
    <row r="54873" spans="44:74">
      <c r="AR54873" s="8"/>
      <c r="BV54873" s="38"/>
    </row>
    <row r="54874" spans="44:74">
      <c r="AR54874" s="8"/>
      <c r="BV54874" s="38"/>
    </row>
    <row r="54875" spans="44:74">
      <c r="AR54875" s="8"/>
      <c r="BV54875" s="38"/>
    </row>
    <row r="54876" spans="44:74">
      <c r="AR54876" s="8"/>
      <c r="BV54876" s="38"/>
    </row>
    <row r="54877" spans="44:74">
      <c r="AR54877" s="8"/>
      <c r="BV54877" s="38"/>
    </row>
    <row r="54878" spans="44:74">
      <c r="AR54878" s="8"/>
      <c r="BV54878" s="38"/>
    </row>
    <row r="54879" spans="44:74">
      <c r="AR54879" s="8"/>
      <c r="BV54879" s="38"/>
    </row>
    <row r="54880" spans="44:74">
      <c r="AR54880" s="8"/>
      <c r="BV54880" s="38"/>
    </row>
    <row r="54881" spans="44:74">
      <c r="AR54881" s="8"/>
      <c r="BV54881" s="38"/>
    </row>
    <row r="54882" spans="44:74">
      <c r="AR54882" s="8"/>
      <c r="BV54882" s="38"/>
    </row>
    <row r="54883" spans="44:74">
      <c r="AR54883" s="8"/>
      <c r="BV54883" s="38"/>
    </row>
    <row r="54884" spans="44:74">
      <c r="AR54884" s="8"/>
      <c r="BV54884" s="38"/>
    </row>
    <row r="54885" spans="44:74">
      <c r="AR54885" s="8"/>
      <c r="BV54885" s="38"/>
    </row>
    <row r="54886" spans="44:74">
      <c r="AR54886" s="8"/>
      <c r="BV54886" s="38"/>
    </row>
    <row r="54887" spans="44:74">
      <c r="AR54887" s="8"/>
      <c r="BV54887" s="38"/>
    </row>
    <row r="54888" spans="44:74">
      <c r="AR54888" s="8"/>
      <c r="BV54888" s="38"/>
    </row>
    <row r="54889" spans="44:74">
      <c r="AR54889" s="8"/>
      <c r="BV54889" s="38"/>
    </row>
    <row r="54890" spans="44:74">
      <c r="AR54890" s="8"/>
      <c r="BV54890" s="38"/>
    </row>
    <row r="54891" spans="44:74">
      <c r="AR54891" s="8"/>
      <c r="BV54891" s="38"/>
    </row>
    <row r="54892" spans="44:74">
      <c r="AR54892" s="8"/>
      <c r="BV54892" s="38"/>
    </row>
    <row r="54893" spans="44:74">
      <c r="AR54893" s="8"/>
      <c r="BV54893" s="38"/>
    </row>
    <row r="54894" spans="44:74">
      <c r="AR54894" s="8"/>
      <c r="BV54894" s="38"/>
    </row>
    <row r="54895" spans="44:74">
      <c r="AR54895" s="8"/>
      <c r="BV54895" s="38"/>
    </row>
    <row r="54896" spans="44:74">
      <c r="AR54896" s="8"/>
      <c r="BV54896" s="38"/>
    </row>
    <row r="54897" spans="44:74">
      <c r="AR54897" s="8"/>
      <c r="BV54897" s="38"/>
    </row>
    <row r="54898" spans="44:74">
      <c r="AR54898" s="8"/>
      <c r="BV54898" s="38"/>
    </row>
    <row r="54899" spans="44:74">
      <c r="AR54899" s="8"/>
      <c r="BV54899" s="38"/>
    </row>
    <row r="54900" spans="44:74">
      <c r="AR54900" s="8"/>
      <c r="BV54900" s="38"/>
    </row>
    <row r="54901" spans="44:74">
      <c r="AR54901" s="8"/>
      <c r="BV54901" s="38"/>
    </row>
    <row r="54902" spans="44:74">
      <c r="AR54902" s="8"/>
      <c r="BV54902" s="38"/>
    </row>
    <row r="54903" spans="44:74">
      <c r="AR54903" s="8"/>
      <c r="BV54903" s="38"/>
    </row>
    <row r="54904" spans="44:74">
      <c r="AR54904" s="8"/>
      <c r="BV54904" s="38"/>
    </row>
    <row r="54905" spans="44:74">
      <c r="AR54905" s="8"/>
      <c r="BV54905" s="38"/>
    </row>
    <row r="54906" spans="44:74">
      <c r="AR54906" s="8"/>
      <c r="BV54906" s="38"/>
    </row>
    <row r="54907" spans="44:74">
      <c r="AR54907" s="8"/>
      <c r="BV54907" s="38"/>
    </row>
    <row r="54908" spans="44:74">
      <c r="AR54908" s="8"/>
      <c r="BV54908" s="38"/>
    </row>
    <row r="54909" spans="44:74">
      <c r="AR54909" s="8"/>
      <c r="BV54909" s="38"/>
    </row>
    <row r="54910" spans="44:74">
      <c r="AR54910" s="8"/>
      <c r="BV54910" s="38"/>
    </row>
    <row r="54911" spans="44:74">
      <c r="AR54911" s="8"/>
      <c r="BV54911" s="38"/>
    </row>
    <row r="54912" spans="44:74">
      <c r="AR54912" s="8"/>
      <c r="BV54912" s="38"/>
    </row>
    <row r="54913" spans="44:74">
      <c r="AR54913" s="8"/>
      <c r="BV54913" s="38"/>
    </row>
    <row r="54914" spans="44:74">
      <c r="AR54914" s="8"/>
      <c r="BV54914" s="38"/>
    </row>
    <row r="54915" spans="44:74">
      <c r="AR54915" s="8"/>
      <c r="BV54915" s="38"/>
    </row>
    <row r="54916" spans="44:74">
      <c r="AR54916" s="8"/>
      <c r="BV54916" s="38"/>
    </row>
    <row r="54917" spans="44:74">
      <c r="AR54917" s="8"/>
      <c r="BV54917" s="38"/>
    </row>
    <row r="54918" spans="44:74">
      <c r="AR54918" s="8"/>
      <c r="BV54918" s="38"/>
    </row>
    <row r="54919" spans="44:74">
      <c r="AR54919" s="8"/>
      <c r="BV54919" s="38"/>
    </row>
    <row r="54920" spans="44:74">
      <c r="AR54920" s="8"/>
      <c r="BV54920" s="38"/>
    </row>
    <row r="54921" spans="44:74">
      <c r="AR54921" s="8"/>
      <c r="BV54921" s="38"/>
    </row>
    <row r="54922" spans="44:74">
      <c r="AR54922" s="8"/>
      <c r="BV54922" s="38"/>
    </row>
    <row r="54923" spans="44:74">
      <c r="AR54923" s="8"/>
      <c r="BV54923" s="38"/>
    </row>
    <row r="54924" spans="44:74">
      <c r="AR54924" s="8"/>
      <c r="BV54924" s="38"/>
    </row>
    <row r="54925" spans="44:74">
      <c r="AR54925" s="8"/>
      <c r="BV54925" s="38"/>
    </row>
    <row r="54926" spans="44:74">
      <c r="AR54926" s="8"/>
      <c r="BV54926" s="38"/>
    </row>
    <row r="54927" spans="44:74">
      <c r="AR54927" s="8"/>
      <c r="BV54927" s="38"/>
    </row>
    <row r="54928" spans="44:74">
      <c r="AR54928" s="8"/>
      <c r="BV54928" s="38"/>
    </row>
    <row r="54929" spans="44:74">
      <c r="AR54929" s="8"/>
      <c r="BV54929" s="38"/>
    </row>
    <row r="54930" spans="44:74">
      <c r="AR54930" s="8"/>
      <c r="BV54930" s="38"/>
    </row>
    <row r="54931" spans="44:74">
      <c r="AR54931" s="8"/>
      <c r="BV54931" s="38"/>
    </row>
    <row r="54932" spans="44:74">
      <c r="AR54932" s="8"/>
      <c r="BV54932" s="38"/>
    </row>
    <row r="54933" spans="44:74">
      <c r="AR54933" s="8"/>
      <c r="BV54933" s="38"/>
    </row>
    <row r="54934" spans="44:74">
      <c r="AR54934" s="8"/>
      <c r="BV54934" s="38"/>
    </row>
    <row r="54935" spans="44:74">
      <c r="AR54935" s="8"/>
      <c r="BV54935" s="38"/>
    </row>
    <row r="54936" spans="44:74">
      <c r="AR54936" s="8"/>
      <c r="BV54936" s="38"/>
    </row>
    <row r="54937" spans="44:74">
      <c r="AR54937" s="8"/>
      <c r="BV54937" s="38"/>
    </row>
    <row r="54938" spans="44:74">
      <c r="AR54938" s="8"/>
      <c r="BV54938" s="38"/>
    </row>
    <row r="54939" spans="44:74">
      <c r="AR54939" s="8"/>
      <c r="BV54939" s="38"/>
    </row>
    <row r="54940" spans="44:74">
      <c r="AR54940" s="8"/>
      <c r="BV54940" s="38"/>
    </row>
    <row r="54941" spans="44:74">
      <c r="AR54941" s="8"/>
      <c r="BV54941" s="38"/>
    </row>
    <row r="54942" spans="44:74">
      <c r="AR54942" s="8"/>
      <c r="BV54942" s="38"/>
    </row>
    <row r="54943" spans="44:74">
      <c r="AR54943" s="8"/>
      <c r="BV54943" s="38"/>
    </row>
    <row r="54944" spans="44:74">
      <c r="AR54944" s="8"/>
      <c r="BV54944" s="38"/>
    </row>
    <row r="54945" spans="44:74">
      <c r="AR54945" s="8"/>
      <c r="BV54945" s="38"/>
    </row>
    <row r="54946" spans="44:74">
      <c r="AR54946" s="8"/>
      <c r="BV54946" s="38"/>
    </row>
    <row r="54947" spans="44:74">
      <c r="AR54947" s="8"/>
      <c r="BV54947" s="38"/>
    </row>
    <row r="54948" spans="44:74">
      <c r="AR54948" s="8"/>
      <c r="BV54948" s="38"/>
    </row>
    <row r="54949" spans="44:74">
      <c r="AR54949" s="8"/>
      <c r="BV54949" s="38"/>
    </row>
    <row r="54950" spans="44:74">
      <c r="AR54950" s="8"/>
      <c r="BV54950" s="38"/>
    </row>
    <row r="54951" spans="44:74">
      <c r="AR54951" s="8"/>
      <c r="BV54951" s="38"/>
    </row>
    <row r="54952" spans="44:74">
      <c r="AR54952" s="8"/>
      <c r="BV54952" s="38"/>
    </row>
    <row r="54953" spans="44:74">
      <c r="AR54953" s="8"/>
      <c r="BV54953" s="38"/>
    </row>
    <row r="54954" spans="44:74">
      <c r="AR54954" s="8"/>
      <c r="BV54954" s="38"/>
    </row>
    <row r="54955" spans="44:74">
      <c r="AR54955" s="8"/>
      <c r="BV54955" s="38"/>
    </row>
    <row r="54956" spans="44:74">
      <c r="AR54956" s="8"/>
      <c r="BV54956" s="38"/>
    </row>
    <row r="54957" spans="44:74">
      <c r="AR54957" s="8"/>
      <c r="BV54957" s="38"/>
    </row>
    <row r="54958" spans="44:74">
      <c r="AR54958" s="8"/>
      <c r="BV54958" s="38"/>
    </row>
    <row r="54959" spans="44:74">
      <c r="AR54959" s="8"/>
      <c r="BV54959" s="38"/>
    </row>
    <row r="54960" spans="44:74">
      <c r="AR54960" s="8"/>
      <c r="BV54960" s="38"/>
    </row>
    <row r="54961" spans="44:74">
      <c r="AR54961" s="8"/>
      <c r="BV54961" s="38"/>
    </row>
    <row r="54962" spans="44:74">
      <c r="AR54962" s="8"/>
      <c r="BV54962" s="38"/>
    </row>
    <row r="54963" spans="44:74">
      <c r="AR54963" s="8"/>
      <c r="BV54963" s="38"/>
    </row>
    <row r="54964" spans="44:74">
      <c r="AR54964" s="8"/>
      <c r="BV54964" s="38"/>
    </row>
    <row r="54965" spans="44:74">
      <c r="AR54965" s="8"/>
      <c r="BV54965" s="38"/>
    </row>
    <row r="54966" spans="44:74">
      <c r="AR54966" s="8"/>
      <c r="BV54966" s="38"/>
    </row>
    <row r="54967" spans="44:74">
      <c r="AR54967" s="8"/>
      <c r="BV54967" s="38"/>
    </row>
    <row r="54968" spans="44:74">
      <c r="AR54968" s="8"/>
      <c r="BV54968" s="38"/>
    </row>
    <row r="54969" spans="44:74">
      <c r="AR54969" s="8"/>
      <c r="BV54969" s="38"/>
    </row>
    <row r="54970" spans="44:74">
      <c r="AR54970" s="8"/>
      <c r="BV54970" s="38"/>
    </row>
    <row r="54971" spans="44:74">
      <c r="AR54971" s="8"/>
      <c r="BV54971" s="38"/>
    </row>
    <row r="54972" spans="44:74">
      <c r="AR54972" s="8"/>
      <c r="BV54972" s="38"/>
    </row>
    <row r="54973" spans="44:74">
      <c r="AR54973" s="8"/>
      <c r="BV54973" s="38"/>
    </row>
    <row r="54974" spans="44:74">
      <c r="AR54974" s="8"/>
      <c r="BV54974" s="38"/>
    </row>
    <row r="54975" spans="44:74">
      <c r="AR54975" s="8"/>
      <c r="BV54975" s="38"/>
    </row>
    <row r="54976" spans="44:74">
      <c r="AR54976" s="8"/>
      <c r="BV54976" s="38"/>
    </row>
    <row r="54977" spans="44:74">
      <c r="AR54977" s="8"/>
      <c r="BV54977" s="38"/>
    </row>
    <row r="54978" spans="44:74">
      <c r="AR54978" s="8"/>
      <c r="BV54978" s="38"/>
    </row>
    <row r="54979" spans="44:74">
      <c r="AR54979" s="8"/>
      <c r="BV54979" s="38"/>
    </row>
    <row r="54980" spans="44:74">
      <c r="AR54980" s="8"/>
      <c r="BV54980" s="38"/>
    </row>
    <row r="54981" spans="44:74">
      <c r="AR54981" s="8"/>
      <c r="BV54981" s="38"/>
    </row>
    <row r="54982" spans="44:74">
      <c r="AR54982" s="8"/>
      <c r="BV54982" s="38"/>
    </row>
    <row r="54983" spans="44:74">
      <c r="AR54983" s="8"/>
      <c r="BV54983" s="38"/>
    </row>
    <row r="54984" spans="44:74">
      <c r="AR54984" s="8"/>
      <c r="BV54984" s="38"/>
    </row>
    <row r="54985" spans="44:74">
      <c r="AR54985" s="8"/>
      <c r="BV54985" s="38"/>
    </row>
    <row r="54986" spans="44:74">
      <c r="AR54986" s="8"/>
      <c r="BV54986" s="38"/>
    </row>
    <row r="54987" spans="44:74">
      <c r="AR54987" s="8"/>
      <c r="BV54987" s="38"/>
    </row>
    <row r="54988" spans="44:74">
      <c r="AR54988" s="8"/>
      <c r="BV54988" s="38"/>
    </row>
    <row r="54989" spans="44:74">
      <c r="AR54989" s="8"/>
      <c r="BV54989" s="38"/>
    </row>
    <row r="54990" spans="44:74">
      <c r="AR54990" s="8"/>
      <c r="BV54990" s="38"/>
    </row>
    <row r="54991" spans="44:74">
      <c r="AR54991" s="8"/>
      <c r="BV54991" s="38"/>
    </row>
    <row r="54992" spans="44:74">
      <c r="AR54992" s="8"/>
      <c r="BV54992" s="38"/>
    </row>
    <row r="54993" spans="44:74">
      <c r="AR54993" s="8"/>
      <c r="BV54993" s="38"/>
    </row>
    <row r="54994" spans="44:74">
      <c r="AR54994" s="8"/>
      <c r="BV54994" s="38"/>
    </row>
    <row r="54995" spans="44:74">
      <c r="AR54995" s="8"/>
      <c r="BV54995" s="38"/>
    </row>
    <row r="54996" spans="44:74">
      <c r="AR54996" s="8"/>
      <c r="BV54996" s="38"/>
    </row>
    <row r="54997" spans="44:74">
      <c r="AR54997" s="8"/>
      <c r="BV54997" s="38"/>
    </row>
    <row r="54998" spans="44:74">
      <c r="AR54998" s="8"/>
      <c r="BV54998" s="38"/>
    </row>
    <row r="54999" spans="44:74">
      <c r="AR54999" s="8"/>
      <c r="BV54999" s="38"/>
    </row>
    <row r="55000" spans="44:74">
      <c r="AR55000" s="8"/>
      <c r="BV55000" s="38"/>
    </row>
    <row r="55001" spans="44:74">
      <c r="AR55001" s="8"/>
      <c r="BV55001" s="38"/>
    </row>
    <row r="55002" spans="44:74">
      <c r="AR55002" s="8"/>
      <c r="BV55002" s="38"/>
    </row>
    <row r="55003" spans="44:74">
      <c r="AR55003" s="8"/>
      <c r="BV55003" s="38"/>
    </row>
    <row r="55004" spans="44:74">
      <c r="AR55004" s="8"/>
      <c r="BV55004" s="38"/>
    </row>
    <row r="55005" spans="44:74">
      <c r="AR55005" s="8"/>
      <c r="BV55005" s="38"/>
    </row>
    <row r="55006" spans="44:74">
      <c r="AR55006" s="8"/>
      <c r="BV55006" s="38"/>
    </row>
    <row r="55007" spans="44:74">
      <c r="AR55007" s="8"/>
      <c r="BV55007" s="38"/>
    </row>
    <row r="55008" spans="44:74">
      <c r="AR55008" s="8"/>
      <c r="BV55008" s="38"/>
    </row>
    <row r="55009" spans="44:74">
      <c r="AR55009" s="8"/>
      <c r="BV55009" s="38"/>
    </row>
    <row r="55010" spans="44:74">
      <c r="AR55010" s="8"/>
      <c r="BV55010" s="38"/>
    </row>
    <row r="55011" spans="44:74">
      <c r="AR55011" s="8"/>
      <c r="BV55011" s="38"/>
    </row>
    <row r="55012" spans="44:74">
      <c r="AR55012" s="8"/>
      <c r="BV55012" s="38"/>
    </row>
    <row r="55013" spans="44:74">
      <c r="AR55013" s="8"/>
      <c r="BV55013" s="38"/>
    </row>
    <row r="55014" spans="44:74">
      <c r="AR55014" s="8"/>
      <c r="BV55014" s="38"/>
    </row>
    <row r="55015" spans="44:74">
      <c r="AR55015" s="8"/>
      <c r="BV55015" s="38"/>
    </row>
    <row r="55016" spans="44:74">
      <c r="AR55016" s="8"/>
      <c r="BV55016" s="38"/>
    </row>
    <row r="55017" spans="44:74">
      <c r="AR55017" s="8"/>
      <c r="BV55017" s="38"/>
    </row>
    <row r="55018" spans="44:74">
      <c r="AR55018" s="8"/>
      <c r="BV55018" s="38"/>
    </row>
    <row r="55019" spans="44:74">
      <c r="AR55019" s="8"/>
      <c r="BV55019" s="38"/>
    </row>
    <row r="55020" spans="44:74">
      <c r="AR55020" s="8"/>
      <c r="BV55020" s="38"/>
    </row>
    <row r="55021" spans="44:74">
      <c r="AR55021" s="8"/>
      <c r="BV55021" s="38"/>
    </row>
    <row r="55022" spans="44:74">
      <c r="AR55022" s="8"/>
      <c r="BV55022" s="38"/>
    </row>
    <row r="55023" spans="44:74">
      <c r="AR55023" s="8"/>
      <c r="BV55023" s="38"/>
    </row>
    <row r="55024" spans="44:74">
      <c r="AR55024" s="8"/>
      <c r="BV55024" s="38"/>
    </row>
    <row r="55025" spans="44:74">
      <c r="AR55025" s="8"/>
      <c r="BV55025" s="38"/>
    </row>
    <row r="55026" spans="44:74">
      <c r="AR55026" s="8"/>
      <c r="BV55026" s="38"/>
    </row>
    <row r="55027" spans="44:74">
      <c r="AR55027" s="8"/>
      <c r="BV55027" s="38"/>
    </row>
    <row r="55028" spans="44:74">
      <c r="AR55028" s="8"/>
      <c r="BV55028" s="38"/>
    </row>
    <row r="55029" spans="44:74">
      <c r="AR55029" s="8"/>
      <c r="BV55029" s="38"/>
    </row>
    <row r="55030" spans="44:74">
      <c r="AR55030" s="8"/>
      <c r="BV55030" s="38"/>
    </row>
    <row r="55031" spans="44:74">
      <c r="AR55031" s="8"/>
      <c r="BV55031" s="38"/>
    </row>
    <row r="55032" spans="44:74">
      <c r="AR55032" s="8"/>
      <c r="BV55032" s="38"/>
    </row>
    <row r="55033" spans="44:74">
      <c r="AR55033" s="8"/>
      <c r="BV55033" s="38"/>
    </row>
    <row r="55034" spans="44:74">
      <c r="AR55034" s="8"/>
      <c r="BV55034" s="38"/>
    </row>
    <row r="55035" spans="44:74">
      <c r="AR55035" s="8"/>
      <c r="BV55035" s="38"/>
    </row>
    <row r="55036" spans="44:74">
      <c r="AR55036" s="8"/>
      <c r="BV55036" s="38"/>
    </row>
    <row r="55037" spans="44:74">
      <c r="AR55037" s="8"/>
      <c r="BV55037" s="38"/>
    </row>
    <row r="55038" spans="44:74">
      <c r="AR55038" s="8"/>
      <c r="BV55038" s="38"/>
    </row>
    <row r="55039" spans="44:74">
      <c r="AR55039" s="8"/>
      <c r="BV55039" s="38"/>
    </row>
    <row r="55040" spans="44:74">
      <c r="AR55040" s="8"/>
      <c r="BV55040" s="38"/>
    </row>
    <row r="55041" spans="44:74">
      <c r="AR55041" s="8"/>
      <c r="BV55041" s="38"/>
    </row>
    <row r="55042" spans="44:74">
      <c r="AR55042" s="8"/>
      <c r="BV55042" s="38"/>
    </row>
    <row r="55043" spans="44:74">
      <c r="AR55043" s="8"/>
      <c r="BV55043" s="38"/>
    </row>
    <row r="55044" spans="44:74">
      <c r="AR55044" s="8"/>
      <c r="BV55044" s="38"/>
    </row>
    <row r="55045" spans="44:74">
      <c r="AR55045" s="8"/>
      <c r="BV55045" s="38"/>
    </row>
    <row r="55046" spans="44:74">
      <c r="AR55046" s="8"/>
      <c r="BV55046" s="38"/>
    </row>
    <row r="55047" spans="44:74">
      <c r="AR55047" s="8"/>
      <c r="BV55047" s="38"/>
    </row>
    <row r="55048" spans="44:74">
      <c r="AR55048" s="8"/>
      <c r="BV55048" s="38"/>
    </row>
    <row r="55049" spans="44:74">
      <c r="AR55049" s="8"/>
      <c r="BV55049" s="38"/>
    </row>
    <row r="55050" spans="44:74">
      <c r="AR55050" s="8"/>
      <c r="BV55050" s="38"/>
    </row>
    <row r="55051" spans="44:74">
      <c r="AR55051" s="8"/>
      <c r="BV55051" s="38"/>
    </row>
    <row r="55052" spans="44:74">
      <c r="AR55052" s="8"/>
      <c r="BV55052" s="38"/>
    </row>
    <row r="55053" spans="44:74">
      <c r="AR55053" s="8"/>
      <c r="BV55053" s="38"/>
    </row>
    <row r="55054" spans="44:74">
      <c r="AR55054" s="8"/>
      <c r="BV55054" s="38"/>
    </row>
    <row r="55055" spans="44:74">
      <c r="AR55055" s="8"/>
      <c r="BV55055" s="38"/>
    </row>
    <row r="55056" spans="44:74">
      <c r="AR55056" s="8"/>
      <c r="BV55056" s="38"/>
    </row>
    <row r="55057" spans="44:74">
      <c r="AR55057" s="8"/>
      <c r="BV55057" s="38"/>
    </row>
    <row r="55058" spans="44:74">
      <c r="AR55058" s="8"/>
      <c r="BV55058" s="38"/>
    </row>
    <row r="55059" spans="44:74">
      <c r="AR55059" s="8"/>
      <c r="BV55059" s="38"/>
    </row>
    <row r="55060" spans="44:74">
      <c r="AR55060" s="8"/>
      <c r="BV55060" s="38"/>
    </row>
    <row r="55061" spans="44:74">
      <c r="AR55061" s="8"/>
      <c r="BV55061" s="38"/>
    </row>
    <row r="55062" spans="44:74">
      <c r="AR55062" s="8"/>
      <c r="BV55062" s="38"/>
    </row>
    <row r="55063" spans="44:74">
      <c r="AR55063" s="8"/>
      <c r="BV55063" s="38"/>
    </row>
    <row r="55064" spans="44:74">
      <c r="AR55064" s="8"/>
      <c r="BV55064" s="38"/>
    </row>
    <row r="55065" spans="44:74">
      <c r="AR55065" s="8"/>
      <c r="BV55065" s="38"/>
    </row>
    <row r="55066" spans="44:74">
      <c r="AR55066" s="8"/>
      <c r="BV55066" s="38"/>
    </row>
    <row r="55067" spans="44:74">
      <c r="AR55067" s="8"/>
      <c r="BV55067" s="38"/>
    </row>
    <row r="55068" spans="44:74">
      <c r="AR55068" s="8"/>
      <c r="BV55068" s="38"/>
    </row>
    <row r="55069" spans="44:74">
      <c r="AR55069" s="8"/>
      <c r="BV55069" s="38"/>
    </row>
    <row r="55070" spans="44:74">
      <c r="AR55070" s="8"/>
      <c r="BV55070" s="38"/>
    </row>
    <row r="55071" spans="44:74">
      <c r="AR55071" s="8"/>
      <c r="BV55071" s="38"/>
    </row>
    <row r="55072" spans="44:74">
      <c r="AR55072" s="8"/>
      <c r="BV55072" s="38"/>
    </row>
    <row r="55073" spans="44:74">
      <c r="AR55073" s="8"/>
      <c r="BV55073" s="38"/>
    </row>
    <row r="55074" spans="44:74">
      <c r="AR55074" s="8"/>
      <c r="BV55074" s="38"/>
    </row>
    <row r="55075" spans="44:74">
      <c r="AR55075" s="8"/>
      <c r="BV55075" s="38"/>
    </row>
    <row r="55076" spans="44:74">
      <c r="AR55076" s="8"/>
      <c r="BV55076" s="38"/>
    </row>
    <row r="55077" spans="44:74">
      <c r="AR55077" s="8"/>
      <c r="BV55077" s="38"/>
    </row>
    <row r="55078" spans="44:74">
      <c r="AR55078" s="8"/>
      <c r="BV55078" s="38"/>
    </row>
    <row r="55079" spans="44:74">
      <c r="AR55079" s="8"/>
      <c r="BV55079" s="38"/>
    </row>
    <row r="55080" spans="44:74">
      <c r="AR55080" s="8"/>
      <c r="BV55080" s="38"/>
    </row>
    <row r="55081" spans="44:74">
      <c r="AR55081" s="8"/>
      <c r="BV55081" s="38"/>
    </row>
    <row r="55082" spans="44:74">
      <c r="AR55082" s="8"/>
      <c r="BV55082" s="38"/>
    </row>
    <row r="55083" spans="44:74">
      <c r="AR55083" s="8"/>
      <c r="BV55083" s="38"/>
    </row>
    <row r="55084" spans="44:74">
      <c r="AR55084" s="8"/>
      <c r="BV55084" s="38"/>
    </row>
    <row r="55085" spans="44:74">
      <c r="AR55085" s="8"/>
      <c r="BV55085" s="38"/>
    </row>
    <row r="55086" spans="44:74">
      <c r="AR55086" s="8"/>
      <c r="BV55086" s="38"/>
    </row>
    <row r="55087" spans="44:74">
      <c r="AR55087" s="8"/>
      <c r="BV55087" s="38"/>
    </row>
    <row r="55088" spans="44:74">
      <c r="AR55088" s="8"/>
      <c r="BV55088" s="38"/>
    </row>
    <row r="55089" spans="44:74">
      <c r="AR55089" s="8"/>
      <c r="BV55089" s="38"/>
    </row>
    <row r="55090" spans="44:74">
      <c r="AR55090" s="8"/>
      <c r="BV55090" s="38"/>
    </row>
    <row r="55091" spans="44:74">
      <c r="AR55091" s="8"/>
      <c r="BV55091" s="38"/>
    </row>
    <row r="55092" spans="44:74">
      <c r="AR55092" s="8"/>
      <c r="BV55092" s="38"/>
    </row>
    <row r="55093" spans="44:74">
      <c r="AR55093" s="8"/>
      <c r="BV55093" s="38"/>
    </row>
    <row r="55094" spans="44:74">
      <c r="AR55094" s="8"/>
      <c r="BV55094" s="38"/>
    </row>
    <row r="55095" spans="44:74">
      <c r="AR55095" s="8"/>
      <c r="BV55095" s="38"/>
    </row>
    <row r="55096" spans="44:74">
      <c r="AR55096" s="8"/>
      <c r="BV55096" s="38"/>
    </row>
    <row r="55097" spans="44:74">
      <c r="AR55097" s="8"/>
      <c r="BV55097" s="38"/>
    </row>
    <row r="55098" spans="44:74">
      <c r="AR55098" s="8"/>
      <c r="BV55098" s="38"/>
    </row>
    <row r="55099" spans="44:74">
      <c r="AR55099" s="8"/>
      <c r="BV55099" s="38"/>
    </row>
    <row r="55100" spans="44:74">
      <c r="AR55100" s="8"/>
      <c r="BV55100" s="38"/>
    </row>
    <row r="55101" spans="44:74">
      <c r="AR55101" s="8"/>
      <c r="BV55101" s="38"/>
    </row>
    <row r="55102" spans="44:74">
      <c r="AR55102" s="8"/>
      <c r="BV55102" s="38"/>
    </row>
    <row r="55103" spans="44:74">
      <c r="AR55103" s="8"/>
      <c r="BV55103" s="38"/>
    </row>
    <row r="55104" spans="44:74">
      <c r="AR55104" s="8"/>
      <c r="BV55104" s="38"/>
    </row>
    <row r="55105" spans="44:74">
      <c r="AR55105" s="8"/>
      <c r="BV55105" s="38"/>
    </row>
    <row r="55106" spans="44:74">
      <c r="AR55106" s="8"/>
      <c r="BV55106" s="38"/>
    </row>
    <row r="55107" spans="44:74">
      <c r="AR55107" s="8"/>
      <c r="BV55107" s="38"/>
    </row>
    <row r="55108" spans="44:74">
      <c r="AR55108" s="8"/>
      <c r="BV55108" s="38"/>
    </row>
    <row r="55109" spans="44:74">
      <c r="AR55109" s="8"/>
      <c r="BV55109" s="38"/>
    </row>
    <row r="55110" spans="44:74">
      <c r="AR55110" s="8"/>
      <c r="BV55110" s="38"/>
    </row>
    <row r="55111" spans="44:74">
      <c r="AR55111" s="8"/>
      <c r="BV55111" s="38"/>
    </row>
    <row r="55112" spans="44:74">
      <c r="AR55112" s="8"/>
      <c r="BV55112" s="38"/>
    </row>
    <row r="55113" spans="44:74">
      <c r="AR55113" s="8"/>
      <c r="BV55113" s="38"/>
    </row>
    <row r="55114" spans="44:74">
      <c r="AR55114" s="8"/>
      <c r="BV55114" s="38"/>
    </row>
    <row r="55115" spans="44:74">
      <c r="AR55115" s="8"/>
      <c r="BV55115" s="38"/>
    </row>
    <row r="55116" spans="44:74">
      <c r="AR55116" s="8"/>
      <c r="BV55116" s="38"/>
    </row>
    <row r="55117" spans="44:74">
      <c r="AR55117" s="8"/>
      <c r="BV55117" s="38"/>
    </row>
    <row r="55118" spans="44:74">
      <c r="AR55118" s="8"/>
      <c r="BV55118" s="38"/>
    </row>
    <row r="55119" spans="44:74">
      <c r="AR55119" s="8"/>
      <c r="BV55119" s="38"/>
    </row>
    <row r="55120" spans="44:74">
      <c r="AR55120" s="8"/>
      <c r="BV55120" s="38"/>
    </row>
    <row r="55121" spans="44:74">
      <c r="AR55121" s="8"/>
      <c r="BV55121" s="38"/>
    </row>
    <row r="55122" spans="44:74">
      <c r="AR55122" s="8"/>
      <c r="BV55122" s="38"/>
    </row>
    <row r="55123" spans="44:74">
      <c r="AR55123" s="8"/>
      <c r="BV55123" s="38"/>
    </row>
    <row r="55124" spans="44:74">
      <c r="AR55124" s="8"/>
      <c r="BV55124" s="38"/>
    </row>
    <row r="55125" spans="44:74">
      <c r="AR55125" s="8"/>
      <c r="BV55125" s="38"/>
    </row>
    <row r="55126" spans="44:74">
      <c r="AR55126" s="8"/>
      <c r="BV55126" s="38"/>
    </row>
    <row r="55127" spans="44:74">
      <c r="AR55127" s="8"/>
      <c r="BV55127" s="38"/>
    </row>
    <row r="55128" spans="44:74">
      <c r="AR55128" s="8"/>
      <c r="BV55128" s="38"/>
    </row>
    <row r="55129" spans="44:74">
      <c r="AR55129" s="8"/>
      <c r="BV55129" s="38"/>
    </row>
    <row r="55130" spans="44:74">
      <c r="AR55130" s="8"/>
      <c r="BV55130" s="38"/>
    </row>
    <row r="55131" spans="44:74">
      <c r="AR55131" s="8"/>
      <c r="BV55131" s="38"/>
    </row>
    <row r="55132" spans="44:74">
      <c r="AR55132" s="8"/>
      <c r="BV55132" s="38"/>
    </row>
    <row r="55133" spans="44:74">
      <c r="AR55133" s="8"/>
      <c r="BV55133" s="38"/>
    </row>
    <row r="55134" spans="44:74">
      <c r="AR55134" s="8"/>
      <c r="BV55134" s="38"/>
    </row>
    <row r="55135" spans="44:74">
      <c r="AR55135" s="8"/>
      <c r="BV55135" s="38"/>
    </row>
    <row r="55136" spans="44:74">
      <c r="AR55136" s="8"/>
      <c r="BV55136" s="38"/>
    </row>
    <row r="55137" spans="44:74">
      <c r="AR55137" s="8"/>
      <c r="BV55137" s="38"/>
    </row>
    <row r="55138" spans="44:74">
      <c r="AR55138" s="8"/>
      <c r="BV55138" s="38"/>
    </row>
    <row r="55139" spans="44:74">
      <c r="AR55139" s="8"/>
      <c r="BV55139" s="38"/>
    </row>
    <row r="55140" spans="44:74">
      <c r="AR55140" s="8"/>
      <c r="BV55140" s="38"/>
    </row>
    <row r="55141" spans="44:74">
      <c r="AR55141" s="8"/>
      <c r="BV55141" s="38"/>
    </row>
    <row r="55142" spans="44:74">
      <c r="AR55142" s="8"/>
      <c r="BV55142" s="38"/>
    </row>
    <row r="55143" spans="44:74">
      <c r="AR55143" s="8"/>
      <c r="BV55143" s="38"/>
    </row>
    <row r="55144" spans="44:74">
      <c r="AR55144" s="8"/>
      <c r="BV55144" s="38"/>
    </row>
    <row r="55145" spans="44:74">
      <c r="AR55145" s="8"/>
      <c r="BV55145" s="38"/>
    </row>
    <row r="55146" spans="44:74">
      <c r="AR55146" s="8"/>
      <c r="BV55146" s="38"/>
    </row>
    <row r="55147" spans="44:74">
      <c r="AR55147" s="8"/>
      <c r="BV55147" s="38"/>
    </row>
    <row r="55148" spans="44:74">
      <c r="AR55148" s="8"/>
      <c r="BV55148" s="38"/>
    </row>
    <row r="55149" spans="44:74">
      <c r="AR55149" s="8"/>
      <c r="BV55149" s="38"/>
    </row>
    <row r="55150" spans="44:74">
      <c r="AR55150" s="8"/>
      <c r="BV55150" s="38"/>
    </row>
    <row r="55151" spans="44:74">
      <c r="AR55151" s="8"/>
      <c r="BV55151" s="38"/>
    </row>
    <row r="55152" spans="44:74">
      <c r="AR55152" s="8"/>
      <c r="BV55152" s="38"/>
    </row>
    <row r="55153" spans="44:74">
      <c r="AR55153" s="8"/>
      <c r="BV55153" s="38"/>
    </row>
    <row r="55154" spans="44:74">
      <c r="AR55154" s="8"/>
      <c r="BV55154" s="38"/>
    </row>
    <row r="55155" spans="44:74">
      <c r="AR55155" s="8"/>
      <c r="BV55155" s="38"/>
    </row>
    <row r="55156" spans="44:74">
      <c r="AR55156" s="8"/>
      <c r="BV55156" s="38"/>
    </row>
    <row r="55157" spans="44:74">
      <c r="AR55157" s="8"/>
      <c r="BV55157" s="38"/>
    </row>
    <row r="55158" spans="44:74">
      <c r="AR55158" s="8"/>
      <c r="BV55158" s="38"/>
    </row>
    <row r="55159" spans="44:74">
      <c r="AR55159" s="8"/>
      <c r="BV55159" s="38"/>
    </row>
    <row r="55160" spans="44:74">
      <c r="AR55160" s="8"/>
      <c r="BV55160" s="38"/>
    </row>
    <row r="55161" spans="44:74">
      <c r="AR55161" s="8"/>
      <c r="BV55161" s="38"/>
    </row>
    <row r="55162" spans="44:74">
      <c r="AR55162" s="8"/>
      <c r="BV55162" s="38"/>
    </row>
    <row r="55163" spans="44:74">
      <c r="AR55163" s="8"/>
      <c r="BV55163" s="38"/>
    </row>
    <row r="55164" spans="44:74">
      <c r="AR55164" s="8"/>
      <c r="BV55164" s="38"/>
    </row>
    <row r="55165" spans="44:74">
      <c r="AR55165" s="8"/>
      <c r="BV55165" s="38"/>
    </row>
    <row r="55166" spans="44:74">
      <c r="AR55166" s="8"/>
      <c r="BV55166" s="38"/>
    </row>
    <row r="55167" spans="44:74">
      <c r="AR55167" s="8"/>
      <c r="BV55167" s="38"/>
    </row>
    <row r="55168" spans="44:74">
      <c r="AR55168" s="8"/>
      <c r="BV55168" s="38"/>
    </row>
    <row r="55169" spans="44:74">
      <c r="AR55169" s="8"/>
      <c r="BV55169" s="38"/>
    </row>
    <row r="55170" spans="44:74">
      <c r="AR55170" s="8"/>
      <c r="BV55170" s="38"/>
    </row>
    <row r="55171" spans="44:74">
      <c r="AR55171" s="8"/>
      <c r="BV55171" s="38"/>
    </row>
    <row r="55172" spans="44:74">
      <c r="AR55172" s="8"/>
      <c r="BV55172" s="38"/>
    </row>
    <row r="55173" spans="44:74">
      <c r="AR55173" s="8"/>
      <c r="BV55173" s="38"/>
    </row>
    <row r="55174" spans="44:74">
      <c r="AR55174" s="8"/>
      <c r="BV55174" s="38"/>
    </row>
    <row r="55175" spans="44:74">
      <c r="AR55175" s="8"/>
      <c r="BV55175" s="38"/>
    </row>
    <row r="55176" spans="44:74">
      <c r="AR55176" s="8"/>
      <c r="BV55176" s="38"/>
    </row>
    <row r="55177" spans="44:74">
      <c r="AR55177" s="8"/>
      <c r="BV55177" s="38"/>
    </row>
    <row r="55178" spans="44:74">
      <c r="AR55178" s="8"/>
      <c r="BV55178" s="38"/>
    </row>
    <row r="55179" spans="44:74">
      <c r="AR55179" s="8"/>
      <c r="BV55179" s="38"/>
    </row>
    <row r="55180" spans="44:74">
      <c r="AR55180" s="8"/>
      <c r="BV55180" s="38"/>
    </row>
    <row r="55181" spans="44:74">
      <c r="AR55181" s="8"/>
      <c r="BV55181" s="38"/>
    </row>
    <row r="55182" spans="44:74">
      <c r="AR55182" s="8"/>
      <c r="BV55182" s="38"/>
    </row>
    <row r="55183" spans="44:74">
      <c r="AR55183" s="8"/>
      <c r="BV55183" s="38"/>
    </row>
    <row r="55184" spans="44:74">
      <c r="AR55184" s="8"/>
      <c r="BV55184" s="38"/>
    </row>
    <row r="55185" spans="44:74">
      <c r="AR55185" s="8"/>
      <c r="BV55185" s="38"/>
    </row>
    <row r="55186" spans="44:74">
      <c r="AR55186" s="8"/>
      <c r="BV55186" s="38"/>
    </row>
    <row r="55187" spans="44:74">
      <c r="AR55187" s="8"/>
      <c r="BV55187" s="38"/>
    </row>
    <row r="55188" spans="44:74">
      <c r="AR55188" s="8"/>
      <c r="BV55188" s="38"/>
    </row>
    <row r="55189" spans="44:74">
      <c r="AR55189" s="8"/>
      <c r="BV55189" s="38"/>
    </row>
    <row r="55190" spans="44:74">
      <c r="AR55190" s="8"/>
      <c r="BV55190" s="38"/>
    </row>
    <row r="55191" spans="44:74">
      <c r="AR55191" s="8"/>
      <c r="BV55191" s="38"/>
    </row>
    <row r="55192" spans="44:74">
      <c r="AR55192" s="8"/>
      <c r="BV55192" s="38"/>
    </row>
    <row r="55193" spans="44:74">
      <c r="AR55193" s="8"/>
      <c r="BV55193" s="38"/>
    </row>
    <row r="55194" spans="44:74">
      <c r="AR55194" s="8"/>
      <c r="BV55194" s="38"/>
    </row>
    <row r="55195" spans="44:74">
      <c r="AR55195" s="8"/>
      <c r="BV55195" s="38"/>
    </row>
    <row r="55196" spans="44:74">
      <c r="AR55196" s="8"/>
      <c r="BV55196" s="38"/>
    </row>
    <row r="55197" spans="44:74">
      <c r="AR55197" s="8"/>
      <c r="BV55197" s="38"/>
    </row>
    <row r="55198" spans="44:74">
      <c r="AR55198" s="8"/>
      <c r="BV55198" s="38"/>
    </row>
    <row r="55199" spans="44:74">
      <c r="AR55199" s="8"/>
      <c r="BV55199" s="38"/>
    </row>
    <row r="55200" spans="44:74">
      <c r="AR55200" s="8"/>
      <c r="BV55200" s="38"/>
    </row>
    <row r="55201" spans="44:74">
      <c r="AR55201" s="8"/>
      <c r="BV55201" s="38"/>
    </row>
    <row r="55202" spans="44:74">
      <c r="AR55202" s="8"/>
      <c r="BV55202" s="38"/>
    </row>
    <row r="55203" spans="44:74">
      <c r="AR55203" s="8"/>
      <c r="BV55203" s="38"/>
    </row>
    <row r="55204" spans="44:74">
      <c r="AR55204" s="8"/>
      <c r="BV55204" s="38"/>
    </row>
    <row r="55205" spans="44:74">
      <c r="AR55205" s="8"/>
      <c r="BV55205" s="38"/>
    </row>
    <row r="55206" spans="44:74">
      <c r="AR55206" s="8"/>
      <c r="BV55206" s="38"/>
    </row>
    <row r="55207" spans="44:74">
      <c r="AR55207" s="8"/>
      <c r="BV55207" s="38"/>
    </row>
    <row r="55208" spans="44:74">
      <c r="AR55208" s="8"/>
      <c r="BV55208" s="38"/>
    </row>
    <row r="55209" spans="44:74">
      <c r="AR55209" s="8"/>
      <c r="BV55209" s="38"/>
    </row>
    <row r="55210" spans="44:74">
      <c r="AR55210" s="8"/>
      <c r="BV55210" s="38"/>
    </row>
    <row r="55211" spans="44:74">
      <c r="AR55211" s="8"/>
      <c r="BV55211" s="38"/>
    </row>
    <row r="55212" spans="44:74">
      <c r="AR55212" s="8"/>
      <c r="BV55212" s="38"/>
    </row>
    <row r="55213" spans="44:74">
      <c r="AR55213" s="8"/>
      <c r="BV55213" s="38"/>
    </row>
    <row r="55214" spans="44:74">
      <c r="AR55214" s="8"/>
      <c r="BV55214" s="38"/>
    </row>
    <row r="55215" spans="44:74">
      <c r="AR55215" s="8"/>
      <c r="BV55215" s="38"/>
    </row>
    <row r="55216" spans="44:74">
      <c r="AR55216" s="8"/>
      <c r="BV55216" s="38"/>
    </row>
    <row r="55217" spans="44:74">
      <c r="AR55217" s="8"/>
      <c r="BV55217" s="38"/>
    </row>
    <row r="55218" spans="44:74">
      <c r="AR55218" s="8"/>
      <c r="BV55218" s="38"/>
    </row>
    <row r="55219" spans="44:74">
      <c r="AR55219" s="8"/>
      <c r="BV55219" s="38"/>
    </row>
    <row r="55220" spans="44:74">
      <c r="AR55220" s="8"/>
      <c r="BV55220" s="38"/>
    </row>
    <row r="55221" spans="44:74">
      <c r="AR55221" s="8"/>
      <c r="BV55221" s="38"/>
    </row>
    <row r="55222" spans="44:74">
      <c r="AR55222" s="8"/>
      <c r="BV55222" s="38"/>
    </row>
    <row r="55223" spans="44:74">
      <c r="AR55223" s="8"/>
      <c r="BV55223" s="38"/>
    </row>
    <row r="55224" spans="44:74">
      <c r="AR55224" s="8"/>
      <c r="BV55224" s="38"/>
    </row>
    <row r="55225" spans="44:74">
      <c r="AR55225" s="8"/>
      <c r="BV55225" s="38"/>
    </row>
    <row r="55226" spans="44:74">
      <c r="AR55226" s="8"/>
      <c r="BV55226" s="38"/>
    </row>
    <row r="55227" spans="44:74">
      <c r="AR55227" s="8"/>
      <c r="BV55227" s="38"/>
    </row>
    <row r="55228" spans="44:74">
      <c r="AR55228" s="8"/>
      <c r="BV55228" s="38"/>
    </row>
    <row r="55229" spans="44:74">
      <c r="AR55229" s="8"/>
      <c r="BV55229" s="38"/>
    </row>
    <row r="55230" spans="44:74">
      <c r="AR55230" s="8"/>
      <c r="BV55230" s="38"/>
    </row>
    <row r="55231" spans="44:74">
      <c r="AR55231" s="8"/>
      <c r="BV55231" s="38"/>
    </row>
    <row r="55232" spans="44:74">
      <c r="AR55232" s="8"/>
      <c r="BV55232" s="38"/>
    </row>
    <row r="55233" spans="44:74">
      <c r="AR55233" s="8"/>
      <c r="BV55233" s="38"/>
    </row>
    <row r="55234" spans="44:74">
      <c r="AR55234" s="8"/>
      <c r="BV55234" s="38"/>
    </row>
    <row r="55235" spans="44:74">
      <c r="AR55235" s="8"/>
      <c r="BV55235" s="38"/>
    </row>
    <row r="55236" spans="44:74">
      <c r="AR55236" s="8"/>
      <c r="BV55236" s="38"/>
    </row>
    <row r="55237" spans="44:74">
      <c r="AR55237" s="8"/>
      <c r="BV55237" s="38"/>
    </row>
    <row r="55238" spans="44:74">
      <c r="AR55238" s="8"/>
      <c r="BV55238" s="38"/>
    </row>
    <row r="55239" spans="44:74">
      <c r="AR55239" s="8"/>
      <c r="BV55239" s="38"/>
    </row>
    <row r="55240" spans="44:74">
      <c r="AR55240" s="8"/>
      <c r="BV55240" s="38"/>
    </row>
    <row r="55241" spans="44:74">
      <c r="AR55241" s="8"/>
      <c r="BV55241" s="38"/>
    </row>
    <row r="55242" spans="44:74">
      <c r="AR55242" s="8"/>
      <c r="BV55242" s="38"/>
    </row>
    <row r="55243" spans="44:74">
      <c r="AR55243" s="8"/>
      <c r="BV55243" s="38"/>
    </row>
    <row r="55244" spans="44:74">
      <c r="AR55244" s="8"/>
      <c r="BV55244" s="38"/>
    </row>
    <row r="55245" spans="44:74">
      <c r="AR55245" s="8"/>
      <c r="BV55245" s="38"/>
    </row>
    <row r="55246" spans="44:74">
      <c r="AR55246" s="8"/>
      <c r="BV55246" s="38"/>
    </row>
    <row r="55247" spans="44:74">
      <c r="AR55247" s="8"/>
      <c r="BV55247" s="38"/>
    </row>
    <row r="55248" spans="44:74">
      <c r="AR55248" s="8"/>
      <c r="BV55248" s="38"/>
    </row>
    <row r="55249" spans="44:74">
      <c r="AR55249" s="8"/>
      <c r="BV55249" s="38"/>
    </row>
    <row r="55250" spans="44:74">
      <c r="AR55250" s="8"/>
      <c r="BV55250" s="38"/>
    </row>
    <row r="55251" spans="44:74">
      <c r="AR55251" s="8"/>
      <c r="BV55251" s="38"/>
    </row>
    <row r="55252" spans="44:74">
      <c r="AR55252" s="8"/>
      <c r="BV55252" s="38"/>
    </row>
    <row r="55253" spans="44:74">
      <c r="AR55253" s="8"/>
      <c r="BV55253" s="38"/>
    </row>
    <row r="55254" spans="44:74">
      <c r="AR55254" s="8"/>
      <c r="BV55254" s="38"/>
    </row>
    <row r="55255" spans="44:74">
      <c r="AR55255" s="8"/>
      <c r="BV55255" s="38"/>
    </row>
    <row r="55256" spans="44:74">
      <c r="AR55256" s="8"/>
      <c r="BV55256" s="38"/>
    </row>
    <row r="55257" spans="44:74">
      <c r="AR55257" s="8"/>
      <c r="BV55257" s="38"/>
    </row>
    <row r="55258" spans="44:74">
      <c r="AR55258" s="8"/>
      <c r="BV55258" s="38"/>
    </row>
    <row r="55259" spans="44:74">
      <c r="AR55259" s="8"/>
      <c r="BV55259" s="38"/>
    </row>
    <row r="55260" spans="44:74">
      <c r="AR55260" s="8"/>
      <c r="BV55260" s="38"/>
    </row>
    <row r="55261" spans="44:74">
      <c r="AR55261" s="8"/>
      <c r="BV55261" s="38"/>
    </row>
    <row r="55262" spans="44:74">
      <c r="AR55262" s="8"/>
      <c r="BV55262" s="38"/>
    </row>
    <row r="55263" spans="44:74">
      <c r="AR55263" s="8"/>
      <c r="BV55263" s="38"/>
    </row>
    <row r="55264" spans="44:74">
      <c r="AR55264" s="8"/>
      <c r="BV55264" s="38"/>
    </row>
    <row r="55265" spans="44:74">
      <c r="AR55265" s="8"/>
      <c r="BV55265" s="38"/>
    </row>
    <row r="55266" spans="44:74">
      <c r="AR55266" s="8"/>
      <c r="BV55266" s="38"/>
    </row>
    <row r="55267" spans="44:74">
      <c r="AR55267" s="8"/>
      <c r="BV55267" s="38"/>
    </row>
    <row r="55268" spans="44:74">
      <c r="AR55268" s="8"/>
      <c r="BV55268" s="38"/>
    </row>
    <row r="55269" spans="44:74">
      <c r="AR55269" s="8"/>
      <c r="BV55269" s="38"/>
    </row>
    <row r="55270" spans="44:74">
      <c r="AR55270" s="8"/>
      <c r="BV55270" s="38"/>
    </row>
    <row r="55271" spans="44:74">
      <c r="AR55271" s="8"/>
      <c r="BV55271" s="38"/>
    </row>
    <row r="55272" spans="44:74">
      <c r="AR55272" s="8"/>
      <c r="BV55272" s="38"/>
    </row>
    <row r="55273" spans="44:74">
      <c r="AR55273" s="8"/>
      <c r="BV55273" s="38"/>
    </row>
    <row r="55274" spans="44:74">
      <c r="AR55274" s="8"/>
      <c r="BV55274" s="38"/>
    </row>
    <row r="55275" spans="44:74">
      <c r="AR55275" s="8"/>
      <c r="BV55275" s="38"/>
    </row>
    <row r="55276" spans="44:74">
      <c r="AR55276" s="8"/>
      <c r="BV55276" s="38"/>
    </row>
    <row r="55277" spans="44:74">
      <c r="AR55277" s="8"/>
      <c r="BV55277" s="38"/>
    </row>
    <row r="55278" spans="44:74">
      <c r="AR55278" s="8"/>
      <c r="BV55278" s="38"/>
    </row>
    <row r="55279" spans="44:74">
      <c r="AR55279" s="8"/>
      <c r="BV55279" s="38"/>
    </row>
    <row r="55280" spans="44:74">
      <c r="AR55280" s="8"/>
      <c r="BV55280" s="38"/>
    </row>
    <row r="55281" spans="44:74">
      <c r="AR55281" s="8"/>
      <c r="BV55281" s="38"/>
    </row>
    <row r="55282" spans="44:74">
      <c r="AR55282" s="8"/>
      <c r="BV55282" s="38"/>
    </row>
    <row r="55283" spans="44:74">
      <c r="AR55283" s="8"/>
      <c r="BV55283" s="38"/>
    </row>
    <row r="55284" spans="44:74">
      <c r="AR55284" s="8"/>
      <c r="BV55284" s="38"/>
    </row>
    <row r="55285" spans="44:74">
      <c r="AR55285" s="8"/>
      <c r="BV55285" s="38"/>
    </row>
    <row r="55286" spans="44:74">
      <c r="AR55286" s="8"/>
      <c r="BV55286" s="38"/>
    </row>
    <row r="55287" spans="44:74">
      <c r="AR55287" s="8"/>
      <c r="BV55287" s="38"/>
    </row>
    <row r="55288" spans="44:74">
      <c r="AR55288" s="8"/>
      <c r="BV55288" s="38"/>
    </row>
    <row r="55289" spans="44:74">
      <c r="AR55289" s="8"/>
      <c r="BV55289" s="38"/>
    </row>
    <row r="55290" spans="44:74">
      <c r="AR55290" s="8"/>
      <c r="BV55290" s="38"/>
    </row>
    <row r="55291" spans="44:74">
      <c r="AR55291" s="8"/>
      <c r="BV55291" s="38"/>
    </row>
    <row r="55292" spans="44:74">
      <c r="AR55292" s="8"/>
      <c r="BV55292" s="38"/>
    </row>
    <row r="55293" spans="44:74">
      <c r="AR55293" s="8"/>
      <c r="BV55293" s="38"/>
    </row>
    <row r="55294" spans="44:74">
      <c r="AR55294" s="8"/>
      <c r="BV55294" s="38"/>
    </row>
    <row r="55295" spans="44:74">
      <c r="AR55295" s="8"/>
      <c r="BV55295" s="38"/>
    </row>
    <row r="55296" spans="44:74">
      <c r="AR55296" s="8"/>
      <c r="BV55296" s="38"/>
    </row>
    <row r="55297" spans="44:74">
      <c r="AR55297" s="8"/>
      <c r="BV55297" s="38"/>
    </row>
    <row r="55298" spans="44:74">
      <c r="AR55298" s="8"/>
      <c r="BV55298" s="38"/>
    </row>
    <row r="55299" spans="44:74">
      <c r="AR55299" s="8"/>
      <c r="BV55299" s="38"/>
    </row>
    <row r="55300" spans="44:74">
      <c r="AR55300" s="8"/>
      <c r="BV55300" s="38"/>
    </row>
    <row r="55301" spans="44:74">
      <c r="AR55301" s="8"/>
      <c r="BV55301" s="38"/>
    </row>
    <row r="55302" spans="44:74">
      <c r="AR55302" s="8"/>
      <c r="BV55302" s="38"/>
    </row>
    <row r="55303" spans="44:74">
      <c r="AR55303" s="8"/>
      <c r="BV55303" s="38"/>
    </row>
    <row r="55304" spans="44:74">
      <c r="AR55304" s="8"/>
      <c r="BV55304" s="38"/>
    </row>
    <row r="55305" spans="44:74">
      <c r="AR55305" s="8"/>
      <c r="BV55305" s="38"/>
    </row>
    <row r="55306" spans="44:74">
      <c r="AR55306" s="8"/>
      <c r="BV55306" s="38"/>
    </row>
    <row r="55307" spans="44:74">
      <c r="AR55307" s="8"/>
      <c r="BV55307" s="38"/>
    </row>
    <row r="55308" spans="44:74">
      <c r="AR55308" s="8"/>
      <c r="BV55308" s="38"/>
    </row>
    <row r="55309" spans="44:74">
      <c r="AR55309" s="8"/>
      <c r="BV55309" s="38"/>
    </row>
    <row r="55310" spans="44:74">
      <c r="AR55310" s="8"/>
      <c r="BV55310" s="38"/>
    </row>
    <row r="55311" spans="44:74">
      <c r="AR55311" s="8"/>
      <c r="BV55311" s="38"/>
    </row>
    <row r="55312" spans="44:74">
      <c r="AR55312" s="8"/>
      <c r="BV55312" s="38"/>
    </row>
    <row r="55313" spans="44:74">
      <c r="AR55313" s="8"/>
      <c r="BV55313" s="38"/>
    </row>
    <row r="55314" spans="44:74">
      <c r="AR55314" s="8"/>
      <c r="BV55314" s="38"/>
    </row>
    <row r="55315" spans="44:74">
      <c r="AR55315" s="8"/>
      <c r="BV55315" s="38"/>
    </row>
    <row r="55316" spans="44:74">
      <c r="AR55316" s="8"/>
      <c r="BV55316" s="38"/>
    </row>
    <row r="55317" spans="44:74">
      <c r="AR55317" s="8"/>
      <c r="BV55317" s="38"/>
    </row>
    <row r="55318" spans="44:74">
      <c r="AR55318" s="8"/>
      <c r="BV55318" s="38"/>
    </row>
    <row r="55319" spans="44:74">
      <c r="AR55319" s="8"/>
      <c r="BV55319" s="38"/>
    </row>
    <row r="55320" spans="44:74">
      <c r="AR55320" s="8"/>
      <c r="BV55320" s="38"/>
    </row>
    <row r="55321" spans="44:74">
      <c r="AR55321" s="8"/>
      <c r="BV55321" s="38"/>
    </row>
    <row r="55322" spans="44:74">
      <c r="AR55322" s="8"/>
      <c r="BV55322" s="38"/>
    </row>
    <row r="55323" spans="44:74">
      <c r="AR55323" s="8"/>
      <c r="BV55323" s="38"/>
    </row>
    <row r="55324" spans="44:74">
      <c r="AR55324" s="8"/>
      <c r="BV55324" s="38"/>
    </row>
    <row r="55325" spans="44:74">
      <c r="AR55325" s="8"/>
      <c r="BV55325" s="38"/>
    </row>
    <row r="55326" spans="44:74">
      <c r="AR55326" s="8"/>
      <c r="BV55326" s="38"/>
    </row>
    <row r="55327" spans="44:74">
      <c r="AR55327" s="8"/>
      <c r="BV55327" s="38"/>
    </row>
    <row r="55328" spans="44:74">
      <c r="AR55328" s="8"/>
      <c r="BV55328" s="38"/>
    </row>
    <row r="55329" spans="44:74">
      <c r="AR55329" s="8"/>
      <c r="BV55329" s="38"/>
    </row>
    <row r="55330" spans="44:74">
      <c r="AR55330" s="8"/>
      <c r="BV55330" s="38"/>
    </row>
    <row r="55331" spans="44:74">
      <c r="AR55331" s="8"/>
      <c r="BV55331" s="38"/>
    </row>
    <row r="55332" spans="44:74">
      <c r="AR55332" s="8"/>
      <c r="BV55332" s="38"/>
    </row>
    <row r="55333" spans="44:74">
      <c r="AR55333" s="8"/>
      <c r="BV55333" s="38"/>
    </row>
    <row r="55334" spans="44:74">
      <c r="AR55334" s="8"/>
      <c r="BV55334" s="38"/>
    </row>
    <row r="55335" spans="44:74">
      <c r="AR55335" s="8"/>
      <c r="BV55335" s="38"/>
    </row>
    <row r="55336" spans="44:74">
      <c r="AR55336" s="8"/>
      <c r="BV55336" s="38"/>
    </row>
    <row r="55337" spans="44:74">
      <c r="AR55337" s="8"/>
      <c r="BV55337" s="38"/>
    </row>
    <row r="55338" spans="44:74">
      <c r="AR55338" s="8"/>
      <c r="BV55338" s="38"/>
    </row>
    <row r="55339" spans="44:74">
      <c r="AR55339" s="8"/>
      <c r="BV55339" s="38"/>
    </row>
    <row r="55340" spans="44:74">
      <c r="AR55340" s="8"/>
      <c r="BV55340" s="38"/>
    </row>
    <row r="55341" spans="44:74">
      <c r="AR55341" s="8"/>
      <c r="BV55341" s="38"/>
    </row>
    <row r="55342" spans="44:74">
      <c r="AR55342" s="8"/>
      <c r="BV55342" s="38"/>
    </row>
    <row r="55343" spans="44:74">
      <c r="AR55343" s="8"/>
      <c r="BV55343" s="38"/>
    </row>
    <row r="55344" spans="44:74">
      <c r="AR55344" s="8"/>
      <c r="BV55344" s="38"/>
    </row>
    <row r="55345" spans="44:74">
      <c r="AR55345" s="8"/>
      <c r="BV55345" s="38"/>
    </row>
    <row r="55346" spans="44:74">
      <c r="AR55346" s="8"/>
      <c r="BV55346" s="38"/>
    </row>
    <row r="55347" spans="44:74">
      <c r="AR55347" s="8"/>
      <c r="BV55347" s="38"/>
    </row>
    <row r="55348" spans="44:74">
      <c r="AR55348" s="8"/>
      <c r="BV55348" s="38"/>
    </row>
    <row r="55349" spans="44:74">
      <c r="AR55349" s="8"/>
      <c r="BV55349" s="38"/>
    </row>
    <row r="55350" spans="44:74">
      <c r="AR55350" s="8"/>
      <c r="BV55350" s="38"/>
    </row>
    <row r="55351" spans="44:74">
      <c r="AR55351" s="8"/>
      <c r="BV55351" s="38"/>
    </row>
    <row r="55352" spans="44:74">
      <c r="AR55352" s="8"/>
      <c r="BV55352" s="38"/>
    </row>
    <row r="55353" spans="44:74">
      <c r="AR55353" s="8"/>
      <c r="BV55353" s="38"/>
    </row>
    <row r="55354" spans="44:74">
      <c r="AR55354" s="8"/>
      <c r="BV55354" s="38"/>
    </row>
    <row r="55355" spans="44:74">
      <c r="AR55355" s="8"/>
      <c r="BV55355" s="38"/>
    </row>
    <row r="55356" spans="44:74">
      <c r="AR55356" s="8"/>
      <c r="BV55356" s="38"/>
    </row>
    <row r="55357" spans="44:74">
      <c r="AR55357" s="8"/>
      <c r="BV55357" s="38"/>
    </row>
    <row r="55358" spans="44:74">
      <c r="AR55358" s="8"/>
      <c r="BV55358" s="38"/>
    </row>
    <row r="55359" spans="44:74">
      <c r="AR55359" s="8"/>
      <c r="BV55359" s="38"/>
    </row>
    <row r="55360" spans="44:74">
      <c r="AR55360" s="8"/>
      <c r="BV55360" s="38"/>
    </row>
    <row r="55361" spans="44:74">
      <c r="AR55361" s="8"/>
      <c r="BV55361" s="38"/>
    </row>
    <row r="55362" spans="44:74">
      <c r="AR55362" s="8"/>
      <c r="BV55362" s="38"/>
    </row>
    <row r="55363" spans="44:74">
      <c r="AR55363" s="8"/>
      <c r="BV55363" s="38"/>
    </row>
    <row r="55364" spans="44:74">
      <c r="AR55364" s="8"/>
      <c r="BV55364" s="38"/>
    </row>
    <row r="55365" spans="44:74">
      <c r="AR55365" s="8"/>
      <c r="BV55365" s="38"/>
    </row>
    <row r="55366" spans="44:74">
      <c r="AR55366" s="8"/>
      <c r="BV55366" s="38"/>
    </row>
    <row r="55367" spans="44:74">
      <c r="AR55367" s="8"/>
      <c r="BV55367" s="38"/>
    </row>
    <row r="55368" spans="44:74">
      <c r="AR55368" s="8"/>
      <c r="BV55368" s="38"/>
    </row>
    <row r="55369" spans="44:74">
      <c r="AR55369" s="8"/>
      <c r="BV55369" s="38"/>
    </row>
    <row r="55370" spans="44:74">
      <c r="AR55370" s="8"/>
      <c r="BV55370" s="38"/>
    </row>
    <row r="55371" spans="44:74">
      <c r="AR55371" s="8"/>
      <c r="BV55371" s="38"/>
    </row>
    <row r="55372" spans="44:74">
      <c r="AR55372" s="8"/>
      <c r="BV55372" s="38"/>
    </row>
    <row r="55373" spans="44:74">
      <c r="AR55373" s="8"/>
      <c r="BV55373" s="38"/>
    </row>
    <row r="55374" spans="44:74">
      <c r="AR55374" s="8"/>
      <c r="BV55374" s="38"/>
    </row>
    <row r="55375" spans="44:74">
      <c r="AR55375" s="8"/>
      <c r="BV55375" s="38"/>
    </row>
    <row r="55376" spans="44:74">
      <c r="AR55376" s="8"/>
      <c r="BV55376" s="38"/>
    </row>
    <row r="55377" spans="44:74">
      <c r="AR55377" s="8"/>
      <c r="BV55377" s="38"/>
    </row>
    <row r="55378" spans="44:74">
      <c r="AR55378" s="8"/>
      <c r="BV55378" s="38"/>
    </row>
    <row r="55379" spans="44:74">
      <c r="AR55379" s="8"/>
      <c r="BV55379" s="38"/>
    </row>
    <row r="55380" spans="44:74">
      <c r="AR55380" s="8"/>
      <c r="BV55380" s="38"/>
    </row>
    <row r="55381" spans="44:74">
      <c r="AR55381" s="8"/>
      <c r="BV55381" s="38"/>
    </row>
    <row r="55382" spans="44:74">
      <c r="AR55382" s="8"/>
      <c r="BV55382" s="38"/>
    </row>
    <row r="55383" spans="44:74">
      <c r="AR55383" s="8"/>
      <c r="BV55383" s="38"/>
    </row>
    <row r="55384" spans="44:74">
      <c r="AR55384" s="8"/>
      <c r="BV55384" s="38"/>
    </row>
    <row r="55385" spans="44:74">
      <c r="AR55385" s="8"/>
      <c r="BV55385" s="38"/>
    </row>
    <row r="55386" spans="44:74">
      <c r="AR55386" s="8"/>
      <c r="BV55386" s="38"/>
    </row>
    <row r="55387" spans="44:74">
      <c r="AR55387" s="8"/>
      <c r="BV55387" s="38"/>
    </row>
    <row r="55388" spans="44:74">
      <c r="AR55388" s="8"/>
      <c r="BV55388" s="38"/>
    </row>
    <row r="55389" spans="44:74">
      <c r="AR55389" s="8"/>
      <c r="BV55389" s="38"/>
    </row>
    <row r="55390" spans="44:74">
      <c r="AR55390" s="8"/>
      <c r="BV55390" s="38"/>
    </row>
    <row r="55391" spans="44:74">
      <c r="AR55391" s="8"/>
      <c r="BV55391" s="38"/>
    </row>
    <row r="55392" spans="44:74">
      <c r="AR55392" s="8"/>
      <c r="BV55392" s="38"/>
    </row>
    <row r="55393" spans="44:74">
      <c r="AR55393" s="8"/>
      <c r="BV55393" s="38"/>
    </row>
    <row r="55394" spans="44:74">
      <c r="AR55394" s="8"/>
      <c r="BV55394" s="38"/>
    </row>
    <row r="55395" spans="44:74">
      <c r="AR55395" s="8"/>
      <c r="BV55395" s="38"/>
    </row>
    <row r="55396" spans="44:74">
      <c r="AR55396" s="8"/>
      <c r="BV55396" s="38"/>
    </row>
    <row r="55397" spans="44:74">
      <c r="AR55397" s="8"/>
      <c r="BV55397" s="38"/>
    </row>
    <row r="55398" spans="44:74">
      <c r="AR55398" s="8"/>
      <c r="BV55398" s="38"/>
    </row>
    <row r="55399" spans="44:74">
      <c r="AR55399" s="8"/>
      <c r="BV55399" s="38"/>
    </row>
    <row r="55400" spans="44:74">
      <c r="AR55400" s="8"/>
      <c r="BV55400" s="38"/>
    </row>
    <row r="55401" spans="44:74">
      <c r="AR55401" s="8"/>
      <c r="BV55401" s="38"/>
    </row>
    <row r="55402" spans="44:74">
      <c r="AR55402" s="8"/>
      <c r="BV55402" s="38"/>
    </row>
    <row r="55403" spans="44:74">
      <c r="AR55403" s="8"/>
      <c r="BV55403" s="38"/>
    </row>
    <row r="55404" spans="44:74">
      <c r="AR55404" s="8"/>
      <c r="BV55404" s="38"/>
    </row>
    <row r="55405" spans="44:74">
      <c r="AR55405" s="8"/>
      <c r="BV55405" s="38"/>
    </row>
    <row r="55406" spans="44:74">
      <c r="AR55406" s="8"/>
      <c r="BV55406" s="38"/>
    </row>
    <row r="55407" spans="44:74">
      <c r="AR55407" s="8"/>
      <c r="BV55407" s="38"/>
    </row>
    <row r="55408" spans="44:74">
      <c r="AR55408" s="8"/>
      <c r="BV55408" s="38"/>
    </row>
    <row r="55409" spans="44:74">
      <c r="AR55409" s="8"/>
      <c r="BV55409" s="38"/>
    </row>
    <row r="55410" spans="44:74">
      <c r="AR55410" s="8"/>
      <c r="BV55410" s="38"/>
    </row>
    <row r="55411" spans="44:74">
      <c r="AR55411" s="8"/>
      <c r="BV55411" s="38"/>
    </row>
    <row r="55412" spans="44:74">
      <c r="AR55412" s="8"/>
      <c r="BV55412" s="38"/>
    </row>
    <row r="55413" spans="44:74">
      <c r="AR55413" s="8"/>
      <c r="BV55413" s="38"/>
    </row>
    <row r="55414" spans="44:74">
      <c r="AR55414" s="8"/>
      <c r="BV55414" s="38"/>
    </row>
    <row r="55415" spans="44:74">
      <c r="AR55415" s="8"/>
      <c r="BV55415" s="38"/>
    </row>
    <row r="55416" spans="44:74">
      <c r="AR55416" s="8"/>
      <c r="BV55416" s="38"/>
    </row>
    <row r="55417" spans="44:74">
      <c r="AR55417" s="8"/>
      <c r="BV55417" s="38"/>
    </row>
    <row r="55418" spans="44:74">
      <c r="AR55418" s="8"/>
      <c r="BV55418" s="38"/>
    </row>
    <row r="55419" spans="44:74">
      <c r="AR55419" s="8"/>
      <c r="BV55419" s="38"/>
    </row>
    <row r="55420" spans="44:74">
      <c r="AR55420" s="8"/>
      <c r="BV55420" s="38"/>
    </row>
    <row r="55421" spans="44:74">
      <c r="AR55421" s="8"/>
      <c r="BV55421" s="38"/>
    </row>
    <row r="55422" spans="44:74">
      <c r="AR55422" s="8"/>
      <c r="BV55422" s="38"/>
    </row>
    <row r="55423" spans="44:74">
      <c r="AR55423" s="8"/>
      <c r="BV55423" s="38"/>
    </row>
    <row r="55424" spans="44:74">
      <c r="AR55424" s="8"/>
      <c r="BV55424" s="38"/>
    </row>
    <row r="55425" spans="44:74">
      <c r="AR55425" s="8"/>
      <c r="BV55425" s="38"/>
    </row>
    <row r="55426" spans="44:74">
      <c r="AR55426" s="8"/>
      <c r="BV55426" s="38"/>
    </row>
    <row r="55427" spans="44:74">
      <c r="AR55427" s="8"/>
      <c r="BV55427" s="38"/>
    </row>
    <row r="55428" spans="44:74">
      <c r="AR55428" s="8"/>
      <c r="BV55428" s="38"/>
    </row>
    <row r="55429" spans="44:74">
      <c r="AR55429" s="8"/>
      <c r="BV55429" s="38"/>
    </row>
    <row r="55430" spans="44:74">
      <c r="AR55430" s="8"/>
      <c r="BV55430" s="38"/>
    </row>
    <row r="55431" spans="44:74">
      <c r="AR55431" s="8"/>
      <c r="BV55431" s="38"/>
    </row>
    <row r="55432" spans="44:74">
      <c r="AR55432" s="8"/>
      <c r="BV55432" s="38"/>
    </row>
    <row r="55433" spans="44:74">
      <c r="AR55433" s="8"/>
      <c r="BV55433" s="38"/>
    </row>
    <row r="55434" spans="44:74">
      <c r="AR55434" s="8"/>
      <c r="BV55434" s="38"/>
    </row>
    <row r="55435" spans="44:74">
      <c r="AR55435" s="8"/>
      <c r="BV55435" s="38"/>
    </row>
    <row r="55436" spans="44:74">
      <c r="AR55436" s="8"/>
      <c r="BV55436" s="38"/>
    </row>
    <row r="55437" spans="44:74">
      <c r="AR55437" s="8"/>
      <c r="BV55437" s="38"/>
    </row>
    <row r="55438" spans="44:74">
      <c r="AR55438" s="8"/>
      <c r="BV55438" s="38"/>
    </row>
    <row r="55439" spans="44:74">
      <c r="AR55439" s="8"/>
      <c r="BV55439" s="38"/>
    </row>
    <row r="55440" spans="44:74">
      <c r="AR55440" s="8"/>
      <c r="BV55440" s="38"/>
    </row>
    <row r="55441" spans="44:74">
      <c r="AR55441" s="8"/>
      <c r="BV55441" s="38"/>
    </row>
    <row r="55442" spans="44:74">
      <c r="AR55442" s="8"/>
      <c r="BV55442" s="38"/>
    </row>
    <row r="55443" spans="44:74">
      <c r="AR55443" s="8"/>
      <c r="BV55443" s="38"/>
    </row>
    <row r="55444" spans="44:74">
      <c r="AR55444" s="8"/>
      <c r="BV55444" s="38"/>
    </row>
    <row r="55445" spans="44:74">
      <c r="AR55445" s="8"/>
      <c r="BV55445" s="38"/>
    </row>
    <row r="55446" spans="44:74">
      <c r="AR55446" s="8"/>
      <c r="BV55446" s="38"/>
    </row>
    <row r="55447" spans="44:74">
      <c r="AR55447" s="8"/>
      <c r="BV55447" s="38"/>
    </row>
    <row r="55448" spans="44:74">
      <c r="AR55448" s="8"/>
      <c r="BV55448" s="38"/>
    </row>
    <row r="55449" spans="44:74">
      <c r="AR55449" s="8"/>
      <c r="BV55449" s="38"/>
    </row>
    <row r="55450" spans="44:74">
      <c r="AR55450" s="8"/>
      <c r="BV55450" s="38"/>
    </row>
    <row r="55451" spans="44:74">
      <c r="AR55451" s="8"/>
      <c r="BV55451" s="38"/>
    </row>
    <row r="55452" spans="44:74">
      <c r="AR55452" s="8"/>
      <c r="BV55452" s="38"/>
    </row>
    <row r="55453" spans="44:74">
      <c r="AR55453" s="8"/>
      <c r="BV55453" s="38"/>
    </row>
    <row r="55454" spans="44:74">
      <c r="AR55454" s="8"/>
      <c r="BV55454" s="38"/>
    </row>
    <row r="55455" spans="44:74">
      <c r="AR55455" s="8"/>
      <c r="BV55455" s="38"/>
    </row>
    <row r="55456" spans="44:74">
      <c r="AR55456" s="8"/>
      <c r="BV55456" s="38"/>
    </row>
    <row r="55457" spans="44:74">
      <c r="AR55457" s="8"/>
      <c r="BV55457" s="38"/>
    </row>
    <row r="55458" spans="44:74">
      <c r="AR55458" s="8"/>
      <c r="BV55458" s="38"/>
    </row>
    <row r="55459" spans="44:74">
      <c r="AR55459" s="8"/>
      <c r="BV55459" s="38"/>
    </row>
    <row r="55460" spans="44:74">
      <c r="AR55460" s="8"/>
      <c r="BV55460" s="38"/>
    </row>
    <row r="55461" spans="44:74">
      <c r="AR55461" s="8"/>
      <c r="BV55461" s="38"/>
    </row>
    <row r="55462" spans="44:74">
      <c r="AR55462" s="8"/>
      <c r="BV55462" s="38"/>
    </row>
    <row r="55463" spans="44:74">
      <c r="AR55463" s="8"/>
      <c r="BV55463" s="38"/>
    </row>
    <row r="55464" spans="44:74">
      <c r="AR55464" s="8"/>
      <c r="BV55464" s="38"/>
    </row>
    <row r="55465" spans="44:74">
      <c r="AR55465" s="8"/>
      <c r="BV55465" s="38"/>
    </row>
    <row r="55466" spans="44:74">
      <c r="AR55466" s="8"/>
      <c r="BV55466" s="38"/>
    </row>
    <row r="55467" spans="44:74">
      <c r="AR55467" s="8"/>
      <c r="BV55467" s="38"/>
    </row>
    <row r="55468" spans="44:74">
      <c r="AR55468" s="8"/>
      <c r="BV55468" s="38"/>
    </row>
    <row r="55469" spans="44:74">
      <c r="AR55469" s="8"/>
      <c r="BV55469" s="38"/>
    </row>
    <row r="55470" spans="44:74">
      <c r="AR55470" s="8"/>
      <c r="BV55470" s="38"/>
    </row>
    <row r="55471" spans="44:74">
      <c r="AR55471" s="8"/>
      <c r="BV55471" s="38"/>
    </row>
    <row r="55472" spans="44:74">
      <c r="AR55472" s="8"/>
      <c r="BV55472" s="38"/>
    </row>
    <row r="55473" spans="44:74">
      <c r="AR55473" s="8"/>
      <c r="BV55473" s="38"/>
    </row>
    <row r="55474" spans="44:74">
      <c r="AR55474" s="8"/>
      <c r="BV55474" s="38"/>
    </row>
    <row r="55475" spans="44:74">
      <c r="AR55475" s="8"/>
      <c r="BV55475" s="38"/>
    </row>
    <row r="55476" spans="44:74">
      <c r="AR55476" s="8"/>
      <c r="BV55476" s="38"/>
    </row>
    <row r="55477" spans="44:74">
      <c r="AR55477" s="8"/>
      <c r="BV55477" s="38"/>
    </row>
    <row r="55478" spans="44:74">
      <c r="AR55478" s="8"/>
      <c r="BV55478" s="38"/>
    </row>
    <row r="55479" spans="44:74">
      <c r="AR55479" s="8"/>
      <c r="BV55479" s="38"/>
    </row>
    <row r="55480" spans="44:74">
      <c r="AR55480" s="8"/>
      <c r="BV55480" s="38"/>
    </row>
    <row r="55481" spans="44:74">
      <c r="AR55481" s="8"/>
      <c r="BV55481" s="38"/>
    </row>
    <row r="55482" spans="44:74">
      <c r="AR55482" s="8"/>
      <c r="BV55482" s="38"/>
    </row>
    <row r="55483" spans="44:74">
      <c r="AR55483" s="8"/>
      <c r="BV55483" s="38"/>
    </row>
    <row r="55484" spans="44:74">
      <c r="AR55484" s="8"/>
      <c r="BV55484" s="38"/>
    </row>
    <row r="55485" spans="44:74">
      <c r="AR55485" s="8"/>
      <c r="BV55485" s="38"/>
    </row>
    <row r="55486" spans="44:74">
      <c r="AR55486" s="8"/>
      <c r="BV55486" s="38"/>
    </row>
    <row r="55487" spans="44:74">
      <c r="AR55487" s="8"/>
      <c r="BV55487" s="38"/>
    </row>
    <row r="55488" spans="44:74">
      <c r="AR55488" s="8"/>
      <c r="BV55488" s="38"/>
    </row>
    <row r="55489" spans="44:74">
      <c r="AR55489" s="8"/>
      <c r="BV55489" s="38"/>
    </row>
    <row r="55490" spans="44:74">
      <c r="AR55490" s="8"/>
      <c r="BV55490" s="38"/>
    </row>
    <row r="55491" spans="44:74">
      <c r="AR55491" s="8"/>
      <c r="BV55491" s="38"/>
    </row>
    <row r="55492" spans="44:74">
      <c r="AR55492" s="8"/>
      <c r="BV55492" s="38"/>
    </row>
    <row r="55493" spans="44:74">
      <c r="AR55493" s="8"/>
      <c r="BV55493" s="38"/>
    </row>
    <row r="55494" spans="44:74">
      <c r="AR55494" s="8"/>
      <c r="BV55494" s="38"/>
    </row>
    <row r="55495" spans="44:74">
      <c r="AR55495" s="8"/>
      <c r="BV55495" s="38"/>
    </row>
    <row r="55496" spans="44:74">
      <c r="AR55496" s="8"/>
      <c r="BV55496" s="38"/>
    </row>
    <row r="55497" spans="44:74">
      <c r="AR55497" s="8"/>
      <c r="BV55497" s="38"/>
    </row>
    <row r="55498" spans="44:74">
      <c r="AR55498" s="8"/>
      <c r="BV55498" s="38"/>
    </row>
    <row r="55499" spans="44:74">
      <c r="AR55499" s="8"/>
      <c r="BV55499" s="38"/>
    </row>
    <row r="55500" spans="44:74">
      <c r="AR55500" s="8"/>
      <c r="BV55500" s="38"/>
    </row>
    <row r="55501" spans="44:74">
      <c r="AR55501" s="8"/>
      <c r="BV55501" s="38"/>
    </row>
    <row r="55502" spans="44:74">
      <c r="AR55502" s="8"/>
      <c r="BV55502" s="38"/>
    </row>
    <row r="55503" spans="44:74">
      <c r="AR55503" s="8"/>
      <c r="BV55503" s="38"/>
    </row>
    <row r="55504" spans="44:74">
      <c r="AR55504" s="8"/>
      <c r="BV55504" s="38"/>
    </row>
    <row r="55505" spans="44:74">
      <c r="AR55505" s="8"/>
      <c r="BV55505" s="38"/>
    </row>
    <row r="55506" spans="44:74">
      <c r="AR55506" s="8"/>
      <c r="BV55506" s="38"/>
    </row>
    <row r="55507" spans="44:74">
      <c r="AR55507" s="8"/>
      <c r="BV55507" s="38"/>
    </row>
    <row r="55508" spans="44:74">
      <c r="AR55508" s="8"/>
      <c r="BV55508" s="38"/>
    </row>
    <row r="55509" spans="44:74">
      <c r="AR55509" s="8"/>
      <c r="BV55509" s="38"/>
    </row>
    <row r="55510" spans="44:74">
      <c r="AR55510" s="8"/>
      <c r="BV55510" s="38"/>
    </row>
    <row r="55511" spans="44:74">
      <c r="AR55511" s="8"/>
      <c r="BV55511" s="38"/>
    </row>
    <row r="55512" spans="44:74">
      <c r="AR55512" s="8"/>
      <c r="BV55512" s="38"/>
    </row>
    <row r="55513" spans="44:74">
      <c r="AR55513" s="8"/>
      <c r="BV55513" s="38"/>
    </row>
    <row r="55514" spans="44:74">
      <c r="AR55514" s="8"/>
      <c r="BV55514" s="38"/>
    </row>
    <row r="55515" spans="44:74">
      <c r="AR55515" s="8"/>
      <c r="BV55515" s="38"/>
    </row>
    <row r="55516" spans="44:74">
      <c r="AR55516" s="8"/>
      <c r="BV55516" s="38"/>
    </row>
    <row r="55517" spans="44:74">
      <c r="AR55517" s="8"/>
      <c r="BV55517" s="38"/>
    </row>
    <row r="55518" spans="44:74">
      <c r="AR55518" s="8"/>
      <c r="BV55518" s="38"/>
    </row>
    <row r="55519" spans="44:74">
      <c r="AR55519" s="8"/>
      <c r="BV55519" s="38"/>
    </row>
    <row r="55520" spans="44:74">
      <c r="AR55520" s="8"/>
      <c r="BV55520" s="38"/>
    </row>
    <row r="55521" spans="44:74">
      <c r="AR55521" s="8"/>
      <c r="BV55521" s="38"/>
    </row>
    <row r="55522" spans="44:74">
      <c r="AR55522" s="8"/>
      <c r="BV55522" s="38"/>
    </row>
    <row r="55523" spans="44:74">
      <c r="AR55523" s="8"/>
      <c r="BV55523" s="38"/>
    </row>
    <row r="55524" spans="44:74">
      <c r="AR55524" s="8"/>
      <c r="BV55524" s="38"/>
    </row>
    <row r="55525" spans="44:74">
      <c r="AR55525" s="8"/>
      <c r="BV55525" s="38"/>
    </row>
    <row r="55526" spans="44:74">
      <c r="AR55526" s="8"/>
      <c r="BV55526" s="38"/>
    </row>
    <row r="55527" spans="44:74">
      <c r="AR55527" s="8"/>
      <c r="BV55527" s="38"/>
    </row>
    <row r="55528" spans="44:74">
      <c r="AR55528" s="8"/>
      <c r="BV55528" s="38"/>
    </row>
    <row r="55529" spans="44:74">
      <c r="AR55529" s="8"/>
      <c r="BV55529" s="38"/>
    </row>
    <row r="55530" spans="44:74">
      <c r="AR55530" s="8"/>
      <c r="BV55530" s="38"/>
    </row>
    <row r="55531" spans="44:74">
      <c r="AR55531" s="8"/>
      <c r="BV55531" s="38"/>
    </row>
    <row r="55532" spans="44:74">
      <c r="AR55532" s="8"/>
      <c r="BV55532" s="38"/>
    </row>
    <row r="55533" spans="44:74">
      <c r="AR55533" s="8"/>
      <c r="BV55533" s="38"/>
    </row>
    <row r="55534" spans="44:74">
      <c r="AR55534" s="8"/>
      <c r="BV55534" s="38"/>
    </row>
    <row r="55535" spans="44:74">
      <c r="AR55535" s="8"/>
      <c r="BV55535" s="38"/>
    </row>
    <row r="55536" spans="44:74">
      <c r="AR55536" s="8"/>
      <c r="BV55536" s="38"/>
    </row>
    <row r="55537" spans="44:74">
      <c r="AR55537" s="8"/>
      <c r="BV55537" s="38"/>
    </row>
    <row r="55538" spans="44:74">
      <c r="AR55538" s="8"/>
      <c r="BV55538" s="38"/>
    </row>
    <row r="55539" spans="44:74">
      <c r="AR55539" s="8"/>
      <c r="BV55539" s="38"/>
    </row>
    <row r="55540" spans="44:74">
      <c r="AR55540" s="8"/>
      <c r="BV55540" s="38"/>
    </row>
    <row r="55541" spans="44:74">
      <c r="AR55541" s="8"/>
      <c r="BV55541" s="38"/>
    </row>
    <row r="55542" spans="44:74">
      <c r="AR55542" s="8"/>
      <c r="BV55542" s="38"/>
    </row>
    <row r="55543" spans="44:74">
      <c r="AR55543" s="8"/>
      <c r="BV55543" s="38"/>
    </row>
    <row r="55544" spans="44:74">
      <c r="AR55544" s="8"/>
      <c r="BV55544" s="38"/>
    </row>
    <row r="55545" spans="44:74">
      <c r="AR55545" s="8"/>
      <c r="BV55545" s="38"/>
    </row>
    <row r="55546" spans="44:74">
      <c r="AR55546" s="8"/>
      <c r="BV55546" s="38"/>
    </row>
    <row r="55547" spans="44:74">
      <c r="AR55547" s="8"/>
      <c r="BV55547" s="38"/>
    </row>
    <row r="55548" spans="44:74">
      <c r="AR55548" s="8"/>
      <c r="BV55548" s="38"/>
    </row>
    <row r="55549" spans="44:74">
      <c r="AR55549" s="8"/>
      <c r="BV55549" s="38"/>
    </row>
    <row r="55550" spans="44:74">
      <c r="AR55550" s="8"/>
      <c r="BV55550" s="38"/>
    </row>
    <row r="55551" spans="44:74">
      <c r="AR55551" s="8"/>
      <c r="BV55551" s="38"/>
    </row>
    <row r="55552" spans="44:74">
      <c r="AR55552" s="8"/>
      <c r="BV55552" s="38"/>
    </row>
    <row r="55553" spans="44:74">
      <c r="AR55553" s="8"/>
      <c r="BV55553" s="38"/>
    </row>
    <row r="55554" spans="44:74">
      <c r="AR55554" s="8"/>
      <c r="BV55554" s="38"/>
    </row>
    <row r="55555" spans="44:74">
      <c r="AR55555" s="8"/>
      <c r="BV55555" s="38"/>
    </row>
    <row r="55556" spans="44:74">
      <c r="AR55556" s="8"/>
      <c r="BV55556" s="38"/>
    </row>
    <row r="55557" spans="44:74">
      <c r="AR55557" s="8"/>
      <c r="BV55557" s="38"/>
    </row>
    <row r="55558" spans="44:74">
      <c r="AR55558" s="8"/>
      <c r="BV55558" s="38"/>
    </row>
    <row r="55559" spans="44:74">
      <c r="AR55559" s="8"/>
      <c r="BV55559" s="38"/>
    </row>
    <row r="55560" spans="44:74">
      <c r="AR55560" s="8"/>
      <c r="BV55560" s="38"/>
    </row>
    <row r="55561" spans="44:74">
      <c r="AR55561" s="8"/>
      <c r="BV55561" s="38"/>
    </row>
    <row r="55562" spans="44:74">
      <c r="AR55562" s="8"/>
      <c r="BV55562" s="38"/>
    </row>
    <row r="55563" spans="44:74">
      <c r="AR55563" s="8"/>
      <c r="BV55563" s="38"/>
    </row>
    <row r="55564" spans="44:74">
      <c r="AR55564" s="8"/>
      <c r="BV55564" s="38"/>
    </row>
    <row r="55565" spans="44:74">
      <c r="AR55565" s="8"/>
      <c r="BV55565" s="38"/>
    </row>
    <row r="55566" spans="44:74">
      <c r="AR55566" s="8"/>
      <c r="BV55566" s="38"/>
    </row>
    <row r="55567" spans="44:74">
      <c r="AR55567" s="8"/>
      <c r="BV55567" s="38"/>
    </row>
    <row r="55568" spans="44:74">
      <c r="AR55568" s="8"/>
      <c r="BV55568" s="38"/>
    </row>
    <row r="55569" spans="44:74">
      <c r="AR55569" s="8"/>
      <c r="BV55569" s="38"/>
    </row>
    <row r="55570" spans="44:74">
      <c r="AR55570" s="8"/>
      <c r="BV55570" s="38"/>
    </row>
    <row r="55571" spans="44:74">
      <c r="AR55571" s="8"/>
      <c r="BV55571" s="38"/>
    </row>
    <row r="55572" spans="44:74">
      <c r="AR55572" s="8"/>
      <c r="BV55572" s="38"/>
    </row>
    <row r="55573" spans="44:74">
      <c r="AR55573" s="8"/>
      <c r="BV55573" s="38"/>
    </row>
    <row r="55574" spans="44:74">
      <c r="AR55574" s="8"/>
      <c r="BV55574" s="38"/>
    </row>
    <row r="55575" spans="44:74">
      <c r="AR55575" s="8"/>
      <c r="BV55575" s="38"/>
    </row>
    <row r="55576" spans="44:74">
      <c r="AR55576" s="8"/>
      <c r="BV55576" s="38"/>
    </row>
    <row r="55577" spans="44:74">
      <c r="AR55577" s="8"/>
      <c r="BV55577" s="38"/>
    </row>
    <row r="55578" spans="44:74">
      <c r="AR55578" s="8"/>
      <c r="BV55578" s="38"/>
    </row>
    <row r="55579" spans="44:74">
      <c r="AR55579" s="8"/>
      <c r="BV55579" s="38"/>
    </row>
    <row r="55580" spans="44:74">
      <c r="AR55580" s="8"/>
      <c r="BV55580" s="38"/>
    </row>
    <row r="55581" spans="44:74">
      <c r="AR55581" s="8"/>
      <c r="BV55581" s="38"/>
    </row>
    <row r="55582" spans="44:74">
      <c r="AR55582" s="8"/>
      <c r="BV55582" s="38"/>
    </row>
    <row r="55583" spans="44:74">
      <c r="AR55583" s="8"/>
      <c r="BV55583" s="38"/>
    </row>
    <row r="55584" spans="44:74">
      <c r="AR55584" s="8"/>
      <c r="BV55584" s="38"/>
    </row>
    <row r="55585" spans="44:74">
      <c r="AR55585" s="8"/>
      <c r="BV55585" s="38"/>
    </row>
    <row r="55586" spans="44:74">
      <c r="AR55586" s="8"/>
      <c r="BV55586" s="38"/>
    </row>
    <row r="55587" spans="44:74">
      <c r="AR55587" s="8"/>
      <c r="BV55587" s="38"/>
    </row>
    <row r="55588" spans="44:74">
      <c r="AR55588" s="8"/>
      <c r="BV55588" s="38"/>
    </row>
    <row r="55589" spans="44:74">
      <c r="AR55589" s="8"/>
      <c r="BV55589" s="38"/>
    </row>
    <row r="55590" spans="44:74">
      <c r="AR55590" s="8"/>
      <c r="BV55590" s="38"/>
    </row>
    <row r="55591" spans="44:74">
      <c r="AR55591" s="8"/>
      <c r="BV55591" s="38"/>
    </row>
    <row r="55592" spans="44:74">
      <c r="AR55592" s="8"/>
      <c r="BV55592" s="38"/>
    </row>
    <row r="55593" spans="44:74">
      <c r="AR55593" s="8"/>
      <c r="BV55593" s="38"/>
    </row>
    <row r="55594" spans="44:74">
      <c r="AR55594" s="8"/>
      <c r="BV55594" s="38"/>
    </row>
    <row r="55595" spans="44:74">
      <c r="AR55595" s="8"/>
      <c r="BV55595" s="38"/>
    </row>
    <row r="55596" spans="44:74">
      <c r="AR55596" s="8"/>
      <c r="BV55596" s="38"/>
    </row>
    <row r="55597" spans="44:74">
      <c r="AR55597" s="8"/>
      <c r="BV55597" s="38"/>
    </row>
    <row r="55598" spans="44:74">
      <c r="AR55598" s="8"/>
      <c r="BV55598" s="38"/>
    </row>
    <row r="55599" spans="44:74">
      <c r="AR55599" s="8"/>
      <c r="BV55599" s="38"/>
    </row>
    <row r="55600" spans="44:74">
      <c r="AR55600" s="8"/>
      <c r="BV55600" s="38"/>
    </row>
    <row r="55601" spans="44:74">
      <c r="AR55601" s="8"/>
      <c r="BV55601" s="38"/>
    </row>
    <row r="55602" spans="44:74">
      <c r="AR55602" s="8"/>
      <c r="BV55602" s="38"/>
    </row>
    <row r="55603" spans="44:74">
      <c r="AR55603" s="8"/>
      <c r="BV55603" s="38"/>
    </row>
    <row r="55604" spans="44:74">
      <c r="AR55604" s="8"/>
      <c r="BV55604" s="38"/>
    </row>
    <row r="55605" spans="44:74">
      <c r="AR55605" s="8"/>
      <c r="BV55605" s="38"/>
    </row>
    <row r="55606" spans="44:74">
      <c r="AR55606" s="8"/>
      <c r="BV55606" s="38"/>
    </row>
    <row r="55607" spans="44:74">
      <c r="AR55607" s="8"/>
      <c r="BV55607" s="38"/>
    </row>
    <row r="55608" spans="44:74">
      <c r="AR55608" s="8"/>
      <c r="BV55608" s="38"/>
    </row>
    <row r="55609" spans="44:74">
      <c r="AR55609" s="8"/>
      <c r="BV55609" s="38"/>
    </row>
    <row r="55610" spans="44:74">
      <c r="AR55610" s="8"/>
      <c r="BV55610" s="38"/>
    </row>
    <row r="55611" spans="44:74">
      <c r="AR55611" s="8"/>
      <c r="BV55611" s="38"/>
    </row>
    <row r="55612" spans="44:74">
      <c r="AR55612" s="8"/>
      <c r="BV55612" s="38"/>
    </row>
    <row r="55613" spans="44:74">
      <c r="AR55613" s="8"/>
      <c r="BV55613" s="38"/>
    </row>
    <row r="55614" spans="44:74">
      <c r="AR55614" s="8"/>
      <c r="BV55614" s="38"/>
    </row>
    <row r="55615" spans="44:74">
      <c r="AR55615" s="8"/>
      <c r="BV55615" s="38"/>
    </row>
    <row r="55616" spans="44:74">
      <c r="AR55616" s="8"/>
      <c r="BV55616" s="38"/>
    </row>
    <row r="55617" spans="44:74">
      <c r="AR55617" s="8"/>
      <c r="BV55617" s="38"/>
    </row>
    <row r="55618" spans="44:74">
      <c r="AR55618" s="8"/>
      <c r="BV55618" s="38"/>
    </row>
    <row r="55619" spans="44:74">
      <c r="AR55619" s="8"/>
      <c r="BV55619" s="38"/>
    </row>
    <row r="55620" spans="44:74">
      <c r="AR55620" s="8"/>
      <c r="BV55620" s="38"/>
    </row>
    <row r="55621" spans="44:74">
      <c r="AR55621" s="8"/>
      <c r="BV55621" s="38"/>
    </row>
    <row r="55622" spans="44:74">
      <c r="AR55622" s="8"/>
      <c r="BV55622" s="38"/>
    </row>
    <row r="55623" spans="44:74">
      <c r="AR55623" s="8"/>
      <c r="BV55623" s="38"/>
    </row>
    <row r="55624" spans="44:74">
      <c r="AR55624" s="8"/>
      <c r="BV55624" s="38"/>
    </row>
    <row r="55625" spans="44:74">
      <c r="AR55625" s="8"/>
      <c r="BV55625" s="38"/>
    </row>
    <row r="55626" spans="44:74">
      <c r="AR55626" s="8"/>
      <c r="BV55626" s="38"/>
    </row>
    <row r="55627" spans="44:74">
      <c r="AR55627" s="8"/>
      <c r="BV55627" s="38"/>
    </row>
    <row r="55628" spans="44:74">
      <c r="AR55628" s="8"/>
      <c r="BV55628" s="38"/>
    </row>
    <row r="55629" spans="44:74">
      <c r="AR55629" s="8"/>
      <c r="BV55629" s="38"/>
    </row>
    <row r="55630" spans="44:74">
      <c r="AR55630" s="8"/>
      <c r="BV55630" s="38"/>
    </row>
    <row r="55631" spans="44:74">
      <c r="AR55631" s="8"/>
      <c r="BV55631" s="38"/>
    </row>
    <row r="55632" spans="44:74">
      <c r="AR55632" s="8"/>
      <c r="BV55632" s="38"/>
    </row>
    <row r="55633" spans="44:74">
      <c r="AR55633" s="8"/>
      <c r="BV55633" s="38"/>
    </row>
    <row r="55634" spans="44:74">
      <c r="AR55634" s="8"/>
      <c r="BV55634" s="38"/>
    </row>
    <row r="55635" spans="44:74">
      <c r="AR55635" s="8"/>
      <c r="BV55635" s="38"/>
    </row>
    <row r="55636" spans="44:74">
      <c r="AR55636" s="8"/>
      <c r="BV55636" s="38"/>
    </row>
    <row r="55637" spans="44:74">
      <c r="AR55637" s="8"/>
      <c r="BV55637" s="38"/>
    </row>
    <row r="55638" spans="44:74">
      <c r="AR55638" s="8"/>
      <c r="BV55638" s="38"/>
    </row>
    <row r="55639" spans="44:74">
      <c r="AR55639" s="8"/>
      <c r="BV55639" s="38"/>
    </row>
    <row r="55640" spans="44:74">
      <c r="AR55640" s="8"/>
      <c r="BV55640" s="38"/>
    </row>
    <row r="55641" spans="44:74">
      <c r="AR55641" s="8"/>
      <c r="BV55641" s="38"/>
    </row>
    <row r="55642" spans="44:74">
      <c r="AR55642" s="8"/>
      <c r="BV55642" s="38"/>
    </row>
    <row r="55643" spans="44:74">
      <c r="AR55643" s="8"/>
      <c r="BV55643" s="38"/>
    </row>
    <row r="55644" spans="44:74">
      <c r="AR55644" s="8"/>
      <c r="BV55644" s="38"/>
    </row>
    <row r="55645" spans="44:74">
      <c r="AR55645" s="8"/>
      <c r="BV55645" s="38"/>
    </row>
    <row r="55646" spans="44:74">
      <c r="AR55646" s="8"/>
      <c r="BV55646" s="38"/>
    </row>
    <row r="55647" spans="44:74">
      <c r="AR55647" s="8"/>
      <c r="BV55647" s="38"/>
    </row>
    <row r="55648" spans="44:74">
      <c r="AR55648" s="8"/>
      <c r="BV55648" s="38"/>
    </row>
    <row r="55649" spans="44:74">
      <c r="AR55649" s="8"/>
      <c r="BV55649" s="38"/>
    </row>
    <row r="55650" spans="44:74">
      <c r="AR55650" s="8"/>
      <c r="BV55650" s="38"/>
    </row>
    <row r="55651" spans="44:74">
      <c r="AR55651" s="8"/>
      <c r="BV55651" s="38"/>
    </row>
    <row r="55652" spans="44:74">
      <c r="AR55652" s="8"/>
      <c r="BV55652" s="38"/>
    </row>
    <row r="55653" spans="44:74">
      <c r="AR55653" s="8"/>
      <c r="BV55653" s="38"/>
    </row>
    <row r="55654" spans="44:74">
      <c r="AR55654" s="8"/>
      <c r="BV55654" s="38"/>
    </row>
    <row r="55655" spans="44:74">
      <c r="AR55655" s="8"/>
      <c r="BV55655" s="38"/>
    </row>
    <row r="55656" spans="44:74">
      <c r="AR55656" s="8"/>
      <c r="BV55656" s="38"/>
    </row>
    <row r="55657" spans="44:74">
      <c r="AR55657" s="8"/>
      <c r="BV55657" s="38"/>
    </row>
    <row r="55658" spans="44:74">
      <c r="AR55658" s="8"/>
      <c r="BV55658" s="38"/>
    </row>
    <row r="55659" spans="44:74">
      <c r="AR55659" s="8"/>
      <c r="BV55659" s="38"/>
    </row>
    <row r="55660" spans="44:74">
      <c r="AR55660" s="8"/>
      <c r="BV55660" s="38"/>
    </row>
    <row r="55661" spans="44:74">
      <c r="AR55661" s="8"/>
      <c r="BV55661" s="38"/>
    </row>
    <row r="55662" spans="44:74">
      <c r="AR55662" s="8"/>
      <c r="BV55662" s="38"/>
    </row>
    <row r="55663" spans="44:74">
      <c r="AR55663" s="8"/>
      <c r="BV55663" s="38"/>
    </row>
    <row r="55664" spans="44:74">
      <c r="AR55664" s="8"/>
      <c r="BV55664" s="38"/>
    </row>
    <row r="55665" spans="44:74">
      <c r="AR55665" s="8"/>
      <c r="BV55665" s="38"/>
    </row>
    <row r="55666" spans="44:74">
      <c r="AR55666" s="8"/>
      <c r="BV55666" s="38"/>
    </row>
    <row r="55667" spans="44:74">
      <c r="AR55667" s="8"/>
      <c r="BV55667" s="38"/>
    </row>
    <row r="55668" spans="44:74">
      <c r="AR55668" s="8"/>
      <c r="BV55668" s="38"/>
    </row>
    <row r="55669" spans="44:74">
      <c r="AR55669" s="8"/>
      <c r="BV55669" s="38"/>
    </row>
    <row r="55670" spans="44:74">
      <c r="AR55670" s="8"/>
      <c r="BV55670" s="38"/>
    </row>
    <row r="55671" spans="44:74">
      <c r="AR55671" s="8"/>
      <c r="BV55671" s="38"/>
    </row>
    <row r="55672" spans="44:74">
      <c r="AR55672" s="8"/>
      <c r="BV55672" s="38"/>
    </row>
    <row r="55673" spans="44:74">
      <c r="AR55673" s="8"/>
      <c r="BV55673" s="38"/>
    </row>
    <row r="55674" spans="44:74">
      <c r="AR55674" s="8"/>
      <c r="BV55674" s="38"/>
    </row>
    <row r="55675" spans="44:74">
      <c r="AR55675" s="8"/>
      <c r="BV55675" s="38"/>
    </row>
    <row r="55676" spans="44:74">
      <c r="AR55676" s="8"/>
      <c r="BV55676" s="38"/>
    </row>
    <row r="55677" spans="44:74">
      <c r="AR55677" s="8"/>
      <c r="BV55677" s="38"/>
    </row>
    <row r="55678" spans="44:74">
      <c r="AR55678" s="8"/>
      <c r="BV55678" s="38"/>
    </row>
    <row r="55679" spans="44:74">
      <c r="AR55679" s="8"/>
      <c r="BV55679" s="38"/>
    </row>
    <row r="55680" spans="44:74">
      <c r="AR55680" s="8"/>
      <c r="BV55680" s="38"/>
    </row>
    <row r="55681" spans="44:74">
      <c r="AR55681" s="8"/>
      <c r="BV55681" s="38"/>
    </row>
    <row r="55682" spans="44:74">
      <c r="AR55682" s="8"/>
      <c r="BV55682" s="38"/>
    </row>
    <row r="55683" spans="44:74">
      <c r="AR55683" s="8"/>
      <c r="BV55683" s="38"/>
    </row>
    <row r="55684" spans="44:74">
      <c r="AR55684" s="8"/>
      <c r="BV55684" s="38"/>
    </row>
    <row r="55685" spans="44:74">
      <c r="AR55685" s="8"/>
      <c r="BV55685" s="38"/>
    </row>
    <row r="55686" spans="44:74">
      <c r="AR55686" s="8"/>
      <c r="BV55686" s="38"/>
    </row>
    <row r="55687" spans="44:74">
      <c r="AR55687" s="8"/>
      <c r="BV55687" s="38"/>
    </row>
    <row r="55688" spans="44:74">
      <c r="AR55688" s="8"/>
      <c r="BV55688" s="38"/>
    </row>
    <row r="55689" spans="44:74">
      <c r="AR55689" s="8"/>
      <c r="BV55689" s="38"/>
    </row>
    <row r="55690" spans="44:74">
      <c r="AR55690" s="8"/>
      <c r="BV55690" s="38"/>
    </row>
    <row r="55691" spans="44:74">
      <c r="AR55691" s="8"/>
      <c r="BV55691" s="38"/>
    </row>
    <row r="55692" spans="44:74">
      <c r="AR55692" s="8"/>
      <c r="BV55692" s="38"/>
    </row>
    <row r="55693" spans="44:74">
      <c r="AR55693" s="8"/>
      <c r="BV55693" s="38"/>
    </row>
    <row r="55694" spans="44:74">
      <c r="AR55694" s="8"/>
      <c r="BV55694" s="38"/>
    </row>
    <row r="55695" spans="44:74">
      <c r="AR55695" s="8"/>
      <c r="BV55695" s="38"/>
    </row>
    <row r="55696" spans="44:74">
      <c r="AR55696" s="8"/>
      <c r="BV55696" s="38"/>
    </row>
    <row r="55697" spans="44:74">
      <c r="AR55697" s="8"/>
      <c r="BV55697" s="38"/>
    </row>
    <row r="55698" spans="44:74">
      <c r="AR55698" s="8"/>
      <c r="BV55698" s="38"/>
    </row>
    <row r="55699" spans="44:74">
      <c r="AR55699" s="8"/>
      <c r="BV55699" s="38"/>
    </row>
    <row r="55700" spans="44:74">
      <c r="AR55700" s="8"/>
      <c r="BV55700" s="38"/>
    </row>
    <row r="55701" spans="44:74">
      <c r="AR55701" s="8"/>
      <c r="BV55701" s="38"/>
    </row>
    <row r="55702" spans="44:74">
      <c r="AR55702" s="8"/>
      <c r="BV55702" s="38"/>
    </row>
    <row r="55703" spans="44:74">
      <c r="AR55703" s="8"/>
      <c r="BV55703" s="38"/>
    </row>
    <row r="55704" spans="44:74">
      <c r="AR55704" s="8"/>
      <c r="BV55704" s="38"/>
    </row>
    <row r="55705" spans="44:74">
      <c r="AR55705" s="8"/>
      <c r="BV55705" s="38"/>
    </row>
    <row r="55706" spans="44:74">
      <c r="AR55706" s="8"/>
      <c r="BV55706" s="38"/>
    </row>
    <row r="55707" spans="44:74">
      <c r="AR55707" s="8"/>
      <c r="BV55707" s="38"/>
    </row>
    <row r="55708" spans="44:74">
      <c r="AR55708" s="8"/>
      <c r="BV55708" s="38"/>
    </row>
    <row r="55709" spans="44:74">
      <c r="AR55709" s="8"/>
      <c r="BV55709" s="38"/>
    </row>
    <row r="55710" spans="44:74">
      <c r="AR55710" s="8"/>
      <c r="BV55710" s="38"/>
    </row>
    <row r="55711" spans="44:74">
      <c r="AR55711" s="8"/>
      <c r="BV55711" s="38"/>
    </row>
    <row r="55712" spans="44:74">
      <c r="AR55712" s="8"/>
      <c r="BV55712" s="38"/>
    </row>
    <row r="55713" spans="44:74">
      <c r="AR55713" s="8"/>
      <c r="BV55713" s="38"/>
    </row>
    <row r="55714" spans="44:74">
      <c r="AR55714" s="8"/>
      <c r="BV55714" s="38"/>
    </row>
    <row r="55715" spans="44:74">
      <c r="AR55715" s="8"/>
      <c r="BV55715" s="38"/>
    </row>
    <row r="55716" spans="44:74">
      <c r="AR55716" s="8"/>
      <c r="BV55716" s="38"/>
    </row>
    <row r="55717" spans="44:74">
      <c r="AR55717" s="8"/>
      <c r="BV55717" s="38"/>
    </row>
    <row r="55718" spans="44:74">
      <c r="AR55718" s="8"/>
      <c r="BV55718" s="38"/>
    </row>
    <row r="55719" spans="44:74">
      <c r="AR55719" s="8"/>
      <c r="BV55719" s="38"/>
    </row>
    <row r="55720" spans="44:74">
      <c r="AR55720" s="8"/>
      <c r="BV55720" s="38"/>
    </row>
    <row r="55721" spans="44:74">
      <c r="AR55721" s="8"/>
      <c r="BV55721" s="38"/>
    </row>
    <row r="55722" spans="44:74">
      <c r="AR55722" s="8"/>
      <c r="BV55722" s="38"/>
    </row>
    <row r="55723" spans="44:74">
      <c r="AR55723" s="8"/>
      <c r="BV55723" s="38"/>
    </row>
    <row r="55724" spans="44:74">
      <c r="AR55724" s="8"/>
      <c r="BV55724" s="38"/>
    </row>
    <row r="55725" spans="44:74">
      <c r="AR55725" s="8"/>
      <c r="BV55725" s="38"/>
    </row>
    <row r="55726" spans="44:74">
      <c r="AR55726" s="8"/>
      <c r="BV55726" s="38"/>
    </row>
    <row r="55727" spans="44:74">
      <c r="AR55727" s="8"/>
      <c r="BV55727" s="38"/>
    </row>
    <row r="55728" spans="44:74">
      <c r="AR55728" s="8"/>
      <c r="BV55728" s="38"/>
    </row>
    <row r="55729" spans="44:74">
      <c r="AR55729" s="8"/>
      <c r="BV55729" s="38"/>
    </row>
    <row r="55730" spans="44:74">
      <c r="AR55730" s="8"/>
      <c r="BV55730" s="38"/>
    </row>
    <row r="55731" spans="44:74">
      <c r="AR55731" s="8"/>
      <c r="BV55731" s="38"/>
    </row>
    <row r="55732" spans="44:74">
      <c r="AR55732" s="8"/>
      <c r="BV55732" s="38"/>
    </row>
    <row r="55733" spans="44:74">
      <c r="AR55733" s="8"/>
      <c r="BV55733" s="38"/>
    </row>
    <row r="55734" spans="44:74">
      <c r="AR55734" s="8"/>
      <c r="BV55734" s="38"/>
    </row>
    <row r="55735" spans="44:74">
      <c r="AR55735" s="8"/>
      <c r="BV55735" s="38"/>
    </row>
    <row r="55736" spans="44:74">
      <c r="AR55736" s="8"/>
      <c r="BV55736" s="38"/>
    </row>
    <row r="55737" spans="44:74">
      <c r="AR55737" s="8"/>
      <c r="BV55737" s="38"/>
    </row>
    <row r="55738" spans="44:74">
      <c r="AR55738" s="8"/>
      <c r="BV55738" s="38"/>
    </row>
    <row r="55739" spans="44:74">
      <c r="AR55739" s="8"/>
      <c r="BV55739" s="38"/>
    </row>
    <row r="55740" spans="44:74">
      <c r="AR55740" s="8"/>
      <c r="BV55740" s="38"/>
    </row>
    <row r="55741" spans="44:74">
      <c r="AR55741" s="8"/>
      <c r="BV55741" s="38"/>
    </row>
    <row r="55742" spans="44:74">
      <c r="AR55742" s="8"/>
      <c r="BV55742" s="38"/>
    </row>
    <row r="55743" spans="44:74">
      <c r="AR55743" s="8"/>
      <c r="BV55743" s="38"/>
    </row>
    <row r="55744" spans="44:74">
      <c r="AR55744" s="8"/>
      <c r="BV55744" s="38"/>
    </row>
    <row r="55745" spans="44:74">
      <c r="AR55745" s="8"/>
      <c r="BV55745" s="38"/>
    </row>
    <row r="55746" spans="44:74">
      <c r="AR55746" s="8"/>
      <c r="BV55746" s="38"/>
    </row>
    <row r="55747" spans="44:74">
      <c r="AR55747" s="8"/>
      <c r="BV55747" s="38"/>
    </row>
    <row r="55748" spans="44:74">
      <c r="AR55748" s="8"/>
      <c r="BV55748" s="38"/>
    </row>
    <row r="55749" spans="44:74">
      <c r="AR55749" s="8"/>
      <c r="BV55749" s="38"/>
    </row>
    <row r="55750" spans="44:74">
      <c r="AR55750" s="8"/>
      <c r="BV55750" s="38"/>
    </row>
    <row r="55751" spans="44:74">
      <c r="AR55751" s="8"/>
      <c r="BV55751" s="38"/>
    </row>
    <row r="55752" spans="44:74">
      <c r="AR55752" s="8"/>
      <c r="BV55752" s="38"/>
    </row>
    <row r="55753" spans="44:74">
      <c r="AR55753" s="8"/>
      <c r="BV55753" s="38"/>
    </row>
    <row r="55754" spans="44:74">
      <c r="AR55754" s="8"/>
      <c r="BV55754" s="38"/>
    </row>
    <row r="55755" spans="44:74">
      <c r="AR55755" s="8"/>
      <c r="BV55755" s="38"/>
    </row>
    <row r="55756" spans="44:74">
      <c r="AR55756" s="8"/>
      <c r="BV55756" s="38"/>
    </row>
    <row r="55757" spans="44:74">
      <c r="AR55757" s="8"/>
      <c r="BV55757" s="38"/>
    </row>
    <row r="55758" spans="44:74">
      <c r="AR55758" s="8"/>
      <c r="BV55758" s="38"/>
    </row>
    <row r="55759" spans="44:74">
      <c r="AR55759" s="8"/>
      <c r="BV55759" s="38"/>
    </row>
    <row r="55760" spans="44:74">
      <c r="AR55760" s="8"/>
      <c r="BV55760" s="38"/>
    </row>
    <row r="55761" spans="44:74">
      <c r="AR55761" s="8"/>
      <c r="BV55761" s="38"/>
    </row>
    <row r="55762" spans="44:74">
      <c r="AR55762" s="8"/>
      <c r="BV55762" s="38"/>
    </row>
    <row r="55763" spans="44:74">
      <c r="AR55763" s="8"/>
      <c r="BV55763" s="38"/>
    </row>
    <row r="55764" spans="44:74">
      <c r="AR55764" s="8"/>
      <c r="BV55764" s="38"/>
    </row>
    <row r="55765" spans="44:74">
      <c r="AR55765" s="8"/>
      <c r="BV55765" s="38"/>
    </row>
    <row r="55766" spans="44:74">
      <c r="AR55766" s="8"/>
      <c r="BV55766" s="38"/>
    </row>
    <row r="55767" spans="44:74">
      <c r="AR55767" s="8"/>
      <c r="BV55767" s="38"/>
    </row>
    <row r="55768" spans="44:74">
      <c r="AR55768" s="8"/>
      <c r="BV55768" s="38"/>
    </row>
    <row r="55769" spans="44:74">
      <c r="AR55769" s="8"/>
      <c r="BV55769" s="38"/>
    </row>
    <row r="55770" spans="44:74">
      <c r="AR55770" s="8"/>
      <c r="BV55770" s="38"/>
    </row>
    <row r="55771" spans="44:74">
      <c r="AR55771" s="8"/>
      <c r="BV55771" s="38"/>
    </row>
    <row r="55772" spans="44:74">
      <c r="AR55772" s="8"/>
      <c r="BV55772" s="38"/>
    </row>
    <row r="55773" spans="44:74">
      <c r="AR55773" s="8"/>
      <c r="BV55773" s="38"/>
    </row>
    <row r="55774" spans="44:74">
      <c r="AR55774" s="8"/>
      <c r="BV55774" s="38"/>
    </row>
    <row r="55775" spans="44:74">
      <c r="AR55775" s="8"/>
      <c r="BV55775" s="38"/>
    </row>
    <row r="55776" spans="44:74">
      <c r="AR55776" s="8"/>
      <c r="BV55776" s="38"/>
    </row>
    <row r="55777" spans="44:74">
      <c r="AR55777" s="8"/>
      <c r="BV55777" s="38"/>
    </row>
    <row r="55778" spans="44:74">
      <c r="AR55778" s="8"/>
      <c r="BV55778" s="38"/>
    </row>
    <row r="55779" spans="44:74">
      <c r="AR55779" s="8"/>
      <c r="BV55779" s="38"/>
    </row>
    <row r="55780" spans="44:74">
      <c r="AR55780" s="8"/>
      <c r="BV55780" s="38"/>
    </row>
    <row r="55781" spans="44:74">
      <c r="AR55781" s="8"/>
      <c r="BV55781" s="38"/>
    </row>
    <row r="55782" spans="44:74">
      <c r="AR55782" s="8"/>
      <c r="BV55782" s="38"/>
    </row>
    <row r="55783" spans="44:74">
      <c r="AR55783" s="8"/>
      <c r="BV55783" s="38"/>
    </row>
    <row r="55784" spans="44:74">
      <c r="AR55784" s="8"/>
      <c r="BV55784" s="38"/>
    </row>
    <row r="55785" spans="44:74">
      <c r="AR55785" s="8"/>
      <c r="BV55785" s="38"/>
    </row>
    <row r="55786" spans="44:74">
      <c r="AR55786" s="8"/>
      <c r="BV55786" s="38"/>
    </row>
    <row r="55787" spans="44:74">
      <c r="AR55787" s="8"/>
      <c r="BV55787" s="38"/>
    </row>
    <row r="55788" spans="44:74">
      <c r="AR55788" s="8"/>
      <c r="BV55788" s="38"/>
    </row>
    <row r="55789" spans="44:74">
      <c r="AR55789" s="8"/>
      <c r="BV55789" s="38"/>
    </row>
    <row r="55790" spans="44:74">
      <c r="AR55790" s="8"/>
      <c r="BV55790" s="38"/>
    </row>
    <row r="55791" spans="44:74">
      <c r="AR55791" s="8"/>
      <c r="BV55791" s="38"/>
    </row>
    <row r="55792" spans="44:74">
      <c r="AR55792" s="8"/>
      <c r="BV55792" s="38"/>
    </row>
    <row r="55793" spans="44:74">
      <c r="AR55793" s="8"/>
      <c r="BV55793" s="38"/>
    </row>
    <row r="55794" spans="44:74">
      <c r="AR55794" s="8"/>
      <c r="BV55794" s="38"/>
    </row>
    <row r="55795" spans="44:74">
      <c r="AR55795" s="8"/>
      <c r="BV55795" s="38"/>
    </row>
    <row r="55796" spans="44:74">
      <c r="AR55796" s="8"/>
      <c r="BV55796" s="38"/>
    </row>
    <row r="55797" spans="44:74">
      <c r="AR55797" s="8"/>
      <c r="BV55797" s="38"/>
    </row>
    <row r="55798" spans="44:74">
      <c r="AR55798" s="8"/>
      <c r="BV55798" s="38"/>
    </row>
    <row r="55799" spans="44:74">
      <c r="AR55799" s="8"/>
      <c r="BV55799" s="38"/>
    </row>
    <row r="55800" spans="44:74">
      <c r="AR55800" s="8"/>
      <c r="BV55800" s="38"/>
    </row>
    <row r="55801" spans="44:74">
      <c r="AR55801" s="8"/>
      <c r="BV55801" s="38"/>
    </row>
    <row r="55802" spans="44:74">
      <c r="AR55802" s="8"/>
      <c r="BV55802" s="38"/>
    </row>
    <row r="55803" spans="44:74">
      <c r="AR55803" s="8"/>
      <c r="BV55803" s="38"/>
    </row>
    <row r="55804" spans="44:74">
      <c r="AR55804" s="8"/>
      <c r="BV55804" s="38"/>
    </row>
    <row r="55805" spans="44:74">
      <c r="AR55805" s="8"/>
      <c r="BV55805" s="38"/>
    </row>
    <row r="55806" spans="44:74">
      <c r="AR55806" s="8"/>
      <c r="BV55806" s="38"/>
    </row>
    <row r="55807" spans="44:74">
      <c r="AR55807" s="8"/>
      <c r="BV55807" s="38"/>
    </row>
    <row r="55808" spans="44:74">
      <c r="AR55808" s="8"/>
      <c r="BV55808" s="38"/>
    </row>
    <row r="55809" spans="44:74">
      <c r="AR55809" s="8"/>
      <c r="BV55809" s="38"/>
    </row>
    <row r="55810" spans="44:74">
      <c r="AR55810" s="8"/>
      <c r="BV55810" s="38"/>
    </row>
    <row r="55811" spans="44:74">
      <c r="AR55811" s="8"/>
      <c r="BV55811" s="38"/>
    </row>
    <row r="55812" spans="44:74">
      <c r="AR55812" s="8"/>
      <c r="BV55812" s="38"/>
    </row>
    <row r="55813" spans="44:74">
      <c r="AR55813" s="8"/>
      <c r="BV55813" s="38"/>
    </row>
    <row r="55814" spans="44:74">
      <c r="AR55814" s="8"/>
      <c r="BV55814" s="38"/>
    </row>
    <row r="55815" spans="44:74">
      <c r="AR55815" s="8"/>
      <c r="BV55815" s="38"/>
    </row>
    <row r="55816" spans="44:74">
      <c r="AR55816" s="8"/>
      <c r="BV55816" s="38"/>
    </row>
    <row r="55817" spans="44:74">
      <c r="AR55817" s="8"/>
      <c r="BV55817" s="38"/>
    </row>
    <row r="55818" spans="44:74">
      <c r="AR55818" s="8"/>
      <c r="BV55818" s="38"/>
    </row>
    <row r="55819" spans="44:74">
      <c r="AR55819" s="8"/>
      <c r="BV55819" s="38"/>
    </row>
    <row r="55820" spans="44:74">
      <c r="AR55820" s="8"/>
      <c r="BV55820" s="38"/>
    </row>
    <row r="55821" spans="44:74">
      <c r="AR55821" s="8"/>
      <c r="BV55821" s="38"/>
    </row>
    <row r="55822" spans="44:74">
      <c r="AR55822" s="8"/>
      <c r="BV55822" s="38"/>
    </row>
    <row r="55823" spans="44:74">
      <c r="AR55823" s="8"/>
      <c r="BV55823" s="38"/>
    </row>
    <row r="55824" spans="44:74">
      <c r="AR55824" s="8"/>
      <c r="BV55824" s="38"/>
    </row>
    <row r="55825" spans="44:74">
      <c r="AR55825" s="8"/>
      <c r="BV55825" s="38"/>
    </row>
    <row r="55826" spans="44:74">
      <c r="AR55826" s="8"/>
      <c r="BV55826" s="38"/>
    </row>
    <row r="55827" spans="44:74">
      <c r="AR55827" s="8"/>
      <c r="BV55827" s="38"/>
    </row>
    <row r="55828" spans="44:74">
      <c r="AR55828" s="8"/>
      <c r="BV55828" s="38"/>
    </row>
    <row r="55829" spans="44:74">
      <c r="AR55829" s="8"/>
      <c r="BV55829" s="38"/>
    </row>
    <row r="55830" spans="44:74">
      <c r="AR55830" s="8"/>
      <c r="BV55830" s="38"/>
    </row>
    <row r="55831" spans="44:74">
      <c r="AR55831" s="8"/>
      <c r="BV55831" s="38"/>
    </row>
    <row r="55832" spans="44:74">
      <c r="AR55832" s="8"/>
      <c r="BV55832" s="38"/>
    </row>
    <row r="55833" spans="44:74">
      <c r="AR55833" s="8"/>
      <c r="BV55833" s="38"/>
    </row>
    <row r="55834" spans="44:74">
      <c r="AR55834" s="8"/>
      <c r="BV55834" s="38"/>
    </row>
    <row r="55835" spans="44:74">
      <c r="AR55835" s="8"/>
      <c r="BV55835" s="38"/>
    </row>
    <row r="55836" spans="44:74">
      <c r="AR55836" s="8"/>
      <c r="BV55836" s="38"/>
    </row>
    <row r="55837" spans="44:74">
      <c r="AR55837" s="8"/>
      <c r="BV55837" s="38"/>
    </row>
    <row r="55838" spans="44:74">
      <c r="AR55838" s="8"/>
      <c r="BV55838" s="38"/>
    </row>
    <row r="55839" spans="44:74">
      <c r="AR55839" s="8"/>
      <c r="BV55839" s="38"/>
    </row>
    <row r="55840" spans="44:74">
      <c r="AR55840" s="8"/>
      <c r="BV55840" s="38"/>
    </row>
    <row r="55841" spans="44:74">
      <c r="AR55841" s="8"/>
      <c r="BV55841" s="38"/>
    </row>
    <row r="55842" spans="44:74">
      <c r="AR55842" s="8"/>
      <c r="BV55842" s="38"/>
    </row>
    <row r="55843" spans="44:74">
      <c r="AR55843" s="8"/>
      <c r="BV55843" s="38"/>
    </row>
    <row r="55844" spans="44:74">
      <c r="AR55844" s="8"/>
      <c r="BV55844" s="38"/>
    </row>
    <row r="55845" spans="44:74">
      <c r="AR55845" s="8"/>
      <c r="BV55845" s="38"/>
    </row>
    <row r="55846" spans="44:74">
      <c r="AR55846" s="8"/>
      <c r="BV55846" s="38"/>
    </row>
    <row r="55847" spans="44:74">
      <c r="AR55847" s="8"/>
      <c r="BV55847" s="38"/>
    </row>
    <row r="55848" spans="44:74">
      <c r="AR55848" s="8"/>
      <c r="BV55848" s="38"/>
    </row>
    <row r="55849" spans="44:74">
      <c r="AR55849" s="8"/>
      <c r="BV55849" s="38"/>
    </row>
    <row r="55850" spans="44:74">
      <c r="AR55850" s="8"/>
      <c r="BV55850" s="38"/>
    </row>
    <row r="55851" spans="44:74">
      <c r="AR55851" s="8"/>
      <c r="BV55851" s="38"/>
    </row>
    <row r="55852" spans="44:74">
      <c r="AR55852" s="8"/>
      <c r="BV55852" s="38"/>
    </row>
    <row r="55853" spans="44:74">
      <c r="AR55853" s="8"/>
      <c r="BV55853" s="38"/>
    </row>
    <row r="55854" spans="44:74">
      <c r="AR55854" s="8"/>
      <c r="BV55854" s="38"/>
    </row>
    <row r="55855" spans="44:74">
      <c r="AR55855" s="8"/>
      <c r="BV55855" s="38"/>
    </row>
    <row r="55856" spans="44:74">
      <c r="AR55856" s="8"/>
      <c r="BV55856" s="38"/>
    </row>
    <row r="55857" spans="44:74">
      <c r="AR55857" s="8"/>
      <c r="BV55857" s="38"/>
    </row>
    <row r="55858" spans="44:74">
      <c r="AR55858" s="8"/>
      <c r="BV55858" s="38"/>
    </row>
    <row r="55859" spans="44:74">
      <c r="AR55859" s="8"/>
      <c r="BV55859" s="38"/>
    </row>
    <row r="55860" spans="44:74">
      <c r="AR55860" s="8"/>
      <c r="BV55860" s="38"/>
    </row>
    <row r="55861" spans="44:74">
      <c r="AR55861" s="8"/>
      <c r="BV55861" s="38"/>
    </row>
    <row r="55862" spans="44:74">
      <c r="AR55862" s="8"/>
      <c r="BV55862" s="38"/>
    </row>
    <row r="55863" spans="44:74">
      <c r="AR55863" s="8"/>
      <c r="BV55863" s="38"/>
    </row>
    <row r="55864" spans="44:74">
      <c r="AR55864" s="8"/>
      <c r="BV55864" s="38"/>
    </row>
    <row r="55865" spans="44:74">
      <c r="AR55865" s="8"/>
      <c r="BV55865" s="38"/>
    </row>
    <row r="55866" spans="44:74">
      <c r="AR55866" s="8"/>
      <c r="BV55866" s="38"/>
    </row>
    <row r="55867" spans="44:74">
      <c r="AR55867" s="8"/>
      <c r="BV55867" s="38"/>
    </row>
    <row r="55868" spans="44:74">
      <c r="AR55868" s="8"/>
      <c r="BV55868" s="38"/>
    </row>
    <row r="55869" spans="44:74">
      <c r="AR55869" s="8"/>
      <c r="BV55869" s="38"/>
    </row>
    <row r="55870" spans="44:74">
      <c r="AR55870" s="8"/>
      <c r="BV55870" s="38"/>
    </row>
    <row r="55871" spans="44:74">
      <c r="AR55871" s="8"/>
      <c r="BV55871" s="38"/>
    </row>
    <row r="55872" spans="44:74">
      <c r="AR55872" s="8"/>
      <c r="BV55872" s="38"/>
    </row>
    <row r="55873" spans="44:74">
      <c r="AR55873" s="8"/>
      <c r="BV55873" s="38"/>
    </row>
    <row r="55874" spans="44:74">
      <c r="AR55874" s="8"/>
      <c r="BV55874" s="38"/>
    </row>
    <row r="55875" spans="44:74">
      <c r="AR55875" s="8"/>
      <c r="BV55875" s="38"/>
    </row>
    <row r="55876" spans="44:74">
      <c r="AR55876" s="8"/>
      <c r="BV55876" s="38"/>
    </row>
    <row r="55877" spans="44:74">
      <c r="AR55877" s="8"/>
      <c r="BV55877" s="38"/>
    </row>
    <row r="55878" spans="44:74">
      <c r="AR55878" s="8"/>
      <c r="BV55878" s="38"/>
    </row>
    <row r="55879" spans="44:74">
      <c r="AR55879" s="8"/>
      <c r="BV55879" s="38"/>
    </row>
    <row r="55880" spans="44:74">
      <c r="AR55880" s="8"/>
      <c r="BV55880" s="38"/>
    </row>
    <row r="55881" spans="44:74">
      <c r="AR55881" s="8"/>
      <c r="BV55881" s="38"/>
    </row>
    <row r="55882" spans="44:74">
      <c r="AR55882" s="8"/>
      <c r="BV55882" s="38"/>
    </row>
    <row r="55883" spans="44:74">
      <c r="AR55883" s="8"/>
      <c r="BV55883" s="38"/>
    </row>
    <row r="55884" spans="44:74">
      <c r="AR55884" s="8"/>
      <c r="BV55884" s="38"/>
    </row>
    <row r="55885" spans="44:74">
      <c r="AR55885" s="8"/>
      <c r="BV55885" s="38"/>
    </row>
    <row r="55886" spans="44:74">
      <c r="AR55886" s="8"/>
      <c r="BV55886" s="38"/>
    </row>
    <row r="55887" spans="44:74">
      <c r="AR55887" s="8"/>
      <c r="BV55887" s="38"/>
    </row>
    <row r="55888" spans="44:74">
      <c r="AR55888" s="8"/>
      <c r="BV55888" s="38"/>
    </row>
    <row r="55889" spans="44:74">
      <c r="AR55889" s="8"/>
      <c r="BV55889" s="38"/>
    </row>
    <row r="55890" spans="44:74">
      <c r="AR55890" s="8"/>
      <c r="BV55890" s="38"/>
    </row>
    <row r="55891" spans="44:74">
      <c r="AR55891" s="8"/>
      <c r="BV55891" s="38"/>
    </row>
    <row r="55892" spans="44:74">
      <c r="AR55892" s="8"/>
      <c r="BV55892" s="38"/>
    </row>
    <row r="55893" spans="44:74">
      <c r="AR55893" s="8"/>
      <c r="BV55893" s="38"/>
    </row>
    <row r="55894" spans="44:74">
      <c r="AR55894" s="8"/>
      <c r="BV55894" s="38"/>
    </row>
    <row r="55895" spans="44:74">
      <c r="AR55895" s="8"/>
      <c r="BV55895" s="38"/>
    </row>
    <row r="55896" spans="44:74">
      <c r="AR55896" s="8"/>
      <c r="BV55896" s="38"/>
    </row>
    <row r="55897" spans="44:74">
      <c r="AR55897" s="8"/>
      <c r="BV55897" s="38"/>
    </row>
    <row r="55898" spans="44:74">
      <c r="AR55898" s="8"/>
      <c r="BV55898" s="38"/>
    </row>
    <row r="55899" spans="44:74">
      <c r="AR55899" s="8"/>
      <c r="BV55899" s="38"/>
    </row>
    <row r="55900" spans="44:74">
      <c r="AR55900" s="8"/>
      <c r="BV55900" s="38"/>
    </row>
    <row r="55901" spans="44:74">
      <c r="AR55901" s="8"/>
      <c r="BV55901" s="38"/>
    </row>
    <row r="55902" spans="44:74">
      <c r="AR55902" s="8"/>
      <c r="BV55902" s="38"/>
    </row>
    <row r="55903" spans="44:74">
      <c r="AR55903" s="8"/>
      <c r="BV55903" s="38"/>
    </row>
    <row r="55904" spans="44:74">
      <c r="AR55904" s="8"/>
      <c r="BV55904" s="38"/>
    </row>
    <row r="55905" spans="44:74">
      <c r="AR55905" s="8"/>
      <c r="BV55905" s="38"/>
    </row>
    <row r="55906" spans="44:74">
      <c r="AR55906" s="8"/>
      <c r="BV55906" s="38"/>
    </row>
    <row r="55907" spans="44:74">
      <c r="AR55907" s="8"/>
      <c r="BV55907" s="38"/>
    </row>
    <row r="55908" spans="44:74">
      <c r="AR55908" s="8"/>
      <c r="BV55908" s="38"/>
    </row>
    <row r="55909" spans="44:74">
      <c r="AR55909" s="8"/>
      <c r="BV55909" s="38"/>
    </row>
    <row r="55910" spans="44:74">
      <c r="AR55910" s="8"/>
      <c r="BV55910" s="38"/>
    </row>
    <row r="55911" spans="44:74">
      <c r="AR55911" s="8"/>
      <c r="BV55911" s="38"/>
    </row>
    <row r="55912" spans="44:74">
      <c r="AR55912" s="8"/>
      <c r="BV55912" s="38"/>
    </row>
    <row r="55913" spans="44:74">
      <c r="AR55913" s="8"/>
      <c r="BV55913" s="38"/>
    </row>
    <row r="55914" spans="44:74">
      <c r="AR55914" s="8"/>
      <c r="BV55914" s="38"/>
    </row>
    <row r="55915" spans="44:74">
      <c r="AR55915" s="8"/>
      <c r="BV55915" s="38"/>
    </row>
    <row r="55916" spans="44:74">
      <c r="AR55916" s="8"/>
      <c r="BV55916" s="38"/>
    </row>
    <row r="55917" spans="44:74">
      <c r="AR55917" s="8"/>
      <c r="BV55917" s="38"/>
    </row>
    <row r="55918" spans="44:74">
      <c r="AR55918" s="8"/>
      <c r="BV55918" s="38"/>
    </row>
    <row r="55919" spans="44:74">
      <c r="AR55919" s="8"/>
      <c r="BV55919" s="38"/>
    </row>
    <row r="55920" spans="44:74">
      <c r="AR55920" s="8"/>
      <c r="BV55920" s="38"/>
    </row>
    <row r="55921" spans="44:74">
      <c r="AR55921" s="8"/>
      <c r="BV55921" s="38"/>
    </row>
    <row r="55922" spans="44:74">
      <c r="AR55922" s="8"/>
      <c r="BV55922" s="38"/>
    </row>
    <row r="55923" spans="44:74">
      <c r="AR55923" s="8"/>
      <c r="BV55923" s="38"/>
    </row>
    <row r="55924" spans="44:74">
      <c r="AR55924" s="8"/>
      <c r="BV55924" s="38"/>
    </row>
    <row r="55925" spans="44:74">
      <c r="AR55925" s="8"/>
      <c r="BV55925" s="38"/>
    </row>
    <row r="55926" spans="44:74">
      <c r="AR55926" s="8"/>
      <c r="BV55926" s="38"/>
    </row>
    <row r="55927" spans="44:74">
      <c r="AR55927" s="8"/>
      <c r="BV55927" s="38"/>
    </row>
    <row r="55928" spans="44:74">
      <c r="AR55928" s="8"/>
      <c r="BV55928" s="38"/>
    </row>
    <row r="55929" spans="44:74">
      <c r="AR55929" s="8"/>
      <c r="BV55929" s="38"/>
    </row>
    <row r="55930" spans="44:74">
      <c r="AR55930" s="8"/>
      <c r="BV55930" s="38"/>
    </row>
    <row r="55931" spans="44:74">
      <c r="AR55931" s="8"/>
      <c r="BV55931" s="38"/>
    </row>
    <row r="55932" spans="44:74">
      <c r="AR55932" s="8"/>
      <c r="BV55932" s="38"/>
    </row>
    <row r="55933" spans="44:74">
      <c r="AR55933" s="8"/>
      <c r="BV55933" s="38"/>
    </row>
    <row r="55934" spans="44:74">
      <c r="AR55934" s="8"/>
      <c r="BV55934" s="38"/>
    </row>
    <row r="55935" spans="44:74">
      <c r="AR55935" s="8"/>
      <c r="BV55935" s="38"/>
    </row>
    <row r="55936" spans="44:74">
      <c r="AR55936" s="8"/>
      <c r="BV55936" s="38"/>
    </row>
    <row r="55937" spans="44:74">
      <c r="AR55937" s="8"/>
      <c r="BV55937" s="38"/>
    </row>
    <row r="55938" spans="44:74">
      <c r="AR55938" s="8"/>
      <c r="BV55938" s="38"/>
    </row>
    <row r="55939" spans="44:74">
      <c r="AR55939" s="8"/>
      <c r="BV55939" s="38"/>
    </row>
    <row r="55940" spans="44:74">
      <c r="AR55940" s="8"/>
      <c r="BV55940" s="38"/>
    </row>
    <row r="55941" spans="44:74">
      <c r="AR55941" s="8"/>
      <c r="BV55941" s="38"/>
    </row>
    <row r="55942" spans="44:74">
      <c r="AR55942" s="8"/>
      <c r="BV55942" s="38"/>
    </row>
    <row r="55943" spans="44:74">
      <c r="AR55943" s="8"/>
      <c r="BV55943" s="38"/>
    </row>
    <row r="55944" spans="44:74">
      <c r="AR55944" s="8"/>
      <c r="BV55944" s="38"/>
    </row>
    <row r="55945" spans="44:74">
      <c r="AR55945" s="8"/>
      <c r="BV55945" s="38"/>
    </row>
    <row r="55946" spans="44:74">
      <c r="AR55946" s="8"/>
      <c r="BV55946" s="38"/>
    </row>
    <row r="55947" spans="44:74">
      <c r="AR55947" s="8"/>
      <c r="BV55947" s="38"/>
    </row>
    <row r="55948" spans="44:74">
      <c r="AR55948" s="8"/>
      <c r="BV55948" s="38"/>
    </row>
    <row r="55949" spans="44:74">
      <c r="AR55949" s="8"/>
      <c r="BV55949" s="38"/>
    </row>
    <row r="55950" spans="44:74">
      <c r="AR55950" s="8"/>
      <c r="BV55950" s="38"/>
    </row>
    <row r="55951" spans="44:74">
      <c r="AR55951" s="8"/>
      <c r="BV55951" s="38"/>
    </row>
    <row r="55952" spans="44:74">
      <c r="AR55952" s="8"/>
      <c r="BV55952" s="38"/>
    </row>
    <row r="55953" spans="44:74">
      <c r="AR55953" s="8"/>
      <c r="BV55953" s="38"/>
    </row>
    <row r="55954" spans="44:74">
      <c r="AR55954" s="8"/>
      <c r="BV55954" s="38"/>
    </row>
    <row r="55955" spans="44:74">
      <c r="AR55955" s="8"/>
      <c r="BV55955" s="38"/>
    </row>
    <row r="55956" spans="44:74">
      <c r="AR55956" s="8"/>
      <c r="BV55956" s="38"/>
    </row>
    <row r="55957" spans="44:74">
      <c r="AR55957" s="8"/>
      <c r="BV55957" s="38"/>
    </row>
    <row r="55958" spans="44:74">
      <c r="AR55958" s="8"/>
      <c r="BV55958" s="38"/>
    </row>
    <row r="55959" spans="44:74">
      <c r="AR55959" s="8"/>
      <c r="BV55959" s="38"/>
    </row>
    <row r="55960" spans="44:74">
      <c r="AR55960" s="8"/>
      <c r="BV55960" s="38"/>
    </row>
    <row r="55961" spans="44:74">
      <c r="AR55961" s="8"/>
      <c r="BV55961" s="38"/>
    </row>
    <row r="55962" spans="44:74">
      <c r="AR55962" s="8"/>
      <c r="BV55962" s="38"/>
    </row>
    <row r="55963" spans="44:74">
      <c r="AR55963" s="8"/>
      <c r="BV55963" s="38"/>
    </row>
    <row r="55964" spans="44:74">
      <c r="AR55964" s="8"/>
      <c r="BV55964" s="38"/>
    </row>
    <row r="55965" spans="44:74">
      <c r="AR55965" s="8"/>
      <c r="BV55965" s="38"/>
    </row>
    <row r="55966" spans="44:74">
      <c r="AR55966" s="8"/>
      <c r="BV55966" s="38"/>
    </row>
    <row r="55967" spans="44:74">
      <c r="AR55967" s="8"/>
      <c r="BV55967" s="38"/>
    </row>
    <row r="55968" spans="44:74">
      <c r="AR55968" s="8"/>
      <c r="BV55968" s="38"/>
    </row>
    <row r="55969" spans="44:74">
      <c r="AR55969" s="8"/>
      <c r="BV55969" s="38"/>
    </row>
    <row r="55970" spans="44:74">
      <c r="AR55970" s="8"/>
      <c r="BV55970" s="38"/>
    </row>
    <row r="55971" spans="44:74">
      <c r="AR55971" s="8"/>
      <c r="BV55971" s="38"/>
    </row>
    <row r="55972" spans="44:74">
      <c r="AR55972" s="8"/>
      <c r="BV55972" s="38"/>
    </row>
    <row r="55973" spans="44:74">
      <c r="AR55973" s="8"/>
      <c r="BV55973" s="38"/>
    </row>
    <row r="55974" spans="44:74">
      <c r="AR55974" s="8"/>
      <c r="BV55974" s="38"/>
    </row>
    <row r="55975" spans="44:74">
      <c r="AR55975" s="8"/>
      <c r="BV55975" s="38"/>
    </row>
    <row r="55976" spans="44:74">
      <c r="AR55976" s="8"/>
      <c r="BV55976" s="38"/>
    </row>
    <row r="55977" spans="44:74">
      <c r="AR55977" s="8"/>
      <c r="BV55977" s="38"/>
    </row>
    <row r="55978" spans="44:74">
      <c r="AR55978" s="8"/>
      <c r="BV55978" s="38"/>
    </row>
    <row r="55979" spans="44:74">
      <c r="AR55979" s="8"/>
      <c r="BV55979" s="38"/>
    </row>
    <row r="55980" spans="44:74">
      <c r="AR55980" s="8"/>
      <c r="BV55980" s="38"/>
    </row>
    <row r="55981" spans="44:74">
      <c r="AR55981" s="8"/>
      <c r="BV55981" s="38"/>
    </row>
    <row r="55982" spans="44:74">
      <c r="AR55982" s="8"/>
      <c r="BV55982" s="38"/>
    </row>
    <row r="55983" spans="44:74">
      <c r="AR55983" s="8"/>
      <c r="BV55983" s="38"/>
    </row>
    <row r="55984" spans="44:74">
      <c r="AR55984" s="8"/>
      <c r="BV55984" s="38"/>
    </row>
    <row r="55985" spans="44:74">
      <c r="AR55985" s="8"/>
      <c r="BV55985" s="38"/>
    </row>
    <row r="55986" spans="44:74">
      <c r="AR55986" s="8"/>
      <c r="BV55986" s="38"/>
    </row>
    <row r="55987" spans="44:74">
      <c r="AR55987" s="8"/>
      <c r="BV55987" s="38"/>
    </row>
    <row r="55988" spans="44:74">
      <c r="AR55988" s="8"/>
      <c r="BV55988" s="38"/>
    </row>
    <row r="55989" spans="44:74">
      <c r="AR55989" s="8"/>
      <c r="BV55989" s="38"/>
    </row>
    <row r="55990" spans="44:74">
      <c r="AR55990" s="8"/>
      <c r="BV55990" s="38"/>
    </row>
    <row r="55991" spans="44:74">
      <c r="AR55991" s="8"/>
      <c r="BV55991" s="38"/>
    </row>
    <row r="55992" spans="44:74">
      <c r="AR55992" s="8"/>
      <c r="BV55992" s="38"/>
    </row>
    <row r="55993" spans="44:74">
      <c r="AR55993" s="8"/>
      <c r="BV55993" s="38"/>
    </row>
    <row r="55994" spans="44:74">
      <c r="AR55994" s="8"/>
      <c r="BV55994" s="38"/>
    </row>
    <row r="55995" spans="44:74">
      <c r="AR55995" s="8"/>
      <c r="BV55995" s="38"/>
    </row>
    <row r="55996" spans="44:74">
      <c r="AR55996" s="8"/>
      <c r="BV55996" s="38"/>
    </row>
    <row r="55997" spans="44:74">
      <c r="AR55997" s="8"/>
      <c r="BV55997" s="38"/>
    </row>
    <row r="55998" spans="44:74">
      <c r="AR55998" s="8"/>
      <c r="BV55998" s="38"/>
    </row>
    <row r="55999" spans="44:74">
      <c r="AR55999" s="8"/>
      <c r="BV55999" s="38"/>
    </row>
    <row r="56000" spans="44:74">
      <c r="AR56000" s="8"/>
      <c r="BV56000" s="38"/>
    </row>
    <row r="56001" spans="44:74">
      <c r="AR56001" s="8"/>
      <c r="BV56001" s="38"/>
    </row>
    <row r="56002" spans="44:74">
      <c r="AR56002" s="8"/>
      <c r="BV56002" s="38"/>
    </row>
    <row r="56003" spans="44:74">
      <c r="AR56003" s="8"/>
      <c r="BV56003" s="38"/>
    </row>
    <row r="56004" spans="44:74">
      <c r="AR56004" s="8"/>
      <c r="BV56004" s="38"/>
    </row>
    <row r="56005" spans="44:74">
      <c r="AR56005" s="8"/>
      <c r="BV56005" s="38"/>
    </row>
    <row r="56006" spans="44:74">
      <c r="AR56006" s="8"/>
      <c r="BV56006" s="38"/>
    </row>
    <row r="56007" spans="44:74">
      <c r="AR56007" s="8"/>
      <c r="BV56007" s="38"/>
    </row>
    <row r="56008" spans="44:74">
      <c r="AR56008" s="8"/>
      <c r="BV56008" s="38"/>
    </row>
    <row r="56009" spans="44:74">
      <c r="AR56009" s="8"/>
      <c r="BV56009" s="38"/>
    </row>
    <row r="56010" spans="44:74">
      <c r="AR56010" s="8"/>
      <c r="BV56010" s="38"/>
    </row>
    <row r="56011" spans="44:74">
      <c r="AR56011" s="8"/>
      <c r="BV56011" s="38"/>
    </row>
    <row r="56012" spans="44:74">
      <c r="AR56012" s="8"/>
      <c r="BV56012" s="38"/>
    </row>
    <row r="56013" spans="44:74">
      <c r="AR56013" s="8"/>
      <c r="BV56013" s="38"/>
    </row>
    <row r="56014" spans="44:74">
      <c r="AR56014" s="8"/>
      <c r="BV56014" s="38"/>
    </row>
    <row r="56015" spans="44:74">
      <c r="AR56015" s="8"/>
      <c r="BV56015" s="38"/>
    </row>
    <row r="56016" spans="44:74">
      <c r="AR56016" s="8"/>
      <c r="BV56016" s="38"/>
    </row>
    <row r="56017" spans="44:74">
      <c r="AR56017" s="8"/>
      <c r="BV56017" s="38"/>
    </row>
    <row r="56018" spans="44:74">
      <c r="AR56018" s="8"/>
      <c r="BV56018" s="38"/>
    </row>
    <row r="56019" spans="44:74">
      <c r="AR56019" s="8"/>
      <c r="BV56019" s="38"/>
    </row>
    <row r="56020" spans="44:74">
      <c r="AR56020" s="8"/>
      <c r="BV56020" s="38"/>
    </row>
    <row r="56021" spans="44:74">
      <c r="AR56021" s="8"/>
      <c r="BV56021" s="38"/>
    </row>
    <row r="56022" spans="44:74">
      <c r="AR56022" s="8"/>
      <c r="BV56022" s="38"/>
    </row>
    <row r="56023" spans="44:74">
      <c r="AR56023" s="8"/>
      <c r="BV56023" s="38"/>
    </row>
    <row r="56024" spans="44:74">
      <c r="AR56024" s="8"/>
      <c r="BV56024" s="38"/>
    </row>
    <row r="56025" spans="44:74">
      <c r="AR56025" s="8"/>
      <c r="BV56025" s="38"/>
    </row>
    <row r="56026" spans="44:74">
      <c r="AR56026" s="8"/>
      <c r="BV56026" s="38"/>
    </row>
    <row r="56027" spans="44:74">
      <c r="AR56027" s="8"/>
      <c r="BV56027" s="38"/>
    </row>
    <row r="56028" spans="44:74">
      <c r="AR56028" s="8"/>
      <c r="BV56028" s="38"/>
    </row>
    <row r="56029" spans="44:74">
      <c r="AR56029" s="8"/>
      <c r="BV56029" s="38"/>
    </row>
    <row r="56030" spans="44:74">
      <c r="AR56030" s="8"/>
      <c r="BV56030" s="38"/>
    </row>
    <row r="56031" spans="44:74">
      <c r="AR56031" s="8"/>
      <c r="BV56031" s="38"/>
    </row>
    <row r="56032" spans="44:74">
      <c r="AR56032" s="8"/>
      <c r="BV56032" s="38"/>
    </row>
    <row r="56033" spans="44:74">
      <c r="AR56033" s="8"/>
      <c r="BV56033" s="38"/>
    </row>
    <row r="56034" spans="44:74">
      <c r="AR56034" s="8"/>
      <c r="BV56034" s="38"/>
    </row>
    <row r="56035" spans="44:74">
      <c r="AR56035" s="8"/>
      <c r="BV56035" s="38"/>
    </row>
    <row r="56036" spans="44:74">
      <c r="AR56036" s="8"/>
      <c r="BV56036" s="38"/>
    </row>
    <row r="56037" spans="44:74">
      <c r="AR56037" s="8"/>
      <c r="BV56037" s="38"/>
    </row>
    <row r="56038" spans="44:74">
      <c r="AR56038" s="8"/>
      <c r="BV56038" s="38"/>
    </row>
    <row r="56039" spans="44:74">
      <c r="AR56039" s="8"/>
      <c r="BV56039" s="38"/>
    </row>
    <row r="56040" spans="44:74">
      <c r="AR56040" s="8"/>
      <c r="BV56040" s="38"/>
    </row>
    <row r="56041" spans="44:74">
      <c r="AR56041" s="8"/>
      <c r="BV56041" s="38"/>
    </row>
    <row r="56042" spans="44:74">
      <c r="AR56042" s="8"/>
      <c r="BV56042" s="38"/>
    </row>
    <row r="56043" spans="44:74">
      <c r="AR56043" s="8"/>
      <c r="BV56043" s="38"/>
    </row>
    <row r="56044" spans="44:74">
      <c r="AR56044" s="8"/>
      <c r="BV56044" s="38"/>
    </row>
    <row r="56045" spans="44:74">
      <c r="AR56045" s="8"/>
      <c r="BV56045" s="38"/>
    </row>
    <row r="56046" spans="44:74">
      <c r="AR56046" s="8"/>
      <c r="BV56046" s="38"/>
    </row>
    <row r="56047" spans="44:74">
      <c r="AR56047" s="8"/>
      <c r="BV56047" s="38"/>
    </row>
    <row r="56048" spans="44:74">
      <c r="AR56048" s="8"/>
      <c r="BV56048" s="38"/>
    </row>
    <row r="56049" spans="44:74">
      <c r="AR56049" s="8"/>
      <c r="BV56049" s="38"/>
    </row>
    <row r="56050" spans="44:74">
      <c r="AR56050" s="8"/>
      <c r="BV56050" s="38"/>
    </row>
    <row r="56051" spans="44:74">
      <c r="AR56051" s="8"/>
      <c r="BV56051" s="38"/>
    </row>
    <row r="56052" spans="44:74">
      <c r="AR56052" s="8"/>
      <c r="BV56052" s="38"/>
    </row>
    <row r="56053" spans="44:74">
      <c r="AR56053" s="8"/>
      <c r="BV56053" s="38"/>
    </row>
    <row r="56054" spans="44:74">
      <c r="AR56054" s="8"/>
      <c r="BV56054" s="38"/>
    </row>
    <row r="56055" spans="44:74">
      <c r="AR56055" s="8"/>
      <c r="BV56055" s="38"/>
    </row>
    <row r="56056" spans="44:74">
      <c r="AR56056" s="8"/>
      <c r="BV56056" s="38"/>
    </row>
    <row r="56057" spans="44:74">
      <c r="AR56057" s="8"/>
      <c r="BV56057" s="38"/>
    </row>
    <row r="56058" spans="44:74">
      <c r="AR56058" s="8"/>
      <c r="BV56058" s="38"/>
    </row>
    <row r="56059" spans="44:74">
      <c r="AR56059" s="8"/>
      <c r="BV56059" s="38"/>
    </row>
    <row r="56060" spans="44:74">
      <c r="AR56060" s="8"/>
      <c r="BV56060" s="38"/>
    </row>
    <row r="56061" spans="44:74">
      <c r="AR56061" s="8"/>
      <c r="BV56061" s="38"/>
    </row>
    <row r="56062" spans="44:74">
      <c r="AR56062" s="8"/>
      <c r="BV56062" s="38"/>
    </row>
    <row r="56063" spans="44:74">
      <c r="AR56063" s="8"/>
      <c r="BV56063" s="38"/>
    </row>
    <row r="56064" spans="44:74">
      <c r="AR56064" s="8"/>
      <c r="BV56064" s="38"/>
    </row>
    <row r="56065" spans="44:74">
      <c r="AR56065" s="8"/>
      <c r="BV56065" s="38"/>
    </row>
    <row r="56066" spans="44:74">
      <c r="AR56066" s="8"/>
      <c r="BV56066" s="38"/>
    </row>
    <row r="56067" spans="44:74">
      <c r="AR56067" s="8"/>
      <c r="BV56067" s="38"/>
    </row>
    <row r="56068" spans="44:74">
      <c r="AR56068" s="8"/>
      <c r="BV56068" s="38"/>
    </row>
    <row r="56069" spans="44:74">
      <c r="AR56069" s="8"/>
      <c r="BV56069" s="38"/>
    </row>
    <row r="56070" spans="44:74">
      <c r="AR56070" s="8"/>
      <c r="BV56070" s="38"/>
    </row>
    <row r="56071" spans="44:74">
      <c r="AR56071" s="8"/>
      <c r="BV56071" s="38"/>
    </row>
    <row r="56072" spans="44:74">
      <c r="AR56072" s="8"/>
      <c r="BV56072" s="38"/>
    </row>
    <row r="56073" spans="44:74">
      <c r="AR56073" s="8"/>
      <c r="BV56073" s="38"/>
    </row>
    <row r="56074" spans="44:74">
      <c r="AR56074" s="8"/>
      <c r="BV56074" s="38"/>
    </row>
    <row r="56075" spans="44:74">
      <c r="AR56075" s="8"/>
      <c r="BV56075" s="38"/>
    </row>
    <row r="56076" spans="44:74">
      <c r="AR56076" s="8"/>
      <c r="BV56076" s="38"/>
    </row>
    <row r="56077" spans="44:74">
      <c r="AR56077" s="8"/>
      <c r="BV56077" s="38"/>
    </row>
    <row r="56078" spans="44:74">
      <c r="AR56078" s="8"/>
      <c r="BV56078" s="38"/>
    </row>
    <row r="56079" spans="44:74">
      <c r="AR56079" s="8"/>
      <c r="BV56079" s="38"/>
    </row>
    <row r="56080" spans="44:74">
      <c r="AR56080" s="8"/>
      <c r="BV56080" s="38"/>
    </row>
    <row r="56081" spans="44:74">
      <c r="AR56081" s="8"/>
      <c r="BV56081" s="38"/>
    </row>
    <row r="56082" spans="44:74">
      <c r="AR56082" s="8"/>
      <c r="BV56082" s="38"/>
    </row>
    <row r="56083" spans="44:74">
      <c r="AR56083" s="8"/>
      <c r="BV56083" s="38"/>
    </row>
    <row r="56084" spans="44:74">
      <c r="AR56084" s="8"/>
      <c r="BV56084" s="38"/>
    </row>
    <row r="56085" spans="44:74">
      <c r="AR56085" s="8"/>
      <c r="BV56085" s="38"/>
    </row>
    <row r="56086" spans="44:74">
      <c r="AR56086" s="8"/>
      <c r="BV56086" s="38"/>
    </row>
    <row r="56087" spans="44:74">
      <c r="AR56087" s="8"/>
      <c r="BV56087" s="38"/>
    </row>
    <row r="56088" spans="44:74">
      <c r="AR56088" s="8"/>
      <c r="BV56088" s="38"/>
    </row>
    <row r="56089" spans="44:74">
      <c r="AR56089" s="8"/>
      <c r="BV56089" s="38"/>
    </row>
    <row r="56090" spans="44:74">
      <c r="AR56090" s="8"/>
      <c r="BV56090" s="38"/>
    </row>
    <row r="56091" spans="44:74">
      <c r="AR56091" s="8"/>
      <c r="BV56091" s="38"/>
    </row>
    <row r="56092" spans="44:74">
      <c r="AR56092" s="8"/>
      <c r="BV56092" s="38"/>
    </row>
    <row r="56093" spans="44:74">
      <c r="AR56093" s="8"/>
      <c r="BV56093" s="38"/>
    </row>
    <row r="56094" spans="44:74">
      <c r="AR56094" s="8"/>
      <c r="BV56094" s="38"/>
    </row>
    <row r="56095" spans="44:74">
      <c r="AR56095" s="8"/>
      <c r="BV56095" s="38"/>
    </row>
    <row r="56096" spans="44:74">
      <c r="AR56096" s="8"/>
      <c r="BV56096" s="38"/>
    </row>
    <row r="56097" spans="44:74">
      <c r="AR56097" s="8"/>
      <c r="BV56097" s="38"/>
    </row>
    <row r="56098" spans="44:74">
      <c r="AR56098" s="8"/>
      <c r="BV56098" s="38"/>
    </row>
    <row r="56099" spans="44:74">
      <c r="AR56099" s="8"/>
      <c r="BV56099" s="38"/>
    </row>
    <row r="56100" spans="44:74">
      <c r="AR56100" s="8"/>
      <c r="BV56100" s="38"/>
    </row>
    <row r="56101" spans="44:74">
      <c r="AR56101" s="8"/>
      <c r="BV56101" s="38"/>
    </row>
    <row r="56102" spans="44:74">
      <c r="AR56102" s="8"/>
      <c r="BV56102" s="38"/>
    </row>
    <row r="56103" spans="44:74">
      <c r="AR56103" s="8"/>
      <c r="BV56103" s="38"/>
    </row>
    <row r="56104" spans="44:74">
      <c r="AR56104" s="8"/>
      <c r="BV56104" s="38"/>
    </row>
    <row r="56105" spans="44:74">
      <c r="AR56105" s="8"/>
      <c r="BV56105" s="38"/>
    </row>
    <row r="56106" spans="44:74">
      <c r="AR56106" s="8"/>
      <c r="BV56106" s="38"/>
    </row>
    <row r="56107" spans="44:74">
      <c r="AR56107" s="8"/>
      <c r="BV56107" s="38"/>
    </row>
    <row r="56108" spans="44:74">
      <c r="AR56108" s="8"/>
      <c r="BV56108" s="38"/>
    </row>
    <row r="56109" spans="44:74">
      <c r="AR56109" s="8"/>
      <c r="BV56109" s="38"/>
    </row>
    <row r="56110" spans="44:74">
      <c r="AR56110" s="8"/>
      <c r="BV56110" s="38"/>
    </row>
    <row r="56111" spans="44:74">
      <c r="AR56111" s="8"/>
      <c r="BV56111" s="38"/>
    </row>
    <row r="56112" spans="44:74">
      <c r="AR56112" s="8"/>
      <c r="BV56112" s="38"/>
    </row>
    <row r="56113" spans="44:74">
      <c r="AR56113" s="8"/>
      <c r="BV56113" s="38"/>
    </row>
    <row r="56114" spans="44:74">
      <c r="AR56114" s="8"/>
      <c r="BV56114" s="38"/>
    </row>
    <row r="56115" spans="44:74">
      <c r="AR56115" s="8"/>
      <c r="BV56115" s="38"/>
    </row>
    <row r="56116" spans="44:74">
      <c r="AR56116" s="8"/>
      <c r="BV56116" s="38"/>
    </row>
    <row r="56117" spans="44:74">
      <c r="AR56117" s="8"/>
      <c r="BV56117" s="38"/>
    </row>
    <row r="56118" spans="44:74">
      <c r="AR56118" s="8"/>
      <c r="BV56118" s="38"/>
    </row>
    <row r="56119" spans="44:74">
      <c r="AR56119" s="8"/>
      <c r="BV56119" s="38"/>
    </row>
    <row r="56120" spans="44:74">
      <c r="AR56120" s="8"/>
      <c r="BV56120" s="38"/>
    </row>
    <row r="56121" spans="44:74">
      <c r="AR56121" s="8"/>
      <c r="BV56121" s="38"/>
    </row>
    <row r="56122" spans="44:74">
      <c r="AR56122" s="8"/>
      <c r="BV56122" s="38"/>
    </row>
    <row r="56123" spans="44:74">
      <c r="AR56123" s="8"/>
      <c r="BV56123" s="38"/>
    </row>
    <row r="56124" spans="44:74">
      <c r="AR56124" s="8"/>
      <c r="BV56124" s="38"/>
    </row>
    <row r="56125" spans="44:74">
      <c r="AR56125" s="8"/>
      <c r="BV56125" s="38"/>
    </row>
    <row r="56126" spans="44:74">
      <c r="AR56126" s="8"/>
      <c r="BV56126" s="38"/>
    </row>
    <row r="56127" spans="44:74">
      <c r="AR56127" s="8"/>
      <c r="BV56127" s="38"/>
    </row>
    <row r="56128" spans="44:74">
      <c r="AR56128" s="8"/>
      <c r="BV56128" s="38"/>
    </row>
    <row r="56129" spans="44:74">
      <c r="AR56129" s="8"/>
      <c r="BV56129" s="38"/>
    </row>
    <row r="56130" spans="44:74">
      <c r="AR56130" s="8"/>
      <c r="BV56130" s="38"/>
    </row>
    <row r="56131" spans="44:74">
      <c r="AR56131" s="8"/>
      <c r="BV56131" s="38"/>
    </row>
    <row r="56132" spans="44:74">
      <c r="AR56132" s="8"/>
      <c r="BV56132" s="38"/>
    </row>
    <row r="56133" spans="44:74">
      <c r="AR56133" s="8"/>
      <c r="BV56133" s="38"/>
    </row>
    <row r="56134" spans="44:74">
      <c r="AR56134" s="8"/>
      <c r="BV56134" s="38"/>
    </row>
    <row r="56135" spans="44:74">
      <c r="AR56135" s="8"/>
      <c r="BV56135" s="38"/>
    </row>
    <row r="56136" spans="44:74">
      <c r="AR56136" s="8"/>
      <c r="BV56136" s="38"/>
    </row>
    <row r="56137" spans="44:74">
      <c r="AR56137" s="8"/>
      <c r="BV56137" s="38"/>
    </row>
    <row r="56138" spans="44:74">
      <c r="AR56138" s="8"/>
      <c r="BV56138" s="38"/>
    </row>
    <row r="56139" spans="44:74">
      <c r="AR56139" s="8"/>
      <c r="BV56139" s="38"/>
    </row>
    <row r="56140" spans="44:74">
      <c r="AR56140" s="8"/>
      <c r="BV56140" s="38"/>
    </row>
    <row r="56141" spans="44:74">
      <c r="AR56141" s="8"/>
      <c r="BV56141" s="38"/>
    </row>
    <row r="56142" spans="44:74">
      <c r="AR56142" s="8"/>
      <c r="BV56142" s="38"/>
    </row>
    <row r="56143" spans="44:74">
      <c r="AR56143" s="8"/>
      <c r="BV56143" s="38"/>
    </row>
    <row r="56144" spans="44:74">
      <c r="AR56144" s="8"/>
      <c r="BV56144" s="38"/>
    </row>
    <row r="56145" spans="44:74">
      <c r="AR56145" s="8"/>
      <c r="BV56145" s="38"/>
    </row>
    <row r="56146" spans="44:74">
      <c r="AR56146" s="8"/>
      <c r="BV56146" s="38"/>
    </row>
    <row r="56147" spans="44:74">
      <c r="AR56147" s="8"/>
      <c r="BV56147" s="38"/>
    </row>
    <row r="56148" spans="44:74">
      <c r="AR56148" s="8"/>
      <c r="BV56148" s="38"/>
    </row>
    <row r="56149" spans="44:74">
      <c r="AR56149" s="8"/>
      <c r="BV56149" s="38"/>
    </row>
    <row r="56150" spans="44:74">
      <c r="AR56150" s="8"/>
      <c r="BV56150" s="38"/>
    </row>
    <row r="56151" spans="44:74">
      <c r="AR56151" s="8"/>
      <c r="BV56151" s="38"/>
    </row>
    <row r="56152" spans="44:74">
      <c r="AR56152" s="8"/>
      <c r="BV56152" s="38"/>
    </row>
    <row r="56153" spans="44:74">
      <c r="AR56153" s="8"/>
      <c r="BV56153" s="38"/>
    </row>
    <row r="56154" spans="44:74">
      <c r="AR56154" s="8"/>
      <c r="BV56154" s="38"/>
    </row>
    <row r="56155" spans="44:74">
      <c r="AR56155" s="8"/>
      <c r="BV56155" s="38"/>
    </row>
    <row r="56156" spans="44:74">
      <c r="AR56156" s="8"/>
      <c r="BV56156" s="38"/>
    </row>
    <row r="56157" spans="44:74">
      <c r="AR56157" s="8"/>
      <c r="BV56157" s="38"/>
    </row>
    <row r="56158" spans="44:74">
      <c r="AR56158" s="8"/>
      <c r="BV56158" s="38"/>
    </row>
    <row r="56159" spans="44:74">
      <c r="AR56159" s="8"/>
      <c r="BV56159" s="38"/>
    </row>
    <row r="56160" spans="44:74">
      <c r="AR56160" s="8"/>
      <c r="BV56160" s="38"/>
    </row>
    <row r="56161" spans="44:74">
      <c r="AR56161" s="8"/>
      <c r="BV56161" s="38"/>
    </row>
    <row r="56162" spans="44:74">
      <c r="AR56162" s="8"/>
      <c r="BV56162" s="38"/>
    </row>
    <row r="56163" spans="44:74">
      <c r="AR56163" s="8"/>
      <c r="BV56163" s="38"/>
    </row>
    <row r="56164" spans="44:74">
      <c r="AR56164" s="8"/>
      <c r="BV56164" s="38"/>
    </row>
    <row r="56165" spans="44:74">
      <c r="AR56165" s="8"/>
      <c r="BV56165" s="38"/>
    </row>
    <row r="56166" spans="44:74">
      <c r="AR56166" s="8"/>
      <c r="BV56166" s="38"/>
    </row>
    <row r="56167" spans="44:74">
      <c r="AR56167" s="8"/>
      <c r="BV56167" s="38"/>
    </row>
    <row r="56168" spans="44:74">
      <c r="AR56168" s="8"/>
      <c r="BV56168" s="38"/>
    </row>
    <row r="56169" spans="44:74">
      <c r="AR56169" s="8"/>
      <c r="BV56169" s="38"/>
    </row>
    <row r="56170" spans="44:74">
      <c r="AR56170" s="8"/>
      <c r="BV56170" s="38"/>
    </row>
    <row r="56171" spans="44:74">
      <c r="AR56171" s="8"/>
      <c r="BV56171" s="38"/>
    </row>
    <row r="56172" spans="44:74">
      <c r="AR56172" s="8"/>
      <c r="BV56172" s="38"/>
    </row>
    <row r="56173" spans="44:74">
      <c r="AR56173" s="8"/>
      <c r="BV56173" s="38"/>
    </row>
    <row r="56174" spans="44:74">
      <c r="AR56174" s="8"/>
      <c r="BV56174" s="38"/>
    </row>
    <row r="56175" spans="44:74">
      <c r="AR56175" s="8"/>
      <c r="BV56175" s="38"/>
    </row>
    <row r="56176" spans="44:74">
      <c r="AR56176" s="8"/>
      <c r="BV56176" s="38"/>
    </row>
    <row r="56177" spans="44:74">
      <c r="AR56177" s="8"/>
      <c r="BV56177" s="38"/>
    </row>
    <row r="56178" spans="44:74">
      <c r="AR56178" s="8"/>
      <c r="BV56178" s="38"/>
    </row>
    <row r="56179" spans="44:74">
      <c r="AR56179" s="8"/>
      <c r="BV56179" s="38"/>
    </row>
    <row r="56180" spans="44:74">
      <c r="AR56180" s="8"/>
      <c r="BV56180" s="38"/>
    </row>
    <row r="56181" spans="44:74">
      <c r="AR56181" s="8"/>
      <c r="BV56181" s="38"/>
    </row>
    <row r="56182" spans="44:74">
      <c r="AR56182" s="8"/>
      <c r="BV56182" s="38"/>
    </row>
    <row r="56183" spans="44:74">
      <c r="AR56183" s="8"/>
      <c r="BV56183" s="38"/>
    </row>
    <row r="56184" spans="44:74">
      <c r="AR56184" s="8"/>
      <c r="BV56184" s="38"/>
    </row>
    <row r="56185" spans="44:74">
      <c r="AR56185" s="8"/>
      <c r="BV56185" s="38"/>
    </row>
    <row r="56186" spans="44:74">
      <c r="AR56186" s="8"/>
      <c r="BV56186" s="38"/>
    </row>
    <row r="56187" spans="44:74">
      <c r="AR56187" s="8"/>
      <c r="BV56187" s="38"/>
    </row>
    <row r="56188" spans="44:74">
      <c r="AR56188" s="8"/>
      <c r="BV56188" s="38"/>
    </row>
    <row r="56189" spans="44:74">
      <c r="AR56189" s="8"/>
      <c r="BV56189" s="38"/>
    </row>
    <row r="56190" spans="44:74">
      <c r="AR56190" s="8"/>
      <c r="BV56190" s="38"/>
    </row>
    <row r="56191" spans="44:74">
      <c r="AR56191" s="8"/>
      <c r="BV56191" s="38"/>
    </row>
    <row r="56192" spans="44:74">
      <c r="AR56192" s="8"/>
      <c r="BV56192" s="38"/>
    </row>
    <row r="56193" spans="44:74">
      <c r="AR56193" s="8"/>
      <c r="BV56193" s="38"/>
    </row>
    <row r="56194" spans="44:74">
      <c r="AR56194" s="8"/>
      <c r="BV56194" s="38"/>
    </row>
    <row r="56195" spans="44:74">
      <c r="AR56195" s="8"/>
      <c r="BV56195" s="38"/>
    </row>
    <row r="56196" spans="44:74">
      <c r="AR56196" s="8"/>
      <c r="BV56196" s="38"/>
    </row>
    <row r="56197" spans="44:74">
      <c r="AR56197" s="8"/>
      <c r="BV56197" s="38"/>
    </row>
    <row r="56198" spans="44:74">
      <c r="AR56198" s="8"/>
      <c r="BV56198" s="38"/>
    </row>
    <row r="56199" spans="44:74">
      <c r="AR56199" s="8"/>
      <c r="BV56199" s="38"/>
    </row>
    <row r="56200" spans="44:74">
      <c r="AR56200" s="8"/>
      <c r="BV56200" s="38"/>
    </row>
    <row r="56201" spans="44:74">
      <c r="AR56201" s="8"/>
      <c r="BV56201" s="38"/>
    </row>
    <row r="56202" spans="44:74">
      <c r="AR56202" s="8"/>
      <c r="BV56202" s="38"/>
    </row>
    <row r="56203" spans="44:74">
      <c r="AR56203" s="8"/>
      <c r="BV56203" s="38"/>
    </row>
    <row r="56204" spans="44:74">
      <c r="AR56204" s="8"/>
      <c r="BV56204" s="38"/>
    </row>
    <row r="56205" spans="44:74">
      <c r="AR56205" s="8"/>
      <c r="BV56205" s="38"/>
    </row>
    <row r="56206" spans="44:74">
      <c r="AR56206" s="8"/>
      <c r="BV56206" s="38"/>
    </row>
    <row r="56207" spans="44:74">
      <c r="AR56207" s="8"/>
      <c r="BV56207" s="38"/>
    </row>
    <row r="56208" spans="44:74">
      <c r="AR56208" s="8"/>
      <c r="BV56208" s="38"/>
    </row>
    <row r="56209" spans="44:74">
      <c r="AR56209" s="8"/>
      <c r="BV56209" s="38"/>
    </row>
    <row r="56210" spans="44:74">
      <c r="AR56210" s="8"/>
      <c r="BV56210" s="38"/>
    </row>
    <row r="56211" spans="44:74">
      <c r="AR56211" s="8"/>
      <c r="BV56211" s="38"/>
    </row>
    <row r="56212" spans="44:74">
      <c r="AR56212" s="8"/>
      <c r="BV56212" s="38"/>
    </row>
    <row r="56213" spans="44:74">
      <c r="AR56213" s="8"/>
      <c r="BV56213" s="38"/>
    </row>
    <row r="56214" spans="44:74">
      <c r="AR56214" s="8"/>
      <c r="BV56214" s="38"/>
    </row>
    <row r="56215" spans="44:74">
      <c r="AR56215" s="8"/>
      <c r="BV56215" s="38"/>
    </row>
    <row r="56216" spans="44:74">
      <c r="AR56216" s="8"/>
      <c r="BV56216" s="38"/>
    </row>
    <row r="56217" spans="44:74">
      <c r="AR56217" s="8"/>
      <c r="BV56217" s="38"/>
    </row>
    <row r="56218" spans="44:74">
      <c r="AR56218" s="8"/>
      <c r="BV56218" s="38"/>
    </row>
    <row r="56219" spans="44:74">
      <c r="AR56219" s="8"/>
      <c r="BV56219" s="38"/>
    </row>
    <row r="56220" spans="44:74">
      <c r="AR56220" s="8"/>
      <c r="BV56220" s="38"/>
    </row>
    <row r="56221" spans="44:74">
      <c r="AR56221" s="8"/>
      <c r="BV56221" s="38"/>
    </row>
    <row r="56222" spans="44:74">
      <c r="AR56222" s="8"/>
      <c r="BV56222" s="38"/>
    </row>
    <row r="56223" spans="44:74">
      <c r="AR56223" s="8"/>
      <c r="BV56223" s="38"/>
    </row>
    <row r="56224" spans="44:74">
      <c r="AR56224" s="8"/>
      <c r="BV56224" s="38"/>
    </row>
    <row r="56225" spans="44:74">
      <c r="AR56225" s="8"/>
      <c r="BV56225" s="38"/>
    </row>
    <row r="56226" spans="44:74">
      <c r="AR56226" s="8"/>
      <c r="BV56226" s="38"/>
    </row>
    <row r="56227" spans="44:74">
      <c r="AR56227" s="8"/>
      <c r="BV56227" s="38"/>
    </row>
    <row r="56228" spans="44:74">
      <c r="AR56228" s="8"/>
      <c r="BV56228" s="38"/>
    </row>
    <row r="56229" spans="44:74">
      <c r="AR56229" s="8"/>
      <c r="BV56229" s="38"/>
    </row>
    <row r="56230" spans="44:74">
      <c r="AR56230" s="8"/>
      <c r="BV56230" s="38"/>
    </row>
    <row r="56231" spans="44:74">
      <c r="AR56231" s="8"/>
      <c r="BV56231" s="38"/>
    </row>
    <row r="56232" spans="44:74">
      <c r="AR56232" s="8"/>
      <c r="BV56232" s="38"/>
    </row>
    <row r="56233" spans="44:74">
      <c r="AR56233" s="8"/>
      <c r="BV56233" s="38"/>
    </row>
    <row r="56234" spans="44:74">
      <c r="AR56234" s="8"/>
      <c r="BV56234" s="38"/>
    </row>
    <row r="56235" spans="44:74">
      <c r="AR56235" s="8"/>
      <c r="BV56235" s="38"/>
    </row>
    <row r="56236" spans="44:74">
      <c r="AR56236" s="8"/>
      <c r="BV56236" s="38"/>
    </row>
    <row r="56237" spans="44:74">
      <c r="AR56237" s="8"/>
      <c r="BV56237" s="38"/>
    </row>
    <row r="56238" spans="44:74">
      <c r="AR56238" s="8"/>
      <c r="BV56238" s="38"/>
    </row>
    <row r="56239" spans="44:74">
      <c r="AR56239" s="8"/>
      <c r="BV56239" s="38"/>
    </row>
    <row r="56240" spans="44:74">
      <c r="AR56240" s="8"/>
      <c r="BV56240" s="38"/>
    </row>
    <row r="56241" spans="44:74">
      <c r="AR56241" s="8"/>
      <c r="BV56241" s="38"/>
    </row>
    <row r="56242" spans="44:74">
      <c r="AR56242" s="8"/>
      <c r="BV56242" s="38"/>
    </row>
    <row r="56243" spans="44:74">
      <c r="AR56243" s="8"/>
      <c r="BV56243" s="38"/>
    </row>
    <row r="56244" spans="44:74">
      <c r="AR56244" s="8"/>
      <c r="BV56244" s="38"/>
    </row>
    <row r="56245" spans="44:74">
      <c r="AR56245" s="8"/>
      <c r="BV56245" s="38"/>
    </row>
    <row r="56246" spans="44:74">
      <c r="AR56246" s="8"/>
      <c r="BV56246" s="38"/>
    </row>
    <row r="56247" spans="44:74">
      <c r="AR56247" s="8"/>
      <c r="BV56247" s="38"/>
    </row>
    <row r="56248" spans="44:74">
      <c r="AR56248" s="8"/>
      <c r="BV56248" s="38"/>
    </row>
    <row r="56249" spans="44:74">
      <c r="AR56249" s="8"/>
      <c r="BV56249" s="38"/>
    </row>
    <row r="56250" spans="44:74">
      <c r="AR56250" s="8"/>
      <c r="BV56250" s="38"/>
    </row>
    <row r="56251" spans="44:74">
      <c r="AR56251" s="8"/>
      <c r="BV56251" s="38"/>
    </row>
    <row r="56252" spans="44:74">
      <c r="AR56252" s="8"/>
      <c r="BV56252" s="38"/>
    </row>
    <row r="56253" spans="44:74">
      <c r="AR56253" s="8"/>
      <c r="BV56253" s="38"/>
    </row>
    <row r="56254" spans="44:74">
      <c r="AR56254" s="8"/>
      <c r="BV56254" s="38"/>
    </row>
    <row r="56255" spans="44:74">
      <c r="AR56255" s="8"/>
      <c r="BV56255" s="38"/>
    </row>
    <row r="56256" spans="44:74">
      <c r="AR56256" s="8"/>
      <c r="BV56256" s="38"/>
    </row>
    <row r="56257" spans="44:74">
      <c r="AR56257" s="8"/>
      <c r="BV56257" s="38"/>
    </row>
    <row r="56258" spans="44:74">
      <c r="AR56258" s="8"/>
      <c r="BV56258" s="38"/>
    </row>
    <row r="56259" spans="44:74">
      <c r="AR56259" s="8"/>
      <c r="BV56259" s="38"/>
    </row>
    <row r="56260" spans="44:74">
      <c r="AR56260" s="8"/>
      <c r="BV56260" s="38"/>
    </row>
    <row r="56261" spans="44:74">
      <c r="AR56261" s="8"/>
      <c r="BV56261" s="38"/>
    </row>
    <row r="56262" spans="44:74">
      <c r="AR56262" s="8"/>
      <c r="BV56262" s="38"/>
    </row>
    <row r="56263" spans="44:74">
      <c r="AR56263" s="8"/>
      <c r="BV56263" s="38"/>
    </row>
    <row r="56264" spans="44:74">
      <c r="AR56264" s="8"/>
      <c r="BV56264" s="38"/>
    </row>
    <row r="56265" spans="44:74">
      <c r="AR56265" s="8"/>
      <c r="BV56265" s="38"/>
    </row>
    <row r="56266" spans="44:74">
      <c r="AR56266" s="8"/>
      <c r="BV56266" s="38"/>
    </row>
    <row r="56267" spans="44:74">
      <c r="AR56267" s="8"/>
      <c r="BV56267" s="38"/>
    </row>
    <row r="56268" spans="44:74">
      <c r="AR56268" s="8"/>
      <c r="BV56268" s="38"/>
    </row>
    <row r="56269" spans="44:74">
      <c r="AR56269" s="8"/>
      <c r="BV56269" s="38"/>
    </row>
    <row r="56270" spans="44:74">
      <c r="AR56270" s="8"/>
      <c r="BV56270" s="38"/>
    </row>
    <row r="56271" spans="44:74">
      <c r="AR56271" s="8"/>
      <c r="BV56271" s="38"/>
    </row>
    <row r="56272" spans="44:74">
      <c r="AR56272" s="8"/>
      <c r="BV56272" s="38"/>
    </row>
    <row r="56273" spans="44:74">
      <c r="AR56273" s="8"/>
      <c r="BV56273" s="38"/>
    </row>
    <row r="56274" spans="44:74">
      <c r="AR56274" s="8"/>
      <c r="BV56274" s="38"/>
    </row>
    <row r="56275" spans="44:74">
      <c r="AR56275" s="8"/>
      <c r="BV56275" s="38"/>
    </row>
    <row r="56276" spans="44:74">
      <c r="AR56276" s="8"/>
      <c r="BV56276" s="38"/>
    </row>
    <row r="56277" spans="44:74">
      <c r="AR56277" s="8"/>
      <c r="BV56277" s="38"/>
    </row>
    <row r="56278" spans="44:74">
      <c r="AR56278" s="8"/>
      <c r="BV56278" s="38"/>
    </row>
    <row r="56279" spans="44:74">
      <c r="AR56279" s="8"/>
      <c r="BV56279" s="38"/>
    </row>
    <row r="56280" spans="44:74">
      <c r="AR56280" s="8"/>
      <c r="BV56280" s="38"/>
    </row>
    <row r="56281" spans="44:74">
      <c r="AR56281" s="8"/>
      <c r="BV56281" s="38"/>
    </row>
    <row r="56282" spans="44:74">
      <c r="AR56282" s="8"/>
      <c r="BV56282" s="38"/>
    </row>
    <row r="56283" spans="44:74">
      <c r="AR56283" s="8"/>
      <c r="BV56283" s="38"/>
    </row>
    <row r="56284" spans="44:74">
      <c r="AR56284" s="8"/>
      <c r="BV56284" s="38"/>
    </row>
    <row r="56285" spans="44:74">
      <c r="AR56285" s="8"/>
      <c r="BV56285" s="38"/>
    </row>
    <row r="56286" spans="44:74">
      <c r="AR56286" s="8"/>
      <c r="BV56286" s="38"/>
    </row>
    <row r="56287" spans="44:74">
      <c r="AR56287" s="8"/>
      <c r="BV56287" s="38"/>
    </row>
    <row r="56288" spans="44:74">
      <c r="AR56288" s="8"/>
      <c r="BV56288" s="38"/>
    </row>
    <row r="56289" spans="44:74">
      <c r="AR56289" s="8"/>
      <c r="BV56289" s="38"/>
    </row>
    <row r="56290" spans="44:74">
      <c r="AR56290" s="8"/>
      <c r="BV56290" s="38"/>
    </row>
    <row r="56291" spans="44:74">
      <c r="AR56291" s="8"/>
      <c r="BV56291" s="38"/>
    </row>
    <row r="56292" spans="44:74">
      <c r="AR56292" s="8"/>
      <c r="BV56292" s="38"/>
    </row>
    <row r="56293" spans="44:74">
      <c r="AR56293" s="8"/>
      <c r="BV56293" s="38"/>
    </row>
    <row r="56294" spans="44:74">
      <c r="AR56294" s="8"/>
      <c r="BV56294" s="38"/>
    </row>
    <row r="56295" spans="44:74">
      <c r="AR56295" s="8"/>
      <c r="BV56295" s="38"/>
    </row>
    <row r="56296" spans="44:74">
      <c r="AR56296" s="8"/>
      <c r="BV56296" s="38"/>
    </row>
    <row r="56297" spans="44:74">
      <c r="AR56297" s="8"/>
      <c r="BV56297" s="38"/>
    </row>
    <row r="56298" spans="44:74">
      <c r="AR56298" s="8"/>
      <c r="BV56298" s="38"/>
    </row>
    <row r="56299" spans="44:74">
      <c r="AR56299" s="8"/>
      <c r="BV56299" s="38"/>
    </row>
    <row r="56300" spans="44:74">
      <c r="AR56300" s="8"/>
      <c r="BV56300" s="38"/>
    </row>
    <row r="56301" spans="44:74">
      <c r="AR56301" s="8"/>
      <c r="BV56301" s="38"/>
    </row>
    <row r="56302" spans="44:74">
      <c r="AR56302" s="8"/>
      <c r="BV56302" s="38"/>
    </row>
    <row r="56303" spans="44:74">
      <c r="AR56303" s="8"/>
      <c r="BV56303" s="38"/>
    </row>
    <row r="56304" spans="44:74">
      <c r="AR56304" s="8"/>
      <c r="BV56304" s="38"/>
    </row>
    <row r="56305" spans="44:74">
      <c r="AR56305" s="8"/>
      <c r="BV56305" s="38"/>
    </row>
    <row r="56306" spans="44:74">
      <c r="AR56306" s="8"/>
      <c r="BV56306" s="38"/>
    </row>
    <row r="56307" spans="44:74">
      <c r="AR56307" s="8"/>
      <c r="BV56307" s="38"/>
    </row>
    <row r="56308" spans="44:74">
      <c r="AR56308" s="8"/>
      <c r="BV56308" s="38"/>
    </row>
    <row r="56309" spans="44:74">
      <c r="AR56309" s="8"/>
      <c r="BV56309" s="38"/>
    </row>
    <row r="56310" spans="44:74">
      <c r="AR56310" s="8"/>
      <c r="BV56310" s="38"/>
    </row>
    <row r="56311" spans="44:74">
      <c r="AR56311" s="8"/>
      <c r="BV56311" s="38"/>
    </row>
    <row r="56312" spans="44:74">
      <c r="AR56312" s="8"/>
      <c r="BV56312" s="38"/>
    </row>
    <row r="56313" spans="44:74">
      <c r="AR56313" s="8"/>
      <c r="BV56313" s="38"/>
    </row>
    <row r="56314" spans="44:74">
      <c r="AR56314" s="8"/>
      <c r="BV56314" s="38"/>
    </row>
    <row r="56315" spans="44:74">
      <c r="AR56315" s="8"/>
      <c r="BV56315" s="38"/>
    </row>
    <row r="56316" spans="44:74">
      <c r="AR56316" s="8"/>
      <c r="BV56316" s="38"/>
    </row>
    <row r="56317" spans="44:74">
      <c r="AR56317" s="8"/>
      <c r="BV56317" s="38"/>
    </row>
    <row r="56318" spans="44:74">
      <c r="AR56318" s="8"/>
      <c r="BV56318" s="38"/>
    </row>
    <row r="56319" spans="44:74">
      <c r="AR56319" s="8"/>
      <c r="BV56319" s="38"/>
    </row>
    <row r="56320" spans="44:74">
      <c r="AR56320" s="8"/>
      <c r="BV56320" s="38"/>
    </row>
    <row r="56321" spans="44:74">
      <c r="AR56321" s="8"/>
      <c r="BV56321" s="38"/>
    </row>
    <row r="56322" spans="44:74">
      <c r="AR56322" s="8"/>
      <c r="BV56322" s="38"/>
    </row>
    <row r="56323" spans="44:74">
      <c r="AR56323" s="8"/>
      <c r="BV56323" s="38"/>
    </row>
    <row r="56324" spans="44:74">
      <c r="AR56324" s="8"/>
      <c r="BV56324" s="38"/>
    </row>
    <row r="56325" spans="44:74">
      <c r="AR56325" s="8"/>
      <c r="BV56325" s="38"/>
    </row>
    <row r="56326" spans="44:74">
      <c r="AR56326" s="8"/>
      <c r="BV56326" s="38"/>
    </row>
    <row r="56327" spans="44:74">
      <c r="AR56327" s="8"/>
      <c r="BV56327" s="38"/>
    </row>
    <row r="56328" spans="44:74">
      <c r="AR56328" s="8"/>
      <c r="BV56328" s="38"/>
    </row>
    <row r="56329" spans="44:74">
      <c r="AR56329" s="8"/>
      <c r="BV56329" s="38"/>
    </row>
    <row r="56330" spans="44:74">
      <c r="AR56330" s="8"/>
      <c r="BV56330" s="38"/>
    </row>
    <row r="56331" spans="44:74">
      <c r="AR56331" s="8"/>
      <c r="BV56331" s="38"/>
    </row>
    <row r="56332" spans="44:74">
      <c r="AR56332" s="8"/>
      <c r="BV56332" s="38"/>
    </row>
    <row r="56333" spans="44:74">
      <c r="AR56333" s="8"/>
      <c r="BV56333" s="38"/>
    </row>
    <row r="56334" spans="44:74">
      <c r="AR56334" s="8"/>
      <c r="BV56334" s="38"/>
    </row>
    <row r="56335" spans="44:74">
      <c r="AR56335" s="8"/>
      <c r="BV56335" s="38"/>
    </row>
    <row r="56336" spans="44:74">
      <c r="AR56336" s="8"/>
      <c r="BV56336" s="38"/>
    </row>
    <row r="56337" spans="44:74">
      <c r="AR56337" s="8"/>
      <c r="BV56337" s="38"/>
    </row>
    <row r="56338" spans="44:74">
      <c r="AR56338" s="8"/>
      <c r="BV56338" s="38"/>
    </row>
    <row r="56339" spans="44:74">
      <c r="AR56339" s="8"/>
      <c r="BV56339" s="38"/>
    </row>
    <row r="56340" spans="44:74">
      <c r="AR56340" s="8"/>
      <c r="BV56340" s="38"/>
    </row>
    <row r="56341" spans="44:74">
      <c r="AR56341" s="8"/>
      <c r="BV56341" s="38"/>
    </row>
    <row r="56342" spans="44:74">
      <c r="AR56342" s="8"/>
      <c r="BV56342" s="38"/>
    </row>
    <row r="56343" spans="44:74">
      <c r="AR56343" s="8"/>
      <c r="BV56343" s="38"/>
    </row>
    <row r="56344" spans="44:74">
      <c r="AR56344" s="8"/>
      <c r="BV56344" s="38"/>
    </row>
    <row r="56345" spans="44:74">
      <c r="AR56345" s="8"/>
      <c r="BV56345" s="38"/>
    </row>
    <row r="56346" spans="44:74">
      <c r="AR56346" s="8"/>
      <c r="BV56346" s="38"/>
    </row>
    <row r="56347" spans="44:74">
      <c r="AR56347" s="8"/>
      <c r="BV56347" s="38"/>
    </row>
    <row r="56348" spans="44:74">
      <c r="AR56348" s="8"/>
      <c r="BV56348" s="38"/>
    </row>
    <row r="56349" spans="44:74">
      <c r="AR56349" s="8"/>
      <c r="BV56349" s="38"/>
    </row>
    <row r="56350" spans="44:74">
      <c r="AR56350" s="8"/>
      <c r="BV56350" s="38"/>
    </row>
    <row r="56351" spans="44:74">
      <c r="AR56351" s="8"/>
      <c r="BV56351" s="38"/>
    </row>
    <row r="56352" spans="44:74">
      <c r="AR56352" s="8"/>
      <c r="BV56352" s="38"/>
    </row>
    <row r="56353" spans="44:74">
      <c r="AR56353" s="8"/>
      <c r="BV56353" s="38"/>
    </row>
    <row r="56354" spans="44:74">
      <c r="AR56354" s="8"/>
      <c r="BV56354" s="38"/>
    </row>
    <row r="56355" spans="44:74">
      <c r="AR56355" s="8"/>
      <c r="BV56355" s="38"/>
    </row>
    <row r="56356" spans="44:74">
      <c r="AR56356" s="8"/>
      <c r="BV56356" s="38"/>
    </row>
    <row r="56357" spans="44:74">
      <c r="AR56357" s="8"/>
      <c r="BV56357" s="38"/>
    </row>
    <row r="56358" spans="44:74">
      <c r="AR56358" s="8"/>
      <c r="BV56358" s="38"/>
    </row>
    <row r="56359" spans="44:74">
      <c r="AR56359" s="8"/>
      <c r="BV56359" s="38"/>
    </row>
    <row r="56360" spans="44:74">
      <c r="AR56360" s="8"/>
      <c r="BV56360" s="38"/>
    </row>
    <row r="56361" spans="44:74">
      <c r="AR56361" s="8"/>
      <c r="BV56361" s="38"/>
    </row>
    <row r="56362" spans="44:74">
      <c r="AR56362" s="8"/>
      <c r="BV56362" s="38"/>
    </row>
    <row r="56363" spans="44:74">
      <c r="AR56363" s="8"/>
      <c r="BV56363" s="38"/>
    </row>
    <row r="56364" spans="44:74">
      <c r="AR56364" s="8"/>
      <c r="BV56364" s="38"/>
    </row>
    <row r="56365" spans="44:74">
      <c r="AR56365" s="8"/>
      <c r="BV56365" s="38"/>
    </row>
    <row r="56366" spans="44:74">
      <c r="AR56366" s="8"/>
      <c r="BV56366" s="38"/>
    </row>
    <row r="56367" spans="44:74">
      <c r="AR56367" s="8"/>
      <c r="BV56367" s="38"/>
    </row>
    <row r="56368" spans="44:74">
      <c r="AR56368" s="8"/>
      <c r="BV56368" s="38"/>
    </row>
    <row r="56369" spans="44:74">
      <c r="AR56369" s="8"/>
      <c r="BV56369" s="38"/>
    </row>
    <row r="56370" spans="44:74">
      <c r="AR56370" s="8"/>
      <c r="BV56370" s="38"/>
    </row>
    <row r="56371" spans="44:74">
      <c r="AR56371" s="8"/>
      <c r="BV56371" s="38"/>
    </row>
    <row r="56372" spans="44:74">
      <c r="AR56372" s="8"/>
      <c r="BV56372" s="38"/>
    </row>
    <row r="56373" spans="44:74">
      <c r="AR56373" s="8"/>
      <c r="BV56373" s="38"/>
    </row>
    <row r="56374" spans="44:74">
      <c r="AR56374" s="8"/>
      <c r="BV56374" s="38"/>
    </row>
    <row r="56375" spans="44:74">
      <c r="AR56375" s="8"/>
      <c r="BV56375" s="38"/>
    </row>
    <row r="56376" spans="44:74">
      <c r="AR56376" s="8"/>
      <c r="BV56376" s="38"/>
    </row>
    <row r="56377" spans="44:74">
      <c r="AR56377" s="8"/>
      <c r="BV56377" s="38"/>
    </row>
    <row r="56378" spans="44:74">
      <c r="AR56378" s="8"/>
      <c r="BV56378" s="38"/>
    </row>
    <row r="56379" spans="44:74">
      <c r="AR56379" s="8"/>
      <c r="BV56379" s="38"/>
    </row>
    <row r="56380" spans="44:74">
      <c r="AR56380" s="8"/>
      <c r="BV56380" s="38"/>
    </row>
    <row r="56381" spans="44:74">
      <c r="AR56381" s="8"/>
      <c r="BV56381" s="38"/>
    </row>
    <row r="56382" spans="44:74">
      <c r="AR56382" s="8"/>
      <c r="BV56382" s="38"/>
    </row>
    <row r="56383" spans="44:74">
      <c r="AR56383" s="8"/>
      <c r="BV56383" s="38"/>
    </row>
    <row r="56384" spans="44:74">
      <c r="AR56384" s="8"/>
      <c r="BV56384" s="38"/>
    </row>
    <row r="56385" spans="44:74">
      <c r="AR56385" s="8"/>
      <c r="BV56385" s="38"/>
    </row>
    <row r="56386" spans="44:74">
      <c r="AR56386" s="8"/>
      <c r="BV56386" s="38"/>
    </row>
    <row r="56387" spans="44:74">
      <c r="AR56387" s="8"/>
      <c r="BV56387" s="38"/>
    </row>
    <row r="56388" spans="44:74">
      <c r="AR56388" s="8"/>
      <c r="BV56388" s="38"/>
    </row>
    <row r="56389" spans="44:74">
      <c r="AR56389" s="8"/>
      <c r="BV56389" s="38"/>
    </row>
    <row r="56390" spans="44:74">
      <c r="AR56390" s="8"/>
      <c r="BV56390" s="38"/>
    </row>
    <row r="56391" spans="44:74">
      <c r="AR56391" s="8"/>
      <c r="BV56391" s="38"/>
    </row>
    <row r="56392" spans="44:74">
      <c r="AR56392" s="8"/>
      <c r="BV56392" s="38"/>
    </row>
    <row r="56393" spans="44:74">
      <c r="AR56393" s="8"/>
      <c r="BV56393" s="38"/>
    </row>
    <row r="56394" spans="44:74">
      <c r="AR56394" s="8"/>
      <c r="BV56394" s="38"/>
    </row>
    <row r="56395" spans="44:74">
      <c r="AR56395" s="8"/>
      <c r="BV56395" s="38"/>
    </row>
    <row r="56396" spans="44:74">
      <c r="AR56396" s="8"/>
      <c r="BV56396" s="38"/>
    </row>
    <row r="56397" spans="44:74">
      <c r="AR56397" s="8"/>
      <c r="BV56397" s="38"/>
    </row>
    <row r="56398" spans="44:74">
      <c r="AR56398" s="8"/>
      <c r="BV56398" s="38"/>
    </row>
    <row r="56399" spans="44:74">
      <c r="AR56399" s="8"/>
      <c r="BV56399" s="38"/>
    </row>
    <row r="56400" spans="44:74">
      <c r="AR56400" s="8"/>
      <c r="BV56400" s="38"/>
    </row>
    <row r="56401" spans="44:74">
      <c r="AR56401" s="8"/>
      <c r="BV56401" s="38"/>
    </row>
    <row r="56402" spans="44:74">
      <c r="AR56402" s="8"/>
      <c r="BV56402" s="38"/>
    </row>
    <row r="56403" spans="44:74">
      <c r="AR56403" s="8"/>
      <c r="BV56403" s="38"/>
    </row>
    <row r="56404" spans="44:74">
      <c r="AR56404" s="8"/>
      <c r="BV56404" s="38"/>
    </row>
    <row r="56405" spans="44:74">
      <c r="AR56405" s="8"/>
      <c r="BV56405" s="38"/>
    </row>
    <row r="56406" spans="44:74">
      <c r="AR56406" s="8"/>
      <c r="BV56406" s="38"/>
    </row>
    <row r="56407" spans="44:74">
      <c r="AR56407" s="8"/>
      <c r="BV56407" s="38"/>
    </row>
    <row r="56408" spans="44:74">
      <c r="AR56408" s="8"/>
      <c r="BV56408" s="38"/>
    </row>
    <row r="56409" spans="44:74">
      <c r="AR56409" s="8"/>
      <c r="BV56409" s="38"/>
    </row>
    <row r="56410" spans="44:74">
      <c r="AR56410" s="8"/>
      <c r="BV56410" s="38"/>
    </row>
    <row r="56411" spans="44:74">
      <c r="AR56411" s="8"/>
      <c r="BV56411" s="38"/>
    </row>
    <row r="56412" spans="44:74">
      <c r="AR56412" s="8"/>
      <c r="BV56412" s="38"/>
    </row>
    <row r="56413" spans="44:74">
      <c r="AR56413" s="8"/>
      <c r="BV56413" s="38"/>
    </row>
    <row r="56414" spans="44:74">
      <c r="AR56414" s="8"/>
      <c r="BV56414" s="38"/>
    </row>
    <row r="56415" spans="44:74">
      <c r="AR56415" s="8"/>
      <c r="BV56415" s="38"/>
    </row>
    <row r="56416" spans="44:74">
      <c r="AR56416" s="8"/>
      <c r="BV56416" s="38"/>
    </row>
    <row r="56417" spans="44:74">
      <c r="AR56417" s="8"/>
      <c r="BV56417" s="38"/>
    </row>
    <row r="56418" spans="44:74">
      <c r="AR56418" s="8"/>
      <c r="BV56418" s="38"/>
    </row>
    <row r="56419" spans="44:74">
      <c r="AR56419" s="8"/>
      <c r="BV56419" s="38"/>
    </row>
    <row r="56420" spans="44:74">
      <c r="AR56420" s="8"/>
      <c r="BV56420" s="38"/>
    </row>
    <row r="56421" spans="44:74">
      <c r="AR56421" s="8"/>
      <c r="BV56421" s="38"/>
    </row>
    <row r="56422" spans="44:74">
      <c r="AR56422" s="8"/>
      <c r="BV56422" s="38"/>
    </row>
    <row r="56423" spans="44:74">
      <c r="AR56423" s="8"/>
      <c r="BV56423" s="38"/>
    </row>
    <row r="56424" spans="44:74">
      <c r="AR56424" s="8"/>
      <c r="BV56424" s="38"/>
    </row>
    <row r="56425" spans="44:74">
      <c r="AR56425" s="8"/>
      <c r="BV56425" s="38"/>
    </row>
    <row r="56426" spans="44:74">
      <c r="AR56426" s="8"/>
      <c r="BV56426" s="38"/>
    </row>
    <row r="56427" spans="44:74">
      <c r="AR56427" s="8"/>
      <c r="BV56427" s="38"/>
    </row>
    <row r="56428" spans="44:74">
      <c r="AR56428" s="8"/>
      <c r="BV56428" s="38"/>
    </row>
    <row r="56429" spans="44:74">
      <c r="AR56429" s="8"/>
      <c r="BV56429" s="38"/>
    </row>
    <row r="56430" spans="44:74">
      <c r="AR56430" s="8"/>
      <c r="BV56430" s="38"/>
    </row>
    <row r="56431" spans="44:74">
      <c r="AR56431" s="8"/>
      <c r="BV56431" s="38"/>
    </row>
    <row r="56432" spans="44:74">
      <c r="AR56432" s="8"/>
      <c r="BV56432" s="38"/>
    </row>
    <row r="56433" spans="44:74">
      <c r="AR56433" s="8"/>
      <c r="BV56433" s="38"/>
    </row>
    <row r="56434" spans="44:74">
      <c r="AR56434" s="8"/>
      <c r="BV56434" s="38"/>
    </row>
    <row r="56435" spans="44:74">
      <c r="AR56435" s="8"/>
      <c r="BV56435" s="38"/>
    </row>
    <row r="56436" spans="44:74">
      <c r="AR56436" s="8"/>
      <c r="BV56436" s="38"/>
    </row>
    <row r="56437" spans="44:74">
      <c r="AR56437" s="8"/>
      <c r="BV56437" s="38"/>
    </row>
    <row r="56438" spans="44:74">
      <c r="AR56438" s="8"/>
      <c r="BV56438" s="38"/>
    </row>
    <row r="56439" spans="44:74">
      <c r="AR56439" s="8"/>
      <c r="BV56439" s="38"/>
    </row>
    <row r="56440" spans="44:74">
      <c r="AR56440" s="8"/>
      <c r="BV56440" s="38"/>
    </row>
    <row r="56441" spans="44:74">
      <c r="AR56441" s="8"/>
      <c r="BV56441" s="38"/>
    </row>
    <row r="56442" spans="44:74">
      <c r="AR56442" s="8"/>
      <c r="BV56442" s="38"/>
    </row>
    <row r="56443" spans="44:74">
      <c r="AR56443" s="8"/>
      <c r="BV56443" s="38"/>
    </row>
    <row r="56444" spans="44:74">
      <c r="AR56444" s="8"/>
      <c r="BV56444" s="38"/>
    </row>
    <row r="56445" spans="44:74">
      <c r="AR56445" s="8"/>
      <c r="BV56445" s="38"/>
    </row>
    <row r="56446" spans="44:74">
      <c r="AR56446" s="8"/>
      <c r="BV56446" s="38"/>
    </row>
    <row r="56447" spans="44:74">
      <c r="AR56447" s="8"/>
      <c r="BV56447" s="38"/>
    </row>
    <row r="56448" spans="44:74">
      <c r="AR56448" s="8"/>
      <c r="BV56448" s="38"/>
    </row>
    <row r="56449" spans="44:74">
      <c r="AR56449" s="8"/>
      <c r="BV56449" s="38"/>
    </row>
    <row r="56450" spans="44:74">
      <c r="AR56450" s="8"/>
      <c r="BV56450" s="38"/>
    </row>
    <row r="56451" spans="44:74">
      <c r="AR56451" s="8"/>
      <c r="BV56451" s="38"/>
    </row>
    <row r="56452" spans="44:74">
      <c r="AR56452" s="8"/>
      <c r="BV56452" s="38"/>
    </row>
    <row r="56453" spans="44:74">
      <c r="AR56453" s="8"/>
      <c r="BV56453" s="38"/>
    </row>
    <row r="56454" spans="44:74">
      <c r="AR56454" s="8"/>
      <c r="BV56454" s="38"/>
    </row>
    <row r="56455" spans="44:74">
      <c r="AR56455" s="8"/>
      <c r="BV56455" s="38"/>
    </row>
    <row r="56456" spans="44:74">
      <c r="AR56456" s="8"/>
      <c r="BV56456" s="38"/>
    </row>
    <row r="56457" spans="44:74">
      <c r="AR56457" s="8"/>
      <c r="BV56457" s="38"/>
    </row>
    <row r="56458" spans="44:74">
      <c r="AR56458" s="8"/>
      <c r="BV56458" s="38"/>
    </row>
    <row r="56459" spans="44:74">
      <c r="AR56459" s="8"/>
      <c r="BV56459" s="38"/>
    </row>
    <row r="56460" spans="44:74">
      <c r="AR56460" s="8"/>
      <c r="BV56460" s="38"/>
    </row>
    <row r="56461" spans="44:74">
      <c r="AR56461" s="8"/>
      <c r="BV56461" s="38"/>
    </row>
    <row r="56462" spans="44:74">
      <c r="AR56462" s="8"/>
      <c r="BV56462" s="38"/>
    </row>
    <row r="56463" spans="44:74">
      <c r="AR56463" s="8"/>
      <c r="BV56463" s="38"/>
    </row>
    <row r="56464" spans="44:74">
      <c r="AR56464" s="8"/>
      <c r="BV56464" s="38"/>
    </row>
    <row r="56465" spans="44:74">
      <c r="AR56465" s="8"/>
      <c r="BV56465" s="38"/>
    </row>
    <row r="56466" spans="44:74">
      <c r="AR56466" s="8"/>
      <c r="BV56466" s="38"/>
    </row>
    <row r="56467" spans="44:74">
      <c r="AR56467" s="8"/>
      <c r="BV56467" s="38"/>
    </row>
    <row r="56468" spans="44:74">
      <c r="AR56468" s="8"/>
      <c r="BV56468" s="38"/>
    </row>
    <row r="56469" spans="44:74">
      <c r="AR56469" s="8"/>
      <c r="BV56469" s="38"/>
    </row>
    <row r="56470" spans="44:74">
      <c r="AR56470" s="8"/>
      <c r="BV56470" s="38"/>
    </row>
    <row r="56471" spans="44:74">
      <c r="AR56471" s="8"/>
      <c r="BV56471" s="38"/>
    </row>
    <row r="56472" spans="44:74">
      <c r="AR56472" s="8"/>
      <c r="BV56472" s="38"/>
    </row>
    <row r="56473" spans="44:74">
      <c r="AR56473" s="8"/>
      <c r="BV56473" s="38"/>
    </row>
    <row r="56474" spans="44:74">
      <c r="AR56474" s="8"/>
      <c r="BV56474" s="38"/>
    </row>
    <row r="56475" spans="44:74">
      <c r="AR56475" s="8"/>
      <c r="BV56475" s="38"/>
    </row>
    <row r="56476" spans="44:74">
      <c r="AR56476" s="8"/>
      <c r="BV56476" s="38"/>
    </row>
    <row r="56477" spans="44:74">
      <c r="AR56477" s="8"/>
      <c r="BV56477" s="38"/>
    </row>
    <row r="56478" spans="44:74">
      <c r="AR56478" s="8"/>
      <c r="BV56478" s="38"/>
    </row>
    <row r="56479" spans="44:74">
      <c r="AR56479" s="8"/>
      <c r="BV56479" s="38"/>
    </row>
    <row r="56480" spans="44:74">
      <c r="AR56480" s="8"/>
      <c r="BV56480" s="38"/>
    </row>
    <row r="56481" spans="44:74">
      <c r="AR56481" s="8"/>
      <c r="BV56481" s="38"/>
    </row>
    <row r="56482" spans="44:74">
      <c r="AR56482" s="8"/>
      <c r="BV56482" s="38"/>
    </row>
    <row r="56483" spans="44:74">
      <c r="AR56483" s="8"/>
      <c r="BV56483" s="38"/>
    </row>
    <row r="56484" spans="44:74">
      <c r="AR56484" s="8"/>
      <c r="BV56484" s="38"/>
    </row>
    <row r="56485" spans="44:74">
      <c r="AR56485" s="8"/>
      <c r="BV56485" s="38"/>
    </row>
    <row r="56486" spans="44:74">
      <c r="AR56486" s="8"/>
      <c r="BV56486" s="38"/>
    </row>
    <row r="56487" spans="44:74">
      <c r="AR56487" s="8"/>
      <c r="BV56487" s="38"/>
    </row>
    <row r="56488" spans="44:74">
      <c r="AR56488" s="8"/>
      <c r="BV56488" s="38"/>
    </row>
    <row r="56489" spans="44:74">
      <c r="AR56489" s="8"/>
      <c r="BV56489" s="38"/>
    </row>
    <row r="56490" spans="44:74">
      <c r="AR56490" s="8"/>
      <c r="BV56490" s="38"/>
    </row>
    <row r="56491" spans="44:74">
      <c r="AR56491" s="8"/>
      <c r="BV56491" s="38"/>
    </row>
    <row r="56492" spans="44:74">
      <c r="AR56492" s="8"/>
      <c r="BV56492" s="38"/>
    </row>
    <row r="56493" spans="44:74">
      <c r="AR56493" s="8"/>
      <c r="BV56493" s="38"/>
    </row>
    <row r="56494" spans="44:74">
      <c r="AR56494" s="8"/>
      <c r="BV56494" s="38"/>
    </row>
    <row r="56495" spans="44:74">
      <c r="AR56495" s="8"/>
      <c r="BV56495" s="38"/>
    </row>
    <row r="56496" spans="44:74">
      <c r="AR56496" s="8"/>
      <c r="BV56496" s="38"/>
    </row>
    <row r="56497" spans="44:74">
      <c r="AR56497" s="8"/>
      <c r="BV56497" s="38"/>
    </row>
    <row r="56498" spans="44:74">
      <c r="AR56498" s="8"/>
      <c r="BV56498" s="38"/>
    </row>
    <row r="56499" spans="44:74">
      <c r="AR56499" s="8"/>
      <c r="BV56499" s="38"/>
    </row>
    <row r="56500" spans="44:74">
      <c r="AR56500" s="8"/>
      <c r="BV56500" s="38"/>
    </row>
    <row r="56501" spans="44:74">
      <c r="AR56501" s="8"/>
      <c r="BV56501" s="38"/>
    </row>
    <row r="56502" spans="44:74">
      <c r="AR56502" s="8"/>
      <c r="BV56502" s="38"/>
    </row>
    <row r="56503" spans="44:74">
      <c r="AR56503" s="8"/>
      <c r="BV56503" s="38"/>
    </row>
    <row r="56504" spans="44:74">
      <c r="AR56504" s="8"/>
      <c r="BV56504" s="38"/>
    </row>
    <row r="56505" spans="44:74">
      <c r="AR56505" s="8"/>
      <c r="BV56505" s="38"/>
    </row>
    <row r="56506" spans="44:74">
      <c r="AR56506" s="8"/>
      <c r="BV56506" s="38"/>
    </row>
    <row r="56507" spans="44:74">
      <c r="AR56507" s="8"/>
      <c r="BV56507" s="38"/>
    </row>
    <row r="56508" spans="44:74">
      <c r="AR56508" s="8"/>
      <c r="BV56508" s="38"/>
    </row>
    <row r="56509" spans="44:74">
      <c r="AR56509" s="8"/>
      <c r="BV56509" s="38"/>
    </row>
    <row r="56510" spans="44:74">
      <c r="AR56510" s="8"/>
      <c r="BV56510" s="38"/>
    </row>
    <row r="56511" spans="44:74">
      <c r="AR56511" s="8"/>
      <c r="BV56511" s="38"/>
    </row>
    <row r="56512" spans="44:74">
      <c r="AR56512" s="8"/>
      <c r="BV56512" s="38"/>
    </row>
    <row r="56513" spans="44:74">
      <c r="AR56513" s="8"/>
      <c r="BV56513" s="38"/>
    </row>
    <row r="56514" spans="44:74">
      <c r="AR56514" s="8"/>
      <c r="BV56514" s="38"/>
    </row>
    <row r="56515" spans="44:74">
      <c r="AR56515" s="8"/>
      <c r="BV56515" s="38"/>
    </row>
    <row r="56516" spans="44:74">
      <c r="AR56516" s="8"/>
      <c r="BV56516" s="38"/>
    </row>
    <row r="56517" spans="44:74">
      <c r="AR56517" s="8"/>
      <c r="BV56517" s="38"/>
    </row>
    <row r="56518" spans="44:74">
      <c r="AR56518" s="8"/>
      <c r="BV56518" s="38"/>
    </row>
    <row r="56519" spans="44:74">
      <c r="AR56519" s="8"/>
      <c r="BV56519" s="38"/>
    </row>
    <row r="56520" spans="44:74">
      <c r="AR56520" s="8"/>
      <c r="BV56520" s="38"/>
    </row>
    <row r="56521" spans="44:74">
      <c r="AR56521" s="8"/>
      <c r="BV56521" s="38"/>
    </row>
    <row r="56522" spans="44:74">
      <c r="AR56522" s="8"/>
      <c r="BV56522" s="38"/>
    </row>
    <row r="56523" spans="44:74">
      <c r="AR56523" s="8"/>
      <c r="BV56523" s="38"/>
    </row>
    <row r="56524" spans="44:74">
      <c r="AR56524" s="8"/>
      <c r="BV56524" s="38"/>
    </row>
    <row r="56525" spans="44:74">
      <c r="AR56525" s="8"/>
      <c r="BV56525" s="38"/>
    </row>
    <row r="56526" spans="44:74">
      <c r="AR56526" s="8"/>
      <c r="BV56526" s="38"/>
    </row>
    <row r="56527" spans="44:74">
      <c r="AR56527" s="8"/>
      <c r="BV56527" s="38"/>
    </row>
    <row r="56528" spans="44:74">
      <c r="AR56528" s="8"/>
      <c r="BV56528" s="38"/>
    </row>
    <row r="56529" spans="44:74">
      <c r="AR56529" s="8"/>
      <c r="BV56529" s="38"/>
    </row>
    <row r="56530" spans="44:74">
      <c r="AR56530" s="8"/>
      <c r="BV56530" s="38"/>
    </row>
    <row r="56531" spans="44:74">
      <c r="AR56531" s="8"/>
      <c r="BV56531" s="38"/>
    </row>
    <row r="56532" spans="44:74">
      <c r="AR56532" s="8"/>
      <c r="BV56532" s="38"/>
    </row>
    <row r="56533" spans="44:74">
      <c r="AR56533" s="8"/>
      <c r="BV56533" s="38"/>
    </row>
    <row r="56534" spans="44:74">
      <c r="AR56534" s="8"/>
      <c r="BV56534" s="38"/>
    </row>
    <row r="56535" spans="44:74">
      <c r="AR56535" s="8"/>
      <c r="BV56535" s="38"/>
    </row>
    <row r="56536" spans="44:74">
      <c r="AR56536" s="8"/>
      <c r="BV56536" s="38"/>
    </row>
    <row r="56537" spans="44:74">
      <c r="AR56537" s="8"/>
      <c r="BV56537" s="38"/>
    </row>
    <row r="56538" spans="44:74">
      <c r="AR56538" s="8"/>
      <c r="BV56538" s="38"/>
    </row>
    <row r="56539" spans="44:74">
      <c r="AR56539" s="8"/>
      <c r="BV56539" s="38"/>
    </row>
    <row r="56540" spans="44:74">
      <c r="AR56540" s="8"/>
      <c r="BV56540" s="38"/>
    </row>
    <row r="56541" spans="44:74">
      <c r="AR56541" s="8"/>
      <c r="BV56541" s="38"/>
    </row>
    <row r="56542" spans="44:74">
      <c r="AR56542" s="8"/>
      <c r="BV56542" s="38"/>
    </row>
    <row r="56543" spans="44:74">
      <c r="AR56543" s="8"/>
      <c r="BV56543" s="38"/>
    </row>
    <row r="56544" spans="44:74">
      <c r="AR56544" s="8"/>
      <c r="BV56544" s="38"/>
    </row>
    <row r="56545" spans="44:74">
      <c r="AR56545" s="8"/>
      <c r="BV56545" s="38"/>
    </row>
    <row r="56546" spans="44:74">
      <c r="AR56546" s="8"/>
      <c r="BV56546" s="38"/>
    </row>
    <row r="56547" spans="44:74">
      <c r="AR56547" s="8"/>
      <c r="BV56547" s="38"/>
    </row>
    <row r="56548" spans="44:74">
      <c r="AR56548" s="8"/>
      <c r="BV56548" s="38"/>
    </row>
    <row r="56549" spans="44:74">
      <c r="AR56549" s="8"/>
      <c r="BV56549" s="38"/>
    </row>
    <row r="56550" spans="44:74">
      <c r="AR56550" s="8"/>
      <c r="BV56550" s="38"/>
    </row>
    <row r="56551" spans="44:74">
      <c r="AR56551" s="8"/>
      <c r="BV56551" s="38"/>
    </row>
    <row r="56552" spans="44:74">
      <c r="AR56552" s="8"/>
      <c r="BV56552" s="38"/>
    </row>
    <row r="56553" spans="44:74">
      <c r="AR56553" s="8"/>
      <c r="BV56553" s="38"/>
    </row>
    <row r="56554" spans="44:74">
      <c r="AR56554" s="8"/>
      <c r="BV56554" s="38"/>
    </row>
    <row r="56555" spans="44:74">
      <c r="AR56555" s="8"/>
      <c r="BV56555" s="38"/>
    </row>
    <row r="56556" spans="44:74">
      <c r="AR56556" s="8"/>
      <c r="BV56556" s="38"/>
    </row>
    <row r="56557" spans="44:74">
      <c r="AR56557" s="8"/>
      <c r="BV56557" s="38"/>
    </row>
    <row r="56558" spans="44:74">
      <c r="AR56558" s="8"/>
      <c r="BV56558" s="38"/>
    </row>
    <row r="56559" spans="44:74">
      <c r="AR56559" s="8"/>
      <c r="BV56559" s="38"/>
    </row>
    <row r="56560" spans="44:74">
      <c r="AR56560" s="8"/>
      <c r="BV56560" s="38"/>
    </row>
    <row r="56561" spans="44:74">
      <c r="AR56561" s="8"/>
      <c r="BV56561" s="38"/>
    </row>
    <row r="56562" spans="44:74">
      <c r="AR56562" s="8"/>
      <c r="BV56562" s="38"/>
    </row>
    <row r="56563" spans="44:74">
      <c r="AR56563" s="8"/>
      <c r="BV56563" s="38"/>
    </row>
    <row r="56564" spans="44:74">
      <c r="AR56564" s="8"/>
      <c r="BV56564" s="38"/>
    </row>
    <row r="56565" spans="44:74">
      <c r="AR56565" s="8"/>
      <c r="BV56565" s="38"/>
    </row>
    <row r="56566" spans="44:74">
      <c r="AR56566" s="8"/>
      <c r="BV56566" s="38"/>
    </row>
    <row r="56567" spans="44:74">
      <c r="AR56567" s="8"/>
      <c r="BV56567" s="38"/>
    </row>
    <row r="56568" spans="44:74">
      <c r="AR56568" s="8"/>
      <c r="BV56568" s="38"/>
    </row>
    <row r="56569" spans="44:74">
      <c r="AR56569" s="8"/>
      <c r="BV56569" s="38"/>
    </row>
    <row r="56570" spans="44:74">
      <c r="AR56570" s="8"/>
      <c r="BV56570" s="38"/>
    </row>
    <row r="56571" spans="44:74">
      <c r="AR56571" s="8"/>
      <c r="BV56571" s="38"/>
    </row>
    <row r="56572" spans="44:74">
      <c r="AR56572" s="8"/>
      <c r="BV56572" s="38"/>
    </row>
    <row r="56573" spans="44:74">
      <c r="AR56573" s="8"/>
      <c r="BV56573" s="38"/>
    </row>
    <row r="56574" spans="44:74">
      <c r="AR56574" s="8"/>
      <c r="BV56574" s="38"/>
    </row>
    <row r="56575" spans="44:74">
      <c r="AR56575" s="8"/>
      <c r="BV56575" s="38"/>
    </row>
    <row r="56576" spans="44:74">
      <c r="AR56576" s="8"/>
      <c r="BV56576" s="38"/>
    </row>
    <row r="56577" spans="44:74">
      <c r="AR56577" s="8"/>
      <c r="BV56577" s="38"/>
    </row>
    <row r="56578" spans="44:74">
      <c r="AR56578" s="8"/>
      <c r="BV56578" s="38"/>
    </row>
    <row r="56579" spans="44:74">
      <c r="AR56579" s="8"/>
      <c r="BV56579" s="38"/>
    </row>
    <row r="56580" spans="44:74">
      <c r="AR56580" s="8"/>
      <c r="BV56580" s="38"/>
    </row>
    <row r="56581" spans="44:74">
      <c r="AR56581" s="8"/>
      <c r="BV56581" s="38"/>
    </row>
    <row r="56582" spans="44:74">
      <c r="AR56582" s="8"/>
      <c r="BV56582" s="38"/>
    </row>
    <row r="56583" spans="44:74">
      <c r="AR56583" s="8"/>
      <c r="BV56583" s="38"/>
    </row>
    <row r="56584" spans="44:74">
      <c r="AR56584" s="8"/>
      <c r="BV56584" s="38"/>
    </row>
    <row r="56585" spans="44:74">
      <c r="AR56585" s="8"/>
      <c r="BV56585" s="38"/>
    </row>
    <row r="56586" spans="44:74">
      <c r="AR56586" s="8"/>
      <c r="BV56586" s="38"/>
    </row>
    <row r="56587" spans="44:74">
      <c r="AR56587" s="8"/>
      <c r="BV56587" s="38"/>
    </row>
    <row r="56588" spans="44:74">
      <c r="AR56588" s="8"/>
      <c r="BV56588" s="38"/>
    </row>
    <row r="56589" spans="44:74">
      <c r="AR56589" s="8"/>
      <c r="BV56589" s="38"/>
    </row>
    <row r="56590" spans="44:74">
      <c r="AR56590" s="8"/>
      <c r="BV56590" s="38"/>
    </row>
    <row r="56591" spans="44:74">
      <c r="AR56591" s="8"/>
      <c r="BV56591" s="38"/>
    </row>
    <row r="56592" spans="44:74">
      <c r="AR56592" s="8"/>
      <c r="BV56592" s="38"/>
    </row>
    <row r="56593" spans="44:74">
      <c r="AR56593" s="8"/>
      <c r="BV56593" s="38"/>
    </row>
    <row r="56594" spans="44:74">
      <c r="AR56594" s="8"/>
      <c r="BV56594" s="38"/>
    </row>
    <row r="56595" spans="44:74">
      <c r="AR56595" s="8"/>
      <c r="BV56595" s="38"/>
    </row>
    <row r="56596" spans="44:74">
      <c r="AR56596" s="8"/>
      <c r="BV56596" s="38"/>
    </row>
    <row r="56597" spans="44:74">
      <c r="AR56597" s="8"/>
      <c r="BV56597" s="38"/>
    </row>
    <row r="56598" spans="44:74">
      <c r="AR56598" s="8"/>
      <c r="BV56598" s="38"/>
    </row>
    <row r="56599" spans="44:74">
      <c r="AR56599" s="8"/>
      <c r="BV56599" s="38"/>
    </row>
    <row r="56600" spans="44:74">
      <c r="AR56600" s="8"/>
      <c r="BV56600" s="38"/>
    </row>
    <row r="56601" spans="44:74">
      <c r="AR56601" s="8"/>
      <c r="BV56601" s="38"/>
    </row>
    <row r="56602" spans="44:74">
      <c r="AR56602" s="8"/>
      <c r="BV56602" s="38"/>
    </row>
    <row r="56603" spans="44:74">
      <c r="AR56603" s="8"/>
      <c r="BV56603" s="38"/>
    </row>
    <row r="56604" spans="44:74">
      <c r="AR56604" s="8"/>
      <c r="BV56604" s="38"/>
    </row>
    <row r="56605" spans="44:74">
      <c r="AR56605" s="8"/>
      <c r="BV56605" s="38"/>
    </row>
    <row r="56606" spans="44:74">
      <c r="AR56606" s="8"/>
      <c r="BV56606" s="38"/>
    </row>
    <row r="56607" spans="44:74">
      <c r="AR56607" s="8"/>
      <c r="BV56607" s="38"/>
    </row>
    <row r="56608" spans="44:74">
      <c r="AR56608" s="8"/>
      <c r="BV56608" s="38"/>
    </row>
    <row r="56609" spans="44:74">
      <c r="AR56609" s="8"/>
      <c r="BV56609" s="38"/>
    </row>
    <row r="56610" spans="44:74">
      <c r="AR56610" s="8"/>
      <c r="BV56610" s="38"/>
    </row>
    <row r="56611" spans="44:74">
      <c r="AR56611" s="8"/>
      <c r="BV56611" s="38"/>
    </row>
    <row r="56612" spans="44:74">
      <c r="AR56612" s="8"/>
      <c r="BV56612" s="38"/>
    </row>
    <row r="56613" spans="44:74">
      <c r="AR56613" s="8"/>
      <c r="BV56613" s="38"/>
    </row>
    <row r="56614" spans="44:74">
      <c r="AR56614" s="8"/>
      <c r="BV56614" s="38"/>
    </row>
    <row r="56615" spans="44:74">
      <c r="AR56615" s="8"/>
      <c r="BV56615" s="38"/>
    </row>
    <row r="56616" spans="44:74">
      <c r="AR56616" s="8"/>
      <c r="BV56616" s="38"/>
    </row>
    <row r="56617" spans="44:74">
      <c r="AR56617" s="8"/>
      <c r="BV56617" s="38"/>
    </row>
    <row r="56618" spans="44:74">
      <c r="AR56618" s="8"/>
      <c r="BV56618" s="38"/>
    </row>
    <row r="56619" spans="44:74">
      <c r="AR56619" s="8"/>
      <c r="BV56619" s="38"/>
    </row>
    <row r="56620" spans="44:74">
      <c r="AR56620" s="8"/>
      <c r="BV56620" s="38"/>
    </row>
    <row r="56621" spans="44:74">
      <c r="AR56621" s="8"/>
      <c r="BV56621" s="38"/>
    </row>
    <row r="56622" spans="44:74">
      <c r="AR56622" s="8"/>
      <c r="BV56622" s="38"/>
    </row>
    <row r="56623" spans="44:74">
      <c r="AR56623" s="8"/>
      <c r="BV56623" s="38"/>
    </row>
    <row r="56624" spans="44:74">
      <c r="AR56624" s="8"/>
      <c r="BV56624" s="38"/>
    </row>
    <row r="56625" spans="44:74">
      <c r="AR56625" s="8"/>
      <c r="BV56625" s="38"/>
    </row>
    <row r="56626" spans="44:74">
      <c r="AR56626" s="8"/>
      <c r="BV56626" s="38"/>
    </row>
    <row r="56627" spans="44:74">
      <c r="AR56627" s="8"/>
      <c r="BV56627" s="38"/>
    </row>
    <row r="56628" spans="44:74">
      <c r="AR56628" s="8"/>
      <c r="BV56628" s="38"/>
    </row>
    <row r="56629" spans="44:74">
      <c r="AR56629" s="8"/>
      <c r="BV56629" s="38"/>
    </row>
    <row r="56630" spans="44:74">
      <c r="AR56630" s="8"/>
      <c r="BV56630" s="38"/>
    </row>
    <row r="56631" spans="44:74">
      <c r="AR56631" s="8"/>
      <c r="BV56631" s="38"/>
    </row>
    <row r="56632" spans="44:74">
      <c r="AR56632" s="8"/>
      <c r="BV56632" s="38"/>
    </row>
    <row r="56633" spans="44:74">
      <c r="AR56633" s="8"/>
      <c r="BV56633" s="38"/>
    </row>
    <row r="56634" spans="44:74">
      <c r="AR56634" s="8"/>
      <c r="BV56634" s="38"/>
    </row>
    <row r="56635" spans="44:74">
      <c r="AR56635" s="8"/>
      <c r="BV56635" s="38"/>
    </row>
    <row r="56636" spans="44:74">
      <c r="AR56636" s="8"/>
      <c r="BV56636" s="38"/>
    </row>
    <row r="56637" spans="44:74">
      <c r="AR56637" s="8"/>
      <c r="BV56637" s="38"/>
    </row>
    <row r="56638" spans="44:74">
      <c r="AR56638" s="8"/>
      <c r="BV56638" s="38"/>
    </row>
    <row r="56639" spans="44:74">
      <c r="AR56639" s="8"/>
      <c r="BV56639" s="38"/>
    </row>
    <row r="56640" spans="44:74">
      <c r="AR56640" s="8"/>
      <c r="BV56640" s="38"/>
    </row>
    <row r="56641" spans="44:74">
      <c r="AR56641" s="8"/>
      <c r="BV56641" s="38"/>
    </row>
    <row r="56642" spans="44:74">
      <c r="AR56642" s="8"/>
      <c r="BV56642" s="38"/>
    </row>
    <row r="56643" spans="44:74">
      <c r="AR56643" s="8"/>
      <c r="BV56643" s="38"/>
    </row>
    <row r="56644" spans="44:74">
      <c r="AR56644" s="8"/>
      <c r="BV56644" s="38"/>
    </row>
    <row r="56645" spans="44:74">
      <c r="AR56645" s="8"/>
      <c r="BV56645" s="38"/>
    </row>
    <row r="56646" spans="44:74">
      <c r="AR56646" s="8"/>
      <c r="BV56646" s="38"/>
    </row>
    <row r="56647" spans="44:74">
      <c r="AR56647" s="8"/>
      <c r="BV56647" s="38"/>
    </row>
    <row r="56648" spans="44:74">
      <c r="AR56648" s="8"/>
      <c r="BV56648" s="38"/>
    </row>
    <row r="56649" spans="44:74">
      <c r="AR56649" s="8"/>
      <c r="BV56649" s="38"/>
    </row>
    <row r="56650" spans="44:74">
      <c r="AR56650" s="8"/>
      <c r="BV56650" s="38"/>
    </row>
    <row r="56651" spans="44:74">
      <c r="AR56651" s="8"/>
      <c r="BV56651" s="38"/>
    </row>
    <row r="56652" spans="44:74">
      <c r="AR56652" s="8"/>
      <c r="BV56652" s="38"/>
    </row>
    <row r="56653" spans="44:74">
      <c r="AR56653" s="8"/>
      <c r="BV56653" s="38"/>
    </row>
    <row r="56654" spans="44:74">
      <c r="AR56654" s="8"/>
      <c r="BV56654" s="38"/>
    </row>
    <row r="56655" spans="44:74">
      <c r="AR56655" s="8"/>
      <c r="BV56655" s="38"/>
    </row>
    <row r="56656" spans="44:74">
      <c r="AR56656" s="8"/>
      <c r="BV56656" s="38"/>
    </row>
    <row r="56657" spans="44:74">
      <c r="AR56657" s="8"/>
      <c r="BV56657" s="38"/>
    </row>
    <row r="56658" spans="44:74">
      <c r="AR56658" s="8"/>
      <c r="BV56658" s="38"/>
    </row>
    <row r="56659" spans="44:74">
      <c r="AR56659" s="8"/>
      <c r="BV56659" s="38"/>
    </row>
    <row r="56660" spans="44:74">
      <c r="AR56660" s="8"/>
      <c r="BV56660" s="38"/>
    </row>
    <row r="56661" spans="44:74">
      <c r="AR56661" s="8"/>
      <c r="BV56661" s="38"/>
    </row>
    <row r="56662" spans="44:74">
      <c r="AR56662" s="8"/>
      <c r="BV56662" s="38"/>
    </row>
    <row r="56663" spans="44:74">
      <c r="AR56663" s="8"/>
      <c r="BV56663" s="38"/>
    </row>
    <row r="56664" spans="44:74">
      <c r="AR56664" s="8"/>
      <c r="BV56664" s="38"/>
    </row>
    <row r="56665" spans="44:74">
      <c r="AR56665" s="8"/>
      <c r="BV56665" s="38"/>
    </row>
    <row r="56666" spans="44:74">
      <c r="AR56666" s="8"/>
      <c r="BV56666" s="38"/>
    </row>
    <row r="56667" spans="44:74">
      <c r="AR56667" s="8"/>
      <c r="BV56667" s="38"/>
    </row>
    <row r="56668" spans="44:74">
      <c r="AR56668" s="8"/>
      <c r="BV56668" s="38"/>
    </row>
    <row r="56669" spans="44:74">
      <c r="AR56669" s="8"/>
      <c r="BV56669" s="38"/>
    </row>
    <row r="56670" spans="44:74">
      <c r="AR56670" s="8"/>
      <c r="BV56670" s="38"/>
    </row>
    <row r="56671" spans="44:74">
      <c r="AR56671" s="8"/>
      <c r="BV56671" s="38"/>
    </row>
    <row r="56672" spans="44:74">
      <c r="AR56672" s="8"/>
      <c r="BV56672" s="38"/>
    </row>
    <row r="56673" spans="44:74">
      <c r="AR56673" s="8"/>
      <c r="BV56673" s="38"/>
    </row>
    <row r="56674" spans="44:74">
      <c r="AR56674" s="8"/>
      <c r="BV56674" s="38"/>
    </row>
    <row r="56675" spans="44:74">
      <c r="AR56675" s="8"/>
      <c r="BV56675" s="38"/>
    </row>
    <row r="56676" spans="44:74">
      <c r="AR56676" s="8"/>
      <c r="BV56676" s="38"/>
    </row>
    <row r="56677" spans="44:74">
      <c r="AR56677" s="8"/>
      <c r="BV56677" s="38"/>
    </row>
    <row r="56678" spans="44:74">
      <c r="AR56678" s="8"/>
      <c r="BV56678" s="38"/>
    </row>
    <row r="56679" spans="44:74">
      <c r="AR56679" s="8"/>
      <c r="BV56679" s="38"/>
    </row>
    <row r="56680" spans="44:74">
      <c r="AR56680" s="8"/>
      <c r="BV56680" s="38"/>
    </row>
    <row r="56681" spans="44:74">
      <c r="AR56681" s="8"/>
      <c r="BV56681" s="38"/>
    </row>
    <row r="56682" spans="44:74">
      <c r="AR56682" s="8"/>
      <c r="BV56682" s="38"/>
    </row>
    <row r="56683" spans="44:74">
      <c r="AR56683" s="8"/>
      <c r="BV56683" s="38"/>
    </row>
    <row r="56684" spans="44:74">
      <c r="AR56684" s="8"/>
      <c r="BV56684" s="38"/>
    </row>
    <row r="56685" spans="44:74">
      <c r="AR56685" s="8"/>
      <c r="BV56685" s="38"/>
    </row>
    <row r="56686" spans="44:74">
      <c r="AR56686" s="8"/>
      <c r="BV56686" s="38"/>
    </row>
    <row r="56687" spans="44:74">
      <c r="AR56687" s="8"/>
      <c r="BV56687" s="38"/>
    </row>
    <row r="56688" spans="44:74">
      <c r="AR56688" s="8"/>
      <c r="BV56688" s="38"/>
    </row>
    <row r="56689" spans="44:74">
      <c r="AR56689" s="8"/>
      <c r="BV56689" s="38"/>
    </row>
    <row r="56690" spans="44:74">
      <c r="AR56690" s="8"/>
      <c r="BV56690" s="38"/>
    </row>
    <row r="56691" spans="44:74">
      <c r="AR56691" s="8"/>
      <c r="BV56691" s="38"/>
    </row>
    <row r="56692" spans="44:74">
      <c r="AR56692" s="8"/>
      <c r="BV56692" s="38"/>
    </row>
    <row r="56693" spans="44:74">
      <c r="AR56693" s="8"/>
      <c r="BV56693" s="38"/>
    </row>
    <row r="56694" spans="44:74">
      <c r="AR56694" s="8"/>
      <c r="BV56694" s="38"/>
    </row>
    <row r="56695" spans="44:74">
      <c r="AR56695" s="8"/>
      <c r="BV56695" s="38"/>
    </row>
    <row r="56696" spans="44:74">
      <c r="AR56696" s="8"/>
      <c r="BV56696" s="38"/>
    </row>
    <row r="56697" spans="44:74">
      <c r="AR56697" s="8"/>
      <c r="BV56697" s="38"/>
    </row>
    <row r="56698" spans="44:74">
      <c r="AR56698" s="8"/>
      <c r="BV56698" s="38"/>
    </row>
    <row r="56699" spans="44:74">
      <c r="AR56699" s="8"/>
      <c r="BV56699" s="38"/>
    </row>
    <row r="56700" spans="44:74">
      <c r="AR56700" s="8"/>
      <c r="BV56700" s="38"/>
    </row>
    <row r="56701" spans="44:74">
      <c r="AR56701" s="8"/>
      <c r="BV56701" s="38"/>
    </row>
    <row r="56702" spans="44:74">
      <c r="AR56702" s="8"/>
      <c r="BV56702" s="38"/>
    </row>
    <row r="56703" spans="44:74">
      <c r="AR56703" s="8"/>
      <c r="BV56703" s="38"/>
    </row>
    <row r="56704" spans="44:74">
      <c r="AR56704" s="8"/>
      <c r="BV56704" s="38"/>
    </row>
    <row r="56705" spans="44:74">
      <c r="AR56705" s="8"/>
      <c r="BV56705" s="38"/>
    </row>
    <row r="56706" spans="44:74">
      <c r="AR56706" s="8"/>
      <c r="BV56706" s="38"/>
    </row>
    <row r="56707" spans="44:74">
      <c r="AR56707" s="8"/>
      <c r="BV56707" s="38"/>
    </row>
    <row r="56708" spans="44:74">
      <c r="AR56708" s="8"/>
      <c r="BV56708" s="38"/>
    </row>
    <row r="56709" spans="44:74">
      <c r="AR56709" s="8"/>
      <c r="BV56709" s="38"/>
    </row>
    <row r="56710" spans="44:74">
      <c r="AR56710" s="8"/>
      <c r="BV56710" s="38"/>
    </row>
    <row r="56711" spans="44:74">
      <c r="AR56711" s="8"/>
      <c r="BV56711" s="38"/>
    </row>
    <row r="56712" spans="44:74">
      <c r="AR56712" s="8"/>
      <c r="BV56712" s="38"/>
    </row>
    <row r="56713" spans="44:74">
      <c r="AR56713" s="8"/>
      <c r="BV56713" s="38"/>
    </row>
    <row r="56714" spans="44:74">
      <c r="AR56714" s="8"/>
      <c r="BV56714" s="38"/>
    </row>
    <row r="56715" spans="44:74">
      <c r="AR56715" s="8"/>
      <c r="BV56715" s="38"/>
    </row>
    <row r="56716" spans="44:74">
      <c r="AR56716" s="8"/>
      <c r="BV56716" s="38"/>
    </row>
    <row r="56717" spans="44:74">
      <c r="AR56717" s="8"/>
      <c r="BV56717" s="38"/>
    </row>
    <row r="56718" spans="44:74">
      <c r="AR56718" s="8"/>
      <c r="BV56718" s="38"/>
    </row>
    <row r="56719" spans="44:74">
      <c r="AR56719" s="8"/>
      <c r="BV56719" s="38"/>
    </row>
    <row r="56720" spans="44:74">
      <c r="AR56720" s="8"/>
      <c r="BV56720" s="38"/>
    </row>
    <row r="56721" spans="44:74">
      <c r="AR56721" s="8"/>
      <c r="BV56721" s="38"/>
    </row>
    <row r="56722" spans="44:74">
      <c r="AR56722" s="8"/>
      <c r="BV56722" s="38"/>
    </row>
    <row r="56723" spans="44:74">
      <c r="AR56723" s="8"/>
      <c r="BV56723" s="38"/>
    </row>
    <row r="56724" spans="44:74">
      <c r="AR56724" s="8"/>
      <c r="BV56724" s="38"/>
    </row>
    <row r="56725" spans="44:74">
      <c r="AR56725" s="8"/>
      <c r="BV56725" s="38"/>
    </row>
    <row r="56726" spans="44:74">
      <c r="AR56726" s="8"/>
      <c r="BV56726" s="38"/>
    </row>
    <row r="56727" spans="44:74">
      <c r="AR56727" s="8"/>
      <c r="BV56727" s="38"/>
    </row>
    <row r="56728" spans="44:74">
      <c r="AR56728" s="8"/>
      <c r="BV56728" s="38"/>
    </row>
    <row r="56729" spans="44:74">
      <c r="AR56729" s="8"/>
      <c r="BV56729" s="38"/>
    </row>
    <row r="56730" spans="44:74">
      <c r="AR56730" s="8"/>
      <c r="BV56730" s="38"/>
    </row>
    <row r="56731" spans="44:74">
      <c r="AR56731" s="8"/>
      <c r="BV56731" s="38"/>
    </row>
    <row r="56732" spans="44:74">
      <c r="AR56732" s="8"/>
      <c r="BV56732" s="38"/>
    </row>
    <row r="56733" spans="44:74">
      <c r="AR56733" s="8"/>
      <c r="BV56733" s="38"/>
    </row>
    <row r="56734" spans="44:74">
      <c r="AR56734" s="8"/>
      <c r="BV56734" s="38"/>
    </row>
    <row r="56735" spans="44:74">
      <c r="AR56735" s="8"/>
      <c r="BV56735" s="38"/>
    </row>
    <row r="56736" spans="44:74">
      <c r="AR56736" s="8"/>
      <c r="BV56736" s="38"/>
    </row>
    <row r="56737" spans="44:74">
      <c r="AR56737" s="8"/>
      <c r="BV56737" s="38"/>
    </row>
    <row r="56738" spans="44:74">
      <c r="AR56738" s="8"/>
      <c r="BV56738" s="38"/>
    </row>
    <row r="56739" spans="44:74">
      <c r="AR56739" s="8"/>
      <c r="BV56739" s="38"/>
    </row>
    <row r="56740" spans="44:74">
      <c r="AR56740" s="8"/>
      <c r="BV56740" s="38"/>
    </row>
    <row r="56741" spans="44:74">
      <c r="AR56741" s="8"/>
      <c r="BV56741" s="38"/>
    </row>
    <row r="56742" spans="44:74">
      <c r="AR56742" s="8"/>
      <c r="BV56742" s="38"/>
    </row>
    <row r="56743" spans="44:74">
      <c r="AR56743" s="8"/>
      <c r="BV56743" s="38"/>
    </row>
    <row r="56744" spans="44:74">
      <c r="AR56744" s="8"/>
      <c r="BV56744" s="38"/>
    </row>
    <row r="56745" spans="44:74">
      <c r="AR56745" s="8"/>
      <c r="BV56745" s="38"/>
    </row>
    <row r="56746" spans="44:74">
      <c r="AR56746" s="8"/>
      <c r="BV56746" s="38"/>
    </row>
    <row r="56747" spans="44:74">
      <c r="AR56747" s="8"/>
      <c r="BV56747" s="38"/>
    </row>
    <row r="56748" spans="44:74">
      <c r="AR56748" s="8"/>
      <c r="BV56748" s="38"/>
    </row>
    <row r="56749" spans="44:74">
      <c r="AR56749" s="8"/>
      <c r="BV56749" s="38"/>
    </row>
    <row r="56750" spans="44:74">
      <c r="AR56750" s="8"/>
      <c r="BV56750" s="38"/>
    </row>
    <row r="56751" spans="44:74">
      <c r="AR56751" s="8"/>
      <c r="BV56751" s="38"/>
    </row>
    <row r="56752" spans="44:74">
      <c r="AR56752" s="8"/>
      <c r="BV56752" s="38"/>
    </row>
    <row r="56753" spans="44:74">
      <c r="AR56753" s="8"/>
      <c r="BV56753" s="38"/>
    </row>
    <row r="56754" spans="44:74">
      <c r="AR56754" s="8"/>
      <c r="BV56754" s="38"/>
    </row>
    <row r="56755" spans="44:74">
      <c r="AR56755" s="8"/>
      <c r="BV56755" s="38"/>
    </row>
    <row r="56756" spans="44:74">
      <c r="AR56756" s="8"/>
      <c r="BV56756" s="38"/>
    </row>
    <row r="56757" spans="44:74">
      <c r="AR56757" s="8"/>
      <c r="BV56757" s="38"/>
    </row>
    <row r="56758" spans="44:74">
      <c r="AR56758" s="8"/>
      <c r="BV56758" s="38"/>
    </row>
    <row r="56759" spans="44:74">
      <c r="AR56759" s="8"/>
      <c r="BV56759" s="38"/>
    </row>
    <row r="56760" spans="44:74">
      <c r="AR56760" s="8"/>
      <c r="BV56760" s="38"/>
    </row>
    <row r="56761" spans="44:74">
      <c r="AR56761" s="8"/>
      <c r="BV56761" s="38"/>
    </row>
    <row r="56762" spans="44:74">
      <c r="AR56762" s="8"/>
      <c r="BV56762" s="38"/>
    </row>
    <row r="56763" spans="44:74">
      <c r="AR56763" s="8"/>
      <c r="BV56763" s="38"/>
    </row>
    <row r="56764" spans="44:74">
      <c r="AR56764" s="8"/>
      <c r="BV56764" s="38"/>
    </row>
    <row r="56765" spans="44:74">
      <c r="AR56765" s="8"/>
      <c r="BV56765" s="38"/>
    </row>
    <row r="56766" spans="44:74">
      <c r="AR56766" s="8"/>
      <c r="BV56766" s="38"/>
    </row>
    <row r="56767" spans="44:74">
      <c r="AR56767" s="8"/>
      <c r="BV56767" s="38"/>
    </row>
    <row r="56768" spans="44:74">
      <c r="AR56768" s="8"/>
      <c r="BV56768" s="38"/>
    </row>
    <row r="56769" spans="44:74">
      <c r="AR56769" s="8"/>
      <c r="BV56769" s="38"/>
    </row>
    <row r="56770" spans="44:74">
      <c r="AR56770" s="8"/>
      <c r="BV56770" s="38"/>
    </row>
    <row r="56771" spans="44:74">
      <c r="AR56771" s="8"/>
      <c r="BV56771" s="38"/>
    </row>
    <row r="56772" spans="44:74">
      <c r="AR56772" s="8"/>
      <c r="BV56772" s="38"/>
    </row>
    <row r="56773" spans="44:74">
      <c r="AR56773" s="8"/>
      <c r="BV56773" s="38"/>
    </row>
    <row r="56774" spans="44:74">
      <c r="AR56774" s="8"/>
      <c r="BV56774" s="38"/>
    </row>
    <row r="56775" spans="44:74">
      <c r="AR56775" s="8"/>
      <c r="BV56775" s="38"/>
    </row>
    <row r="56776" spans="44:74">
      <c r="AR56776" s="8"/>
      <c r="BV56776" s="38"/>
    </row>
    <row r="56777" spans="44:74">
      <c r="AR56777" s="8"/>
      <c r="BV56777" s="38"/>
    </row>
    <row r="56778" spans="44:74">
      <c r="AR56778" s="8"/>
      <c r="BV56778" s="38"/>
    </row>
    <row r="56779" spans="44:74">
      <c r="AR56779" s="8"/>
      <c r="BV56779" s="38"/>
    </row>
    <row r="56780" spans="44:74">
      <c r="AR56780" s="8"/>
      <c r="BV56780" s="38"/>
    </row>
    <row r="56781" spans="44:74">
      <c r="AR56781" s="8"/>
      <c r="BV56781" s="38"/>
    </row>
    <row r="56782" spans="44:74">
      <c r="AR56782" s="8"/>
      <c r="BV56782" s="38"/>
    </row>
    <row r="56783" spans="44:74">
      <c r="AR56783" s="8"/>
      <c r="BV56783" s="38"/>
    </row>
    <row r="56784" spans="44:74">
      <c r="AR56784" s="8"/>
      <c r="BV56784" s="38"/>
    </row>
    <row r="56785" spans="44:74">
      <c r="AR56785" s="8"/>
      <c r="BV56785" s="38"/>
    </row>
    <row r="56786" spans="44:74">
      <c r="AR56786" s="8"/>
      <c r="BV56786" s="38"/>
    </row>
    <row r="56787" spans="44:74">
      <c r="AR56787" s="8"/>
      <c r="BV56787" s="38"/>
    </row>
    <row r="56788" spans="44:74">
      <c r="AR56788" s="8"/>
      <c r="BV56788" s="38"/>
    </row>
    <row r="56789" spans="44:74">
      <c r="AR56789" s="8"/>
      <c r="BV56789" s="38"/>
    </row>
    <row r="56790" spans="44:74">
      <c r="AR56790" s="8"/>
      <c r="BV56790" s="38"/>
    </row>
    <row r="56791" spans="44:74">
      <c r="AR56791" s="8"/>
      <c r="BV56791" s="38"/>
    </row>
    <row r="56792" spans="44:74">
      <c r="AR56792" s="8"/>
      <c r="BV56792" s="38"/>
    </row>
    <row r="56793" spans="44:74">
      <c r="AR56793" s="8"/>
      <c r="BV56793" s="38"/>
    </row>
    <row r="56794" spans="44:74">
      <c r="AR56794" s="8"/>
      <c r="BV56794" s="38"/>
    </row>
    <row r="56795" spans="44:74">
      <c r="AR56795" s="8"/>
      <c r="BV56795" s="38"/>
    </row>
    <row r="56796" spans="44:74">
      <c r="AR56796" s="8"/>
      <c r="BV56796" s="38"/>
    </row>
    <row r="56797" spans="44:74">
      <c r="AR56797" s="8"/>
      <c r="BV56797" s="38"/>
    </row>
    <row r="56798" spans="44:74">
      <c r="AR56798" s="8"/>
      <c r="BV56798" s="38"/>
    </row>
    <row r="56799" spans="44:74">
      <c r="AR56799" s="8"/>
      <c r="BV56799" s="38"/>
    </row>
    <row r="56800" spans="44:74">
      <c r="AR56800" s="8"/>
      <c r="BV56800" s="38"/>
    </row>
    <row r="56801" spans="44:74">
      <c r="AR56801" s="8"/>
      <c r="BV56801" s="38"/>
    </row>
    <row r="56802" spans="44:74">
      <c r="AR56802" s="8"/>
      <c r="BV56802" s="38"/>
    </row>
    <row r="56803" spans="44:74">
      <c r="AR56803" s="8"/>
      <c r="BV56803" s="38"/>
    </row>
    <row r="56804" spans="44:74">
      <c r="AR56804" s="8"/>
      <c r="BV56804" s="38"/>
    </row>
    <row r="56805" spans="44:74">
      <c r="AR56805" s="8"/>
      <c r="BV56805" s="38"/>
    </row>
    <row r="56806" spans="44:74">
      <c r="AR56806" s="8"/>
      <c r="BV56806" s="38"/>
    </row>
    <row r="56807" spans="44:74">
      <c r="AR56807" s="8"/>
      <c r="BV56807" s="38"/>
    </row>
    <row r="56808" spans="44:74">
      <c r="AR56808" s="8"/>
      <c r="BV56808" s="38"/>
    </row>
    <row r="56809" spans="44:74">
      <c r="AR56809" s="8"/>
      <c r="BV56809" s="38"/>
    </row>
    <row r="56810" spans="44:74">
      <c r="AR56810" s="8"/>
      <c r="BV56810" s="38"/>
    </row>
    <row r="56811" spans="44:74">
      <c r="AR56811" s="8"/>
      <c r="BV56811" s="38"/>
    </row>
    <row r="56812" spans="44:74">
      <c r="AR56812" s="8"/>
      <c r="BV56812" s="38"/>
    </row>
    <row r="56813" spans="44:74">
      <c r="AR56813" s="8"/>
      <c r="BV56813" s="38"/>
    </row>
    <row r="56814" spans="44:74">
      <c r="AR56814" s="8"/>
      <c r="BV56814" s="38"/>
    </row>
    <row r="56815" spans="44:74">
      <c r="AR56815" s="8"/>
      <c r="BV56815" s="38"/>
    </row>
    <row r="56816" spans="44:74">
      <c r="AR56816" s="8"/>
      <c r="BV56816" s="38"/>
    </row>
    <row r="56817" spans="44:74">
      <c r="AR56817" s="8"/>
      <c r="BV56817" s="38"/>
    </row>
    <row r="56818" spans="44:74">
      <c r="AR56818" s="8"/>
      <c r="BV56818" s="38"/>
    </row>
    <row r="56819" spans="44:74">
      <c r="AR56819" s="8"/>
      <c r="BV56819" s="38"/>
    </row>
    <row r="56820" spans="44:74">
      <c r="AR56820" s="8"/>
      <c r="BV56820" s="38"/>
    </row>
    <row r="56821" spans="44:74">
      <c r="AR56821" s="8"/>
      <c r="BV56821" s="38"/>
    </row>
    <row r="56822" spans="44:74">
      <c r="AR56822" s="8"/>
      <c r="BV56822" s="38"/>
    </row>
    <row r="56823" spans="44:74">
      <c r="AR56823" s="8"/>
      <c r="BV56823" s="38"/>
    </row>
    <row r="56824" spans="44:74">
      <c r="AR56824" s="8"/>
      <c r="BV56824" s="38"/>
    </row>
    <row r="56825" spans="44:74">
      <c r="AR56825" s="8"/>
      <c r="BV56825" s="38"/>
    </row>
    <row r="56826" spans="44:74">
      <c r="AR56826" s="8"/>
      <c r="BV56826" s="38"/>
    </row>
    <row r="56827" spans="44:74">
      <c r="AR56827" s="8"/>
      <c r="BV56827" s="38"/>
    </row>
    <row r="56828" spans="44:74">
      <c r="AR56828" s="8"/>
      <c r="BV56828" s="38"/>
    </row>
    <row r="56829" spans="44:74">
      <c r="AR56829" s="8"/>
      <c r="BV56829" s="38"/>
    </row>
    <row r="56830" spans="44:74">
      <c r="AR56830" s="8"/>
      <c r="BV56830" s="38"/>
    </row>
    <row r="56831" spans="44:74">
      <c r="AR56831" s="8"/>
      <c r="BV56831" s="38"/>
    </row>
    <row r="56832" spans="44:74">
      <c r="AR56832" s="8"/>
      <c r="BV56832" s="38"/>
    </row>
    <row r="56833" spans="44:74">
      <c r="AR56833" s="8"/>
      <c r="BV56833" s="38"/>
    </row>
    <row r="56834" spans="44:74">
      <c r="AR56834" s="8"/>
      <c r="BV56834" s="38"/>
    </row>
    <row r="56835" spans="44:74">
      <c r="AR56835" s="8"/>
      <c r="BV56835" s="38"/>
    </row>
    <row r="56836" spans="44:74">
      <c r="AR56836" s="8"/>
      <c r="BV56836" s="38"/>
    </row>
    <row r="56837" spans="44:74">
      <c r="AR56837" s="8"/>
      <c r="BV56837" s="38"/>
    </row>
    <row r="56838" spans="44:74">
      <c r="AR56838" s="8"/>
      <c r="BV56838" s="38"/>
    </row>
    <row r="56839" spans="44:74">
      <c r="AR56839" s="8"/>
      <c r="BV56839" s="38"/>
    </row>
    <row r="56840" spans="44:74">
      <c r="AR56840" s="8"/>
      <c r="BV56840" s="38"/>
    </row>
    <row r="56841" spans="44:74">
      <c r="AR56841" s="8"/>
      <c r="BV56841" s="38"/>
    </row>
    <row r="56842" spans="44:74">
      <c r="AR56842" s="8"/>
      <c r="BV56842" s="38"/>
    </row>
    <row r="56843" spans="44:74">
      <c r="AR56843" s="8"/>
      <c r="BV56843" s="38"/>
    </row>
    <row r="56844" spans="44:74">
      <c r="AR56844" s="8"/>
      <c r="BV56844" s="38"/>
    </row>
    <row r="56845" spans="44:74">
      <c r="AR56845" s="8"/>
      <c r="BV56845" s="38"/>
    </row>
    <row r="56846" spans="44:74">
      <c r="AR56846" s="8"/>
      <c r="BV56846" s="38"/>
    </row>
    <row r="56847" spans="44:74">
      <c r="AR56847" s="8"/>
      <c r="BV56847" s="38"/>
    </row>
    <row r="56848" spans="44:74">
      <c r="AR56848" s="8"/>
      <c r="BV56848" s="38"/>
    </row>
    <row r="56849" spans="44:74">
      <c r="AR56849" s="8"/>
      <c r="BV56849" s="38"/>
    </row>
    <row r="56850" spans="44:74">
      <c r="AR56850" s="8"/>
      <c r="BV56850" s="38"/>
    </row>
    <row r="56851" spans="44:74">
      <c r="AR56851" s="8"/>
      <c r="BV56851" s="38"/>
    </row>
    <row r="56852" spans="44:74">
      <c r="AR56852" s="8"/>
      <c r="BV56852" s="38"/>
    </row>
    <row r="56853" spans="44:74">
      <c r="AR56853" s="8"/>
      <c r="BV56853" s="38"/>
    </row>
    <row r="56854" spans="44:74">
      <c r="AR56854" s="8"/>
      <c r="BV56854" s="38"/>
    </row>
    <row r="56855" spans="44:74">
      <c r="AR56855" s="8"/>
      <c r="BV56855" s="38"/>
    </row>
    <row r="56856" spans="44:74">
      <c r="AR56856" s="8"/>
      <c r="BV56856" s="38"/>
    </row>
    <row r="56857" spans="44:74">
      <c r="AR56857" s="8"/>
      <c r="BV56857" s="38"/>
    </row>
    <row r="56858" spans="44:74">
      <c r="AR56858" s="8"/>
      <c r="BV56858" s="38"/>
    </row>
    <row r="56859" spans="44:74">
      <c r="AR56859" s="8"/>
      <c r="BV56859" s="38"/>
    </row>
    <row r="56860" spans="44:74">
      <c r="AR56860" s="8"/>
      <c r="BV56860" s="38"/>
    </row>
    <row r="56861" spans="44:74">
      <c r="AR56861" s="8"/>
      <c r="BV56861" s="38"/>
    </row>
    <row r="56862" spans="44:74">
      <c r="AR56862" s="8"/>
      <c r="BV56862" s="38"/>
    </row>
    <row r="56863" spans="44:74">
      <c r="AR56863" s="8"/>
      <c r="BV56863" s="38"/>
    </row>
    <row r="56864" spans="44:74">
      <c r="AR56864" s="8"/>
      <c r="BV56864" s="38"/>
    </row>
    <row r="56865" spans="44:74">
      <c r="AR56865" s="8"/>
      <c r="BV56865" s="38"/>
    </row>
    <row r="56866" spans="44:74">
      <c r="AR56866" s="8"/>
      <c r="BV56866" s="38"/>
    </row>
    <row r="56867" spans="44:74">
      <c r="AR56867" s="8"/>
      <c r="BV56867" s="38"/>
    </row>
    <row r="56868" spans="44:74">
      <c r="AR56868" s="8"/>
      <c r="BV56868" s="38"/>
    </row>
    <row r="56869" spans="44:74">
      <c r="AR56869" s="8"/>
      <c r="BV56869" s="38"/>
    </row>
    <row r="56870" spans="44:74">
      <c r="AR56870" s="8"/>
      <c r="BV56870" s="38"/>
    </row>
    <row r="56871" spans="44:74">
      <c r="AR56871" s="8"/>
      <c r="BV56871" s="38"/>
    </row>
    <row r="56872" spans="44:74">
      <c r="AR56872" s="8"/>
      <c r="BV56872" s="38"/>
    </row>
    <row r="56873" spans="44:74">
      <c r="AR56873" s="8"/>
      <c r="BV56873" s="38"/>
    </row>
    <row r="56874" spans="44:74">
      <c r="AR56874" s="8"/>
      <c r="BV56874" s="38"/>
    </row>
    <row r="56875" spans="44:74">
      <c r="AR56875" s="8"/>
      <c r="BV56875" s="38"/>
    </row>
    <row r="56876" spans="44:74">
      <c r="AR56876" s="8"/>
      <c r="BV56876" s="38"/>
    </row>
    <row r="56877" spans="44:74">
      <c r="AR56877" s="8"/>
      <c r="BV56877" s="38"/>
    </row>
    <row r="56878" spans="44:74">
      <c r="AR56878" s="8"/>
      <c r="BV56878" s="38"/>
    </row>
    <row r="56879" spans="44:74">
      <c r="AR56879" s="8"/>
      <c r="BV56879" s="38"/>
    </row>
    <row r="56880" spans="44:74">
      <c r="AR56880" s="8"/>
      <c r="BV56880" s="38"/>
    </row>
    <row r="56881" spans="44:74">
      <c r="AR56881" s="8"/>
      <c r="BV56881" s="38"/>
    </row>
    <row r="56882" spans="44:74">
      <c r="AR56882" s="8"/>
      <c r="BV56882" s="38"/>
    </row>
    <row r="56883" spans="44:74">
      <c r="AR56883" s="8"/>
      <c r="BV56883" s="38"/>
    </row>
    <row r="56884" spans="44:74">
      <c r="AR56884" s="8"/>
      <c r="BV56884" s="38"/>
    </row>
    <row r="56885" spans="44:74">
      <c r="AR56885" s="8"/>
      <c r="BV56885" s="38"/>
    </row>
    <row r="56886" spans="44:74">
      <c r="AR56886" s="8"/>
      <c r="BV56886" s="38"/>
    </row>
    <row r="56887" spans="44:74">
      <c r="AR56887" s="8"/>
      <c r="BV56887" s="38"/>
    </row>
    <row r="56888" spans="44:74">
      <c r="AR56888" s="8"/>
      <c r="BV56888" s="38"/>
    </row>
    <row r="56889" spans="44:74">
      <c r="AR56889" s="8"/>
      <c r="BV56889" s="38"/>
    </row>
    <row r="56890" spans="44:74">
      <c r="AR56890" s="8"/>
      <c r="BV56890" s="38"/>
    </row>
    <row r="56891" spans="44:74">
      <c r="AR56891" s="8"/>
      <c r="BV56891" s="38"/>
    </row>
    <row r="56892" spans="44:74">
      <c r="AR56892" s="8"/>
      <c r="BV56892" s="38"/>
    </row>
    <row r="56893" spans="44:74">
      <c r="AR56893" s="8"/>
      <c r="BV56893" s="38"/>
    </row>
    <row r="56894" spans="44:74">
      <c r="AR56894" s="8"/>
      <c r="BV56894" s="38"/>
    </row>
    <row r="56895" spans="44:74">
      <c r="AR56895" s="8"/>
      <c r="BV56895" s="38"/>
    </row>
    <row r="56896" spans="44:74">
      <c r="AR56896" s="8"/>
      <c r="BV56896" s="38"/>
    </row>
    <row r="56897" spans="44:74">
      <c r="AR56897" s="8"/>
      <c r="BV56897" s="38"/>
    </row>
    <row r="56898" spans="44:74">
      <c r="AR56898" s="8"/>
      <c r="BV56898" s="38"/>
    </row>
    <row r="56899" spans="44:74">
      <c r="AR56899" s="8"/>
      <c r="BV56899" s="38"/>
    </row>
    <row r="56900" spans="44:74">
      <c r="AR56900" s="8"/>
      <c r="BV56900" s="38"/>
    </row>
    <row r="56901" spans="44:74">
      <c r="AR56901" s="8"/>
      <c r="BV56901" s="38"/>
    </row>
    <row r="56902" spans="44:74">
      <c r="AR56902" s="8"/>
      <c r="BV56902" s="38"/>
    </row>
    <row r="56903" spans="44:74">
      <c r="AR56903" s="8"/>
      <c r="BV56903" s="38"/>
    </row>
    <row r="56904" spans="44:74">
      <c r="AR56904" s="8"/>
      <c r="BV56904" s="38"/>
    </row>
    <row r="56905" spans="44:74">
      <c r="AR56905" s="8"/>
      <c r="BV56905" s="38"/>
    </row>
    <row r="56906" spans="44:74">
      <c r="AR56906" s="8"/>
      <c r="BV56906" s="38"/>
    </row>
    <row r="56907" spans="44:74">
      <c r="AR56907" s="8"/>
      <c r="BV56907" s="38"/>
    </row>
    <row r="56908" spans="44:74">
      <c r="AR56908" s="8"/>
      <c r="BV56908" s="38"/>
    </row>
    <row r="56909" spans="44:74">
      <c r="AR56909" s="8"/>
      <c r="BV56909" s="38"/>
    </row>
    <row r="56910" spans="44:74">
      <c r="AR56910" s="8"/>
      <c r="BV56910" s="38"/>
    </row>
    <row r="56911" spans="44:74">
      <c r="AR56911" s="8"/>
      <c r="BV56911" s="38"/>
    </row>
    <row r="56912" spans="44:74">
      <c r="AR56912" s="8"/>
      <c r="BV56912" s="38"/>
    </row>
    <row r="56913" spans="44:74">
      <c r="AR56913" s="8"/>
      <c r="BV56913" s="38"/>
    </row>
    <row r="56914" spans="44:74">
      <c r="AR56914" s="8"/>
      <c r="BV56914" s="38"/>
    </row>
    <row r="56915" spans="44:74">
      <c r="AR56915" s="8"/>
      <c r="BV56915" s="38"/>
    </row>
    <row r="56916" spans="44:74">
      <c r="AR56916" s="8"/>
      <c r="BV56916" s="38"/>
    </row>
    <row r="56917" spans="44:74">
      <c r="AR56917" s="8"/>
      <c r="BV56917" s="38"/>
    </row>
    <row r="56918" spans="44:74">
      <c r="AR56918" s="8"/>
      <c r="BV56918" s="38"/>
    </row>
    <row r="56919" spans="44:74">
      <c r="AR56919" s="8"/>
      <c r="BV56919" s="38"/>
    </row>
    <row r="56920" spans="44:74">
      <c r="AR56920" s="8"/>
      <c r="BV56920" s="38"/>
    </row>
    <row r="56921" spans="44:74">
      <c r="AR56921" s="8"/>
      <c r="BV56921" s="38"/>
    </row>
    <row r="56922" spans="44:74">
      <c r="AR56922" s="8"/>
      <c r="BV56922" s="38"/>
    </row>
    <row r="56923" spans="44:74">
      <c r="AR56923" s="8"/>
      <c r="BV56923" s="38"/>
    </row>
    <row r="56924" spans="44:74">
      <c r="AR56924" s="8"/>
      <c r="BV56924" s="38"/>
    </row>
    <row r="56925" spans="44:74">
      <c r="AR56925" s="8"/>
      <c r="BV56925" s="38"/>
    </row>
    <row r="56926" spans="44:74">
      <c r="AR56926" s="8"/>
      <c r="BV56926" s="38"/>
    </row>
    <row r="56927" spans="44:74">
      <c r="AR56927" s="8"/>
      <c r="BV56927" s="38"/>
    </row>
    <row r="56928" spans="44:74">
      <c r="AR56928" s="8"/>
      <c r="BV56928" s="38"/>
    </row>
    <row r="56929" spans="44:74">
      <c r="AR56929" s="8"/>
      <c r="BV56929" s="38"/>
    </row>
    <row r="56930" spans="44:74">
      <c r="AR56930" s="8"/>
      <c r="BV56930" s="38"/>
    </row>
    <row r="56931" spans="44:74">
      <c r="AR56931" s="8"/>
      <c r="BV56931" s="38"/>
    </row>
    <row r="56932" spans="44:74">
      <c r="AR56932" s="8"/>
      <c r="BV56932" s="38"/>
    </row>
    <row r="56933" spans="44:74">
      <c r="AR56933" s="8"/>
      <c r="BV56933" s="38"/>
    </row>
    <row r="56934" spans="44:74">
      <c r="AR56934" s="8"/>
      <c r="BV56934" s="38"/>
    </row>
    <row r="56935" spans="44:74">
      <c r="AR56935" s="8"/>
      <c r="BV56935" s="38"/>
    </row>
    <row r="56936" spans="44:74">
      <c r="AR56936" s="8"/>
      <c r="BV56936" s="38"/>
    </row>
    <row r="56937" spans="44:74">
      <c r="AR56937" s="8"/>
      <c r="BV56937" s="38"/>
    </row>
    <row r="56938" spans="44:74">
      <c r="AR56938" s="8"/>
      <c r="BV56938" s="38"/>
    </row>
    <row r="56939" spans="44:74">
      <c r="AR56939" s="8"/>
      <c r="BV56939" s="38"/>
    </row>
    <row r="56940" spans="44:74">
      <c r="AR56940" s="8"/>
      <c r="BV56940" s="38"/>
    </row>
    <row r="56941" spans="44:74">
      <c r="AR56941" s="8"/>
      <c r="BV56941" s="38"/>
    </row>
    <row r="56942" spans="44:74">
      <c r="AR56942" s="8"/>
      <c r="BV56942" s="38"/>
    </row>
    <row r="56943" spans="44:74">
      <c r="AR56943" s="8"/>
      <c r="BV56943" s="38"/>
    </row>
    <row r="56944" spans="44:74">
      <c r="AR56944" s="8"/>
      <c r="BV56944" s="38"/>
    </row>
    <row r="56945" spans="44:74">
      <c r="AR56945" s="8"/>
      <c r="BV56945" s="38"/>
    </row>
    <row r="56946" spans="44:74">
      <c r="AR56946" s="8"/>
      <c r="BV56946" s="38"/>
    </row>
    <row r="56947" spans="44:74">
      <c r="AR56947" s="8"/>
      <c r="BV56947" s="38"/>
    </row>
    <row r="56948" spans="44:74">
      <c r="AR56948" s="8"/>
      <c r="BV56948" s="38"/>
    </row>
    <row r="56949" spans="44:74">
      <c r="AR56949" s="8"/>
      <c r="BV56949" s="38"/>
    </row>
    <row r="56950" spans="44:74">
      <c r="AR56950" s="8"/>
      <c r="BV56950" s="38"/>
    </row>
    <row r="56951" spans="44:74">
      <c r="AR56951" s="8"/>
      <c r="BV56951" s="38"/>
    </row>
    <row r="56952" spans="44:74">
      <c r="AR56952" s="8"/>
      <c r="BV56952" s="38"/>
    </row>
    <row r="56953" spans="44:74">
      <c r="AR56953" s="8"/>
      <c r="BV56953" s="38"/>
    </row>
    <row r="56954" spans="44:74">
      <c r="AR56954" s="8"/>
      <c r="BV56954" s="38"/>
    </row>
    <row r="56955" spans="44:74">
      <c r="AR56955" s="8"/>
      <c r="BV56955" s="38"/>
    </row>
    <row r="56956" spans="44:74">
      <c r="AR56956" s="8"/>
      <c r="BV56956" s="38"/>
    </row>
    <row r="56957" spans="44:74">
      <c r="AR56957" s="8"/>
      <c r="BV56957" s="38"/>
    </row>
    <row r="56958" spans="44:74">
      <c r="AR56958" s="8"/>
      <c r="BV56958" s="38"/>
    </row>
    <row r="56959" spans="44:74">
      <c r="AR56959" s="8"/>
      <c r="BV56959" s="38"/>
    </row>
    <row r="56960" spans="44:74">
      <c r="AR56960" s="8"/>
      <c r="BV56960" s="38"/>
    </row>
    <row r="56961" spans="44:74">
      <c r="AR56961" s="8"/>
      <c r="BV56961" s="38"/>
    </row>
    <row r="56962" spans="44:74">
      <c r="AR56962" s="8"/>
      <c r="BV56962" s="38"/>
    </row>
    <row r="56963" spans="44:74">
      <c r="AR56963" s="8"/>
      <c r="BV56963" s="38"/>
    </row>
    <row r="56964" spans="44:74">
      <c r="AR56964" s="8"/>
      <c r="BV56964" s="38"/>
    </row>
    <row r="56965" spans="44:74">
      <c r="AR56965" s="8"/>
      <c r="BV56965" s="38"/>
    </row>
    <row r="56966" spans="44:74">
      <c r="AR56966" s="8"/>
      <c r="BV56966" s="38"/>
    </row>
    <row r="56967" spans="44:74">
      <c r="AR56967" s="8"/>
      <c r="BV56967" s="38"/>
    </row>
    <row r="56968" spans="44:74">
      <c r="AR56968" s="8"/>
      <c r="BV56968" s="38"/>
    </row>
    <row r="56969" spans="44:74">
      <c r="AR56969" s="8"/>
      <c r="BV56969" s="38"/>
    </row>
    <row r="56970" spans="44:74">
      <c r="AR56970" s="8"/>
      <c r="BV56970" s="38"/>
    </row>
    <row r="56971" spans="44:74">
      <c r="AR56971" s="8"/>
      <c r="BV56971" s="38"/>
    </row>
    <row r="56972" spans="44:74">
      <c r="AR56972" s="8"/>
      <c r="BV56972" s="38"/>
    </row>
    <row r="56973" spans="44:74">
      <c r="AR56973" s="8"/>
      <c r="BV56973" s="38"/>
    </row>
    <row r="56974" spans="44:74">
      <c r="AR56974" s="8"/>
      <c r="BV56974" s="38"/>
    </row>
    <row r="56975" spans="44:74">
      <c r="AR56975" s="8"/>
      <c r="BV56975" s="38"/>
    </row>
    <row r="56976" spans="44:74">
      <c r="AR56976" s="8"/>
      <c r="BV56976" s="38"/>
    </row>
    <row r="56977" spans="44:74">
      <c r="AR56977" s="8"/>
      <c r="BV56977" s="38"/>
    </row>
    <row r="56978" spans="44:74">
      <c r="AR56978" s="8"/>
      <c r="BV56978" s="38"/>
    </row>
    <row r="56979" spans="44:74">
      <c r="AR56979" s="8"/>
      <c r="BV56979" s="38"/>
    </row>
    <row r="56980" spans="44:74">
      <c r="AR56980" s="8"/>
      <c r="BV56980" s="38"/>
    </row>
    <row r="56981" spans="44:74">
      <c r="AR56981" s="8"/>
      <c r="BV56981" s="38"/>
    </row>
    <row r="56982" spans="44:74">
      <c r="AR56982" s="8"/>
      <c r="BV56982" s="38"/>
    </row>
    <row r="56983" spans="44:74">
      <c r="AR56983" s="8"/>
      <c r="BV56983" s="38"/>
    </row>
    <row r="56984" spans="44:74">
      <c r="AR56984" s="8"/>
      <c r="BV56984" s="38"/>
    </row>
    <row r="56985" spans="44:74">
      <c r="AR56985" s="8"/>
      <c r="BV56985" s="38"/>
    </row>
    <row r="56986" spans="44:74">
      <c r="AR56986" s="8"/>
      <c r="BV56986" s="38"/>
    </row>
    <row r="56987" spans="44:74">
      <c r="AR56987" s="8"/>
      <c r="BV56987" s="38"/>
    </row>
    <row r="56988" spans="44:74">
      <c r="AR56988" s="8"/>
      <c r="BV56988" s="38"/>
    </row>
    <row r="56989" spans="44:74">
      <c r="AR56989" s="8"/>
      <c r="BV56989" s="38"/>
    </row>
    <row r="56990" spans="44:74">
      <c r="AR56990" s="8"/>
      <c r="BV56990" s="38"/>
    </row>
    <row r="56991" spans="44:74">
      <c r="AR56991" s="8"/>
      <c r="BV56991" s="38"/>
    </row>
    <row r="56992" spans="44:74">
      <c r="AR56992" s="8"/>
      <c r="BV56992" s="38"/>
    </row>
    <row r="56993" spans="44:74">
      <c r="AR56993" s="8"/>
      <c r="BV56993" s="38"/>
    </row>
    <row r="56994" spans="44:74">
      <c r="AR56994" s="8"/>
      <c r="BV56994" s="38"/>
    </row>
    <row r="56995" spans="44:74">
      <c r="AR56995" s="8"/>
      <c r="BV56995" s="38"/>
    </row>
    <row r="56996" spans="44:74">
      <c r="AR56996" s="8"/>
      <c r="BV56996" s="38"/>
    </row>
    <row r="56997" spans="44:74">
      <c r="AR56997" s="8"/>
      <c r="BV56997" s="38"/>
    </row>
    <row r="56998" spans="44:74">
      <c r="AR56998" s="8"/>
      <c r="BV56998" s="38"/>
    </row>
    <row r="56999" spans="44:74">
      <c r="AR56999" s="8"/>
      <c r="BV56999" s="38"/>
    </row>
    <row r="57000" spans="44:74">
      <c r="AR57000" s="8"/>
      <c r="BV57000" s="38"/>
    </row>
    <row r="57001" spans="44:74">
      <c r="AR57001" s="8"/>
      <c r="BV57001" s="38"/>
    </row>
    <row r="57002" spans="44:74">
      <c r="AR57002" s="8"/>
      <c r="BV57002" s="38"/>
    </row>
    <row r="57003" spans="44:74">
      <c r="AR57003" s="8"/>
      <c r="BV57003" s="38"/>
    </row>
    <row r="57004" spans="44:74">
      <c r="AR57004" s="8"/>
      <c r="BV57004" s="38"/>
    </row>
    <row r="57005" spans="44:74">
      <c r="AR57005" s="8"/>
      <c r="BV57005" s="38"/>
    </row>
    <row r="57006" spans="44:74">
      <c r="AR57006" s="8"/>
      <c r="BV57006" s="38"/>
    </row>
    <row r="57007" spans="44:74">
      <c r="AR57007" s="8"/>
      <c r="BV57007" s="38"/>
    </row>
    <row r="57008" spans="44:74">
      <c r="AR57008" s="8"/>
      <c r="BV57008" s="38"/>
    </row>
    <row r="57009" spans="44:74">
      <c r="AR57009" s="8"/>
      <c r="BV57009" s="38"/>
    </row>
    <row r="57010" spans="44:74">
      <c r="AR57010" s="8"/>
      <c r="BV57010" s="38"/>
    </row>
    <row r="57011" spans="44:74">
      <c r="AR57011" s="8"/>
      <c r="BV57011" s="38"/>
    </row>
    <row r="57012" spans="44:74">
      <c r="AR57012" s="8"/>
      <c r="BV57012" s="38"/>
    </row>
    <row r="57013" spans="44:74">
      <c r="AR57013" s="8"/>
      <c r="BV57013" s="38"/>
    </row>
    <row r="57014" spans="44:74">
      <c r="AR57014" s="8"/>
      <c r="BV57014" s="38"/>
    </row>
    <row r="57015" spans="44:74">
      <c r="AR57015" s="8"/>
      <c r="BV57015" s="38"/>
    </row>
    <row r="57016" spans="44:74">
      <c r="AR57016" s="8"/>
      <c r="BV57016" s="38"/>
    </row>
    <row r="57017" spans="44:74">
      <c r="AR57017" s="8"/>
      <c r="BV57017" s="38"/>
    </row>
    <row r="57018" spans="44:74">
      <c r="AR57018" s="8"/>
      <c r="BV57018" s="38"/>
    </row>
    <row r="57019" spans="44:74">
      <c r="AR57019" s="8"/>
      <c r="BV57019" s="38"/>
    </row>
    <row r="57020" spans="44:74">
      <c r="AR57020" s="8"/>
      <c r="BV57020" s="38"/>
    </row>
    <row r="57021" spans="44:74">
      <c r="AR57021" s="8"/>
      <c r="BV57021" s="38"/>
    </row>
    <row r="57022" spans="44:74">
      <c r="AR57022" s="8"/>
      <c r="BV57022" s="38"/>
    </row>
    <row r="57023" spans="44:74">
      <c r="AR57023" s="8"/>
      <c r="BV57023" s="38"/>
    </row>
    <row r="57024" spans="44:74">
      <c r="AR57024" s="8"/>
      <c r="BV57024" s="38"/>
    </row>
    <row r="57025" spans="44:74">
      <c r="AR57025" s="8"/>
      <c r="BV57025" s="38"/>
    </row>
    <row r="57026" spans="44:74">
      <c r="AR57026" s="8"/>
      <c r="BV57026" s="38"/>
    </row>
    <row r="57027" spans="44:74">
      <c r="AR57027" s="8"/>
      <c r="BV57027" s="38"/>
    </row>
    <row r="57028" spans="44:74">
      <c r="AR57028" s="8"/>
      <c r="BV57028" s="38"/>
    </row>
    <row r="57029" spans="44:74">
      <c r="AR57029" s="8"/>
      <c r="BV57029" s="38"/>
    </row>
    <row r="57030" spans="44:74">
      <c r="AR57030" s="8"/>
      <c r="BV57030" s="38"/>
    </row>
    <row r="57031" spans="44:74">
      <c r="AR57031" s="8"/>
      <c r="BV57031" s="38"/>
    </row>
    <row r="57032" spans="44:74">
      <c r="AR57032" s="8"/>
      <c r="BV57032" s="38"/>
    </row>
    <row r="57033" spans="44:74">
      <c r="AR57033" s="8"/>
      <c r="BV57033" s="38"/>
    </row>
    <row r="57034" spans="44:74">
      <c r="AR57034" s="8"/>
      <c r="BV57034" s="38"/>
    </row>
    <row r="57035" spans="44:74">
      <c r="AR57035" s="8"/>
      <c r="BV57035" s="38"/>
    </row>
    <row r="57036" spans="44:74">
      <c r="AR57036" s="8"/>
      <c r="BV57036" s="38"/>
    </row>
    <row r="57037" spans="44:74">
      <c r="AR57037" s="8"/>
      <c r="BV57037" s="38"/>
    </row>
    <row r="57038" spans="44:74">
      <c r="AR57038" s="8"/>
      <c r="BV57038" s="38"/>
    </row>
    <row r="57039" spans="44:74">
      <c r="AR57039" s="8"/>
      <c r="BV57039" s="38"/>
    </row>
    <row r="57040" spans="44:74">
      <c r="AR57040" s="8"/>
      <c r="BV57040" s="38"/>
    </row>
    <row r="57041" spans="44:74">
      <c r="AR57041" s="8"/>
      <c r="BV57041" s="38"/>
    </row>
    <row r="57042" spans="44:74">
      <c r="AR57042" s="8"/>
      <c r="BV57042" s="38"/>
    </row>
    <row r="57043" spans="44:74">
      <c r="AR57043" s="8"/>
      <c r="BV57043" s="38"/>
    </row>
    <row r="57044" spans="44:74">
      <c r="AR57044" s="8"/>
      <c r="BV57044" s="38"/>
    </row>
    <row r="57045" spans="44:74">
      <c r="AR57045" s="8"/>
      <c r="BV57045" s="38"/>
    </row>
    <row r="57046" spans="44:74">
      <c r="AR57046" s="8"/>
      <c r="BV57046" s="38"/>
    </row>
    <row r="57047" spans="44:74">
      <c r="AR57047" s="8"/>
      <c r="BV57047" s="38"/>
    </row>
    <row r="57048" spans="44:74">
      <c r="AR57048" s="8"/>
      <c r="BV57048" s="38"/>
    </row>
    <row r="57049" spans="44:74">
      <c r="AR57049" s="8"/>
      <c r="BV57049" s="38"/>
    </row>
    <row r="57050" spans="44:74">
      <c r="AR57050" s="8"/>
      <c r="BV57050" s="38"/>
    </row>
    <row r="57051" spans="44:74">
      <c r="AR57051" s="8"/>
      <c r="BV57051" s="38"/>
    </row>
    <row r="57052" spans="44:74">
      <c r="AR57052" s="8"/>
      <c r="BV57052" s="38"/>
    </row>
    <row r="57053" spans="44:74">
      <c r="AR57053" s="8"/>
      <c r="BV57053" s="38"/>
    </row>
    <row r="57054" spans="44:74">
      <c r="AR57054" s="8"/>
      <c r="BV57054" s="38"/>
    </row>
    <row r="57055" spans="44:74">
      <c r="AR57055" s="8"/>
      <c r="BV57055" s="38"/>
    </row>
    <row r="57056" spans="44:74">
      <c r="AR57056" s="8"/>
      <c r="BV57056" s="38"/>
    </row>
    <row r="57057" spans="44:74">
      <c r="AR57057" s="8"/>
      <c r="BV57057" s="38"/>
    </row>
    <row r="57058" spans="44:74">
      <c r="AR57058" s="8"/>
      <c r="BV57058" s="38"/>
    </row>
    <row r="57059" spans="44:74">
      <c r="AR57059" s="8"/>
      <c r="BV57059" s="38"/>
    </row>
    <row r="57060" spans="44:74">
      <c r="AR57060" s="8"/>
      <c r="BV57060" s="38"/>
    </row>
    <row r="57061" spans="44:74">
      <c r="AR57061" s="8"/>
      <c r="BV57061" s="38"/>
    </row>
    <row r="57062" spans="44:74">
      <c r="AR57062" s="8"/>
      <c r="BV57062" s="38"/>
    </row>
    <row r="57063" spans="44:74">
      <c r="AR57063" s="8"/>
      <c r="BV57063" s="38"/>
    </row>
    <row r="57064" spans="44:74">
      <c r="AR57064" s="8"/>
      <c r="BV57064" s="38"/>
    </row>
    <row r="57065" spans="44:74">
      <c r="AR57065" s="8"/>
      <c r="BV57065" s="38"/>
    </row>
    <row r="57066" spans="44:74">
      <c r="AR57066" s="8"/>
      <c r="BV57066" s="38"/>
    </row>
    <row r="57067" spans="44:74">
      <c r="AR57067" s="8"/>
      <c r="BV57067" s="38"/>
    </row>
    <row r="57068" spans="44:74">
      <c r="AR57068" s="8"/>
      <c r="BV57068" s="38"/>
    </row>
    <row r="57069" spans="44:74">
      <c r="AR57069" s="8"/>
      <c r="BV57069" s="38"/>
    </row>
    <row r="57070" spans="44:74">
      <c r="AR57070" s="8"/>
      <c r="BV57070" s="38"/>
    </row>
    <row r="57071" spans="44:74">
      <c r="AR57071" s="8"/>
      <c r="BV57071" s="38"/>
    </row>
    <row r="57072" spans="44:74">
      <c r="AR57072" s="8"/>
      <c r="BV57072" s="38"/>
    </row>
    <row r="57073" spans="44:74">
      <c r="AR57073" s="8"/>
      <c r="BV57073" s="38"/>
    </row>
    <row r="57074" spans="44:74">
      <c r="AR57074" s="8"/>
      <c r="BV57074" s="38"/>
    </row>
    <row r="57075" spans="44:74">
      <c r="AR57075" s="8"/>
      <c r="BV57075" s="38"/>
    </row>
    <row r="57076" spans="44:74">
      <c r="AR57076" s="8"/>
      <c r="BV57076" s="38"/>
    </row>
    <row r="57077" spans="44:74">
      <c r="AR57077" s="8"/>
      <c r="BV57077" s="38"/>
    </row>
    <row r="57078" spans="44:74">
      <c r="AR57078" s="8"/>
      <c r="BV57078" s="38"/>
    </row>
    <row r="57079" spans="44:74">
      <c r="AR57079" s="8"/>
      <c r="BV57079" s="38"/>
    </row>
    <row r="57080" spans="44:74">
      <c r="AR57080" s="8"/>
      <c r="BV57080" s="38"/>
    </row>
    <row r="57081" spans="44:74">
      <c r="AR57081" s="8"/>
      <c r="BV57081" s="38"/>
    </row>
    <row r="57082" spans="44:74">
      <c r="AR57082" s="8"/>
      <c r="BV57082" s="38"/>
    </row>
    <row r="57083" spans="44:74">
      <c r="AR57083" s="8"/>
      <c r="BV57083" s="38"/>
    </row>
    <row r="57084" spans="44:74">
      <c r="AR57084" s="8"/>
      <c r="BV57084" s="38"/>
    </row>
    <row r="57085" spans="44:74">
      <c r="AR57085" s="8"/>
      <c r="BV57085" s="38"/>
    </row>
    <row r="57086" spans="44:74">
      <c r="AR57086" s="8"/>
      <c r="BV57086" s="38"/>
    </row>
    <row r="57087" spans="44:74">
      <c r="AR57087" s="8"/>
      <c r="BV57087" s="38"/>
    </row>
    <row r="57088" spans="44:74">
      <c r="AR57088" s="8"/>
      <c r="BV57088" s="38"/>
    </row>
    <row r="57089" spans="44:74">
      <c r="AR57089" s="8"/>
      <c r="BV57089" s="38"/>
    </row>
    <row r="57090" spans="44:74">
      <c r="AR57090" s="8"/>
      <c r="BV57090" s="38"/>
    </row>
    <row r="57091" spans="44:74">
      <c r="AR57091" s="8"/>
      <c r="BV57091" s="38"/>
    </row>
    <row r="57092" spans="44:74">
      <c r="AR57092" s="8"/>
      <c r="BV57092" s="38"/>
    </row>
    <row r="57093" spans="44:74">
      <c r="AR57093" s="8"/>
      <c r="BV57093" s="38"/>
    </row>
    <row r="57094" spans="44:74">
      <c r="AR57094" s="8"/>
      <c r="BV57094" s="38"/>
    </row>
    <row r="57095" spans="44:74">
      <c r="AR57095" s="8"/>
      <c r="BV57095" s="38"/>
    </row>
    <row r="57096" spans="44:74">
      <c r="AR57096" s="8"/>
      <c r="BV57096" s="38"/>
    </row>
    <row r="57097" spans="44:74">
      <c r="AR57097" s="8"/>
      <c r="BV57097" s="38"/>
    </row>
    <row r="57098" spans="44:74">
      <c r="AR57098" s="8"/>
      <c r="BV57098" s="38"/>
    </row>
    <row r="57099" spans="44:74">
      <c r="AR57099" s="8"/>
      <c r="BV57099" s="38"/>
    </row>
    <row r="57100" spans="44:74">
      <c r="AR57100" s="8"/>
      <c r="BV57100" s="38"/>
    </row>
    <row r="57101" spans="44:74">
      <c r="AR57101" s="8"/>
      <c r="BV57101" s="38"/>
    </row>
    <row r="57102" spans="44:74">
      <c r="AR57102" s="8"/>
      <c r="BV57102" s="38"/>
    </row>
    <row r="57103" spans="44:74">
      <c r="AR57103" s="8"/>
      <c r="BV57103" s="38"/>
    </row>
    <row r="57104" spans="44:74">
      <c r="AR57104" s="8"/>
      <c r="BV57104" s="38"/>
    </row>
    <row r="57105" spans="44:74">
      <c r="AR57105" s="8"/>
      <c r="BV57105" s="38"/>
    </row>
    <row r="57106" spans="44:74">
      <c r="AR57106" s="8"/>
      <c r="BV57106" s="38"/>
    </row>
    <row r="57107" spans="44:74">
      <c r="AR57107" s="8"/>
      <c r="BV57107" s="38"/>
    </row>
    <row r="57108" spans="44:74">
      <c r="AR57108" s="8"/>
      <c r="BV57108" s="38"/>
    </row>
    <row r="57109" spans="44:74">
      <c r="AR57109" s="8"/>
      <c r="BV57109" s="38"/>
    </row>
    <row r="57110" spans="44:74">
      <c r="AR57110" s="8"/>
      <c r="BV57110" s="38"/>
    </row>
    <row r="57111" spans="44:74">
      <c r="AR57111" s="8"/>
      <c r="BV57111" s="38"/>
    </row>
    <row r="57112" spans="44:74">
      <c r="AR57112" s="8"/>
      <c r="BV57112" s="38"/>
    </row>
    <row r="57113" spans="44:74">
      <c r="AR57113" s="8"/>
      <c r="BV57113" s="38"/>
    </row>
    <row r="57114" spans="44:74">
      <c r="AR57114" s="8"/>
      <c r="BV57114" s="38"/>
    </row>
    <row r="57115" spans="44:74">
      <c r="AR57115" s="8"/>
      <c r="BV57115" s="38"/>
    </row>
    <row r="57116" spans="44:74">
      <c r="AR57116" s="8"/>
      <c r="BV57116" s="38"/>
    </row>
    <row r="57117" spans="44:74">
      <c r="AR57117" s="8"/>
      <c r="BV57117" s="38"/>
    </row>
    <row r="57118" spans="44:74">
      <c r="AR57118" s="8"/>
      <c r="BV57118" s="38"/>
    </row>
    <row r="57119" spans="44:74">
      <c r="AR57119" s="8"/>
      <c r="BV57119" s="38"/>
    </row>
    <row r="57120" spans="44:74">
      <c r="AR57120" s="8"/>
      <c r="BV57120" s="38"/>
    </row>
    <row r="57121" spans="44:74">
      <c r="AR57121" s="8"/>
      <c r="BV57121" s="38"/>
    </row>
    <row r="57122" spans="44:74">
      <c r="AR57122" s="8"/>
      <c r="BV57122" s="38"/>
    </row>
    <row r="57123" spans="44:74">
      <c r="AR57123" s="8"/>
      <c r="BV57123" s="38"/>
    </row>
    <row r="57124" spans="44:74">
      <c r="AR57124" s="8"/>
      <c r="BV57124" s="38"/>
    </row>
    <row r="57125" spans="44:74">
      <c r="AR57125" s="8"/>
      <c r="BV57125" s="38"/>
    </row>
    <row r="57126" spans="44:74">
      <c r="AR57126" s="8"/>
      <c r="BV57126" s="38"/>
    </row>
    <row r="57127" spans="44:74">
      <c r="AR57127" s="8"/>
      <c r="BV57127" s="38"/>
    </row>
    <row r="57128" spans="44:74">
      <c r="AR57128" s="8"/>
      <c r="BV57128" s="38"/>
    </row>
    <row r="57129" spans="44:74">
      <c r="AR57129" s="8"/>
      <c r="BV57129" s="38"/>
    </row>
    <row r="57130" spans="44:74">
      <c r="AR57130" s="8"/>
      <c r="BV57130" s="38"/>
    </row>
    <row r="57131" spans="44:74">
      <c r="AR57131" s="8"/>
      <c r="BV57131" s="38"/>
    </row>
    <row r="57132" spans="44:74">
      <c r="AR57132" s="8"/>
      <c r="BV57132" s="38"/>
    </row>
    <row r="57133" spans="44:74">
      <c r="AR57133" s="8"/>
      <c r="BV57133" s="38"/>
    </row>
    <row r="57134" spans="44:74">
      <c r="AR57134" s="8"/>
      <c r="BV57134" s="38"/>
    </row>
    <row r="57135" spans="44:74">
      <c r="AR57135" s="8"/>
      <c r="BV57135" s="38"/>
    </row>
    <row r="57136" spans="44:74">
      <c r="AR57136" s="8"/>
      <c r="BV57136" s="38"/>
    </row>
    <row r="57137" spans="44:74">
      <c r="AR57137" s="8"/>
      <c r="BV57137" s="38"/>
    </row>
    <row r="57138" spans="44:74">
      <c r="AR57138" s="8"/>
      <c r="BV57138" s="38"/>
    </row>
    <row r="57139" spans="44:74">
      <c r="AR57139" s="8"/>
      <c r="BV57139" s="38"/>
    </row>
    <row r="57140" spans="44:74">
      <c r="AR57140" s="8"/>
      <c r="BV57140" s="38"/>
    </row>
    <row r="57141" spans="44:74">
      <c r="AR57141" s="8"/>
      <c r="BV57141" s="38"/>
    </row>
    <row r="57142" spans="44:74">
      <c r="AR57142" s="8"/>
      <c r="BV57142" s="38"/>
    </row>
    <row r="57143" spans="44:74">
      <c r="AR57143" s="8"/>
      <c r="BV57143" s="38"/>
    </row>
    <row r="57144" spans="44:74">
      <c r="AR57144" s="8"/>
      <c r="BV57144" s="38"/>
    </row>
    <row r="57145" spans="44:74">
      <c r="AR57145" s="8"/>
      <c r="BV57145" s="38"/>
    </row>
    <row r="57146" spans="44:74">
      <c r="AR57146" s="8"/>
      <c r="BV57146" s="38"/>
    </row>
    <row r="57147" spans="44:74">
      <c r="AR57147" s="8"/>
      <c r="BV57147" s="38"/>
    </row>
    <row r="57148" spans="44:74">
      <c r="AR57148" s="8"/>
      <c r="BV57148" s="38"/>
    </row>
    <row r="57149" spans="44:74">
      <c r="AR57149" s="8"/>
      <c r="BV57149" s="38"/>
    </row>
    <row r="57150" spans="44:74">
      <c r="AR57150" s="8"/>
      <c r="BV57150" s="38"/>
    </row>
    <row r="57151" spans="44:74">
      <c r="AR57151" s="8"/>
      <c r="BV57151" s="38"/>
    </row>
    <row r="57152" spans="44:74">
      <c r="AR57152" s="8"/>
      <c r="BV57152" s="38"/>
    </row>
    <row r="57153" spans="44:74">
      <c r="AR57153" s="8"/>
      <c r="BV57153" s="38"/>
    </row>
    <row r="57154" spans="44:74">
      <c r="AR57154" s="8"/>
      <c r="BV57154" s="38"/>
    </row>
    <row r="57155" spans="44:74">
      <c r="AR57155" s="8"/>
      <c r="BV57155" s="38"/>
    </row>
    <row r="57156" spans="44:74">
      <c r="AR57156" s="8"/>
      <c r="BV57156" s="38"/>
    </row>
    <row r="57157" spans="44:74">
      <c r="AR57157" s="8"/>
      <c r="BV57157" s="38"/>
    </row>
    <row r="57158" spans="44:74">
      <c r="AR57158" s="8"/>
      <c r="BV57158" s="38"/>
    </row>
    <row r="57159" spans="44:74">
      <c r="AR57159" s="8"/>
      <c r="BV57159" s="38"/>
    </row>
    <row r="57160" spans="44:74">
      <c r="AR57160" s="8"/>
      <c r="BV57160" s="38"/>
    </row>
    <row r="57161" spans="44:74">
      <c r="AR57161" s="8"/>
      <c r="BV57161" s="38"/>
    </row>
    <row r="57162" spans="44:74">
      <c r="AR57162" s="8"/>
      <c r="BV57162" s="38"/>
    </row>
    <row r="57163" spans="44:74">
      <c r="AR57163" s="8"/>
      <c r="BV57163" s="38"/>
    </row>
    <row r="57164" spans="44:74">
      <c r="AR57164" s="8"/>
      <c r="BV57164" s="38"/>
    </row>
    <row r="57165" spans="44:74">
      <c r="AR57165" s="8"/>
      <c r="BV57165" s="38"/>
    </row>
    <row r="57166" spans="44:74">
      <c r="AR57166" s="8"/>
      <c r="BV57166" s="38"/>
    </row>
    <row r="57167" spans="44:74">
      <c r="AR57167" s="8"/>
      <c r="BV57167" s="38"/>
    </row>
    <row r="57168" spans="44:74">
      <c r="AR57168" s="8"/>
      <c r="BV57168" s="38"/>
    </row>
    <row r="57169" spans="44:74">
      <c r="AR57169" s="8"/>
      <c r="BV57169" s="38"/>
    </row>
    <row r="57170" spans="44:74">
      <c r="AR57170" s="8"/>
      <c r="BV57170" s="38"/>
    </row>
    <row r="57171" spans="44:74">
      <c r="AR57171" s="8"/>
      <c r="BV57171" s="38"/>
    </row>
    <row r="57172" spans="44:74">
      <c r="AR57172" s="8"/>
      <c r="BV57172" s="38"/>
    </row>
    <row r="57173" spans="44:74">
      <c r="AR57173" s="8"/>
      <c r="BV57173" s="38"/>
    </row>
    <row r="57174" spans="44:74">
      <c r="AR57174" s="8"/>
      <c r="BV57174" s="38"/>
    </row>
    <row r="57175" spans="44:74">
      <c r="AR57175" s="8"/>
      <c r="BV57175" s="38"/>
    </row>
    <row r="57176" spans="44:74">
      <c r="AR57176" s="8"/>
      <c r="BV57176" s="38"/>
    </row>
    <row r="57177" spans="44:74">
      <c r="AR57177" s="8"/>
      <c r="BV57177" s="38"/>
    </row>
    <row r="57178" spans="44:74">
      <c r="AR57178" s="8"/>
      <c r="BV57178" s="38"/>
    </row>
    <row r="57179" spans="44:74">
      <c r="AR57179" s="8"/>
      <c r="BV57179" s="38"/>
    </row>
    <row r="57180" spans="44:74">
      <c r="AR57180" s="8"/>
      <c r="BV57180" s="38"/>
    </row>
    <row r="57181" spans="44:74">
      <c r="AR57181" s="8"/>
      <c r="BV57181" s="38"/>
    </row>
    <row r="57182" spans="44:74">
      <c r="AR57182" s="8"/>
      <c r="BV57182" s="38"/>
    </row>
    <row r="57183" spans="44:74">
      <c r="AR57183" s="8"/>
      <c r="BV57183" s="38"/>
    </row>
    <row r="57184" spans="44:74">
      <c r="AR57184" s="8"/>
      <c r="BV57184" s="38"/>
    </row>
    <row r="57185" spans="44:74">
      <c r="AR57185" s="8"/>
      <c r="BV57185" s="38"/>
    </row>
    <row r="57186" spans="44:74">
      <c r="AR57186" s="8"/>
      <c r="BV57186" s="38"/>
    </row>
    <row r="57187" spans="44:74">
      <c r="AR57187" s="8"/>
      <c r="BV57187" s="38"/>
    </row>
    <row r="57188" spans="44:74">
      <c r="AR57188" s="8"/>
      <c r="BV57188" s="38"/>
    </row>
    <row r="57189" spans="44:74">
      <c r="AR57189" s="8"/>
      <c r="BV57189" s="38"/>
    </row>
    <row r="57190" spans="44:74">
      <c r="AR57190" s="8"/>
      <c r="BV57190" s="38"/>
    </row>
    <row r="57191" spans="44:74">
      <c r="AR57191" s="8"/>
      <c r="BV57191" s="38"/>
    </row>
    <row r="57192" spans="44:74">
      <c r="AR57192" s="8"/>
      <c r="BV57192" s="38"/>
    </row>
    <row r="57193" spans="44:74">
      <c r="AR57193" s="8"/>
      <c r="BV57193" s="38"/>
    </row>
    <row r="57194" spans="44:74">
      <c r="AR57194" s="8"/>
      <c r="BV57194" s="38"/>
    </row>
    <row r="57195" spans="44:74">
      <c r="AR57195" s="8"/>
      <c r="BV57195" s="38"/>
    </row>
    <row r="57196" spans="44:74">
      <c r="AR57196" s="8"/>
      <c r="BV57196" s="38"/>
    </row>
    <row r="57197" spans="44:74">
      <c r="AR57197" s="8"/>
      <c r="BV57197" s="38"/>
    </row>
    <row r="57198" spans="44:74">
      <c r="AR57198" s="8"/>
      <c r="BV57198" s="38"/>
    </row>
    <row r="57199" spans="44:74">
      <c r="AR57199" s="8"/>
      <c r="BV57199" s="38"/>
    </row>
    <row r="57200" spans="44:74">
      <c r="AR57200" s="8"/>
      <c r="BV57200" s="38"/>
    </row>
    <row r="57201" spans="44:74">
      <c r="AR57201" s="8"/>
      <c r="BV57201" s="38"/>
    </row>
    <row r="57202" spans="44:74">
      <c r="AR57202" s="8"/>
      <c r="BV57202" s="38"/>
    </row>
    <row r="57203" spans="44:74">
      <c r="AR57203" s="8"/>
      <c r="BV57203" s="38"/>
    </row>
    <row r="57204" spans="44:74">
      <c r="AR57204" s="8"/>
      <c r="BV57204" s="38"/>
    </row>
    <row r="57205" spans="44:74">
      <c r="AR57205" s="8"/>
      <c r="BV57205" s="38"/>
    </row>
    <row r="57206" spans="44:74">
      <c r="AR57206" s="8"/>
      <c r="BV57206" s="38"/>
    </row>
    <row r="57207" spans="44:74">
      <c r="AR57207" s="8"/>
      <c r="BV57207" s="38"/>
    </row>
    <row r="57208" spans="44:74">
      <c r="AR57208" s="8"/>
      <c r="BV57208" s="38"/>
    </row>
    <row r="57209" spans="44:74">
      <c r="AR57209" s="8"/>
      <c r="BV57209" s="38"/>
    </row>
    <row r="57210" spans="44:74">
      <c r="AR57210" s="8"/>
      <c r="BV57210" s="38"/>
    </row>
    <row r="57211" spans="44:74">
      <c r="AR57211" s="8"/>
      <c r="BV57211" s="38"/>
    </row>
    <row r="57212" spans="44:74">
      <c r="AR57212" s="8"/>
      <c r="BV57212" s="38"/>
    </row>
    <row r="57213" spans="44:74">
      <c r="AR57213" s="8"/>
      <c r="BV57213" s="38"/>
    </row>
    <row r="57214" spans="44:74">
      <c r="AR57214" s="8"/>
      <c r="BV57214" s="38"/>
    </row>
    <row r="57215" spans="44:74">
      <c r="AR57215" s="8"/>
      <c r="BV57215" s="38"/>
    </row>
    <row r="57216" spans="44:74">
      <c r="AR57216" s="8"/>
      <c r="BV57216" s="38"/>
    </row>
    <row r="57217" spans="44:74">
      <c r="AR57217" s="8"/>
      <c r="BV57217" s="38"/>
    </row>
    <row r="57218" spans="44:74">
      <c r="AR57218" s="8"/>
      <c r="BV57218" s="38"/>
    </row>
    <row r="57219" spans="44:74">
      <c r="AR57219" s="8"/>
      <c r="BV57219" s="38"/>
    </row>
    <row r="57220" spans="44:74">
      <c r="AR57220" s="8"/>
      <c r="BV57220" s="38"/>
    </row>
    <row r="57221" spans="44:74">
      <c r="AR57221" s="8"/>
      <c r="BV57221" s="38"/>
    </row>
    <row r="57222" spans="44:74">
      <c r="AR57222" s="8"/>
      <c r="BV57222" s="38"/>
    </row>
    <row r="57223" spans="44:74">
      <c r="AR57223" s="8"/>
      <c r="BV57223" s="38"/>
    </row>
    <row r="57224" spans="44:74">
      <c r="AR57224" s="8"/>
      <c r="BV57224" s="38"/>
    </row>
    <row r="57225" spans="44:74">
      <c r="AR57225" s="8"/>
      <c r="BV57225" s="38"/>
    </row>
    <row r="57226" spans="44:74">
      <c r="AR57226" s="8"/>
      <c r="BV57226" s="38"/>
    </row>
    <row r="57227" spans="44:74">
      <c r="AR57227" s="8"/>
      <c r="BV57227" s="38"/>
    </row>
    <row r="57228" spans="44:74">
      <c r="AR57228" s="8"/>
      <c r="BV57228" s="38"/>
    </row>
    <row r="57229" spans="44:74">
      <c r="AR57229" s="8"/>
      <c r="BV57229" s="38"/>
    </row>
    <row r="57230" spans="44:74">
      <c r="AR57230" s="8"/>
      <c r="BV57230" s="38"/>
    </row>
    <row r="57231" spans="44:74">
      <c r="AR57231" s="8"/>
      <c r="BV57231" s="38"/>
    </row>
    <row r="57232" spans="44:74">
      <c r="AR57232" s="8"/>
      <c r="BV57232" s="38"/>
    </row>
    <row r="57233" spans="44:74">
      <c r="AR57233" s="8"/>
      <c r="BV57233" s="38"/>
    </row>
    <row r="57234" spans="44:74">
      <c r="AR57234" s="8"/>
      <c r="BV57234" s="38"/>
    </row>
    <row r="57235" spans="44:74">
      <c r="AR57235" s="8"/>
      <c r="BV57235" s="38"/>
    </row>
    <row r="57236" spans="44:74">
      <c r="AR57236" s="8"/>
      <c r="BV57236" s="38"/>
    </row>
    <row r="57237" spans="44:74">
      <c r="AR57237" s="8"/>
      <c r="BV57237" s="38"/>
    </row>
    <row r="57238" spans="44:74">
      <c r="AR57238" s="8"/>
      <c r="BV57238" s="38"/>
    </row>
    <row r="57239" spans="44:74">
      <c r="AR57239" s="8"/>
      <c r="BV57239" s="38"/>
    </row>
    <row r="57240" spans="44:74">
      <c r="AR57240" s="8"/>
      <c r="BV57240" s="38"/>
    </row>
    <row r="57241" spans="44:74">
      <c r="AR57241" s="8"/>
      <c r="BV57241" s="38"/>
    </row>
    <row r="57242" spans="44:74">
      <c r="AR57242" s="8"/>
      <c r="BV57242" s="38"/>
    </row>
    <row r="57243" spans="44:74">
      <c r="AR57243" s="8"/>
      <c r="BV57243" s="38"/>
    </row>
    <row r="57244" spans="44:74">
      <c r="AR57244" s="8"/>
      <c r="BV57244" s="38"/>
    </row>
    <row r="57245" spans="44:74">
      <c r="AR57245" s="8"/>
      <c r="BV57245" s="38"/>
    </row>
    <row r="57246" spans="44:74">
      <c r="AR57246" s="8"/>
      <c r="BV57246" s="38"/>
    </row>
    <row r="57247" spans="44:74">
      <c r="AR57247" s="8"/>
      <c r="BV57247" s="38"/>
    </row>
    <row r="57248" spans="44:74">
      <c r="AR57248" s="8"/>
      <c r="BV57248" s="38"/>
    </row>
    <row r="57249" spans="44:74">
      <c r="AR57249" s="8"/>
      <c r="BV57249" s="38"/>
    </row>
    <row r="57250" spans="44:74">
      <c r="AR57250" s="8"/>
      <c r="BV57250" s="38"/>
    </row>
    <row r="57251" spans="44:74">
      <c r="AR57251" s="8"/>
      <c r="BV57251" s="38"/>
    </row>
    <row r="57252" spans="44:74">
      <c r="AR57252" s="8"/>
      <c r="BV57252" s="38"/>
    </row>
    <row r="57253" spans="44:74">
      <c r="AR57253" s="8"/>
      <c r="BV57253" s="38"/>
    </row>
    <row r="57254" spans="44:74">
      <c r="AR57254" s="8"/>
      <c r="BV57254" s="38"/>
    </row>
    <row r="57255" spans="44:74">
      <c r="AR57255" s="8"/>
      <c r="BV57255" s="38"/>
    </row>
    <row r="57256" spans="44:74">
      <c r="AR57256" s="8"/>
      <c r="BV57256" s="38"/>
    </row>
    <row r="57257" spans="44:74">
      <c r="AR57257" s="8"/>
      <c r="BV57257" s="38"/>
    </row>
    <row r="57258" spans="44:74">
      <c r="AR57258" s="8"/>
      <c r="BV57258" s="38"/>
    </row>
    <row r="57259" spans="44:74">
      <c r="AR57259" s="8"/>
      <c r="BV57259" s="38"/>
    </row>
    <row r="57260" spans="44:74">
      <c r="AR57260" s="8"/>
      <c r="BV57260" s="38"/>
    </row>
    <row r="57261" spans="44:74">
      <c r="AR57261" s="8"/>
      <c r="BV57261" s="38"/>
    </row>
    <row r="57262" spans="44:74">
      <c r="AR57262" s="8"/>
      <c r="BV57262" s="38"/>
    </row>
    <row r="57263" spans="44:74">
      <c r="AR57263" s="8"/>
      <c r="BV57263" s="38"/>
    </row>
    <row r="57264" spans="44:74">
      <c r="AR57264" s="8"/>
      <c r="BV57264" s="38"/>
    </row>
    <row r="57265" spans="44:74">
      <c r="AR57265" s="8"/>
      <c r="BV57265" s="38"/>
    </row>
    <row r="57266" spans="44:74">
      <c r="AR57266" s="8"/>
      <c r="BV57266" s="38"/>
    </row>
    <row r="57267" spans="44:74">
      <c r="AR57267" s="8"/>
      <c r="BV57267" s="38"/>
    </row>
    <row r="57268" spans="44:74">
      <c r="AR57268" s="8"/>
      <c r="BV57268" s="38"/>
    </row>
    <row r="57269" spans="44:74">
      <c r="AR57269" s="8"/>
      <c r="BV57269" s="38"/>
    </row>
    <row r="57270" spans="44:74">
      <c r="AR57270" s="8"/>
      <c r="BV57270" s="38"/>
    </row>
    <row r="57271" spans="44:74">
      <c r="AR57271" s="8"/>
      <c r="BV57271" s="38"/>
    </row>
    <row r="57272" spans="44:74">
      <c r="AR57272" s="8"/>
      <c r="BV57272" s="38"/>
    </row>
    <row r="57273" spans="44:74">
      <c r="AR57273" s="8"/>
      <c r="BV57273" s="38"/>
    </row>
    <row r="57274" spans="44:74">
      <c r="AR57274" s="8"/>
      <c r="BV57274" s="38"/>
    </row>
    <row r="57275" spans="44:74">
      <c r="AR57275" s="8"/>
      <c r="BV57275" s="38"/>
    </row>
    <row r="57276" spans="44:74">
      <c r="AR57276" s="8"/>
      <c r="BV57276" s="38"/>
    </row>
    <row r="57277" spans="44:74">
      <c r="AR57277" s="8"/>
      <c r="BV57277" s="38"/>
    </row>
    <row r="57278" spans="44:74">
      <c r="AR57278" s="8"/>
      <c r="BV57278" s="38"/>
    </row>
    <row r="57279" spans="44:74">
      <c r="AR57279" s="8"/>
      <c r="BV57279" s="38"/>
    </row>
    <row r="57280" spans="44:74">
      <c r="AR57280" s="8"/>
      <c r="BV57280" s="38"/>
    </row>
    <row r="57281" spans="44:74">
      <c r="AR57281" s="8"/>
      <c r="BV57281" s="38"/>
    </row>
    <row r="57282" spans="44:74">
      <c r="AR57282" s="8"/>
      <c r="BV57282" s="38"/>
    </row>
    <row r="57283" spans="44:74">
      <c r="AR57283" s="8"/>
      <c r="BV57283" s="38"/>
    </row>
    <row r="57284" spans="44:74">
      <c r="AR57284" s="8"/>
      <c r="BV57284" s="38"/>
    </row>
    <row r="57285" spans="44:74">
      <c r="AR57285" s="8"/>
      <c r="BV57285" s="38"/>
    </row>
    <row r="57286" spans="44:74">
      <c r="AR57286" s="8"/>
      <c r="BV57286" s="38"/>
    </row>
    <row r="57287" spans="44:74">
      <c r="AR57287" s="8"/>
      <c r="BV57287" s="38"/>
    </row>
    <row r="57288" spans="44:74">
      <c r="AR57288" s="8"/>
      <c r="BV57288" s="38"/>
    </row>
    <row r="57289" spans="44:74">
      <c r="AR57289" s="8"/>
      <c r="BV57289" s="38"/>
    </row>
    <row r="57290" spans="44:74">
      <c r="AR57290" s="8"/>
      <c r="BV57290" s="38"/>
    </row>
    <row r="57291" spans="44:74">
      <c r="AR57291" s="8"/>
      <c r="BV57291" s="38"/>
    </row>
    <row r="57292" spans="44:74">
      <c r="AR57292" s="8"/>
      <c r="BV57292" s="38"/>
    </row>
    <row r="57293" spans="44:74">
      <c r="AR57293" s="8"/>
      <c r="BV57293" s="38"/>
    </row>
    <row r="57294" spans="44:74">
      <c r="AR57294" s="8"/>
      <c r="BV57294" s="38"/>
    </row>
    <row r="57295" spans="44:74">
      <c r="AR57295" s="8"/>
      <c r="BV57295" s="38"/>
    </row>
    <row r="57296" spans="44:74">
      <c r="AR57296" s="8"/>
      <c r="BV57296" s="38"/>
    </row>
    <row r="57297" spans="44:74">
      <c r="AR57297" s="8"/>
      <c r="BV57297" s="38"/>
    </row>
    <row r="57298" spans="44:74">
      <c r="AR57298" s="8"/>
      <c r="BV57298" s="38"/>
    </row>
    <row r="57299" spans="44:74">
      <c r="AR57299" s="8"/>
      <c r="BV57299" s="38"/>
    </row>
    <row r="57300" spans="44:74">
      <c r="AR57300" s="8"/>
      <c r="BV57300" s="38"/>
    </row>
    <row r="57301" spans="44:74">
      <c r="AR57301" s="8"/>
      <c r="BV57301" s="38"/>
    </row>
    <row r="57302" spans="44:74">
      <c r="AR57302" s="8"/>
      <c r="BV57302" s="38"/>
    </row>
    <row r="57303" spans="44:74">
      <c r="AR57303" s="8"/>
      <c r="BV57303" s="38"/>
    </row>
    <row r="57304" spans="44:74">
      <c r="AR57304" s="8"/>
      <c r="BV57304" s="38"/>
    </row>
    <row r="57305" spans="44:74">
      <c r="AR57305" s="8"/>
      <c r="BV57305" s="38"/>
    </row>
    <row r="57306" spans="44:74">
      <c r="AR57306" s="8"/>
      <c r="BV57306" s="38"/>
    </row>
    <row r="57307" spans="44:74">
      <c r="AR57307" s="8"/>
      <c r="BV57307" s="38"/>
    </row>
    <row r="57308" spans="44:74">
      <c r="AR57308" s="8"/>
      <c r="BV57308" s="38"/>
    </row>
    <row r="57309" spans="44:74">
      <c r="AR57309" s="8"/>
      <c r="BV57309" s="38"/>
    </row>
    <row r="57310" spans="44:74">
      <c r="AR57310" s="8"/>
      <c r="BV57310" s="38"/>
    </row>
    <row r="57311" spans="44:74">
      <c r="AR57311" s="8"/>
      <c r="BV57311" s="38"/>
    </row>
    <row r="57312" spans="44:74">
      <c r="AR57312" s="8"/>
      <c r="BV57312" s="38"/>
    </row>
    <row r="57313" spans="44:74">
      <c r="AR57313" s="8"/>
      <c r="BV57313" s="38"/>
    </row>
    <row r="57314" spans="44:74">
      <c r="AR57314" s="8"/>
      <c r="BV57314" s="38"/>
    </row>
    <row r="57315" spans="44:74">
      <c r="AR57315" s="8"/>
      <c r="BV57315" s="38"/>
    </row>
    <row r="57316" spans="44:74">
      <c r="AR57316" s="8"/>
      <c r="BV57316" s="38"/>
    </row>
    <row r="57317" spans="44:74">
      <c r="AR57317" s="8"/>
      <c r="BV57317" s="38"/>
    </row>
    <row r="57318" spans="44:74">
      <c r="AR57318" s="8"/>
      <c r="BV57318" s="38"/>
    </row>
    <row r="57319" spans="44:74">
      <c r="AR57319" s="8"/>
      <c r="BV57319" s="38"/>
    </row>
    <row r="57320" spans="44:74">
      <c r="AR57320" s="8"/>
      <c r="BV57320" s="38"/>
    </row>
    <row r="57321" spans="44:74">
      <c r="AR57321" s="8"/>
      <c r="BV57321" s="38"/>
    </row>
    <row r="57322" spans="44:74">
      <c r="AR57322" s="8"/>
      <c r="BV57322" s="38"/>
    </row>
    <row r="57323" spans="44:74">
      <c r="AR57323" s="8"/>
      <c r="BV57323" s="38"/>
    </row>
    <row r="57324" spans="44:74">
      <c r="AR57324" s="8"/>
      <c r="BV57324" s="38"/>
    </row>
    <row r="57325" spans="44:74">
      <c r="AR57325" s="8"/>
      <c r="BV57325" s="38"/>
    </row>
    <row r="57326" spans="44:74">
      <c r="AR57326" s="8"/>
      <c r="BV57326" s="38"/>
    </row>
    <row r="57327" spans="44:74">
      <c r="AR57327" s="8"/>
      <c r="BV57327" s="38"/>
    </row>
    <row r="57328" spans="44:74">
      <c r="AR57328" s="8"/>
      <c r="BV57328" s="38"/>
    </row>
    <row r="57329" spans="44:74">
      <c r="AR57329" s="8"/>
      <c r="BV57329" s="38"/>
    </row>
    <row r="57330" spans="44:74">
      <c r="AR57330" s="8"/>
      <c r="BV57330" s="38"/>
    </row>
    <row r="57331" spans="44:74">
      <c r="AR57331" s="8"/>
      <c r="BV57331" s="38"/>
    </row>
    <row r="57332" spans="44:74">
      <c r="AR57332" s="8"/>
      <c r="BV57332" s="38"/>
    </row>
    <row r="57333" spans="44:74">
      <c r="AR57333" s="8"/>
      <c r="BV57333" s="38"/>
    </row>
    <row r="57334" spans="44:74">
      <c r="AR57334" s="8"/>
      <c r="BV57334" s="38"/>
    </row>
    <row r="57335" spans="44:74">
      <c r="AR57335" s="8"/>
      <c r="BV57335" s="38"/>
    </row>
    <row r="57336" spans="44:74">
      <c r="AR57336" s="8"/>
      <c r="BV57336" s="38"/>
    </row>
    <row r="57337" spans="44:74">
      <c r="AR57337" s="8"/>
      <c r="BV57337" s="38"/>
    </row>
    <row r="57338" spans="44:74">
      <c r="AR57338" s="8"/>
      <c r="BV57338" s="38"/>
    </row>
    <row r="57339" spans="44:74">
      <c r="AR57339" s="8"/>
      <c r="BV57339" s="38"/>
    </row>
    <row r="57340" spans="44:74">
      <c r="AR57340" s="8"/>
      <c r="BV57340" s="38"/>
    </row>
    <row r="57341" spans="44:74">
      <c r="AR57341" s="8"/>
      <c r="BV57341" s="38"/>
    </row>
    <row r="57342" spans="44:74">
      <c r="AR57342" s="8"/>
      <c r="BV57342" s="38"/>
    </row>
    <row r="57343" spans="44:74">
      <c r="AR57343" s="8"/>
      <c r="BV57343" s="38"/>
    </row>
    <row r="57344" spans="44:74">
      <c r="AR57344" s="8"/>
      <c r="BV57344" s="38"/>
    </row>
    <row r="57345" spans="44:74">
      <c r="AR57345" s="8"/>
      <c r="BV57345" s="38"/>
    </row>
    <row r="57346" spans="44:74">
      <c r="AR57346" s="8"/>
      <c r="BV57346" s="38"/>
    </row>
    <row r="57347" spans="44:74">
      <c r="AR57347" s="8"/>
      <c r="BV57347" s="38"/>
    </row>
    <row r="57348" spans="44:74">
      <c r="AR57348" s="8"/>
      <c r="BV57348" s="38"/>
    </row>
    <row r="57349" spans="44:74">
      <c r="AR57349" s="8"/>
      <c r="BV57349" s="38"/>
    </row>
    <row r="57350" spans="44:74">
      <c r="AR57350" s="8"/>
      <c r="BV57350" s="38"/>
    </row>
    <row r="57351" spans="44:74">
      <c r="AR57351" s="8"/>
      <c r="BV57351" s="38"/>
    </row>
    <row r="57352" spans="44:74">
      <c r="AR57352" s="8"/>
      <c r="BV57352" s="38"/>
    </row>
    <row r="57353" spans="44:74">
      <c r="AR57353" s="8"/>
      <c r="BV57353" s="38"/>
    </row>
    <row r="57354" spans="44:74">
      <c r="AR57354" s="8"/>
      <c r="BV57354" s="38"/>
    </row>
    <row r="57355" spans="44:74">
      <c r="AR57355" s="8"/>
      <c r="BV57355" s="38"/>
    </row>
    <row r="57356" spans="44:74">
      <c r="AR57356" s="8"/>
      <c r="BV57356" s="38"/>
    </row>
    <row r="57357" spans="44:74">
      <c r="AR57357" s="8"/>
      <c r="BV57357" s="38"/>
    </row>
    <row r="57358" spans="44:74">
      <c r="AR57358" s="8"/>
      <c r="BV57358" s="38"/>
    </row>
    <row r="57359" spans="44:74">
      <c r="AR57359" s="8"/>
      <c r="BV57359" s="38"/>
    </row>
    <row r="57360" spans="44:74">
      <c r="AR57360" s="8"/>
      <c r="BV57360" s="38"/>
    </row>
    <row r="57361" spans="44:74">
      <c r="AR57361" s="8"/>
      <c r="BV57361" s="38"/>
    </row>
    <row r="57362" spans="44:74">
      <c r="AR57362" s="8"/>
      <c r="BV57362" s="38"/>
    </row>
    <row r="57363" spans="44:74">
      <c r="AR57363" s="8"/>
      <c r="BV57363" s="38"/>
    </row>
    <row r="57364" spans="44:74">
      <c r="AR57364" s="8"/>
      <c r="BV57364" s="38"/>
    </row>
    <row r="57365" spans="44:74">
      <c r="AR57365" s="8"/>
      <c r="BV57365" s="38"/>
    </row>
    <row r="57366" spans="44:74">
      <c r="AR57366" s="8"/>
      <c r="BV57366" s="38"/>
    </row>
    <row r="57367" spans="44:74">
      <c r="AR57367" s="8"/>
      <c r="BV57367" s="38"/>
    </row>
    <row r="57368" spans="44:74">
      <c r="AR57368" s="8"/>
      <c r="BV57368" s="38"/>
    </row>
    <row r="57369" spans="44:74">
      <c r="AR57369" s="8"/>
      <c r="BV57369" s="38"/>
    </row>
    <row r="57370" spans="44:74">
      <c r="AR57370" s="8"/>
      <c r="BV57370" s="38"/>
    </row>
    <row r="57371" spans="44:74">
      <c r="AR57371" s="8"/>
      <c r="BV57371" s="38"/>
    </row>
    <row r="57372" spans="44:74">
      <c r="AR57372" s="8"/>
      <c r="BV57372" s="38"/>
    </row>
    <row r="57373" spans="44:74">
      <c r="AR57373" s="8"/>
      <c r="BV57373" s="38"/>
    </row>
    <row r="57374" spans="44:74">
      <c r="AR57374" s="8"/>
      <c r="BV57374" s="38"/>
    </row>
    <row r="57375" spans="44:74">
      <c r="AR57375" s="8"/>
      <c r="BV57375" s="38"/>
    </row>
    <row r="57376" spans="44:74">
      <c r="AR57376" s="8"/>
      <c r="BV57376" s="38"/>
    </row>
    <row r="57377" spans="44:74">
      <c r="AR57377" s="8"/>
      <c r="BV57377" s="38"/>
    </row>
    <row r="57378" spans="44:74">
      <c r="AR57378" s="8"/>
      <c r="BV57378" s="38"/>
    </row>
    <row r="57379" spans="44:74">
      <c r="AR57379" s="8"/>
      <c r="BV57379" s="38"/>
    </row>
    <row r="57380" spans="44:74">
      <c r="AR57380" s="8"/>
      <c r="BV57380" s="38"/>
    </row>
    <row r="57381" spans="44:74">
      <c r="AR57381" s="8"/>
      <c r="BV57381" s="38"/>
    </row>
    <row r="57382" spans="44:74">
      <c r="AR57382" s="8"/>
      <c r="BV57382" s="38"/>
    </row>
    <row r="57383" spans="44:74">
      <c r="AR57383" s="8"/>
      <c r="BV57383" s="38"/>
    </row>
    <row r="57384" spans="44:74">
      <c r="AR57384" s="8"/>
      <c r="BV57384" s="38"/>
    </row>
    <row r="57385" spans="44:74">
      <c r="AR57385" s="8"/>
      <c r="BV57385" s="38"/>
    </row>
    <row r="57386" spans="44:74">
      <c r="AR57386" s="8"/>
      <c r="BV57386" s="38"/>
    </row>
    <row r="57387" spans="44:74">
      <c r="AR57387" s="8"/>
      <c r="BV57387" s="38"/>
    </row>
    <row r="57388" spans="44:74">
      <c r="AR57388" s="8"/>
      <c r="BV57388" s="38"/>
    </row>
    <row r="57389" spans="44:74">
      <c r="AR57389" s="8"/>
      <c r="BV57389" s="38"/>
    </row>
    <row r="57390" spans="44:74">
      <c r="AR57390" s="8"/>
      <c r="BV57390" s="38"/>
    </row>
    <row r="57391" spans="44:74">
      <c r="AR57391" s="8"/>
      <c r="BV57391" s="38"/>
    </row>
    <row r="57392" spans="44:74">
      <c r="AR57392" s="8"/>
      <c r="BV57392" s="38"/>
    </row>
    <row r="57393" spans="44:74">
      <c r="AR57393" s="8"/>
      <c r="BV57393" s="38"/>
    </row>
    <row r="57394" spans="44:74">
      <c r="AR57394" s="8"/>
      <c r="BV57394" s="38"/>
    </row>
    <row r="57395" spans="44:74">
      <c r="AR57395" s="8"/>
      <c r="BV57395" s="38"/>
    </row>
    <row r="57396" spans="44:74">
      <c r="AR57396" s="8"/>
      <c r="BV57396" s="38"/>
    </row>
    <row r="57397" spans="44:74">
      <c r="AR57397" s="8"/>
      <c r="BV57397" s="38"/>
    </row>
    <row r="57398" spans="44:74">
      <c r="AR57398" s="8"/>
      <c r="BV57398" s="38"/>
    </row>
    <row r="57399" spans="44:74">
      <c r="AR57399" s="8"/>
      <c r="BV57399" s="38"/>
    </row>
    <row r="57400" spans="44:74">
      <c r="AR57400" s="8"/>
      <c r="BV57400" s="38"/>
    </row>
    <row r="57401" spans="44:74">
      <c r="AR57401" s="8"/>
      <c r="BV57401" s="38"/>
    </row>
    <row r="57402" spans="44:74">
      <c r="AR57402" s="8"/>
      <c r="BV57402" s="38"/>
    </row>
    <row r="57403" spans="44:74">
      <c r="AR57403" s="8"/>
      <c r="BV57403" s="38"/>
    </row>
    <row r="57404" spans="44:74">
      <c r="AR57404" s="8"/>
      <c r="BV57404" s="38"/>
    </row>
    <row r="57405" spans="44:74">
      <c r="AR57405" s="8"/>
      <c r="BV57405" s="38"/>
    </row>
    <row r="57406" spans="44:74">
      <c r="AR57406" s="8"/>
      <c r="BV57406" s="38"/>
    </row>
    <row r="57407" spans="44:74">
      <c r="AR57407" s="8"/>
      <c r="BV57407" s="38"/>
    </row>
    <row r="57408" spans="44:74">
      <c r="AR57408" s="8"/>
      <c r="BV57408" s="38"/>
    </row>
    <row r="57409" spans="44:74">
      <c r="AR57409" s="8"/>
      <c r="BV57409" s="38"/>
    </row>
    <row r="57410" spans="44:74">
      <c r="AR57410" s="8"/>
      <c r="BV57410" s="38"/>
    </row>
    <row r="57411" spans="44:74">
      <c r="AR57411" s="8"/>
      <c r="BV57411" s="38"/>
    </row>
    <row r="57412" spans="44:74">
      <c r="AR57412" s="8"/>
      <c r="BV57412" s="38"/>
    </row>
    <row r="57413" spans="44:74">
      <c r="AR57413" s="8"/>
      <c r="BV57413" s="38"/>
    </row>
    <row r="57414" spans="44:74">
      <c r="AR57414" s="8"/>
      <c r="BV57414" s="38"/>
    </row>
    <row r="57415" spans="44:74">
      <c r="AR57415" s="8"/>
      <c r="BV57415" s="38"/>
    </row>
    <row r="57416" spans="44:74">
      <c r="AR57416" s="8"/>
      <c r="BV57416" s="38"/>
    </row>
    <row r="57417" spans="44:74">
      <c r="AR57417" s="8"/>
      <c r="BV57417" s="38"/>
    </row>
    <row r="57418" spans="44:74">
      <c r="AR57418" s="8"/>
      <c r="BV57418" s="38"/>
    </row>
    <row r="57419" spans="44:74">
      <c r="AR57419" s="8"/>
      <c r="BV57419" s="38"/>
    </row>
    <row r="57420" spans="44:74">
      <c r="AR57420" s="8"/>
      <c r="BV57420" s="38"/>
    </row>
    <row r="57421" spans="44:74">
      <c r="AR57421" s="8"/>
      <c r="BV57421" s="38"/>
    </row>
    <row r="57422" spans="44:74">
      <c r="AR57422" s="8"/>
      <c r="BV57422" s="38"/>
    </row>
    <row r="57423" spans="44:74">
      <c r="AR57423" s="8"/>
      <c r="BV57423" s="38"/>
    </row>
    <row r="57424" spans="44:74">
      <c r="AR57424" s="8"/>
      <c r="BV57424" s="38"/>
    </row>
    <row r="57425" spans="44:74">
      <c r="AR57425" s="8"/>
      <c r="BV57425" s="38"/>
    </row>
    <row r="57426" spans="44:74">
      <c r="AR57426" s="8"/>
      <c r="BV57426" s="38"/>
    </row>
    <row r="57427" spans="44:74">
      <c r="AR57427" s="8"/>
      <c r="BV57427" s="38"/>
    </row>
    <row r="57428" spans="44:74">
      <c r="AR57428" s="8"/>
      <c r="BV57428" s="38"/>
    </row>
    <row r="57429" spans="44:74">
      <c r="AR57429" s="8"/>
      <c r="BV57429" s="38"/>
    </row>
    <row r="57430" spans="44:74">
      <c r="AR57430" s="8"/>
      <c r="BV57430" s="38"/>
    </row>
    <row r="57431" spans="44:74">
      <c r="AR57431" s="8"/>
      <c r="BV57431" s="38"/>
    </row>
    <row r="57432" spans="44:74">
      <c r="AR57432" s="8"/>
      <c r="BV57432" s="38"/>
    </row>
    <row r="57433" spans="44:74">
      <c r="AR57433" s="8"/>
      <c r="BV57433" s="38"/>
    </row>
    <row r="57434" spans="44:74">
      <c r="AR57434" s="8"/>
      <c r="BV57434" s="38"/>
    </row>
    <row r="57435" spans="44:74">
      <c r="AR57435" s="8"/>
      <c r="BV57435" s="38"/>
    </row>
    <row r="57436" spans="44:74">
      <c r="AR57436" s="8"/>
      <c r="BV57436" s="38"/>
    </row>
    <row r="57437" spans="44:74">
      <c r="AR57437" s="8"/>
      <c r="BV57437" s="38"/>
    </row>
    <row r="57438" spans="44:74">
      <c r="AR57438" s="8"/>
      <c r="BV57438" s="38"/>
    </row>
    <row r="57439" spans="44:74">
      <c r="AR57439" s="8"/>
      <c r="BV57439" s="38"/>
    </row>
    <row r="57440" spans="44:74">
      <c r="AR57440" s="8"/>
      <c r="BV57440" s="38"/>
    </row>
    <row r="57441" spans="44:74">
      <c r="AR57441" s="8"/>
      <c r="BV57441" s="38"/>
    </row>
    <row r="57442" spans="44:74">
      <c r="AR57442" s="8"/>
      <c r="BV57442" s="38"/>
    </row>
    <row r="57443" spans="44:74">
      <c r="AR57443" s="8"/>
      <c r="BV57443" s="38"/>
    </row>
    <row r="57444" spans="44:74">
      <c r="AR57444" s="8"/>
      <c r="BV57444" s="38"/>
    </row>
    <row r="57445" spans="44:74">
      <c r="AR57445" s="8"/>
      <c r="BV57445" s="38"/>
    </row>
    <row r="57446" spans="44:74">
      <c r="AR57446" s="8"/>
      <c r="BV57446" s="38"/>
    </row>
    <row r="57447" spans="44:74">
      <c r="AR57447" s="8"/>
      <c r="BV57447" s="38"/>
    </row>
    <row r="57448" spans="44:74">
      <c r="AR57448" s="8"/>
      <c r="BV57448" s="38"/>
    </row>
    <row r="57449" spans="44:74">
      <c r="AR57449" s="8"/>
      <c r="BV57449" s="38"/>
    </row>
    <row r="57450" spans="44:74">
      <c r="AR57450" s="8"/>
      <c r="BV57450" s="38"/>
    </row>
    <row r="57451" spans="44:74">
      <c r="AR57451" s="8"/>
      <c r="BV57451" s="38"/>
    </row>
    <row r="57452" spans="44:74">
      <c r="AR57452" s="8"/>
      <c r="BV57452" s="38"/>
    </row>
    <row r="57453" spans="44:74">
      <c r="AR57453" s="8"/>
      <c r="BV57453" s="38"/>
    </row>
    <row r="57454" spans="44:74">
      <c r="AR57454" s="8"/>
      <c r="BV57454" s="38"/>
    </row>
    <row r="57455" spans="44:74">
      <c r="AR57455" s="8"/>
      <c r="BV57455" s="38"/>
    </row>
    <row r="57456" spans="44:74">
      <c r="AR57456" s="8"/>
      <c r="BV57456" s="38"/>
    </row>
    <row r="57457" spans="44:74">
      <c r="AR57457" s="8"/>
      <c r="BV57457" s="38"/>
    </row>
    <row r="57458" spans="44:74">
      <c r="AR57458" s="8"/>
      <c r="BV57458" s="38"/>
    </row>
    <row r="57459" spans="44:74">
      <c r="AR57459" s="8"/>
      <c r="BV57459" s="38"/>
    </row>
    <row r="57460" spans="44:74">
      <c r="AR57460" s="8"/>
      <c r="BV57460" s="38"/>
    </row>
    <row r="57461" spans="44:74">
      <c r="AR57461" s="8"/>
      <c r="BV57461" s="38"/>
    </row>
    <row r="57462" spans="44:74">
      <c r="AR57462" s="8"/>
      <c r="BV57462" s="38"/>
    </row>
    <row r="57463" spans="44:74">
      <c r="AR57463" s="8"/>
      <c r="BV57463" s="38"/>
    </row>
    <row r="57464" spans="44:74">
      <c r="AR57464" s="8"/>
      <c r="BV57464" s="38"/>
    </row>
    <row r="57465" spans="44:74">
      <c r="AR57465" s="8"/>
      <c r="BV57465" s="38"/>
    </row>
    <row r="57466" spans="44:74">
      <c r="AR57466" s="8"/>
      <c r="BV57466" s="38"/>
    </row>
    <row r="57467" spans="44:74">
      <c r="AR57467" s="8"/>
      <c r="BV57467" s="38"/>
    </row>
    <row r="57468" spans="44:74">
      <c r="AR57468" s="8"/>
      <c r="BV57468" s="38"/>
    </row>
    <row r="57469" spans="44:74">
      <c r="AR57469" s="8"/>
      <c r="BV57469" s="38"/>
    </row>
    <row r="57470" spans="44:74">
      <c r="AR57470" s="8"/>
      <c r="BV57470" s="38"/>
    </row>
    <row r="57471" spans="44:74">
      <c r="AR57471" s="8"/>
      <c r="BV57471" s="38"/>
    </row>
    <row r="57472" spans="44:74">
      <c r="AR57472" s="8"/>
      <c r="BV57472" s="38"/>
    </row>
    <row r="57473" spans="44:74">
      <c r="AR57473" s="8"/>
      <c r="BV57473" s="38"/>
    </row>
    <row r="57474" spans="44:74">
      <c r="AR57474" s="8"/>
      <c r="BV57474" s="38"/>
    </row>
    <row r="57475" spans="44:74">
      <c r="AR57475" s="8"/>
      <c r="BV57475" s="38"/>
    </row>
    <row r="57476" spans="44:74">
      <c r="AR57476" s="8"/>
      <c r="BV57476" s="38"/>
    </row>
    <row r="57477" spans="44:74">
      <c r="AR57477" s="8"/>
      <c r="BV57477" s="38"/>
    </row>
    <row r="57478" spans="44:74">
      <c r="AR57478" s="8"/>
      <c r="BV57478" s="38"/>
    </row>
    <row r="57479" spans="44:74">
      <c r="AR57479" s="8"/>
      <c r="BV57479" s="38"/>
    </row>
    <row r="57480" spans="44:74">
      <c r="AR57480" s="8"/>
      <c r="BV57480" s="38"/>
    </row>
    <row r="57481" spans="44:74">
      <c r="AR57481" s="8"/>
      <c r="BV57481" s="38"/>
    </row>
    <row r="57482" spans="44:74">
      <c r="AR57482" s="8"/>
      <c r="BV57482" s="38"/>
    </row>
    <row r="57483" spans="44:74">
      <c r="AR57483" s="8"/>
      <c r="BV57483" s="38"/>
    </row>
    <row r="57484" spans="44:74">
      <c r="AR57484" s="8"/>
      <c r="BV57484" s="38"/>
    </row>
    <row r="57485" spans="44:74">
      <c r="AR57485" s="8"/>
      <c r="BV57485" s="38"/>
    </row>
    <row r="57486" spans="44:74">
      <c r="AR57486" s="8"/>
      <c r="BV57486" s="38"/>
    </row>
    <row r="57487" spans="44:74">
      <c r="AR57487" s="8"/>
      <c r="BV57487" s="38"/>
    </row>
    <row r="57488" spans="44:74">
      <c r="AR57488" s="8"/>
      <c r="BV57488" s="38"/>
    </row>
    <row r="57489" spans="44:74">
      <c r="AR57489" s="8"/>
      <c r="BV57489" s="38"/>
    </row>
    <row r="57490" spans="44:74">
      <c r="AR57490" s="8"/>
      <c r="BV57490" s="38"/>
    </row>
    <row r="57491" spans="44:74">
      <c r="AR57491" s="8"/>
      <c r="BV57491" s="38"/>
    </row>
    <row r="57492" spans="44:74">
      <c r="AR57492" s="8"/>
      <c r="BV57492" s="38"/>
    </row>
    <row r="57493" spans="44:74">
      <c r="AR57493" s="8"/>
      <c r="BV57493" s="38"/>
    </row>
    <row r="57494" spans="44:74">
      <c r="AR57494" s="8"/>
      <c r="BV57494" s="38"/>
    </row>
    <row r="57495" spans="44:74">
      <c r="AR57495" s="8"/>
      <c r="BV57495" s="38"/>
    </row>
    <row r="57496" spans="44:74">
      <c r="AR57496" s="8"/>
      <c r="BV57496" s="38"/>
    </row>
    <row r="57497" spans="44:74">
      <c r="AR57497" s="8"/>
      <c r="BV57497" s="38"/>
    </row>
    <row r="57498" spans="44:74">
      <c r="AR57498" s="8"/>
      <c r="BV57498" s="38"/>
    </row>
    <row r="57499" spans="44:74">
      <c r="AR57499" s="8"/>
      <c r="BV57499" s="38"/>
    </row>
    <row r="57500" spans="44:74">
      <c r="AR57500" s="8"/>
      <c r="BV57500" s="38"/>
    </row>
    <row r="57501" spans="44:74">
      <c r="AR57501" s="8"/>
      <c r="BV57501" s="38"/>
    </row>
    <row r="57502" spans="44:74">
      <c r="AR57502" s="8"/>
      <c r="BV57502" s="38"/>
    </row>
    <row r="57503" spans="44:74">
      <c r="AR57503" s="8"/>
      <c r="BV57503" s="38"/>
    </row>
    <row r="57504" spans="44:74">
      <c r="AR57504" s="8"/>
      <c r="BV57504" s="38"/>
    </row>
    <row r="57505" spans="44:74">
      <c r="AR57505" s="8"/>
      <c r="BV57505" s="38"/>
    </row>
    <row r="57506" spans="44:74">
      <c r="AR57506" s="8"/>
      <c r="BV57506" s="38"/>
    </row>
    <row r="57507" spans="44:74">
      <c r="AR57507" s="8"/>
      <c r="BV57507" s="38"/>
    </row>
    <row r="57508" spans="44:74">
      <c r="AR57508" s="8"/>
      <c r="BV57508" s="38"/>
    </row>
    <row r="57509" spans="44:74">
      <c r="AR57509" s="8"/>
      <c r="BV57509" s="38"/>
    </row>
    <row r="57510" spans="44:74">
      <c r="AR57510" s="8"/>
      <c r="BV57510" s="38"/>
    </row>
    <row r="57511" spans="44:74">
      <c r="AR57511" s="8"/>
      <c r="BV57511" s="38"/>
    </row>
    <row r="57512" spans="44:74">
      <c r="AR57512" s="8"/>
      <c r="BV57512" s="38"/>
    </row>
    <row r="57513" spans="44:74">
      <c r="AR57513" s="8"/>
      <c r="BV57513" s="38"/>
    </row>
    <row r="57514" spans="44:74">
      <c r="AR57514" s="8"/>
      <c r="BV57514" s="38"/>
    </row>
    <row r="57515" spans="44:74">
      <c r="AR57515" s="8"/>
      <c r="BV57515" s="38"/>
    </row>
    <row r="57516" spans="44:74">
      <c r="AR57516" s="8"/>
      <c r="BV57516" s="38"/>
    </row>
    <row r="57517" spans="44:74">
      <c r="AR57517" s="8"/>
      <c r="BV57517" s="38"/>
    </row>
    <row r="57518" spans="44:74">
      <c r="AR57518" s="8"/>
      <c r="BV57518" s="38"/>
    </row>
    <row r="57519" spans="44:74">
      <c r="AR57519" s="8"/>
      <c r="BV57519" s="38"/>
    </row>
    <row r="57520" spans="44:74">
      <c r="AR57520" s="8"/>
      <c r="BV57520" s="38"/>
    </row>
    <row r="57521" spans="44:74">
      <c r="AR57521" s="8"/>
      <c r="BV57521" s="38"/>
    </row>
    <row r="57522" spans="44:74">
      <c r="AR57522" s="8"/>
      <c r="BV57522" s="38"/>
    </row>
    <row r="57523" spans="44:74">
      <c r="AR57523" s="8"/>
      <c r="BV57523" s="38"/>
    </row>
    <row r="57524" spans="44:74">
      <c r="AR57524" s="8"/>
      <c r="BV57524" s="38"/>
    </row>
    <row r="57525" spans="44:74">
      <c r="AR57525" s="8"/>
      <c r="BV57525" s="38"/>
    </row>
    <row r="57526" spans="44:74">
      <c r="AR57526" s="8"/>
      <c r="BV57526" s="38"/>
    </row>
    <row r="57527" spans="44:74">
      <c r="AR57527" s="8"/>
      <c r="BV57527" s="38"/>
    </row>
    <row r="57528" spans="44:74">
      <c r="AR57528" s="8"/>
      <c r="BV57528" s="38"/>
    </row>
    <row r="57529" spans="44:74">
      <c r="AR57529" s="8"/>
      <c r="BV57529" s="38"/>
    </row>
    <row r="57530" spans="44:74">
      <c r="AR57530" s="8"/>
      <c r="BV57530" s="38"/>
    </row>
    <row r="57531" spans="44:74">
      <c r="AR57531" s="8"/>
      <c r="BV57531" s="38"/>
    </row>
    <row r="57532" spans="44:74">
      <c r="AR57532" s="8"/>
      <c r="BV57532" s="38"/>
    </row>
    <row r="57533" spans="44:74">
      <c r="AR57533" s="8"/>
      <c r="BV57533" s="38"/>
    </row>
    <row r="57534" spans="44:74">
      <c r="AR57534" s="8"/>
      <c r="BV57534" s="38"/>
    </row>
    <row r="57535" spans="44:74">
      <c r="AR57535" s="8"/>
      <c r="BV57535" s="38"/>
    </row>
    <row r="57536" spans="44:74">
      <c r="AR57536" s="8"/>
      <c r="BV57536" s="38"/>
    </row>
    <row r="57537" spans="44:74">
      <c r="AR57537" s="8"/>
      <c r="BV57537" s="38"/>
    </row>
    <row r="57538" spans="44:74">
      <c r="AR57538" s="8"/>
      <c r="BV57538" s="38"/>
    </row>
    <row r="57539" spans="44:74">
      <c r="AR57539" s="8"/>
      <c r="BV57539" s="38"/>
    </row>
    <row r="57540" spans="44:74">
      <c r="AR57540" s="8"/>
      <c r="BV57540" s="38"/>
    </row>
    <row r="57541" spans="44:74">
      <c r="AR57541" s="8"/>
      <c r="BV57541" s="38"/>
    </row>
    <row r="57542" spans="44:74">
      <c r="AR57542" s="8"/>
      <c r="BV57542" s="38"/>
    </row>
    <row r="57543" spans="44:74">
      <c r="AR57543" s="8"/>
      <c r="BV57543" s="38"/>
    </row>
    <row r="57544" spans="44:74">
      <c r="AR57544" s="8"/>
      <c r="BV57544" s="38"/>
    </row>
    <row r="57545" spans="44:74">
      <c r="AR57545" s="8"/>
      <c r="BV57545" s="38"/>
    </row>
    <row r="57546" spans="44:74">
      <c r="AR57546" s="8"/>
      <c r="BV57546" s="38"/>
    </row>
    <row r="57547" spans="44:74">
      <c r="AR57547" s="8"/>
      <c r="BV57547" s="38"/>
    </row>
    <row r="57548" spans="44:74">
      <c r="AR57548" s="8"/>
      <c r="BV57548" s="38"/>
    </row>
    <row r="57549" spans="44:74">
      <c r="AR57549" s="8"/>
      <c r="BV57549" s="38"/>
    </row>
    <row r="57550" spans="44:74">
      <c r="AR57550" s="8"/>
      <c r="BV57550" s="38"/>
    </row>
    <row r="57551" spans="44:74">
      <c r="AR57551" s="8"/>
      <c r="BV57551" s="38"/>
    </row>
    <row r="57552" spans="44:74">
      <c r="AR57552" s="8"/>
      <c r="BV57552" s="38"/>
    </row>
    <row r="57553" spans="44:74">
      <c r="AR57553" s="8"/>
      <c r="BV57553" s="38"/>
    </row>
    <row r="57554" spans="44:74">
      <c r="AR57554" s="8"/>
      <c r="BV57554" s="38"/>
    </row>
    <row r="57555" spans="44:74">
      <c r="AR57555" s="8"/>
      <c r="BV57555" s="38"/>
    </row>
    <row r="57556" spans="44:74">
      <c r="AR57556" s="8"/>
      <c r="BV57556" s="38"/>
    </row>
    <row r="57557" spans="44:74">
      <c r="AR57557" s="8"/>
      <c r="BV57557" s="38"/>
    </row>
    <row r="57558" spans="44:74">
      <c r="AR57558" s="8"/>
      <c r="BV57558" s="38"/>
    </row>
    <row r="57559" spans="44:74">
      <c r="AR57559" s="8"/>
      <c r="BV57559" s="38"/>
    </row>
    <row r="57560" spans="44:74">
      <c r="AR57560" s="8"/>
      <c r="BV57560" s="38"/>
    </row>
    <row r="57561" spans="44:74">
      <c r="AR57561" s="8"/>
      <c r="BV57561" s="38"/>
    </row>
    <row r="57562" spans="44:74">
      <c r="AR57562" s="8"/>
      <c r="BV57562" s="38"/>
    </row>
    <row r="57563" spans="44:74">
      <c r="AR57563" s="8"/>
      <c r="BV57563" s="38"/>
    </row>
    <row r="57564" spans="44:74">
      <c r="AR57564" s="8"/>
      <c r="BV57564" s="38"/>
    </row>
    <row r="57565" spans="44:74">
      <c r="AR57565" s="8"/>
      <c r="BV57565" s="38"/>
    </row>
    <row r="57566" spans="44:74">
      <c r="AR57566" s="8"/>
      <c r="BV57566" s="38"/>
    </row>
    <row r="57567" spans="44:74">
      <c r="AR57567" s="8"/>
      <c r="BV57567" s="38"/>
    </row>
    <row r="57568" spans="44:74">
      <c r="AR57568" s="8"/>
      <c r="BV57568" s="38"/>
    </row>
    <row r="57569" spans="44:74">
      <c r="AR57569" s="8"/>
      <c r="BV57569" s="38"/>
    </row>
    <row r="57570" spans="44:74">
      <c r="AR57570" s="8"/>
      <c r="BV57570" s="38"/>
    </row>
    <row r="57571" spans="44:74">
      <c r="AR57571" s="8"/>
      <c r="BV57571" s="38"/>
    </row>
    <row r="57572" spans="44:74">
      <c r="AR57572" s="8"/>
      <c r="BV57572" s="38"/>
    </row>
    <row r="57573" spans="44:74">
      <c r="AR57573" s="8"/>
      <c r="BV57573" s="38"/>
    </row>
    <row r="57574" spans="44:74">
      <c r="AR57574" s="8"/>
      <c r="BV57574" s="38"/>
    </row>
    <row r="57575" spans="44:74">
      <c r="AR57575" s="8"/>
      <c r="BV57575" s="38"/>
    </row>
    <row r="57576" spans="44:74">
      <c r="AR57576" s="8"/>
      <c r="BV57576" s="38"/>
    </row>
    <row r="57577" spans="44:74">
      <c r="AR57577" s="8"/>
      <c r="BV57577" s="38"/>
    </row>
    <row r="57578" spans="44:74">
      <c r="AR57578" s="8"/>
      <c r="BV57578" s="38"/>
    </row>
    <row r="57579" spans="44:74">
      <c r="AR57579" s="8"/>
      <c r="BV57579" s="38"/>
    </row>
    <row r="57580" spans="44:74">
      <c r="AR57580" s="8"/>
      <c r="BV57580" s="38"/>
    </row>
    <row r="57581" spans="44:74">
      <c r="AR57581" s="8"/>
      <c r="BV57581" s="38"/>
    </row>
    <row r="57582" spans="44:74">
      <c r="AR57582" s="8"/>
      <c r="BV57582" s="38"/>
    </row>
    <row r="57583" spans="44:74">
      <c r="AR57583" s="8"/>
      <c r="BV57583" s="38"/>
    </row>
    <row r="57584" spans="44:74">
      <c r="AR57584" s="8"/>
      <c r="BV57584" s="38"/>
    </row>
    <row r="57585" spans="44:74">
      <c r="AR57585" s="8"/>
      <c r="BV57585" s="38"/>
    </row>
    <row r="57586" spans="44:74">
      <c r="AR57586" s="8"/>
      <c r="BV57586" s="38"/>
    </row>
    <row r="57587" spans="44:74">
      <c r="AR57587" s="8"/>
      <c r="BV57587" s="38"/>
    </row>
    <row r="57588" spans="44:74">
      <c r="AR57588" s="8"/>
      <c r="BV57588" s="38"/>
    </row>
    <row r="57589" spans="44:74">
      <c r="AR57589" s="8"/>
      <c r="BV57589" s="38"/>
    </row>
    <row r="57590" spans="44:74">
      <c r="AR57590" s="8"/>
      <c r="BV57590" s="38"/>
    </row>
    <row r="57591" spans="44:74">
      <c r="AR57591" s="8"/>
      <c r="BV57591" s="38"/>
    </row>
    <row r="57592" spans="44:74">
      <c r="AR57592" s="8"/>
      <c r="BV57592" s="38"/>
    </row>
    <row r="57593" spans="44:74">
      <c r="AR57593" s="8"/>
      <c r="BV57593" s="38"/>
    </row>
    <row r="57594" spans="44:74">
      <c r="AR57594" s="8"/>
      <c r="BV57594" s="38"/>
    </row>
    <row r="57595" spans="44:74">
      <c r="AR57595" s="8"/>
      <c r="BV57595" s="38"/>
    </row>
    <row r="57596" spans="44:74">
      <c r="AR57596" s="8"/>
      <c r="BV57596" s="38"/>
    </row>
    <row r="57597" spans="44:74">
      <c r="AR57597" s="8"/>
      <c r="BV57597" s="38"/>
    </row>
    <row r="57598" spans="44:74">
      <c r="AR57598" s="8"/>
      <c r="BV57598" s="38"/>
    </row>
    <row r="57599" spans="44:74">
      <c r="AR57599" s="8"/>
      <c r="BV57599" s="38"/>
    </row>
    <row r="57600" spans="44:74">
      <c r="AR57600" s="8"/>
      <c r="BV57600" s="38"/>
    </row>
    <row r="57601" spans="44:74">
      <c r="AR57601" s="8"/>
      <c r="BV57601" s="38"/>
    </row>
    <row r="57602" spans="44:74">
      <c r="AR57602" s="8"/>
      <c r="BV57602" s="38"/>
    </row>
    <row r="57603" spans="44:74">
      <c r="AR57603" s="8"/>
      <c r="BV57603" s="38"/>
    </row>
    <row r="57604" spans="44:74">
      <c r="AR57604" s="8"/>
      <c r="BV57604" s="38"/>
    </row>
    <row r="57605" spans="44:74">
      <c r="AR57605" s="8"/>
      <c r="BV57605" s="38"/>
    </row>
    <row r="57606" spans="44:74">
      <c r="AR57606" s="8"/>
      <c r="BV57606" s="38"/>
    </row>
    <row r="57607" spans="44:74">
      <c r="AR57607" s="8"/>
      <c r="BV57607" s="38"/>
    </row>
    <row r="57608" spans="44:74">
      <c r="AR57608" s="8"/>
      <c r="BV57608" s="38"/>
    </row>
    <row r="57609" spans="44:74">
      <c r="AR57609" s="8"/>
      <c r="BV57609" s="38"/>
    </row>
    <row r="57610" spans="44:74">
      <c r="AR57610" s="8"/>
      <c r="BV57610" s="38"/>
    </row>
    <row r="57611" spans="44:74">
      <c r="AR57611" s="8"/>
      <c r="BV57611" s="38"/>
    </row>
    <row r="57612" spans="44:74">
      <c r="AR57612" s="8"/>
      <c r="BV57612" s="38"/>
    </row>
    <row r="57613" spans="44:74">
      <c r="AR57613" s="8"/>
      <c r="BV57613" s="38"/>
    </row>
    <row r="57614" spans="44:74">
      <c r="AR57614" s="8"/>
      <c r="BV57614" s="38"/>
    </row>
    <row r="57615" spans="44:74">
      <c r="AR57615" s="8"/>
      <c r="BV57615" s="38"/>
    </row>
    <row r="57616" spans="44:74">
      <c r="AR57616" s="8"/>
      <c r="BV57616" s="38"/>
    </row>
    <row r="57617" spans="44:74">
      <c r="AR57617" s="8"/>
      <c r="BV57617" s="38"/>
    </row>
    <row r="57618" spans="44:74">
      <c r="AR57618" s="8"/>
      <c r="BV57618" s="38"/>
    </row>
    <row r="57619" spans="44:74">
      <c r="AR57619" s="8"/>
      <c r="BV57619" s="38"/>
    </row>
    <row r="57620" spans="44:74">
      <c r="AR57620" s="8"/>
      <c r="BV57620" s="38"/>
    </row>
    <row r="57621" spans="44:74">
      <c r="AR57621" s="8"/>
      <c r="BV57621" s="38"/>
    </row>
    <row r="57622" spans="44:74">
      <c r="AR57622" s="8"/>
      <c r="BV57622" s="38"/>
    </row>
    <row r="57623" spans="44:74">
      <c r="AR57623" s="8"/>
      <c r="BV57623" s="38"/>
    </row>
    <row r="57624" spans="44:74">
      <c r="AR57624" s="8"/>
      <c r="BV57624" s="38"/>
    </row>
    <row r="57625" spans="44:74">
      <c r="AR57625" s="8"/>
      <c r="BV57625" s="38"/>
    </row>
    <row r="57626" spans="44:74">
      <c r="AR57626" s="8"/>
      <c r="BV57626" s="38"/>
    </row>
    <row r="57627" spans="44:74">
      <c r="AR57627" s="8"/>
      <c r="BV57627" s="38"/>
    </row>
    <row r="57628" spans="44:74">
      <c r="AR57628" s="8"/>
      <c r="BV57628" s="38"/>
    </row>
    <row r="57629" spans="44:74">
      <c r="AR57629" s="8"/>
      <c r="BV57629" s="38"/>
    </row>
    <row r="57630" spans="44:74">
      <c r="AR57630" s="8"/>
      <c r="BV57630" s="38"/>
    </row>
    <row r="57631" spans="44:74">
      <c r="AR57631" s="8"/>
      <c r="BV57631" s="38"/>
    </row>
    <row r="57632" spans="44:74">
      <c r="AR57632" s="8"/>
      <c r="BV57632" s="38"/>
    </row>
    <row r="57633" spans="44:74">
      <c r="AR57633" s="8"/>
      <c r="BV57633" s="38"/>
    </row>
    <row r="57634" spans="44:74">
      <c r="AR57634" s="8"/>
      <c r="BV57634" s="38"/>
    </row>
    <row r="57635" spans="44:74">
      <c r="AR57635" s="8"/>
      <c r="BV57635" s="38"/>
    </row>
    <row r="57636" spans="44:74">
      <c r="AR57636" s="8"/>
      <c r="BV57636" s="38"/>
    </row>
    <row r="57637" spans="44:74">
      <c r="AR57637" s="8"/>
      <c r="BV57637" s="38"/>
    </row>
    <row r="57638" spans="44:74">
      <c r="AR57638" s="8"/>
      <c r="BV57638" s="38"/>
    </row>
    <row r="57639" spans="44:74">
      <c r="AR57639" s="8"/>
      <c r="BV57639" s="38"/>
    </row>
    <row r="57640" spans="44:74">
      <c r="AR57640" s="8"/>
      <c r="BV57640" s="38"/>
    </row>
    <row r="57641" spans="44:74">
      <c r="AR57641" s="8"/>
      <c r="BV57641" s="38"/>
    </row>
    <row r="57642" spans="44:74">
      <c r="AR57642" s="8"/>
      <c r="BV57642" s="38"/>
    </row>
    <row r="57643" spans="44:74">
      <c r="AR57643" s="8"/>
      <c r="BV57643" s="38"/>
    </row>
    <row r="57644" spans="44:74">
      <c r="AR57644" s="8"/>
      <c r="BV57644" s="38"/>
    </row>
    <row r="57645" spans="44:74">
      <c r="AR57645" s="8"/>
      <c r="BV57645" s="38"/>
    </row>
    <row r="57646" spans="44:74">
      <c r="AR57646" s="8"/>
      <c r="BV57646" s="38"/>
    </row>
    <row r="57647" spans="44:74">
      <c r="AR57647" s="8"/>
      <c r="BV57647" s="38"/>
    </row>
    <row r="57648" spans="44:74">
      <c r="AR57648" s="8"/>
      <c r="BV57648" s="38"/>
    </row>
    <row r="57649" spans="44:74">
      <c r="AR57649" s="8"/>
      <c r="BV57649" s="38"/>
    </row>
    <row r="57650" spans="44:74">
      <c r="AR57650" s="8"/>
      <c r="BV57650" s="38"/>
    </row>
    <row r="57651" spans="44:74">
      <c r="AR57651" s="8"/>
      <c r="BV57651" s="38"/>
    </row>
    <row r="57652" spans="44:74">
      <c r="AR57652" s="8"/>
      <c r="BV57652" s="38"/>
    </row>
    <row r="57653" spans="44:74">
      <c r="AR57653" s="8"/>
      <c r="BV57653" s="38"/>
    </row>
    <row r="57654" spans="44:74">
      <c r="AR57654" s="8"/>
      <c r="BV57654" s="38"/>
    </row>
    <row r="57655" spans="44:74">
      <c r="AR57655" s="8"/>
      <c r="BV57655" s="38"/>
    </row>
    <row r="57656" spans="44:74">
      <c r="AR57656" s="8"/>
      <c r="BV57656" s="38"/>
    </row>
    <row r="57657" spans="44:74">
      <c r="AR57657" s="8"/>
      <c r="BV57657" s="38"/>
    </row>
    <row r="57658" spans="44:74">
      <c r="AR57658" s="8"/>
      <c r="BV57658" s="38"/>
    </row>
    <row r="57659" spans="44:74">
      <c r="AR57659" s="8"/>
      <c r="BV57659" s="38"/>
    </row>
    <row r="57660" spans="44:74">
      <c r="AR57660" s="8"/>
      <c r="BV57660" s="38"/>
    </row>
    <row r="57661" spans="44:74">
      <c r="AR57661" s="8"/>
      <c r="BV57661" s="38"/>
    </row>
    <row r="57662" spans="44:74">
      <c r="AR57662" s="8"/>
      <c r="BV57662" s="38"/>
    </row>
    <row r="57663" spans="44:74">
      <c r="AR57663" s="8"/>
      <c r="BV57663" s="38"/>
    </row>
    <row r="57664" spans="44:74">
      <c r="AR57664" s="8"/>
      <c r="BV57664" s="38"/>
    </row>
    <row r="57665" spans="44:74">
      <c r="AR57665" s="8"/>
      <c r="BV57665" s="38"/>
    </row>
    <row r="57666" spans="44:74">
      <c r="AR57666" s="8"/>
      <c r="BV57666" s="38"/>
    </row>
    <row r="57667" spans="44:74">
      <c r="AR57667" s="8"/>
      <c r="BV57667" s="38"/>
    </row>
    <row r="57668" spans="44:74">
      <c r="AR57668" s="8"/>
      <c r="BV57668" s="38"/>
    </row>
    <row r="57669" spans="44:74">
      <c r="AR57669" s="8"/>
      <c r="BV57669" s="38"/>
    </row>
    <row r="57670" spans="44:74">
      <c r="AR57670" s="8"/>
      <c r="BV57670" s="38"/>
    </row>
    <row r="57671" spans="44:74">
      <c r="AR57671" s="8"/>
      <c r="BV57671" s="38"/>
    </row>
    <row r="57672" spans="44:74">
      <c r="AR57672" s="8"/>
      <c r="BV57672" s="38"/>
    </row>
    <row r="57673" spans="44:74">
      <c r="AR57673" s="8"/>
      <c r="BV57673" s="38"/>
    </row>
    <row r="57674" spans="44:74">
      <c r="AR57674" s="8"/>
      <c r="BV57674" s="38"/>
    </row>
    <row r="57675" spans="44:74">
      <c r="AR57675" s="8"/>
      <c r="BV57675" s="38"/>
    </row>
    <row r="57676" spans="44:74">
      <c r="AR57676" s="8"/>
      <c r="BV57676" s="38"/>
    </row>
    <row r="57677" spans="44:74">
      <c r="AR57677" s="8"/>
      <c r="BV57677" s="38"/>
    </row>
    <row r="57678" spans="44:74">
      <c r="AR57678" s="8"/>
      <c r="BV57678" s="38"/>
    </row>
    <row r="57679" spans="44:74">
      <c r="AR57679" s="8"/>
      <c r="BV57679" s="38"/>
    </row>
    <row r="57680" spans="44:74">
      <c r="AR57680" s="8"/>
      <c r="BV57680" s="38"/>
    </row>
    <row r="57681" spans="44:74">
      <c r="AR57681" s="8"/>
      <c r="BV57681" s="38"/>
    </row>
    <row r="57682" spans="44:74">
      <c r="AR57682" s="8"/>
      <c r="BV57682" s="38"/>
    </row>
    <row r="57683" spans="44:74">
      <c r="AR57683" s="8"/>
      <c r="BV57683" s="38"/>
    </row>
    <row r="57684" spans="44:74">
      <c r="AR57684" s="8"/>
      <c r="BV57684" s="38"/>
    </row>
    <row r="57685" spans="44:74">
      <c r="AR57685" s="8"/>
      <c r="BV57685" s="38"/>
    </row>
    <row r="57686" spans="44:74">
      <c r="AR57686" s="8"/>
      <c r="BV57686" s="38"/>
    </row>
    <row r="57687" spans="44:74">
      <c r="AR57687" s="8"/>
      <c r="BV57687" s="38"/>
    </row>
    <row r="57688" spans="44:74">
      <c r="AR57688" s="8"/>
      <c r="BV57688" s="38"/>
    </row>
    <row r="57689" spans="44:74">
      <c r="AR57689" s="8"/>
      <c r="BV57689" s="38"/>
    </row>
    <row r="57690" spans="44:74">
      <c r="AR57690" s="8"/>
      <c r="BV57690" s="38"/>
    </row>
    <row r="57691" spans="44:74">
      <c r="AR57691" s="8"/>
      <c r="BV57691" s="38"/>
    </row>
    <row r="57692" spans="44:74">
      <c r="AR57692" s="8"/>
      <c r="BV57692" s="38"/>
    </row>
    <row r="57693" spans="44:74">
      <c r="AR57693" s="8"/>
      <c r="BV57693" s="38"/>
    </row>
    <row r="57694" spans="44:74">
      <c r="AR57694" s="8"/>
      <c r="BV57694" s="38"/>
    </row>
    <row r="57695" spans="44:74">
      <c r="AR57695" s="8"/>
      <c r="BV57695" s="38"/>
    </row>
    <row r="57696" spans="44:74">
      <c r="AR57696" s="8"/>
      <c r="BV57696" s="38"/>
    </row>
    <row r="57697" spans="44:74">
      <c r="AR57697" s="8"/>
      <c r="BV57697" s="38"/>
    </row>
    <row r="57698" spans="44:74">
      <c r="AR57698" s="8"/>
      <c r="BV57698" s="38"/>
    </row>
    <row r="57699" spans="44:74">
      <c r="AR57699" s="8"/>
      <c r="BV57699" s="38"/>
    </row>
    <row r="57700" spans="44:74">
      <c r="AR57700" s="8"/>
      <c r="BV57700" s="38"/>
    </row>
    <row r="57701" spans="44:74">
      <c r="AR57701" s="8"/>
      <c r="BV57701" s="38"/>
    </row>
    <row r="57702" spans="44:74">
      <c r="AR57702" s="8"/>
      <c r="BV57702" s="38"/>
    </row>
    <row r="57703" spans="44:74">
      <c r="AR57703" s="8"/>
      <c r="BV57703" s="38"/>
    </row>
    <row r="57704" spans="44:74">
      <c r="AR57704" s="8"/>
      <c r="BV57704" s="38"/>
    </row>
    <row r="57705" spans="44:74">
      <c r="AR57705" s="8"/>
      <c r="BV57705" s="38"/>
    </row>
    <row r="57706" spans="44:74">
      <c r="AR57706" s="8"/>
      <c r="BV57706" s="38"/>
    </row>
    <row r="57707" spans="44:74">
      <c r="AR57707" s="8"/>
      <c r="BV57707" s="38"/>
    </row>
    <row r="57708" spans="44:74">
      <c r="AR57708" s="8"/>
      <c r="BV57708" s="38"/>
    </row>
    <row r="57709" spans="44:74">
      <c r="AR57709" s="8"/>
      <c r="BV57709" s="38"/>
    </row>
    <row r="57710" spans="44:74">
      <c r="AR57710" s="8"/>
      <c r="BV57710" s="38"/>
    </row>
    <row r="57711" spans="44:74">
      <c r="AR57711" s="8"/>
      <c r="BV57711" s="38"/>
    </row>
    <row r="57712" spans="44:74">
      <c r="AR57712" s="8"/>
      <c r="BV57712" s="38"/>
    </row>
    <row r="57713" spans="44:74">
      <c r="AR57713" s="8"/>
      <c r="BV57713" s="38"/>
    </row>
    <row r="57714" spans="44:74">
      <c r="AR57714" s="8"/>
      <c r="BV57714" s="38"/>
    </row>
    <row r="57715" spans="44:74">
      <c r="AR57715" s="8"/>
      <c r="BV57715" s="38"/>
    </row>
    <row r="57716" spans="44:74">
      <c r="AR57716" s="8"/>
      <c r="BV57716" s="38"/>
    </row>
    <row r="57717" spans="44:74">
      <c r="AR57717" s="8"/>
      <c r="BV57717" s="38"/>
    </row>
    <row r="57718" spans="44:74">
      <c r="AR57718" s="8"/>
      <c r="BV57718" s="38"/>
    </row>
    <row r="57719" spans="44:74">
      <c r="AR57719" s="8"/>
      <c r="BV57719" s="38"/>
    </row>
    <row r="57720" spans="44:74">
      <c r="AR57720" s="8"/>
      <c r="BV57720" s="38"/>
    </row>
    <row r="57721" spans="44:74">
      <c r="AR57721" s="8"/>
      <c r="BV57721" s="38"/>
    </row>
    <row r="57722" spans="44:74">
      <c r="AR57722" s="8"/>
      <c r="BV57722" s="38"/>
    </row>
    <row r="57723" spans="44:74">
      <c r="AR57723" s="8"/>
      <c r="BV57723" s="38"/>
    </row>
    <row r="57724" spans="44:74">
      <c r="AR57724" s="8"/>
      <c r="BV57724" s="38"/>
    </row>
    <row r="57725" spans="44:74">
      <c r="AR57725" s="8"/>
      <c r="BV57725" s="38"/>
    </row>
    <row r="57726" spans="44:74">
      <c r="AR57726" s="8"/>
      <c r="BV57726" s="38"/>
    </row>
    <row r="57727" spans="44:74">
      <c r="AR57727" s="8"/>
      <c r="BV57727" s="38"/>
    </row>
    <row r="57728" spans="44:74">
      <c r="AR57728" s="8"/>
      <c r="BV57728" s="38"/>
    </row>
    <row r="57729" spans="44:74">
      <c r="AR57729" s="8"/>
      <c r="BV57729" s="38"/>
    </row>
    <row r="57730" spans="44:74">
      <c r="AR57730" s="8"/>
      <c r="BV57730" s="38"/>
    </row>
    <row r="57731" spans="44:74">
      <c r="AR57731" s="8"/>
      <c r="BV57731" s="38"/>
    </row>
    <row r="57732" spans="44:74">
      <c r="AR57732" s="8"/>
      <c r="BV57732" s="38"/>
    </row>
    <row r="57733" spans="44:74">
      <c r="AR57733" s="8"/>
      <c r="BV57733" s="38"/>
    </row>
    <row r="57734" spans="44:74">
      <c r="AR57734" s="8"/>
      <c r="BV57734" s="38"/>
    </row>
    <row r="57735" spans="44:74">
      <c r="AR57735" s="8"/>
      <c r="BV57735" s="38"/>
    </row>
    <row r="57736" spans="44:74">
      <c r="AR57736" s="8"/>
      <c r="BV57736" s="38"/>
    </row>
    <row r="57737" spans="44:74">
      <c r="AR57737" s="8"/>
      <c r="BV57737" s="38"/>
    </row>
    <row r="57738" spans="44:74">
      <c r="AR57738" s="8"/>
      <c r="BV57738" s="38"/>
    </row>
    <row r="57739" spans="44:74">
      <c r="AR57739" s="8"/>
      <c r="BV57739" s="38"/>
    </row>
    <row r="57740" spans="44:74">
      <c r="AR57740" s="8"/>
      <c r="BV57740" s="38"/>
    </row>
    <row r="57741" spans="44:74">
      <c r="AR57741" s="8"/>
      <c r="BV57741" s="38"/>
    </row>
    <row r="57742" spans="44:74">
      <c r="AR57742" s="8"/>
      <c r="BV57742" s="38"/>
    </row>
    <row r="57743" spans="44:74">
      <c r="AR57743" s="8"/>
      <c r="BV57743" s="38"/>
    </row>
    <row r="57744" spans="44:74">
      <c r="AR57744" s="8"/>
      <c r="BV57744" s="38"/>
    </row>
    <row r="57745" spans="44:74">
      <c r="AR57745" s="8"/>
      <c r="BV57745" s="38"/>
    </row>
    <row r="57746" spans="44:74">
      <c r="AR57746" s="8"/>
      <c r="BV57746" s="38"/>
    </row>
    <row r="57747" spans="44:74">
      <c r="AR57747" s="8"/>
      <c r="BV57747" s="38"/>
    </row>
    <row r="57748" spans="44:74">
      <c r="AR57748" s="8"/>
      <c r="BV57748" s="38"/>
    </row>
    <row r="57749" spans="44:74">
      <c r="AR57749" s="8"/>
      <c r="BV57749" s="38"/>
    </row>
    <row r="57750" spans="44:74">
      <c r="AR57750" s="8"/>
      <c r="BV57750" s="38"/>
    </row>
    <row r="57751" spans="44:74">
      <c r="AR57751" s="8"/>
      <c r="BV57751" s="38"/>
    </row>
    <row r="57752" spans="44:74">
      <c r="AR57752" s="8"/>
      <c r="BV57752" s="38"/>
    </row>
    <row r="57753" spans="44:74">
      <c r="AR57753" s="8"/>
      <c r="BV57753" s="38"/>
    </row>
    <row r="57754" spans="44:74">
      <c r="AR57754" s="8"/>
      <c r="BV57754" s="38"/>
    </row>
    <row r="57755" spans="44:74">
      <c r="AR57755" s="8"/>
      <c r="BV57755" s="38"/>
    </row>
    <row r="57756" spans="44:74">
      <c r="AR57756" s="8"/>
      <c r="BV57756" s="38"/>
    </row>
    <row r="57757" spans="44:74">
      <c r="AR57757" s="8"/>
      <c r="BV57757" s="38"/>
    </row>
    <row r="57758" spans="44:74">
      <c r="AR57758" s="8"/>
      <c r="BV57758" s="38"/>
    </row>
    <row r="57759" spans="44:74">
      <c r="AR57759" s="8"/>
      <c r="BV57759" s="38"/>
    </row>
    <row r="57760" spans="44:74">
      <c r="AR57760" s="8"/>
      <c r="BV57760" s="38"/>
    </row>
    <row r="57761" spans="44:74">
      <c r="AR57761" s="8"/>
      <c r="BV57761" s="38"/>
    </row>
    <row r="57762" spans="44:74">
      <c r="AR57762" s="8"/>
      <c r="BV57762" s="38"/>
    </row>
    <row r="57763" spans="44:74">
      <c r="AR57763" s="8"/>
      <c r="BV57763" s="38"/>
    </row>
    <row r="57764" spans="44:74">
      <c r="AR57764" s="8"/>
      <c r="BV57764" s="38"/>
    </row>
    <row r="57765" spans="44:74">
      <c r="AR57765" s="8"/>
      <c r="BV57765" s="38"/>
    </row>
    <row r="57766" spans="44:74">
      <c r="AR57766" s="8"/>
      <c r="BV57766" s="38"/>
    </row>
    <row r="57767" spans="44:74">
      <c r="AR57767" s="8"/>
      <c r="BV57767" s="38"/>
    </row>
    <row r="57768" spans="44:74">
      <c r="AR57768" s="8"/>
      <c r="BV57768" s="38"/>
    </row>
    <row r="57769" spans="44:74">
      <c r="AR57769" s="8"/>
      <c r="BV57769" s="38"/>
    </row>
    <row r="57770" spans="44:74">
      <c r="AR57770" s="8"/>
      <c r="BV57770" s="38"/>
    </row>
    <row r="57771" spans="44:74">
      <c r="AR57771" s="8"/>
      <c r="BV57771" s="38"/>
    </row>
    <row r="57772" spans="44:74">
      <c r="AR57772" s="8"/>
      <c r="BV57772" s="38"/>
    </row>
    <row r="57773" spans="44:74">
      <c r="AR57773" s="8"/>
      <c r="BV57773" s="38"/>
    </row>
    <row r="57774" spans="44:74">
      <c r="AR57774" s="8"/>
      <c r="BV57774" s="38"/>
    </row>
    <row r="57775" spans="44:74">
      <c r="AR57775" s="8"/>
      <c r="BV57775" s="38"/>
    </row>
    <row r="57776" spans="44:74">
      <c r="AR57776" s="8"/>
      <c r="BV57776" s="38"/>
    </row>
    <row r="57777" spans="44:74">
      <c r="AR57777" s="8"/>
      <c r="BV57777" s="38"/>
    </row>
    <row r="57778" spans="44:74">
      <c r="AR57778" s="8"/>
      <c r="BV57778" s="38"/>
    </row>
    <row r="57779" spans="44:74">
      <c r="AR57779" s="8"/>
      <c r="BV57779" s="38"/>
    </row>
    <row r="57780" spans="44:74">
      <c r="AR57780" s="8"/>
      <c r="BV57780" s="38"/>
    </row>
    <row r="57781" spans="44:74">
      <c r="AR57781" s="8"/>
      <c r="BV57781" s="38"/>
    </row>
    <row r="57782" spans="44:74">
      <c r="AR57782" s="8"/>
      <c r="BV57782" s="38"/>
    </row>
    <row r="57783" spans="44:74">
      <c r="AR57783" s="8"/>
      <c r="BV57783" s="38"/>
    </row>
    <row r="57784" spans="44:74">
      <c r="AR57784" s="8"/>
      <c r="BV57784" s="38"/>
    </row>
    <row r="57785" spans="44:74">
      <c r="AR57785" s="8"/>
      <c r="BV57785" s="38"/>
    </row>
    <row r="57786" spans="44:74">
      <c r="AR57786" s="8"/>
      <c r="BV57786" s="38"/>
    </row>
    <row r="57787" spans="44:74">
      <c r="AR57787" s="8"/>
      <c r="BV57787" s="38"/>
    </row>
    <row r="57788" spans="44:74">
      <c r="AR57788" s="8"/>
      <c r="BV57788" s="38"/>
    </row>
    <row r="57789" spans="44:74">
      <c r="AR57789" s="8"/>
      <c r="BV57789" s="38"/>
    </row>
    <row r="57790" spans="44:74">
      <c r="AR57790" s="8"/>
      <c r="BV57790" s="38"/>
    </row>
    <row r="57791" spans="44:74">
      <c r="AR57791" s="8"/>
      <c r="BV57791" s="38"/>
    </row>
    <row r="57792" spans="44:74">
      <c r="AR57792" s="8"/>
      <c r="BV57792" s="38"/>
    </row>
    <row r="57793" spans="44:74">
      <c r="AR57793" s="8"/>
      <c r="BV57793" s="38"/>
    </row>
    <row r="57794" spans="44:74">
      <c r="AR57794" s="8"/>
      <c r="BV57794" s="38"/>
    </row>
    <row r="57795" spans="44:74">
      <c r="AR57795" s="8"/>
      <c r="BV57795" s="38"/>
    </row>
    <row r="57796" spans="44:74">
      <c r="AR57796" s="8"/>
      <c r="BV57796" s="38"/>
    </row>
    <row r="57797" spans="44:74">
      <c r="AR57797" s="8"/>
      <c r="BV57797" s="38"/>
    </row>
    <row r="57798" spans="44:74">
      <c r="AR57798" s="8"/>
      <c r="BV57798" s="38"/>
    </row>
    <row r="57799" spans="44:74">
      <c r="AR57799" s="8"/>
      <c r="BV57799" s="38"/>
    </row>
    <row r="57800" spans="44:74">
      <c r="AR57800" s="8"/>
      <c r="BV57800" s="38"/>
    </row>
    <row r="57801" spans="44:74">
      <c r="AR57801" s="8"/>
      <c r="BV57801" s="38"/>
    </row>
    <row r="57802" spans="44:74">
      <c r="AR57802" s="8"/>
      <c r="BV57802" s="38"/>
    </row>
    <row r="57803" spans="44:74">
      <c r="AR57803" s="8"/>
      <c r="BV57803" s="38"/>
    </row>
    <row r="57804" spans="44:74">
      <c r="AR57804" s="8"/>
      <c r="BV57804" s="38"/>
    </row>
    <row r="57805" spans="44:74">
      <c r="AR57805" s="8"/>
      <c r="BV57805" s="38"/>
    </row>
    <row r="57806" spans="44:74">
      <c r="AR57806" s="8"/>
      <c r="BV57806" s="38"/>
    </row>
    <row r="57807" spans="44:74">
      <c r="AR57807" s="8"/>
      <c r="BV57807" s="38"/>
    </row>
    <row r="57808" spans="44:74">
      <c r="AR57808" s="8"/>
      <c r="BV57808" s="38"/>
    </row>
    <row r="57809" spans="44:74">
      <c r="AR57809" s="8"/>
      <c r="BV57809" s="38"/>
    </row>
    <row r="57810" spans="44:74">
      <c r="AR57810" s="8"/>
      <c r="BV57810" s="38"/>
    </row>
    <row r="57811" spans="44:74">
      <c r="AR57811" s="8"/>
      <c r="BV57811" s="38"/>
    </row>
    <row r="57812" spans="44:74">
      <c r="AR57812" s="8"/>
      <c r="BV57812" s="38"/>
    </row>
    <row r="57813" spans="44:74">
      <c r="AR57813" s="8"/>
      <c r="BV57813" s="38"/>
    </row>
    <row r="57814" spans="44:74">
      <c r="AR57814" s="8"/>
      <c r="BV57814" s="38"/>
    </row>
    <row r="57815" spans="44:74">
      <c r="AR57815" s="8"/>
      <c r="BV57815" s="38"/>
    </row>
    <row r="57816" spans="44:74">
      <c r="AR57816" s="8"/>
      <c r="BV57816" s="38"/>
    </row>
    <row r="57817" spans="44:74">
      <c r="AR57817" s="8"/>
      <c r="BV57817" s="38"/>
    </row>
    <row r="57818" spans="44:74">
      <c r="AR57818" s="8"/>
      <c r="BV57818" s="38"/>
    </row>
    <row r="57819" spans="44:74">
      <c r="AR57819" s="8"/>
      <c r="BV57819" s="38"/>
    </row>
    <row r="57820" spans="44:74">
      <c r="AR57820" s="8"/>
      <c r="BV57820" s="38"/>
    </row>
    <row r="57821" spans="44:74">
      <c r="AR57821" s="8"/>
      <c r="BV57821" s="38"/>
    </row>
    <row r="57822" spans="44:74">
      <c r="AR57822" s="8"/>
      <c r="BV57822" s="38"/>
    </row>
    <row r="57823" spans="44:74">
      <c r="AR57823" s="8"/>
      <c r="BV57823" s="38"/>
    </row>
    <row r="57824" spans="44:74">
      <c r="AR57824" s="8"/>
      <c r="BV57824" s="38"/>
    </row>
    <row r="57825" spans="44:74">
      <c r="AR57825" s="8"/>
      <c r="BV57825" s="38"/>
    </row>
    <row r="57826" spans="44:74">
      <c r="AR57826" s="8"/>
      <c r="BV57826" s="38"/>
    </row>
    <row r="57827" spans="44:74">
      <c r="AR57827" s="8"/>
      <c r="BV57827" s="38"/>
    </row>
    <row r="57828" spans="44:74">
      <c r="AR57828" s="8"/>
      <c r="BV57828" s="38"/>
    </row>
    <row r="57829" spans="44:74">
      <c r="AR57829" s="8"/>
      <c r="BV57829" s="38"/>
    </row>
    <row r="57830" spans="44:74">
      <c r="AR57830" s="8"/>
      <c r="BV57830" s="38"/>
    </row>
    <row r="57831" spans="44:74">
      <c r="AR57831" s="8"/>
      <c r="BV57831" s="38"/>
    </row>
    <row r="57832" spans="44:74">
      <c r="AR57832" s="8"/>
      <c r="BV57832" s="38"/>
    </row>
    <row r="57833" spans="44:74">
      <c r="AR57833" s="8"/>
      <c r="BV57833" s="38"/>
    </row>
    <row r="57834" spans="44:74">
      <c r="AR57834" s="8"/>
      <c r="BV57834" s="38"/>
    </row>
    <row r="57835" spans="44:74">
      <c r="AR57835" s="8"/>
      <c r="BV57835" s="38"/>
    </row>
    <row r="57836" spans="44:74">
      <c r="AR57836" s="8"/>
      <c r="BV57836" s="38"/>
    </row>
    <row r="57837" spans="44:74">
      <c r="AR57837" s="8"/>
      <c r="BV57837" s="38"/>
    </row>
    <row r="57838" spans="44:74">
      <c r="AR57838" s="8"/>
      <c r="BV57838" s="38"/>
    </row>
    <row r="57839" spans="44:74">
      <c r="AR57839" s="8"/>
      <c r="BV57839" s="38"/>
    </row>
    <row r="57840" spans="44:74">
      <c r="AR57840" s="8"/>
      <c r="BV57840" s="38"/>
    </row>
    <row r="57841" spans="44:74">
      <c r="AR57841" s="8"/>
      <c r="BV57841" s="38"/>
    </row>
    <row r="57842" spans="44:74">
      <c r="AR57842" s="8"/>
      <c r="BV57842" s="38"/>
    </row>
    <row r="57843" spans="44:74">
      <c r="AR57843" s="8"/>
      <c r="BV57843" s="38"/>
    </row>
    <row r="57844" spans="44:74">
      <c r="AR57844" s="8"/>
      <c r="BV57844" s="38"/>
    </row>
    <row r="57845" spans="44:74">
      <c r="AR57845" s="8"/>
      <c r="BV57845" s="38"/>
    </row>
    <row r="57846" spans="44:74">
      <c r="AR57846" s="8"/>
      <c r="BV57846" s="38"/>
    </row>
    <row r="57847" spans="44:74">
      <c r="AR57847" s="8"/>
      <c r="BV57847" s="38"/>
    </row>
    <row r="57848" spans="44:74">
      <c r="AR57848" s="8"/>
      <c r="BV57848" s="38"/>
    </row>
    <row r="57849" spans="44:74">
      <c r="AR57849" s="8"/>
      <c r="BV57849" s="38"/>
    </row>
    <row r="57850" spans="44:74">
      <c r="AR57850" s="8"/>
      <c r="BV57850" s="38"/>
    </row>
    <row r="57851" spans="44:74">
      <c r="AR57851" s="8"/>
      <c r="BV57851" s="38"/>
    </row>
    <row r="57852" spans="44:74">
      <c r="AR57852" s="8"/>
      <c r="BV57852" s="38"/>
    </row>
    <row r="57853" spans="44:74">
      <c r="AR57853" s="8"/>
      <c r="BV57853" s="38"/>
    </row>
    <row r="57854" spans="44:74">
      <c r="AR57854" s="8"/>
      <c r="BV57854" s="38"/>
    </row>
    <row r="57855" spans="44:74">
      <c r="AR57855" s="8"/>
      <c r="BV57855" s="38"/>
    </row>
    <row r="57856" spans="44:74">
      <c r="AR57856" s="8"/>
      <c r="BV57856" s="38"/>
    </row>
    <row r="57857" spans="44:74">
      <c r="AR57857" s="8"/>
      <c r="BV57857" s="38"/>
    </row>
    <row r="57858" spans="44:74">
      <c r="AR57858" s="8"/>
      <c r="BV57858" s="38"/>
    </row>
    <row r="57859" spans="44:74">
      <c r="AR57859" s="8"/>
      <c r="BV57859" s="38"/>
    </row>
    <row r="57860" spans="44:74">
      <c r="AR57860" s="8"/>
      <c r="BV57860" s="38"/>
    </row>
    <row r="57861" spans="44:74">
      <c r="AR57861" s="8"/>
      <c r="BV57861" s="38"/>
    </row>
    <row r="57862" spans="44:74">
      <c r="AR57862" s="8"/>
      <c r="BV57862" s="38"/>
    </row>
    <row r="57863" spans="44:74">
      <c r="AR57863" s="8"/>
      <c r="BV57863" s="38"/>
    </row>
    <row r="57864" spans="44:74">
      <c r="AR57864" s="8"/>
      <c r="BV57864" s="38"/>
    </row>
    <row r="57865" spans="44:74">
      <c r="AR57865" s="8"/>
      <c r="BV57865" s="38"/>
    </row>
    <row r="57866" spans="44:74">
      <c r="AR57866" s="8"/>
      <c r="BV57866" s="38"/>
    </row>
    <row r="57867" spans="44:74">
      <c r="AR57867" s="8"/>
      <c r="BV57867" s="38"/>
    </row>
    <row r="57868" spans="44:74">
      <c r="AR57868" s="8"/>
      <c r="BV57868" s="38"/>
    </row>
    <row r="57869" spans="44:74">
      <c r="AR57869" s="8"/>
      <c r="BV57869" s="38"/>
    </row>
    <row r="57870" spans="44:74">
      <c r="AR57870" s="8"/>
      <c r="BV57870" s="38"/>
    </row>
    <row r="57871" spans="44:74">
      <c r="AR57871" s="8"/>
      <c r="BV57871" s="38"/>
    </row>
    <row r="57872" spans="44:74">
      <c r="AR57872" s="8"/>
      <c r="BV57872" s="38"/>
    </row>
    <row r="57873" spans="44:74">
      <c r="AR57873" s="8"/>
      <c r="BV57873" s="38"/>
    </row>
    <row r="57874" spans="44:74">
      <c r="AR57874" s="8"/>
      <c r="BV57874" s="38"/>
    </row>
    <row r="57875" spans="44:74">
      <c r="AR57875" s="8"/>
      <c r="BV57875" s="38"/>
    </row>
    <row r="57876" spans="44:74">
      <c r="AR57876" s="8"/>
      <c r="BV57876" s="38"/>
    </row>
    <row r="57877" spans="44:74">
      <c r="AR57877" s="8"/>
      <c r="BV57877" s="38"/>
    </row>
    <row r="57878" spans="44:74">
      <c r="AR57878" s="8"/>
      <c r="BV57878" s="38"/>
    </row>
    <row r="57879" spans="44:74">
      <c r="AR57879" s="8"/>
      <c r="BV57879" s="38"/>
    </row>
    <row r="57880" spans="44:74">
      <c r="AR57880" s="8"/>
      <c r="BV57880" s="38"/>
    </row>
    <row r="57881" spans="44:74">
      <c r="AR57881" s="8"/>
      <c r="BV57881" s="38"/>
    </row>
    <row r="57882" spans="44:74">
      <c r="AR57882" s="8"/>
      <c r="BV57882" s="38"/>
    </row>
    <row r="57883" spans="44:74">
      <c r="AR57883" s="8"/>
      <c r="BV57883" s="38"/>
    </row>
    <row r="57884" spans="44:74">
      <c r="AR57884" s="8"/>
      <c r="BV57884" s="38"/>
    </row>
    <row r="57885" spans="44:74">
      <c r="AR57885" s="8"/>
      <c r="BV57885" s="38"/>
    </row>
    <row r="57886" spans="44:74">
      <c r="AR57886" s="8"/>
      <c r="BV57886" s="38"/>
    </row>
    <row r="57887" spans="44:74">
      <c r="AR57887" s="8"/>
      <c r="BV57887" s="38"/>
    </row>
    <row r="57888" spans="44:74">
      <c r="AR57888" s="8"/>
      <c r="BV57888" s="38"/>
    </row>
    <row r="57889" spans="44:74">
      <c r="AR57889" s="8"/>
      <c r="BV57889" s="38"/>
    </row>
    <row r="57890" spans="44:74">
      <c r="AR57890" s="8"/>
      <c r="BV57890" s="38"/>
    </row>
    <row r="57891" spans="44:74">
      <c r="AR57891" s="8"/>
      <c r="BV57891" s="38"/>
    </row>
    <row r="57892" spans="44:74">
      <c r="AR57892" s="8"/>
      <c r="BV57892" s="38"/>
    </row>
    <row r="57893" spans="44:74">
      <c r="AR57893" s="8"/>
      <c r="BV57893" s="38"/>
    </row>
    <row r="57894" spans="44:74">
      <c r="AR57894" s="8"/>
      <c r="BV57894" s="38"/>
    </row>
    <row r="57895" spans="44:74">
      <c r="AR57895" s="8"/>
      <c r="BV57895" s="38"/>
    </row>
    <row r="57896" spans="44:74">
      <c r="AR57896" s="8"/>
      <c r="BV57896" s="38"/>
    </row>
    <row r="57897" spans="44:74">
      <c r="AR57897" s="8"/>
      <c r="BV57897" s="38"/>
    </row>
    <row r="57898" spans="44:74">
      <c r="AR57898" s="8"/>
      <c r="BV57898" s="38"/>
    </row>
    <row r="57899" spans="44:74">
      <c r="AR57899" s="8"/>
      <c r="BV57899" s="38"/>
    </row>
    <row r="57900" spans="44:74">
      <c r="AR57900" s="8"/>
      <c r="BV57900" s="38"/>
    </row>
    <row r="57901" spans="44:74">
      <c r="AR57901" s="8"/>
      <c r="BV57901" s="38"/>
    </row>
    <row r="57902" spans="44:74">
      <c r="AR57902" s="8"/>
      <c r="BV57902" s="38"/>
    </row>
    <row r="57903" spans="44:74">
      <c r="AR57903" s="8"/>
      <c r="BV57903" s="38"/>
    </row>
    <row r="57904" spans="44:74">
      <c r="AR57904" s="8"/>
      <c r="BV57904" s="38"/>
    </row>
    <row r="57905" spans="44:74">
      <c r="AR57905" s="8"/>
      <c r="BV57905" s="38"/>
    </row>
    <row r="57906" spans="44:74">
      <c r="AR57906" s="8"/>
      <c r="BV57906" s="38"/>
    </row>
    <row r="57907" spans="44:74">
      <c r="AR57907" s="8"/>
      <c r="BV57907" s="38"/>
    </row>
    <row r="57908" spans="44:74">
      <c r="AR57908" s="8"/>
      <c r="BV57908" s="38"/>
    </row>
    <row r="57909" spans="44:74">
      <c r="AR57909" s="8"/>
      <c r="BV57909" s="38"/>
    </row>
    <row r="57910" spans="44:74">
      <c r="AR57910" s="8"/>
      <c r="BV57910" s="38"/>
    </row>
    <row r="57911" spans="44:74">
      <c r="AR57911" s="8"/>
      <c r="BV57911" s="38"/>
    </row>
    <row r="57912" spans="44:74">
      <c r="AR57912" s="8"/>
      <c r="BV57912" s="38"/>
    </row>
    <row r="57913" spans="44:74">
      <c r="AR57913" s="8"/>
      <c r="BV57913" s="38"/>
    </row>
    <row r="57914" spans="44:74">
      <c r="AR57914" s="8"/>
      <c r="BV57914" s="38"/>
    </row>
    <row r="57915" spans="44:74">
      <c r="AR57915" s="8"/>
      <c r="BV57915" s="38"/>
    </row>
    <row r="57916" spans="44:74">
      <c r="AR57916" s="8"/>
      <c r="BV57916" s="38"/>
    </row>
    <row r="57917" spans="44:74">
      <c r="AR57917" s="8"/>
      <c r="BV57917" s="38"/>
    </row>
    <row r="57918" spans="44:74">
      <c r="AR57918" s="8"/>
      <c r="BV57918" s="38"/>
    </row>
    <row r="57919" spans="44:74">
      <c r="AR57919" s="8"/>
      <c r="BV57919" s="38"/>
    </row>
    <row r="57920" spans="44:74">
      <c r="AR57920" s="8"/>
      <c r="BV57920" s="38"/>
    </row>
    <row r="57921" spans="44:74">
      <c r="AR57921" s="8"/>
      <c r="BV57921" s="38"/>
    </row>
    <row r="57922" spans="44:74">
      <c r="AR57922" s="8"/>
      <c r="BV57922" s="38"/>
    </row>
    <row r="57923" spans="44:74">
      <c r="AR57923" s="8"/>
      <c r="BV57923" s="38"/>
    </row>
    <row r="57924" spans="44:74">
      <c r="AR57924" s="8"/>
      <c r="BV57924" s="38"/>
    </row>
    <row r="57925" spans="44:74">
      <c r="AR57925" s="8"/>
      <c r="BV57925" s="38"/>
    </row>
    <row r="57926" spans="44:74">
      <c r="AR57926" s="8"/>
      <c r="BV57926" s="38"/>
    </row>
    <row r="57927" spans="44:74">
      <c r="AR57927" s="8"/>
      <c r="BV57927" s="38"/>
    </row>
    <row r="57928" spans="44:74">
      <c r="AR57928" s="8"/>
      <c r="BV57928" s="38"/>
    </row>
    <row r="57929" spans="44:74">
      <c r="AR57929" s="8"/>
      <c r="BV57929" s="38"/>
    </row>
    <row r="57930" spans="44:74">
      <c r="AR57930" s="8"/>
      <c r="BV57930" s="38"/>
    </row>
    <row r="57931" spans="44:74">
      <c r="AR57931" s="8"/>
      <c r="BV57931" s="38"/>
    </row>
    <row r="57932" spans="44:74">
      <c r="AR57932" s="8"/>
      <c r="BV57932" s="38"/>
    </row>
    <row r="57933" spans="44:74">
      <c r="AR57933" s="8"/>
      <c r="BV57933" s="38"/>
    </row>
    <row r="57934" spans="44:74">
      <c r="AR57934" s="8"/>
      <c r="BV57934" s="38"/>
    </row>
    <row r="57935" spans="44:74">
      <c r="AR57935" s="8"/>
      <c r="BV57935" s="38"/>
    </row>
    <row r="57936" spans="44:74">
      <c r="AR57936" s="8"/>
      <c r="BV57936" s="38"/>
    </row>
    <row r="57937" spans="44:74">
      <c r="AR57937" s="8"/>
      <c r="BV57937" s="38"/>
    </row>
    <row r="57938" spans="44:74">
      <c r="AR57938" s="8"/>
      <c r="BV57938" s="38"/>
    </row>
    <row r="57939" spans="44:74">
      <c r="AR57939" s="8"/>
      <c r="BV57939" s="38"/>
    </row>
    <row r="57940" spans="44:74">
      <c r="AR57940" s="8"/>
      <c r="BV57940" s="38"/>
    </row>
    <row r="57941" spans="44:74">
      <c r="AR57941" s="8"/>
      <c r="BV57941" s="38"/>
    </row>
    <row r="57942" spans="44:74">
      <c r="AR57942" s="8"/>
      <c r="BV57942" s="38"/>
    </row>
    <row r="57943" spans="44:74">
      <c r="AR57943" s="8"/>
      <c r="BV57943" s="38"/>
    </row>
    <row r="57944" spans="44:74">
      <c r="AR57944" s="8"/>
      <c r="BV57944" s="38"/>
    </row>
    <row r="57945" spans="44:74">
      <c r="AR57945" s="8"/>
      <c r="BV57945" s="38"/>
    </row>
    <row r="57946" spans="44:74">
      <c r="AR57946" s="8"/>
      <c r="BV57946" s="38"/>
    </row>
    <row r="57947" spans="44:74">
      <c r="AR57947" s="8"/>
      <c r="BV57947" s="38"/>
    </row>
    <row r="57948" spans="44:74">
      <c r="AR57948" s="8"/>
      <c r="BV57948" s="38"/>
    </row>
    <row r="57949" spans="44:74">
      <c r="AR57949" s="8"/>
      <c r="BV57949" s="38"/>
    </row>
    <row r="57950" spans="44:74">
      <c r="AR57950" s="8"/>
      <c r="BV57950" s="38"/>
    </row>
    <row r="57951" spans="44:74">
      <c r="AR57951" s="8"/>
      <c r="BV57951" s="38"/>
    </row>
    <row r="57952" spans="44:74">
      <c r="AR57952" s="8"/>
      <c r="BV57952" s="38"/>
    </row>
    <row r="57953" spans="44:74">
      <c r="AR57953" s="8"/>
      <c r="BV57953" s="38"/>
    </row>
    <row r="57954" spans="44:74">
      <c r="AR57954" s="8"/>
      <c r="BV57954" s="38"/>
    </row>
    <row r="57955" spans="44:74">
      <c r="AR57955" s="8"/>
      <c r="BV57955" s="38"/>
    </row>
    <row r="57956" spans="44:74">
      <c r="AR57956" s="8"/>
      <c r="BV57956" s="38"/>
    </row>
    <row r="57957" spans="44:74">
      <c r="AR57957" s="8"/>
      <c r="BV57957" s="38"/>
    </row>
    <row r="57958" spans="44:74">
      <c r="AR57958" s="8"/>
      <c r="BV57958" s="38"/>
    </row>
    <row r="57959" spans="44:74">
      <c r="AR57959" s="8"/>
      <c r="BV57959" s="38"/>
    </row>
    <row r="57960" spans="44:74">
      <c r="AR57960" s="8"/>
      <c r="BV57960" s="38"/>
    </row>
    <row r="57961" spans="44:74">
      <c r="AR57961" s="8"/>
      <c r="BV57961" s="38"/>
    </row>
    <row r="57962" spans="44:74">
      <c r="AR57962" s="8"/>
      <c r="BV57962" s="38"/>
    </row>
    <row r="57963" spans="44:74">
      <c r="AR57963" s="8"/>
      <c r="BV57963" s="38"/>
    </row>
    <row r="57964" spans="44:74">
      <c r="AR57964" s="8"/>
      <c r="BV57964" s="38"/>
    </row>
    <row r="57965" spans="44:74">
      <c r="AR57965" s="8"/>
      <c r="BV57965" s="38"/>
    </row>
    <row r="57966" spans="44:74">
      <c r="AR57966" s="8"/>
      <c r="BV57966" s="38"/>
    </row>
    <row r="57967" spans="44:74">
      <c r="AR57967" s="8"/>
      <c r="BV57967" s="38"/>
    </row>
    <row r="57968" spans="44:74">
      <c r="AR57968" s="8"/>
      <c r="BV57968" s="38"/>
    </row>
    <row r="57969" spans="44:74">
      <c r="AR57969" s="8"/>
      <c r="BV57969" s="38"/>
    </row>
    <row r="57970" spans="44:74">
      <c r="AR57970" s="8"/>
      <c r="BV57970" s="38"/>
    </row>
    <row r="57971" spans="44:74">
      <c r="AR57971" s="8"/>
      <c r="BV57971" s="38"/>
    </row>
    <row r="57972" spans="44:74">
      <c r="AR57972" s="8"/>
      <c r="BV57972" s="38"/>
    </row>
    <row r="57973" spans="44:74">
      <c r="AR57973" s="8"/>
      <c r="BV57973" s="38"/>
    </row>
    <row r="57974" spans="44:74">
      <c r="AR57974" s="8"/>
      <c r="BV57974" s="38"/>
    </row>
    <row r="57975" spans="44:74">
      <c r="AR57975" s="8"/>
      <c r="BV57975" s="38"/>
    </row>
    <row r="57976" spans="44:74">
      <c r="AR57976" s="8"/>
      <c r="BV57976" s="38"/>
    </row>
    <row r="57977" spans="44:74">
      <c r="AR57977" s="8"/>
      <c r="BV57977" s="38"/>
    </row>
    <row r="57978" spans="44:74">
      <c r="AR57978" s="8"/>
      <c r="BV57978" s="38"/>
    </row>
    <row r="57979" spans="44:74">
      <c r="AR57979" s="8"/>
      <c r="BV57979" s="38"/>
    </row>
    <row r="57980" spans="44:74">
      <c r="AR57980" s="8"/>
      <c r="BV57980" s="38"/>
    </row>
    <row r="57981" spans="44:74">
      <c r="AR57981" s="8"/>
      <c r="BV57981" s="38"/>
    </row>
    <row r="57982" spans="44:74">
      <c r="AR57982" s="8"/>
      <c r="BV57982" s="38"/>
    </row>
    <row r="57983" spans="44:74">
      <c r="AR57983" s="8"/>
      <c r="BV57983" s="38"/>
    </row>
    <row r="57984" spans="44:74">
      <c r="AR57984" s="8"/>
      <c r="BV57984" s="38"/>
    </row>
    <row r="57985" spans="44:74">
      <c r="AR57985" s="8"/>
      <c r="BV57985" s="38"/>
    </row>
    <row r="57986" spans="44:74">
      <c r="AR57986" s="8"/>
      <c r="BV57986" s="38"/>
    </row>
    <row r="57987" spans="44:74">
      <c r="AR57987" s="8"/>
      <c r="BV57987" s="38"/>
    </row>
    <row r="57988" spans="44:74">
      <c r="AR57988" s="8"/>
      <c r="BV57988" s="38"/>
    </row>
    <row r="57989" spans="44:74">
      <c r="AR57989" s="8"/>
      <c r="BV57989" s="38"/>
    </row>
    <row r="57990" spans="44:74">
      <c r="AR57990" s="8"/>
      <c r="BV57990" s="38"/>
    </row>
    <row r="57991" spans="44:74">
      <c r="AR57991" s="8"/>
      <c r="BV57991" s="38"/>
    </row>
    <row r="57992" spans="44:74">
      <c r="AR57992" s="8"/>
      <c r="BV57992" s="38"/>
    </row>
    <row r="57993" spans="44:74">
      <c r="AR57993" s="8"/>
      <c r="BV57993" s="38"/>
    </row>
    <row r="57994" spans="44:74">
      <c r="AR57994" s="8"/>
      <c r="BV57994" s="38"/>
    </row>
    <row r="57995" spans="44:74">
      <c r="AR57995" s="8"/>
      <c r="BV57995" s="38"/>
    </row>
    <row r="57996" spans="44:74">
      <c r="AR57996" s="8"/>
      <c r="BV57996" s="38"/>
    </row>
    <row r="57997" spans="44:74">
      <c r="AR57997" s="8"/>
      <c r="BV57997" s="38"/>
    </row>
    <row r="57998" spans="44:74">
      <c r="AR57998" s="8"/>
      <c r="BV57998" s="38"/>
    </row>
    <row r="57999" spans="44:74">
      <c r="AR57999" s="8"/>
      <c r="BV57999" s="38"/>
    </row>
    <row r="58000" spans="44:74">
      <c r="AR58000" s="8"/>
      <c r="BV58000" s="38"/>
    </row>
    <row r="58001" spans="44:74">
      <c r="AR58001" s="8"/>
      <c r="BV58001" s="38"/>
    </row>
    <row r="58002" spans="44:74">
      <c r="AR58002" s="8"/>
      <c r="BV58002" s="38"/>
    </row>
    <row r="58003" spans="44:74">
      <c r="AR58003" s="8"/>
      <c r="BV58003" s="38"/>
    </row>
    <row r="58004" spans="44:74">
      <c r="AR58004" s="8"/>
      <c r="BV58004" s="38"/>
    </row>
    <row r="58005" spans="44:74">
      <c r="AR58005" s="8"/>
      <c r="BV58005" s="38"/>
    </row>
    <row r="58006" spans="44:74">
      <c r="AR58006" s="8"/>
      <c r="BV58006" s="38"/>
    </row>
    <row r="58007" spans="44:74">
      <c r="AR58007" s="8"/>
      <c r="BV58007" s="38"/>
    </row>
    <row r="58008" spans="44:74">
      <c r="AR58008" s="8"/>
      <c r="BV58008" s="38"/>
    </row>
    <row r="58009" spans="44:74">
      <c r="AR58009" s="8"/>
      <c r="BV58009" s="38"/>
    </row>
    <row r="58010" spans="44:74">
      <c r="AR58010" s="8"/>
      <c r="BV58010" s="38"/>
    </row>
    <row r="58011" spans="44:74">
      <c r="AR58011" s="8"/>
      <c r="BV58011" s="38"/>
    </row>
    <row r="58012" spans="44:74">
      <c r="AR58012" s="8"/>
      <c r="BV58012" s="38"/>
    </row>
    <row r="58013" spans="44:74">
      <c r="AR58013" s="8"/>
      <c r="BV58013" s="38"/>
    </row>
    <row r="58014" spans="44:74">
      <c r="AR58014" s="8"/>
      <c r="BV58014" s="38"/>
    </row>
    <row r="58015" spans="44:74">
      <c r="AR58015" s="8"/>
      <c r="BV58015" s="38"/>
    </row>
    <row r="58016" spans="44:74">
      <c r="AR58016" s="8"/>
      <c r="BV58016" s="38"/>
    </row>
    <row r="58017" spans="44:74">
      <c r="AR58017" s="8"/>
      <c r="BV58017" s="38"/>
    </row>
    <row r="58018" spans="44:74">
      <c r="AR58018" s="8"/>
      <c r="BV58018" s="38"/>
    </row>
    <row r="58019" spans="44:74">
      <c r="AR58019" s="8"/>
      <c r="BV58019" s="38"/>
    </row>
    <row r="58020" spans="44:74">
      <c r="AR58020" s="8"/>
      <c r="BV58020" s="38"/>
    </row>
    <row r="58021" spans="44:74">
      <c r="AR58021" s="8"/>
      <c r="BV58021" s="38"/>
    </row>
    <row r="58022" spans="44:74">
      <c r="AR58022" s="8"/>
      <c r="BV58022" s="38"/>
    </row>
    <row r="58023" spans="44:74">
      <c r="AR58023" s="8"/>
      <c r="BV58023" s="38"/>
    </row>
    <row r="58024" spans="44:74">
      <c r="AR58024" s="8"/>
      <c r="BV58024" s="38"/>
    </row>
    <row r="58025" spans="44:74">
      <c r="AR58025" s="8"/>
      <c r="BV58025" s="38"/>
    </row>
    <row r="58026" spans="44:74">
      <c r="AR58026" s="8"/>
      <c r="BV58026" s="38"/>
    </row>
    <row r="58027" spans="44:74">
      <c r="AR58027" s="8"/>
      <c r="BV58027" s="38"/>
    </row>
    <row r="58028" spans="44:74">
      <c r="AR58028" s="8"/>
      <c r="BV58028" s="38"/>
    </row>
    <row r="58029" spans="44:74">
      <c r="AR58029" s="8"/>
      <c r="BV58029" s="38"/>
    </row>
    <row r="58030" spans="44:74">
      <c r="AR58030" s="8"/>
      <c r="BV58030" s="38"/>
    </row>
    <row r="58031" spans="44:74">
      <c r="AR58031" s="8"/>
      <c r="BV58031" s="38"/>
    </row>
    <row r="58032" spans="44:74">
      <c r="AR58032" s="8"/>
      <c r="BV58032" s="38"/>
    </row>
    <row r="58033" spans="44:74">
      <c r="AR58033" s="8"/>
      <c r="BV58033" s="38"/>
    </row>
    <row r="58034" spans="44:74">
      <c r="AR58034" s="8"/>
      <c r="BV58034" s="38"/>
    </row>
    <row r="58035" spans="44:74">
      <c r="AR58035" s="8"/>
      <c r="BV58035" s="38"/>
    </row>
    <row r="58036" spans="44:74">
      <c r="AR58036" s="8"/>
      <c r="BV58036" s="38"/>
    </row>
    <row r="58037" spans="44:74">
      <c r="AR58037" s="8"/>
      <c r="BV58037" s="38"/>
    </row>
    <row r="58038" spans="44:74">
      <c r="AR58038" s="8"/>
      <c r="BV58038" s="38"/>
    </row>
    <row r="58039" spans="44:74">
      <c r="AR58039" s="8"/>
      <c r="BV58039" s="38"/>
    </row>
    <row r="58040" spans="44:74">
      <c r="AR58040" s="8"/>
      <c r="BV58040" s="38"/>
    </row>
    <row r="58041" spans="44:74">
      <c r="AR58041" s="8"/>
      <c r="BV58041" s="38"/>
    </row>
    <row r="58042" spans="44:74">
      <c r="AR58042" s="8"/>
      <c r="BV58042" s="38"/>
    </row>
    <row r="58043" spans="44:74">
      <c r="AR58043" s="8"/>
      <c r="BV58043" s="38"/>
    </row>
    <row r="58044" spans="44:74">
      <c r="AR58044" s="8"/>
      <c r="BV58044" s="38"/>
    </row>
    <row r="58045" spans="44:74">
      <c r="AR58045" s="8"/>
      <c r="BV58045" s="38"/>
    </row>
    <row r="58046" spans="44:74">
      <c r="AR58046" s="8"/>
      <c r="BV58046" s="38"/>
    </row>
    <row r="58047" spans="44:74">
      <c r="AR58047" s="8"/>
      <c r="BV58047" s="38"/>
    </row>
    <row r="58048" spans="44:74">
      <c r="AR58048" s="8"/>
      <c r="BV58048" s="38"/>
    </row>
    <row r="58049" spans="44:74">
      <c r="AR58049" s="8"/>
      <c r="BV58049" s="38"/>
    </row>
    <row r="58050" spans="44:74">
      <c r="AR58050" s="8"/>
      <c r="BV58050" s="38"/>
    </row>
    <row r="58051" spans="44:74">
      <c r="AR58051" s="8"/>
      <c r="BV58051" s="38"/>
    </row>
    <row r="58052" spans="44:74">
      <c r="AR58052" s="8"/>
      <c r="BV58052" s="38"/>
    </row>
    <row r="58053" spans="44:74">
      <c r="AR58053" s="8"/>
      <c r="BV58053" s="38"/>
    </row>
    <row r="58054" spans="44:74">
      <c r="AR58054" s="8"/>
      <c r="BV58054" s="38"/>
    </row>
    <row r="58055" spans="44:74">
      <c r="AR58055" s="8"/>
      <c r="BV58055" s="38"/>
    </row>
    <row r="58056" spans="44:74">
      <c r="AR58056" s="8"/>
      <c r="BV58056" s="38"/>
    </row>
    <row r="58057" spans="44:74">
      <c r="AR58057" s="8"/>
      <c r="BV58057" s="38"/>
    </row>
    <row r="58058" spans="44:74">
      <c r="AR58058" s="8"/>
      <c r="BV58058" s="38"/>
    </row>
    <row r="58059" spans="44:74">
      <c r="AR58059" s="8"/>
      <c r="BV58059" s="38"/>
    </row>
    <row r="58060" spans="44:74">
      <c r="AR58060" s="8"/>
      <c r="BV58060" s="38"/>
    </row>
    <row r="58061" spans="44:74">
      <c r="AR58061" s="8"/>
      <c r="BV58061" s="38"/>
    </row>
    <row r="58062" spans="44:74">
      <c r="AR58062" s="8"/>
      <c r="BV58062" s="38"/>
    </row>
    <row r="58063" spans="44:74">
      <c r="AR58063" s="8"/>
      <c r="BV58063" s="38"/>
    </row>
    <row r="58064" spans="44:74">
      <c r="AR58064" s="8"/>
      <c r="BV58064" s="38"/>
    </row>
    <row r="58065" spans="44:74">
      <c r="AR58065" s="8"/>
      <c r="BV58065" s="38"/>
    </row>
    <row r="58066" spans="44:74">
      <c r="AR58066" s="8"/>
      <c r="BV58066" s="38"/>
    </row>
    <row r="58067" spans="44:74">
      <c r="AR58067" s="8"/>
      <c r="BV58067" s="38"/>
    </row>
    <row r="58068" spans="44:74">
      <c r="AR58068" s="8"/>
      <c r="BV58068" s="38"/>
    </row>
    <row r="58069" spans="44:74">
      <c r="AR58069" s="8"/>
      <c r="BV58069" s="38"/>
    </row>
    <row r="58070" spans="44:74">
      <c r="AR58070" s="8"/>
      <c r="BV58070" s="38"/>
    </row>
    <row r="58071" spans="44:74">
      <c r="AR58071" s="8"/>
      <c r="BV58071" s="38"/>
    </row>
    <row r="58072" spans="44:74">
      <c r="AR58072" s="8"/>
      <c r="BV58072" s="38"/>
    </row>
    <row r="58073" spans="44:74">
      <c r="AR58073" s="8"/>
      <c r="BV58073" s="38"/>
    </row>
    <row r="58074" spans="44:74">
      <c r="AR58074" s="8"/>
      <c r="BV58074" s="38"/>
    </row>
    <row r="58075" spans="44:74">
      <c r="AR58075" s="8"/>
      <c r="BV58075" s="38"/>
    </row>
    <row r="58076" spans="44:74">
      <c r="AR58076" s="8"/>
      <c r="BV58076" s="38"/>
    </row>
    <row r="58077" spans="44:74">
      <c r="AR58077" s="8"/>
      <c r="BV58077" s="38"/>
    </row>
    <row r="58078" spans="44:74">
      <c r="AR58078" s="8"/>
      <c r="BV58078" s="38"/>
    </row>
    <row r="58079" spans="44:74">
      <c r="AR58079" s="8"/>
      <c r="BV58079" s="38"/>
    </row>
    <row r="58080" spans="44:74">
      <c r="AR58080" s="8"/>
      <c r="BV58080" s="38"/>
    </row>
    <row r="58081" spans="44:74">
      <c r="AR58081" s="8"/>
      <c r="BV58081" s="38"/>
    </row>
    <row r="58082" spans="44:74">
      <c r="AR58082" s="8"/>
      <c r="BV58082" s="38"/>
    </row>
    <row r="58083" spans="44:74">
      <c r="AR58083" s="8"/>
      <c r="BV58083" s="38"/>
    </row>
    <row r="58084" spans="44:74">
      <c r="AR58084" s="8"/>
      <c r="BV58084" s="38"/>
    </row>
    <row r="58085" spans="44:74">
      <c r="AR58085" s="8"/>
      <c r="BV58085" s="38"/>
    </row>
    <row r="58086" spans="44:74">
      <c r="AR58086" s="8"/>
      <c r="BV58086" s="38"/>
    </row>
    <row r="58087" spans="44:74">
      <c r="AR58087" s="8"/>
      <c r="BV58087" s="38"/>
    </row>
    <row r="58088" spans="44:74">
      <c r="AR58088" s="8"/>
      <c r="BV58088" s="38"/>
    </row>
    <row r="58089" spans="44:74">
      <c r="AR58089" s="8"/>
      <c r="BV58089" s="38"/>
    </row>
    <row r="58090" spans="44:74">
      <c r="AR58090" s="8"/>
      <c r="BV58090" s="38"/>
    </row>
    <row r="58091" spans="44:74">
      <c r="AR58091" s="8"/>
      <c r="BV58091" s="38"/>
    </row>
    <row r="58092" spans="44:74">
      <c r="AR58092" s="8"/>
      <c r="BV58092" s="38"/>
    </row>
    <row r="58093" spans="44:74">
      <c r="AR58093" s="8"/>
      <c r="BV58093" s="38"/>
    </row>
    <row r="58094" spans="44:74">
      <c r="AR58094" s="8"/>
      <c r="BV58094" s="38"/>
    </row>
    <row r="58095" spans="44:74">
      <c r="AR58095" s="8"/>
      <c r="BV58095" s="38"/>
    </row>
    <row r="58096" spans="44:74">
      <c r="AR58096" s="8"/>
      <c r="BV58096" s="38"/>
    </row>
    <row r="58097" spans="44:74">
      <c r="AR58097" s="8"/>
      <c r="BV58097" s="38"/>
    </row>
    <row r="58098" spans="44:74">
      <c r="AR58098" s="8"/>
      <c r="BV58098" s="38"/>
    </row>
    <row r="58099" spans="44:74">
      <c r="AR58099" s="8"/>
      <c r="BV58099" s="38"/>
    </row>
    <row r="58100" spans="44:74">
      <c r="AR58100" s="8"/>
      <c r="BV58100" s="38"/>
    </row>
    <row r="58101" spans="44:74">
      <c r="AR58101" s="8"/>
      <c r="BV58101" s="38"/>
    </row>
    <row r="58102" spans="44:74">
      <c r="AR58102" s="8"/>
      <c r="BV58102" s="38"/>
    </row>
    <row r="58103" spans="44:74">
      <c r="AR58103" s="8"/>
      <c r="BV58103" s="38"/>
    </row>
    <row r="58104" spans="44:74">
      <c r="AR58104" s="8"/>
      <c r="BV58104" s="38"/>
    </row>
    <row r="58105" spans="44:74">
      <c r="AR58105" s="8"/>
      <c r="BV58105" s="38"/>
    </row>
    <row r="58106" spans="44:74">
      <c r="AR58106" s="8"/>
      <c r="BV58106" s="38"/>
    </row>
    <row r="58107" spans="44:74">
      <c r="AR58107" s="8"/>
      <c r="BV58107" s="38"/>
    </row>
    <row r="58108" spans="44:74">
      <c r="AR58108" s="8"/>
      <c r="BV58108" s="38"/>
    </row>
    <row r="58109" spans="44:74">
      <c r="AR58109" s="8"/>
      <c r="BV58109" s="38"/>
    </row>
    <row r="58110" spans="44:74">
      <c r="AR58110" s="8"/>
      <c r="BV58110" s="38"/>
    </row>
    <row r="58111" spans="44:74">
      <c r="AR58111" s="8"/>
      <c r="BV58111" s="38"/>
    </row>
    <row r="58112" spans="44:74">
      <c r="AR58112" s="8"/>
      <c r="BV58112" s="38"/>
    </row>
    <row r="58113" spans="44:74">
      <c r="AR58113" s="8"/>
      <c r="BV58113" s="38"/>
    </row>
    <row r="58114" spans="44:74">
      <c r="AR58114" s="8"/>
      <c r="BV58114" s="38"/>
    </row>
    <row r="58115" spans="44:74">
      <c r="AR58115" s="8"/>
      <c r="BV58115" s="38"/>
    </row>
    <row r="58116" spans="44:74">
      <c r="AR58116" s="8"/>
      <c r="BV58116" s="38"/>
    </row>
    <row r="58117" spans="44:74">
      <c r="AR58117" s="8"/>
      <c r="BV58117" s="38"/>
    </row>
    <row r="58118" spans="44:74">
      <c r="AR58118" s="8"/>
      <c r="BV58118" s="38"/>
    </row>
    <row r="58119" spans="44:74">
      <c r="AR58119" s="8"/>
      <c r="BV58119" s="38"/>
    </row>
    <row r="58120" spans="44:74">
      <c r="AR58120" s="8"/>
      <c r="BV58120" s="38"/>
    </row>
    <row r="58121" spans="44:74">
      <c r="AR58121" s="8"/>
      <c r="BV58121" s="38"/>
    </row>
    <row r="58122" spans="44:74">
      <c r="AR58122" s="8"/>
      <c r="BV58122" s="38"/>
    </row>
    <row r="58123" spans="44:74">
      <c r="AR58123" s="8"/>
      <c r="BV58123" s="38"/>
    </row>
    <row r="58124" spans="44:74">
      <c r="AR58124" s="8"/>
      <c r="BV58124" s="38"/>
    </row>
    <row r="58125" spans="44:74">
      <c r="AR58125" s="8"/>
      <c r="BV58125" s="38"/>
    </row>
    <row r="58126" spans="44:74">
      <c r="AR58126" s="8"/>
      <c r="BV58126" s="38"/>
    </row>
    <row r="58127" spans="44:74">
      <c r="AR58127" s="8"/>
      <c r="BV58127" s="38"/>
    </row>
    <row r="58128" spans="44:74">
      <c r="AR58128" s="8"/>
      <c r="BV58128" s="38"/>
    </row>
    <row r="58129" spans="44:74">
      <c r="AR58129" s="8"/>
      <c r="BV58129" s="38"/>
    </row>
    <row r="58130" spans="44:74">
      <c r="AR58130" s="8"/>
      <c r="BV58130" s="38"/>
    </row>
    <row r="58131" spans="44:74">
      <c r="AR58131" s="8"/>
      <c r="BV58131" s="38"/>
    </row>
    <row r="58132" spans="44:74">
      <c r="AR58132" s="8"/>
      <c r="BV58132" s="38"/>
    </row>
    <row r="58133" spans="44:74">
      <c r="AR58133" s="8"/>
      <c r="BV58133" s="38"/>
    </row>
    <row r="58134" spans="44:74">
      <c r="AR58134" s="8"/>
      <c r="BV58134" s="38"/>
    </row>
    <row r="58135" spans="44:74">
      <c r="AR58135" s="8"/>
      <c r="BV58135" s="38"/>
    </row>
    <row r="58136" spans="44:74">
      <c r="AR58136" s="8"/>
      <c r="BV58136" s="38"/>
    </row>
    <row r="58137" spans="44:74">
      <c r="AR58137" s="8"/>
      <c r="BV58137" s="38"/>
    </row>
    <row r="58138" spans="44:74">
      <c r="AR58138" s="8"/>
      <c r="BV58138" s="38"/>
    </row>
    <row r="58139" spans="44:74">
      <c r="AR58139" s="8"/>
      <c r="BV58139" s="38"/>
    </row>
    <row r="58140" spans="44:74">
      <c r="AR58140" s="8"/>
      <c r="BV58140" s="38"/>
    </row>
    <row r="58141" spans="44:74">
      <c r="AR58141" s="8"/>
      <c r="BV58141" s="38"/>
    </row>
    <row r="58142" spans="44:74">
      <c r="AR58142" s="8"/>
      <c r="BV58142" s="38"/>
    </row>
    <row r="58143" spans="44:74">
      <c r="AR58143" s="8"/>
      <c r="BV58143" s="38"/>
    </row>
    <row r="58144" spans="44:74">
      <c r="AR58144" s="8"/>
      <c r="BV58144" s="38"/>
    </row>
    <row r="58145" spans="44:74">
      <c r="AR58145" s="8"/>
      <c r="BV58145" s="38"/>
    </row>
    <row r="58146" spans="44:74">
      <c r="AR58146" s="8"/>
      <c r="BV58146" s="38"/>
    </row>
    <row r="58147" spans="44:74">
      <c r="AR58147" s="8"/>
      <c r="BV58147" s="38"/>
    </row>
    <row r="58148" spans="44:74">
      <c r="AR58148" s="8"/>
      <c r="BV58148" s="38"/>
    </row>
    <row r="58149" spans="44:74">
      <c r="AR58149" s="8"/>
      <c r="BV58149" s="38"/>
    </row>
    <row r="58150" spans="44:74">
      <c r="AR58150" s="8"/>
      <c r="BV58150" s="38"/>
    </row>
    <row r="58151" spans="44:74">
      <c r="AR58151" s="8"/>
      <c r="BV58151" s="38"/>
    </row>
    <row r="58152" spans="44:74">
      <c r="AR58152" s="8"/>
      <c r="BV58152" s="38"/>
    </row>
    <row r="58153" spans="44:74">
      <c r="AR58153" s="8"/>
      <c r="BV58153" s="38"/>
    </row>
    <row r="58154" spans="44:74">
      <c r="AR58154" s="8"/>
      <c r="BV58154" s="38"/>
    </row>
    <row r="58155" spans="44:74">
      <c r="AR58155" s="8"/>
      <c r="BV58155" s="38"/>
    </row>
    <row r="58156" spans="44:74">
      <c r="AR58156" s="8"/>
      <c r="BV58156" s="38"/>
    </row>
    <row r="58157" spans="44:74">
      <c r="AR58157" s="8"/>
      <c r="BV58157" s="38"/>
    </row>
    <row r="58158" spans="44:74">
      <c r="AR58158" s="8"/>
      <c r="BV58158" s="38"/>
    </row>
    <row r="58159" spans="44:74">
      <c r="AR58159" s="8"/>
      <c r="BV58159" s="38"/>
    </row>
    <row r="58160" spans="44:74">
      <c r="AR58160" s="8"/>
      <c r="BV58160" s="38"/>
    </row>
    <row r="58161" spans="44:74">
      <c r="AR58161" s="8"/>
      <c r="BV58161" s="38"/>
    </row>
    <row r="58162" spans="44:74">
      <c r="AR58162" s="8"/>
      <c r="BV58162" s="38"/>
    </row>
    <row r="58163" spans="44:74">
      <c r="AR58163" s="8"/>
      <c r="BV58163" s="38"/>
    </row>
    <row r="58164" spans="44:74">
      <c r="AR58164" s="8"/>
      <c r="BV58164" s="38"/>
    </row>
    <row r="58165" spans="44:74">
      <c r="AR58165" s="8"/>
      <c r="BV58165" s="38"/>
    </row>
    <row r="58166" spans="44:74">
      <c r="AR58166" s="8"/>
      <c r="BV58166" s="38"/>
    </row>
    <row r="58167" spans="44:74">
      <c r="AR58167" s="8"/>
      <c r="BV58167" s="38"/>
    </row>
    <row r="58168" spans="44:74">
      <c r="AR58168" s="8"/>
      <c r="BV58168" s="38"/>
    </row>
    <row r="58169" spans="44:74">
      <c r="AR58169" s="8"/>
      <c r="BV58169" s="38"/>
    </row>
    <row r="58170" spans="44:74">
      <c r="AR58170" s="8"/>
      <c r="BV58170" s="38"/>
    </row>
    <row r="58171" spans="44:74">
      <c r="AR58171" s="8"/>
      <c r="BV58171" s="38"/>
    </row>
    <row r="58172" spans="44:74">
      <c r="AR58172" s="8"/>
      <c r="BV58172" s="38"/>
    </row>
    <row r="58173" spans="44:74">
      <c r="AR58173" s="8"/>
      <c r="BV58173" s="38"/>
    </row>
    <row r="58174" spans="44:74">
      <c r="AR58174" s="8"/>
      <c r="BV58174" s="38"/>
    </row>
    <row r="58175" spans="44:74">
      <c r="AR58175" s="8"/>
      <c r="BV58175" s="38"/>
    </row>
    <row r="58176" spans="44:74">
      <c r="AR58176" s="8"/>
      <c r="BV58176" s="38"/>
    </row>
    <row r="58177" spans="44:74">
      <c r="AR58177" s="8"/>
      <c r="BV58177" s="38"/>
    </row>
    <row r="58178" spans="44:74">
      <c r="AR58178" s="8"/>
      <c r="BV58178" s="38"/>
    </row>
    <row r="58179" spans="44:74">
      <c r="AR58179" s="8"/>
      <c r="BV58179" s="38"/>
    </row>
    <row r="58180" spans="44:74">
      <c r="AR58180" s="8"/>
      <c r="BV58180" s="38"/>
    </row>
    <row r="58181" spans="44:74">
      <c r="AR58181" s="8"/>
      <c r="BV58181" s="38"/>
    </row>
    <row r="58182" spans="44:74">
      <c r="AR58182" s="8"/>
      <c r="BV58182" s="38"/>
    </row>
    <row r="58183" spans="44:74">
      <c r="AR58183" s="8"/>
      <c r="BV58183" s="38"/>
    </row>
    <row r="58184" spans="44:74">
      <c r="AR58184" s="8"/>
      <c r="BV58184" s="38"/>
    </row>
    <row r="58185" spans="44:74">
      <c r="AR58185" s="8"/>
      <c r="BV58185" s="38"/>
    </row>
    <row r="58186" spans="44:74">
      <c r="AR58186" s="8"/>
      <c r="BV58186" s="38"/>
    </row>
    <row r="58187" spans="44:74">
      <c r="AR58187" s="8"/>
      <c r="BV58187" s="38"/>
    </row>
    <row r="58188" spans="44:74">
      <c r="AR58188" s="8"/>
      <c r="BV58188" s="38"/>
    </row>
    <row r="58189" spans="44:74">
      <c r="AR58189" s="8"/>
      <c r="BV58189" s="38"/>
    </row>
    <row r="58190" spans="44:74">
      <c r="AR58190" s="8"/>
      <c r="BV58190" s="38"/>
    </row>
    <row r="58191" spans="44:74">
      <c r="AR58191" s="8"/>
      <c r="BV58191" s="38"/>
    </row>
    <row r="58192" spans="44:74">
      <c r="AR58192" s="8"/>
      <c r="BV58192" s="38"/>
    </row>
    <row r="58193" spans="44:74">
      <c r="AR58193" s="8"/>
      <c r="BV58193" s="38"/>
    </row>
    <row r="58194" spans="44:74">
      <c r="AR58194" s="8"/>
      <c r="BV58194" s="38"/>
    </row>
    <row r="58195" spans="44:74">
      <c r="AR58195" s="8"/>
      <c r="BV58195" s="38"/>
    </row>
    <row r="58196" spans="44:74">
      <c r="AR58196" s="8"/>
      <c r="BV58196" s="38"/>
    </row>
    <row r="58197" spans="44:74">
      <c r="AR58197" s="8"/>
      <c r="BV58197" s="38"/>
    </row>
    <row r="58198" spans="44:74">
      <c r="AR58198" s="8"/>
      <c r="BV58198" s="38"/>
    </row>
    <row r="58199" spans="44:74">
      <c r="AR58199" s="8"/>
      <c r="BV58199" s="38"/>
    </row>
    <row r="58200" spans="44:74">
      <c r="AR58200" s="8"/>
      <c r="BV58200" s="38"/>
    </row>
    <row r="58201" spans="44:74">
      <c r="AR58201" s="8"/>
      <c r="BV58201" s="38"/>
    </row>
    <row r="58202" spans="44:74">
      <c r="AR58202" s="8"/>
      <c r="BV58202" s="38"/>
    </row>
    <row r="58203" spans="44:74">
      <c r="AR58203" s="8"/>
      <c r="BV58203" s="38"/>
    </row>
    <row r="58204" spans="44:74">
      <c r="AR58204" s="8"/>
      <c r="BV58204" s="38"/>
    </row>
    <row r="58205" spans="44:74">
      <c r="AR58205" s="8"/>
      <c r="BV58205" s="38"/>
    </row>
    <row r="58206" spans="44:74">
      <c r="AR58206" s="8"/>
      <c r="BV58206" s="38"/>
    </row>
    <row r="58207" spans="44:74">
      <c r="AR58207" s="8"/>
      <c r="BV58207" s="38"/>
    </row>
    <row r="58208" spans="44:74">
      <c r="AR58208" s="8"/>
      <c r="BV58208" s="38"/>
    </row>
    <row r="58209" spans="44:74">
      <c r="AR58209" s="8"/>
      <c r="BV58209" s="38"/>
    </row>
    <row r="58210" spans="44:74">
      <c r="AR58210" s="8"/>
      <c r="BV58210" s="38"/>
    </row>
    <row r="58211" spans="44:74">
      <c r="AR58211" s="8"/>
      <c r="BV58211" s="38"/>
    </row>
    <row r="58212" spans="44:74">
      <c r="AR58212" s="8"/>
      <c r="BV58212" s="38"/>
    </row>
    <row r="58213" spans="44:74">
      <c r="AR58213" s="8"/>
      <c r="BV58213" s="38"/>
    </row>
    <row r="58214" spans="44:74">
      <c r="AR58214" s="8"/>
      <c r="BV58214" s="38"/>
    </row>
    <row r="58215" spans="44:74">
      <c r="AR58215" s="8"/>
      <c r="BV58215" s="38"/>
    </row>
    <row r="58216" spans="44:74">
      <c r="AR58216" s="8"/>
      <c r="BV58216" s="38"/>
    </row>
    <row r="58217" spans="44:74">
      <c r="AR58217" s="8"/>
      <c r="BV58217" s="38"/>
    </row>
    <row r="58218" spans="44:74">
      <c r="AR58218" s="8"/>
      <c r="BV58218" s="38"/>
    </row>
    <row r="58219" spans="44:74">
      <c r="AR58219" s="8"/>
      <c r="BV58219" s="38"/>
    </row>
    <row r="58220" spans="44:74">
      <c r="AR58220" s="8"/>
      <c r="BV58220" s="38"/>
    </row>
    <row r="58221" spans="44:74">
      <c r="AR58221" s="8"/>
      <c r="BV58221" s="38"/>
    </row>
    <row r="58222" spans="44:74">
      <c r="AR58222" s="8"/>
      <c r="BV58222" s="38"/>
    </row>
    <row r="58223" spans="44:74">
      <c r="AR58223" s="8"/>
      <c r="BV58223" s="38"/>
    </row>
    <row r="58224" spans="44:74">
      <c r="AR58224" s="8"/>
      <c r="BV58224" s="38"/>
    </row>
    <row r="58225" spans="44:74">
      <c r="AR58225" s="8"/>
      <c r="BV58225" s="38"/>
    </row>
    <row r="58226" spans="44:74">
      <c r="AR58226" s="8"/>
      <c r="BV58226" s="38"/>
    </row>
    <row r="58227" spans="44:74">
      <c r="AR58227" s="8"/>
      <c r="BV58227" s="38"/>
    </row>
    <row r="58228" spans="44:74">
      <c r="AR58228" s="8"/>
      <c r="BV58228" s="38"/>
    </row>
    <row r="58229" spans="44:74">
      <c r="AR58229" s="8"/>
      <c r="BV58229" s="38"/>
    </row>
    <row r="58230" spans="44:74">
      <c r="AR58230" s="8"/>
      <c r="BV58230" s="38"/>
    </row>
    <row r="58231" spans="44:74">
      <c r="AR58231" s="8"/>
      <c r="BV58231" s="38"/>
    </row>
    <row r="58232" spans="44:74">
      <c r="AR58232" s="8"/>
      <c r="BV58232" s="38"/>
    </row>
    <row r="58233" spans="44:74">
      <c r="AR58233" s="8"/>
      <c r="BV58233" s="38"/>
    </row>
    <row r="58234" spans="44:74">
      <c r="AR58234" s="8"/>
      <c r="BV58234" s="38"/>
    </row>
    <row r="58235" spans="44:74">
      <c r="AR58235" s="8"/>
      <c r="BV58235" s="38"/>
    </row>
    <row r="58236" spans="44:74">
      <c r="AR58236" s="8"/>
      <c r="BV58236" s="38"/>
    </row>
    <row r="58237" spans="44:74">
      <c r="AR58237" s="8"/>
      <c r="BV58237" s="38"/>
    </row>
    <row r="58238" spans="44:74">
      <c r="AR58238" s="8"/>
      <c r="BV58238" s="38"/>
    </row>
    <row r="58239" spans="44:74">
      <c r="AR58239" s="8"/>
      <c r="BV58239" s="38"/>
    </row>
    <row r="58240" spans="44:74">
      <c r="AR58240" s="8"/>
      <c r="BV58240" s="38"/>
    </row>
    <row r="58241" spans="44:74">
      <c r="AR58241" s="8"/>
      <c r="BV58241" s="38"/>
    </row>
    <row r="58242" spans="44:74">
      <c r="AR58242" s="8"/>
      <c r="BV58242" s="38"/>
    </row>
    <row r="58243" spans="44:74">
      <c r="AR58243" s="8"/>
      <c r="BV58243" s="38"/>
    </row>
    <row r="58244" spans="44:74">
      <c r="AR58244" s="8"/>
      <c r="BV58244" s="38"/>
    </row>
    <row r="58245" spans="44:74">
      <c r="AR58245" s="8"/>
      <c r="BV58245" s="38"/>
    </row>
    <row r="58246" spans="44:74">
      <c r="AR58246" s="8"/>
      <c r="BV58246" s="38"/>
    </row>
    <row r="58247" spans="44:74">
      <c r="AR58247" s="8"/>
      <c r="BV58247" s="38"/>
    </row>
    <row r="58248" spans="44:74">
      <c r="AR58248" s="8"/>
      <c r="BV58248" s="38"/>
    </row>
    <row r="58249" spans="44:74">
      <c r="AR58249" s="8"/>
      <c r="BV58249" s="38"/>
    </row>
    <row r="58250" spans="44:74">
      <c r="AR58250" s="8"/>
      <c r="BV58250" s="38"/>
    </row>
    <row r="58251" spans="44:74">
      <c r="AR58251" s="8"/>
      <c r="BV58251" s="38"/>
    </row>
    <row r="58252" spans="44:74">
      <c r="AR58252" s="8"/>
      <c r="BV58252" s="38"/>
    </row>
    <row r="58253" spans="44:74">
      <c r="AR58253" s="8"/>
      <c r="BV58253" s="38"/>
    </row>
    <row r="58254" spans="44:74">
      <c r="AR58254" s="8"/>
      <c r="BV58254" s="38"/>
    </row>
    <row r="58255" spans="44:74">
      <c r="AR58255" s="8"/>
      <c r="BV58255" s="38"/>
    </row>
    <row r="58256" spans="44:74">
      <c r="AR58256" s="8"/>
      <c r="BV58256" s="38"/>
    </row>
    <row r="58257" spans="44:74">
      <c r="AR58257" s="8"/>
      <c r="BV58257" s="38"/>
    </row>
    <row r="58258" spans="44:74">
      <c r="AR58258" s="8"/>
      <c r="BV58258" s="38"/>
    </row>
    <row r="58259" spans="44:74">
      <c r="AR58259" s="8"/>
      <c r="BV58259" s="38"/>
    </row>
    <row r="58260" spans="44:74">
      <c r="AR58260" s="8"/>
      <c r="BV58260" s="38"/>
    </row>
    <row r="58261" spans="44:74">
      <c r="AR58261" s="8"/>
      <c r="BV58261" s="38"/>
    </row>
    <row r="58262" spans="44:74">
      <c r="AR58262" s="8"/>
      <c r="BV58262" s="38"/>
    </row>
    <row r="58263" spans="44:74">
      <c r="AR58263" s="8"/>
      <c r="BV58263" s="38"/>
    </row>
    <row r="58264" spans="44:74">
      <c r="AR58264" s="8"/>
      <c r="BV58264" s="38"/>
    </row>
    <row r="58265" spans="44:74">
      <c r="AR58265" s="8"/>
      <c r="BV58265" s="38"/>
    </row>
    <row r="58266" spans="44:74">
      <c r="AR58266" s="8"/>
      <c r="BV58266" s="38"/>
    </row>
    <row r="58267" spans="44:74">
      <c r="AR58267" s="8"/>
      <c r="BV58267" s="38"/>
    </row>
    <row r="58268" spans="44:74">
      <c r="AR58268" s="8"/>
      <c r="BV58268" s="38"/>
    </row>
    <row r="58269" spans="44:74">
      <c r="AR58269" s="8"/>
      <c r="BV58269" s="38"/>
    </row>
    <row r="58270" spans="44:74">
      <c r="AR58270" s="8"/>
      <c r="BV58270" s="38"/>
    </row>
    <row r="58271" spans="44:74">
      <c r="AR58271" s="8"/>
      <c r="BV58271" s="38"/>
    </row>
    <row r="58272" spans="44:74">
      <c r="AR58272" s="8"/>
      <c r="BV58272" s="38"/>
    </row>
    <row r="58273" spans="44:74">
      <c r="AR58273" s="8"/>
      <c r="BV58273" s="38"/>
    </row>
    <row r="58274" spans="44:74">
      <c r="AR58274" s="8"/>
      <c r="BV58274" s="38"/>
    </row>
    <row r="58275" spans="44:74">
      <c r="AR58275" s="8"/>
      <c r="BV58275" s="38"/>
    </row>
    <row r="58276" spans="44:74">
      <c r="AR58276" s="8"/>
      <c r="BV58276" s="38"/>
    </row>
    <row r="58277" spans="44:74">
      <c r="AR58277" s="8"/>
      <c r="BV58277" s="38"/>
    </row>
    <row r="58278" spans="44:74">
      <c r="AR58278" s="8"/>
      <c r="BV58278" s="38"/>
    </row>
    <row r="58279" spans="44:74">
      <c r="AR58279" s="8"/>
      <c r="BV58279" s="38"/>
    </row>
    <row r="58280" spans="44:74">
      <c r="AR58280" s="8"/>
      <c r="BV58280" s="38"/>
    </row>
    <row r="58281" spans="44:74">
      <c r="AR58281" s="8"/>
      <c r="BV58281" s="38"/>
    </row>
    <row r="58282" spans="44:74">
      <c r="AR58282" s="8"/>
      <c r="BV58282" s="38"/>
    </row>
    <row r="58283" spans="44:74">
      <c r="AR58283" s="8"/>
      <c r="BV58283" s="38"/>
    </row>
    <row r="58284" spans="44:74">
      <c r="AR58284" s="8"/>
      <c r="BV58284" s="38"/>
    </row>
    <row r="58285" spans="44:74">
      <c r="AR58285" s="8"/>
      <c r="BV58285" s="38"/>
    </row>
    <row r="58286" spans="44:74">
      <c r="AR58286" s="8"/>
      <c r="BV58286" s="38"/>
    </row>
    <row r="58287" spans="44:74">
      <c r="AR58287" s="8"/>
      <c r="BV58287" s="38"/>
    </row>
    <row r="58288" spans="44:74">
      <c r="AR58288" s="8"/>
      <c r="BV58288" s="38"/>
    </row>
    <row r="58289" spans="44:74">
      <c r="AR58289" s="8"/>
      <c r="BV58289" s="38"/>
    </row>
    <row r="58290" spans="44:74">
      <c r="AR58290" s="8"/>
      <c r="BV58290" s="38"/>
    </row>
    <row r="58291" spans="44:74">
      <c r="AR58291" s="8"/>
      <c r="BV58291" s="38"/>
    </row>
    <row r="58292" spans="44:74">
      <c r="AR58292" s="8"/>
      <c r="BV58292" s="38"/>
    </row>
    <row r="58293" spans="44:74">
      <c r="AR58293" s="8"/>
      <c r="BV58293" s="38"/>
    </row>
    <row r="58294" spans="44:74">
      <c r="AR58294" s="8"/>
      <c r="BV58294" s="38"/>
    </row>
    <row r="58295" spans="44:74">
      <c r="AR58295" s="8"/>
      <c r="BV58295" s="38"/>
    </row>
    <row r="58296" spans="44:74">
      <c r="AR58296" s="8"/>
      <c r="BV58296" s="38"/>
    </row>
    <row r="58297" spans="44:74">
      <c r="AR58297" s="8"/>
      <c r="BV58297" s="38"/>
    </row>
    <row r="58298" spans="44:74">
      <c r="AR58298" s="8"/>
      <c r="BV58298" s="38"/>
    </row>
    <row r="58299" spans="44:74">
      <c r="AR58299" s="8"/>
      <c r="BV58299" s="38"/>
    </row>
    <row r="58300" spans="44:74">
      <c r="AR58300" s="8"/>
      <c r="BV58300" s="38"/>
    </row>
    <row r="58301" spans="44:74">
      <c r="AR58301" s="8"/>
      <c r="BV58301" s="38"/>
    </row>
    <row r="58302" spans="44:74">
      <c r="AR58302" s="8"/>
      <c r="BV58302" s="38"/>
    </row>
    <row r="58303" spans="44:74">
      <c r="AR58303" s="8"/>
      <c r="BV58303" s="38"/>
    </row>
    <row r="58304" spans="44:74">
      <c r="AR58304" s="8"/>
      <c r="BV58304" s="38"/>
    </row>
    <row r="58305" spans="44:74">
      <c r="AR58305" s="8"/>
      <c r="BV58305" s="38"/>
    </row>
    <row r="58306" spans="44:74">
      <c r="AR58306" s="8"/>
      <c r="BV58306" s="38"/>
    </row>
    <row r="58307" spans="44:74">
      <c r="AR58307" s="8"/>
      <c r="BV58307" s="38"/>
    </row>
    <row r="58308" spans="44:74">
      <c r="AR58308" s="8"/>
      <c r="BV58308" s="38"/>
    </row>
    <row r="58309" spans="44:74">
      <c r="AR58309" s="8"/>
      <c r="BV58309" s="38"/>
    </row>
    <row r="58310" spans="44:74">
      <c r="AR58310" s="8"/>
      <c r="BV58310" s="38"/>
    </row>
    <row r="58311" spans="44:74">
      <c r="AR58311" s="8"/>
      <c r="BV58311" s="38"/>
    </row>
    <row r="58312" spans="44:74">
      <c r="AR58312" s="8"/>
      <c r="BV58312" s="38"/>
    </row>
    <row r="58313" spans="44:74">
      <c r="AR58313" s="8"/>
      <c r="BV58313" s="38"/>
    </row>
    <row r="58314" spans="44:74">
      <c r="AR58314" s="8"/>
      <c r="BV58314" s="38"/>
    </row>
    <row r="58315" spans="44:74">
      <c r="AR58315" s="8"/>
      <c r="BV58315" s="38"/>
    </row>
    <row r="58316" spans="44:74">
      <c r="AR58316" s="8"/>
      <c r="BV58316" s="38"/>
    </row>
    <row r="58317" spans="44:74">
      <c r="AR58317" s="8"/>
      <c r="BV58317" s="38"/>
    </row>
    <row r="58318" spans="44:74">
      <c r="AR58318" s="8"/>
      <c r="BV58318" s="38"/>
    </row>
    <row r="58319" spans="44:74">
      <c r="AR58319" s="8"/>
      <c r="BV58319" s="38"/>
    </row>
    <row r="58320" spans="44:74">
      <c r="AR58320" s="8"/>
      <c r="BV58320" s="38"/>
    </row>
    <row r="58321" spans="44:74">
      <c r="AR58321" s="8"/>
      <c r="BV58321" s="38"/>
    </row>
    <row r="58322" spans="44:74">
      <c r="AR58322" s="8"/>
      <c r="BV58322" s="38"/>
    </row>
    <row r="58323" spans="44:74">
      <c r="AR58323" s="8"/>
      <c r="BV58323" s="38"/>
    </row>
    <row r="58324" spans="44:74">
      <c r="AR58324" s="8"/>
      <c r="BV58324" s="38"/>
    </row>
    <row r="58325" spans="44:74">
      <c r="AR58325" s="8"/>
      <c r="BV58325" s="38"/>
    </row>
    <row r="58326" spans="44:74">
      <c r="AR58326" s="8"/>
      <c r="BV58326" s="38"/>
    </row>
    <row r="58327" spans="44:74">
      <c r="AR58327" s="8"/>
      <c r="BV58327" s="38"/>
    </row>
    <row r="58328" spans="44:74">
      <c r="AR58328" s="8"/>
      <c r="BV58328" s="38"/>
    </row>
    <row r="58329" spans="44:74">
      <c r="AR58329" s="8"/>
      <c r="BV58329" s="38"/>
    </row>
    <row r="58330" spans="44:74">
      <c r="AR58330" s="8"/>
      <c r="BV58330" s="38"/>
    </row>
    <row r="58331" spans="44:74">
      <c r="AR58331" s="8"/>
      <c r="BV58331" s="38"/>
    </row>
    <row r="58332" spans="44:74">
      <c r="AR58332" s="8"/>
      <c r="BV58332" s="38"/>
    </row>
    <row r="58333" spans="44:74">
      <c r="AR58333" s="8"/>
      <c r="BV58333" s="38"/>
    </row>
    <row r="58334" spans="44:74">
      <c r="AR58334" s="8"/>
      <c r="BV58334" s="38"/>
    </row>
    <row r="58335" spans="44:74">
      <c r="AR58335" s="8"/>
      <c r="BV58335" s="38"/>
    </row>
    <row r="58336" spans="44:74">
      <c r="AR58336" s="8"/>
      <c r="BV58336" s="38"/>
    </row>
    <row r="58337" spans="44:74">
      <c r="AR58337" s="8"/>
      <c r="BV58337" s="38"/>
    </row>
    <row r="58338" spans="44:74">
      <c r="AR58338" s="8"/>
      <c r="BV58338" s="38"/>
    </row>
    <row r="58339" spans="44:74">
      <c r="AR58339" s="8"/>
      <c r="BV58339" s="38"/>
    </row>
    <row r="58340" spans="44:74">
      <c r="AR58340" s="8"/>
      <c r="BV58340" s="38"/>
    </row>
    <row r="58341" spans="44:74">
      <c r="AR58341" s="8"/>
      <c r="BV58341" s="38"/>
    </row>
    <row r="58342" spans="44:74">
      <c r="AR58342" s="8"/>
      <c r="BV58342" s="38"/>
    </row>
    <row r="58343" spans="44:74">
      <c r="AR58343" s="8"/>
      <c r="BV58343" s="38"/>
    </row>
    <row r="58344" spans="44:74">
      <c r="AR58344" s="8"/>
      <c r="BV58344" s="38"/>
    </row>
    <row r="58345" spans="44:74">
      <c r="AR58345" s="8"/>
      <c r="BV58345" s="38"/>
    </row>
    <row r="58346" spans="44:74">
      <c r="AR58346" s="8"/>
      <c r="BV58346" s="38"/>
    </row>
    <row r="58347" spans="44:74">
      <c r="AR58347" s="8"/>
      <c r="BV58347" s="38"/>
    </row>
    <row r="58348" spans="44:74">
      <c r="AR58348" s="8"/>
      <c r="BV58348" s="38"/>
    </row>
    <row r="58349" spans="44:74">
      <c r="AR58349" s="8"/>
      <c r="BV58349" s="38"/>
    </row>
    <row r="58350" spans="44:74">
      <c r="AR58350" s="8"/>
      <c r="BV58350" s="38"/>
    </row>
    <row r="58351" spans="44:74">
      <c r="AR58351" s="8"/>
      <c r="BV58351" s="38"/>
    </row>
    <row r="58352" spans="44:74">
      <c r="AR58352" s="8"/>
      <c r="BV58352" s="38"/>
    </row>
    <row r="58353" spans="44:74">
      <c r="AR58353" s="8"/>
      <c r="BV58353" s="38"/>
    </row>
    <row r="58354" spans="44:74">
      <c r="AR58354" s="8"/>
      <c r="BV58354" s="38"/>
    </row>
    <row r="58355" spans="44:74">
      <c r="AR58355" s="8"/>
      <c r="BV58355" s="38"/>
    </row>
    <row r="58356" spans="44:74">
      <c r="AR58356" s="8"/>
      <c r="BV58356" s="38"/>
    </row>
    <row r="58357" spans="44:74">
      <c r="AR58357" s="8"/>
      <c r="BV58357" s="38"/>
    </row>
    <row r="58358" spans="44:74">
      <c r="AR58358" s="8"/>
      <c r="BV58358" s="38"/>
    </row>
    <row r="58359" spans="44:74">
      <c r="AR58359" s="8"/>
      <c r="BV58359" s="38"/>
    </row>
    <row r="58360" spans="44:74">
      <c r="AR58360" s="8"/>
      <c r="BV58360" s="38"/>
    </row>
    <row r="58361" spans="44:74">
      <c r="AR58361" s="8"/>
      <c r="BV58361" s="38"/>
    </row>
    <row r="58362" spans="44:74">
      <c r="AR58362" s="8"/>
      <c r="BV58362" s="38"/>
    </row>
    <row r="58363" spans="44:74">
      <c r="AR58363" s="8"/>
      <c r="BV58363" s="38"/>
    </row>
    <row r="58364" spans="44:74">
      <c r="AR58364" s="8"/>
      <c r="BV58364" s="38"/>
    </row>
    <row r="58365" spans="44:74">
      <c r="AR58365" s="8"/>
      <c r="BV58365" s="38"/>
    </row>
    <row r="58366" spans="44:74">
      <c r="AR58366" s="8"/>
      <c r="BV58366" s="38"/>
    </row>
    <row r="58367" spans="44:74">
      <c r="AR58367" s="8"/>
      <c r="BV58367" s="38"/>
    </row>
    <row r="58368" spans="44:74">
      <c r="AR58368" s="8"/>
      <c r="BV58368" s="38"/>
    </row>
    <row r="58369" spans="44:74">
      <c r="AR58369" s="8"/>
      <c r="BV58369" s="38"/>
    </row>
    <row r="58370" spans="44:74">
      <c r="AR58370" s="8"/>
      <c r="BV58370" s="38"/>
    </row>
    <row r="58371" spans="44:74">
      <c r="AR58371" s="8"/>
      <c r="BV58371" s="38"/>
    </row>
    <row r="58372" spans="44:74">
      <c r="AR58372" s="8"/>
      <c r="BV58372" s="38"/>
    </row>
    <row r="58373" spans="44:74">
      <c r="AR58373" s="8"/>
      <c r="BV58373" s="38"/>
    </row>
    <row r="58374" spans="44:74">
      <c r="AR58374" s="8"/>
      <c r="BV58374" s="38"/>
    </row>
    <row r="58375" spans="44:74">
      <c r="AR58375" s="8"/>
      <c r="BV58375" s="38"/>
    </row>
    <row r="58376" spans="44:74">
      <c r="AR58376" s="8"/>
      <c r="BV58376" s="38"/>
    </row>
    <row r="58377" spans="44:74">
      <c r="AR58377" s="8"/>
      <c r="BV58377" s="38"/>
    </row>
    <row r="58378" spans="44:74">
      <c r="AR58378" s="8"/>
      <c r="BV58378" s="38"/>
    </row>
    <row r="58379" spans="44:74">
      <c r="AR58379" s="8"/>
      <c r="BV58379" s="38"/>
    </row>
    <row r="58380" spans="44:74">
      <c r="AR58380" s="8"/>
      <c r="BV58380" s="38"/>
    </row>
    <row r="58381" spans="44:74">
      <c r="AR58381" s="8"/>
      <c r="BV58381" s="38"/>
    </row>
    <row r="58382" spans="44:74">
      <c r="AR58382" s="8"/>
      <c r="BV58382" s="38"/>
    </row>
    <row r="58383" spans="44:74">
      <c r="AR58383" s="8"/>
      <c r="BV58383" s="38"/>
    </row>
    <row r="58384" spans="44:74">
      <c r="AR58384" s="8"/>
      <c r="BV58384" s="38"/>
    </row>
    <row r="58385" spans="44:74">
      <c r="AR58385" s="8"/>
      <c r="BV58385" s="38"/>
    </row>
    <row r="58386" spans="44:74">
      <c r="AR58386" s="8"/>
      <c r="BV58386" s="38"/>
    </row>
    <row r="58387" spans="44:74">
      <c r="AR58387" s="8"/>
      <c r="BV58387" s="38"/>
    </row>
    <row r="58388" spans="44:74">
      <c r="AR58388" s="8"/>
      <c r="BV58388" s="38"/>
    </row>
    <row r="58389" spans="44:74">
      <c r="AR58389" s="8"/>
      <c r="BV58389" s="38"/>
    </row>
    <row r="58390" spans="44:74">
      <c r="AR58390" s="8"/>
      <c r="BV58390" s="38"/>
    </row>
    <row r="58391" spans="44:74">
      <c r="AR58391" s="8"/>
      <c r="BV58391" s="38"/>
    </row>
    <row r="58392" spans="44:74">
      <c r="AR58392" s="8"/>
      <c r="BV58392" s="38"/>
    </row>
    <row r="58393" spans="44:74">
      <c r="AR58393" s="8"/>
      <c r="BV58393" s="38"/>
    </row>
    <row r="58394" spans="44:74">
      <c r="AR58394" s="8"/>
      <c r="BV58394" s="38"/>
    </row>
    <row r="58395" spans="44:74">
      <c r="AR58395" s="8"/>
      <c r="BV58395" s="38"/>
    </row>
    <row r="58396" spans="44:74">
      <c r="AR58396" s="8"/>
      <c r="BV58396" s="38"/>
    </row>
    <row r="58397" spans="44:74">
      <c r="AR58397" s="8"/>
      <c r="BV58397" s="38"/>
    </row>
    <row r="58398" spans="44:74">
      <c r="AR58398" s="8"/>
      <c r="BV58398" s="38"/>
    </row>
    <row r="58399" spans="44:74">
      <c r="AR58399" s="8"/>
      <c r="BV58399" s="38"/>
    </row>
    <row r="58400" spans="44:74">
      <c r="AR58400" s="8"/>
      <c r="BV58400" s="38"/>
    </row>
    <row r="58401" spans="44:74">
      <c r="AR58401" s="8"/>
      <c r="BV58401" s="38"/>
    </row>
    <row r="58402" spans="44:74">
      <c r="AR58402" s="8"/>
      <c r="BV58402" s="38"/>
    </row>
    <row r="58403" spans="44:74">
      <c r="AR58403" s="8"/>
      <c r="BV58403" s="38"/>
    </row>
    <row r="58404" spans="44:74">
      <c r="AR58404" s="8"/>
      <c r="BV58404" s="38"/>
    </row>
    <row r="58405" spans="44:74">
      <c r="AR58405" s="8"/>
      <c r="BV58405" s="38"/>
    </row>
    <row r="58406" spans="44:74">
      <c r="AR58406" s="8"/>
      <c r="BV58406" s="38"/>
    </row>
    <row r="58407" spans="44:74">
      <c r="AR58407" s="8"/>
      <c r="BV58407" s="38"/>
    </row>
    <row r="58408" spans="44:74">
      <c r="AR58408" s="8"/>
      <c r="BV58408" s="38"/>
    </row>
    <row r="58409" spans="44:74">
      <c r="AR58409" s="8"/>
      <c r="BV58409" s="38"/>
    </row>
    <row r="58410" spans="44:74">
      <c r="AR58410" s="8"/>
      <c r="BV58410" s="38"/>
    </row>
    <row r="58411" spans="44:74">
      <c r="AR58411" s="8"/>
      <c r="BV58411" s="38"/>
    </row>
    <row r="58412" spans="44:74">
      <c r="AR58412" s="8"/>
      <c r="BV58412" s="38"/>
    </row>
    <row r="58413" spans="44:74">
      <c r="AR58413" s="8"/>
      <c r="BV58413" s="38"/>
    </row>
    <row r="58414" spans="44:74">
      <c r="AR58414" s="8"/>
      <c r="BV58414" s="38"/>
    </row>
    <row r="58415" spans="44:74">
      <c r="AR58415" s="8"/>
      <c r="BV58415" s="38"/>
    </row>
    <row r="58416" spans="44:74">
      <c r="AR58416" s="8"/>
      <c r="BV58416" s="38"/>
    </row>
    <row r="58417" spans="44:74">
      <c r="AR58417" s="8"/>
      <c r="BV58417" s="38"/>
    </row>
    <row r="58418" spans="44:74">
      <c r="AR58418" s="8"/>
      <c r="BV58418" s="38"/>
    </row>
    <row r="58419" spans="44:74">
      <c r="AR58419" s="8"/>
      <c r="BV58419" s="38"/>
    </row>
    <row r="58420" spans="44:74">
      <c r="AR58420" s="8"/>
      <c r="BV58420" s="38"/>
    </row>
    <row r="58421" spans="44:74">
      <c r="AR58421" s="8"/>
      <c r="BV58421" s="38"/>
    </row>
    <row r="58422" spans="44:74">
      <c r="AR58422" s="8"/>
      <c r="BV58422" s="38"/>
    </row>
    <row r="58423" spans="44:74">
      <c r="AR58423" s="8"/>
      <c r="BV58423" s="38"/>
    </row>
    <row r="58424" spans="44:74">
      <c r="AR58424" s="8"/>
      <c r="BV58424" s="38"/>
    </row>
    <row r="58425" spans="44:74">
      <c r="AR58425" s="8"/>
      <c r="BV58425" s="38"/>
    </row>
    <row r="58426" spans="44:74">
      <c r="AR58426" s="8"/>
      <c r="BV58426" s="38"/>
    </row>
    <row r="58427" spans="44:74">
      <c r="AR58427" s="8"/>
      <c r="BV58427" s="38"/>
    </row>
    <row r="58428" spans="44:74">
      <c r="AR58428" s="8"/>
      <c r="BV58428" s="38"/>
    </row>
    <row r="58429" spans="44:74">
      <c r="AR58429" s="8"/>
      <c r="BV58429" s="38"/>
    </row>
    <row r="58430" spans="44:74">
      <c r="AR58430" s="8"/>
      <c r="BV58430" s="38"/>
    </row>
    <row r="58431" spans="44:74">
      <c r="AR58431" s="8"/>
      <c r="BV58431" s="38"/>
    </row>
    <row r="58432" spans="44:74">
      <c r="AR58432" s="8"/>
      <c r="BV58432" s="38"/>
    </row>
    <row r="58433" spans="44:74">
      <c r="AR58433" s="8"/>
      <c r="BV58433" s="38"/>
    </row>
    <row r="58434" spans="44:74">
      <c r="AR58434" s="8"/>
      <c r="BV58434" s="38"/>
    </row>
    <row r="58435" spans="44:74">
      <c r="AR58435" s="8"/>
      <c r="BV58435" s="38"/>
    </row>
    <row r="58436" spans="44:74">
      <c r="AR58436" s="8"/>
      <c r="BV58436" s="38"/>
    </row>
    <row r="58437" spans="44:74">
      <c r="AR58437" s="8"/>
      <c r="BV58437" s="38"/>
    </row>
    <row r="58438" spans="44:74">
      <c r="AR58438" s="8"/>
      <c r="BV58438" s="38"/>
    </row>
    <row r="58439" spans="44:74">
      <c r="AR58439" s="8"/>
      <c r="BV58439" s="38"/>
    </row>
    <row r="58440" spans="44:74">
      <c r="AR58440" s="8"/>
      <c r="BV58440" s="38"/>
    </row>
    <row r="58441" spans="44:74">
      <c r="AR58441" s="8"/>
      <c r="BV58441" s="38"/>
    </row>
    <row r="58442" spans="44:74">
      <c r="AR58442" s="8"/>
      <c r="BV58442" s="38"/>
    </row>
    <row r="58443" spans="44:74">
      <c r="AR58443" s="8"/>
      <c r="BV58443" s="38"/>
    </row>
    <row r="58444" spans="44:74">
      <c r="AR58444" s="8"/>
      <c r="BV58444" s="38"/>
    </row>
    <row r="58445" spans="44:74">
      <c r="AR58445" s="8"/>
      <c r="BV58445" s="38"/>
    </row>
    <row r="58446" spans="44:74">
      <c r="AR58446" s="8"/>
      <c r="BV58446" s="38"/>
    </row>
    <row r="58447" spans="44:74">
      <c r="AR58447" s="8"/>
      <c r="BV58447" s="38"/>
    </row>
    <row r="58448" spans="44:74">
      <c r="AR58448" s="8"/>
      <c r="BV58448" s="38"/>
    </row>
    <row r="58449" spans="44:74">
      <c r="AR58449" s="8"/>
      <c r="BV58449" s="38"/>
    </row>
    <row r="58450" spans="44:74">
      <c r="AR58450" s="8"/>
      <c r="BV58450" s="38"/>
    </row>
    <row r="58451" spans="44:74">
      <c r="AR58451" s="8"/>
      <c r="BV58451" s="38"/>
    </row>
    <row r="58452" spans="44:74">
      <c r="AR58452" s="8"/>
      <c r="BV58452" s="38"/>
    </row>
    <row r="58453" spans="44:74">
      <c r="AR58453" s="8"/>
      <c r="BV58453" s="38"/>
    </row>
    <row r="58454" spans="44:74">
      <c r="AR58454" s="8"/>
      <c r="BV58454" s="38"/>
    </row>
    <row r="58455" spans="44:74">
      <c r="AR58455" s="8"/>
      <c r="BV58455" s="38"/>
    </row>
    <row r="58456" spans="44:74">
      <c r="AR58456" s="8"/>
      <c r="BV58456" s="38"/>
    </row>
    <row r="58457" spans="44:74">
      <c r="AR58457" s="8"/>
      <c r="BV58457" s="38"/>
    </row>
    <row r="58458" spans="44:74">
      <c r="AR58458" s="8"/>
      <c r="BV58458" s="38"/>
    </row>
    <row r="58459" spans="44:74">
      <c r="AR58459" s="8"/>
      <c r="BV58459" s="38"/>
    </row>
    <row r="58460" spans="44:74">
      <c r="AR58460" s="8"/>
      <c r="BV58460" s="38"/>
    </row>
    <row r="58461" spans="44:74">
      <c r="AR58461" s="8"/>
      <c r="BV58461" s="38"/>
    </row>
    <row r="58462" spans="44:74">
      <c r="AR58462" s="8"/>
      <c r="BV58462" s="38"/>
    </row>
    <row r="58463" spans="44:74">
      <c r="AR58463" s="8"/>
      <c r="BV58463" s="38"/>
    </row>
    <row r="58464" spans="44:74">
      <c r="AR58464" s="8"/>
      <c r="BV58464" s="38"/>
    </row>
    <row r="58465" spans="44:74">
      <c r="AR58465" s="8"/>
      <c r="BV58465" s="38"/>
    </row>
    <row r="58466" spans="44:74">
      <c r="AR58466" s="8"/>
      <c r="BV58466" s="38"/>
    </row>
    <row r="58467" spans="44:74">
      <c r="AR58467" s="8"/>
      <c r="BV58467" s="38"/>
    </row>
    <row r="58468" spans="44:74">
      <c r="AR58468" s="8"/>
      <c r="BV58468" s="38"/>
    </row>
    <row r="58469" spans="44:74">
      <c r="AR58469" s="8"/>
      <c r="BV58469" s="38"/>
    </row>
    <row r="58470" spans="44:74">
      <c r="AR58470" s="8"/>
      <c r="BV58470" s="38"/>
    </row>
    <row r="58471" spans="44:74">
      <c r="AR58471" s="8"/>
      <c r="BV58471" s="38"/>
    </row>
    <row r="58472" spans="44:74">
      <c r="AR58472" s="8"/>
      <c r="BV58472" s="38"/>
    </row>
    <row r="58473" spans="44:74">
      <c r="AR58473" s="8"/>
      <c r="BV58473" s="38"/>
    </row>
    <row r="58474" spans="44:74">
      <c r="AR58474" s="8"/>
      <c r="BV58474" s="38"/>
    </row>
    <row r="58475" spans="44:74">
      <c r="AR58475" s="8"/>
      <c r="BV58475" s="38"/>
    </row>
    <row r="58476" spans="44:74">
      <c r="AR58476" s="8"/>
      <c r="BV58476" s="38"/>
    </row>
    <row r="58477" spans="44:74">
      <c r="AR58477" s="8"/>
      <c r="BV58477" s="38"/>
    </row>
    <row r="58478" spans="44:74">
      <c r="AR58478" s="8"/>
      <c r="BV58478" s="38"/>
    </row>
    <row r="58479" spans="44:74">
      <c r="AR58479" s="8"/>
      <c r="BV58479" s="38"/>
    </row>
    <row r="58480" spans="44:74">
      <c r="AR58480" s="8"/>
      <c r="BV58480" s="38"/>
    </row>
    <row r="58481" spans="44:74">
      <c r="AR58481" s="8"/>
      <c r="BV58481" s="38"/>
    </row>
    <row r="58482" spans="44:74">
      <c r="AR58482" s="8"/>
      <c r="BV58482" s="38"/>
    </row>
    <row r="58483" spans="44:74">
      <c r="AR58483" s="8"/>
      <c r="BV58483" s="38"/>
    </row>
    <row r="58484" spans="44:74">
      <c r="AR58484" s="8"/>
      <c r="BV58484" s="38"/>
    </row>
    <row r="58485" spans="44:74">
      <c r="AR58485" s="8"/>
      <c r="BV58485" s="38"/>
    </row>
    <row r="58486" spans="44:74">
      <c r="AR58486" s="8"/>
      <c r="BV58486" s="38"/>
    </row>
    <row r="58487" spans="44:74">
      <c r="AR58487" s="8"/>
      <c r="BV58487" s="38"/>
    </row>
    <row r="58488" spans="44:74">
      <c r="AR58488" s="8"/>
      <c r="BV58488" s="38"/>
    </row>
    <row r="58489" spans="44:74">
      <c r="AR58489" s="8"/>
      <c r="BV58489" s="38"/>
    </row>
    <row r="58490" spans="44:74">
      <c r="AR58490" s="8"/>
      <c r="BV58490" s="38"/>
    </row>
    <row r="58491" spans="44:74">
      <c r="AR58491" s="8"/>
      <c r="BV58491" s="38"/>
    </row>
    <row r="58492" spans="44:74">
      <c r="AR58492" s="8"/>
      <c r="BV58492" s="38"/>
    </row>
    <row r="58493" spans="44:74">
      <c r="AR58493" s="8"/>
      <c r="BV58493" s="38"/>
    </row>
    <row r="58494" spans="44:74">
      <c r="AR58494" s="8"/>
      <c r="BV58494" s="38"/>
    </row>
    <row r="58495" spans="44:74">
      <c r="AR58495" s="8"/>
      <c r="BV58495" s="38"/>
    </row>
    <row r="58496" spans="44:74">
      <c r="AR58496" s="8"/>
      <c r="BV58496" s="38"/>
    </row>
    <row r="58497" spans="44:74">
      <c r="AR58497" s="8"/>
      <c r="BV58497" s="38"/>
    </row>
    <row r="58498" spans="44:74">
      <c r="AR58498" s="8"/>
      <c r="BV58498" s="38"/>
    </row>
    <row r="58499" spans="44:74">
      <c r="AR58499" s="8"/>
      <c r="BV58499" s="38"/>
    </row>
    <row r="58500" spans="44:74">
      <c r="AR58500" s="8"/>
      <c r="BV58500" s="38"/>
    </row>
    <row r="58501" spans="44:74">
      <c r="AR58501" s="8"/>
      <c r="BV58501" s="38"/>
    </row>
    <row r="58502" spans="44:74">
      <c r="AR58502" s="8"/>
      <c r="BV58502" s="38"/>
    </row>
    <row r="58503" spans="44:74">
      <c r="AR58503" s="8"/>
      <c r="BV58503" s="38"/>
    </row>
    <row r="58504" spans="44:74">
      <c r="AR58504" s="8"/>
      <c r="BV58504" s="38"/>
    </row>
    <row r="58505" spans="44:74">
      <c r="AR58505" s="8"/>
      <c r="BV58505" s="38"/>
    </row>
    <row r="58506" spans="44:74">
      <c r="AR58506" s="8"/>
      <c r="BV58506" s="38"/>
    </row>
    <row r="58507" spans="44:74">
      <c r="AR58507" s="8"/>
      <c r="BV58507" s="38"/>
    </row>
    <row r="58508" spans="44:74">
      <c r="AR58508" s="8"/>
      <c r="BV58508" s="38"/>
    </row>
    <row r="58509" spans="44:74">
      <c r="AR58509" s="8"/>
      <c r="BV58509" s="38"/>
    </row>
    <row r="58510" spans="44:74">
      <c r="AR58510" s="8"/>
      <c r="BV58510" s="38"/>
    </row>
    <row r="58511" spans="44:74">
      <c r="AR58511" s="8"/>
      <c r="BV58511" s="38"/>
    </row>
    <row r="58512" spans="44:74">
      <c r="AR58512" s="8"/>
      <c r="BV58512" s="38"/>
    </row>
    <row r="58513" spans="44:74">
      <c r="AR58513" s="8"/>
      <c r="BV58513" s="38"/>
    </row>
    <row r="58514" spans="44:74">
      <c r="AR58514" s="8"/>
      <c r="BV58514" s="38"/>
    </row>
    <row r="58515" spans="44:74">
      <c r="AR58515" s="8"/>
      <c r="BV58515" s="38"/>
    </row>
    <row r="58516" spans="44:74">
      <c r="AR58516" s="8"/>
      <c r="BV58516" s="38"/>
    </row>
    <row r="58517" spans="44:74">
      <c r="AR58517" s="8"/>
      <c r="BV58517" s="38"/>
    </row>
    <row r="58518" spans="44:74">
      <c r="AR58518" s="8"/>
      <c r="BV58518" s="38"/>
    </row>
    <row r="58519" spans="44:74">
      <c r="AR58519" s="8"/>
      <c r="BV58519" s="38"/>
    </row>
    <row r="58520" spans="44:74">
      <c r="AR58520" s="8"/>
      <c r="BV58520" s="38"/>
    </row>
    <row r="58521" spans="44:74">
      <c r="AR58521" s="8"/>
      <c r="BV58521" s="38"/>
    </row>
    <row r="58522" spans="44:74">
      <c r="AR58522" s="8"/>
      <c r="BV58522" s="38"/>
    </row>
    <row r="58523" spans="44:74">
      <c r="AR58523" s="8"/>
      <c r="BV58523" s="38"/>
    </row>
    <row r="58524" spans="44:74">
      <c r="AR58524" s="8"/>
      <c r="BV58524" s="38"/>
    </row>
    <row r="58525" spans="44:74">
      <c r="AR58525" s="8"/>
      <c r="BV58525" s="38"/>
    </row>
    <row r="58526" spans="44:74">
      <c r="AR58526" s="8"/>
      <c r="BV58526" s="38"/>
    </row>
    <row r="58527" spans="44:74">
      <c r="AR58527" s="8"/>
      <c r="BV58527" s="38"/>
    </row>
    <row r="58528" spans="44:74">
      <c r="AR58528" s="8"/>
      <c r="BV58528" s="38"/>
    </row>
    <row r="58529" spans="44:74">
      <c r="AR58529" s="8"/>
      <c r="BV58529" s="38"/>
    </row>
    <row r="58530" spans="44:74">
      <c r="AR58530" s="8"/>
      <c r="BV58530" s="38"/>
    </row>
    <row r="58531" spans="44:74">
      <c r="AR58531" s="8"/>
      <c r="BV58531" s="38"/>
    </row>
    <row r="58532" spans="44:74">
      <c r="AR58532" s="8"/>
      <c r="BV58532" s="38"/>
    </row>
    <row r="58533" spans="44:74">
      <c r="AR58533" s="8"/>
      <c r="BV58533" s="38"/>
    </row>
    <row r="58534" spans="44:74">
      <c r="AR58534" s="8"/>
      <c r="BV58534" s="38"/>
    </row>
    <row r="58535" spans="44:74">
      <c r="AR58535" s="8"/>
      <c r="BV58535" s="38"/>
    </row>
    <row r="58536" spans="44:74">
      <c r="AR58536" s="8"/>
      <c r="BV58536" s="38"/>
    </row>
    <row r="58537" spans="44:74">
      <c r="AR58537" s="8"/>
      <c r="BV58537" s="38"/>
    </row>
    <row r="58538" spans="44:74">
      <c r="AR58538" s="8"/>
      <c r="BV58538" s="38"/>
    </row>
    <row r="58539" spans="44:74">
      <c r="AR58539" s="8"/>
      <c r="BV58539" s="38"/>
    </row>
    <row r="58540" spans="44:74">
      <c r="AR58540" s="8"/>
      <c r="BV58540" s="38"/>
    </row>
    <row r="58541" spans="44:74">
      <c r="AR58541" s="8"/>
      <c r="BV58541" s="38"/>
    </row>
    <row r="58542" spans="44:74">
      <c r="AR58542" s="8"/>
      <c r="BV58542" s="38"/>
    </row>
    <row r="58543" spans="44:74">
      <c r="AR58543" s="8"/>
      <c r="BV58543" s="38"/>
    </row>
    <row r="58544" spans="44:74">
      <c r="AR58544" s="8"/>
      <c r="BV58544" s="38"/>
    </row>
    <row r="58545" spans="44:74">
      <c r="AR58545" s="8"/>
      <c r="BV58545" s="38"/>
    </row>
    <row r="58546" spans="44:74">
      <c r="AR58546" s="8"/>
      <c r="BV58546" s="38"/>
    </row>
    <row r="58547" spans="44:74">
      <c r="AR58547" s="8"/>
      <c r="BV58547" s="38"/>
    </row>
    <row r="58548" spans="44:74">
      <c r="AR58548" s="8"/>
      <c r="BV58548" s="38"/>
    </row>
    <row r="58549" spans="44:74">
      <c r="AR58549" s="8"/>
      <c r="BV58549" s="38"/>
    </row>
    <row r="58550" spans="44:74">
      <c r="AR58550" s="8"/>
      <c r="BV58550" s="38"/>
    </row>
    <row r="58551" spans="44:74">
      <c r="AR58551" s="8"/>
      <c r="BV58551" s="38"/>
    </row>
    <row r="58552" spans="44:74">
      <c r="AR58552" s="8"/>
      <c r="BV58552" s="38"/>
    </row>
    <row r="58553" spans="44:74">
      <c r="AR58553" s="8"/>
      <c r="BV58553" s="38"/>
    </row>
    <row r="58554" spans="44:74">
      <c r="AR58554" s="8"/>
      <c r="BV58554" s="38"/>
    </row>
    <row r="58555" spans="44:74">
      <c r="AR58555" s="8"/>
      <c r="BV58555" s="38"/>
    </row>
    <row r="58556" spans="44:74">
      <c r="AR58556" s="8"/>
      <c r="BV58556" s="38"/>
    </row>
    <row r="58557" spans="44:74">
      <c r="AR58557" s="8"/>
      <c r="BV58557" s="38"/>
    </row>
    <row r="58558" spans="44:74">
      <c r="AR58558" s="8"/>
      <c r="BV58558" s="38"/>
    </row>
    <row r="58559" spans="44:74">
      <c r="AR58559" s="8"/>
      <c r="BV58559" s="38"/>
    </row>
    <row r="58560" spans="44:74">
      <c r="AR58560" s="8"/>
      <c r="BV58560" s="38"/>
    </row>
    <row r="58561" spans="44:74">
      <c r="AR58561" s="8"/>
      <c r="BV58561" s="38"/>
    </row>
    <row r="58562" spans="44:74">
      <c r="AR58562" s="8"/>
      <c r="BV58562" s="38"/>
    </row>
    <row r="58563" spans="44:74">
      <c r="AR58563" s="8"/>
      <c r="BV58563" s="38"/>
    </row>
    <row r="58564" spans="44:74">
      <c r="AR58564" s="8"/>
      <c r="BV58564" s="38"/>
    </row>
    <row r="58565" spans="44:74">
      <c r="AR58565" s="8"/>
      <c r="BV58565" s="38"/>
    </row>
    <row r="58566" spans="44:74">
      <c r="AR58566" s="8"/>
      <c r="BV58566" s="38"/>
    </row>
    <row r="58567" spans="44:74">
      <c r="AR58567" s="8"/>
      <c r="BV58567" s="38"/>
    </row>
    <row r="58568" spans="44:74">
      <c r="AR58568" s="8"/>
      <c r="BV58568" s="38"/>
    </row>
    <row r="58569" spans="44:74">
      <c r="AR58569" s="8"/>
      <c r="BV58569" s="38"/>
    </row>
    <row r="58570" spans="44:74">
      <c r="AR58570" s="8"/>
      <c r="BV58570" s="38"/>
    </row>
    <row r="58571" spans="44:74">
      <c r="AR58571" s="8"/>
      <c r="BV58571" s="38"/>
    </row>
    <row r="58572" spans="44:74">
      <c r="AR58572" s="8"/>
      <c r="BV58572" s="38"/>
    </row>
    <row r="58573" spans="44:74">
      <c r="AR58573" s="8"/>
      <c r="BV58573" s="38"/>
    </row>
    <row r="58574" spans="44:74">
      <c r="AR58574" s="8"/>
      <c r="BV58574" s="38"/>
    </row>
    <row r="58575" spans="44:74">
      <c r="AR58575" s="8"/>
      <c r="BV58575" s="38"/>
    </row>
    <row r="58576" spans="44:74">
      <c r="AR58576" s="8"/>
      <c r="BV58576" s="38"/>
    </row>
    <row r="58577" spans="44:74">
      <c r="AR58577" s="8"/>
      <c r="BV58577" s="38"/>
    </row>
    <row r="58578" spans="44:74">
      <c r="AR58578" s="8"/>
      <c r="BV58578" s="38"/>
    </row>
    <row r="58579" spans="44:74">
      <c r="AR58579" s="8"/>
      <c r="BV58579" s="38"/>
    </row>
    <row r="58580" spans="44:74">
      <c r="AR58580" s="8"/>
      <c r="BV58580" s="38"/>
    </row>
    <row r="58581" spans="44:74">
      <c r="AR58581" s="8"/>
      <c r="BV58581" s="38"/>
    </row>
    <row r="58582" spans="44:74">
      <c r="AR58582" s="8"/>
      <c r="BV58582" s="38"/>
    </row>
    <row r="58583" spans="44:74">
      <c r="AR58583" s="8"/>
      <c r="BV58583" s="38"/>
    </row>
    <row r="58584" spans="44:74">
      <c r="AR58584" s="8"/>
      <c r="BV58584" s="38"/>
    </row>
    <row r="58585" spans="44:74">
      <c r="AR58585" s="8"/>
      <c r="BV58585" s="38"/>
    </row>
    <row r="58586" spans="44:74">
      <c r="AR58586" s="8"/>
      <c r="BV58586" s="38"/>
    </row>
    <row r="58587" spans="44:74">
      <c r="AR58587" s="8"/>
      <c r="BV58587" s="38"/>
    </row>
    <row r="58588" spans="44:74">
      <c r="AR58588" s="8"/>
      <c r="BV58588" s="38"/>
    </row>
    <row r="58589" spans="44:74">
      <c r="AR58589" s="8"/>
      <c r="BV58589" s="38"/>
    </row>
    <row r="58590" spans="44:74">
      <c r="AR58590" s="8"/>
      <c r="BV58590" s="38"/>
    </row>
    <row r="58591" spans="44:74">
      <c r="AR58591" s="8"/>
      <c r="BV58591" s="38"/>
    </row>
    <row r="58592" spans="44:74">
      <c r="AR58592" s="8"/>
      <c r="BV58592" s="38"/>
    </row>
    <row r="58593" spans="44:74">
      <c r="AR58593" s="8"/>
      <c r="BV58593" s="38"/>
    </row>
    <row r="58594" spans="44:74">
      <c r="AR58594" s="8"/>
      <c r="BV58594" s="38"/>
    </row>
    <row r="58595" spans="44:74">
      <c r="AR58595" s="8"/>
      <c r="BV58595" s="38"/>
    </row>
    <row r="58596" spans="44:74">
      <c r="AR58596" s="8"/>
      <c r="BV58596" s="38"/>
    </row>
    <row r="58597" spans="44:74">
      <c r="AR58597" s="8"/>
      <c r="BV58597" s="38"/>
    </row>
    <row r="58598" spans="44:74">
      <c r="AR58598" s="8"/>
      <c r="BV58598" s="38"/>
    </row>
    <row r="58599" spans="44:74">
      <c r="AR58599" s="8"/>
      <c r="BV58599" s="38"/>
    </row>
    <row r="58600" spans="44:74">
      <c r="AR58600" s="8"/>
      <c r="BV58600" s="38"/>
    </row>
    <row r="58601" spans="44:74">
      <c r="AR58601" s="8"/>
      <c r="BV58601" s="38"/>
    </row>
    <row r="58602" spans="44:74">
      <c r="AR58602" s="8"/>
      <c r="BV58602" s="38"/>
    </row>
    <row r="58603" spans="44:74">
      <c r="AR58603" s="8"/>
      <c r="BV58603" s="38"/>
    </row>
    <row r="58604" spans="44:74">
      <c r="AR58604" s="8"/>
      <c r="BV58604" s="38"/>
    </row>
    <row r="58605" spans="44:74">
      <c r="AR58605" s="8"/>
      <c r="BV58605" s="38"/>
    </row>
    <row r="58606" spans="44:74">
      <c r="AR58606" s="8"/>
      <c r="BV58606" s="38"/>
    </row>
    <row r="58607" spans="44:74">
      <c r="AR58607" s="8"/>
      <c r="BV58607" s="38"/>
    </row>
    <row r="58608" spans="44:74">
      <c r="AR58608" s="8"/>
      <c r="BV58608" s="38"/>
    </row>
    <row r="58609" spans="44:74">
      <c r="AR58609" s="8"/>
      <c r="BV58609" s="38"/>
    </row>
    <row r="58610" spans="44:74">
      <c r="AR58610" s="8"/>
      <c r="BV58610" s="38"/>
    </row>
    <row r="58611" spans="44:74">
      <c r="AR58611" s="8"/>
      <c r="BV58611" s="38"/>
    </row>
    <row r="58612" spans="44:74">
      <c r="AR58612" s="8"/>
      <c r="BV58612" s="38"/>
    </row>
    <row r="58613" spans="44:74">
      <c r="AR58613" s="8"/>
      <c r="BV58613" s="38"/>
    </row>
    <row r="58614" spans="44:74">
      <c r="AR58614" s="8"/>
      <c r="BV58614" s="38"/>
    </row>
    <row r="58615" spans="44:74">
      <c r="AR58615" s="8"/>
      <c r="BV58615" s="38"/>
    </row>
    <row r="58616" spans="44:74">
      <c r="AR58616" s="8"/>
      <c r="BV58616" s="38"/>
    </row>
    <row r="58617" spans="44:74">
      <c r="AR58617" s="8"/>
      <c r="BV58617" s="38"/>
    </row>
    <row r="58618" spans="44:74">
      <c r="AR58618" s="8"/>
      <c r="BV58618" s="38"/>
    </row>
    <row r="58619" spans="44:74">
      <c r="AR58619" s="8"/>
      <c r="BV58619" s="38"/>
    </row>
    <row r="58620" spans="44:74">
      <c r="AR58620" s="8"/>
      <c r="BV58620" s="38"/>
    </row>
    <row r="58621" spans="44:74">
      <c r="AR58621" s="8"/>
      <c r="BV58621" s="38"/>
    </row>
    <row r="58622" spans="44:74">
      <c r="AR58622" s="8"/>
      <c r="BV58622" s="38"/>
    </row>
    <row r="58623" spans="44:74">
      <c r="AR58623" s="8"/>
      <c r="BV58623" s="38"/>
    </row>
    <row r="58624" spans="44:74">
      <c r="AR58624" s="8"/>
      <c r="BV58624" s="38"/>
    </row>
    <row r="58625" spans="44:74">
      <c r="AR58625" s="8"/>
      <c r="BV58625" s="38"/>
    </row>
    <row r="58626" spans="44:74">
      <c r="AR58626" s="8"/>
      <c r="BV58626" s="38"/>
    </row>
    <row r="58627" spans="44:74">
      <c r="AR58627" s="8"/>
      <c r="BV58627" s="38"/>
    </row>
    <row r="58628" spans="44:74">
      <c r="AR58628" s="8"/>
      <c r="BV58628" s="38"/>
    </row>
    <row r="58629" spans="44:74">
      <c r="AR58629" s="8"/>
      <c r="BV58629" s="38"/>
    </row>
    <row r="58630" spans="44:74">
      <c r="AR58630" s="8"/>
      <c r="BV58630" s="38"/>
    </row>
    <row r="58631" spans="44:74">
      <c r="AR58631" s="8"/>
      <c r="BV58631" s="38"/>
    </row>
    <row r="58632" spans="44:74">
      <c r="AR58632" s="8"/>
      <c r="BV58632" s="38"/>
    </row>
    <row r="58633" spans="44:74">
      <c r="AR58633" s="8"/>
      <c r="BV58633" s="38"/>
    </row>
    <row r="58634" spans="44:74">
      <c r="AR58634" s="8"/>
      <c r="BV58634" s="38"/>
    </row>
    <row r="58635" spans="44:74">
      <c r="AR58635" s="8"/>
      <c r="BV58635" s="38"/>
    </row>
    <row r="58636" spans="44:74">
      <c r="AR58636" s="8"/>
      <c r="BV58636" s="38"/>
    </row>
    <row r="58637" spans="44:74">
      <c r="AR58637" s="8"/>
      <c r="BV58637" s="38"/>
    </row>
    <row r="58638" spans="44:74">
      <c r="AR58638" s="8"/>
      <c r="BV58638" s="38"/>
    </row>
    <row r="58639" spans="44:74">
      <c r="AR58639" s="8"/>
      <c r="BV58639" s="38"/>
    </row>
    <row r="58640" spans="44:74">
      <c r="AR58640" s="8"/>
      <c r="BV58640" s="38"/>
    </row>
    <row r="58641" spans="44:74">
      <c r="AR58641" s="8"/>
      <c r="BV58641" s="38"/>
    </row>
    <row r="58642" spans="44:74">
      <c r="AR58642" s="8"/>
      <c r="BV58642" s="38"/>
    </row>
    <row r="58643" spans="44:74">
      <c r="AR58643" s="8"/>
      <c r="BV58643" s="38"/>
    </row>
    <row r="58644" spans="44:74">
      <c r="AR58644" s="8"/>
      <c r="BV58644" s="38"/>
    </row>
    <row r="58645" spans="44:74">
      <c r="AR58645" s="8"/>
      <c r="BV58645" s="38"/>
    </row>
    <row r="58646" spans="44:74">
      <c r="AR58646" s="8"/>
      <c r="BV58646" s="38"/>
    </row>
    <row r="58647" spans="44:74">
      <c r="AR58647" s="8"/>
      <c r="BV58647" s="38"/>
    </row>
    <row r="58648" spans="44:74">
      <c r="AR58648" s="8"/>
      <c r="BV58648" s="38"/>
    </row>
    <row r="58649" spans="44:74">
      <c r="AR58649" s="8"/>
      <c r="BV58649" s="38"/>
    </row>
    <row r="58650" spans="44:74">
      <c r="AR58650" s="8"/>
      <c r="BV58650" s="38"/>
    </row>
    <row r="58651" spans="44:74">
      <c r="AR58651" s="8"/>
      <c r="BV58651" s="38"/>
    </row>
    <row r="58652" spans="44:74">
      <c r="AR58652" s="8"/>
      <c r="BV58652" s="38"/>
    </row>
    <row r="58653" spans="44:74">
      <c r="AR58653" s="8"/>
      <c r="BV58653" s="38"/>
    </row>
    <row r="58654" spans="44:74">
      <c r="AR58654" s="8"/>
      <c r="BV58654" s="38"/>
    </row>
    <row r="58655" spans="44:74">
      <c r="AR58655" s="8"/>
      <c r="BV58655" s="38"/>
    </row>
    <row r="58656" spans="44:74">
      <c r="AR58656" s="8"/>
      <c r="BV58656" s="38"/>
    </row>
    <row r="58657" spans="44:74">
      <c r="AR58657" s="8"/>
      <c r="BV58657" s="38"/>
    </row>
    <row r="58658" spans="44:74">
      <c r="AR58658" s="8"/>
      <c r="BV58658" s="38"/>
    </row>
    <row r="58659" spans="44:74">
      <c r="AR58659" s="8"/>
      <c r="BV58659" s="38"/>
    </row>
    <row r="58660" spans="44:74">
      <c r="AR58660" s="8"/>
      <c r="BV58660" s="38"/>
    </row>
    <row r="58661" spans="44:74">
      <c r="AR58661" s="8"/>
      <c r="BV58661" s="38"/>
    </row>
    <row r="58662" spans="44:74">
      <c r="AR58662" s="8"/>
      <c r="BV58662" s="38"/>
    </row>
    <row r="58663" spans="44:74">
      <c r="AR58663" s="8"/>
      <c r="BV58663" s="38"/>
    </row>
    <row r="58664" spans="44:74">
      <c r="AR58664" s="8"/>
      <c r="BV58664" s="38"/>
    </row>
    <row r="58665" spans="44:74">
      <c r="AR58665" s="8"/>
      <c r="BV58665" s="38"/>
    </row>
    <row r="58666" spans="44:74">
      <c r="AR58666" s="8"/>
      <c r="BV58666" s="38"/>
    </row>
    <row r="58667" spans="44:74">
      <c r="AR58667" s="8"/>
      <c r="BV58667" s="38"/>
    </row>
    <row r="58668" spans="44:74">
      <c r="AR58668" s="8"/>
      <c r="BV58668" s="38"/>
    </row>
    <row r="58669" spans="44:74">
      <c r="AR58669" s="8"/>
      <c r="BV58669" s="38"/>
    </row>
    <row r="58670" spans="44:74">
      <c r="AR58670" s="8"/>
      <c r="BV58670" s="38"/>
    </row>
    <row r="58671" spans="44:74">
      <c r="AR58671" s="8"/>
      <c r="BV58671" s="38"/>
    </row>
    <row r="58672" spans="44:74">
      <c r="AR58672" s="8"/>
      <c r="BV58672" s="38"/>
    </row>
    <row r="58673" spans="44:74">
      <c r="AR58673" s="8"/>
      <c r="BV58673" s="38"/>
    </row>
    <row r="58674" spans="44:74">
      <c r="AR58674" s="8"/>
      <c r="BV58674" s="38"/>
    </row>
    <row r="58675" spans="44:74">
      <c r="AR58675" s="8"/>
      <c r="BV58675" s="38"/>
    </row>
    <row r="58676" spans="44:74">
      <c r="AR58676" s="8"/>
      <c r="BV58676" s="38"/>
    </row>
    <row r="58677" spans="44:74">
      <c r="AR58677" s="8"/>
      <c r="BV58677" s="38"/>
    </row>
    <row r="58678" spans="44:74">
      <c r="AR58678" s="8"/>
      <c r="BV58678" s="38"/>
    </row>
    <row r="58679" spans="44:74">
      <c r="AR58679" s="8"/>
      <c r="BV58679" s="38"/>
    </row>
    <row r="58680" spans="44:74">
      <c r="AR58680" s="8"/>
      <c r="BV58680" s="38"/>
    </row>
    <row r="58681" spans="44:74">
      <c r="AR58681" s="8"/>
      <c r="BV58681" s="38"/>
    </row>
    <row r="58682" spans="44:74">
      <c r="AR58682" s="8"/>
      <c r="BV58682" s="38"/>
    </row>
    <row r="58683" spans="44:74">
      <c r="AR58683" s="8"/>
      <c r="BV58683" s="38"/>
    </row>
    <row r="58684" spans="44:74">
      <c r="AR58684" s="8"/>
      <c r="BV58684" s="38"/>
    </row>
    <row r="58685" spans="44:74">
      <c r="AR58685" s="8"/>
      <c r="BV58685" s="38"/>
    </row>
    <row r="58686" spans="44:74">
      <c r="AR58686" s="8"/>
      <c r="BV58686" s="38"/>
    </row>
    <row r="58687" spans="44:74">
      <c r="AR58687" s="8"/>
      <c r="BV58687" s="38"/>
    </row>
    <row r="58688" spans="44:74">
      <c r="AR58688" s="8"/>
      <c r="BV58688" s="38"/>
    </row>
    <row r="58689" spans="44:74">
      <c r="AR58689" s="8"/>
      <c r="BV58689" s="38"/>
    </row>
    <row r="58690" spans="44:74">
      <c r="AR58690" s="8"/>
      <c r="BV58690" s="38"/>
    </row>
    <row r="58691" spans="44:74">
      <c r="AR58691" s="8"/>
      <c r="BV58691" s="38"/>
    </row>
    <row r="58692" spans="44:74">
      <c r="AR58692" s="8"/>
      <c r="BV58692" s="38"/>
    </row>
    <row r="58693" spans="44:74">
      <c r="AR58693" s="8"/>
      <c r="BV58693" s="38"/>
    </row>
    <row r="58694" spans="44:74">
      <c r="AR58694" s="8"/>
      <c r="BV58694" s="38"/>
    </row>
    <row r="58695" spans="44:74">
      <c r="AR58695" s="8"/>
      <c r="BV58695" s="38"/>
    </row>
    <row r="58696" spans="44:74">
      <c r="AR58696" s="8"/>
      <c r="BV58696" s="38"/>
    </row>
    <row r="58697" spans="44:74">
      <c r="AR58697" s="8"/>
      <c r="BV58697" s="38"/>
    </row>
    <row r="58698" spans="44:74">
      <c r="AR58698" s="8"/>
      <c r="BV58698" s="38"/>
    </row>
    <row r="58699" spans="44:74">
      <c r="AR58699" s="8"/>
      <c r="BV58699" s="38"/>
    </row>
    <row r="58700" spans="44:74">
      <c r="AR58700" s="8"/>
      <c r="BV58700" s="38"/>
    </row>
    <row r="58701" spans="44:74">
      <c r="AR58701" s="8"/>
      <c r="BV58701" s="38"/>
    </row>
    <row r="58702" spans="44:74">
      <c r="AR58702" s="8"/>
      <c r="BV58702" s="38"/>
    </row>
    <row r="58703" spans="44:74">
      <c r="AR58703" s="8"/>
      <c r="BV58703" s="38"/>
    </row>
    <row r="58704" spans="44:74">
      <c r="AR58704" s="8"/>
      <c r="BV58704" s="38"/>
    </row>
    <row r="58705" spans="44:74">
      <c r="AR58705" s="8"/>
      <c r="BV58705" s="38"/>
    </row>
    <row r="58706" spans="44:74">
      <c r="AR58706" s="8"/>
      <c r="BV58706" s="38"/>
    </row>
    <row r="58707" spans="44:74">
      <c r="AR58707" s="8"/>
      <c r="BV58707" s="38"/>
    </row>
    <row r="58708" spans="44:74">
      <c r="AR58708" s="8"/>
      <c r="BV58708" s="38"/>
    </row>
    <row r="58709" spans="44:74">
      <c r="AR58709" s="8"/>
      <c r="BV58709" s="38"/>
    </row>
    <row r="58710" spans="44:74">
      <c r="AR58710" s="8"/>
      <c r="BV58710" s="38"/>
    </row>
    <row r="58711" spans="44:74">
      <c r="AR58711" s="8"/>
      <c r="BV58711" s="38"/>
    </row>
    <row r="58712" spans="44:74">
      <c r="AR58712" s="8"/>
      <c r="BV58712" s="38"/>
    </row>
    <row r="58713" spans="44:74">
      <c r="AR58713" s="8"/>
      <c r="BV58713" s="38"/>
    </row>
    <row r="58714" spans="44:74">
      <c r="AR58714" s="8"/>
      <c r="BV58714" s="38"/>
    </row>
    <row r="58715" spans="44:74">
      <c r="AR58715" s="8"/>
      <c r="BV58715" s="38"/>
    </row>
    <row r="58716" spans="44:74">
      <c r="AR58716" s="8"/>
      <c r="BV58716" s="38"/>
    </row>
    <row r="58717" spans="44:74">
      <c r="AR58717" s="8"/>
      <c r="BV58717" s="38"/>
    </row>
    <row r="58718" spans="44:74">
      <c r="AR58718" s="8"/>
      <c r="BV58718" s="38"/>
    </row>
    <row r="58719" spans="44:74">
      <c r="AR58719" s="8"/>
      <c r="BV58719" s="38"/>
    </row>
    <row r="58720" spans="44:74">
      <c r="AR58720" s="8"/>
      <c r="BV58720" s="38"/>
    </row>
    <row r="58721" spans="44:74">
      <c r="AR58721" s="8"/>
      <c r="BV58721" s="38"/>
    </row>
    <row r="58722" spans="44:74">
      <c r="AR58722" s="8"/>
      <c r="BV58722" s="38"/>
    </row>
    <row r="58723" spans="44:74">
      <c r="AR58723" s="8"/>
      <c r="BV58723" s="38"/>
    </row>
    <row r="58724" spans="44:74">
      <c r="AR58724" s="8"/>
      <c r="BV58724" s="38"/>
    </row>
    <row r="58725" spans="44:74">
      <c r="AR58725" s="8"/>
      <c r="BV58725" s="38"/>
    </row>
    <row r="58726" spans="44:74">
      <c r="AR58726" s="8"/>
      <c r="BV58726" s="38"/>
    </row>
    <row r="58727" spans="44:74">
      <c r="AR58727" s="8"/>
      <c r="BV58727" s="38"/>
    </row>
    <row r="58728" spans="44:74">
      <c r="AR58728" s="8"/>
      <c r="BV58728" s="38"/>
    </row>
    <row r="58729" spans="44:74">
      <c r="AR58729" s="8"/>
      <c r="BV58729" s="38"/>
    </row>
    <row r="58730" spans="44:74">
      <c r="AR58730" s="8"/>
      <c r="BV58730" s="38"/>
    </row>
    <row r="58731" spans="44:74">
      <c r="AR58731" s="8"/>
      <c r="BV58731" s="38"/>
    </row>
    <row r="58732" spans="44:74">
      <c r="AR58732" s="8"/>
      <c r="BV58732" s="38"/>
    </row>
    <row r="58733" spans="44:74">
      <c r="AR58733" s="8"/>
      <c r="BV58733" s="38"/>
    </row>
    <row r="58734" spans="44:74">
      <c r="AR58734" s="8"/>
      <c r="BV58734" s="38"/>
    </row>
    <row r="58735" spans="44:74">
      <c r="AR58735" s="8"/>
      <c r="BV58735" s="38"/>
    </row>
    <row r="58736" spans="44:74">
      <c r="AR58736" s="8"/>
      <c r="BV58736" s="38"/>
    </row>
    <row r="58737" spans="44:74">
      <c r="AR58737" s="8"/>
      <c r="BV58737" s="38"/>
    </row>
    <row r="58738" spans="44:74">
      <c r="AR58738" s="8"/>
      <c r="BV58738" s="38"/>
    </row>
    <row r="58739" spans="44:74">
      <c r="AR58739" s="8"/>
      <c r="BV58739" s="38"/>
    </row>
    <row r="58740" spans="44:74">
      <c r="AR58740" s="8"/>
      <c r="BV58740" s="38"/>
    </row>
    <row r="58741" spans="44:74">
      <c r="AR58741" s="8"/>
      <c r="BV58741" s="38"/>
    </row>
    <row r="58742" spans="44:74">
      <c r="AR58742" s="8"/>
      <c r="BV58742" s="38"/>
    </row>
    <row r="58743" spans="44:74">
      <c r="AR58743" s="8"/>
      <c r="BV58743" s="38"/>
    </row>
    <row r="58744" spans="44:74">
      <c r="AR58744" s="8"/>
      <c r="BV58744" s="38"/>
    </row>
    <row r="58745" spans="44:74">
      <c r="AR58745" s="8"/>
      <c r="BV58745" s="38"/>
    </row>
    <row r="58746" spans="44:74">
      <c r="AR58746" s="8"/>
      <c r="BV58746" s="38"/>
    </row>
    <row r="58747" spans="44:74">
      <c r="AR58747" s="8"/>
      <c r="BV58747" s="38"/>
    </row>
    <row r="58748" spans="44:74">
      <c r="AR58748" s="8"/>
      <c r="BV58748" s="38"/>
    </row>
    <row r="58749" spans="44:74">
      <c r="AR58749" s="8"/>
      <c r="BV58749" s="38"/>
    </row>
    <row r="58750" spans="44:74">
      <c r="AR58750" s="8"/>
      <c r="BV58750" s="38"/>
    </row>
    <row r="58751" spans="44:74">
      <c r="AR58751" s="8"/>
      <c r="BV58751" s="38"/>
    </row>
    <row r="58752" spans="44:74">
      <c r="AR58752" s="8"/>
      <c r="BV58752" s="38"/>
    </row>
    <row r="58753" spans="44:74">
      <c r="AR58753" s="8"/>
      <c r="BV58753" s="38"/>
    </row>
    <row r="58754" spans="44:74">
      <c r="AR58754" s="8"/>
      <c r="BV58754" s="38"/>
    </row>
    <row r="58755" spans="44:74">
      <c r="AR58755" s="8"/>
      <c r="BV58755" s="38"/>
    </row>
    <row r="58756" spans="44:74">
      <c r="AR58756" s="8"/>
      <c r="BV58756" s="38"/>
    </row>
    <row r="58757" spans="44:74">
      <c r="AR58757" s="8"/>
      <c r="BV58757" s="38"/>
    </row>
    <row r="58758" spans="44:74">
      <c r="AR58758" s="8"/>
      <c r="BV58758" s="38"/>
    </row>
    <row r="58759" spans="44:74">
      <c r="AR58759" s="8"/>
      <c r="BV58759" s="38"/>
    </row>
    <row r="58760" spans="44:74">
      <c r="AR58760" s="8"/>
      <c r="BV58760" s="38"/>
    </row>
    <row r="58761" spans="44:74">
      <c r="AR58761" s="8"/>
      <c r="BV58761" s="38"/>
    </row>
    <row r="58762" spans="44:74">
      <c r="AR58762" s="8"/>
      <c r="BV58762" s="38"/>
    </row>
    <row r="58763" spans="44:74">
      <c r="AR58763" s="8"/>
      <c r="BV58763" s="38"/>
    </row>
    <row r="58764" spans="44:74">
      <c r="AR58764" s="8"/>
      <c r="BV58764" s="38"/>
    </row>
    <row r="58765" spans="44:74">
      <c r="AR58765" s="8"/>
      <c r="BV58765" s="38"/>
    </row>
    <row r="58766" spans="44:74">
      <c r="AR58766" s="8"/>
      <c r="BV58766" s="38"/>
    </row>
    <row r="58767" spans="44:74">
      <c r="AR58767" s="8"/>
      <c r="BV58767" s="38"/>
    </row>
    <row r="58768" spans="44:74">
      <c r="AR58768" s="8"/>
      <c r="BV58768" s="38"/>
    </row>
    <row r="58769" spans="44:74">
      <c r="AR58769" s="8"/>
      <c r="BV58769" s="38"/>
    </row>
    <row r="58770" spans="44:74">
      <c r="AR58770" s="8"/>
      <c r="BV58770" s="38"/>
    </row>
    <row r="58771" spans="44:74">
      <c r="AR58771" s="8"/>
      <c r="BV58771" s="38"/>
    </row>
    <row r="58772" spans="44:74">
      <c r="AR58772" s="8"/>
      <c r="BV58772" s="38"/>
    </row>
    <row r="58773" spans="44:74">
      <c r="AR58773" s="8"/>
      <c r="BV58773" s="38"/>
    </row>
    <row r="58774" spans="44:74">
      <c r="AR58774" s="8"/>
      <c r="BV58774" s="38"/>
    </row>
    <row r="58775" spans="44:74">
      <c r="AR58775" s="8"/>
      <c r="BV58775" s="38"/>
    </row>
    <row r="58776" spans="44:74">
      <c r="AR58776" s="8"/>
      <c r="BV58776" s="38"/>
    </row>
    <row r="58777" spans="44:74">
      <c r="AR58777" s="8"/>
      <c r="BV58777" s="38"/>
    </row>
    <row r="58778" spans="44:74">
      <c r="AR58778" s="8"/>
      <c r="BV58778" s="38"/>
    </row>
    <row r="58779" spans="44:74">
      <c r="AR58779" s="8"/>
      <c r="BV58779" s="38"/>
    </row>
    <row r="58780" spans="44:74">
      <c r="AR58780" s="8"/>
      <c r="BV58780" s="38"/>
    </row>
    <row r="58781" spans="44:74">
      <c r="AR58781" s="8"/>
      <c r="BV58781" s="38"/>
    </row>
    <row r="58782" spans="44:74">
      <c r="AR58782" s="8"/>
      <c r="BV58782" s="38"/>
    </row>
    <row r="58783" spans="44:74">
      <c r="AR58783" s="8"/>
      <c r="BV58783" s="38"/>
    </row>
    <row r="58784" spans="44:74">
      <c r="AR58784" s="8"/>
      <c r="BV58784" s="38"/>
    </row>
    <row r="58785" spans="44:74">
      <c r="AR58785" s="8"/>
      <c r="BV58785" s="38"/>
    </row>
    <row r="58786" spans="44:74">
      <c r="AR58786" s="8"/>
      <c r="BV58786" s="38"/>
    </row>
    <row r="58787" spans="44:74">
      <c r="AR58787" s="8"/>
      <c r="BV58787" s="38"/>
    </row>
    <row r="58788" spans="44:74">
      <c r="AR58788" s="8"/>
      <c r="BV58788" s="38"/>
    </row>
    <row r="58789" spans="44:74">
      <c r="AR58789" s="8"/>
      <c r="BV58789" s="38"/>
    </row>
    <row r="58790" spans="44:74">
      <c r="AR58790" s="8"/>
      <c r="BV58790" s="38"/>
    </row>
    <row r="58791" spans="44:74">
      <c r="AR58791" s="8"/>
      <c r="BV58791" s="38"/>
    </row>
    <row r="58792" spans="44:74">
      <c r="AR58792" s="8"/>
      <c r="BV58792" s="38"/>
    </row>
    <row r="58793" spans="44:74">
      <c r="AR58793" s="8"/>
      <c r="BV58793" s="38"/>
    </row>
    <row r="58794" spans="44:74">
      <c r="AR58794" s="8"/>
      <c r="BV58794" s="38"/>
    </row>
    <row r="58795" spans="44:74">
      <c r="AR58795" s="8"/>
      <c r="BV58795" s="38"/>
    </row>
    <row r="58796" spans="44:74">
      <c r="AR58796" s="8"/>
      <c r="BV58796" s="38"/>
    </row>
    <row r="58797" spans="44:74">
      <c r="AR58797" s="8"/>
      <c r="BV58797" s="38"/>
    </row>
    <row r="58798" spans="44:74">
      <c r="AR58798" s="8"/>
      <c r="BV58798" s="38"/>
    </row>
    <row r="58799" spans="44:74">
      <c r="AR58799" s="8"/>
      <c r="BV58799" s="38"/>
    </row>
    <row r="58800" spans="44:74">
      <c r="AR58800" s="8"/>
      <c r="BV58800" s="38"/>
    </row>
    <row r="58801" spans="44:74">
      <c r="AR58801" s="8"/>
      <c r="BV58801" s="38"/>
    </row>
    <row r="58802" spans="44:74">
      <c r="AR58802" s="8"/>
      <c r="BV58802" s="38"/>
    </row>
    <row r="58803" spans="44:74">
      <c r="AR58803" s="8"/>
      <c r="BV58803" s="38"/>
    </row>
    <row r="58804" spans="44:74">
      <c r="AR58804" s="8"/>
      <c r="BV58804" s="38"/>
    </row>
    <row r="58805" spans="44:74">
      <c r="AR58805" s="8"/>
      <c r="BV58805" s="38"/>
    </row>
    <row r="58806" spans="44:74">
      <c r="AR58806" s="8"/>
      <c r="BV58806" s="38"/>
    </row>
    <row r="58807" spans="44:74">
      <c r="AR58807" s="8"/>
      <c r="BV58807" s="38"/>
    </row>
    <row r="58808" spans="44:74">
      <c r="AR58808" s="8"/>
      <c r="BV58808" s="38"/>
    </row>
    <row r="58809" spans="44:74">
      <c r="AR58809" s="8"/>
      <c r="BV58809" s="38"/>
    </row>
    <row r="58810" spans="44:74">
      <c r="AR58810" s="8"/>
      <c r="BV58810" s="38"/>
    </row>
    <row r="58811" spans="44:74">
      <c r="AR58811" s="8"/>
      <c r="BV58811" s="38"/>
    </row>
    <row r="58812" spans="44:74">
      <c r="AR58812" s="8"/>
      <c r="BV58812" s="38"/>
    </row>
    <row r="58813" spans="44:74">
      <c r="AR58813" s="8"/>
      <c r="BV58813" s="38"/>
    </row>
    <row r="58814" spans="44:74">
      <c r="AR58814" s="8"/>
      <c r="BV58814" s="38"/>
    </row>
    <row r="58815" spans="44:74">
      <c r="AR58815" s="8"/>
      <c r="BV58815" s="38"/>
    </row>
    <row r="58816" spans="44:74">
      <c r="AR58816" s="8"/>
      <c r="BV58816" s="38"/>
    </row>
    <row r="58817" spans="44:74">
      <c r="AR58817" s="8"/>
      <c r="BV58817" s="38"/>
    </row>
    <row r="58818" spans="44:74">
      <c r="AR58818" s="8"/>
      <c r="BV58818" s="38"/>
    </row>
    <row r="58819" spans="44:74">
      <c r="AR58819" s="8"/>
      <c r="BV58819" s="38"/>
    </row>
    <row r="58820" spans="44:74">
      <c r="AR58820" s="8"/>
      <c r="BV58820" s="38"/>
    </row>
    <row r="58821" spans="44:74">
      <c r="AR58821" s="8"/>
      <c r="BV58821" s="38"/>
    </row>
    <row r="58822" spans="44:74">
      <c r="AR58822" s="8"/>
      <c r="BV58822" s="38"/>
    </row>
    <row r="58823" spans="44:74">
      <c r="AR58823" s="8"/>
      <c r="BV58823" s="38"/>
    </row>
    <row r="58824" spans="44:74">
      <c r="AR58824" s="8"/>
      <c r="BV58824" s="38"/>
    </row>
    <row r="58825" spans="44:74">
      <c r="AR58825" s="8"/>
      <c r="BV58825" s="38"/>
    </row>
    <row r="58826" spans="44:74">
      <c r="AR58826" s="8"/>
      <c r="BV58826" s="38"/>
    </row>
    <row r="58827" spans="44:74">
      <c r="AR58827" s="8"/>
      <c r="BV58827" s="38"/>
    </row>
    <row r="58828" spans="44:74">
      <c r="AR58828" s="8"/>
      <c r="BV58828" s="38"/>
    </row>
    <row r="58829" spans="44:74">
      <c r="AR58829" s="8"/>
      <c r="BV58829" s="38"/>
    </row>
    <row r="58830" spans="44:74">
      <c r="AR58830" s="8"/>
      <c r="BV58830" s="38"/>
    </row>
    <row r="58831" spans="44:74">
      <c r="AR58831" s="8"/>
      <c r="BV58831" s="38"/>
    </row>
    <row r="58832" spans="44:74">
      <c r="AR58832" s="8"/>
      <c r="BV58832" s="38"/>
    </row>
    <row r="58833" spans="44:74">
      <c r="AR58833" s="8"/>
      <c r="BV58833" s="38"/>
    </row>
    <row r="58834" spans="44:74">
      <c r="AR58834" s="8"/>
      <c r="BV58834" s="38"/>
    </row>
    <row r="58835" spans="44:74">
      <c r="AR58835" s="8"/>
      <c r="BV58835" s="38"/>
    </row>
    <row r="58836" spans="44:74">
      <c r="AR58836" s="8"/>
      <c r="BV58836" s="38"/>
    </row>
    <row r="58837" spans="44:74">
      <c r="AR58837" s="8"/>
      <c r="BV58837" s="38"/>
    </row>
    <row r="58838" spans="44:74">
      <c r="AR58838" s="8"/>
      <c r="BV58838" s="38"/>
    </row>
    <row r="58839" spans="44:74">
      <c r="AR58839" s="8"/>
      <c r="BV58839" s="38"/>
    </row>
    <row r="58840" spans="44:74">
      <c r="AR58840" s="8"/>
      <c r="BV58840" s="38"/>
    </row>
    <row r="58841" spans="44:74">
      <c r="AR58841" s="8"/>
      <c r="BV58841" s="38"/>
    </row>
    <row r="58842" spans="44:74">
      <c r="AR58842" s="8"/>
      <c r="BV58842" s="38"/>
    </row>
    <row r="58843" spans="44:74">
      <c r="AR58843" s="8"/>
      <c r="BV58843" s="38"/>
    </row>
    <row r="58844" spans="44:74">
      <c r="AR58844" s="8"/>
      <c r="BV58844" s="38"/>
    </row>
    <row r="58845" spans="44:74">
      <c r="AR58845" s="8"/>
      <c r="BV58845" s="38"/>
    </row>
    <row r="58846" spans="44:74">
      <c r="AR58846" s="8"/>
      <c r="BV58846" s="38"/>
    </row>
    <row r="58847" spans="44:74">
      <c r="AR58847" s="8"/>
      <c r="BV58847" s="38"/>
    </row>
    <row r="58848" spans="44:74">
      <c r="AR58848" s="8"/>
      <c r="BV58848" s="38"/>
    </row>
    <row r="58849" spans="44:74">
      <c r="AR58849" s="8"/>
      <c r="BV58849" s="38"/>
    </row>
    <row r="58850" spans="44:74">
      <c r="AR58850" s="8"/>
      <c r="BV58850" s="38"/>
    </row>
    <row r="58851" spans="44:74">
      <c r="AR58851" s="8"/>
      <c r="BV58851" s="38"/>
    </row>
    <row r="58852" spans="44:74">
      <c r="AR58852" s="8"/>
      <c r="BV58852" s="38"/>
    </row>
    <row r="58853" spans="44:74">
      <c r="AR58853" s="8"/>
      <c r="BV58853" s="38"/>
    </row>
    <row r="58854" spans="44:74">
      <c r="AR58854" s="8"/>
      <c r="BV58854" s="38"/>
    </row>
    <row r="58855" spans="44:74">
      <c r="AR58855" s="8"/>
      <c r="BV58855" s="38"/>
    </row>
    <row r="58856" spans="44:74">
      <c r="AR58856" s="8"/>
      <c r="BV58856" s="38"/>
    </row>
    <row r="58857" spans="44:74">
      <c r="AR58857" s="8"/>
      <c r="BV58857" s="38"/>
    </row>
    <row r="58858" spans="44:74">
      <c r="AR58858" s="8"/>
      <c r="BV58858" s="38"/>
    </row>
    <row r="58859" spans="44:74">
      <c r="AR58859" s="8"/>
      <c r="BV58859" s="38"/>
    </row>
    <row r="58860" spans="44:74">
      <c r="AR58860" s="8"/>
      <c r="BV58860" s="38"/>
    </row>
    <row r="58861" spans="44:74">
      <c r="AR58861" s="8"/>
      <c r="BV58861" s="38"/>
    </row>
    <row r="58862" spans="44:74">
      <c r="AR58862" s="8"/>
      <c r="BV58862" s="38"/>
    </row>
    <row r="58863" spans="44:74">
      <c r="AR58863" s="8"/>
      <c r="BV58863" s="38"/>
    </row>
    <row r="58864" spans="44:74">
      <c r="AR58864" s="8"/>
      <c r="BV58864" s="38"/>
    </row>
    <row r="58865" spans="44:74">
      <c r="AR58865" s="8"/>
      <c r="BV58865" s="38"/>
    </row>
    <row r="58866" spans="44:74">
      <c r="AR58866" s="8"/>
      <c r="BV58866" s="38"/>
    </row>
    <row r="58867" spans="44:74">
      <c r="AR58867" s="8"/>
      <c r="BV58867" s="38"/>
    </row>
    <row r="58868" spans="44:74">
      <c r="AR58868" s="8"/>
      <c r="BV58868" s="38"/>
    </row>
    <row r="58869" spans="44:74">
      <c r="AR58869" s="8"/>
      <c r="BV58869" s="38"/>
    </row>
    <row r="58870" spans="44:74">
      <c r="AR58870" s="8"/>
      <c r="BV58870" s="38"/>
    </row>
    <row r="58871" spans="44:74">
      <c r="AR58871" s="8"/>
      <c r="BV58871" s="38"/>
    </row>
    <row r="58872" spans="44:74">
      <c r="AR58872" s="8"/>
      <c r="BV58872" s="38"/>
    </row>
    <row r="58873" spans="44:74">
      <c r="AR58873" s="8"/>
      <c r="BV58873" s="38"/>
    </row>
    <row r="58874" spans="44:74">
      <c r="AR58874" s="8"/>
      <c r="BV58874" s="38"/>
    </row>
    <row r="58875" spans="44:74">
      <c r="AR58875" s="8"/>
      <c r="BV58875" s="38"/>
    </row>
    <row r="58876" spans="44:74">
      <c r="AR58876" s="8"/>
      <c r="BV58876" s="38"/>
    </row>
    <row r="58877" spans="44:74">
      <c r="AR58877" s="8"/>
      <c r="BV58877" s="38"/>
    </row>
    <row r="58878" spans="44:74">
      <c r="AR58878" s="8"/>
      <c r="BV58878" s="38"/>
    </row>
    <row r="58879" spans="44:74">
      <c r="AR58879" s="8"/>
      <c r="BV58879" s="38"/>
    </row>
    <row r="58880" spans="44:74">
      <c r="AR58880" s="8"/>
      <c r="BV58880" s="38"/>
    </row>
    <row r="58881" spans="44:74">
      <c r="AR58881" s="8"/>
      <c r="BV58881" s="38"/>
    </row>
    <row r="58882" spans="44:74">
      <c r="AR58882" s="8"/>
      <c r="BV58882" s="38"/>
    </row>
    <row r="58883" spans="44:74">
      <c r="AR58883" s="8"/>
      <c r="BV58883" s="38"/>
    </row>
    <row r="58884" spans="44:74">
      <c r="AR58884" s="8"/>
      <c r="BV58884" s="38"/>
    </row>
    <row r="58885" spans="44:74">
      <c r="AR58885" s="8"/>
      <c r="BV58885" s="38"/>
    </row>
    <row r="58886" spans="44:74">
      <c r="AR58886" s="8"/>
      <c r="BV58886" s="38"/>
    </row>
    <row r="58887" spans="44:74">
      <c r="AR58887" s="8"/>
      <c r="BV58887" s="38"/>
    </row>
    <row r="58888" spans="44:74">
      <c r="AR58888" s="8"/>
      <c r="BV58888" s="38"/>
    </row>
    <row r="58889" spans="44:74">
      <c r="AR58889" s="8"/>
      <c r="BV58889" s="38"/>
    </row>
    <row r="58890" spans="44:74">
      <c r="AR58890" s="8"/>
      <c r="BV58890" s="38"/>
    </row>
    <row r="58891" spans="44:74">
      <c r="AR58891" s="8"/>
      <c r="BV58891" s="38"/>
    </row>
    <row r="58892" spans="44:74">
      <c r="AR58892" s="8"/>
      <c r="BV58892" s="38"/>
    </row>
    <row r="58893" spans="44:74">
      <c r="AR58893" s="8"/>
      <c r="BV58893" s="38"/>
    </row>
    <row r="58894" spans="44:74">
      <c r="AR58894" s="8"/>
      <c r="BV58894" s="38"/>
    </row>
    <row r="58895" spans="44:74">
      <c r="AR58895" s="8"/>
      <c r="BV58895" s="38"/>
    </row>
    <row r="58896" spans="44:74">
      <c r="AR58896" s="8"/>
      <c r="BV58896" s="38"/>
    </row>
    <row r="58897" spans="44:74">
      <c r="AR58897" s="8"/>
      <c r="BV58897" s="38"/>
    </row>
    <row r="58898" spans="44:74">
      <c r="AR58898" s="8"/>
      <c r="BV58898" s="38"/>
    </row>
    <row r="58899" spans="44:74">
      <c r="AR58899" s="8"/>
      <c r="BV58899" s="38"/>
    </row>
    <row r="58900" spans="44:74">
      <c r="AR58900" s="8"/>
      <c r="BV58900" s="38"/>
    </row>
    <row r="58901" spans="44:74">
      <c r="AR58901" s="8"/>
      <c r="BV58901" s="38"/>
    </row>
    <row r="58902" spans="44:74">
      <c r="AR58902" s="8"/>
      <c r="BV58902" s="38"/>
    </row>
    <row r="58903" spans="44:74">
      <c r="AR58903" s="8"/>
      <c r="BV58903" s="38"/>
    </row>
    <row r="58904" spans="44:74">
      <c r="AR58904" s="8"/>
      <c r="BV58904" s="38"/>
    </row>
    <row r="58905" spans="44:74">
      <c r="AR58905" s="8"/>
      <c r="BV58905" s="38"/>
    </row>
    <row r="58906" spans="44:74">
      <c r="AR58906" s="8"/>
      <c r="BV58906" s="38"/>
    </row>
    <row r="58907" spans="44:74">
      <c r="AR58907" s="8"/>
      <c r="BV58907" s="38"/>
    </row>
    <row r="58908" spans="44:74">
      <c r="AR58908" s="8"/>
      <c r="BV58908" s="38"/>
    </row>
    <row r="58909" spans="44:74">
      <c r="AR58909" s="8"/>
      <c r="BV58909" s="38"/>
    </row>
    <row r="58910" spans="44:74">
      <c r="AR58910" s="8"/>
      <c r="BV58910" s="38"/>
    </row>
    <row r="58911" spans="44:74">
      <c r="AR58911" s="8"/>
      <c r="BV58911" s="38"/>
    </row>
    <row r="58912" spans="44:74">
      <c r="AR58912" s="8"/>
      <c r="BV58912" s="38"/>
    </row>
    <row r="58913" spans="44:74">
      <c r="AR58913" s="8"/>
      <c r="BV58913" s="38"/>
    </row>
    <row r="58914" spans="44:74">
      <c r="AR58914" s="8"/>
      <c r="BV58914" s="38"/>
    </row>
    <row r="58915" spans="44:74">
      <c r="AR58915" s="8"/>
      <c r="BV58915" s="38"/>
    </row>
    <row r="58916" spans="44:74">
      <c r="AR58916" s="8"/>
      <c r="BV58916" s="38"/>
    </row>
    <row r="58917" spans="44:74">
      <c r="AR58917" s="8"/>
      <c r="BV58917" s="38"/>
    </row>
    <row r="58918" spans="44:74">
      <c r="AR58918" s="8"/>
      <c r="BV58918" s="38"/>
    </row>
    <row r="58919" spans="44:74">
      <c r="AR58919" s="8"/>
      <c r="BV58919" s="38"/>
    </row>
    <row r="58920" spans="44:74">
      <c r="AR58920" s="8"/>
      <c r="BV58920" s="38"/>
    </row>
    <row r="58921" spans="44:74">
      <c r="AR58921" s="8"/>
      <c r="BV58921" s="38"/>
    </row>
    <row r="58922" spans="44:74">
      <c r="AR58922" s="8"/>
      <c r="BV58922" s="38"/>
    </row>
    <row r="58923" spans="44:74">
      <c r="AR58923" s="8"/>
      <c r="BV58923" s="38"/>
    </row>
    <row r="58924" spans="44:74">
      <c r="AR58924" s="8"/>
      <c r="BV58924" s="38"/>
    </row>
    <row r="58925" spans="44:74">
      <c r="AR58925" s="8"/>
      <c r="BV58925" s="38"/>
    </row>
    <row r="58926" spans="44:74">
      <c r="AR58926" s="8"/>
      <c r="BV58926" s="38"/>
    </row>
    <row r="58927" spans="44:74">
      <c r="AR58927" s="8"/>
      <c r="BV58927" s="38"/>
    </row>
    <row r="58928" spans="44:74">
      <c r="AR58928" s="8"/>
      <c r="BV58928" s="38"/>
    </row>
    <row r="58929" spans="44:74">
      <c r="AR58929" s="8"/>
      <c r="BV58929" s="38"/>
    </row>
    <row r="58930" spans="44:74">
      <c r="AR58930" s="8"/>
      <c r="BV58930" s="38"/>
    </row>
    <row r="58931" spans="44:74">
      <c r="AR58931" s="8"/>
      <c r="BV58931" s="38"/>
    </row>
    <row r="58932" spans="44:74">
      <c r="AR58932" s="8"/>
      <c r="BV58932" s="38"/>
    </row>
    <row r="58933" spans="44:74">
      <c r="AR58933" s="8"/>
      <c r="BV58933" s="38"/>
    </row>
    <row r="58934" spans="44:74">
      <c r="AR58934" s="8"/>
      <c r="BV58934" s="38"/>
    </row>
    <row r="58935" spans="44:74">
      <c r="AR58935" s="8"/>
      <c r="BV58935" s="38"/>
    </row>
    <row r="58936" spans="44:74">
      <c r="AR58936" s="8"/>
      <c r="BV58936" s="38"/>
    </row>
    <row r="58937" spans="44:74">
      <c r="AR58937" s="8"/>
      <c r="BV58937" s="38"/>
    </row>
    <row r="58938" spans="44:74">
      <c r="AR58938" s="8"/>
      <c r="BV58938" s="38"/>
    </row>
    <row r="58939" spans="44:74">
      <c r="AR58939" s="8"/>
      <c r="BV58939" s="38"/>
    </row>
    <row r="58940" spans="44:74">
      <c r="AR58940" s="8"/>
      <c r="BV58940" s="38"/>
    </row>
    <row r="58941" spans="44:74">
      <c r="AR58941" s="8"/>
      <c r="BV58941" s="38"/>
    </row>
    <row r="58942" spans="44:74">
      <c r="AR58942" s="8"/>
      <c r="BV58942" s="38"/>
    </row>
    <row r="58943" spans="44:74">
      <c r="AR58943" s="8"/>
      <c r="BV58943" s="38"/>
    </row>
    <row r="58944" spans="44:74">
      <c r="AR58944" s="8"/>
      <c r="BV58944" s="38"/>
    </row>
    <row r="58945" spans="44:74">
      <c r="AR58945" s="8"/>
      <c r="BV58945" s="38"/>
    </row>
    <row r="58946" spans="44:74">
      <c r="AR58946" s="8"/>
      <c r="BV58946" s="38"/>
    </row>
    <row r="58947" spans="44:74">
      <c r="AR58947" s="8"/>
      <c r="BV58947" s="38"/>
    </row>
    <row r="58948" spans="44:74">
      <c r="AR58948" s="8"/>
      <c r="BV58948" s="38"/>
    </row>
    <row r="58949" spans="44:74">
      <c r="AR58949" s="8"/>
      <c r="BV58949" s="38"/>
    </row>
    <row r="58950" spans="44:74">
      <c r="AR58950" s="8"/>
      <c r="BV58950" s="38"/>
    </row>
    <row r="58951" spans="44:74">
      <c r="AR58951" s="8"/>
      <c r="BV58951" s="38"/>
    </row>
    <row r="58952" spans="44:74">
      <c r="AR58952" s="8"/>
      <c r="BV58952" s="38"/>
    </row>
    <row r="58953" spans="44:74">
      <c r="AR58953" s="8"/>
      <c r="BV58953" s="38"/>
    </row>
    <row r="58954" spans="44:74">
      <c r="AR58954" s="8"/>
      <c r="BV58954" s="38"/>
    </row>
    <row r="58955" spans="44:74">
      <c r="AR58955" s="8"/>
      <c r="BV58955" s="38"/>
    </row>
    <row r="58956" spans="44:74">
      <c r="AR58956" s="8"/>
      <c r="BV58956" s="38"/>
    </row>
    <row r="58957" spans="44:74">
      <c r="AR58957" s="8"/>
      <c r="BV58957" s="38"/>
    </row>
    <row r="58958" spans="44:74">
      <c r="AR58958" s="8"/>
      <c r="BV58958" s="38"/>
    </row>
    <row r="58959" spans="44:74">
      <c r="AR58959" s="8"/>
      <c r="BV58959" s="38"/>
    </row>
    <row r="58960" spans="44:74">
      <c r="AR58960" s="8"/>
      <c r="BV58960" s="38"/>
    </row>
    <row r="58961" spans="44:74">
      <c r="AR58961" s="8"/>
      <c r="BV58961" s="38"/>
    </row>
    <row r="58962" spans="44:74">
      <c r="AR58962" s="8"/>
      <c r="BV58962" s="38"/>
    </row>
    <row r="58963" spans="44:74">
      <c r="AR58963" s="8"/>
      <c r="BV58963" s="38"/>
    </row>
    <row r="58964" spans="44:74">
      <c r="AR58964" s="8"/>
      <c r="BV58964" s="38"/>
    </row>
    <row r="58965" spans="44:74">
      <c r="AR58965" s="8"/>
      <c r="BV58965" s="38"/>
    </row>
    <row r="58966" spans="44:74">
      <c r="AR58966" s="8"/>
      <c r="BV58966" s="38"/>
    </row>
    <row r="58967" spans="44:74">
      <c r="AR58967" s="8"/>
      <c r="BV58967" s="38"/>
    </row>
    <row r="58968" spans="44:74">
      <c r="AR58968" s="8"/>
      <c r="BV58968" s="38"/>
    </row>
    <row r="58969" spans="44:74">
      <c r="AR58969" s="8"/>
      <c r="BV58969" s="38"/>
    </row>
    <row r="58970" spans="44:74">
      <c r="AR58970" s="8"/>
      <c r="BV58970" s="38"/>
    </row>
    <row r="58971" spans="44:74">
      <c r="AR58971" s="8"/>
      <c r="BV58971" s="38"/>
    </row>
    <row r="58972" spans="44:74">
      <c r="AR58972" s="8"/>
      <c r="BV58972" s="38"/>
    </row>
    <row r="58973" spans="44:74">
      <c r="AR58973" s="8"/>
      <c r="BV58973" s="38"/>
    </row>
    <row r="58974" spans="44:74">
      <c r="AR58974" s="8"/>
      <c r="BV58974" s="38"/>
    </row>
    <row r="58975" spans="44:74">
      <c r="AR58975" s="8"/>
      <c r="BV58975" s="38"/>
    </row>
    <row r="58976" spans="44:74">
      <c r="AR58976" s="8"/>
      <c r="BV58976" s="38"/>
    </row>
    <row r="58977" spans="44:74">
      <c r="AR58977" s="8"/>
      <c r="BV58977" s="38"/>
    </row>
    <row r="58978" spans="44:74">
      <c r="AR58978" s="8"/>
      <c r="BV58978" s="38"/>
    </row>
    <row r="58979" spans="44:74">
      <c r="AR58979" s="8"/>
      <c r="BV58979" s="38"/>
    </row>
    <row r="58980" spans="44:74">
      <c r="AR58980" s="8"/>
      <c r="BV58980" s="38"/>
    </row>
    <row r="58981" spans="44:74">
      <c r="AR58981" s="8"/>
      <c r="BV58981" s="38"/>
    </row>
    <row r="58982" spans="44:74">
      <c r="AR58982" s="8"/>
      <c r="BV58982" s="38"/>
    </row>
    <row r="58983" spans="44:74">
      <c r="AR58983" s="8"/>
      <c r="BV58983" s="38"/>
    </row>
    <row r="58984" spans="44:74">
      <c r="AR58984" s="8"/>
      <c r="BV58984" s="38"/>
    </row>
    <row r="58985" spans="44:74">
      <c r="AR58985" s="8"/>
      <c r="BV58985" s="38"/>
    </row>
    <row r="58986" spans="44:74">
      <c r="AR58986" s="8"/>
      <c r="BV58986" s="38"/>
    </row>
    <row r="58987" spans="44:74">
      <c r="AR58987" s="8"/>
      <c r="BV58987" s="38"/>
    </row>
    <row r="58988" spans="44:74">
      <c r="AR58988" s="8"/>
      <c r="BV58988" s="38"/>
    </row>
    <row r="58989" spans="44:74">
      <c r="AR58989" s="8"/>
      <c r="BV58989" s="38"/>
    </row>
    <row r="58990" spans="44:74">
      <c r="AR58990" s="8"/>
      <c r="BV58990" s="38"/>
    </row>
    <row r="58991" spans="44:74">
      <c r="AR58991" s="8"/>
      <c r="BV58991" s="38"/>
    </row>
    <row r="58992" spans="44:74">
      <c r="AR58992" s="8"/>
      <c r="BV58992" s="38"/>
    </row>
    <row r="58993" spans="44:74">
      <c r="AR58993" s="8"/>
      <c r="BV58993" s="38"/>
    </row>
    <row r="58994" spans="44:74">
      <c r="AR58994" s="8"/>
      <c r="BV58994" s="38"/>
    </row>
    <row r="58995" spans="44:74">
      <c r="AR58995" s="8"/>
      <c r="BV58995" s="38"/>
    </row>
    <row r="58996" spans="44:74">
      <c r="AR58996" s="8"/>
      <c r="BV58996" s="38"/>
    </row>
    <row r="58997" spans="44:74">
      <c r="AR58997" s="8"/>
      <c r="BV58997" s="38"/>
    </row>
    <row r="58998" spans="44:74">
      <c r="AR58998" s="8"/>
      <c r="BV58998" s="38"/>
    </row>
    <row r="58999" spans="44:74">
      <c r="AR58999" s="8"/>
      <c r="BV58999" s="38"/>
    </row>
    <row r="59000" spans="44:74">
      <c r="AR59000" s="8"/>
      <c r="BV59000" s="38"/>
    </row>
    <row r="59001" spans="44:74">
      <c r="AR59001" s="8"/>
      <c r="BV59001" s="38"/>
    </row>
    <row r="59002" spans="44:74">
      <c r="AR59002" s="8"/>
      <c r="BV59002" s="38"/>
    </row>
    <row r="59003" spans="44:74">
      <c r="AR59003" s="8"/>
      <c r="BV59003" s="38"/>
    </row>
    <row r="59004" spans="44:74">
      <c r="AR59004" s="8"/>
      <c r="BV59004" s="38"/>
    </row>
    <row r="59005" spans="44:74">
      <c r="AR59005" s="8"/>
      <c r="BV59005" s="38"/>
    </row>
    <row r="59006" spans="44:74">
      <c r="AR59006" s="8"/>
      <c r="BV59006" s="38"/>
    </row>
    <row r="59007" spans="44:74">
      <c r="AR59007" s="8"/>
      <c r="BV59007" s="38"/>
    </row>
    <row r="59008" spans="44:74">
      <c r="AR59008" s="8"/>
      <c r="BV59008" s="38"/>
    </row>
    <row r="59009" spans="44:74">
      <c r="AR59009" s="8"/>
      <c r="BV59009" s="38"/>
    </row>
    <row r="59010" spans="44:74">
      <c r="AR59010" s="8"/>
      <c r="BV59010" s="38"/>
    </row>
    <row r="59011" spans="44:74">
      <c r="AR59011" s="8"/>
      <c r="BV59011" s="38"/>
    </row>
    <row r="59012" spans="44:74">
      <c r="AR59012" s="8"/>
      <c r="BV59012" s="38"/>
    </row>
    <row r="59013" spans="44:74">
      <c r="AR59013" s="8"/>
      <c r="BV59013" s="38"/>
    </row>
    <row r="59014" spans="44:74">
      <c r="AR59014" s="8"/>
      <c r="BV59014" s="38"/>
    </row>
    <row r="59015" spans="44:74">
      <c r="AR59015" s="8"/>
      <c r="BV59015" s="38"/>
    </row>
    <row r="59016" spans="44:74">
      <c r="AR59016" s="8"/>
      <c r="BV59016" s="38"/>
    </row>
    <row r="59017" spans="44:74">
      <c r="AR59017" s="8"/>
      <c r="BV59017" s="38"/>
    </row>
    <row r="59018" spans="44:74">
      <c r="AR59018" s="8"/>
      <c r="BV59018" s="38"/>
    </row>
    <row r="59019" spans="44:74">
      <c r="AR59019" s="8"/>
      <c r="BV59019" s="38"/>
    </row>
    <row r="59020" spans="44:74">
      <c r="AR59020" s="8"/>
      <c r="BV59020" s="38"/>
    </row>
    <row r="59021" spans="44:74">
      <c r="AR59021" s="8"/>
      <c r="BV59021" s="38"/>
    </row>
    <row r="59022" spans="44:74">
      <c r="AR59022" s="8"/>
      <c r="BV59022" s="38"/>
    </row>
    <row r="59023" spans="44:74">
      <c r="AR59023" s="8"/>
      <c r="BV59023" s="38"/>
    </row>
    <row r="59024" spans="44:74">
      <c r="AR59024" s="8"/>
      <c r="BV59024" s="38"/>
    </row>
    <row r="59025" spans="44:74">
      <c r="AR59025" s="8"/>
      <c r="BV59025" s="38"/>
    </row>
    <row r="59026" spans="44:74">
      <c r="AR59026" s="8"/>
      <c r="BV59026" s="38"/>
    </row>
    <row r="59027" spans="44:74">
      <c r="AR59027" s="8"/>
      <c r="BV59027" s="38"/>
    </row>
    <row r="59028" spans="44:74">
      <c r="AR59028" s="8"/>
      <c r="BV59028" s="38"/>
    </row>
    <row r="59029" spans="44:74">
      <c r="AR59029" s="8"/>
      <c r="BV59029" s="38"/>
    </row>
    <row r="59030" spans="44:74">
      <c r="AR59030" s="8"/>
      <c r="BV59030" s="38"/>
    </row>
    <row r="59031" spans="44:74">
      <c r="AR59031" s="8"/>
      <c r="BV59031" s="38"/>
    </row>
    <row r="59032" spans="44:74">
      <c r="AR59032" s="8"/>
      <c r="BV59032" s="38"/>
    </row>
    <row r="59033" spans="44:74">
      <c r="AR59033" s="8"/>
      <c r="BV59033" s="38"/>
    </row>
    <row r="59034" spans="44:74">
      <c r="AR59034" s="8"/>
      <c r="BV59034" s="38"/>
    </row>
    <row r="59035" spans="44:74">
      <c r="AR59035" s="8"/>
      <c r="BV59035" s="38"/>
    </row>
    <row r="59036" spans="44:74">
      <c r="AR59036" s="8"/>
      <c r="BV59036" s="38"/>
    </row>
    <row r="59037" spans="44:74">
      <c r="AR59037" s="8"/>
      <c r="BV59037" s="38"/>
    </row>
    <row r="59038" spans="44:74">
      <c r="AR59038" s="8"/>
      <c r="BV59038" s="38"/>
    </row>
    <row r="59039" spans="44:74">
      <c r="AR59039" s="8"/>
      <c r="BV59039" s="38"/>
    </row>
    <row r="59040" spans="44:74">
      <c r="AR59040" s="8"/>
      <c r="BV59040" s="38"/>
    </row>
    <row r="59041" spans="44:74">
      <c r="AR59041" s="8"/>
      <c r="BV59041" s="38"/>
    </row>
    <row r="59042" spans="44:74">
      <c r="AR59042" s="8"/>
      <c r="BV59042" s="38"/>
    </row>
    <row r="59043" spans="44:74">
      <c r="AR59043" s="8"/>
      <c r="BV59043" s="38"/>
    </row>
    <row r="59044" spans="44:74">
      <c r="AR59044" s="8"/>
      <c r="BV59044" s="38"/>
    </row>
    <row r="59045" spans="44:74">
      <c r="AR59045" s="8"/>
      <c r="BV59045" s="38"/>
    </row>
    <row r="59046" spans="44:74">
      <c r="AR59046" s="8"/>
      <c r="BV59046" s="38"/>
    </row>
    <row r="59047" spans="44:74">
      <c r="AR59047" s="8"/>
      <c r="BV59047" s="38"/>
    </row>
    <row r="59048" spans="44:74">
      <c r="AR59048" s="8"/>
      <c r="BV59048" s="38"/>
    </row>
    <row r="59049" spans="44:74">
      <c r="AR59049" s="8"/>
      <c r="BV59049" s="38"/>
    </row>
    <row r="59050" spans="44:74">
      <c r="AR59050" s="8"/>
      <c r="BV59050" s="38"/>
    </row>
    <row r="59051" spans="44:74">
      <c r="AR59051" s="8"/>
      <c r="BV59051" s="38"/>
    </row>
    <row r="59052" spans="44:74">
      <c r="AR59052" s="8"/>
      <c r="BV59052" s="38"/>
    </row>
    <row r="59053" spans="44:74">
      <c r="AR59053" s="8"/>
      <c r="BV59053" s="38"/>
    </row>
    <row r="59054" spans="44:74">
      <c r="AR59054" s="8"/>
      <c r="BV59054" s="38"/>
    </row>
    <row r="59055" spans="44:74">
      <c r="AR59055" s="8"/>
      <c r="BV59055" s="38"/>
    </row>
    <row r="59056" spans="44:74">
      <c r="AR59056" s="8"/>
      <c r="BV59056" s="38"/>
    </row>
    <row r="59057" spans="44:74">
      <c r="AR59057" s="8"/>
      <c r="BV59057" s="38"/>
    </row>
    <row r="59058" spans="44:74">
      <c r="AR59058" s="8"/>
      <c r="BV59058" s="38"/>
    </row>
    <row r="59059" spans="44:74">
      <c r="AR59059" s="8"/>
      <c r="BV59059" s="38"/>
    </row>
    <row r="59060" spans="44:74">
      <c r="AR59060" s="8"/>
      <c r="BV59060" s="38"/>
    </row>
    <row r="59061" spans="44:74">
      <c r="AR59061" s="8"/>
      <c r="BV59061" s="38"/>
    </row>
    <row r="59062" spans="44:74">
      <c r="AR59062" s="8"/>
      <c r="BV59062" s="38"/>
    </row>
    <row r="59063" spans="44:74">
      <c r="AR59063" s="8"/>
      <c r="BV59063" s="38"/>
    </row>
    <row r="59064" spans="44:74">
      <c r="AR59064" s="8"/>
      <c r="BV59064" s="38"/>
    </row>
    <row r="59065" spans="44:74">
      <c r="AR59065" s="8"/>
      <c r="BV59065" s="38"/>
    </row>
    <row r="59066" spans="44:74">
      <c r="AR59066" s="8"/>
      <c r="BV59066" s="38"/>
    </row>
    <row r="59067" spans="44:74">
      <c r="AR59067" s="8"/>
      <c r="BV59067" s="38"/>
    </row>
    <row r="59068" spans="44:74">
      <c r="AR59068" s="8"/>
      <c r="BV59068" s="38"/>
    </row>
    <row r="59069" spans="44:74">
      <c r="AR59069" s="8"/>
      <c r="BV59069" s="38"/>
    </row>
    <row r="59070" spans="44:74">
      <c r="AR59070" s="8"/>
      <c r="BV59070" s="38"/>
    </row>
    <row r="59071" spans="44:74">
      <c r="AR59071" s="8"/>
      <c r="BV59071" s="38"/>
    </row>
    <row r="59072" spans="44:74">
      <c r="AR59072" s="8"/>
      <c r="BV59072" s="38"/>
    </row>
    <row r="59073" spans="44:74">
      <c r="AR59073" s="8"/>
      <c r="BV59073" s="38"/>
    </row>
    <row r="59074" spans="44:74">
      <c r="AR59074" s="8"/>
      <c r="BV59074" s="38"/>
    </row>
    <row r="59075" spans="44:74">
      <c r="AR59075" s="8"/>
      <c r="BV59075" s="38"/>
    </row>
    <row r="59076" spans="44:74">
      <c r="AR59076" s="8"/>
      <c r="BV59076" s="38"/>
    </row>
    <row r="59077" spans="44:74">
      <c r="AR59077" s="8"/>
      <c r="BV59077" s="38"/>
    </row>
    <row r="59078" spans="44:74">
      <c r="AR59078" s="8"/>
      <c r="BV59078" s="38"/>
    </row>
    <row r="59079" spans="44:74">
      <c r="AR59079" s="8"/>
      <c r="BV59079" s="38"/>
    </row>
    <row r="59080" spans="44:74">
      <c r="AR59080" s="8"/>
      <c r="BV59080" s="38"/>
    </row>
    <row r="59081" spans="44:74">
      <c r="AR59081" s="8"/>
      <c r="BV59081" s="38"/>
    </row>
    <row r="59082" spans="44:74">
      <c r="AR59082" s="8"/>
      <c r="BV59082" s="38"/>
    </row>
    <row r="59083" spans="44:74">
      <c r="AR59083" s="8"/>
      <c r="BV59083" s="38"/>
    </row>
    <row r="59084" spans="44:74">
      <c r="AR59084" s="8"/>
      <c r="BV59084" s="38"/>
    </row>
    <row r="59085" spans="44:74">
      <c r="AR59085" s="8"/>
      <c r="BV59085" s="38"/>
    </row>
    <row r="59086" spans="44:74">
      <c r="AR59086" s="8"/>
      <c r="BV59086" s="38"/>
    </row>
    <row r="59087" spans="44:74">
      <c r="AR59087" s="8"/>
      <c r="BV59087" s="38"/>
    </row>
    <row r="59088" spans="44:74">
      <c r="AR59088" s="8"/>
      <c r="BV59088" s="38"/>
    </row>
    <row r="59089" spans="44:74">
      <c r="AR59089" s="8"/>
      <c r="BV59089" s="38"/>
    </row>
    <row r="59090" spans="44:74">
      <c r="AR59090" s="8"/>
      <c r="BV59090" s="38"/>
    </row>
    <row r="59091" spans="44:74">
      <c r="AR59091" s="8"/>
      <c r="BV59091" s="38"/>
    </row>
    <row r="59092" spans="44:74">
      <c r="AR59092" s="8"/>
      <c r="BV59092" s="38"/>
    </row>
    <row r="59093" spans="44:74">
      <c r="AR59093" s="8"/>
      <c r="BV59093" s="38"/>
    </row>
    <row r="59094" spans="44:74">
      <c r="AR59094" s="8"/>
      <c r="BV59094" s="38"/>
    </row>
    <row r="59095" spans="44:74">
      <c r="AR59095" s="8"/>
      <c r="BV59095" s="38"/>
    </row>
    <row r="59096" spans="44:74">
      <c r="AR59096" s="8"/>
      <c r="BV59096" s="38"/>
    </row>
    <row r="59097" spans="44:74">
      <c r="AR59097" s="8"/>
      <c r="BV59097" s="38"/>
    </row>
    <row r="59098" spans="44:74">
      <c r="AR59098" s="8"/>
      <c r="BV59098" s="38"/>
    </row>
    <row r="59099" spans="44:74">
      <c r="AR59099" s="8"/>
      <c r="BV59099" s="38"/>
    </row>
    <row r="59100" spans="44:74">
      <c r="AR59100" s="8"/>
      <c r="BV59100" s="38"/>
    </row>
    <row r="59101" spans="44:74">
      <c r="AR59101" s="8"/>
      <c r="BV59101" s="38"/>
    </row>
    <row r="59102" spans="44:74">
      <c r="AR59102" s="8"/>
      <c r="BV59102" s="38"/>
    </row>
    <row r="59103" spans="44:74">
      <c r="AR59103" s="8"/>
      <c r="BV59103" s="38"/>
    </row>
    <row r="59104" spans="44:74">
      <c r="AR59104" s="8"/>
      <c r="BV59104" s="38"/>
    </row>
    <row r="59105" spans="44:74">
      <c r="AR59105" s="8"/>
      <c r="BV59105" s="38"/>
    </row>
    <row r="59106" spans="44:74">
      <c r="AR59106" s="8"/>
      <c r="BV59106" s="38"/>
    </row>
    <row r="59107" spans="44:74">
      <c r="AR59107" s="8"/>
      <c r="BV59107" s="38"/>
    </row>
    <row r="59108" spans="44:74">
      <c r="AR59108" s="8"/>
      <c r="BV59108" s="38"/>
    </row>
    <row r="59109" spans="44:74">
      <c r="AR59109" s="8"/>
      <c r="BV59109" s="38"/>
    </row>
    <row r="59110" spans="44:74">
      <c r="AR59110" s="8"/>
      <c r="BV59110" s="38"/>
    </row>
    <row r="59111" spans="44:74">
      <c r="AR59111" s="8"/>
      <c r="BV59111" s="38"/>
    </row>
    <row r="59112" spans="44:74">
      <c r="AR59112" s="8"/>
      <c r="BV59112" s="38"/>
    </row>
    <row r="59113" spans="44:74">
      <c r="AR59113" s="8"/>
      <c r="BV59113" s="38"/>
    </row>
    <row r="59114" spans="44:74">
      <c r="AR59114" s="8"/>
      <c r="BV59114" s="38"/>
    </row>
    <row r="59115" spans="44:74">
      <c r="AR59115" s="8"/>
      <c r="BV59115" s="38"/>
    </row>
    <row r="59116" spans="44:74">
      <c r="AR59116" s="8"/>
      <c r="BV59116" s="38"/>
    </row>
    <row r="59117" spans="44:74">
      <c r="AR59117" s="8"/>
      <c r="BV59117" s="38"/>
    </row>
    <row r="59118" spans="44:74">
      <c r="AR59118" s="8"/>
      <c r="BV59118" s="38"/>
    </row>
    <row r="59119" spans="44:74">
      <c r="AR59119" s="8"/>
      <c r="BV59119" s="38"/>
    </row>
    <row r="59120" spans="44:74">
      <c r="AR59120" s="8"/>
      <c r="BV59120" s="38"/>
    </row>
    <row r="59121" spans="44:74">
      <c r="AR59121" s="8"/>
      <c r="BV59121" s="38"/>
    </row>
    <row r="59122" spans="44:74">
      <c r="AR59122" s="8"/>
      <c r="BV59122" s="38"/>
    </row>
    <row r="59123" spans="44:74">
      <c r="AR59123" s="8"/>
      <c r="BV59123" s="38"/>
    </row>
    <row r="59124" spans="44:74">
      <c r="AR59124" s="8"/>
      <c r="BV59124" s="38"/>
    </row>
    <row r="59125" spans="44:74">
      <c r="AR59125" s="8"/>
      <c r="BV59125" s="38"/>
    </row>
    <row r="59126" spans="44:74">
      <c r="AR59126" s="8"/>
      <c r="BV59126" s="38"/>
    </row>
    <row r="59127" spans="44:74">
      <c r="AR59127" s="8"/>
      <c r="BV59127" s="38"/>
    </row>
    <row r="59128" spans="44:74">
      <c r="AR59128" s="8"/>
      <c r="BV59128" s="38"/>
    </row>
    <row r="59129" spans="44:74">
      <c r="AR59129" s="8"/>
      <c r="BV59129" s="38"/>
    </row>
    <row r="59130" spans="44:74">
      <c r="AR59130" s="8"/>
      <c r="BV59130" s="38"/>
    </row>
    <row r="59131" spans="44:74">
      <c r="AR59131" s="8"/>
      <c r="BV59131" s="38"/>
    </row>
    <row r="59132" spans="44:74">
      <c r="AR59132" s="8"/>
      <c r="BV59132" s="38"/>
    </row>
    <row r="59133" spans="44:74">
      <c r="AR59133" s="8"/>
      <c r="BV59133" s="38"/>
    </row>
    <row r="59134" spans="44:74">
      <c r="AR59134" s="8"/>
      <c r="BV59134" s="38"/>
    </row>
    <row r="59135" spans="44:74">
      <c r="AR59135" s="8"/>
      <c r="BV59135" s="38"/>
    </row>
    <row r="59136" spans="44:74">
      <c r="AR59136" s="8"/>
      <c r="BV59136" s="38"/>
    </row>
    <row r="59137" spans="44:74">
      <c r="AR59137" s="8"/>
      <c r="BV59137" s="38"/>
    </row>
    <row r="59138" spans="44:74">
      <c r="AR59138" s="8"/>
      <c r="BV59138" s="38"/>
    </row>
    <row r="59139" spans="44:74">
      <c r="AR59139" s="8"/>
      <c r="BV59139" s="38"/>
    </row>
    <row r="59140" spans="44:74">
      <c r="AR59140" s="8"/>
      <c r="BV59140" s="38"/>
    </row>
    <row r="59141" spans="44:74">
      <c r="AR59141" s="8"/>
      <c r="BV59141" s="38"/>
    </row>
    <row r="59142" spans="44:74">
      <c r="AR59142" s="8"/>
      <c r="BV59142" s="38"/>
    </row>
    <row r="59143" spans="44:74">
      <c r="AR59143" s="8"/>
      <c r="BV59143" s="38"/>
    </row>
    <row r="59144" spans="44:74">
      <c r="AR59144" s="8"/>
      <c r="BV59144" s="38"/>
    </row>
    <row r="59145" spans="44:74">
      <c r="AR59145" s="8"/>
      <c r="BV59145" s="38"/>
    </row>
    <row r="59146" spans="44:74">
      <c r="AR59146" s="8"/>
      <c r="BV59146" s="38"/>
    </row>
    <row r="59147" spans="44:74">
      <c r="AR59147" s="8"/>
      <c r="BV59147" s="38"/>
    </row>
    <row r="59148" spans="44:74">
      <c r="AR59148" s="8"/>
      <c r="BV59148" s="38"/>
    </row>
    <row r="59149" spans="44:74">
      <c r="AR59149" s="8"/>
      <c r="BV59149" s="38"/>
    </row>
    <row r="59150" spans="44:74">
      <c r="AR59150" s="8"/>
      <c r="BV59150" s="38"/>
    </row>
    <row r="59151" spans="44:74">
      <c r="AR59151" s="8"/>
      <c r="BV59151" s="38"/>
    </row>
    <row r="59152" spans="44:74">
      <c r="AR59152" s="8"/>
      <c r="BV59152" s="38"/>
    </row>
    <row r="59153" spans="44:74">
      <c r="AR59153" s="8"/>
      <c r="BV59153" s="38"/>
    </row>
    <row r="59154" spans="44:74">
      <c r="AR59154" s="8"/>
      <c r="BV59154" s="38"/>
    </row>
    <row r="59155" spans="44:74">
      <c r="AR59155" s="8"/>
      <c r="BV59155" s="38"/>
    </row>
    <row r="59156" spans="44:74">
      <c r="AR59156" s="8"/>
      <c r="BV59156" s="38"/>
    </row>
    <row r="59157" spans="44:74">
      <c r="AR59157" s="8"/>
      <c r="BV59157" s="38"/>
    </row>
    <row r="59158" spans="44:74">
      <c r="AR59158" s="8"/>
      <c r="BV59158" s="38"/>
    </row>
    <row r="59159" spans="44:74">
      <c r="AR59159" s="8"/>
      <c r="BV59159" s="38"/>
    </row>
    <row r="59160" spans="44:74">
      <c r="AR59160" s="8"/>
      <c r="BV59160" s="38"/>
    </row>
    <row r="59161" spans="44:74">
      <c r="AR59161" s="8"/>
      <c r="BV59161" s="38"/>
    </row>
    <row r="59162" spans="44:74">
      <c r="AR59162" s="8"/>
      <c r="BV59162" s="38"/>
    </row>
    <row r="59163" spans="44:74">
      <c r="AR59163" s="8"/>
      <c r="BV59163" s="38"/>
    </row>
    <row r="59164" spans="44:74">
      <c r="AR59164" s="8"/>
      <c r="BV59164" s="38"/>
    </row>
    <row r="59165" spans="44:74">
      <c r="AR59165" s="8"/>
      <c r="BV59165" s="38"/>
    </row>
    <row r="59166" spans="44:74">
      <c r="AR59166" s="8"/>
      <c r="BV59166" s="38"/>
    </row>
    <row r="59167" spans="44:74">
      <c r="AR59167" s="8"/>
      <c r="BV59167" s="38"/>
    </row>
    <row r="59168" spans="44:74">
      <c r="AR59168" s="8"/>
      <c r="BV59168" s="38"/>
    </row>
    <row r="59169" spans="44:74">
      <c r="AR59169" s="8"/>
      <c r="BV59169" s="38"/>
    </row>
    <row r="59170" spans="44:74">
      <c r="AR59170" s="8"/>
      <c r="BV59170" s="38"/>
    </row>
    <row r="59171" spans="44:74">
      <c r="AR59171" s="8"/>
      <c r="BV59171" s="38"/>
    </row>
    <row r="59172" spans="44:74">
      <c r="AR59172" s="8"/>
      <c r="BV59172" s="38"/>
    </row>
    <row r="59173" spans="44:74">
      <c r="AR59173" s="8"/>
      <c r="BV59173" s="38"/>
    </row>
    <row r="59174" spans="44:74">
      <c r="AR59174" s="8"/>
      <c r="BV59174" s="38"/>
    </row>
    <row r="59175" spans="44:74">
      <c r="AR59175" s="8"/>
      <c r="BV59175" s="38"/>
    </row>
    <row r="59176" spans="44:74">
      <c r="AR59176" s="8"/>
      <c r="BV59176" s="38"/>
    </row>
    <row r="59177" spans="44:74">
      <c r="AR59177" s="8"/>
      <c r="BV59177" s="38"/>
    </row>
    <row r="59178" spans="44:74">
      <c r="AR59178" s="8"/>
      <c r="BV59178" s="38"/>
    </row>
    <row r="59179" spans="44:74">
      <c r="AR59179" s="8"/>
      <c r="BV59179" s="38"/>
    </row>
    <row r="59180" spans="44:74">
      <c r="AR59180" s="8"/>
      <c r="BV59180" s="38"/>
    </row>
    <row r="59181" spans="44:74">
      <c r="AR59181" s="8"/>
      <c r="BV59181" s="38"/>
    </row>
    <row r="59182" spans="44:74">
      <c r="AR59182" s="8"/>
      <c r="BV59182" s="38"/>
    </row>
    <row r="59183" spans="44:74">
      <c r="AR59183" s="8"/>
      <c r="BV59183" s="38"/>
    </row>
    <row r="59184" spans="44:74">
      <c r="AR59184" s="8"/>
      <c r="BV59184" s="38"/>
    </row>
    <row r="59185" spans="44:74">
      <c r="AR59185" s="8"/>
      <c r="BV59185" s="38"/>
    </row>
    <row r="59186" spans="44:74">
      <c r="AR59186" s="8"/>
      <c r="BV59186" s="38"/>
    </row>
    <row r="59187" spans="44:74">
      <c r="AR59187" s="8"/>
      <c r="BV59187" s="38"/>
    </row>
    <row r="59188" spans="44:74">
      <c r="AR59188" s="8"/>
      <c r="BV59188" s="38"/>
    </row>
    <row r="59189" spans="44:74">
      <c r="AR59189" s="8"/>
      <c r="BV59189" s="38"/>
    </row>
    <row r="59190" spans="44:74">
      <c r="AR59190" s="8"/>
      <c r="BV59190" s="38"/>
    </row>
    <row r="59191" spans="44:74">
      <c r="AR59191" s="8"/>
      <c r="BV59191" s="38"/>
    </row>
    <row r="59192" spans="44:74">
      <c r="AR59192" s="8"/>
      <c r="BV59192" s="38"/>
    </row>
    <row r="59193" spans="44:74">
      <c r="AR59193" s="8"/>
      <c r="BV59193" s="38"/>
    </row>
    <row r="59194" spans="44:74">
      <c r="AR59194" s="8"/>
      <c r="BV59194" s="38"/>
    </row>
    <row r="59195" spans="44:74">
      <c r="AR59195" s="8"/>
      <c r="BV59195" s="38"/>
    </row>
    <row r="59196" spans="44:74">
      <c r="AR59196" s="8"/>
      <c r="BV59196" s="38"/>
    </row>
    <row r="59197" spans="44:74">
      <c r="AR59197" s="8"/>
      <c r="BV59197" s="38"/>
    </row>
    <row r="59198" spans="44:74">
      <c r="AR59198" s="8"/>
      <c r="BV59198" s="38"/>
    </row>
    <row r="59199" spans="44:74">
      <c r="AR59199" s="8"/>
      <c r="BV59199" s="38"/>
    </row>
    <row r="59200" spans="44:74">
      <c r="AR59200" s="8"/>
      <c r="BV59200" s="38"/>
    </row>
    <row r="59201" spans="44:74">
      <c r="AR59201" s="8"/>
      <c r="BV59201" s="38"/>
    </row>
    <row r="59202" spans="44:74">
      <c r="AR59202" s="8"/>
      <c r="BV59202" s="38"/>
    </row>
    <row r="59203" spans="44:74">
      <c r="AR59203" s="8"/>
      <c r="BV59203" s="38"/>
    </row>
    <row r="59204" spans="44:74">
      <c r="AR59204" s="8"/>
      <c r="BV59204" s="38"/>
    </row>
    <row r="59205" spans="44:74">
      <c r="AR59205" s="8"/>
      <c r="BV59205" s="38"/>
    </row>
    <row r="59206" spans="44:74">
      <c r="AR59206" s="8"/>
      <c r="BV59206" s="38"/>
    </row>
    <row r="59207" spans="44:74">
      <c r="AR59207" s="8"/>
      <c r="BV59207" s="38"/>
    </row>
    <row r="59208" spans="44:74">
      <c r="AR59208" s="8"/>
      <c r="BV59208" s="38"/>
    </row>
    <row r="59209" spans="44:74">
      <c r="AR59209" s="8"/>
      <c r="BV59209" s="38"/>
    </row>
    <row r="59210" spans="44:74">
      <c r="AR59210" s="8"/>
      <c r="BV59210" s="38"/>
    </row>
    <row r="59211" spans="44:74">
      <c r="AR59211" s="8"/>
      <c r="BV59211" s="38"/>
    </row>
    <row r="59212" spans="44:74">
      <c r="AR59212" s="8"/>
      <c r="BV59212" s="38"/>
    </row>
    <row r="59213" spans="44:74">
      <c r="AR59213" s="8"/>
      <c r="BV59213" s="38"/>
    </row>
    <row r="59214" spans="44:74">
      <c r="AR59214" s="8"/>
      <c r="BV59214" s="38"/>
    </row>
    <row r="59215" spans="44:74">
      <c r="AR59215" s="8"/>
      <c r="BV59215" s="38"/>
    </row>
    <row r="59216" spans="44:74">
      <c r="AR59216" s="8"/>
      <c r="BV59216" s="38"/>
    </row>
    <row r="59217" spans="44:74">
      <c r="AR59217" s="8"/>
      <c r="BV59217" s="38"/>
    </row>
    <row r="59218" spans="44:74">
      <c r="AR59218" s="8"/>
      <c r="BV59218" s="38"/>
    </row>
    <row r="59219" spans="44:74">
      <c r="AR59219" s="8"/>
      <c r="BV59219" s="38"/>
    </row>
    <row r="59220" spans="44:74">
      <c r="AR59220" s="8"/>
      <c r="BV59220" s="38"/>
    </row>
    <row r="59221" spans="44:74">
      <c r="AR59221" s="8"/>
      <c r="BV59221" s="38"/>
    </row>
    <row r="59222" spans="44:74">
      <c r="AR59222" s="8"/>
      <c r="BV59222" s="38"/>
    </row>
    <row r="59223" spans="44:74">
      <c r="AR59223" s="8"/>
      <c r="BV59223" s="38"/>
    </row>
    <row r="59224" spans="44:74">
      <c r="AR59224" s="8"/>
      <c r="BV59224" s="38"/>
    </row>
    <row r="59225" spans="44:74">
      <c r="AR59225" s="8"/>
      <c r="BV59225" s="38"/>
    </row>
    <row r="59226" spans="44:74">
      <c r="AR59226" s="8"/>
      <c r="BV59226" s="38"/>
    </row>
    <row r="59227" spans="44:74">
      <c r="AR59227" s="8"/>
      <c r="BV59227" s="38"/>
    </row>
    <row r="59228" spans="44:74">
      <c r="AR59228" s="8"/>
      <c r="BV59228" s="38"/>
    </row>
    <row r="59229" spans="44:74">
      <c r="AR59229" s="8"/>
      <c r="BV59229" s="38"/>
    </row>
    <row r="59230" spans="44:74">
      <c r="AR59230" s="8"/>
      <c r="BV59230" s="38"/>
    </row>
    <row r="59231" spans="44:74">
      <c r="AR59231" s="8"/>
      <c r="BV59231" s="38"/>
    </row>
    <row r="59232" spans="44:74">
      <c r="AR59232" s="8"/>
      <c r="BV59232" s="38"/>
    </row>
    <row r="59233" spans="44:74">
      <c r="AR59233" s="8"/>
      <c r="BV59233" s="38"/>
    </row>
    <row r="59234" spans="44:74">
      <c r="AR59234" s="8"/>
      <c r="BV59234" s="38"/>
    </row>
    <row r="59235" spans="44:74">
      <c r="AR59235" s="8"/>
      <c r="BV59235" s="38"/>
    </row>
    <row r="59236" spans="44:74">
      <c r="AR59236" s="8"/>
      <c r="BV59236" s="38"/>
    </row>
    <row r="59237" spans="44:74">
      <c r="AR59237" s="8"/>
      <c r="BV59237" s="38"/>
    </row>
    <row r="59238" spans="44:74">
      <c r="AR59238" s="8"/>
      <c r="BV59238" s="38"/>
    </row>
    <row r="59239" spans="44:74">
      <c r="AR59239" s="8"/>
      <c r="BV59239" s="38"/>
    </row>
    <row r="59240" spans="44:74">
      <c r="AR59240" s="8"/>
      <c r="BV59240" s="38"/>
    </row>
    <row r="59241" spans="44:74">
      <c r="AR59241" s="8"/>
      <c r="BV59241" s="38"/>
    </row>
    <row r="59242" spans="44:74">
      <c r="AR59242" s="8"/>
      <c r="BV59242" s="38"/>
    </row>
    <row r="59243" spans="44:74">
      <c r="AR59243" s="8"/>
      <c r="BV59243" s="38"/>
    </row>
    <row r="59244" spans="44:74">
      <c r="AR59244" s="8"/>
      <c r="BV59244" s="38"/>
    </row>
    <row r="59245" spans="44:74">
      <c r="AR59245" s="8"/>
      <c r="BV59245" s="38"/>
    </row>
    <row r="59246" spans="44:74">
      <c r="AR59246" s="8"/>
      <c r="BV59246" s="38"/>
    </row>
    <row r="59247" spans="44:74">
      <c r="AR59247" s="8"/>
      <c r="BV59247" s="38"/>
    </row>
    <row r="59248" spans="44:74">
      <c r="AR59248" s="8"/>
      <c r="BV59248" s="38"/>
    </row>
    <row r="59249" spans="44:74">
      <c r="AR59249" s="8"/>
      <c r="BV59249" s="38"/>
    </row>
    <row r="59250" spans="44:74">
      <c r="AR59250" s="8"/>
      <c r="BV59250" s="38"/>
    </row>
    <row r="59251" spans="44:74">
      <c r="AR59251" s="8"/>
      <c r="BV59251" s="38"/>
    </row>
    <row r="59252" spans="44:74">
      <c r="AR59252" s="8"/>
      <c r="BV59252" s="38"/>
    </row>
    <row r="59253" spans="44:74">
      <c r="AR59253" s="8"/>
      <c r="BV59253" s="38"/>
    </row>
    <row r="59254" spans="44:74">
      <c r="AR59254" s="8"/>
      <c r="BV59254" s="38"/>
    </row>
    <row r="59255" spans="44:74">
      <c r="AR59255" s="8"/>
      <c r="BV59255" s="38"/>
    </row>
    <row r="59256" spans="44:74">
      <c r="AR59256" s="8"/>
      <c r="BV59256" s="38"/>
    </row>
    <row r="59257" spans="44:74">
      <c r="AR59257" s="8"/>
      <c r="BV59257" s="38"/>
    </row>
    <row r="59258" spans="44:74">
      <c r="AR59258" s="8"/>
      <c r="BV59258" s="38"/>
    </row>
    <row r="59259" spans="44:74">
      <c r="AR59259" s="8"/>
      <c r="BV59259" s="38"/>
    </row>
    <row r="59260" spans="44:74">
      <c r="AR59260" s="8"/>
      <c r="BV59260" s="38"/>
    </row>
    <row r="59261" spans="44:74">
      <c r="AR59261" s="8"/>
      <c r="BV59261" s="38"/>
    </row>
    <row r="59262" spans="44:74">
      <c r="AR59262" s="8"/>
      <c r="BV59262" s="38"/>
    </row>
    <row r="59263" spans="44:74">
      <c r="AR59263" s="8"/>
      <c r="BV59263" s="38"/>
    </row>
    <row r="59264" spans="44:74">
      <c r="AR59264" s="8"/>
      <c r="BV59264" s="38"/>
    </row>
    <row r="59265" spans="44:74">
      <c r="AR59265" s="8"/>
      <c r="BV59265" s="38"/>
    </row>
    <row r="59266" spans="44:74">
      <c r="AR59266" s="8"/>
      <c r="BV59266" s="38"/>
    </row>
    <row r="59267" spans="44:74">
      <c r="AR59267" s="8"/>
      <c r="BV59267" s="38"/>
    </row>
    <row r="59268" spans="44:74">
      <c r="AR59268" s="8"/>
      <c r="BV59268" s="38"/>
    </row>
    <row r="59269" spans="44:74">
      <c r="AR59269" s="8"/>
      <c r="BV59269" s="38"/>
    </row>
    <row r="59270" spans="44:74">
      <c r="AR59270" s="8"/>
      <c r="BV59270" s="38"/>
    </row>
    <row r="59271" spans="44:74">
      <c r="AR59271" s="8"/>
      <c r="BV59271" s="38"/>
    </row>
    <row r="59272" spans="44:74">
      <c r="AR59272" s="8"/>
      <c r="BV59272" s="38"/>
    </row>
    <row r="59273" spans="44:74">
      <c r="AR59273" s="8"/>
      <c r="BV59273" s="38"/>
    </row>
    <row r="59274" spans="44:74">
      <c r="AR59274" s="8"/>
      <c r="BV59274" s="38"/>
    </row>
    <row r="59275" spans="44:74">
      <c r="AR59275" s="8"/>
      <c r="BV59275" s="38"/>
    </row>
    <row r="59276" spans="44:74">
      <c r="AR59276" s="8"/>
      <c r="BV59276" s="38"/>
    </row>
    <row r="59277" spans="44:74">
      <c r="AR59277" s="8"/>
      <c r="BV59277" s="38"/>
    </row>
    <row r="59278" spans="44:74">
      <c r="AR59278" s="8"/>
      <c r="BV59278" s="38"/>
    </row>
    <row r="59279" spans="44:74">
      <c r="AR59279" s="8"/>
      <c r="BV59279" s="38"/>
    </row>
    <row r="59280" spans="44:74">
      <c r="AR59280" s="8"/>
      <c r="BV59280" s="38"/>
    </row>
    <row r="59281" spans="44:74">
      <c r="AR59281" s="8"/>
      <c r="BV59281" s="38"/>
    </row>
    <row r="59282" spans="44:74">
      <c r="AR59282" s="8"/>
      <c r="BV59282" s="38"/>
    </row>
    <row r="59283" spans="44:74">
      <c r="AR59283" s="8"/>
      <c r="BV59283" s="38"/>
    </row>
    <row r="59284" spans="44:74">
      <c r="AR59284" s="8"/>
      <c r="BV59284" s="38"/>
    </row>
    <row r="59285" spans="44:74">
      <c r="AR59285" s="8"/>
      <c r="BV59285" s="38"/>
    </row>
    <row r="59286" spans="44:74">
      <c r="AR59286" s="8"/>
      <c r="BV59286" s="38"/>
    </row>
    <row r="59287" spans="44:74">
      <c r="AR59287" s="8"/>
      <c r="BV59287" s="38"/>
    </row>
    <row r="59288" spans="44:74">
      <c r="AR59288" s="8"/>
      <c r="BV59288" s="38"/>
    </row>
    <row r="59289" spans="44:74">
      <c r="AR59289" s="8"/>
      <c r="BV59289" s="38"/>
    </row>
    <row r="59290" spans="44:74">
      <c r="AR59290" s="8"/>
      <c r="BV59290" s="38"/>
    </row>
    <row r="59291" spans="44:74">
      <c r="AR59291" s="8"/>
      <c r="BV59291" s="38"/>
    </row>
    <row r="59292" spans="44:74">
      <c r="AR59292" s="8"/>
      <c r="BV59292" s="38"/>
    </row>
    <row r="59293" spans="44:74">
      <c r="AR59293" s="8"/>
      <c r="BV59293" s="38"/>
    </row>
    <row r="59294" spans="44:74">
      <c r="AR59294" s="8"/>
      <c r="BV59294" s="38"/>
    </row>
    <row r="59295" spans="44:74">
      <c r="AR59295" s="8"/>
      <c r="BV59295" s="38"/>
    </row>
    <row r="59296" spans="44:74">
      <c r="AR59296" s="8"/>
      <c r="BV59296" s="38"/>
    </row>
    <row r="59297" spans="44:74">
      <c r="AR59297" s="8"/>
      <c r="BV59297" s="38"/>
    </row>
    <row r="59298" spans="44:74">
      <c r="AR59298" s="8"/>
      <c r="BV59298" s="38"/>
    </row>
    <row r="59299" spans="44:74">
      <c r="AR59299" s="8"/>
      <c r="BV59299" s="38"/>
    </row>
    <row r="59300" spans="44:74">
      <c r="AR59300" s="8"/>
      <c r="BV59300" s="38"/>
    </row>
    <row r="59301" spans="44:74">
      <c r="AR59301" s="8"/>
      <c r="BV59301" s="38"/>
    </row>
    <row r="59302" spans="44:74">
      <c r="AR59302" s="8"/>
      <c r="BV59302" s="38"/>
    </row>
    <row r="59303" spans="44:74">
      <c r="AR59303" s="8"/>
      <c r="BV59303" s="38"/>
    </row>
    <row r="59304" spans="44:74">
      <c r="AR59304" s="8"/>
      <c r="BV59304" s="38"/>
    </row>
    <row r="59305" spans="44:74">
      <c r="AR59305" s="8"/>
      <c r="BV59305" s="38"/>
    </row>
    <row r="59306" spans="44:74">
      <c r="AR59306" s="8"/>
      <c r="BV59306" s="38"/>
    </row>
    <row r="59307" spans="44:74">
      <c r="AR59307" s="8"/>
      <c r="BV59307" s="38"/>
    </row>
    <row r="59308" spans="44:74">
      <c r="AR59308" s="8"/>
      <c r="BV59308" s="38"/>
    </row>
    <row r="59309" spans="44:74">
      <c r="AR59309" s="8"/>
      <c r="BV59309" s="38"/>
    </row>
    <row r="59310" spans="44:74">
      <c r="AR59310" s="8"/>
      <c r="BV59310" s="38"/>
    </row>
    <row r="59311" spans="44:74">
      <c r="AR59311" s="8"/>
      <c r="BV59311" s="38"/>
    </row>
    <row r="59312" spans="44:74">
      <c r="AR59312" s="8"/>
      <c r="BV59312" s="38"/>
    </row>
    <row r="59313" spans="44:74">
      <c r="AR59313" s="8"/>
      <c r="BV59313" s="38"/>
    </row>
    <row r="59314" spans="44:74">
      <c r="AR59314" s="8"/>
      <c r="BV59314" s="38"/>
    </row>
    <row r="59315" spans="44:74">
      <c r="AR59315" s="8"/>
      <c r="BV59315" s="38"/>
    </row>
    <row r="59316" spans="44:74">
      <c r="AR59316" s="8"/>
      <c r="BV59316" s="38"/>
    </row>
    <row r="59317" spans="44:74">
      <c r="AR59317" s="8"/>
      <c r="BV59317" s="38"/>
    </row>
    <row r="59318" spans="44:74">
      <c r="AR59318" s="8"/>
      <c r="BV59318" s="38"/>
    </row>
    <row r="59319" spans="44:74">
      <c r="AR59319" s="8"/>
      <c r="BV59319" s="38"/>
    </row>
    <row r="59320" spans="44:74">
      <c r="AR59320" s="8"/>
      <c r="BV59320" s="38"/>
    </row>
    <row r="59321" spans="44:74">
      <c r="AR59321" s="8"/>
      <c r="BV59321" s="38"/>
    </row>
    <row r="59322" spans="44:74">
      <c r="AR59322" s="8"/>
      <c r="BV59322" s="38"/>
    </row>
    <row r="59323" spans="44:74">
      <c r="AR59323" s="8"/>
      <c r="BV59323" s="38"/>
    </row>
    <row r="59324" spans="44:74">
      <c r="AR59324" s="8"/>
      <c r="BV59324" s="38"/>
    </row>
    <row r="59325" spans="44:74">
      <c r="AR59325" s="8"/>
      <c r="BV59325" s="38"/>
    </row>
    <row r="59326" spans="44:74">
      <c r="AR59326" s="8"/>
      <c r="BV59326" s="38"/>
    </row>
    <row r="59327" spans="44:74">
      <c r="AR59327" s="8"/>
      <c r="BV59327" s="38"/>
    </row>
    <row r="59328" spans="44:74">
      <c r="AR59328" s="8"/>
      <c r="BV59328" s="38"/>
    </row>
    <row r="59329" spans="44:74">
      <c r="AR59329" s="8"/>
      <c r="BV59329" s="38"/>
    </row>
    <row r="59330" spans="44:74">
      <c r="AR59330" s="8"/>
      <c r="BV59330" s="38"/>
    </row>
    <row r="59331" spans="44:74">
      <c r="AR59331" s="8"/>
      <c r="BV59331" s="38"/>
    </row>
    <row r="59332" spans="44:74">
      <c r="AR59332" s="8"/>
      <c r="BV59332" s="38"/>
    </row>
    <row r="59333" spans="44:74">
      <c r="AR59333" s="8"/>
      <c r="BV59333" s="38"/>
    </row>
    <row r="59334" spans="44:74">
      <c r="AR59334" s="8"/>
      <c r="BV59334" s="38"/>
    </row>
    <row r="59335" spans="44:74">
      <c r="AR59335" s="8"/>
      <c r="BV59335" s="38"/>
    </row>
    <row r="59336" spans="44:74">
      <c r="AR59336" s="8"/>
      <c r="BV59336" s="38"/>
    </row>
    <row r="59337" spans="44:74">
      <c r="AR59337" s="8"/>
      <c r="BV59337" s="38"/>
    </row>
    <row r="59338" spans="44:74">
      <c r="AR59338" s="8"/>
      <c r="BV59338" s="38"/>
    </row>
    <row r="59339" spans="44:74">
      <c r="AR59339" s="8"/>
      <c r="BV59339" s="38"/>
    </row>
    <row r="59340" spans="44:74">
      <c r="AR59340" s="8"/>
      <c r="BV59340" s="38"/>
    </row>
    <row r="59341" spans="44:74">
      <c r="AR59341" s="8"/>
      <c r="BV59341" s="38"/>
    </row>
    <row r="59342" spans="44:74">
      <c r="AR59342" s="8"/>
      <c r="BV59342" s="38"/>
    </row>
    <row r="59343" spans="44:74">
      <c r="AR59343" s="8"/>
      <c r="BV59343" s="38"/>
    </row>
    <row r="59344" spans="44:74">
      <c r="AR59344" s="8"/>
      <c r="BV59344" s="38"/>
    </row>
    <row r="59345" spans="44:74">
      <c r="AR59345" s="8"/>
      <c r="BV59345" s="38"/>
    </row>
    <row r="59346" spans="44:74">
      <c r="AR59346" s="8"/>
      <c r="BV59346" s="38"/>
    </row>
    <row r="59347" spans="44:74">
      <c r="AR59347" s="8"/>
      <c r="BV59347" s="38"/>
    </row>
    <row r="59348" spans="44:74">
      <c r="AR59348" s="8"/>
      <c r="BV59348" s="38"/>
    </row>
    <row r="59349" spans="44:74">
      <c r="AR59349" s="8"/>
      <c r="BV59349" s="38"/>
    </row>
    <row r="59350" spans="44:74">
      <c r="AR59350" s="8"/>
      <c r="BV59350" s="38"/>
    </row>
    <row r="59351" spans="44:74">
      <c r="AR59351" s="8"/>
      <c r="BV59351" s="38"/>
    </row>
    <row r="59352" spans="44:74">
      <c r="AR59352" s="8"/>
      <c r="BV59352" s="38"/>
    </row>
    <row r="59353" spans="44:74">
      <c r="AR59353" s="8"/>
      <c r="BV59353" s="38"/>
    </row>
    <row r="59354" spans="44:74">
      <c r="AR59354" s="8"/>
      <c r="BV59354" s="38"/>
    </row>
    <row r="59355" spans="44:74">
      <c r="AR59355" s="8"/>
      <c r="BV59355" s="38"/>
    </row>
    <row r="59356" spans="44:74">
      <c r="AR59356" s="8"/>
      <c r="BV59356" s="38"/>
    </row>
    <row r="59357" spans="44:74">
      <c r="AR59357" s="8"/>
      <c r="BV59357" s="38"/>
    </row>
    <row r="59358" spans="44:74">
      <c r="AR59358" s="8"/>
      <c r="BV59358" s="38"/>
    </row>
    <row r="59359" spans="44:74">
      <c r="AR59359" s="8"/>
      <c r="BV59359" s="38"/>
    </row>
    <row r="59360" spans="44:74">
      <c r="AR59360" s="8"/>
      <c r="BV59360" s="38"/>
    </row>
    <row r="59361" spans="44:74">
      <c r="AR59361" s="8"/>
      <c r="BV59361" s="38"/>
    </row>
    <row r="59362" spans="44:74">
      <c r="AR59362" s="8"/>
      <c r="BV59362" s="38"/>
    </row>
    <row r="59363" spans="44:74">
      <c r="AR59363" s="8"/>
      <c r="BV59363" s="38"/>
    </row>
    <row r="59364" spans="44:74">
      <c r="AR59364" s="8"/>
      <c r="BV59364" s="38"/>
    </row>
    <row r="59365" spans="44:74">
      <c r="AR59365" s="8"/>
      <c r="BV59365" s="38"/>
    </row>
    <row r="59366" spans="44:74">
      <c r="AR59366" s="8"/>
      <c r="BV59366" s="38"/>
    </row>
    <row r="59367" spans="44:74">
      <c r="AR59367" s="8"/>
      <c r="BV59367" s="38"/>
    </row>
    <row r="59368" spans="44:74">
      <c r="AR59368" s="8"/>
      <c r="BV59368" s="38"/>
    </row>
    <row r="59369" spans="44:74">
      <c r="AR59369" s="8"/>
      <c r="BV59369" s="38"/>
    </row>
    <row r="59370" spans="44:74">
      <c r="AR59370" s="8"/>
      <c r="BV59370" s="38"/>
    </row>
    <row r="59371" spans="44:74">
      <c r="AR59371" s="8"/>
      <c r="BV59371" s="38"/>
    </row>
    <row r="59372" spans="44:74">
      <c r="AR59372" s="8"/>
      <c r="BV59372" s="38"/>
    </row>
    <row r="59373" spans="44:74">
      <c r="AR59373" s="8"/>
      <c r="BV59373" s="38"/>
    </row>
    <row r="59374" spans="44:74">
      <c r="AR59374" s="8"/>
      <c r="BV59374" s="38"/>
    </row>
    <row r="59375" spans="44:74">
      <c r="AR59375" s="8"/>
      <c r="BV59375" s="38"/>
    </row>
    <row r="59376" spans="44:74">
      <c r="AR59376" s="8"/>
      <c r="BV59376" s="38"/>
    </row>
    <row r="59377" spans="44:74">
      <c r="AR59377" s="8"/>
      <c r="BV59377" s="38"/>
    </row>
    <row r="59378" spans="44:74">
      <c r="AR59378" s="8"/>
      <c r="BV59378" s="38"/>
    </row>
    <row r="59379" spans="44:74">
      <c r="AR59379" s="8"/>
      <c r="BV59379" s="38"/>
    </row>
    <row r="59380" spans="44:74">
      <c r="AR59380" s="8"/>
      <c r="BV59380" s="38"/>
    </row>
    <row r="59381" spans="44:74">
      <c r="AR59381" s="8"/>
      <c r="BV59381" s="38"/>
    </row>
    <row r="59382" spans="44:74">
      <c r="AR59382" s="8"/>
      <c r="BV59382" s="38"/>
    </row>
    <row r="59383" spans="44:74">
      <c r="AR59383" s="8"/>
      <c r="BV59383" s="38"/>
    </row>
    <row r="59384" spans="44:74">
      <c r="AR59384" s="8"/>
      <c r="BV59384" s="38"/>
    </row>
    <row r="59385" spans="44:74">
      <c r="AR59385" s="8"/>
      <c r="BV59385" s="38"/>
    </row>
    <row r="59386" spans="44:74">
      <c r="AR59386" s="8"/>
      <c r="BV59386" s="38"/>
    </row>
    <row r="59387" spans="44:74">
      <c r="AR59387" s="8"/>
      <c r="BV59387" s="38"/>
    </row>
    <row r="59388" spans="44:74">
      <c r="AR59388" s="8"/>
      <c r="BV59388" s="38"/>
    </row>
    <row r="59389" spans="44:74">
      <c r="AR59389" s="8"/>
      <c r="BV59389" s="38"/>
    </row>
    <row r="59390" spans="44:74">
      <c r="AR59390" s="8"/>
      <c r="BV59390" s="38"/>
    </row>
    <row r="59391" spans="44:74">
      <c r="AR59391" s="8"/>
      <c r="BV59391" s="38"/>
    </row>
    <row r="59392" spans="44:74">
      <c r="AR59392" s="8"/>
      <c r="BV59392" s="38"/>
    </row>
    <row r="59393" spans="44:74">
      <c r="AR59393" s="8"/>
      <c r="BV59393" s="38"/>
    </row>
    <row r="59394" spans="44:74">
      <c r="AR59394" s="8"/>
      <c r="BV59394" s="38"/>
    </row>
    <row r="59395" spans="44:74">
      <c r="AR59395" s="8"/>
      <c r="BV59395" s="38"/>
    </row>
    <row r="59396" spans="44:74">
      <c r="AR59396" s="8"/>
      <c r="BV59396" s="38"/>
    </row>
    <row r="59397" spans="44:74">
      <c r="AR59397" s="8"/>
      <c r="BV59397" s="38"/>
    </row>
    <row r="59398" spans="44:74">
      <c r="AR59398" s="8"/>
      <c r="BV59398" s="38"/>
    </row>
    <row r="59399" spans="44:74">
      <c r="AR59399" s="8"/>
      <c r="BV59399" s="38"/>
    </row>
    <row r="59400" spans="44:74">
      <c r="AR59400" s="8"/>
      <c r="BV59400" s="38"/>
    </row>
    <row r="59401" spans="44:74">
      <c r="AR59401" s="8"/>
      <c r="BV59401" s="38"/>
    </row>
    <row r="59402" spans="44:74">
      <c r="AR59402" s="8"/>
      <c r="BV59402" s="38"/>
    </row>
    <row r="59403" spans="44:74">
      <c r="AR59403" s="8"/>
      <c r="BV59403" s="38"/>
    </row>
    <row r="59404" spans="44:74">
      <c r="AR59404" s="8"/>
      <c r="BV59404" s="38"/>
    </row>
    <row r="59405" spans="44:74">
      <c r="AR59405" s="8"/>
      <c r="BV59405" s="38"/>
    </row>
    <row r="59406" spans="44:74">
      <c r="AR59406" s="8"/>
      <c r="BV59406" s="38"/>
    </row>
    <row r="59407" spans="44:74">
      <c r="AR59407" s="8"/>
      <c r="BV59407" s="38"/>
    </row>
    <row r="59408" spans="44:74">
      <c r="AR59408" s="8"/>
      <c r="BV59408" s="38"/>
    </row>
    <row r="59409" spans="44:74">
      <c r="AR59409" s="8"/>
      <c r="BV59409" s="38"/>
    </row>
    <row r="59410" spans="44:74">
      <c r="AR59410" s="8"/>
      <c r="BV59410" s="38"/>
    </row>
    <row r="59411" spans="44:74">
      <c r="AR59411" s="8"/>
      <c r="BV59411" s="38"/>
    </row>
    <row r="59412" spans="44:74">
      <c r="AR59412" s="8"/>
      <c r="BV59412" s="38"/>
    </row>
    <row r="59413" spans="44:74">
      <c r="AR59413" s="8"/>
      <c r="BV59413" s="38"/>
    </row>
    <row r="59414" spans="44:74">
      <c r="AR59414" s="8"/>
      <c r="BV59414" s="38"/>
    </row>
    <row r="59415" spans="44:74">
      <c r="AR59415" s="8"/>
      <c r="BV59415" s="38"/>
    </row>
    <row r="59416" spans="44:74">
      <c r="AR59416" s="8"/>
      <c r="BV59416" s="38"/>
    </row>
    <row r="59417" spans="44:74">
      <c r="AR59417" s="8"/>
      <c r="BV59417" s="38"/>
    </row>
    <row r="59418" spans="44:74">
      <c r="AR59418" s="8"/>
      <c r="BV59418" s="38"/>
    </row>
    <row r="59419" spans="44:74">
      <c r="AR59419" s="8"/>
      <c r="BV59419" s="38"/>
    </row>
    <row r="59420" spans="44:74">
      <c r="AR59420" s="8"/>
      <c r="BV59420" s="38"/>
    </row>
    <row r="59421" spans="44:74">
      <c r="AR59421" s="8"/>
      <c r="BV59421" s="38"/>
    </row>
    <row r="59422" spans="44:74">
      <c r="AR59422" s="8"/>
      <c r="BV59422" s="38"/>
    </row>
    <row r="59423" spans="44:74">
      <c r="AR59423" s="8"/>
      <c r="BV59423" s="38"/>
    </row>
    <row r="59424" spans="44:74">
      <c r="AR59424" s="8"/>
      <c r="BV59424" s="38"/>
    </row>
    <row r="59425" spans="44:74">
      <c r="AR59425" s="8"/>
      <c r="BV59425" s="38"/>
    </row>
    <row r="59426" spans="44:74">
      <c r="AR59426" s="8"/>
      <c r="BV59426" s="38"/>
    </row>
    <row r="59427" spans="44:74">
      <c r="AR59427" s="8"/>
      <c r="BV59427" s="38"/>
    </row>
    <row r="59428" spans="44:74">
      <c r="AR59428" s="8"/>
      <c r="BV59428" s="38"/>
    </row>
    <row r="59429" spans="44:74">
      <c r="AR59429" s="8"/>
      <c r="BV59429" s="38"/>
    </row>
    <row r="59430" spans="44:74">
      <c r="AR59430" s="8"/>
      <c r="BV59430" s="38"/>
    </row>
    <row r="59431" spans="44:74">
      <c r="AR59431" s="8"/>
      <c r="BV59431" s="38"/>
    </row>
    <row r="59432" spans="44:74">
      <c r="AR59432" s="8"/>
      <c r="BV59432" s="38"/>
    </row>
    <row r="59433" spans="44:74">
      <c r="AR59433" s="8"/>
      <c r="BV59433" s="38"/>
    </row>
    <row r="59434" spans="44:74">
      <c r="AR59434" s="8"/>
      <c r="BV59434" s="38"/>
    </row>
    <row r="59435" spans="44:74">
      <c r="AR59435" s="8"/>
      <c r="BV59435" s="38"/>
    </row>
    <row r="59436" spans="44:74">
      <c r="AR59436" s="8"/>
      <c r="BV59436" s="38"/>
    </row>
    <row r="59437" spans="44:74">
      <c r="AR59437" s="8"/>
      <c r="BV59437" s="38"/>
    </row>
    <row r="59438" spans="44:74">
      <c r="AR59438" s="8"/>
      <c r="BV59438" s="38"/>
    </row>
    <row r="59439" spans="44:74">
      <c r="AR59439" s="8"/>
      <c r="BV59439" s="38"/>
    </row>
    <row r="59440" spans="44:74">
      <c r="AR59440" s="8"/>
      <c r="BV59440" s="38"/>
    </row>
    <row r="59441" spans="44:74">
      <c r="AR59441" s="8"/>
      <c r="BV59441" s="38"/>
    </row>
    <row r="59442" spans="44:74">
      <c r="AR59442" s="8"/>
      <c r="BV59442" s="38"/>
    </row>
    <row r="59443" spans="44:74">
      <c r="AR59443" s="8"/>
      <c r="BV59443" s="38"/>
    </row>
    <row r="59444" spans="44:74">
      <c r="AR59444" s="8"/>
      <c r="BV59444" s="38"/>
    </row>
    <row r="59445" spans="44:74">
      <c r="AR59445" s="8"/>
      <c r="BV59445" s="38"/>
    </row>
    <row r="59446" spans="44:74">
      <c r="AR59446" s="8"/>
      <c r="BV59446" s="38"/>
    </row>
    <row r="59447" spans="44:74">
      <c r="AR59447" s="8"/>
      <c r="BV59447" s="38"/>
    </row>
    <row r="59448" spans="44:74">
      <c r="AR59448" s="8"/>
      <c r="BV59448" s="38"/>
    </row>
    <row r="59449" spans="44:74">
      <c r="AR59449" s="8"/>
      <c r="BV59449" s="38"/>
    </row>
    <row r="59450" spans="44:74">
      <c r="AR59450" s="8"/>
      <c r="BV59450" s="38"/>
    </row>
    <row r="59451" spans="44:74">
      <c r="AR59451" s="8"/>
      <c r="BV59451" s="38"/>
    </row>
    <row r="59452" spans="44:74">
      <c r="AR59452" s="8"/>
      <c r="BV59452" s="38"/>
    </row>
    <row r="59453" spans="44:74">
      <c r="AR59453" s="8"/>
      <c r="BV59453" s="38"/>
    </row>
    <row r="59454" spans="44:74">
      <c r="AR59454" s="8"/>
      <c r="BV59454" s="38"/>
    </row>
    <row r="59455" spans="44:74">
      <c r="AR59455" s="8"/>
      <c r="BV59455" s="38"/>
    </row>
    <row r="59456" spans="44:74">
      <c r="AR59456" s="8"/>
      <c r="BV59456" s="38"/>
    </row>
    <row r="59457" spans="44:74">
      <c r="AR59457" s="8"/>
      <c r="BV59457" s="38"/>
    </row>
    <row r="59458" spans="44:74">
      <c r="AR59458" s="8"/>
      <c r="BV59458" s="38"/>
    </row>
    <row r="59459" spans="44:74">
      <c r="AR59459" s="8"/>
      <c r="BV59459" s="38"/>
    </row>
    <row r="59460" spans="44:74">
      <c r="AR59460" s="8"/>
      <c r="BV59460" s="38"/>
    </row>
    <row r="59461" spans="44:74">
      <c r="AR59461" s="8"/>
      <c r="BV59461" s="38"/>
    </row>
    <row r="59462" spans="44:74">
      <c r="AR59462" s="8"/>
      <c r="BV59462" s="38"/>
    </row>
    <row r="59463" spans="44:74">
      <c r="AR59463" s="8"/>
      <c r="BV59463" s="38"/>
    </row>
    <row r="59464" spans="44:74">
      <c r="AR59464" s="8"/>
      <c r="BV59464" s="38"/>
    </row>
    <row r="59465" spans="44:74">
      <c r="AR59465" s="8"/>
      <c r="BV59465" s="38"/>
    </row>
    <row r="59466" spans="44:74">
      <c r="AR59466" s="8"/>
      <c r="BV59466" s="38"/>
    </row>
    <row r="59467" spans="44:74">
      <c r="AR59467" s="8"/>
      <c r="BV59467" s="38"/>
    </row>
    <row r="59468" spans="44:74">
      <c r="AR59468" s="8"/>
      <c r="BV59468" s="38"/>
    </row>
    <row r="59469" spans="44:74">
      <c r="AR59469" s="8"/>
      <c r="BV59469" s="38"/>
    </row>
    <row r="59470" spans="44:74">
      <c r="AR59470" s="8"/>
      <c r="BV59470" s="38"/>
    </row>
    <row r="59471" spans="44:74">
      <c r="AR59471" s="8"/>
      <c r="BV59471" s="38"/>
    </row>
    <row r="59472" spans="44:74">
      <c r="AR59472" s="8"/>
      <c r="BV59472" s="38"/>
    </row>
    <row r="59473" spans="44:74">
      <c r="AR59473" s="8"/>
      <c r="BV59473" s="38"/>
    </row>
    <row r="59474" spans="44:74">
      <c r="AR59474" s="8"/>
      <c r="BV59474" s="38"/>
    </row>
    <row r="59475" spans="44:74">
      <c r="AR59475" s="8"/>
      <c r="BV59475" s="38"/>
    </row>
    <row r="59476" spans="44:74">
      <c r="AR59476" s="8"/>
      <c r="BV59476" s="38"/>
    </row>
    <row r="59477" spans="44:74">
      <c r="AR59477" s="8"/>
      <c r="BV59477" s="38"/>
    </row>
    <row r="59478" spans="44:74">
      <c r="AR59478" s="8"/>
      <c r="BV59478" s="38"/>
    </row>
    <row r="59479" spans="44:74">
      <c r="AR59479" s="8"/>
      <c r="BV59479" s="38"/>
    </row>
    <row r="59480" spans="44:74">
      <c r="AR59480" s="8"/>
      <c r="BV59480" s="38"/>
    </row>
    <row r="59481" spans="44:74">
      <c r="AR59481" s="8"/>
      <c r="BV59481" s="38"/>
    </row>
    <row r="59482" spans="44:74">
      <c r="AR59482" s="8"/>
      <c r="BV59482" s="38"/>
    </row>
    <row r="59483" spans="44:74">
      <c r="AR59483" s="8"/>
      <c r="BV59483" s="38"/>
    </row>
    <row r="59484" spans="44:74">
      <c r="AR59484" s="8"/>
      <c r="BV59484" s="38"/>
    </row>
    <row r="59485" spans="44:74">
      <c r="AR59485" s="8"/>
      <c r="BV59485" s="38"/>
    </row>
    <row r="59486" spans="44:74">
      <c r="AR59486" s="8"/>
      <c r="BV59486" s="38"/>
    </row>
    <row r="59487" spans="44:74">
      <c r="AR59487" s="8"/>
      <c r="BV59487" s="38"/>
    </row>
    <row r="59488" spans="44:74">
      <c r="AR59488" s="8"/>
      <c r="BV59488" s="38"/>
    </row>
    <row r="59489" spans="44:74">
      <c r="AR59489" s="8"/>
      <c r="BV59489" s="38"/>
    </row>
    <row r="59490" spans="44:74">
      <c r="AR59490" s="8"/>
      <c r="BV59490" s="38"/>
    </row>
    <row r="59491" spans="44:74">
      <c r="AR59491" s="8"/>
      <c r="BV59491" s="38"/>
    </row>
    <row r="59492" spans="44:74">
      <c r="AR59492" s="8"/>
      <c r="BV59492" s="38"/>
    </row>
    <row r="59493" spans="44:74">
      <c r="AR59493" s="8"/>
      <c r="BV59493" s="38"/>
    </row>
    <row r="59494" spans="44:74">
      <c r="AR59494" s="8"/>
      <c r="BV59494" s="38"/>
    </row>
    <row r="59495" spans="44:74">
      <c r="AR59495" s="8"/>
      <c r="BV59495" s="38"/>
    </row>
    <row r="59496" spans="44:74">
      <c r="AR59496" s="8"/>
      <c r="BV59496" s="38"/>
    </row>
    <row r="59497" spans="44:74">
      <c r="AR59497" s="8"/>
      <c r="BV59497" s="38"/>
    </row>
    <row r="59498" spans="44:74">
      <c r="AR59498" s="8"/>
      <c r="BV59498" s="38"/>
    </row>
    <row r="59499" spans="44:74">
      <c r="AR59499" s="8"/>
      <c r="BV59499" s="38"/>
    </row>
    <row r="59500" spans="44:74">
      <c r="AR59500" s="8"/>
      <c r="BV59500" s="38"/>
    </row>
    <row r="59501" spans="44:74">
      <c r="AR59501" s="8"/>
      <c r="BV59501" s="38"/>
    </row>
    <row r="59502" spans="44:74">
      <c r="AR59502" s="8"/>
      <c r="BV59502" s="38"/>
    </row>
    <row r="59503" spans="44:74">
      <c r="AR59503" s="8"/>
      <c r="BV59503" s="38"/>
    </row>
    <row r="59504" spans="44:74">
      <c r="AR59504" s="8"/>
      <c r="BV59504" s="38"/>
    </row>
    <row r="59505" spans="44:74">
      <c r="AR59505" s="8"/>
      <c r="BV59505" s="38"/>
    </row>
    <row r="59506" spans="44:74">
      <c r="AR59506" s="8"/>
      <c r="BV59506" s="38"/>
    </row>
    <row r="59507" spans="44:74">
      <c r="AR59507" s="8"/>
      <c r="BV59507" s="38"/>
    </row>
    <row r="59508" spans="44:74">
      <c r="AR59508" s="8"/>
      <c r="BV59508" s="38"/>
    </row>
    <row r="59509" spans="44:74">
      <c r="AR59509" s="8"/>
      <c r="BV59509" s="38"/>
    </row>
    <row r="59510" spans="44:74">
      <c r="AR59510" s="8"/>
      <c r="BV59510" s="38"/>
    </row>
    <row r="59511" spans="44:74">
      <c r="AR59511" s="8"/>
      <c r="BV59511" s="38"/>
    </row>
    <row r="59512" spans="44:74">
      <c r="AR59512" s="8"/>
      <c r="BV59512" s="38"/>
    </row>
    <row r="59513" spans="44:74">
      <c r="AR59513" s="8"/>
      <c r="BV59513" s="38"/>
    </row>
    <row r="59514" spans="44:74">
      <c r="AR59514" s="8"/>
      <c r="BV59514" s="38"/>
    </row>
    <row r="59515" spans="44:74">
      <c r="AR59515" s="8"/>
      <c r="BV59515" s="38"/>
    </row>
    <row r="59516" spans="44:74">
      <c r="AR59516" s="8"/>
      <c r="BV59516" s="38"/>
    </row>
    <row r="59517" spans="44:74">
      <c r="AR59517" s="8"/>
      <c r="BV59517" s="38"/>
    </row>
    <row r="59518" spans="44:74">
      <c r="AR59518" s="8"/>
      <c r="BV59518" s="38"/>
    </row>
    <row r="59519" spans="44:74">
      <c r="AR59519" s="8"/>
      <c r="BV59519" s="38"/>
    </row>
    <row r="59520" spans="44:74">
      <c r="AR59520" s="8"/>
      <c r="BV59520" s="38"/>
    </row>
    <row r="59521" spans="44:74">
      <c r="AR59521" s="8"/>
      <c r="BV59521" s="38"/>
    </row>
    <row r="59522" spans="44:74">
      <c r="AR59522" s="8"/>
      <c r="BV59522" s="38"/>
    </row>
    <row r="59523" spans="44:74">
      <c r="AR59523" s="8"/>
      <c r="BV59523" s="38"/>
    </row>
    <row r="59524" spans="44:74">
      <c r="AR59524" s="8"/>
      <c r="BV59524" s="38"/>
    </row>
    <row r="59525" spans="44:74">
      <c r="AR59525" s="8"/>
      <c r="BV59525" s="38"/>
    </row>
    <row r="59526" spans="44:74">
      <c r="AR59526" s="8"/>
      <c r="BV59526" s="38"/>
    </row>
    <row r="59527" spans="44:74">
      <c r="AR59527" s="8"/>
      <c r="BV59527" s="38"/>
    </row>
    <row r="59528" spans="44:74">
      <c r="AR59528" s="8"/>
      <c r="BV59528" s="38"/>
    </row>
    <row r="59529" spans="44:74">
      <c r="AR59529" s="8"/>
      <c r="BV59529" s="38"/>
    </row>
    <row r="59530" spans="44:74">
      <c r="AR59530" s="8"/>
      <c r="BV59530" s="38"/>
    </row>
    <row r="59531" spans="44:74">
      <c r="AR59531" s="8"/>
      <c r="BV59531" s="38"/>
    </row>
    <row r="59532" spans="44:74">
      <c r="AR59532" s="8"/>
      <c r="BV59532" s="38"/>
    </row>
    <row r="59533" spans="44:74">
      <c r="AR59533" s="8"/>
      <c r="BV59533" s="38"/>
    </row>
    <row r="59534" spans="44:74">
      <c r="AR59534" s="8"/>
      <c r="BV59534" s="38"/>
    </row>
    <row r="59535" spans="44:74">
      <c r="AR59535" s="8"/>
      <c r="BV59535" s="38"/>
    </row>
    <row r="59536" spans="44:74">
      <c r="AR59536" s="8"/>
      <c r="BV59536" s="38"/>
    </row>
    <row r="59537" spans="44:74">
      <c r="AR59537" s="8"/>
      <c r="BV59537" s="38"/>
    </row>
    <row r="59538" spans="44:74">
      <c r="AR59538" s="8"/>
      <c r="BV59538" s="38"/>
    </row>
    <row r="59539" spans="44:74">
      <c r="AR59539" s="8"/>
      <c r="BV59539" s="38"/>
    </row>
    <row r="59540" spans="44:74">
      <c r="AR59540" s="8"/>
      <c r="BV59540" s="38"/>
    </row>
    <row r="59541" spans="44:74">
      <c r="AR59541" s="8"/>
      <c r="BV59541" s="38"/>
    </row>
    <row r="59542" spans="44:74">
      <c r="AR59542" s="8"/>
      <c r="BV59542" s="38"/>
    </row>
    <row r="59543" spans="44:74">
      <c r="AR59543" s="8"/>
      <c r="BV59543" s="38"/>
    </row>
    <row r="59544" spans="44:74">
      <c r="AR59544" s="8"/>
      <c r="BV59544" s="38"/>
    </row>
    <row r="59545" spans="44:74">
      <c r="AR59545" s="8"/>
      <c r="BV59545" s="38"/>
    </row>
    <row r="59546" spans="44:74">
      <c r="AR59546" s="8"/>
      <c r="BV59546" s="38"/>
    </row>
    <row r="59547" spans="44:74">
      <c r="AR59547" s="8"/>
      <c r="BV59547" s="38"/>
    </row>
    <row r="59548" spans="44:74">
      <c r="AR59548" s="8"/>
      <c r="BV59548" s="38"/>
    </row>
    <row r="59549" spans="44:74">
      <c r="AR59549" s="8"/>
      <c r="BV59549" s="38"/>
    </row>
    <row r="59550" spans="44:74">
      <c r="AR59550" s="8"/>
      <c r="BV59550" s="38"/>
    </row>
    <row r="59551" spans="44:74">
      <c r="AR59551" s="8"/>
      <c r="BV59551" s="38"/>
    </row>
    <row r="59552" spans="44:74">
      <c r="AR59552" s="8"/>
      <c r="BV59552" s="38"/>
    </row>
    <row r="59553" spans="44:74">
      <c r="AR59553" s="8"/>
      <c r="BV59553" s="38"/>
    </row>
    <row r="59554" spans="44:74">
      <c r="AR59554" s="8"/>
      <c r="BV59554" s="38"/>
    </row>
    <row r="59555" spans="44:74">
      <c r="AR59555" s="8"/>
      <c r="BV59555" s="38"/>
    </row>
    <row r="59556" spans="44:74">
      <c r="AR59556" s="8"/>
      <c r="BV59556" s="38"/>
    </row>
    <row r="59557" spans="44:74">
      <c r="AR59557" s="8"/>
      <c r="BV59557" s="38"/>
    </row>
    <row r="59558" spans="44:74">
      <c r="AR59558" s="8"/>
      <c r="BV59558" s="38"/>
    </row>
    <row r="59559" spans="44:74">
      <c r="AR59559" s="8"/>
      <c r="BV59559" s="38"/>
    </row>
    <row r="59560" spans="44:74">
      <c r="AR59560" s="8"/>
      <c r="BV59560" s="38"/>
    </row>
    <row r="59561" spans="44:74">
      <c r="AR59561" s="8"/>
      <c r="BV59561" s="38"/>
    </row>
    <row r="59562" spans="44:74">
      <c r="AR59562" s="8"/>
      <c r="BV59562" s="38"/>
    </row>
    <row r="59563" spans="44:74">
      <c r="AR59563" s="8"/>
      <c r="BV59563" s="38"/>
    </row>
    <row r="59564" spans="44:74">
      <c r="AR59564" s="8"/>
      <c r="BV59564" s="38"/>
    </row>
    <row r="59565" spans="44:74">
      <c r="AR59565" s="8"/>
      <c r="BV59565" s="38"/>
    </row>
    <row r="59566" spans="44:74">
      <c r="AR59566" s="8"/>
      <c r="BV59566" s="38"/>
    </row>
    <row r="59567" spans="44:74">
      <c r="AR59567" s="8"/>
      <c r="BV59567" s="38"/>
    </row>
    <row r="59568" spans="44:74">
      <c r="AR59568" s="8"/>
      <c r="BV59568" s="38"/>
    </row>
    <row r="59569" spans="44:74">
      <c r="AR59569" s="8"/>
      <c r="BV59569" s="38"/>
    </row>
    <row r="59570" spans="44:74">
      <c r="AR59570" s="8"/>
      <c r="BV59570" s="38"/>
    </row>
    <row r="59571" spans="44:74">
      <c r="AR59571" s="8"/>
      <c r="BV59571" s="38"/>
    </row>
    <row r="59572" spans="44:74">
      <c r="AR59572" s="8"/>
      <c r="BV59572" s="38"/>
    </row>
    <row r="59573" spans="44:74">
      <c r="AR59573" s="8"/>
      <c r="BV59573" s="38"/>
    </row>
    <row r="59574" spans="44:74">
      <c r="AR59574" s="8"/>
      <c r="BV59574" s="38"/>
    </row>
    <row r="59575" spans="44:74">
      <c r="AR59575" s="8"/>
      <c r="BV59575" s="38"/>
    </row>
    <row r="59576" spans="44:74">
      <c r="AR59576" s="8"/>
      <c r="BV59576" s="38"/>
    </row>
    <row r="59577" spans="44:74">
      <c r="AR59577" s="8"/>
      <c r="BV59577" s="38"/>
    </row>
    <row r="59578" spans="44:74">
      <c r="AR59578" s="8"/>
      <c r="BV59578" s="38"/>
    </row>
    <row r="59579" spans="44:74">
      <c r="AR59579" s="8"/>
      <c r="BV59579" s="38"/>
    </row>
    <row r="59580" spans="44:74">
      <c r="AR59580" s="8"/>
      <c r="BV59580" s="38"/>
    </row>
    <row r="59581" spans="44:74">
      <c r="AR59581" s="8"/>
      <c r="BV59581" s="38"/>
    </row>
    <row r="59582" spans="44:74">
      <c r="AR59582" s="8"/>
      <c r="BV59582" s="38"/>
    </row>
    <row r="59583" spans="44:74">
      <c r="AR59583" s="8"/>
      <c r="BV59583" s="38"/>
    </row>
    <row r="59584" spans="44:74">
      <c r="AR59584" s="8"/>
      <c r="BV59584" s="38"/>
    </row>
    <row r="59585" spans="44:74">
      <c r="AR59585" s="8"/>
      <c r="BV59585" s="38"/>
    </row>
    <row r="59586" spans="44:74">
      <c r="AR59586" s="8"/>
      <c r="BV59586" s="38"/>
    </row>
    <row r="59587" spans="44:74">
      <c r="AR59587" s="8"/>
      <c r="BV59587" s="38"/>
    </row>
    <row r="59588" spans="44:74">
      <c r="AR59588" s="8"/>
      <c r="BV59588" s="38"/>
    </row>
    <row r="59589" spans="44:74">
      <c r="AR59589" s="8"/>
      <c r="BV59589" s="38"/>
    </row>
    <row r="59590" spans="44:74">
      <c r="AR59590" s="8"/>
      <c r="BV59590" s="38"/>
    </row>
    <row r="59591" spans="44:74">
      <c r="AR59591" s="8"/>
      <c r="BV59591" s="38"/>
    </row>
    <row r="59592" spans="44:74">
      <c r="AR59592" s="8"/>
      <c r="BV59592" s="38"/>
    </row>
    <row r="59593" spans="44:74">
      <c r="AR59593" s="8"/>
      <c r="BV59593" s="38"/>
    </row>
    <row r="59594" spans="44:74">
      <c r="AR59594" s="8"/>
      <c r="BV59594" s="38"/>
    </row>
    <row r="59595" spans="44:74">
      <c r="AR59595" s="8"/>
      <c r="BV59595" s="38"/>
    </row>
    <row r="59596" spans="44:74">
      <c r="AR59596" s="8"/>
      <c r="BV59596" s="38"/>
    </row>
    <row r="59597" spans="44:74">
      <c r="AR59597" s="8"/>
      <c r="BV59597" s="38"/>
    </row>
    <row r="59598" spans="44:74">
      <c r="AR59598" s="8"/>
      <c r="BV59598" s="38"/>
    </row>
    <row r="59599" spans="44:74">
      <c r="AR59599" s="8"/>
      <c r="BV59599" s="38"/>
    </row>
    <row r="59600" spans="44:74">
      <c r="AR59600" s="8"/>
      <c r="BV59600" s="38"/>
    </row>
    <row r="59601" spans="44:74">
      <c r="AR59601" s="8"/>
      <c r="BV59601" s="38"/>
    </row>
    <row r="59602" spans="44:74">
      <c r="AR59602" s="8"/>
      <c r="BV59602" s="38"/>
    </row>
    <row r="59603" spans="44:74">
      <c r="AR59603" s="8"/>
      <c r="BV59603" s="38"/>
    </row>
    <row r="59604" spans="44:74">
      <c r="AR59604" s="8"/>
      <c r="BV59604" s="38"/>
    </row>
    <row r="59605" spans="44:74">
      <c r="AR59605" s="8"/>
      <c r="BV59605" s="38"/>
    </row>
    <row r="59606" spans="44:74">
      <c r="AR59606" s="8"/>
      <c r="BV59606" s="38"/>
    </row>
    <row r="59607" spans="44:74">
      <c r="AR59607" s="8"/>
      <c r="BV59607" s="38"/>
    </row>
    <row r="59608" spans="44:74">
      <c r="AR59608" s="8"/>
      <c r="BV59608" s="38"/>
    </row>
    <row r="59609" spans="44:74">
      <c r="AR59609" s="8"/>
      <c r="BV59609" s="38"/>
    </row>
    <row r="59610" spans="44:74">
      <c r="AR59610" s="8"/>
      <c r="BV59610" s="38"/>
    </row>
    <row r="59611" spans="44:74">
      <c r="AR59611" s="8"/>
      <c r="BV59611" s="38"/>
    </row>
    <row r="59612" spans="44:74">
      <c r="AR59612" s="8"/>
      <c r="BV59612" s="38"/>
    </row>
    <row r="59613" spans="44:74">
      <c r="AR59613" s="8"/>
      <c r="BV59613" s="38"/>
    </row>
    <row r="59614" spans="44:74">
      <c r="AR59614" s="8"/>
      <c r="BV59614" s="38"/>
    </row>
    <row r="59615" spans="44:74">
      <c r="AR59615" s="8"/>
      <c r="BV59615" s="38"/>
    </row>
    <row r="59616" spans="44:74">
      <c r="AR59616" s="8"/>
      <c r="BV59616" s="38"/>
    </row>
    <row r="59617" spans="44:74">
      <c r="AR59617" s="8"/>
      <c r="BV59617" s="38"/>
    </row>
    <row r="59618" spans="44:74">
      <c r="AR59618" s="8"/>
      <c r="BV59618" s="38"/>
    </row>
    <row r="59619" spans="44:74">
      <c r="AR59619" s="8"/>
      <c r="BV59619" s="38"/>
    </row>
    <row r="59620" spans="44:74">
      <c r="AR59620" s="8"/>
      <c r="BV59620" s="38"/>
    </row>
    <row r="59621" spans="44:74">
      <c r="AR59621" s="8"/>
      <c r="BV59621" s="38"/>
    </row>
    <row r="59622" spans="44:74">
      <c r="AR59622" s="8"/>
      <c r="BV59622" s="38"/>
    </row>
    <row r="59623" spans="44:74">
      <c r="AR59623" s="8"/>
      <c r="BV59623" s="38"/>
    </row>
    <row r="59624" spans="44:74">
      <c r="AR59624" s="8"/>
      <c r="BV59624" s="38"/>
    </row>
    <row r="59625" spans="44:74">
      <c r="AR59625" s="8"/>
      <c r="BV59625" s="38"/>
    </row>
    <row r="59626" spans="44:74">
      <c r="AR59626" s="8"/>
      <c r="BV59626" s="38"/>
    </row>
    <row r="59627" spans="44:74">
      <c r="AR59627" s="8"/>
      <c r="BV59627" s="38"/>
    </row>
    <row r="59628" spans="44:74">
      <c r="AR59628" s="8"/>
      <c r="BV59628" s="38"/>
    </row>
    <row r="59629" spans="44:74">
      <c r="AR59629" s="8"/>
      <c r="BV59629" s="38"/>
    </row>
    <row r="59630" spans="44:74">
      <c r="AR59630" s="8"/>
      <c r="BV59630" s="38"/>
    </row>
    <row r="59631" spans="44:74">
      <c r="AR59631" s="8"/>
      <c r="BV59631" s="38"/>
    </row>
    <row r="59632" spans="44:74">
      <c r="AR59632" s="8"/>
      <c r="BV59632" s="38"/>
    </row>
    <row r="59633" spans="44:74">
      <c r="AR59633" s="8"/>
      <c r="BV59633" s="38"/>
    </row>
    <row r="59634" spans="44:74">
      <c r="AR59634" s="8"/>
      <c r="BV59634" s="38"/>
    </row>
    <row r="59635" spans="44:74">
      <c r="AR59635" s="8"/>
      <c r="BV59635" s="38"/>
    </row>
    <row r="59636" spans="44:74">
      <c r="AR59636" s="8"/>
      <c r="BV59636" s="38"/>
    </row>
    <row r="59637" spans="44:74">
      <c r="AR59637" s="8"/>
      <c r="BV59637" s="38"/>
    </row>
    <row r="59638" spans="44:74">
      <c r="AR59638" s="8"/>
      <c r="BV59638" s="38"/>
    </row>
    <row r="59639" spans="44:74">
      <c r="AR59639" s="8"/>
      <c r="BV59639" s="38"/>
    </row>
    <row r="59640" spans="44:74">
      <c r="AR59640" s="8"/>
      <c r="BV59640" s="38"/>
    </row>
    <row r="59641" spans="44:74">
      <c r="AR59641" s="8"/>
      <c r="BV59641" s="38"/>
    </row>
    <row r="59642" spans="44:74">
      <c r="AR59642" s="8"/>
      <c r="BV59642" s="38"/>
    </row>
    <row r="59643" spans="44:74">
      <c r="AR59643" s="8"/>
      <c r="BV59643" s="38"/>
    </row>
    <row r="59644" spans="44:74">
      <c r="AR59644" s="8"/>
      <c r="BV59644" s="38"/>
    </row>
    <row r="59645" spans="44:74">
      <c r="AR59645" s="8"/>
      <c r="BV59645" s="38"/>
    </row>
    <row r="59646" spans="44:74">
      <c r="AR59646" s="8"/>
      <c r="BV59646" s="38"/>
    </row>
    <row r="59647" spans="44:74">
      <c r="AR59647" s="8"/>
      <c r="BV59647" s="38"/>
    </row>
    <row r="59648" spans="44:74">
      <c r="AR59648" s="8"/>
      <c r="BV59648" s="38"/>
    </row>
    <row r="59649" spans="44:74">
      <c r="AR59649" s="8"/>
      <c r="BV59649" s="38"/>
    </row>
    <row r="59650" spans="44:74">
      <c r="AR59650" s="8"/>
      <c r="BV59650" s="38"/>
    </row>
    <row r="59651" spans="44:74">
      <c r="AR59651" s="8"/>
      <c r="BV59651" s="38"/>
    </row>
    <row r="59652" spans="44:74">
      <c r="AR59652" s="8"/>
      <c r="BV59652" s="38"/>
    </row>
    <row r="59653" spans="44:74">
      <c r="AR59653" s="8"/>
      <c r="BV59653" s="38"/>
    </row>
    <row r="59654" spans="44:74">
      <c r="AR59654" s="8"/>
      <c r="BV59654" s="38"/>
    </row>
    <row r="59655" spans="44:74">
      <c r="AR59655" s="8"/>
      <c r="BV59655" s="38"/>
    </row>
    <row r="59656" spans="44:74">
      <c r="AR59656" s="8"/>
      <c r="BV59656" s="38"/>
    </row>
    <row r="59657" spans="44:74">
      <c r="AR59657" s="8"/>
      <c r="BV59657" s="38"/>
    </row>
    <row r="59658" spans="44:74">
      <c r="AR59658" s="8"/>
      <c r="BV59658" s="38"/>
    </row>
    <row r="59659" spans="44:74">
      <c r="AR59659" s="8"/>
      <c r="BV59659" s="38"/>
    </row>
    <row r="59660" spans="44:74">
      <c r="AR59660" s="8"/>
      <c r="BV59660" s="38"/>
    </row>
    <row r="59661" spans="44:74">
      <c r="AR59661" s="8"/>
      <c r="BV59661" s="38"/>
    </row>
    <row r="59662" spans="44:74">
      <c r="AR59662" s="8"/>
      <c r="BV59662" s="38"/>
    </row>
    <row r="59663" spans="44:74">
      <c r="AR59663" s="8"/>
      <c r="BV59663" s="38"/>
    </row>
    <row r="59664" spans="44:74">
      <c r="AR59664" s="8"/>
      <c r="BV59664" s="38"/>
    </row>
    <row r="59665" spans="44:74">
      <c r="AR59665" s="8"/>
      <c r="BV59665" s="38"/>
    </row>
    <row r="59666" spans="44:74">
      <c r="AR59666" s="8"/>
      <c r="BV59666" s="38"/>
    </row>
    <row r="59667" spans="44:74">
      <c r="AR59667" s="8"/>
      <c r="BV59667" s="38"/>
    </row>
    <row r="59668" spans="44:74">
      <c r="AR59668" s="8"/>
      <c r="BV59668" s="38"/>
    </row>
    <row r="59669" spans="44:74">
      <c r="AR59669" s="8"/>
      <c r="BV59669" s="38"/>
    </row>
    <row r="59670" spans="44:74">
      <c r="AR59670" s="8"/>
      <c r="BV59670" s="38"/>
    </row>
    <row r="59671" spans="44:74">
      <c r="AR59671" s="8"/>
      <c r="BV59671" s="38"/>
    </row>
    <row r="59672" spans="44:74">
      <c r="AR59672" s="8"/>
      <c r="BV59672" s="38"/>
    </row>
    <row r="59673" spans="44:74">
      <c r="AR59673" s="8"/>
      <c r="BV59673" s="38"/>
    </row>
    <row r="59674" spans="44:74">
      <c r="AR59674" s="8"/>
      <c r="BV59674" s="38"/>
    </row>
    <row r="59675" spans="44:74">
      <c r="AR59675" s="8"/>
      <c r="BV59675" s="38"/>
    </row>
    <row r="59676" spans="44:74">
      <c r="AR59676" s="8"/>
      <c r="BV59676" s="38"/>
    </row>
    <row r="59677" spans="44:74">
      <c r="AR59677" s="8"/>
      <c r="BV59677" s="38"/>
    </row>
    <row r="59678" spans="44:74">
      <c r="AR59678" s="8"/>
      <c r="BV59678" s="38"/>
    </row>
    <row r="59679" spans="44:74">
      <c r="AR59679" s="8"/>
      <c r="BV59679" s="38"/>
    </row>
    <row r="59680" spans="44:74">
      <c r="AR59680" s="8"/>
      <c r="BV59680" s="38"/>
    </row>
    <row r="59681" spans="44:74">
      <c r="AR59681" s="8"/>
      <c r="BV59681" s="38"/>
    </row>
    <row r="59682" spans="44:74">
      <c r="AR59682" s="8"/>
      <c r="BV59682" s="38"/>
    </row>
    <row r="59683" spans="44:74">
      <c r="AR59683" s="8"/>
      <c r="BV59683" s="38"/>
    </row>
    <row r="59684" spans="44:74">
      <c r="AR59684" s="8"/>
      <c r="BV59684" s="38"/>
    </row>
    <row r="59685" spans="44:74">
      <c r="AR59685" s="8"/>
      <c r="BV59685" s="38"/>
    </row>
    <row r="59686" spans="44:74">
      <c r="AR59686" s="8"/>
      <c r="BV59686" s="38"/>
    </row>
    <row r="59687" spans="44:74">
      <c r="AR59687" s="8"/>
      <c r="BV59687" s="38"/>
    </row>
    <row r="59688" spans="44:74">
      <c r="AR59688" s="8"/>
      <c r="BV59688" s="38"/>
    </row>
    <row r="59689" spans="44:74">
      <c r="AR59689" s="8"/>
      <c r="BV59689" s="38"/>
    </row>
    <row r="59690" spans="44:74">
      <c r="AR59690" s="8"/>
      <c r="BV59690" s="38"/>
    </row>
    <row r="59691" spans="44:74">
      <c r="AR59691" s="8"/>
      <c r="BV59691" s="38"/>
    </row>
    <row r="59692" spans="44:74">
      <c r="AR59692" s="8"/>
      <c r="BV59692" s="38"/>
    </row>
    <row r="59693" spans="44:74">
      <c r="AR59693" s="8"/>
      <c r="BV59693" s="38"/>
    </row>
    <row r="59694" spans="44:74">
      <c r="AR59694" s="8"/>
      <c r="BV59694" s="38"/>
    </row>
    <row r="59695" spans="44:74">
      <c r="AR59695" s="8"/>
      <c r="BV59695" s="38"/>
    </row>
    <row r="59696" spans="44:74">
      <c r="AR59696" s="8"/>
      <c r="BV59696" s="38"/>
    </row>
    <row r="59697" spans="44:74">
      <c r="AR59697" s="8"/>
      <c r="BV59697" s="38"/>
    </row>
    <row r="59698" spans="44:74">
      <c r="AR59698" s="8"/>
      <c r="BV59698" s="38"/>
    </row>
    <row r="59699" spans="44:74">
      <c r="AR59699" s="8"/>
      <c r="BV59699" s="38"/>
    </row>
    <row r="59700" spans="44:74">
      <c r="AR59700" s="8"/>
      <c r="BV59700" s="38"/>
    </row>
    <row r="59701" spans="44:74">
      <c r="AR59701" s="8"/>
      <c r="BV59701" s="38"/>
    </row>
    <row r="59702" spans="44:74">
      <c r="AR59702" s="8"/>
      <c r="BV59702" s="38"/>
    </row>
    <row r="59703" spans="44:74">
      <c r="AR59703" s="8"/>
      <c r="BV59703" s="38"/>
    </row>
    <row r="59704" spans="44:74">
      <c r="AR59704" s="8"/>
      <c r="BV59704" s="38"/>
    </row>
    <row r="59705" spans="44:74">
      <c r="AR59705" s="8"/>
      <c r="BV59705" s="38"/>
    </row>
    <row r="59706" spans="44:74">
      <c r="AR59706" s="8"/>
      <c r="BV59706" s="38"/>
    </row>
    <row r="59707" spans="44:74">
      <c r="AR59707" s="8"/>
      <c r="BV59707" s="38"/>
    </row>
    <row r="59708" spans="44:74">
      <c r="AR59708" s="8"/>
      <c r="BV59708" s="38"/>
    </row>
    <row r="59709" spans="44:74">
      <c r="AR59709" s="8"/>
      <c r="BV59709" s="38"/>
    </row>
    <row r="59710" spans="44:74">
      <c r="AR59710" s="8"/>
      <c r="BV59710" s="38"/>
    </row>
    <row r="59711" spans="44:74">
      <c r="AR59711" s="8"/>
      <c r="BV59711" s="38"/>
    </row>
    <row r="59712" spans="44:74">
      <c r="AR59712" s="8"/>
      <c r="BV59712" s="38"/>
    </row>
    <row r="59713" spans="44:74">
      <c r="AR59713" s="8"/>
      <c r="BV59713" s="38"/>
    </row>
    <row r="59714" spans="44:74">
      <c r="AR59714" s="8"/>
      <c r="BV59714" s="38"/>
    </row>
    <row r="59715" spans="44:74">
      <c r="AR59715" s="8"/>
      <c r="BV59715" s="38"/>
    </row>
    <row r="59716" spans="44:74">
      <c r="AR59716" s="8"/>
      <c r="BV59716" s="38"/>
    </row>
    <row r="59717" spans="44:74">
      <c r="AR59717" s="8"/>
      <c r="BV59717" s="38"/>
    </row>
    <row r="59718" spans="44:74">
      <c r="AR59718" s="8"/>
      <c r="BV59718" s="38"/>
    </row>
    <row r="59719" spans="44:74">
      <c r="AR59719" s="8"/>
      <c r="BV59719" s="38"/>
    </row>
    <row r="59720" spans="44:74">
      <c r="AR59720" s="8"/>
      <c r="BV59720" s="38"/>
    </row>
    <row r="59721" spans="44:74">
      <c r="AR59721" s="8"/>
      <c r="BV59721" s="38"/>
    </row>
    <row r="59722" spans="44:74">
      <c r="AR59722" s="8"/>
      <c r="BV59722" s="38"/>
    </row>
    <row r="59723" spans="44:74">
      <c r="AR59723" s="8"/>
      <c r="BV59723" s="38"/>
    </row>
    <row r="59724" spans="44:74">
      <c r="AR59724" s="8"/>
      <c r="BV59724" s="38"/>
    </row>
    <row r="59725" spans="44:74">
      <c r="AR59725" s="8"/>
      <c r="BV59725" s="38"/>
    </row>
    <row r="59726" spans="44:74">
      <c r="AR59726" s="8"/>
      <c r="BV59726" s="38"/>
    </row>
    <row r="59727" spans="44:74">
      <c r="AR59727" s="8"/>
      <c r="BV59727" s="38"/>
    </row>
    <row r="59728" spans="44:74">
      <c r="AR59728" s="8"/>
      <c r="BV59728" s="38"/>
    </row>
    <row r="59729" spans="44:74">
      <c r="AR59729" s="8"/>
      <c r="BV59729" s="38"/>
    </row>
    <row r="59730" spans="44:74">
      <c r="AR59730" s="8"/>
      <c r="BV59730" s="38"/>
    </row>
    <row r="59731" spans="44:74">
      <c r="AR59731" s="8"/>
      <c r="BV59731" s="38"/>
    </row>
    <row r="59732" spans="44:74">
      <c r="AR59732" s="8"/>
      <c r="BV59732" s="38"/>
    </row>
    <row r="59733" spans="44:74">
      <c r="AR59733" s="8"/>
      <c r="BV59733" s="38"/>
    </row>
    <row r="59734" spans="44:74">
      <c r="AR59734" s="8"/>
      <c r="BV59734" s="38"/>
    </row>
    <row r="59735" spans="44:74">
      <c r="AR59735" s="8"/>
      <c r="BV59735" s="38"/>
    </row>
    <row r="59736" spans="44:74">
      <c r="AR59736" s="8"/>
      <c r="BV59736" s="38"/>
    </row>
    <row r="59737" spans="44:74">
      <c r="AR59737" s="8"/>
      <c r="BV59737" s="38"/>
    </row>
    <row r="59738" spans="44:74">
      <c r="AR59738" s="8"/>
      <c r="BV59738" s="38"/>
    </row>
    <row r="59739" spans="44:74">
      <c r="AR59739" s="8"/>
      <c r="BV59739" s="38"/>
    </row>
    <row r="59740" spans="44:74">
      <c r="AR59740" s="8"/>
      <c r="BV59740" s="38"/>
    </row>
    <row r="59741" spans="44:74">
      <c r="AR59741" s="8"/>
      <c r="BV59741" s="38"/>
    </row>
    <row r="59742" spans="44:74">
      <c r="AR59742" s="8"/>
      <c r="BV59742" s="38"/>
    </row>
    <row r="59743" spans="44:74">
      <c r="AR59743" s="8"/>
      <c r="BV59743" s="38"/>
    </row>
    <row r="59744" spans="44:74">
      <c r="AR59744" s="8"/>
      <c r="BV59744" s="38"/>
    </row>
    <row r="59745" spans="44:74">
      <c r="AR59745" s="8"/>
      <c r="BV59745" s="38"/>
    </row>
    <row r="59746" spans="44:74">
      <c r="AR59746" s="8"/>
      <c r="BV59746" s="38"/>
    </row>
    <row r="59747" spans="44:74">
      <c r="AR59747" s="8"/>
      <c r="BV59747" s="38"/>
    </row>
    <row r="59748" spans="44:74">
      <c r="AR59748" s="8"/>
      <c r="BV59748" s="38"/>
    </row>
    <row r="59749" spans="44:74">
      <c r="AR59749" s="8"/>
      <c r="BV59749" s="38"/>
    </row>
    <row r="59750" spans="44:74">
      <c r="AR59750" s="8"/>
      <c r="BV59750" s="38"/>
    </row>
    <row r="59751" spans="44:74">
      <c r="AR59751" s="8"/>
      <c r="BV59751" s="38"/>
    </row>
    <row r="59752" spans="44:74">
      <c r="AR59752" s="8"/>
      <c r="BV59752" s="38"/>
    </row>
    <row r="59753" spans="44:74">
      <c r="AR59753" s="8"/>
      <c r="BV59753" s="38"/>
    </row>
    <row r="59754" spans="44:74">
      <c r="AR59754" s="8"/>
      <c r="BV59754" s="38"/>
    </row>
    <row r="59755" spans="44:74">
      <c r="AR59755" s="8"/>
      <c r="BV59755" s="38"/>
    </row>
    <row r="59756" spans="44:74">
      <c r="AR59756" s="8"/>
      <c r="BV59756" s="38"/>
    </row>
    <row r="59757" spans="44:74">
      <c r="AR59757" s="8"/>
      <c r="BV59757" s="38"/>
    </row>
    <row r="59758" spans="44:74">
      <c r="AR59758" s="8"/>
      <c r="BV59758" s="38"/>
    </row>
    <row r="59759" spans="44:74">
      <c r="AR59759" s="8"/>
      <c r="BV59759" s="38"/>
    </row>
    <row r="59760" spans="44:74">
      <c r="AR59760" s="8"/>
      <c r="BV59760" s="38"/>
    </row>
    <row r="59761" spans="44:74">
      <c r="AR59761" s="8"/>
      <c r="BV59761" s="38"/>
    </row>
    <row r="59762" spans="44:74">
      <c r="AR59762" s="8"/>
      <c r="BV59762" s="38"/>
    </row>
    <row r="59763" spans="44:74">
      <c r="AR59763" s="8"/>
      <c r="BV59763" s="38"/>
    </row>
    <row r="59764" spans="44:74">
      <c r="AR59764" s="8"/>
      <c r="BV59764" s="38"/>
    </row>
    <row r="59765" spans="44:74">
      <c r="AR59765" s="8"/>
      <c r="BV59765" s="38"/>
    </row>
    <row r="59766" spans="44:74">
      <c r="AR59766" s="8"/>
      <c r="BV59766" s="38"/>
    </row>
    <row r="59767" spans="44:74">
      <c r="AR59767" s="8"/>
      <c r="BV59767" s="38"/>
    </row>
    <row r="59768" spans="44:74">
      <c r="AR59768" s="8"/>
      <c r="BV59768" s="38"/>
    </row>
    <row r="59769" spans="44:74">
      <c r="AR59769" s="8"/>
      <c r="BV59769" s="38"/>
    </row>
    <row r="59770" spans="44:74">
      <c r="AR59770" s="8"/>
      <c r="BV59770" s="38"/>
    </row>
    <row r="59771" spans="44:74">
      <c r="AR59771" s="8"/>
      <c r="BV59771" s="38"/>
    </row>
    <row r="59772" spans="44:74">
      <c r="AR59772" s="8"/>
      <c r="BV59772" s="38"/>
    </row>
    <row r="59773" spans="44:74">
      <c r="AR59773" s="8"/>
      <c r="BV59773" s="38"/>
    </row>
    <row r="59774" spans="44:74">
      <c r="AR59774" s="8"/>
      <c r="BV59774" s="38"/>
    </row>
    <row r="59775" spans="44:74">
      <c r="AR59775" s="8"/>
      <c r="BV59775" s="38"/>
    </row>
    <row r="59776" spans="44:74">
      <c r="AR59776" s="8"/>
      <c r="BV59776" s="38"/>
    </row>
    <row r="59777" spans="44:74">
      <c r="AR59777" s="8"/>
      <c r="BV59777" s="38"/>
    </row>
    <row r="59778" spans="44:74">
      <c r="AR59778" s="8"/>
      <c r="BV59778" s="38"/>
    </row>
    <row r="59779" spans="44:74">
      <c r="AR59779" s="8"/>
      <c r="BV59779" s="38"/>
    </row>
    <row r="59780" spans="44:74">
      <c r="AR59780" s="8"/>
      <c r="BV59780" s="38"/>
    </row>
    <row r="59781" spans="44:74">
      <c r="AR59781" s="8"/>
      <c r="BV59781" s="38"/>
    </row>
    <row r="59782" spans="44:74">
      <c r="AR59782" s="8"/>
      <c r="BV59782" s="38"/>
    </row>
    <row r="59783" spans="44:74">
      <c r="AR59783" s="8"/>
      <c r="BV59783" s="38"/>
    </row>
    <row r="59784" spans="44:74">
      <c r="AR59784" s="8"/>
      <c r="BV59784" s="38"/>
    </row>
    <row r="59785" spans="44:74">
      <c r="AR59785" s="8"/>
      <c r="BV59785" s="38"/>
    </row>
    <row r="59786" spans="44:74">
      <c r="AR59786" s="8"/>
      <c r="BV59786" s="38"/>
    </row>
    <row r="59787" spans="44:74">
      <c r="AR59787" s="8"/>
      <c r="BV59787" s="38"/>
    </row>
    <row r="59788" spans="44:74">
      <c r="AR59788" s="8"/>
      <c r="BV59788" s="38"/>
    </row>
    <row r="59789" spans="44:74">
      <c r="AR59789" s="8"/>
      <c r="BV59789" s="38"/>
    </row>
    <row r="59790" spans="44:74">
      <c r="AR59790" s="8"/>
      <c r="BV59790" s="38"/>
    </row>
    <row r="59791" spans="44:74">
      <c r="AR59791" s="8"/>
      <c r="BV59791" s="38"/>
    </row>
    <row r="59792" spans="44:74">
      <c r="AR59792" s="8"/>
      <c r="BV59792" s="38"/>
    </row>
    <row r="59793" spans="44:74">
      <c r="AR59793" s="8"/>
      <c r="BV59793" s="38"/>
    </row>
    <row r="59794" spans="44:74">
      <c r="AR59794" s="8"/>
      <c r="BV59794" s="38"/>
    </row>
    <row r="59795" spans="44:74">
      <c r="AR59795" s="8"/>
      <c r="BV59795" s="38"/>
    </row>
    <row r="59796" spans="44:74">
      <c r="AR59796" s="8"/>
      <c r="BV59796" s="38"/>
    </row>
    <row r="59797" spans="44:74">
      <c r="AR59797" s="8"/>
      <c r="BV59797" s="38"/>
    </row>
    <row r="59798" spans="44:74">
      <c r="AR59798" s="8"/>
      <c r="BV59798" s="38"/>
    </row>
    <row r="59799" spans="44:74">
      <c r="AR59799" s="8"/>
      <c r="BV59799" s="38"/>
    </row>
    <row r="59800" spans="44:74">
      <c r="AR59800" s="8"/>
      <c r="BV59800" s="38"/>
    </row>
    <row r="59801" spans="44:74">
      <c r="AR59801" s="8"/>
      <c r="BV59801" s="38"/>
    </row>
    <row r="59802" spans="44:74">
      <c r="AR59802" s="8"/>
      <c r="BV59802" s="38"/>
    </row>
    <row r="59803" spans="44:74">
      <c r="AR59803" s="8"/>
      <c r="BV59803" s="38"/>
    </row>
    <row r="59804" spans="44:74">
      <c r="AR59804" s="8"/>
      <c r="BV59804" s="38"/>
    </row>
    <row r="59805" spans="44:74">
      <c r="AR59805" s="8"/>
      <c r="BV59805" s="38"/>
    </row>
    <row r="59806" spans="44:74">
      <c r="AR59806" s="8"/>
      <c r="BV59806" s="38"/>
    </row>
    <row r="59807" spans="44:74">
      <c r="AR59807" s="8"/>
      <c r="BV59807" s="38"/>
    </row>
    <row r="59808" spans="44:74">
      <c r="AR59808" s="8"/>
      <c r="BV59808" s="38"/>
    </row>
    <row r="59809" spans="44:74">
      <c r="AR59809" s="8"/>
      <c r="BV59809" s="38"/>
    </row>
    <row r="59810" spans="44:74">
      <c r="AR59810" s="8"/>
      <c r="BV59810" s="38"/>
    </row>
    <row r="59811" spans="44:74">
      <c r="AR59811" s="8"/>
      <c r="BV59811" s="38"/>
    </row>
    <row r="59812" spans="44:74">
      <c r="AR59812" s="8"/>
      <c r="BV59812" s="38"/>
    </row>
    <row r="59813" spans="44:74">
      <c r="AR59813" s="8"/>
      <c r="BV59813" s="38"/>
    </row>
    <row r="59814" spans="44:74">
      <c r="AR59814" s="8"/>
      <c r="BV59814" s="38"/>
    </row>
    <row r="59815" spans="44:74">
      <c r="AR59815" s="8"/>
      <c r="BV59815" s="38"/>
    </row>
    <row r="59816" spans="44:74">
      <c r="AR59816" s="8"/>
      <c r="BV59816" s="38"/>
    </row>
    <row r="59817" spans="44:74">
      <c r="AR59817" s="8"/>
      <c r="BV59817" s="38"/>
    </row>
    <row r="59818" spans="44:74">
      <c r="AR59818" s="8"/>
      <c r="BV59818" s="38"/>
    </row>
    <row r="59819" spans="44:74">
      <c r="AR59819" s="8"/>
      <c r="BV59819" s="38"/>
    </row>
    <row r="59820" spans="44:74">
      <c r="AR59820" s="8"/>
      <c r="BV59820" s="38"/>
    </row>
    <row r="59821" spans="44:74">
      <c r="AR59821" s="8"/>
      <c r="BV59821" s="38"/>
    </row>
    <row r="59822" spans="44:74">
      <c r="AR59822" s="8"/>
      <c r="BV59822" s="38"/>
    </row>
    <row r="59823" spans="44:74">
      <c r="AR59823" s="8"/>
      <c r="BV59823" s="38"/>
    </row>
    <row r="59824" spans="44:74">
      <c r="AR59824" s="8"/>
      <c r="BV59824" s="38"/>
    </row>
    <row r="59825" spans="44:74">
      <c r="AR59825" s="8"/>
      <c r="BV59825" s="38"/>
    </row>
    <row r="59826" spans="44:74">
      <c r="AR59826" s="8"/>
      <c r="BV59826" s="38"/>
    </row>
    <row r="59827" spans="44:74">
      <c r="AR59827" s="8"/>
      <c r="BV59827" s="38"/>
    </row>
    <row r="59828" spans="44:74">
      <c r="AR59828" s="8"/>
      <c r="BV59828" s="38"/>
    </row>
    <row r="59829" spans="44:74">
      <c r="AR59829" s="8"/>
      <c r="BV59829" s="38"/>
    </row>
    <row r="59830" spans="44:74">
      <c r="AR59830" s="8"/>
      <c r="BV59830" s="38"/>
    </row>
    <row r="59831" spans="44:74">
      <c r="AR59831" s="8"/>
      <c r="BV59831" s="38"/>
    </row>
    <row r="59832" spans="44:74">
      <c r="AR59832" s="8"/>
      <c r="BV59832" s="38"/>
    </row>
    <row r="59833" spans="44:74">
      <c r="AR59833" s="8"/>
      <c r="BV59833" s="38"/>
    </row>
    <row r="59834" spans="44:74">
      <c r="AR59834" s="8"/>
      <c r="BV59834" s="38"/>
    </row>
    <row r="59835" spans="44:74">
      <c r="AR59835" s="8"/>
      <c r="BV59835" s="38"/>
    </row>
    <row r="59836" spans="44:74">
      <c r="AR59836" s="8"/>
      <c r="BV59836" s="38"/>
    </row>
    <row r="59837" spans="44:74">
      <c r="AR59837" s="8"/>
      <c r="BV59837" s="38"/>
    </row>
    <row r="59838" spans="44:74">
      <c r="AR59838" s="8"/>
      <c r="BV59838" s="38"/>
    </row>
    <row r="59839" spans="44:74">
      <c r="AR59839" s="8"/>
      <c r="BV59839" s="38"/>
    </row>
    <row r="59840" spans="44:74">
      <c r="AR59840" s="8"/>
      <c r="BV59840" s="38"/>
    </row>
    <row r="59841" spans="44:74">
      <c r="AR59841" s="8"/>
      <c r="BV59841" s="38"/>
    </row>
    <row r="59842" spans="44:74">
      <c r="AR59842" s="8"/>
      <c r="BV59842" s="38"/>
    </row>
    <row r="59843" spans="44:74">
      <c r="AR59843" s="8"/>
      <c r="BV59843" s="38"/>
    </row>
    <row r="59844" spans="44:74">
      <c r="AR59844" s="8"/>
      <c r="BV59844" s="38"/>
    </row>
    <row r="59845" spans="44:74">
      <c r="AR59845" s="8"/>
      <c r="BV59845" s="38"/>
    </row>
    <row r="59846" spans="44:74">
      <c r="AR59846" s="8"/>
      <c r="BV59846" s="38"/>
    </row>
    <row r="59847" spans="44:74">
      <c r="AR59847" s="8"/>
      <c r="BV59847" s="38"/>
    </row>
    <row r="59848" spans="44:74">
      <c r="AR59848" s="8"/>
      <c r="BV59848" s="38"/>
    </row>
    <row r="59849" spans="44:74">
      <c r="AR59849" s="8"/>
      <c r="BV59849" s="38"/>
    </row>
    <row r="59850" spans="44:74">
      <c r="AR59850" s="8"/>
      <c r="BV59850" s="38"/>
    </row>
    <row r="59851" spans="44:74">
      <c r="AR59851" s="8"/>
      <c r="BV59851" s="38"/>
    </row>
    <row r="59852" spans="44:74">
      <c r="AR59852" s="8"/>
      <c r="BV59852" s="38"/>
    </row>
    <row r="59853" spans="44:74">
      <c r="AR59853" s="8"/>
      <c r="BV59853" s="38"/>
    </row>
    <row r="59854" spans="44:74">
      <c r="AR59854" s="8"/>
      <c r="BV59854" s="38"/>
    </row>
    <row r="59855" spans="44:74">
      <c r="AR59855" s="8"/>
      <c r="BV59855" s="38"/>
    </row>
    <row r="59856" spans="44:74">
      <c r="AR59856" s="8"/>
      <c r="BV59856" s="38"/>
    </row>
    <row r="59857" spans="44:74">
      <c r="AR59857" s="8"/>
      <c r="BV59857" s="38"/>
    </row>
    <row r="59858" spans="44:74">
      <c r="AR59858" s="8"/>
      <c r="BV59858" s="38"/>
    </row>
    <row r="59859" spans="44:74">
      <c r="AR59859" s="8"/>
      <c r="BV59859" s="38"/>
    </row>
    <row r="59860" spans="44:74">
      <c r="AR59860" s="8"/>
      <c r="BV59860" s="38"/>
    </row>
    <row r="59861" spans="44:74">
      <c r="AR59861" s="8"/>
      <c r="BV59861" s="38"/>
    </row>
    <row r="59862" spans="44:74">
      <c r="AR59862" s="8"/>
      <c r="BV59862" s="38"/>
    </row>
    <row r="59863" spans="44:74">
      <c r="AR59863" s="8"/>
      <c r="BV59863" s="38"/>
    </row>
    <row r="59864" spans="44:74">
      <c r="AR59864" s="8"/>
      <c r="BV59864" s="38"/>
    </row>
    <row r="59865" spans="44:74">
      <c r="AR59865" s="8"/>
      <c r="BV59865" s="38"/>
    </row>
    <row r="59866" spans="44:74">
      <c r="AR59866" s="8"/>
      <c r="BV59866" s="38"/>
    </row>
    <row r="59867" spans="44:74">
      <c r="AR59867" s="8"/>
      <c r="BV59867" s="38"/>
    </row>
    <row r="59868" spans="44:74">
      <c r="AR59868" s="8"/>
      <c r="BV59868" s="38"/>
    </row>
    <row r="59869" spans="44:74">
      <c r="AR59869" s="8"/>
      <c r="BV59869" s="38"/>
    </row>
    <row r="59870" spans="44:74">
      <c r="AR59870" s="8"/>
      <c r="BV59870" s="38"/>
    </row>
    <row r="59871" spans="44:74">
      <c r="AR59871" s="8"/>
      <c r="BV59871" s="38"/>
    </row>
    <row r="59872" spans="44:74">
      <c r="AR59872" s="8"/>
      <c r="BV59872" s="38"/>
    </row>
    <row r="59873" spans="44:74">
      <c r="AR59873" s="8"/>
      <c r="BV59873" s="38"/>
    </row>
    <row r="59874" spans="44:74">
      <c r="AR59874" s="8"/>
      <c r="BV59874" s="38"/>
    </row>
    <row r="59875" spans="44:74">
      <c r="AR59875" s="8"/>
      <c r="BV59875" s="38"/>
    </row>
    <row r="59876" spans="44:74">
      <c r="AR59876" s="8"/>
      <c r="BV59876" s="38"/>
    </row>
    <row r="59877" spans="44:74">
      <c r="AR59877" s="8"/>
      <c r="BV59877" s="38"/>
    </row>
    <row r="59878" spans="44:74">
      <c r="AR59878" s="8"/>
      <c r="BV59878" s="38"/>
    </row>
    <row r="59879" spans="44:74">
      <c r="AR59879" s="8"/>
      <c r="BV59879" s="38"/>
    </row>
    <row r="59880" spans="44:74">
      <c r="AR59880" s="8"/>
      <c r="BV59880" s="38"/>
    </row>
    <row r="59881" spans="44:74">
      <c r="AR59881" s="8"/>
      <c r="BV59881" s="38"/>
    </row>
    <row r="59882" spans="44:74">
      <c r="AR59882" s="8"/>
      <c r="BV59882" s="38"/>
    </row>
    <row r="59883" spans="44:74">
      <c r="AR59883" s="8"/>
      <c r="BV59883" s="38"/>
    </row>
    <row r="59884" spans="44:74">
      <c r="AR59884" s="8"/>
      <c r="BV59884" s="38"/>
    </row>
    <row r="59885" spans="44:74">
      <c r="AR59885" s="8"/>
      <c r="BV59885" s="38"/>
    </row>
    <row r="59886" spans="44:74">
      <c r="AR59886" s="8"/>
      <c r="BV59886" s="38"/>
    </row>
    <row r="59887" spans="44:74">
      <c r="AR59887" s="8"/>
      <c r="BV59887" s="38"/>
    </row>
    <row r="59888" spans="44:74">
      <c r="AR59888" s="8"/>
      <c r="BV59888" s="38"/>
    </row>
    <row r="59889" spans="44:74">
      <c r="AR59889" s="8"/>
      <c r="BV59889" s="38"/>
    </row>
    <row r="59890" spans="44:74">
      <c r="AR59890" s="8"/>
      <c r="BV59890" s="38"/>
    </row>
    <row r="59891" spans="44:74">
      <c r="AR59891" s="8"/>
      <c r="BV59891" s="38"/>
    </row>
    <row r="59892" spans="44:74">
      <c r="AR59892" s="8"/>
      <c r="BV59892" s="38"/>
    </row>
    <row r="59893" spans="44:74">
      <c r="AR59893" s="8"/>
      <c r="BV59893" s="38"/>
    </row>
    <row r="59894" spans="44:74">
      <c r="AR59894" s="8"/>
      <c r="BV59894" s="38"/>
    </row>
    <row r="59895" spans="44:74">
      <c r="AR59895" s="8"/>
      <c r="BV59895" s="38"/>
    </row>
    <row r="59896" spans="44:74">
      <c r="AR59896" s="8"/>
      <c r="BV59896" s="38"/>
    </row>
    <row r="59897" spans="44:74">
      <c r="AR59897" s="8"/>
      <c r="BV59897" s="38"/>
    </row>
    <row r="59898" spans="44:74">
      <c r="AR59898" s="8"/>
      <c r="BV59898" s="38"/>
    </row>
    <row r="59899" spans="44:74">
      <c r="AR59899" s="8"/>
      <c r="BV59899" s="38"/>
    </row>
    <row r="59900" spans="44:74">
      <c r="AR59900" s="8"/>
      <c r="BV59900" s="38"/>
    </row>
    <row r="59901" spans="44:74">
      <c r="AR59901" s="8"/>
      <c r="BV59901" s="38"/>
    </row>
    <row r="59902" spans="44:74">
      <c r="AR59902" s="8"/>
      <c r="BV59902" s="38"/>
    </row>
    <row r="59903" spans="44:74">
      <c r="AR59903" s="8"/>
      <c r="BV59903" s="38"/>
    </row>
    <row r="59904" spans="44:74">
      <c r="AR59904" s="8"/>
      <c r="BV59904" s="38"/>
    </row>
    <row r="59905" spans="44:74">
      <c r="AR59905" s="8"/>
      <c r="BV59905" s="38"/>
    </row>
    <row r="59906" spans="44:74">
      <c r="AR59906" s="8"/>
      <c r="BV59906" s="38"/>
    </row>
    <row r="59907" spans="44:74">
      <c r="AR59907" s="8"/>
      <c r="BV59907" s="38"/>
    </row>
    <row r="59908" spans="44:74">
      <c r="AR59908" s="8"/>
      <c r="BV59908" s="38"/>
    </row>
    <row r="59909" spans="44:74">
      <c r="AR59909" s="8"/>
      <c r="BV59909" s="38"/>
    </row>
    <row r="59910" spans="44:74">
      <c r="AR59910" s="8"/>
      <c r="BV59910" s="38"/>
    </row>
    <row r="59911" spans="44:74">
      <c r="AR59911" s="8"/>
      <c r="BV59911" s="38"/>
    </row>
    <row r="59912" spans="44:74">
      <c r="AR59912" s="8"/>
      <c r="BV59912" s="38"/>
    </row>
    <row r="59913" spans="44:74">
      <c r="AR59913" s="8"/>
      <c r="BV59913" s="38"/>
    </row>
    <row r="59914" spans="44:74">
      <c r="AR59914" s="8"/>
      <c r="BV59914" s="38"/>
    </row>
    <row r="59915" spans="44:74">
      <c r="AR59915" s="8"/>
      <c r="BV59915" s="38"/>
    </row>
    <row r="59916" spans="44:74">
      <c r="AR59916" s="8"/>
      <c r="BV59916" s="38"/>
    </row>
    <row r="59917" spans="44:74">
      <c r="AR59917" s="8"/>
      <c r="BV59917" s="38"/>
    </row>
    <row r="59918" spans="44:74">
      <c r="AR59918" s="8"/>
      <c r="BV59918" s="38"/>
    </row>
    <row r="59919" spans="44:74">
      <c r="AR59919" s="8"/>
      <c r="BV59919" s="38"/>
    </row>
    <row r="59920" spans="44:74">
      <c r="AR59920" s="8"/>
      <c r="BV59920" s="38"/>
    </row>
    <row r="59921" spans="44:74">
      <c r="AR59921" s="8"/>
      <c r="BV59921" s="38"/>
    </row>
    <row r="59922" spans="44:74">
      <c r="AR59922" s="8"/>
      <c r="BV59922" s="38"/>
    </row>
    <row r="59923" spans="44:74">
      <c r="AR59923" s="8"/>
      <c r="BV59923" s="38"/>
    </row>
    <row r="59924" spans="44:74">
      <c r="AR59924" s="8"/>
      <c r="BV59924" s="38"/>
    </row>
    <row r="59925" spans="44:74">
      <c r="AR59925" s="8"/>
      <c r="BV59925" s="38"/>
    </row>
    <row r="59926" spans="44:74">
      <c r="AR59926" s="8"/>
      <c r="BV59926" s="38"/>
    </row>
    <row r="59927" spans="44:74">
      <c r="AR59927" s="8"/>
      <c r="BV59927" s="38"/>
    </row>
    <row r="59928" spans="44:74">
      <c r="AR59928" s="8"/>
      <c r="BV59928" s="38"/>
    </row>
    <row r="59929" spans="44:74">
      <c r="AR59929" s="8"/>
      <c r="BV59929" s="38"/>
    </row>
    <row r="59930" spans="44:74">
      <c r="AR59930" s="8"/>
      <c r="BV59930" s="38"/>
    </row>
    <row r="59931" spans="44:74">
      <c r="AR59931" s="8"/>
      <c r="BV59931" s="38"/>
    </row>
    <row r="59932" spans="44:74">
      <c r="AR59932" s="8"/>
      <c r="BV59932" s="38"/>
    </row>
    <row r="59933" spans="44:74">
      <c r="AR59933" s="8"/>
      <c r="BV59933" s="38"/>
    </row>
    <row r="59934" spans="44:74">
      <c r="AR59934" s="8"/>
      <c r="BV59934" s="38"/>
    </row>
    <row r="59935" spans="44:74">
      <c r="AR59935" s="8"/>
      <c r="BV59935" s="38"/>
    </row>
    <row r="59936" spans="44:74">
      <c r="AR59936" s="8"/>
      <c r="BV59936" s="38"/>
    </row>
    <row r="59937" spans="44:74">
      <c r="AR59937" s="8"/>
      <c r="BV59937" s="38"/>
    </row>
    <row r="59938" spans="44:74">
      <c r="AR59938" s="8"/>
      <c r="BV59938" s="38"/>
    </row>
    <row r="59939" spans="44:74">
      <c r="AR59939" s="8"/>
      <c r="BV59939" s="38"/>
    </row>
    <row r="59940" spans="44:74">
      <c r="AR59940" s="8"/>
      <c r="BV59940" s="38"/>
    </row>
    <row r="59941" spans="44:74">
      <c r="AR59941" s="8"/>
      <c r="BV59941" s="38"/>
    </row>
    <row r="59942" spans="44:74">
      <c r="AR59942" s="8"/>
      <c r="BV59942" s="38"/>
    </row>
    <row r="59943" spans="44:74">
      <c r="AR59943" s="8"/>
      <c r="BV59943" s="38"/>
    </row>
    <row r="59944" spans="44:74">
      <c r="AR59944" s="8"/>
      <c r="BV59944" s="38"/>
    </row>
    <row r="59945" spans="44:74">
      <c r="AR59945" s="8"/>
      <c r="BV59945" s="38"/>
    </row>
    <row r="59946" spans="44:74">
      <c r="AR59946" s="8"/>
      <c r="BV59946" s="38"/>
    </row>
    <row r="59947" spans="44:74">
      <c r="AR59947" s="8"/>
      <c r="BV59947" s="38"/>
    </row>
    <row r="59948" spans="44:74">
      <c r="AR59948" s="8"/>
      <c r="BV59948" s="38"/>
    </row>
    <row r="59949" spans="44:74">
      <c r="AR59949" s="8"/>
      <c r="BV59949" s="38"/>
    </row>
    <row r="59950" spans="44:74">
      <c r="AR59950" s="8"/>
      <c r="BV59950" s="38"/>
    </row>
    <row r="59951" spans="44:74">
      <c r="AR59951" s="8"/>
      <c r="BV59951" s="38"/>
    </row>
    <row r="59952" spans="44:74">
      <c r="AR59952" s="8"/>
      <c r="BV59952" s="38"/>
    </row>
    <row r="59953" spans="44:74">
      <c r="AR59953" s="8"/>
      <c r="BV59953" s="38"/>
    </row>
    <row r="59954" spans="44:74">
      <c r="AR59954" s="8"/>
      <c r="BV59954" s="38"/>
    </row>
    <row r="59955" spans="44:74">
      <c r="AR59955" s="8"/>
      <c r="BV59955" s="38"/>
    </row>
    <row r="59956" spans="44:74">
      <c r="AR59956" s="8"/>
      <c r="BV59956" s="38"/>
    </row>
    <row r="59957" spans="44:74">
      <c r="AR59957" s="8"/>
      <c r="BV59957" s="38"/>
    </row>
    <row r="59958" spans="44:74">
      <c r="AR59958" s="8"/>
      <c r="BV59958" s="38"/>
    </row>
    <row r="59959" spans="44:74">
      <c r="AR59959" s="8"/>
      <c r="BV59959" s="38"/>
    </row>
    <row r="59960" spans="44:74">
      <c r="AR59960" s="8"/>
      <c r="BV59960" s="38"/>
    </row>
    <row r="59961" spans="44:74">
      <c r="AR59961" s="8"/>
      <c r="BV59961" s="38"/>
    </row>
    <row r="59962" spans="44:74">
      <c r="AR59962" s="8"/>
      <c r="BV59962" s="38"/>
    </row>
    <row r="59963" spans="44:74">
      <c r="AR59963" s="8"/>
      <c r="BV59963" s="38"/>
    </row>
    <row r="59964" spans="44:74">
      <c r="AR59964" s="8"/>
      <c r="BV59964" s="38"/>
    </row>
    <row r="59965" spans="44:74">
      <c r="AR59965" s="8"/>
      <c r="BV59965" s="38"/>
    </row>
    <row r="59966" spans="44:74">
      <c r="AR59966" s="8"/>
      <c r="BV59966" s="38"/>
    </row>
    <row r="59967" spans="44:74">
      <c r="AR59967" s="8"/>
      <c r="BV59967" s="38"/>
    </row>
    <row r="59968" spans="44:74">
      <c r="AR59968" s="8"/>
      <c r="BV59968" s="38"/>
    </row>
    <row r="59969" spans="44:74">
      <c r="AR59969" s="8"/>
      <c r="BV59969" s="38"/>
    </row>
    <row r="59970" spans="44:74">
      <c r="AR59970" s="8"/>
      <c r="BV59970" s="38"/>
    </row>
    <row r="59971" spans="44:74">
      <c r="AR59971" s="8"/>
      <c r="BV59971" s="38"/>
    </row>
    <row r="59972" spans="44:74">
      <c r="AR59972" s="8"/>
      <c r="BV59972" s="38"/>
    </row>
    <row r="59973" spans="44:74">
      <c r="AR59973" s="8"/>
      <c r="BV59973" s="38"/>
    </row>
    <row r="59974" spans="44:74">
      <c r="AR59974" s="8"/>
      <c r="BV59974" s="38"/>
    </row>
    <row r="59975" spans="44:74">
      <c r="AR59975" s="8"/>
      <c r="BV59975" s="38"/>
    </row>
    <row r="59976" spans="44:74">
      <c r="AR59976" s="8"/>
      <c r="BV59976" s="38"/>
    </row>
    <row r="59977" spans="44:74">
      <c r="AR59977" s="8"/>
      <c r="BV59977" s="38"/>
    </row>
    <row r="59978" spans="44:74">
      <c r="AR59978" s="8"/>
      <c r="BV59978" s="38"/>
    </row>
    <row r="59979" spans="44:74">
      <c r="AR59979" s="8"/>
      <c r="BV59979" s="38"/>
    </row>
    <row r="59980" spans="44:74">
      <c r="AR59980" s="8"/>
      <c r="BV59980" s="38"/>
    </row>
    <row r="59981" spans="44:74">
      <c r="AR59981" s="8"/>
      <c r="BV59981" s="38"/>
    </row>
    <row r="59982" spans="44:74">
      <c r="AR59982" s="8"/>
      <c r="BV59982" s="38"/>
    </row>
    <row r="59983" spans="44:74">
      <c r="AR59983" s="8"/>
      <c r="BV59983" s="38"/>
    </row>
    <row r="59984" spans="44:74">
      <c r="AR59984" s="8"/>
      <c r="BV59984" s="38"/>
    </row>
    <row r="59985" spans="44:74">
      <c r="AR59985" s="8"/>
      <c r="BV59985" s="38"/>
    </row>
    <row r="59986" spans="44:74">
      <c r="AR59986" s="8"/>
      <c r="BV59986" s="38"/>
    </row>
    <row r="59987" spans="44:74">
      <c r="AR59987" s="8"/>
      <c r="BV59987" s="38"/>
    </row>
    <row r="59988" spans="44:74">
      <c r="AR59988" s="8"/>
      <c r="BV59988" s="38"/>
    </row>
    <row r="59989" spans="44:74">
      <c r="AR59989" s="8"/>
      <c r="BV59989" s="38"/>
    </row>
    <row r="59990" spans="44:74">
      <c r="AR59990" s="8"/>
      <c r="BV59990" s="38"/>
    </row>
    <row r="59991" spans="44:74">
      <c r="AR59991" s="8"/>
      <c r="BV59991" s="38"/>
    </row>
    <row r="59992" spans="44:74">
      <c r="AR59992" s="8"/>
      <c r="BV59992" s="38"/>
    </row>
    <row r="59993" spans="44:74">
      <c r="AR59993" s="8"/>
      <c r="BV59993" s="38"/>
    </row>
    <row r="59994" spans="44:74">
      <c r="AR59994" s="8"/>
      <c r="BV59994" s="38"/>
    </row>
    <row r="59995" spans="44:74">
      <c r="AR59995" s="8"/>
      <c r="BV59995" s="38"/>
    </row>
    <row r="59996" spans="44:74">
      <c r="AR59996" s="8"/>
      <c r="BV59996" s="38"/>
    </row>
    <row r="59997" spans="44:74">
      <c r="AR59997" s="8"/>
      <c r="BV59997" s="38"/>
    </row>
    <row r="59998" spans="44:74">
      <c r="AR59998" s="8"/>
      <c r="BV59998" s="38"/>
    </row>
    <row r="59999" spans="44:74">
      <c r="AR59999" s="8"/>
      <c r="BV59999" s="38"/>
    </row>
    <row r="60000" spans="44:74">
      <c r="AR60000" s="8"/>
      <c r="BV60000" s="38"/>
    </row>
    <row r="60001" spans="44:74">
      <c r="AR60001" s="8"/>
      <c r="BV60001" s="38"/>
    </row>
    <row r="60002" spans="44:74">
      <c r="AR60002" s="8"/>
      <c r="BV60002" s="38"/>
    </row>
    <row r="60003" spans="44:74">
      <c r="AR60003" s="8"/>
      <c r="BV60003" s="38"/>
    </row>
    <row r="60004" spans="44:74">
      <c r="AR60004" s="8"/>
      <c r="BV60004" s="38"/>
    </row>
    <row r="60005" spans="44:74">
      <c r="AR60005" s="8"/>
      <c r="BV60005" s="38"/>
    </row>
    <row r="60006" spans="44:74">
      <c r="AR60006" s="8"/>
      <c r="BV60006" s="38"/>
    </row>
    <row r="60007" spans="44:74">
      <c r="AR60007" s="8"/>
      <c r="BV60007" s="38"/>
    </row>
    <row r="60008" spans="44:74">
      <c r="AR60008" s="8"/>
      <c r="BV60008" s="38"/>
    </row>
    <row r="60009" spans="44:74">
      <c r="AR60009" s="8"/>
      <c r="BV60009" s="38"/>
    </row>
    <row r="60010" spans="44:74">
      <c r="AR60010" s="8"/>
      <c r="BV60010" s="38"/>
    </row>
    <row r="60011" spans="44:74">
      <c r="AR60011" s="8"/>
      <c r="BV60011" s="38"/>
    </row>
    <row r="60012" spans="44:74">
      <c r="AR60012" s="8"/>
      <c r="BV60012" s="38"/>
    </row>
    <row r="60013" spans="44:74">
      <c r="AR60013" s="8"/>
      <c r="BV60013" s="38"/>
    </row>
    <row r="60014" spans="44:74">
      <c r="AR60014" s="8"/>
      <c r="BV60014" s="38"/>
    </row>
    <row r="60015" spans="44:74">
      <c r="AR60015" s="8"/>
      <c r="BV60015" s="38"/>
    </row>
    <row r="60016" spans="44:74">
      <c r="AR60016" s="8"/>
      <c r="BV60016" s="38"/>
    </row>
    <row r="60017" spans="44:74">
      <c r="AR60017" s="8"/>
      <c r="BV60017" s="38"/>
    </row>
    <row r="60018" spans="44:74">
      <c r="AR60018" s="8"/>
      <c r="BV60018" s="38"/>
    </row>
    <row r="60019" spans="44:74">
      <c r="AR60019" s="8"/>
      <c r="BV60019" s="38"/>
    </row>
    <row r="60020" spans="44:74">
      <c r="AR60020" s="8"/>
      <c r="BV60020" s="38"/>
    </row>
    <row r="60021" spans="44:74">
      <c r="AR60021" s="8"/>
      <c r="BV60021" s="38"/>
    </row>
    <row r="60022" spans="44:74">
      <c r="AR60022" s="8"/>
      <c r="BV60022" s="38"/>
    </row>
    <row r="60023" spans="44:74">
      <c r="AR60023" s="8"/>
      <c r="BV60023" s="38"/>
    </row>
    <row r="60024" spans="44:74">
      <c r="AR60024" s="8"/>
      <c r="BV60024" s="38"/>
    </row>
    <row r="60025" spans="44:74">
      <c r="AR60025" s="8"/>
      <c r="BV60025" s="38"/>
    </row>
    <row r="60026" spans="44:74">
      <c r="AR60026" s="8"/>
      <c r="BV60026" s="38"/>
    </row>
    <row r="60027" spans="44:74">
      <c r="AR60027" s="8"/>
      <c r="BV60027" s="38"/>
    </row>
    <row r="60028" spans="44:74">
      <c r="AR60028" s="8"/>
      <c r="BV60028" s="38"/>
    </row>
    <row r="60029" spans="44:74">
      <c r="AR60029" s="8"/>
      <c r="BV60029" s="38"/>
    </row>
    <row r="60030" spans="44:74">
      <c r="AR60030" s="8"/>
      <c r="BV60030" s="38"/>
    </row>
    <row r="60031" spans="44:74">
      <c r="AR60031" s="8"/>
      <c r="BV60031" s="38"/>
    </row>
    <row r="60032" spans="44:74">
      <c r="AR60032" s="8"/>
      <c r="BV60032" s="38"/>
    </row>
    <row r="60033" spans="44:74">
      <c r="AR60033" s="8"/>
      <c r="BV60033" s="38"/>
    </row>
    <row r="60034" spans="44:74">
      <c r="AR60034" s="8"/>
      <c r="BV60034" s="38"/>
    </row>
    <row r="60035" spans="44:74">
      <c r="AR60035" s="8"/>
      <c r="BV60035" s="38"/>
    </row>
    <row r="60036" spans="44:74">
      <c r="AR60036" s="8"/>
      <c r="BV60036" s="38"/>
    </row>
    <row r="60037" spans="44:74">
      <c r="AR60037" s="8"/>
      <c r="BV60037" s="38"/>
    </row>
    <row r="60038" spans="44:74">
      <c r="AR60038" s="8"/>
      <c r="BV60038" s="38"/>
    </row>
    <row r="60039" spans="44:74">
      <c r="AR60039" s="8"/>
      <c r="BV60039" s="38"/>
    </row>
    <row r="60040" spans="44:74">
      <c r="AR60040" s="8"/>
      <c r="BV60040" s="38"/>
    </row>
    <row r="60041" spans="44:74">
      <c r="AR60041" s="8"/>
      <c r="BV60041" s="38"/>
    </row>
    <row r="60042" spans="44:74">
      <c r="AR60042" s="8"/>
      <c r="BV60042" s="38"/>
    </row>
    <row r="60043" spans="44:74">
      <c r="AR60043" s="8"/>
      <c r="BV60043" s="38"/>
    </row>
    <row r="60044" spans="44:74">
      <c r="AR60044" s="8"/>
      <c r="BV60044" s="38"/>
    </row>
    <row r="60045" spans="44:74">
      <c r="AR60045" s="8"/>
      <c r="BV60045" s="38"/>
    </row>
    <row r="60046" spans="44:74">
      <c r="AR60046" s="8"/>
      <c r="BV60046" s="38"/>
    </row>
    <row r="60047" spans="44:74">
      <c r="AR60047" s="8"/>
      <c r="BV60047" s="38"/>
    </row>
    <row r="60048" spans="44:74">
      <c r="AR60048" s="8"/>
      <c r="BV60048" s="38"/>
    </row>
    <row r="60049" spans="44:74">
      <c r="AR60049" s="8"/>
      <c r="BV60049" s="38"/>
    </row>
    <row r="60050" spans="44:74">
      <c r="AR60050" s="8"/>
      <c r="BV60050" s="38"/>
    </row>
    <row r="60051" spans="44:74">
      <c r="AR60051" s="8"/>
      <c r="BV60051" s="38"/>
    </row>
    <row r="60052" spans="44:74">
      <c r="AR60052" s="8"/>
      <c r="BV60052" s="38"/>
    </row>
    <row r="60053" spans="44:74">
      <c r="AR60053" s="8"/>
      <c r="BV60053" s="38"/>
    </row>
    <row r="60054" spans="44:74">
      <c r="AR60054" s="8"/>
      <c r="BV60054" s="38"/>
    </row>
    <row r="60055" spans="44:74">
      <c r="AR60055" s="8"/>
      <c r="BV60055" s="38"/>
    </row>
    <row r="60056" spans="44:74">
      <c r="AR60056" s="8"/>
      <c r="BV60056" s="38"/>
    </row>
    <row r="60057" spans="44:74">
      <c r="AR60057" s="8"/>
      <c r="BV60057" s="38"/>
    </row>
    <row r="60058" spans="44:74">
      <c r="AR60058" s="8"/>
      <c r="BV60058" s="38"/>
    </row>
    <row r="60059" spans="44:74">
      <c r="AR60059" s="8"/>
      <c r="BV60059" s="38"/>
    </row>
    <row r="60060" spans="44:74">
      <c r="AR60060" s="8"/>
      <c r="BV60060" s="38"/>
    </row>
    <row r="60061" spans="44:74">
      <c r="AR60061" s="8"/>
      <c r="BV60061" s="38"/>
    </row>
    <row r="60062" spans="44:74">
      <c r="AR60062" s="8"/>
      <c r="BV60062" s="38"/>
    </row>
    <row r="60063" spans="44:74">
      <c r="AR60063" s="8"/>
      <c r="BV60063" s="38"/>
    </row>
    <row r="60064" spans="44:74">
      <c r="AR60064" s="8"/>
      <c r="BV60064" s="38"/>
    </row>
    <row r="60065" spans="44:74">
      <c r="AR60065" s="8"/>
      <c r="BV60065" s="38"/>
    </row>
    <row r="60066" spans="44:74">
      <c r="AR60066" s="8"/>
      <c r="BV60066" s="38"/>
    </row>
    <row r="60067" spans="44:74">
      <c r="AR60067" s="8"/>
      <c r="BV60067" s="38"/>
    </row>
    <row r="60068" spans="44:74">
      <c r="AR60068" s="8"/>
      <c r="BV60068" s="38"/>
    </row>
    <row r="60069" spans="44:74">
      <c r="AR60069" s="8"/>
      <c r="BV60069" s="38"/>
    </row>
    <row r="60070" spans="44:74">
      <c r="AR60070" s="8"/>
      <c r="BV60070" s="38"/>
    </row>
    <row r="60071" spans="44:74">
      <c r="AR60071" s="8"/>
      <c r="BV60071" s="38"/>
    </row>
    <row r="60072" spans="44:74">
      <c r="AR60072" s="8"/>
      <c r="BV60072" s="38"/>
    </row>
    <row r="60073" spans="44:74">
      <c r="AR60073" s="8"/>
      <c r="BV60073" s="38"/>
    </row>
    <row r="60074" spans="44:74">
      <c r="AR60074" s="8"/>
      <c r="BV60074" s="38"/>
    </row>
    <row r="60075" spans="44:74">
      <c r="AR60075" s="8"/>
      <c r="BV60075" s="38"/>
    </row>
    <row r="60076" spans="44:74">
      <c r="AR60076" s="8"/>
      <c r="BV60076" s="38"/>
    </row>
    <row r="60077" spans="44:74">
      <c r="AR60077" s="8"/>
      <c r="BV60077" s="38"/>
    </row>
    <row r="60078" spans="44:74">
      <c r="AR60078" s="8"/>
      <c r="BV60078" s="38"/>
    </row>
    <row r="60079" spans="44:74">
      <c r="AR60079" s="8"/>
      <c r="BV60079" s="38"/>
    </row>
    <row r="60080" spans="44:74">
      <c r="AR60080" s="8"/>
      <c r="BV60080" s="38"/>
    </row>
    <row r="60081" spans="44:74">
      <c r="AR60081" s="8"/>
      <c r="BV60081" s="38"/>
    </row>
    <row r="60082" spans="44:74">
      <c r="AR60082" s="8"/>
      <c r="BV60082" s="38"/>
    </row>
    <row r="60083" spans="44:74">
      <c r="AR60083" s="8"/>
      <c r="BV60083" s="38"/>
    </row>
    <row r="60084" spans="44:74">
      <c r="AR60084" s="8"/>
      <c r="BV60084" s="38"/>
    </row>
    <row r="60085" spans="44:74">
      <c r="AR60085" s="8"/>
      <c r="BV60085" s="38"/>
    </row>
    <row r="60086" spans="44:74">
      <c r="AR60086" s="8"/>
      <c r="BV60086" s="38"/>
    </row>
    <row r="60087" spans="44:74">
      <c r="AR60087" s="8"/>
      <c r="BV60087" s="38"/>
    </row>
    <row r="60088" spans="44:74">
      <c r="AR60088" s="8"/>
      <c r="BV60088" s="38"/>
    </row>
    <row r="60089" spans="44:74">
      <c r="AR60089" s="8"/>
      <c r="BV60089" s="38"/>
    </row>
    <row r="60090" spans="44:74">
      <c r="AR60090" s="8"/>
      <c r="BV60090" s="38"/>
    </row>
    <row r="60091" spans="44:74">
      <c r="AR60091" s="8"/>
      <c r="BV60091" s="38"/>
    </row>
    <row r="60092" spans="44:74">
      <c r="AR60092" s="8"/>
      <c r="BV60092" s="38"/>
    </row>
    <row r="60093" spans="44:74">
      <c r="AR60093" s="8"/>
      <c r="BV60093" s="38"/>
    </row>
    <row r="60094" spans="44:74">
      <c r="AR60094" s="8"/>
      <c r="BV60094" s="38"/>
    </row>
    <row r="60095" spans="44:74">
      <c r="AR60095" s="8"/>
      <c r="BV60095" s="38"/>
    </row>
    <row r="60096" spans="44:74">
      <c r="AR60096" s="8"/>
      <c r="BV60096" s="38"/>
    </row>
    <row r="60097" spans="44:74">
      <c r="AR60097" s="8"/>
      <c r="BV60097" s="38"/>
    </row>
    <row r="60098" spans="44:74">
      <c r="AR60098" s="8"/>
      <c r="BV60098" s="38"/>
    </row>
    <row r="60099" spans="44:74">
      <c r="AR60099" s="8"/>
      <c r="BV60099" s="38"/>
    </row>
    <row r="60100" spans="44:74">
      <c r="AR60100" s="8"/>
      <c r="BV60100" s="38"/>
    </row>
    <row r="60101" spans="44:74">
      <c r="AR60101" s="8"/>
      <c r="BV60101" s="38"/>
    </row>
    <row r="60102" spans="44:74">
      <c r="AR60102" s="8"/>
      <c r="BV60102" s="38"/>
    </row>
    <row r="60103" spans="44:74">
      <c r="AR60103" s="8"/>
      <c r="BV60103" s="38"/>
    </row>
    <row r="60104" spans="44:74">
      <c r="AR60104" s="8"/>
      <c r="BV60104" s="38"/>
    </row>
    <row r="60105" spans="44:74">
      <c r="AR60105" s="8"/>
      <c r="BV60105" s="38"/>
    </row>
    <row r="60106" spans="44:74">
      <c r="AR60106" s="8"/>
      <c r="BV60106" s="38"/>
    </row>
    <row r="60107" spans="44:74">
      <c r="AR60107" s="8"/>
      <c r="BV60107" s="38"/>
    </row>
    <row r="60108" spans="44:74">
      <c r="AR60108" s="8"/>
      <c r="BV60108" s="38"/>
    </row>
    <row r="60109" spans="44:74">
      <c r="AR60109" s="8"/>
      <c r="BV60109" s="38"/>
    </row>
    <row r="60110" spans="44:74">
      <c r="AR60110" s="8"/>
      <c r="BV60110" s="38"/>
    </row>
    <row r="60111" spans="44:74">
      <c r="AR60111" s="8"/>
      <c r="BV60111" s="38"/>
    </row>
    <row r="60112" spans="44:74">
      <c r="AR60112" s="8"/>
      <c r="BV60112" s="38"/>
    </row>
    <row r="60113" spans="44:74">
      <c r="AR60113" s="8"/>
      <c r="BV60113" s="38"/>
    </row>
    <row r="60114" spans="44:74">
      <c r="AR60114" s="8"/>
      <c r="BV60114" s="38"/>
    </row>
    <row r="60115" spans="44:74">
      <c r="AR60115" s="8"/>
      <c r="BV60115" s="38"/>
    </row>
    <row r="60116" spans="44:74">
      <c r="AR60116" s="8"/>
      <c r="BV60116" s="38"/>
    </row>
    <row r="60117" spans="44:74">
      <c r="AR60117" s="8"/>
      <c r="BV60117" s="38"/>
    </row>
    <row r="60118" spans="44:74">
      <c r="AR60118" s="8"/>
      <c r="BV60118" s="38"/>
    </row>
    <row r="60119" spans="44:74">
      <c r="AR60119" s="8"/>
      <c r="BV60119" s="38"/>
    </row>
    <row r="60120" spans="44:74">
      <c r="AR60120" s="8"/>
      <c r="BV60120" s="38"/>
    </row>
    <row r="60121" spans="44:74">
      <c r="AR60121" s="8"/>
      <c r="BV60121" s="38"/>
    </row>
    <row r="60122" spans="44:74">
      <c r="AR60122" s="8"/>
      <c r="BV60122" s="38"/>
    </row>
    <row r="60123" spans="44:74">
      <c r="AR60123" s="8"/>
      <c r="BV60123" s="38"/>
    </row>
    <row r="60124" spans="44:74">
      <c r="AR60124" s="8"/>
      <c r="BV60124" s="38"/>
    </row>
    <row r="60125" spans="44:74">
      <c r="AR60125" s="8"/>
      <c r="BV60125" s="38"/>
    </row>
    <row r="60126" spans="44:74">
      <c r="AR60126" s="8"/>
      <c r="BV60126" s="38"/>
    </row>
    <row r="60127" spans="44:74">
      <c r="AR60127" s="8"/>
      <c r="BV60127" s="38"/>
    </row>
    <row r="60128" spans="44:74">
      <c r="AR60128" s="8"/>
      <c r="BV60128" s="38"/>
    </row>
    <row r="60129" spans="44:74">
      <c r="AR60129" s="8"/>
      <c r="BV60129" s="38"/>
    </row>
    <row r="60130" spans="44:74">
      <c r="AR60130" s="8"/>
      <c r="BV60130" s="38"/>
    </row>
    <row r="60131" spans="44:74">
      <c r="AR60131" s="8"/>
      <c r="BV60131" s="38"/>
    </row>
    <row r="60132" spans="44:74">
      <c r="AR60132" s="8"/>
      <c r="BV60132" s="38"/>
    </row>
    <row r="60133" spans="44:74">
      <c r="AR60133" s="8"/>
      <c r="BV60133" s="38"/>
    </row>
    <row r="60134" spans="44:74">
      <c r="AR60134" s="8"/>
      <c r="BV60134" s="38"/>
    </row>
    <row r="60135" spans="44:74">
      <c r="AR60135" s="8"/>
      <c r="BV60135" s="38"/>
    </row>
    <row r="60136" spans="44:74">
      <c r="AR60136" s="8"/>
      <c r="BV60136" s="38"/>
    </row>
    <row r="60137" spans="44:74">
      <c r="AR60137" s="8"/>
      <c r="BV60137" s="38"/>
    </row>
    <row r="60138" spans="44:74">
      <c r="AR60138" s="8"/>
      <c r="BV60138" s="38"/>
    </row>
    <row r="60139" spans="44:74">
      <c r="AR60139" s="8"/>
      <c r="BV60139" s="38"/>
    </row>
    <row r="60140" spans="44:74">
      <c r="AR60140" s="8"/>
      <c r="BV60140" s="38"/>
    </row>
    <row r="60141" spans="44:74">
      <c r="AR60141" s="8"/>
      <c r="BV60141" s="38"/>
    </row>
    <row r="60142" spans="44:74">
      <c r="AR60142" s="8"/>
      <c r="BV60142" s="38"/>
    </row>
    <row r="60143" spans="44:74">
      <c r="AR60143" s="8"/>
      <c r="BV60143" s="38"/>
    </row>
    <row r="60144" spans="44:74">
      <c r="AR60144" s="8"/>
      <c r="BV60144" s="38"/>
    </row>
    <row r="60145" spans="44:74">
      <c r="AR60145" s="8"/>
      <c r="BV60145" s="38"/>
    </row>
    <row r="60146" spans="44:74">
      <c r="AR60146" s="8"/>
      <c r="BV60146" s="38"/>
    </row>
    <row r="60147" spans="44:74">
      <c r="AR60147" s="8"/>
      <c r="BV60147" s="38"/>
    </row>
    <row r="60148" spans="44:74">
      <c r="AR60148" s="8"/>
      <c r="BV60148" s="38"/>
    </row>
    <row r="60149" spans="44:74">
      <c r="AR60149" s="8"/>
      <c r="BV60149" s="38"/>
    </row>
    <row r="60150" spans="44:74">
      <c r="AR60150" s="8"/>
      <c r="BV60150" s="38"/>
    </row>
    <row r="60151" spans="44:74">
      <c r="AR60151" s="8"/>
      <c r="BV60151" s="38"/>
    </row>
    <row r="60152" spans="44:74">
      <c r="AR60152" s="8"/>
      <c r="BV60152" s="38"/>
    </row>
    <row r="60153" spans="44:74">
      <c r="AR60153" s="8"/>
      <c r="BV60153" s="38"/>
    </row>
    <row r="60154" spans="44:74">
      <c r="AR60154" s="8"/>
      <c r="BV60154" s="38"/>
    </row>
    <row r="60155" spans="44:74">
      <c r="AR60155" s="8"/>
      <c r="BV60155" s="38"/>
    </row>
    <row r="60156" spans="44:74">
      <c r="AR60156" s="8"/>
      <c r="BV60156" s="38"/>
    </row>
    <row r="60157" spans="44:74">
      <c r="AR60157" s="8"/>
      <c r="BV60157" s="38"/>
    </row>
    <row r="60158" spans="44:74">
      <c r="AR60158" s="8"/>
      <c r="BV60158" s="38"/>
    </row>
    <row r="60159" spans="44:74">
      <c r="AR60159" s="8"/>
      <c r="BV60159" s="38"/>
    </row>
    <row r="60160" spans="44:74">
      <c r="AR60160" s="8"/>
      <c r="BV60160" s="38"/>
    </row>
    <row r="60161" spans="44:74">
      <c r="AR60161" s="8"/>
      <c r="BV60161" s="38"/>
    </row>
    <row r="60162" spans="44:74">
      <c r="AR60162" s="8"/>
      <c r="BV60162" s="38"/>
    </row>
    <row r="60163" spans="44:74">
      <c r="AR60163" s="8"/>
      <c r="BV60163" s="38"/>
    </row>
    <row r="60164" spans="44:74">
      <c r="AR60164" s="8"/>
      <c r="BV60164" s="38"/>
    </row>
    <row r="60165" spans="44:74">
      <c r="AR60165" s="8"/>
      <c r="BV60165" s="38"/>
    </row>
    <row r="60166" spans="44:74">
      <c r="AR60166" s="8"/>
      <c r="BV60166" s="38"/>
    </row>
    <row r="60167" spans="44:74">
      <c r="AR60167" s="8"/>
      <c r="BV60167" s="38"/>
    </row>
    <row r="60168" spans="44:74">
      <c r="AR60168" s="8"/>
      <c r="BV60168" s="38"/>
    </row>
    <row r="60169" spans="44:74">
      <c r="AR60169" s="8"/>
      <c r="BV60169" s="38"/>
    </row>
    <row r="60170" spans="44:74">
      <c r="AR60170" s="8"/>
      <c r="BV60170" s="38"/>
    </row>
    <row r="60171" spans="44:74">
      <c r="AR60171" s="8"/>
      <c r="BV60171" s="38"/>
    </row>
    <row r="60172" spans="44:74">
      <c r="AR60172" s="8"/>
      <c r="BV60172" s="38"/>
    </row>
    <row r="60173" spans="44:74">
      <c r="AR60173" s="8"/>
      <c r="BV60173" s="38"/>
    </row>
    <row r="60174" spans="44:74">
      <c r="AR60174" s="8"/>
      <c r="BV60174" s="38"/>
    </row>
    <row r="60175" spans="44:74">
      <c r="AR60175" s="8"/>
      <c r="BV60175" s="38"/>
    </row>
    <row r="60176" spans="44:74">
      <c r="AR60176" s="8"/>
      <c r="BV60176" s="38"/>
    </row>
    <row r="60177" spans="44:74">
      <c r="AR60177" s="8"/>
      <c r="BV60177" s="38"/>
    </row>
    <row r="60178" spans="44:74">
      <c r="AR60178" s="8"/>
      <c r="BV60178" s="38"/>
    </row>
    <row r="60179" spans="44:74">
      <c r="AR60179" s="8"/>
      <c r="BV60179" s="38"/>
    </row>
    <row r="60180" spans="44:74">
      <c r="AR60180" s="8"/>
      <c r="BV60180" s="38"/>
    </row>
    <row r="60181" spans="44:74">
      <c r="AR60181" s="8"/>
      <c r="BV60181" s="38"/>
    </row>
    <row r="60182" spans="44:74">
      <c r="AR60182" s="8"/>
      <c r="BV60182" s="38"/>
    </row>
    <row r="60183" spans="44:74">
      <c r="AR60183" s="8"/>
      <c r="BV60183" s="38"/>
    </row>
    <row r="60184" spans="44:74">
      <c r="AR60184" s="8"/>
      <c r="BV60184" s="38"/>
    </row>
    <row r="60185" spans="44:74">
      <c r="AR60185" s="8"/>
      <c r="BV60185" s="38"/>
    </row>
    <row r="60186" spans="44:74">
      <c r="AR60186" s="8"/>
      <c r="BV60186" s="38"/>
    </row>
    <row r="60187" spans="44:74">
      <c r="AR60187" s="8"/>
      <c r="BV60187" s="38"/>
    </row>
    <row r="60188" spans="44:74">
      <c r="AR60188" s="8"/>
      <c r="BV60188" s="38"/>
    </row>
    <row r="60189" spans="44:74">
      <c r="AR60189" s="8"/>
      <c r="BV60189" s="38"/>
    </row>
    <row r="60190" spans="44:74">
      <c r="AR60190" s="8"/>
      <c r="BV60190" s="38"/>
    </row>
    <row r="60191" spans="44:74">
      <c r="AR60191" s="8"/>
      <c r="BV60191" s="38"/>
    </row>
    <row r="60192" spans="44:74">
      <c r="AR60192" s="8"/>
      <c r="BV60192" s="38"/>
    </row>
    <row r="60193" spans="44:74">
      <c r="AR60193" s="8"/>
      <c r="BV60193" s="38"/>
    </row>
    <row r="60194" spans="44:74">
      <c r="AR60194" s="8"/>
      <c r="BV60194" s="38"/>
    </row>
    <row r="60195" spans="44:74">
      <c r="AR60195" s="8"/>
      <c r="BV60195" s="38"/>
    </row>
    <row r="60196" spans="44:74">
      <c r="AR60196" s="8"/>
      <c r="BV60196" s="38"/>
    </row>
    <row r="60197" spans="44:74">
      <c r="AR60197" s="8"/>
      <c r="BV60197" s="38"/>
    </row>
    <row r="60198" spans="44:74">
      <c r="AR60198" s="8"/>
      <c r="BV60198" s="38"/>
    </row>
    <row r="60199" spans="44:74">
      <c r="AR60199" s="8"/>
      <c r="BV60199" s="38"/>
    </row>
    <row r="60200" spans="44:74">
      <c r="AR60200" s="8"/>
      <c r="BV60200" s="38"/>
    </row>
    <row r="60201" spans="44:74">
      <c r="AR60201" s="8"/>
      <c r="BV60201" s="38"/>
    </row>
    <row r="60202" spans="44:74">
      <c r="AR60202" s="8"/>
      <c r="BV60202" s="38"/>
    </row>
    <row r="60203" spans="44:74">
      <c r="AR60203" s="8"/>
      <c r="BV60203" s="38"/>
    </row>
    <row r="60204" spans="44:74">
      <c r="AR60204" s="8"/>
      <c r="BV60204" s="38"/>
    </row>
    <row r="60205" spans="44:74">
      <c r="AR60205" s="8"/>
      <c r="BV60205" s="38"/>
    </row>
    <row r="60206" spans="44:74">
      <c r="AR60206" s="8"/>
      <c r="BV60206" s="38"/>
    </row>
    <row r="60207" spans="44:74">
      <c r="AR60207" s="8"/>
      <c r="BV60207" s="38"/>
    </row>
    <row r="60208" spans="44:74">
      <c r="AR60208" s="8"/>
      <c r="BV60208" s="38"/>
    </row>
    <row r="60209" spans="44:74">
      <c r="AR60209" s="8"/>
      <c r="BV60209" s="38"/>
    </row>
    <row r="60210" spans="44:74">
      <c r="AR60210" s="8"/>
      <c r="BV60210" s="38"/>
    </row>
    <row r="60211" spans="44:74">
      <c r="AR60211" s="8"/>
      <c r="BV60211" s="38"/>
    </row>
    <row r="60212" spans="44:74">
      <c r="AR60212" s="8"/>
      <c r="BV60212" s="38"/>
    </row>
    <row r="60213" spans="44:74">
      <c r="AR60213" s="8"/>
      <c r="BV60213" s="38"/>
    </row>
    <row r="60214" spans="44:74">
      <c r="AR60214" s="8"/>
      <c r="BV60214" s="38"/>
    </row>
    <row r="60215" spans="44:74">
      <c r="AR60215" s="8"/>
      <c r="BV60215" s="38"/>
    </row>
    <row r="60216" spans="44:74">
      <c r="AR60216" s="8"/>
      <c r="BV60216" s="38"/>
    </row>
    <row r="60217" spans="44:74">
      <c r="AR60217" s="8"/>
      <c r="BV60217" s="38"/>
    </row>
    <row r="60218" spans="44:74">
      <c r="AR60218" s="8"/>
      <c r="BV60218" s="38"/>
    </row>
    <row r="60219" spans="44:74">
      <c r="AR60219" s="8"/>
      <c r="BV60219" s="38"/>
    </row>
    <row r="60220" spans="44:74">
      <c r="AR60220" s="8"/>
      <c r="BV60220" s="38"/>
    </row>
    <row r="60221" spans="44:74">
      <c r="AR60221" s="8"/>
      <c r="BV60221" s="38"/>
    </row>
    <row r="60222" spans="44:74">
      <c r="AR60222" s="8"/>
      <c r="BV60222" s="38"/>
    </row>
    <row r="60223" spans="44:74">
      <c r="AR60223" s="8"/>
      <c r="BV60223" s="38"/>
    </row>
    <row r="60224" spans="44:74">
      <c r="AR60224" s="8"/>
      <c r="BV60224" s="38"/>
    </row>
    <row r="60225" spans="44:74">
      <c r="AR60225" s="8"/>
      <c r="BV60225" s="38"/>
    </row>
    <row r="60226" spans="44:74">
      <c r="AR60226" s="8"/>
      <c r="BV60226" s="38"/>
    </row>
    <row r="60227" spans="44:74">
      <c r="AR60227" s="8"/>
      <c r="BV60227" s="38"/>
    </row>
    <row r="60228" spans="44:74">
      <c r="AR60228" s="8"/>
      <c r="BV60228" s="38"/>
    </row>
    <row r="60229" spans="44:74">
      <c r="AR60229" s="8"/>
      <c r="BV60229" s="38"/>
    </row>
    <row r="60230" spans="44:74">
      <c r="AR60230" s="8"/>
      <c r="BV60230" s="38"/>
    </row>
    <row r="60231" spans="44:74">
      <c r="AR60231" s="8"/>
      <c r="BV60231" s="38"/>
    </row>
    <row r="60232" spans="44:74">
      <c r="AR60232" s="8"/>
      <c r="BV60232" s="38"/>
    </row>
    <row r="60233" spans="44:74">
      <c r="AR60233" s="8"/>
      <c r="BV60233" s="38"/>
    </row>
    <row r="60234" spans="44:74">
      <c r="AR60234" s="8"/>
      <c r="BV60234" s="38"/>
    </row>
    <row r="60235" spans="44:74">
      <c r="AR60235" s="8"/>
      <c r="BV60235" s="38"/>
    </row>
    <row r="60236" spans="44:74">
      <c r="AR60236" s="8"/>
      <c r="BV60236" s="38"/>
    </row>
    <row r="60237" spans="44:74">
      <c r="AR60237" s="8"/>
      <c r="BV60237" s="38"/>
    </row>
    <row r="60238" spans="44:74">
      <c r="AR60238" s="8"/>
      <c r="BV60238" s="38"/>
    </row>
    <row r="60239" spans="44:74">
      <c r="AR60239" s="8"/>
      <c r="BV60239" s="38"/>
    </row>
    <row r="60240" spans="44:74">
      <c r="AR60240" s="8"/>
      <c r="BV60240" s="38"/>
    </row>
    <row r="60241" spans="44:74">
      <c r="AR60241" s="8"/>
      <c r="BV60241" s="38"/>
    </row>
    <row r="60242" spans="44:74">
      <c r="AR60242" s="8"/>
      <c r="BV60242" s="38"/>
    </row>
    <row r="60243" spans="44:74">
      <c r="AR60243" s="8"/>
      <c r="BV60243" s="38"/>
    </row>
    <row r="60244" spans="44:74">
      <c r="AR60244" s="8"/>
      <c r="BV60244" s="38"/>
    </row>
    <row r="60245" spans="44:74">
      <c r="AR60245" s="8"/>
      <c r="BV60245" s="38"/>
    </row>
    <row r="60246" spans="44:74">
      <c r="AR60246" s="8"/>
      <c r="BV60246" s="38"/>
    </row>
    <row r="60247" spans="44:74">
      <c r="AR60247" s="8"/>
      <c r="BV60247" s="38"/>
    </row>
    <row r="60248" spans="44:74">
      <c r="AR60248" s="8"/>
      <c r="BV60248" s="38"/>
    </row>
    <row r="60249" spans="44:74">
      <c r="AR60249" s="8"/>
      <c r="BV60249" s="38"/>
    </row>
    <row r="60250" spans="44:74">
      <c r="AR60250" s="8"/>
      <c r="BV60250" s="38"/>
    </row>
    <row r="60251" spans="44:74">
      <c r="AR60251" s="8"/>
      <c r="BV60251" s="38"/>
    </row>
    <row r="60252" spans="44:74">
      <c r="AR60252" s="8"/>
      <c r="BV60252" s="38"/>
    </row>
    <row r="60253" spans="44:74">
      <c r="AR60253" s="8"/>
      <c r="BV60253" s="38"/>
    </row>
    <row r="60254" spans="44:74">
      <c r="AR60254" s="8"/>
      <c r="BV60254" s="38"/>
    </row>
    <row r="60255" spans="44:74">
      <c r="AR60255" s="8"/>
      <c r="BV60255" s="38"/>
    </row>
    <row r="60256" spans="44:74">
      <c r="AR60256" s="8"/>
      <c r="BV60256" s="38"/>
    </row>
    <row r="60257" spans="44:74">
      <c r="AR60257" s="8"/>
      <c r="BV60257" s="38"/>
    </row>
    <row r="60258" spans="44:74">
      <c r="AR60258" s="8"/>
      <c r="BV60258" s="38"/>
    </row>
    <row r="60259" spans="44:74">
      <c r="AR60259" s="8"/>
      <c r="BV60259" s="38"/>
    </row>
    <row r="60260" spans="44:74">
      <c r="AR60260" s="8"/>
      <c r="BV60260" s="38"/>
    </row>
    <row r="60261" spans="44:74">
      <c r="AR60261" s="8"/>
      <c r="BV60261" s="38"/>
    </row>
    <row r="60262" spans="44:74">
      <c r="AR60262" s="8"/>
      <c r="BV60262" s="38"/>
    </row>
    <row r="60263" spans="44:74">
      <c r="AR60263" s="8"/>
      <c r="BV60263" s="38"/>
    </row>
    <row r="60264" spans="44:74">
      <c r="AR60264" s="8"/>
      <c r="BV60264" s="38"/>
    </row>
    <row r="60265" spans="44:74">
      <c r="AR60265" s="8"/>
      <c r="BV60265" s="38"/>
    </row>
    <row r="60266" spans="44:74">
      <c r="AR60266" s="8"/>
      <c r="BV60266" s="38"/>
    </row>
    <row r="60267" spans="44:74">
      <c r="AR60267" s="8"/>
      <c r="BV60267" s="38"/>
    </row>
    <row r="60268" spans="44:74">
      <c r="AR60268" s="8"/>
      <c r="BV60268" s="38"/>
    </row>
    <row r="60269" spans="44:74">
      <c r="AR60269" s="8"/>
      <c r="BV60269" s="38"/>
    </row>
    <row r="60270" spans="44:74">
      <c r="AR60270" s="8"/>
      <c r="BV60270" s="38"/>
    </row>
    <row r="60271" spans="44:74">
      <c r="AR60271" s="8"/>
      <c r="BV60271" s="38"/>
    </row>
    <row r="60272" spans="44:74">
      <c r="AR60272" s="8"/>
      <c r="BV60272" s="38"/>
    </row>
    <row r="60273" spans="44:74">
      <c r="AR60273" s="8"/>
      <c r="BV60273" s="38"/>
    </row>
    <row r="60274" spans="44:74">
      <c r="AR60274" s="8"/>
      <c r="BV60274" s="38"/>
    </row>
    <row r="60275" spans="44:74">
      <c r="AR60275" s="8"/>
      <c r="BV60275" s="38"/>
    </row>
    <row r="60276" spans="44:74">
      <c r="AR60276" s="8"/>
      <c r="BV60276" s="38"/>
    </row>
    <row r="60277" spans="44:74">
      <c r="AR60277" s="8"/>
      <c r="BV60277" s="38"/>
    </row>
    <row r="60278" spans="44:74">
      <c r="AR60278" s="8"/>
      <c r="BV60278" s="38"/>
    </row>
    <row r="60279" spans="44:74">
      <c r="AR60279" s="8"/>
      <c r="BV60279" s="38"/>
    </row>
    <row r="60280" spans="44:74">
      <c r="AR60280" s="8"/>
      <c r="BV60280" s="38"/>
    </row>
    <row r="60281" spans="44:74">
      <c r="AR60281" s="8"/>
      <c r="BV60281" s="38"/>
    </row>
    <row r="60282" spans="44:74">
      <c r="AR60282" s="8"/>
      <c r="BV60282" s="38"/>
    </row>
    <row r="60283" spans="44:74">
      <c r="AR60283" s="8"/>
      <c r="BV60283" s="38"/>
    </row>
    <row r="60284" spans="44:74">
      <c r="AR60284" s="8"/>
      <c r="BV60284" s="38"/>
    </row>
    <row r="60285" spans="44:74">
      <c r="AR60285" s="8"/>
      <c r="BV60285" s="38"/>
    </row>
    <row r="60286" spans="44:74">
      <c r="AR60286" s="8"/>
      <c r="BV60286" s="38"/>
    </row>
    <row r="60287" spans="44:74">
      <c r="AR60287" s="8"/>
      <c r="BV60287" s="38"/>
    </row>
    <row r="60288" spans="44:74">
      <c r="AR60288" s="8"/>
      <c r="BV60288" s="38"/>
    </row>
    <row r="60289" spans="44:74">
      <c r="AR60289" s="8"/>
      <c r="BV60289" s="38"/>
    </row>
    <row r="60290" spans="44:74">
      <c r="AR60290" s="8"/>
      <c r="BV60290" s="38"/>
    </row>
    <row r="60291" spans="44:74">
      <c r="AR60291" s="8"/>
      <c r="BV60291" s="38"/>
    </row>
    <row r="60292" spans="44:74">
      <c r="AR60292" s="8"/>
      <c r="BV60292" s="38"/>
    </row>
    <row r="60293" spans="44:74">
      <c r="AR60293" s="8"/>
      <c r="BV60293" s="38"/>
    </row>
    <row r="60294" spans="44:74">
      <c r="AR60294" s="8"/>
      <c r="BV60294" s="38"/>
    </row>
    <row r="60295" spans="44:74">
      <c r="AR60295" s="8"/>
      <c r="BV60295" s="38"/>
    </row>
    <row r="60296" spans="44:74">
      <c r="AR60296" s="8"/>
      <c r="BV60296" s="38"/>
    </row>
    <row r="60297" spans="44:74">
      <c r="AR60297" s="8"/>
      <c r="BV60297" s="38"/>
    </row>
    <row r="60298" spans="44:74">
      <c r="AR60298" s="8"/>
      <c r="BV60298" s="38"/>
    </row>
    <row r="60299" spans="44:74">
      <c r="AR60299" s="8"/>
      <c r="BV60299" s="38"/>
    </row>
    <row r="60300" spans="44:74">
      <c r="AR60300" s="8"/>
      <c r="BV60300" s="38"/>
    </row>
    <row r="60301" spans="44:74">
      <c r="AR60301" s="8"/>
      <c r="BV60301" s="38"/>
    </row>
    <row r="60302" spans="44:74">
      <c r="AR60302" s="8"/>
      <c r="BV60302" s="38"/>
    </row>
    <row r="60303" spans="44:74">
      <c r="AR60303" s="8"/>
      <c r="BV60303" s="38"/>
    </row>
    <row r="60304" spans="44:74">
      <c r="AR60304" s="8"/>
      <c r="BV60304" s="38"/>
    </row>
    <row r="60305" spans="44:74">
      <c r="AR60305" s="8"/>
      <c r="BV60305" s="38"/>
    </row>
    <row r="60306" spans="44:74">
      <c r="AR60306" s="8"/>
      <c r="BV60306" s="38"/>
    </row>
    <row r="60307" spans="44:74">
      <c r="AR60307" s="8"/>
      <c r="BV60307" s="38"/>
    </row>
    <row r="60308" spans="44:74">
      <c r="AR60308" s="8"/>
      <c r="BV60308" s="38"/>
    </row>
    <row r="60309" spans="44:74">
      <c r="AR60309" s="8"/>
      <c r="BV60309" s="38"/>
    </row>
    <row r="60310" spans="44:74">
      <c r="AR60310" s="8"/>
      <c r="BV60310" s="38"/>
    </row>
    <row r="60311" spans="44:74">
      <c r="AR60311" s="8"/>
      <c r="BV60311" s="38"/>
    </row>
    <row r="60312" spans="44:74">
      <c r="AR60312" s="8"/>
      <c r="BV60312" s="38"/>
    </row>
    <row r="60313" spans="44:74">
      <c r="AR60313" s="8"/>
      <c r="BV60313" s="38"/>
    </row>
    <row r="60314" spans="44:74">
      <c r="AR60314" s="8"/>
      <c r="BV60314" s="38"/>
    </row>
    <row r="60315" spans="44:74">
      <c r="AR60315" s="8"/>
      <c r="BV60315" s="38"/>
    </row>
    <row r="60316" spans="44:74">
      <c r="AR60316" s="8"/>
      <c r="BV60316" s="38"/>
    </row>
    <row r="60317" spans="44:74">
      <c r="AR60317" s="8"/>
      <c r="BV60317" s="38"/>
    </row>
    <row r="60318" spans="44:74">
      <c r="AR60318" s="8"/>
      <c r="BV60318" s="38"/>
    </row>
    <row r="60319" spans="44:74">
      <c r="AR60319" s="8"/>
      <c r="BV60319" s="38"/>
    </row>
    <row r="60320" spans="44:74">
      <c r="AR60320" s="8"/>
      <c r="BV60320" s="38"/>
    </row>
    <row r="60321" spans="44:74">
      <c r="AR60321" s="8"/>
      <c r="BV60321" s="38"/>
    </row>
    <row r="60322" spans="44:74">
      <c r="AR60322" s="8"/>
      <c r="BV60322" s="38"/>
    </row>
    <row r="60323" spans="44:74">
      <c r="AR60323" s="8"/>
      <c r="BV60323" s="38"/>
    </row>
    <row r="60324" spans="44:74">
      <c r="AR60324" s="8"/>
      <c r="BV60324" s="38"/>
    </row>
    <row r="60325" spans="44:74">
      <c r="AR60325" s="8"/>
      <c r="BV60325" s="38"/>
    </row>
    <row r="60326" spans="44:74">
      <c r="AR60326" s="8"/>
      <c r="BV60326" s="38"/>
    </row>
    <row r="60327" spans="44:74">
      <c r="AR60327" s="8"/>
      <c r="BV60327" s="38"/>
    </row>
    <row r="60328" spans="44:74">
      <c r="AR60328" s="8"/>
      <c r="BV60328" s="38"/>
    </row>
    <row r="60329" spans="44:74">
      <c r="AR60329" s="8"/>
      <c r="BV60329" s="38"/>
    </row>
    <row r="60330" spans="44:74">
      <c r="AR60330" s="8"/>
      <c r="BV60330" s="38"/>
    </row>
    <row r="60331" spans="44:74">
      <c r="AR60331" s="8"/>
      <c r="BV60331" s="38"/>
    </row>
    <row r="60332" spans="44:74">
      <c r="AR60332" s="8"/>
      <c r="BV60332" s="38"/>
    </row>
    <row r="60333" spans="44:74">
      <c r="AR60333" s="8"/>
      <c r="BV60333" s="38"/>
    </row>
    <row r="60334" spans="44:74">
      <c r="AR60334" s="8"/>
      <c r="BV60334" s="38"/>
    </row>
    <row r="60335" spans="44:74">
      <c r="AR60335" s="8"/>
      <c r="BV60335" s="38"/>
    </row>
    <row r="60336" spans="44:74">
      <c r="AR60336" s="8"/>
      <c r="BV60336" s="38"/>
    </row>
    <row r="60337" spans="44:74">
      <c r="AR60337" s="8"/>
      <c r="BV60337" s="38"/>
    </row>
    <row r="60338" spans="44:74">
      <c r="AR60338" s="8"/>
      <c r="BV60338" s="38"/>
    </row>
    <row r="60339" spans="44:74">
      <c r="AR60339" s="8"/>
      <c r="BV60339" s="38"/>
    </row>
    <row r="60340" spans="44:74">
      <c r="AR60340" s="8"/>
      <c r="BV60340" s="38"/>
    </row>
    <row r="60341" spans="44:74">
      <c r="AR60341" s="8"/>
      <c r="BV60341" s="38"/>
    </row>
    <row r="60342" spans="44:74">
      <c r="AR60342" s="8"/>
      <c r="BV60342" s="38"/>
    </row>
    <row r="60343" spans="44:74">
      <c r="AR60343" s="8"/>
      <c r="BV60343" s="38"/>
    </row>
    <row r="60344" spans="44:74">
      <c r="AR60344" s="8"/>
      <c r="BV60344" s="38"/>
    </row>
    <row r="60345" spans="44:74">
      <c r="AR60345" s="8"/>
      <c r="BV60345" s="38"/>
    </row>
    <row r="60346" spans="44:74">
      <c r="AR60346" s="8"/>
      <c r="BV60346" s="38"/>
    </row>
    <row r="60347" spans="44:74">
      <c r="AR60347" s="8"/>
      <c r="BV60347" s="38"/>
    </row>
    <row r="60348" spans="44:74">
      <c r="AR60348" s="8"/>
      <c r="BV60348" s="38"/>
    </row>
    <row r="60349" spans="44:74">
      <c r="AR60349" s="8"/>
      <c r="BV60349" s="38"/>
    </row>
    <row r="60350" spans="44:74">
      <c r="AR60350" s="8"/>
      <c r="BV60350" s="38"/>
    </row>
    <row r="60351" spans="44:74">
      <c r="AR60351" s="8"/>
      <c r="BV60351" s="38"/>
    </row>
    <row r="60352" spans="44:74">
      <c r="AR60352" s="8"/>
      <c r="BV60352" s="38"/>
    </row>
    <row r="60353" spans="44:74">
      <c r="AR60353" s="8"/>
      <c r="BV60353" s="38"/>
    </row>
    <row r="60354" spans="44:74">
      <c r="AR60354" s="8"/>
      <c r="BV60354" s="38"/>
    </row>
    <row r="60355" spans="44:74">
      <c r="AR60355" s="8"/>
      <c r="BV60355" s="38"/>
    </row>
    <row r="60356" spans="44:74">
      <c r="AR60356" s="8"/>
      <c r="BV60356" s="38"/>
    </row>
    <row r="60357" spans="44:74">
      <c r="AR60357" s="8"/>
      <c r="BV60357" s="38"/>
    </row>
    <row r="60358" spans="44:74">
      <c r="AR60358" s="8"/>
      <c r="BV60358" s="38"/>
    </row>
    <row r="60359" spans="44:74">
      <c r="AR60359" s="8"/>
      <c r="BV60359" s="38"/>
    </row>
    <row r="60360" spans="44:74">
      <c r="AR60360" s="8"/>
      <c r="BV60360" s="38"/>
    </row>
    <row r="60361" spans="44:74">
      <c r="AR60361" s="8"/>
      <c r="BV60361" s="38"/>
    </row>
    <row r="60362" spans="44:74">
      <c r="AR60362" s="8"/>
      <c r="BV60362" s="38"/>
    </row>
    <row r="60363" spans="44:74">
      <c r="AR60363" s="8"/>
      <c r="BV60363" s="38"/>
    </row>
    <row r="60364" spans="44:74">
      <c r="AR60364" s="8"/>
      <c r="BV60364" s="38"/>
    </row>
    <row r="60365" spans="44:74">
      <c r="AR60365" s="8"/>
      <c r="BV60365" s="38"/>
    </row>
    <row r="60366" spans="44:74">
      <c r="AR60366" s="8"/>
      <c r="BV60366" s="38"/>
    </row>
    <row r="60367" spans="44:74">
      <c r="AR60367" s="8"/>
      <c r="BV60367" s="38"/>
    </row>
    <row r="60368" spans="44:74">
      <c r="AR60368" s="8"/>
      <c r="BV60368" s="38"/>
    </row>
    <row r="60369" spans="44:74">
      <c r="AR60369" s="8"/>
      <c r="BV60369" s="38"/>
    </row>
    <row r="60370" spans="44:74">
      <c r="AR60370" s="8"/>
      <c r="BV60370" s="38"/>
    </row>
    <row r="60371" spans="44:74">
      <c r="AR60371" s="8"/>
      <c r="BV60371" s="38"/>
    </row>
    <row r="60372" spans="44:74">
      <c r="AR60372" s="8"/>
      <c r="BV60372" s="38"/>
    </row>
    <row r="60373" spans="44:74">
      <c r="AR60373" s="8"/>
      <c r="BV60373" s="38"/>
    </row>
    <row r="60374" spans="44:74">
      <c r="AR60374" s="8"/>
      <c r="BV60374" s="38"/>
    </row>
    <row r="60375" spans="44:74">
      <c r="AR60375" s="8"/>
      <c r="BV60375" s="38"/>
    </row>
    <row r="60376" spans="44:74">
      <c r="AR60376" s="8"/>
      <c r="BV60376" s="38"/>
    </row>
    <row r="60377" spans="44:74">
      <c r="AR60377" s="8"/>
      <c r="BV60377" s="38"/>
    </row>
    <row r="60378" spans="44:74">
      <c r="AR60378" s="8"/>
      <c r="BV60378" s="38"/>
    </row>
    <row r="60379" spans="44:74">
      <c r="AR60379" s="8"/>
      <c r="BV60379" s="38"/>
    </row>
    <row r="60380" spans="44:74">
      <c r="AR60380" s="8"/>
      <c r="BV60380" s="38"/>
    </row>
    <row r="60381" spans="44:74">
      <c r="AR60381" s="8"/>
      <c r="BV60381" s="38"/>
    </row>
    <row r="60382" spans="44:74">
      <c r="AR60382" s="8"/>
      <c r="BV60382" s="38"/>
    </row>
    <row r="60383" spans="44:74">
      <c r="AR60383" s="8"/>
      <c r="BV60383" s="38"/>
    </row>
    <row r="60384" spans="44:74">
      <c r="AR60384" s="8"/>
      <c r="BV60384" s="38"/>
    </row>
    <row r="60385" spans="44:74">
      <c r="AR60385" s="8"/>
      <c r="BV60385" s="38"/>
    </row>
    <row r="60386" spans="44:74">
      <c r="AR60386" s="8"/>
      <c r="BV60386" s="38"/>
    </row>
    <row r="60387" spans="44:74">
      <c r="AR60387" s="8"/>
      <c r="BV60387" s="38"/>
    </row>
    <row r="60388" spans="44:74">
      <c r="AR60388" s="8"/>
      <c r="BV60388" s="38"/>
    </row>
    <row r="60389" spans="44:74">
      <c r="AR60389" s="8"/>
      <c r="BV60389" s="38"/>
    </row>
    <row r="60390" spans="44:74">
      <c r="AR60390" s="8"/>
      <c r="BV60390" s="38"/>
    </row>
    <row r="60391" spans="44:74">
      <c r="AR60391" s="8"/>
      <c r="BV60391" s="38"/>
    </row>
    <row r="60392" spans="44:74">
      <c r="AR60392" s="8"/>
      <c r="BV60392" s="38"/>
    </row>
    <row r="60393" spans="44:74">
      <c r="AR60393" s="8"/>
      <c r="BV60393" s="38"/>
    </row>
    <row r="60394" spans="44:74">
      <c r="AR60394" s="8"/>
      <c r="BV60394" s="38"/>
    </row>
    <row r="60395" spans="44:74">
      <c r="AR60395" s="8"/>
      <c r="BV60395" s="38"/>
    </row>
    <row r="60396" spans="44:74">
      <c r="AR60396" s="8"/>
      <c r="BV60396" s="38"/>
    </row>
    <row r="60397" spans="44:74">
      <c r="AR60397" s="8"/>
      <c r="BV60397" s="38"/>
    </row>
    <row r="60398" spans="44:74">
      <c r="AR60398" s="8"/>
      <c r="BV60398" s="38"/>
    </row>
    <row r="60399" spans="44:74">
      <c r="AR60399" s="8"/>
      <c r="BV60399" s="38"/>
    </row>
    <row r="60400" spans="44:74">
      <c r="AR60400" s="8"/>
      <c r="BV60400" s="38"/>
    </row>
    <row r="60401" spans="44:74">
      <c r="AR60401" s="8"/>
      <c r="BV60401" s="38"/>
    </row>
    <row r="60402" spans="44:74">
      <c r="AR60402" s="8"/>
      <c r="BV60402" s="38"/>
    </row>
    <row r="60403" spans="44:74">
      <c r="AR60403" s="8"/>
      <c r="BV60403" s="38"/>
    </row>
    <row r="60404" spans="44:74">
      <c r="AR60404" s="8"/>
      <c r="BV60404" s="38"/>
    </row>
    <row r="60405" spans="44:74">
      <c r="AR60405" s="8"/>
      <c r="BV60405" s="38"/>
    </row>
    <row r="60406" spans="44:74">
      <c r="AR60406" s="8"/>
      <c r="BV60406" s="38"/>
    </row>
    <row r="60407" spans="44:74">
      <c r="AR60407" s="8"/>
      <c r="BV60407" s="38"/>
    </row>
    <row r="60408" spans="44:74">
      <c r="AR60408" s="8"/>
      <c r="BV60408" s="38"/>
    </row>
    <row r="60409" spans="44:74">
      <c r="AR60409" s="8"/>
      <c r="BV60409" s="38"/>
    </row>
    <row r="60410" spans="44:74">
      <c r="AR60410" s="8"/>
      <c r="BV60410" s="38"/>
    </row>
    <row r="60411" spans="44:74">
      <c r="AR60411" s="8"/>
      <c r="BV60411" s="38"/>
    </row>
    <row r="60412" spans="44:74">
      <c r="AR60412" s="8"/>
      <c r="BV60412" s="38"/>
    </row>
    <row r="60413" spans="44:74">
      <c r="AR60413" s="8"/>
      <c r="BV60413" s="38"/>
    </row>
    <row r="60414" spans="44:74">
      <c r="AR60414" s="8"/>
      <c r="BV60414" s="38"/>
    </row>
    <row r="60415" spans="44:74">
      <c r="AR60415" s="8"/>
      <c r="BV60415" s="38"/>
    </row>
    <row r="60416" spans="44:74">
      <c r="AR60416" s="8"/>
      <c r="BV60416" s="38"/>
    </row>
    <row r="60417" spans="44:74">
      <c r="AR60417" s="8"/>
      <c r="BV60417" s="38"/>
    </row>
    <row r="60418" spans="44:74">
      <c r="AR60418" s="8"/>
      <c r="BV60418" s="38"/>
    </row>
    <row r="60419" spans="44:74">
      <c r="AR60419" s="8"/>
      <c r="BV60419" s="38"/>
    </row>
    <row r="60420" spans="44:74">
      <c r="AR60420" s="8"/>
      <c r="BV60420" s="38"/>
    </row>
    <row r="60421" spans="44:74">
      <c r="AR60421" s="8"/>
      <c r="BV60421" s="38"/>
    </row>
    <row r="60422" spans="44:74">
      <c r="AR60422" s="8"/>
      <c r="BV60422" s="38"/>
    </row>
    <row r="60423" spans="44:74">
      <c r="AR60423" s="8"/>
      <c r="BV60423" s="38"/>
    </row>
    <row r="60424" spans="44:74">
      <c r="AR60424" s="8"/>
      <c r="BV60424" s="38"/>
    </row>
    <row r="60425" spans="44:74">
      <c r="AR60425" s="8"/>
      <c r="BV60425" s="38"/>
    </row>
    <row r="60426" spans="44:74">
      <c r="AR60426" s="8"/>
      <c r="BV60426" s="38"/>
    </row>
    <row r="60427" spans="44:74">
      <c r="AR60427" s="8"/>
      <c r="BV60427" s="38"/>
    </row>
    <row r="60428" spans="44:74">
      <c r="AR60428" s="8"/>
      <c r="BV60428" s="38"/>
    </row>
    <row r="60429" spans="44:74">
      <c r="AR60429" s="8"/>
      <c r="BV60429" s="38"/>
    </row>
    <row r="60430" spans="44:74">
      <c r="AR60430" s="8"/>
      <c r="BV60430" s="38"/>
    </row>
    <row r="60431" spans="44:74">
      <c r="AR60431" s="8"/>
      <c r="BV60431" s="38"/>
    </row>
    <row r="60432" spans="44:74">
      <c r="AR60432" s="8"/>
      <c r="BV60432" s="38"/>
    </row>
    <row r="60433" spans="44:74">
      <c r="AR60433" s="8"/>
      <c r="BV60433" s="38"/>
    </row>
    <row r="60434" spans="44:74">
      <c r="AR60434" s="8"/>
      <c r="BV60434" s="38"/>
    </row>
    <row r="60435" spans="44:74">
      <c r="AR60435" s="8"/>
      <c r="BV60435" s="38"/>
    </row>
    <row r="60436" spans="44:74">
      <c r="AR60436" s="8"/>
      <c r="BV60436" s="38"/>
    </row>
    <row r="60437" spans="44:74">
      <c r="AR60437" s="8"/>
      <c r="BV60437" s="38"/>
    </row>
    <row r="60438" spans="44:74">
      <c r="AR60438" s="8"/>
      <c r="BV60438" s="38"/>
    </row>
    <row r="60439" spans="44:74">
      <c r="AR60439" s="8"/>
      <c r="BV60439" s="38"/>
    </row>
    <row r="60440" spans="44:74">
      <c r="AR60440" s="8"/>
      <c r="BV60440" s="38"/>
    </row>
    <row r="60441" spans="44:74">
      <c r="AR60441" s="8"/>
      <c r="BV60441" s="38"/>
    </row>
    <row r="60442" spans="44:74">
      <c r="AR60442" s="8"/>
      <c r="BV60442" s="38"/>
    </row>
    <row r="60443" spans="44:74">
      <c r="AR60443" s="8"/>
      <c r="BV60443" s="38"/>
    </row>
    <row r="60444" spans="44:74">
      <c r="AR60444" s="8"/>
      <c r="BV60444" s="38"/>
    </row>
    <row r="60445" spans="44:74">
      <c r="AR60445" s="8"/>
      <c r="BV60445" s="38"/>
    </row>
    <row r="60446" spans="44:74">
      <c r="AR60446" s="8"/>
      <c r="BV60446" s="38"/>
    </row>
    <row r="60447" spans="44:74">
      <c r="AR60447" s="8"/>
      <c r="BV60447" s="38"/>
    </row>
    <row r="60448" spans="44:74">
      <c r="AR60448" s="8"/>
      <c r="BV60448" s="38"/>
    </row>
    <row r="60449" spans="44:74">
      <c r="AR60449" s="8"/>
      <c r="BV60449" s="38"/>
    </row>
    <row r="60450" spans="44:74">
      <c r="AR60450" s="8"/>
      <c r="BV60450" s="38"/>
    </row>
    <row r="60451" spans="44:74">
      <c r="AR60451" s="8"/>
      <c r="BV60451" s="38"/>
    </row>
    <row r="60452" spans="44:74">
      <c r="AR60452" s="8"/>
      <c r="BV60452" s="38"/>
    </row>
    <row r="60453" spans="44:74">
      <c r="AR60453" s="8"/>
      <c r="BV60453" s="38"/>
    </row>
    <row r="60454" spans="44:74">
      <c r="AR60454" s="8"/>
      <c r="BV60454" s="38"/>
    </row>
    <row r="60455" spans="44:74">
      <c r="AR60455" s="8"/>
      <c r="BV60455" s="38"/>
    </row>
    <row r="60456" spans="44:74">
      <c r="AR60456" s="8"/>
      <c r="BV60456" s="38"/>
    </row>
    <row r="60457" spans="44:74">
      <c r="AR60457" s="8"/>
      <c r="BV60457" s="38"/>
    </row>
    <row r="60458" spans="44:74">
      <c r="AR60458" s="8"/>
      <c r="BV60458" s="38"/>
    </row>
    <row r="60459" spans="44:74">
      <c r="AR60459" s="8"/>
      <c r="BV60459" s="38"/>
    </row>
    <row r="60460" spans="44:74">
      <c r="AR60460" s="8"/>
      <c r="BV60460" s="38"/>
    </row>
    <row r="60461" spans="44:74">
      <c r="AR60461" s="8"/>
      <c r="BV60461" s="38"/>
    </row>
    <row r="60462" spans="44:74">
      <c r="AR60462" s="8"/>
      <c r="BV60462" s="38"/>
    </row>
    <row r="60463" spans="44:74">
      <c r="AR60463" s="8"/>
      <c r="BV60463" s="38"/>
    </row>
    <row r="60464" spans="44:74">
      <c r="AR60464" s="8"/>
      <c r="BV60464" s="38"/>
    </row>
    <row r="60465" spans="44:74">
      <c r="AR60465" s="8"/>
      <c r="BV60465" s="38"/>
    </row>
    <row r="60466" spans="44:74">
      <c r="AR60466" s="8"/>
      <c r="BV60466" s="38"/>
    </row>
    <row r="60467" spans="44:74">
      <c r="AR60467" s="8"/>
      <c r="BV60467" s="38"/>
    </row>
    <row r="60468" spans="44:74">
      <c r="AR60468" s="8"/>
      <c r="BV60468" s="38"/>
    </row>
    <row r="60469" spans="44:74">
      <c r="AR60469" s="8"/>
      <c r="BV60469" s="38"/>
    </row>
    <row r="60470" spans="44:74">
      <c r="AR60470" s="8"/>
      <c r="BV60470" s="38"/>
    </row>
    <row r="60471" spans="44:74">
      <c r="AR60471" s="8"/>
      <c r="BV60471" s="38"/>
    </row>
    <row r="60472" spans="44:74">
      <c r="AR60472" s="8"/>
      <c r="BV60472" s="38"/>
    </row>
    <row r="60473" spans="44:74">
      <c r="AR60473" s="8"/>
      <c r="BV60473" s="38"/>
    </row>
    <row r="60474" spans="44:74">
      <c r="AR60474" s="8"/>
      <c r="BV60474" s="38"/>
    </row>
    <row r="60475" spans="44:74">
      <c r="AR60475" s="8"/>
      <c r="BV60475" s="38"/>
    </row>
    <row r="60476" spans="44:74">
      <c r="AR60476" s="8"/>
      <c r="BV60476" s="38"/>
    </row>
    <row r="60477" spans="44:74">
      <c r="AR60477" s="8"/>
      <c r="BV60477" s="38"/>
    </row>
    <row r="60478" spans="44:74">
      <c r="AR60478" s="8"/>
      <c r="BV60478" s="38"/>
    </row>
    <row r="60479" spans="44:74">
      <c r="AR60479" s="8"/>
      <c r="BV60479" s="38"/>
    </row>
    <row r="60480" spans="44:74">
      <c r="AR60480" s="8"/>
      <c r="BV60480" s="38"/>
    </row>
    <row r="60481" spans="44:74">
      <c r="AR60481" s="8"/>
      <c r="BV60481" s="38"/>
    </row>
    <row r="60482" spans="44:74">
      <c r="AR60482" s="8"/>
      <c r="BV60482" s="38"/>
    </row>
    <row r="60483" spans="44:74">
      <c r="AR60483" s="8"/>
      <c r="BV60483" s="38"/>
    </row>
    <row r="60484" spans="44:74">
      <c r="AR60484" s="8"/>
      <c r="BV60484" s="38"/>
    </row>
    <row r="60485" spans="44:74">
      <c r="AR60485" s="8"/>
      <c r="BV60485" s="38"/>
    </row>
    <row r="60486" spans="44:74">
      <c r="AR60486" s="8"/>
      <c r="BV60486" s="38"/>
    </row>
    <row r="60487" spans="44:74">
      <c r="AR60487" s="8"/>
      <c r="BV60487" s="38"/>
    </row>
    <row r="60488" spans="44:74">
      <c r="AR60488" s="8"/>
      <c r="BV60488" s="38"/>
    </row>
    <row r="60489" spans="44:74">
      <c r="AR60489" s="8"/>
      <c r="BV60489" s="38"/>
    </row>
    <row r="60490" spans="44:74">
      <c r="AR60490" s="8"/>
      <c r="BV60490" s="38"/>
    </row>
    <row r="60491" spans="44:74">
      <c r="AR60491" s="8"/>
      <c r="BV60491" s="38"/>
    </row>
    <row r="60492" spans="44:74">
      <c r="AR60492" s="8"/>
      <c r="BV60492" s="38"/>
    </row>
    <row r="60493" spans="44:74">
      <c r="AR60493" s="8"/>
      <c r="BV60493" s="38"/>
    </row>
    <row r="60494" spans="44:74">
      <c r="AR60494" s="8"/>
      <c r="BV60494" s="38"/>
    </row>
    <row r="60495" spans="44:74">
      <c r="AR60495" s="8"/>
      <c r="BV60495" s="38"/>
    </row>
    <row r="60496" spans="44:74">
      <c r="AR60496" s="8"/>
      <c r="BV60496" s="38"/>
    </row>
    <row r="60497" spans="44:74">
      <c r="AR60497" s="8"/>
      <c r="BV60497" s="38"/>
    </row>
    <row r="60498" spans="44:74">
      <c r="AR60498" s="8"/>
      <c r="BV60498" s="38"/>
    </row>
    <row r="60499" spans="44:74">
      <c r="AR60499" s="8"/>
      <c r="BV60499" s="38"/>
    </row>
    <row r="60500" spans="44:74">
      <c r="AR60500" s="8"/>
      <c r="BV60500" s="38"/>
    </row>
    <row r="60501" spans="44:74">
      <c r="AR60501" s="8"/>
      <c r="BV60501" s="38"/>
    </row>
    <row r="60502" spans="44:74">
      <c r="AR60502" s="8"/>
      <c r="BV60502" s="38"/>
    </row>
    <row r="60503" spans="44:74">
      <c r="AR60503" s="8"/>
      <c r="BV60503" s="38"/>
    </row>
    <row r="60504" spans="44:74">
      <c r="AR60504" s="8"/>
      <c r="BV60504" s="38"/>
    </row>
    <row r="60505" spans="44:74">
      <c r="AR60505" s="8"/>
      <c r="BV60505" s="38"/>
    </row>
    <row r="60506" spans="44:74">
      <c r="AR60506" s="8"/>
      <c r="BV60506" s="38"/>
    </row>
    <row r="60507" spans="44:74">
      <c r="AR60507" s="8"/>
      <c r="BV60507" s="38"/>
    </row>
    <row r="60508" spans="44:74">
      <c r="AR60508" s="8"/>
      <c r="BV60508" s="38"/>
    </row>
    <row r="60509" spans="44:74">
      <c r="AR60509" s="8"/>
      <c r="BV60509" s="38"/>
    </row>
    <row r="60510" spans="44:74">
      <c r="AR60510" s="8"/>
      <c r="BV60510" s="38"/>
    </row>
    <row r="60511" spans="44:74">
      <c r="AR60511" s="8"/>
      <c r="BV60511" s="38"/>
    </row>
    <row r="60512" spans="44:74">
      <c r="AR60512" s="8"/>
      <c r="BV60512" s="38"/>
    </row>
    <row r="60513" spans="44:74">
      <c r="AR60513" s="8"/>
      <c r="BV60513" s="38"/>
    </row>
    <row r="60514" spans="44:74">
      <c r="AR60514" s="8"/>
      <c r="BV60514" s="38"/>
    </row>
    <row r="60515" spans="44:74">
      <c r="AR60515" s="8"/>
      <c r="BV60515" s="38"/>
    </row>
    <row r="60516" spans="44:74">
      <c r="AR60516" s="8"/>
      <c r="BV60516" s="38"/>
    </row>
    <row r="60517" spans="44:74">
      <c r="AR60517" s="8"/>
      <c r="BV60517" s="38"/>
    </row>
    <row r="60518" spans="44:74">
      <c r="AR60518" s="8"/>
      <c r="BV60518" s="38"/>
    </row>
    <row r="60519" spans="44:74">
      <c r="AR60519" s="8"/>
      <c r="BV60519" s="38"/>
    </row>
    <row r="60520" spans="44:74">
      <c r="AR60520" s="8"/>
      <c r="BV60520" s="38"/>
    </row>
    <row r="60521" spans="44:74">
      <c r="AR60521" s="8"/>
      <c r="BV60521" s="38"/>
    </row>
    <row r="60522" spans="44:74">
      <c r="AR60522" s="8"/>
      <c r="BV60522" s="38"/>
    </row>
    <row r="60523" spans="44:74">
      <c r="AR60523" s="8"/>
      <c r="BV60523" s="38"/>
    </row>
    <row r="60524" spans="44:74">
      <c r="AR60524" s="8"/>
      <c r="BV60524" s="38"/>
    </row>
    <row r="60525" spans="44:74">
      <c r="AR60525" s="8"/>
      <c r="BV60525" s="38"/>
    </row>
    <row r="60526" spans="44:74">
      <c r="AR60526" s="8"/>
      <c r="BV60526" s="38"/>
    </row>
    <row r="60527" spans="44:74">
      <c r="AR60527" s="8"/>
      <c r="BV60527" s="38"/>
    </row>
    <row r="60528" spans="44:74">
      <c r="AR60528" s="8"/>
      <c r="BV60528" s="38"/>
    </row>
    <row r="60529" spans="44:74">
      <c r="AR60529" s="8"/>
      <c r="BV60529" s="38"/>
    </row>
    <row r="60530" spans="44:74">
      <c r="AR60530" s="8"/>
      <c r="BV60530" s="38"/>
    </row>
    <row r="60531" spans="44:74">
      <c r="AR60531" s="8"/>
      <c r="BV60531" s="38"/>
    </row>
    <row r="60532" spans="44:74">
      <c r="AR60532" s="8"/>
      <c r="BV60532" s="38"/>
    </row>
    <row r="60533" spans="44:74">
      <c r="AR60533" s="8"/>
      <c r="BV60533" s="38"/>
    </row>
    <row r="60534" spans="44:74">
      <c r="AR60534" s="8"/>
      <c r="BV60534" s="38"/>
    </row>
    <row r="60535" spans="44:74">
      <c r="AR60535" s="8"/>
      <c r="BV60535" s="38"/>
    </row>
    <row r="60536" spans="44:74">
      <c r="AR60536" s="8"/>
      <c r="BV60536" s="38"/>
    </row>
    <row r="60537" spans="44:74">
      <c r="AR60537" s="8"/>
      <c r="BV60537" s="38"/>
    </row>
    <row r="60538" spans="44:74">
      <c r="AR60538" s="8"/>
      <c r="BV60538" s="38"/>
    </row>
    <row r="60539" spans="44:74">
      <c r="AR60539" s="8"/>
      <c r="BV60539" s="38"/>
    </row>
    <row r="60540" spans="44:74">
      <c r="AR60540" s="8"/>
      <c r="BV60540" s="38"/>
    </row>
    <row r="60541" spans="44:74">
      <c r="AR60541" s="8"/>
      <c r="BV60541" s="38"/>
    </row>
    <row r="60542" spans="44:74">
      <c r="AR60542" s="8"/>
      <c r="BV60542" s="38"/>
    </row>
    <row r="60543" spans="44:74">
      <c r="AR60543" s="8"/>
      <c r="BV60543" s="38"/>
    </row>
    <row r="60544" spans="44:74">
      <c r="AR60544" s="8"/>
      <c r="BV60544" s="38"/>
    </row>
    <row r="60545" spans="44:74">
      <c r="AR60545" s="8"/>
      <c r="BV60545" s="38"/>
    </row>
    <row r="60546" spans="44:74">
      <c r="AR60546" s="8"/>
      <c r="BV60546" s="38"/>
    </row>
    <row r="60547" spans="44:74">
      <c r="AR60547" s="8"/>
      <c r="BV60547" s="38"/>
    </row>
    <row r="60548" spans="44:74">
      <c r="AR60548" s="8"/>
      <c r="BV60548" s="38"/>
    </row>
    <row r="60549" spans="44:74">
      <c r="AR60549" s="8"/>
      <c r="BV60549" s="38"/>
    </row>
    <row r="60550" spans="44:74">
      <c r="AR60550" s="8"/>
      <c r="BV60550" s="38"/>
    </row>
    <row r="60551" spans="44:74">
      <c r="AR60551" s="8"/>
      <c r="BV60551" s="38"/>
    </row>
    <row r="60552" spans="44:74">
      <c r="AR60552" s="8"/>
      <c r="BV60552" s="38"/>
    </row>
    <row r="60553" spans="44:74">
      <c r="AR60553" s="8"/>
      <c r="BV60553" s="38"/>
    </row>
    <row r="60554" spans="44:74">
      <c r="AR60554" s="8"/>
      <c r="BV60554" s="38"/>
    </row>
    <row r="60555" spans="44:74">
      <c r="AR60555" s="8"/>
      <c r="BV60555" s="38"/>
    </row>
    <row r="60556" spans="44:74">
      <c r="AR60556" s="8"/>
      <c r="BV60556" s="38"/>
    </row>
    <row r="60557" spans="44:74">
      <c r="AR60557" s="8"/>
      <c r="BV60557" s="38"/>
    </row>
    <row r="60558" spans="44:74">
      <c r="AR60558" s="8"/>
      <c r="BV60558" s="38"/>
    </row>
    <row r="60559" spans="44:74">
      <c r="AR60559" s="8"/>
      <c r="BV60559" s="38"/>
    </row>
    <row r="60560" spans="44:74">
      <c r="AR60560" s="8"/>
      <c r="BV60560" s="38"/>
    </row>
    <row r="60561" spans="44:74">
      <c r="AR60561" s="8"/>
      <c r="BV60561" s="38"/>
    </row>
    <row r="60562" spans="44:74">
      <c r="AR60562" s="8"/>
      <c r="BV60562" s="38"/>
    </row>
    <row r="60563" spans="44:74">
      <c r="AR60563" s="8"/>
      <c r="BV60563" s="38"/>
    </row>
    <row r="60564" spans="44:74">
      <c r="AR60564" s="8"/>
      <c r="BV60564" s="38"/>
    </row>
    <row r="60565" spans="44:74">
      <c r="AR60565" s="8"/>
      <c r="BV60565" s="38"/>
    </row>
    <row r="60566" spans="44:74">
      <c r="AR60566" s="8"/>
      <c r="BV60566" s="38"/>
    </row>
    <row r="60567" spans="44:74">
      <c r="AR60567" s="8"/>
      <c r="BV60567" s="38"/>
    </row>
    <row r="60568" spans="44:74">
      <c r="AR60568" s="8"/>
      <c r="BV60568" s="38"/>
    </row>
    <row r="60569" spans="44:74">
      <c r="AR60569" s="8"/>
      <c r="BV60569" s="38"/>
    </row>
    <row r="60570" spans="44:74">
      <c r="AR60570" s="8"/>
      <c r="BV60570" s="38"/>
    </row>
    <row r="60571" spans="44:74">
      <c r="AR60571" s="8"/>
      <c r="BV60571" s="38"/>
    </row>
    <row r="60572" spans="44:74">
      <c r="AR60572" s="8"/>
      <c r="BV60572" s="38"/>
    </row>
    <row r="60573" spans="44:74">
      <c r="AR60573" s="8"/>
      <c r="BV60573" s="38"/>
    </row>
    <row r="60574" spans="44:74">
      <c r="AR60574" s="8"/>
      <c r="BV60574" s="38"/>
    </row>
    <row r="60575" spans="44:74">
      <c r="AR60575" s="8"/>
      <c r="BV60575" s="38"/>
    </row>
    <row r="60576" spans="44:74">
      <c r="AR60576" s="8"/>
      <c r="BV60576" s="38"/>
    </row>
    <row r="60577" spans="44:74">
      <c r="AR60577" s="8"/>
      <c r="BV60577" s="38"/>
    </row>
    <row r="60578" spans="44:74">
      <c r="AR60578" s="8"/>
      <c r="BV60578" s="38"/>
    </row>
    <row r="60579" spans="44:74">
      <c r="AR60579" s="8"/>
      <c r="BV60579" s="38"/>
    </row>
    <row r="60580" spans="44:74">
      <c r="AR60580" s="8"/>
      <c r="BV60580" s="38"/>
    </row>
    <row r="60581" spans="44:74">
      <c r="AR60581" s="8"/>
      <c r="BV60581" s="38"/>
    </row>
    <row r="60582" spans="44:74">
      <c r="AR60582" s="8"/>
      <c r="BV60582" s="38"/>
    </row>
    <row r="60583" spans="44:74">
      <c r="AR60583" s="8"/>
      <c r="BV60583" s="38"/>
    </row>
    <row r="60584" spans="44:74">
      <c r="AR60584" s="8"/>
      <c r="BV60584" s="38"/>
    </row>
    <row r="60585" spans="44:74">
      <c r="AR60585" s="8"/>
      <c r="BV60585" s="38"/>
    </row>
    <row r="60586" spans="44:74">
      <c r="AR60586" s="8"/>
      <c r="BV60586" s="38"/>
    </row>
    <row r="60587" spans="44:74">
      <c r="AR60587" s="8"/>
      <c r="BV60587" s="38"/>
    </row>
    <row r="60588" spans="44:74">
      <c r="AR60588" s="8"/>
      <c r="BV60588" s="38"/>
    </row>
    <row r="60589" spans="44:74">
      <c r="AR60589" s="8"/>
      <c r="BV60589" s="38"/>
    </row>
    <row r="60590" spans="44:74">
      <c r="AR60590" s="8"/>
      <c r="BV60590" s="38"/>
    </row>
    <row r="60591" spans="44:74">
      <c r="AR60591" s="8"/>
      <c r="BV60591" s="38"/>
    </row>
    <row r="60592" spans="44:74">
      <c r="AR60592" s="8"/>
      <c r="BV60592" s="38"/>
    </row>
    <row r="60593" spans="44:74">
      <c r="AR60593" s="8"/>
      <c r="BV60593" s="38"/>
    </row>
    <row r="60594" spans="44:74">
      <c r="AR60594" s="8"/>
      <c r="BV60594" s="38"/>
    </row>
    <row r="60595" spans="44:74">
      <c r="AR60595" s="8"/>
      <c r="BV60595" s="38"/>
    </row>
    <row r="60596" spans="44:74">
      <c r="AR60596" s="8"/>
      <c r="BV60596" s="38"/>
    </row>
    <row r="60597" spans="44:74">
      <c r="AR60597" s="8"/>
      <c r="BV60597" s="38"/>
    </row>
    <row r="60598" spans="44:74">
      <c r="AR60598" s="8"/>
      <c r="BV60598" s="38"/>
    </row>
    <row r="60599" spans="44:74">
      <c r="AR60599" s="8"/>
      <c r="BV60599" s="38"/>
    </row>
    <row r="60600" spans="44:74">
      <c r="AR60600" s="8"/>
      <c r="BV60600" s="38"/>
    </row>
    <row r="60601" spans="44:74">
      <c r="AR60601" s="8"/>
      <c r="BV60601" s="38"/>
    </row>
    <row r="60602" spans="44:74">
      <c r="AR60602" s="8"/>
      <c r="BV60602" s="38"/>
    </row>
    <row r="60603" spans="44:74">
      <c r="AR60603" s="8"/>
      <c r="BV60603" s="38"/>
    </row>
    <row r="60604" spans="44:74">
      <c r="AR60604" s="8"/>
      <c r="BV60604" s="38"/>
    </row>
    <row r="60605" spans="44:74">
      <c r="AR60605" s="8"/>
      <c r="BV60605" s="38"/>
    </row>
    <row r="60606" spans="44:74">
      <c r="AR60606" s="8"/>
      <c r="BV60606" s="38"/>
    </row>
    <row r="60607" spans="44:74">
      <c r="AR60607" s="8"/>
      <c r="BV60607" s="38"/>
    </row>
    <row r="60608" spans="44:74">
      <c r="AR60608" s="8"/>
      <c r="BV60608" s="38"/>
    </row>
    <row r="60609" spans="44:74">
      <c r="AR60609" s="8"/>
      <c r="BV60609" s="38"/>
    </row>
    <row r="60610" spans="44:74">
      <c r="AR60610" s="8"/>
      <c r="BV60610" s="38"/>
    </row>
    <row r="60611" spans="44:74">
      <c r="AR60611" s="8"/>
      <c r="BV60611" s="38"/>
    </row>
    <row r="60612" spans="44:74">
      <c r="AR60612" s="8"/>
      <c r="BV60612" s="38"/>
    </row>
    <row r="60613" spans="44:74">
      <c r="AR60613" s="8"/>
      <c r="BV60613" s="38"/>
    </row>
    <row r="60614" spans="44:74">
      <c r="AR60614" s="8"/>
      <c r="BV60614" s="38"/>
    </row>
    <row r="60615" spans="44:74">
      <c r="AR60615" s="8"/>
      <c r="BV60615" s="38"/>
    </row>
    <row r="60616" spans="44:74">
      <c r="AR60616" s="8"/>
      <c r="BV60616" s="38"/>
    </row>
    <row r="60617" spans="44:74">
      <c r="AR60617" s="8"/>
      <c r="BV60617" s="38"/>
    </row>
    <row r="60618" spans="44:74">
      <c r="AR60618" s="8"/>
      <c r="BV60618" s="38"/>
    </row>
    <row r="60619" spans="44:74">
      <c r="AR60619" s="8"/>
      <c r="BV60619" s="38"/>
    </row>
    <row r="60620" spans="44:74">
      <c r="AR60620" s="8"/>
      <c r="BV60620" s="38"/>
    </row>
    <row r="60621" spans="44:74">
      <c r="AR60621" s="8"/>
      <c r="BV60621" s="38"/>
    </row>
    <row r="60622" spans="44:74">
      <c r="AR60622" s="8"/>
      <c r="BV60622" s="38"/>
    </row>
    <row r="60623" spans="44:74">
      <c r="AR60623" s="8"/>
      <c r="BV60623" s="38"/>
    </row>
    <row r="60624" spans="44:74">
      <c r="AR60624" s="8"/>
      <c r="BV60624" s="38"/>
    </row>
    <row r="60625" spans="44:74">
      <c r="AR60625" s="8"/>
      <c r="BV60625" s="38"/>
    </row>
    <row r="60626" spans="44:74">
      <c r="AR60626" s="8"/>
      <c r="BV60626" s="38"/>
    </row>
    <row r="60627" spans="44:74">
      <c r="AR60627" s="8"/>
      <c r="BV60627" s="38"/>
    </row>
    <row r="60628" spans="44:74">
      <c r="AR60628" s="8"/>
      <c r="BV60628" s="38"/>
    </row>
    <row r="60629" spans="44:74">
      <c r="AR60629" s="8"/>
      <c r="BV60629" s="38"/>
    </row>
    <row r="60630" spans="44:74">
      <c r="AR60630" s="8"/>
      <c r="BV60630" s="38"/>
    </row>
    <row r="60631" spans="44:74">
      <c r="AR60631" s="8"/>
      <c r="BV60631" s="38"/>
    </row>
    <row r="60632" spans="44:74">
      <c r="AR60632" s="8"/>
      <c r="BV60632" s="38"/>
    </row>
    <row r="60633" spans="44:74">
      <c r="AR60633" s="8"/>
      <c r="BV60633" s="38"/>
    </row>
    <row r="60634" spans="44:74">
      <c r="AR60634" s="8"/>
      <c r="BV60634" s="38"/>
    </row>
    <row r="60635" spans="44:74">
      <c r="AR60635" s="8"/>
      <c r="BV60635" s="38"/>
    </row>
    <row r="60636" spans="44:74">
      <c r="AR60636" s="8"/>
      <c r="BV60636" s="38"/>
    </row>
    <row r="60637" spans="44:74">
      <c r="AR60637" s="8"/>
      <c r="BV60637" s="38"/>
    </row>
    <row r="60638" spans="44:74">
      <c r="AR60638" s="8"/>
      <c r="BV60638" s="38"/>
    </row>
    <row r="60639" spans="44:74">
      <c r="AR60639" s="8"/>
      <c r="BV60639" s="38"/>
    </row>
    <row r="60640" spans="44:74">
      <c r="AR60640" s="8"/>
      <c r="BV60640" s="38"/>
    </row>
    <row r="60641" spans="44:74">
      <c r="AR60641" s="8"/>
      <c r="BV60641" s="38"/>
    </row>
    <row r="60642" spans="44:74">
      <c r="AR60642" s="8"/>
      <c r="BV60642" s="38"/>
    </row>
    <row r="60643" spans="44:74">
      <c r="AR60643" s="8"/>
      <c r="BV60643" s="38"/>
    </row>
    <row r="60644" spans="44:74">
      <c r="AR60644" s="8"/>
      <c r="BV60644" s="38"/>
    </row>
    <row r="60645" spans="44:74">
      <c r="AR60645" s="8"/>
      <c r="BV60645" s="38"/>
    </row>
    <row r="60646" spans="44:74">
      <c r="AR60646" s="8"/>
      <c r="BV60646" s="38"/>
    </row>
    <row r="60647" spans="44:74">
      <c r="AR60647" s="8"/>
      <c r="BV60647" s="38"/>
    </row>
    <row r="60648" spans="44:74">
      <c r="AR60648" s="8"/>
      <c r="BV60648" s="38"/>
    </row>
    <row r="60649" spans="44:74">
      <c r="AR60649" s="8"/>
      <c r="BV60649" s="38"/>
    </row>
    <row r="60650" spans="44:74">
      <c r="AR60650" s="8"/>
      <c r="BV60650" s="38"/>
    </row>
    <row r="60651" spans="44:74">
      <c r="AR60651" s="8"/>
      <c r="BV60651" s="38"/>
    </row>
    <row r="60652" spans="44:74">
      <c r="AR60652" s="8"/>
      <c r="BV60652" s="38"/>
    </row>
    <row r="60653" spans="44:74">
      <c r="AR60653" s="8"/>
      <c r="BV60653" s="38"/>
    </row>
    <row r="60654" spans="44:74">
      <c r="AR60654" s="8"/>
      <c r="BV60654" s="38"/>
    </row>
    <row r="60655" spans="44:74">
      <c r="AR60655" s="8"/>
      <c r="BV60655" s="38"/>
    </row>
    <row r="60656" spans="44:74">
      <c r="AR60656" s="8"/>
      <c r="BV60656" s="38"/>
    </row>
    <row r="60657" spans="44:74">
      <c r="AR60657" s="8"/>
      <c r="BV60657" s="38"/>
    </row>
    <row r="60658" spans="44:74">
      <c r="AR60658" s="8"/>
      <c r="BV60658" s="38"/>
    </row>
    <row r="60659" spans="44:74">
      <c r="AR60659" s="8"/>
      <c r="BV60659" s="38"/>
    </row>
    <row r="60660" spans="44:74">
      <c r="AR60660" s="8"/>
      <c r="BV60660" s="38"/>
    </row>
    <row r="60661" spans="44:74">
      <c r="AR60661" s="8"/>
      <c r="BV60661" s="38"/>
    </row>
    <row r="60662" spans="44:74">
      <c r="AR60662" s="8"/>
      <c r="BV60662" s="38"/>
    </row>
    <row r="60663" spans="44:74">
      <c r="AR60663" s="8"/>
      <c r="BV60663" s="38"/>
    </row>
    <row r="60664" spans="44:74">
      <c r="AR60664" s="8"/>
      <c r="BV60664" s="38"/>
    </row>
    <row r="60665" spans="44:74">
      <c r="AR60665" s="8"/>
      <c r="BV60665" s="38"/>
    </row>
    <row r="60666" spans="44:74">
      <c r="AR60666" s="8"/>
      <c r="BV60666" s="38"/>
    </row>
    <row r="60667" spans="44:74">
      <c r="AR60667" s="8"/>
      <c r="BV60667" s="38"/>
    </row>
    <row r="60668" spans="44:74">
      <c r="AR60668" s="8"/>
      <c r="BV60668" s="38"/>
    </row>
    <row r="60669" spans="44:74">
      <c r="AR60669" s="8"/>
      <c r="BV60669" s="38"/>
    </row>
    <row r="60670" spans="44:74">
      <c r="AR60670" s="8"/>
      <c r="BV60670" s="38"/>
    </row>
    <row r="60671" spans="44:74">
      <c r="AR60671" s="8"/>
      <c r="BV60671" s="38"/>
    </row>
    <row r="60672" spans="44:74">
      <c r="AR60672" s="8"/>
      <c r="BV60672" s="38"/>
    </row>
    <row r="60673" spans="44:74">
      <c r="AR60673" s="8"/>
      <c r="BV60673" s="38"/>
    </row>
    <row r="60674" spans="44:74">
      <c r="AR60674" s="8"/>
      <c r="BV60674" s="38"/>
    </row>
    <row r="60675" spans="44:74">
      <c r="AR60675" s="8"/>
      <c r="BV60675" s="38"/>
    </row>
    <row r="60676" spans="44:74">
      <c r="AR60676" s="8"/>
      <c r="BV60676" s="38"/>
    </row>
    <row r="60677" spans="44:74">
      <c r="AR60677" s="8"/>
      <c r="BV60677" s="38"/>
    </row>
    <row r="60678" spans="44:74">
      <c r="AR60678" s="8"/>
      <c r="BV60678" s="38"/>
    </row>
    <row r="60679" spans="44:74">
      <c r="AR60679" s="8"/>
      <c r="BV60679" s="38"/>
    </row>
    <row r="60680" spans="44:74">
      <c r="AR60680" s="8"/>
      <c r="BV60680" s="38"/>
    </row>
    <row r="60681" spans="44:74">
      <c r="AR60681" s="8"/>
      <c r="BV60681" s="38"/>
    </row>
    <row r="60682" spans="44:74">
      <c r="AR60682" s="8"/>
      <c r="BV60682" s="38"/>
    </row>
    <row r="60683" spans="44:74">
      <c r="AR60683" s="8"/>
      <c r="BV60683" s="38"/>
    </row>
    <row r="60684" spans="44:74">
      <c r="AR60684" s="8"/>
      <c r="BV60684" s="38"/>
    </row>
    <row r="60685" spans="44:74">
      <c r="AR60685" s="8"/>
      <c r="BV60685" s="38"/>
    </row>
    <row r="60686" spans="44:74">
      <c r="AR60686" s="8"/>
      <c r="BV60686" s="38"/>
    </row>
    <row r="60687" spans="44:74">
      <c r="AR60687" s="8"/>
      <c r="BV60687" s="38"/>
    </row>
    <row r="60688" spans="44:74">
      <c r="AR60688" s="8"/>
      <c r="BV60688" s="38"/>
    </row>
    <row r="60689" spans="44:74">
      <c r="AR60689" s="8"/>
      <c r="BV60689" s="38"/>
    </row>
    <row r="60690" spans="44:74">
      <c r="AR60690" s="8"/>
      <c r="BV60690" s="38"/>
    </row>
    <row r="60691" spans="44:74">
      <c r="AR60691" s="8"/>
      <c r="BV60691" s="38"/>
    </row>
    <row r="60692" spans="44:74">
      <c r="AR60692" s="8"/>
      <c r="BV60692" s="38"/>
    </row>
    <row r="60693" spans="44:74">
      <c r="AR60693" s="8"/>
      <c r="BV60693" s="38"/>
    </row>
    <row r="60694" spans="44:74">
      <c r="AR60694" s="8"/>
      <c r="BV60694" s="38"/>
    </row>
    <row r="60695" spans="44:74">
      <c r="AR60695" s="8"/>
      <c r="BV60695" s="38"/>
    </row>
    <row r="60696" spans="44:74">
      <c r="AR60696" s="8"/>
      <c r="BV60696" s="38"/>
    </row>
    <row r="60697" spans="44:74">
      <c r="AR60697" s="8"/>
      <c r="BV60697" s="38"/>
    </row>
    <row r="60698" spans="44:74">
      <c r="AR60698" s="8"/>
      <c r="BV60698" s="38"/>
    </row>
    <row r="60699" spans="44:74">
      <c r="AR60699" s="8"/>
      <c r="BV60699" s="38"/>
    </row>
    <row r="60700" spans="44:74">
      <c r="AR60700" s="8"/>
      <c r="BV60700" s="38"/>
    </row>
    <row r="60701" spans="44:74">
      <c r="AR60701" s="8"/>
      <c r="BV60701" s="38"/>
    </row>
    <row r="60702" spans="44:74">
      <c r="AR60702" s="8"/>
      <c r="BV60702" s="38"/>
    </row>
    <row r="60703" spans="44:74">
      <c r="AR60703" s="8"/>
      <c r="BV60703" s="38"/>
    </row>
    <row r="60704" spans="44:74">
      <c r="AR60704" s="8"/>
      <c r="BV60704" s="38"/>
    </row>
    <row r="60705" spans="44:74">
      <c r="AR60705" s="8"/>
      <c r="BV60705" s="38"/>
    </row>
    <row r="60706" spans="44:74">
      <c r="AR60706" s="8"/>
      <c r="BV60706" s="38"/>
    </row>
    <row r="60707" spans="44:74">
      <c r="AR60707" s="8"/>
      <c r="BV60707" s="38"/>
    </row>
    <row r="60708" spans="44:74">
      <c r="AR60708" s="8"/>
      <c r="BV60708" s="38"/>
    </row>
    <row r="60709" spans="44:74">
      <c r="AR60709" s="8"/>
      <c r="BV60709" s="38"/>
    </row>
    <row r="60710" spans="44:74">
      <c r="AR60710" s="8"/>
      <c r="BV60710" s="38"/>
    </row>
    <row r="60711" spans="44:74">
      <c r="AR60711" s="8"/>
      <c r="BV60711" s="38"/>
    </row>
    <row r="60712" spans="44:74">
      <c r="AR60712" s="8"/>
      <c r="BV60712" s="38"/>
    </row>
    <row r="60713" spans="44:74">
      <c r="AR60713" s="8"/>
      <c r="BV60713" s="38"/>
    </row>
    <row r="60714" spans="44:74">
      <c r="AR60714" s="8"/>
      <c r="BV60714" s="38"/>
    </row>
    <row r="60715" spans="44:74">
      <c r="AR60715" s="8"/>
      <c r="BV60715" s="38"/>
    </row>
    <row r="60716" spans="44:74">
      <c r="AR60716" s="8"/>
      <c r="BV60716" s="38"/>
    </row>
    <row r="60717" spans="44:74">
      <c r="AR60717" s="8"/>
      <c r="BV60717" s="38"/>
    </row>
    <row r="60718" spans="44:74">
      <c r="AR60718" s="8"/>
      <c r="BV60718" s="38"/>
    </row>
    <row r="60719" spans="44:74">
      <c r="AR60719" s="8"/>
      <c r="BV60719" s="38"/>
    </row>
    <row r="60720" spans="44:74">
      <c r="AR60720" s="8"/>
      <c r="BV60720" s="38"/>
    </row>
    <row r="60721" spans="44:74">
      <c r="AR60721" s="8"/>
      <c r="BV60721" s="38"/>
    </row>
    <row r="60722" spans="44:74">
      <c r="AR60722" s="8"/>
      <c r="BV60722" s="38"/>
    </row>
    <row r="60723" spans="44:74">
      <c r="AR60723" s="8"/>
      <c r="BV60723" s="38"/>
    </row>
    <row r="60724" spans="44:74">
      <c r="AR60724" s="8"/>
      <c r="BV60724" s="38"/>
    </row>
    <row r="60725" spans="44:74">
      <c r="AR60725" s="8"/>
      <c r="BV60725" s="38"/>
    </row>
    <row r="60726" spans="44:74">
      <c r="AR60726" s="8"/>
      <c r="BV60726" s="38"/>
    </row>
    <row r="60727" spans="44:74">
      <c r="AR60727" s="8"/>
      <c r="BV60727" s="38"/>
    </row>
    <row r="60728" spans="44:74">
      <c r="AR60728" s="8"/>
      <c r="BV60728" s="38"/>
    </row>
    <row r="60729" spans="44:74">
      <c r="AR60729" s="8"/>
      <c r="BV60729" s="38"/>
    </row>
    <row r="60730" spans="44:74">
      <c r="AR60730" s="8"/>
      <c r="BV60730" s="38"/>
    </row>
    <row r="60731" spans="44:74">
      <c r="AR60731" s="8"/>
      <c r="BV60731" s="38"/>
    </row>
    <row r="60732" spans="44:74">
      <c r="AR60732" s="8"/>
      <c r="BV60732" s="38"/>
    </row>
    <row r="60733" spans="44:74">
      <c r="AR60733" s="8"/>
      <c r="BV60733" s="38"/>
    </row>
    <row r="60734" spans="44:74">
      <c r="AR60734" s="8"/>
      <c r="BV60734" s="38"/>
    </row>
    <row r="60735" spans="44:74">
      <c r="AR60735" s="8"/>
      <c r="BV60735" s="38"/>
    </row>
    <row r="60736" spans="44:74">
      <c r="AR60736" s="8"/>
      <c r="BV60736" s="38"/>
    </row>
    <row r="60737" spans="44:74">
      <c r="AR60737" s="8"/>
      <c r="BV60737" s="38"/>
    </row>
    <row r="60738" spans="44:74">
      <c r="AR60738" s="8"/>
      <c r="BV60738" s="38"/>
    </row>
    <row r="60739" spans="44:74">
      <c r="AR60739" s="8"/>
      <c r="BV60739" s="38"/>
    </row>
    <row r="60740" spans="44:74">
      <c r="AR60740" s="8"/>
      <c r="BV60740" s="38"/>
    </row>
    <row r="60741" spans="44:74">
      <c r="AR60741" s="8"/>
      <c r="BV60741" s="38"/>
    </row>
    <row r="60742" spans="44:74">
      <c r="AR60742" s="8"/>
      <c r="BV60742" s="38"/>
    </row>
    <row r="60743" spans="44:74">
      <c r="AR60743" s="8"/>
      <c r="BV60743" s="38"/>
    </row>
    <row r="60744" spans="44:74">
      <c r="AR60744" s="8"/>
      <c r="BV60744" s="38"/>
    </row>
    <row r="60745" spans="44:74">
      <c r="AR60745" s="8"/>
      <c r="BV60745" s="38"/>
    </row>
    <row r="60746" spans="44:74">
      <c r="AR60746" s="8"/>
      <c r="BV60746" s="38"/>
    </row>
    <row r="60747" spans="44:74">
      <c r="AR60747" s="8"/>
      <c r="BV60747" s="38"/>
    </row>
    <row r="60748" spans="44:74">
      <c r="AR60748" s="8"/>
      <c r="BV60748" s="38"/>
    </row>
    <row r="60749" spans="44:74">
      <c r="AR60749" s="8"/>
      <c r="BV60749" s="38"/>
    </row>
    <row r="60750" spans="44:74">
      <c r="AR60750" s="8"/>
      <c r="BV60750" s="38"/>
    </row>
    <row r="60751" spans="44:74">
      <c r="AR60751" s="8"/>
      <c r="BV60751" s="38"/>
    </row>
    <row r="60752" spans="44:74">
      <c r="AR60752" s="8"/>
      <c r="BV60752" s="38"/>
    </row>
    <row r="60753" spans="44:74">
      <c r="AR60753" s="8"/>
      <c r="BV60753" s="38"/>
    </row>
    <row r="60754" spans="44:74">
      <c r="AR60754" s="8"/>
      <c r="BV60754" s="38"/>
    </row>
    <row r="60755" spans="44:74">
      <c r="AR60755" s="8"/>
      <c r="BV60755" s="38"/>
    </row>
    <row r="60756" spans="44:74">
      <c r="AR60756" s="8"/>
      <c r="BV60756" s="38"/>
    </row>
    <row r="60757" spans="44:74">
      <c r="AR60757" s="8"/>
      <c r="BV60757" s="38"/>
    </row>
    <row r="60758" spans="44:74">
      <c r="AR60758" s="8"/>
      <c r="BV60758" s="38"/>
    </row>
    <row r="60759" spans="44:74">
      <c r="AR60759" s="8"/>
      <c r="BV60759" s="38"/>
    </row>
    <row r="60760" spans="44:74">
      <c r="AR60760" s="8"/>
      <c r="BV60760" s="38"/>
    </row>
    <row r="60761" spans="44:74">
      <c r="AR60761" s="8"/>
      <c r="BV60761" s="38"/>
    </row>
    <row r="60762" spans="44:74">
      <c r="AR60762" s="8"/>
      <c r="BV60762" s="38"/>
    </row>
    <row r="60763" spans="44:74">
      <c r="AR60763" s="8"/>
      <c r="BV60763" s="38"/>
    </row>
    <row r="60764" spans="44:74">
      <c r="AR60764" s="8"/>
      <c r="BV60764" s="38"/>
    </row>
    <row r="60765" spans="44:74">
      <c r="AR60765" s="8"/>
      <c r="BV60765" s="38"/>
    </row>
    <row r="60766" spans="44:74">
      <c r="AR60766" s="8"/>
      <c r="BV60766" s="38"/>
    </row>
    <row r="60767" spans="44:74">
      <c r="AR60767" s="8"/>
      <c r="BV60767" s="38"/>
    </row>
    <row r="60768" spans="44:74">
      <c r="AR60768" s="8"/>
      <c r="BV60768" s="38"/>
    </row>
    <row r="60769" spans="44:74">
      <c r="AR60769" s="8"/>
      <c r="BV60769" s="38"/>
    </row>
    <row r="60770" spans="44:74">
      <c r="AR60770" s="8"/>
      <c r="BV60770" s="38"/>
    </row>
    <row r="60771" spans="44:74">
      <c r="AR60771" s="8"/>
      <c r="BV60771" s="38"/>
    </row>
    <row r="60772" spans="44:74">
      <c r="AR60772" s="8"/>
      <c r="BV60772" s="38"/>
    </row>
    <row r="60773" spans="44:74">
      <c r="AR60773" s="8"/>
      <c r="BV60773" s="38"/>
    </row>
    <row r="60774" spans="44:74">
      <c r="AR60774" s="8"/>
      <c r="BV60774" s="38"/>
    </row>
    <row r="60775" spans="44:74">
      <c r="AR60775" s="8"/>
      <c r="BV60775" s="38"/>
    </row>
    <row r="60776" spans="44:74">
      <c r="AR60776" s="8"/>
      <c r="BV60776" s="38"/>
    </row>
    <row r="60777" spans="44:74">
      <c r="AR60777" s="8"/>
      <c r="BV60777" s="38"/>
    </row>
    <row r="60778" spans="44:74">
      <c r="AR60778" s="8"/>
      <c r="BV60778" s="38"/>
    </row>
    <row r="60779" spans="44:74">
      <c r="AR60779" s="8"/>
      <c r="BV60779" s="38"/>
    </row>
    <row r="60780" spans="44:74">
      <c r="AR60780" s="8"/>
      <c r="BV60780" s="38"/>
    </row>
    <row r="60781" spans="44:74">
      <c r="AR60781" s="8"/>
      <c r="BV60781" s="38"/>
    </row>
    <row r="60782" spans="44:74">
      <c r="AR60782" s="8"/>
      <c r="BV60782" s="38"/>
    </row>
    <row r="60783" spans="44:74">
      <c r="AR60783" s="8"/>
      <c r="BV60783" s="38"/>
    </row>
    <row r="60784" spans="44:74">
      <c r="AR60784" s="8"/>
      <c r="BV60784" s="38"/>
    </row>
    <row r="60785" spans="44:74">
      <c r="AR60785" s="8"/>
      <c r="BV60785" s="38"/>
    </row>
    <row r="60786" spans="44:74">
      <c r="AR60786" s="8"/>
      <c r="BV60786" s="38"/>
    </row>
    <row r="60787" spans="44:74">
      <c r="AR60787" s="8"/>
      <c r="BV60787" s="38"/>
    </row>
    <row r="60788" spans="44:74">
      <c r="AR60788" s="8"/>
      <c r="BV60788" s="38"/>
    </row>
    <row r="60789" spans="44:74">
      <c r="AR60789" s="8"/>
      <c r="BV60789" s="38"/>
    </row>
    <row r="60790" spans="44:74">
      <c r="AR60790" s="8"/>
      <c r="BV60790" s="38"/>
    </row>
    <row r="60791" spans="44:74">
      <c r="AR60791" s="8"/>
      <c r="BV60791" s="38"/>
    </row>
    <row r="60792" spans="44:74">
      <c r="AR60792" s="8"/>
      <c r="BV60792" s="38"/>
    </row>
    <row r="60793" spans="44:74">
      <c r="AR60793" s="8"/>
      <c r="BV60793" s="38"/>
    </row>
    <row r="60794" spans="44:74">
      <c r="AR60794" s="8"/>
      <c r="BV60794" s="38"/>
    </row>
    <row r="60795" spans="44:74">
      <c r="AR60795" s="8"/>
      <c r="BV60795" s="38"/>
    </row>
    <row r="60796" spans="44:74">
      <c r="AR60796" s="8"/>
      <c r="BV60796" s="38"/>
    </row>
    <row r="60797" spans="44:74">
      <c r="AR60797" s="8"/>
      <c r="BV60797" s="38"/>
    </row>
    <row r="60798" spans="44:74">
      <c r="AR60798" s="8"/>
      <c r="BV60798" s="38"/>
    </row>
    <row r="60799" spans="44:74">
      <c r="AR60799" s="8"/>
      <c r="BV60799" s="38"/>
    </row>
    <row r="60800" spans="44:74">
      <c r="AR60800" s="8"/>
      <c r="BV60800" s="38"/>
    </row>
    <row r="60801" spans="44:74">
      <c r="AR60801" s="8"/>
      <c r="BV60801" s="38"/>
    </row>
    <row r="60802" spans="44:74">
      <c r="AR60802" s="8"/>
      <c r="BV60802" s="38"/>
    </row>
    <row r="60803" spans="44:74">
      <c r="AR60803" s="8"/>
      <c r="BV60803" s="38"/>
    </row>
    <row r="60804" spans="44:74">
      <c r="AR60804" s="8"/>
      <c r="BV60804" s="38"/>
    </row>
    <row r="60805" spans="44:74">
      <c r="AR60805" s="8"/>
      <c r="BV60805" s="38"/>
    </row>
    <row r="60806" spans="44:74">
      <c r="AR60806" s="8"/>
      <c r="BV60806" s="38"/>
    </row>
    <row r="60807" spans="44:74">
      <c r="AR60807" s="8"/>
      <c r="BV60807" s="38"/>
    </row>
    <row r="60808" spans="44:74">
      <c r="AR60808" s="8"/>
      <c r="BV60808" s="38"/>
    </row>
    <row r="60809" spans="44:74">
      <c r="AR60809" s="8"/>
      <c r="BV60809" s="38"/>
    </row>
    <row r="60810" spans="44:74">
      <c r="AR60810" s="8"/>
      <c r="BV60810" s="38"/>
    </row>
    <row r="60811" spans="44:74">
      <c r="AR60811" s="8"/>
      <c r="BV60811" s="38"/>
    </row>
    <row r="60812" spans="44:74">
      <c r="AR60812" s="8"/>
      <c r="BV60812" s="38"/>
    </row>
    <row r="60813" spans="44:74">
      <c r="AR60813" s="8"/>
      <c r="BV60813" s="38"/>
    </row>
    <row r="60814" spans="44:74">
      <c r="AR60814" s="8"/>
      <c r="BV60814" s="38"/>
    </row>
    <row r="60815" spans="44:74">
      <c r="AR60815" s="8"/>
      <c r="BV60815" s="38"/>
    </row>
    <row r="60816" spans="44:74">
      <c r="AR60816" s="8"/>
      <c r="BV60816" s="38"/>
    </row>
    <row r="60817" spans="44:74">
      <c r="AR60817" s="8"/>
      <c r="BV60817" s="38"/>
    </row>
    <row r="60818" spans="44:74">
      <c r="AR60818" s="8"/>
      <c r="BV60818" s="38"/>
    </row>
    <row r="60819" spans="44:74">
      <c r="AR60819" s="8"/>
      <c r="BV60819" s="38"/>
    </row>
    <row r="60820" spans="44:74">
      <c r="AR60820" s="8"/>
      <c r="BV60820" s="38"/>
    </row>
    <row r="60821" spans="44:74">
      <c r="AR60821" s="8"/>
      <c r="BV60821" s="38"/>
    </row>
    <row r="60822" spans="44:74">
      <c r="AR60822" s="8"/>
      <c r="BV60822" s="38"/>
    </row>
    <row r="60823" spans="44:74">
      <c r="AR60823" s="8"/>
      <c r="BV60823" s="38"/>
    </row>
    <row r="60824" spans="44:74">
      <c r="AR60824" s="8"/>
      <c r="BV60824" s="38"/>
    </row>
    <row r="60825" spans="44:74">
      <c r="AR60825" s="8"/>
      <c r="BV60825" s="38"/>
    </row>
    <row r="60826" spans="44:74">
      <c r="AR60826" s="8"/>
      <c r="BV60826" s="38"/>
    </row>
    <row r="60827" spans="44:74">
      <c r="AR60827" s="8"/>
      <c r="BV60827" s="38"/>
    </row>
    <row r="60828" spans="44:74">
      <c r="AR60828" s="8"/>
      <c r="BV60828" s="38"/>
    </row>
    <row r="60829" spans="44:74">
      <c r="AR60829" s="8"/>
      <c r="BV60829" s="38"/>
    </row>
    <row r="60830" spans="44:74">
      <c r="AR60830" s="8"/>
      <c r="BV60830" s="38"/>
    </row>
    <row r="60831" spans="44:74">
      <c r="AR60831" s="8"/>
      <c r="BV60831" s="38"/>
    </row>
    <row r="60832" spans="44:74">
      <c r="AR60832" s="8"/>
      <c r="BV60832" s="38"/>
    </row>
    <row r="60833" spans="44:74">
      <c r="AR60833" s="8"/>
      <c r="BV60833" s="38"/>
    </row>
    <row r="60834" spans="44:74">
      <c r="AR60834" s="8"/>
      <c r="BV60834" s="38"/>
    </row>
    <row r="60835" spans="44:74">
      <c r="AR60835" s="8"/>
      <c r="BV60835" s="38"/>
    </row>
    <row r="60836" spans="44:74">
      <c r="AR60836" s="8"/>
      <c r="BV60836" s="38"/>
    </row>
    <row r="60837" spans="44:74">
      <c r="AR60837" s="8"/>
      <c r="BV60837" s="38"/>
    </row>
    <row r="60838" spans="44:74">
      <c r="AR60838" s="8"/>
      <c r="BV60838" s="38"/>
    </row>
    <row r="60839" spans="44:74">
      <c r="AR60839" s="8"/>
      <c r="BV60839" s="38"/>
    </row>
    <row r="60840" spans="44:74">
      <c r="AR60840" s="8"/>
      <c r="BV60840" s="38"/>
    </row>
    <row r="60841" spans="44:74">
      <c r="AR60841" s="8"/>
      <c r="BV60841" s="38"/>
    </row>
    <row r="60842" spans="44:74">
      <c r="AR60842" s="8"/>
      <c r="BV60842" s="38"/>
    </row>
    <row r="60843" spans="44:74">
      <c r="AR60843" s="8"/>
      <c r="BV60843" s="38"/>
    </row>
    <row r="60844" spans="44:74">
      <c r="AR60844" s="8"/>
      <c r="BV60844" s="38"/>
    </row>
    <row r="60845" spans="44:74">
      <c r="AR60845" s="8"/>
      <c r="BV60845" s="38"/>
    </row>
    <row r="60846" spans="44:74">
      <c r="AR60846" s="8"/>
      <c r="BV60846" s="38"/>
    </row>
    <row r="60847" spans="44:74">
      <c r="AR60847" s="8"/>
      <c r="BV60847" s="38"/>
    </row>
    <row r="60848" spans="44:74">
      <c r="AR60848" s="8"/>
      <c r="BV60848" s="38"/>
    </row>
    <row r="60849" spans="44:74">
      <c r="AR60849" s="8"/>
      <c r="BV60849" s="38"/>
    </row>
    <row r="60850" spans="44:74">
      <c r="AR60850" s="8"/>
      <c r="BV60850" s="38"/>
    </row>
    <row r="60851" spans="44:74">
      <c r="AR60851" s="8"/>
      <c r="BV60851" s="38"/>
    </row>
    <row r="60852" spans="44:74">
      <c r="AR60852" s="8"/>
      <c r="BV60852" s="38"/>
    </row>
    <row r="60853" spans="44:74">
      <c r="AR60853" s="8"/>
      <c r="BV60853" s="38"/>
    </row>
    <row r="60854" spans="44:74">
      <c r="AR60854" s="8"/>
      <c r="BV60854" s="38"/>
    </row>
    <row r="60855" spans="44:74">
      <c r="AR60855" s="8"/>
      <c r="BV60855" s="38"/>
    </row>
    <row r="60856" spans="44:74">
      <c r="AR60856" s="8"/>
      <c r="BV60856" s="38"/>
    </row>
    <row r="60857" spans="44:74">
      <c r="AR60857" s="8"/>
      <c r="BV60857" s="38"/>
    </row>
    <row r="60858" spans="44:74">
      <c r="AR60858" s="8"/>
      <c r="BV60858" s="38"/>
    </row>
    <row r="60859" spans="44:74">
      <c r="AR60859" s="8"/>
      <c r="BV60859" s="38"/>
    </row>
    <row r="60860" spans="44:74">
      <c r="AR60860" s="8"/>
      <c r="BV60860" s="38"/>
    </row>
    <row r="60861" spans="44:74">
      <c r="AR60861" s="8"/>
      <c r="BV60861" s="38"/>
    </row>
    <row r="60862" spans="44:74">
      <c r="AR60862" s="8"/>
      <c r="BV60862" s="38"/>
    </row>
    <row r="60863" spans="44:74">
      <c r="AR60863" s="8"/>
      <c r="BV60863" s="38"/>
    </row>
    <row r="60864" spans="44:74">
      <c r="AR60864" s="8"/>
      <c r="BV60864" s="38"/>
    </row>
    <row r="60865" spans="44:74">
      <c r="AR60865" s="8"/>
      <c r="BV60865" s="38"/>
    </row>
    <row r="60866" spans="44:74">
      <c r="AR60866" s="8"/>
      <c r="BV60866" s="38"/>
    </row>
    <row r="60867" spans="44:74">
      <c r="AR60867" s="8"/>
      <c r="BV60867" s="38"/>
    </row>
    <row r="60868" spans="44:74">
      <c r="AR60868" s="8"/>
      <c r="BV60868" s="38"/>
    </row>
    <row r="60869" spans="44:74">
      <c r="AR60869" s="8"/>
      <c r="BV60869" s="38"/>
    </row>
    <row r="60870" spans="44:74">
      <c r="AR60870" s="8"/>
      <c r="BV60870" s="38"/>
    </row>
    <row r="60871" spans="44:74">
      <c r="AR60871" s="8"/>
      <c r="BV60871" s="38"/>
    </row>
    <row r="60872" spans="44:74">
      <c r="AR60872" s="8"/>
      <c r="BV60872" s="38"/>
    </row>
    <row r="60873" spans="44:74">
      <c r="AR60873" s="8"/>
      <c r="BV60873" s="38"/>
    </row>
    <row r="60874" spans="44:74">
      <c r="AR60874" s="8"/>
      <c r="BV60874" s="38"/>
    </row>
    <row r="60875" spans="44:74">
      <c r="AR60875" s="8"/>
      <c r="BV60875" s="38"/>
    </row>
    <row r="60876" spans="44:74">
      <c r="AR60876" s="8"/>
      <c r="BV60876" s="38"/>
    </row>
    <row r="60877" spans="44:74">
      <c r="AR60877" s="8"/>
      <c r="BV60877" s="38"/>
    </row>
    <row r="60878" spans="44:74">
      <c r="AR60878" s="8"/>
      <c r="BV60878" s="38"/>
    </row>
    <row r="60879" spans="44:74">
      <c r="AR60879" s="8"/>
      <c r="BV60879" s="38"/>
    </row>
    <row r="60880" spans="44:74">
      <c r="AR60880" s="8"/>
      <c r="BV60880" s="38"/>
    </row>
    <row r="60881" spans="44:74">
      <c r="AR60881" s="8"/>
      <c r="BV60881" s="38"/>
    </row>
    <row r="60882" spans="44:74">
      <c r="AR60882" s="8"/>
      <c r="BV60882" s="38"/>
    </row>
    <row r="60883" spans="44:74">
      <c r="AR60883" s="8"/>
      <c r="BV60883" s="38"/>
    </row>
    <row r="60884" spans="44:74">
      <c r="AR60884" s="8"/>
      <c r="BV60884" s="38"/>
    </row>
    <row r="60885" spans="44:74">
      <c r="AR60885" s="8"/>
      <c r="BV60885" s="38"/>
    </row>
    <row r="60886" spans="44:74">
      <c r="AR60886" s="8"/>
      <c r="BV60886" s="38"/>
    </row>
    <row r="60887" spans="44:74">
      <c r="AR60887" s="8"/>
      <c r="BV60887" s="38"/>
    </row>
    <row r="60888" spans="44:74">
      <c r="AR60888" s="8"/>
      <c r="BV60888" s="38"/>
    </row>
    <row r="60889" spans="44:74">
      <c r="AR60889" s="8"/>
      <c r="BV60889" s="38"/>
    </row>
    <row r="60890" spans="44:74">
      <c r="AR60890" s="8"/>
      <c r="BV60890" s="38"/>
    </row>
    <row r="60891" spans="44:74">
      <c r="AR60891" s="8"/>
      <c r="BV60891" s="38"/>
    </row>
    <row r="60892" spans="44:74">
      <c r="AR60892" s="8"/>
      <c r="BV60892" s="38"/>
    </row>
    <row r="60893" spans="44:74">
      <c r="AR60893" s="8"/>
      <c r="BV60893" s="38"/>
    </row>
    <row r="60894" spans="44:74">
      <c r="AR60894" s="8"/>
      <c r="BV60894" s="38"/>
    </row>
    <row r="60895" spans="44:74">
      <c r="AR60895" s="8"/>
      <c r="BV60895" s="38"/>
    </row>
    <row r="60896" spans="44:74">
      <c r="AR60896" s="8"/>
      <c r="BV60896" s="38"/>
    </row>
    <row r="60897" spans="44:74">
      <c r="AR60897" s="8"/>
      <c r="BV60897" s="38"/>
    </row>
    <row r="60898" spans="44:74">
      <c r="AR60898" s="8"/>
      <c r="BV60898" s="38"/>
    </row>
    <row r="60899" spans="44:74">
      <c r="AR60899" s="8"/>
      <c r="BV60899" s="38"/>
    </row>
    <row r="60900" spans="44:74">
      <c r="AR60900" s="8"/>
      <c r="BV60900" s="38"/>
    </row>
    <row r="60901" spans="44:74">
      <c r="AR60901" s="8"/>
      <c r="BV60901" s="38"/>
    </row>
    <row r="60902" spans="44:74">
      <c r="AR60902" s="8"/>
      <c r="BV60902" s="38"/>
    </row>
    <row r="60903" spans="44:74">
      <c r="AR60903" s="8"/>
      <c r="BV60903" s="38"/>
    </row>
    <row r="60904" spans="44:74">
      <c r="AR60904" s="8"/>
      <c r="BV60904" s="38"/>
    </row>
    <row r="60905" spans="44:74">
      <c r="AR60905" s="8"/>
      <c r="BV60905" s="38"/>
    </row>
    <row r="60906" spans="44:74">
      <c r="AR60906" s="8"/>
      <c r="BV60906" s="38"/>
    </row>
    <row r="60907" spans="44:74">
      <c r="AR60907" s="8"/>
      <c r="BV60907" s="38"/>
    </row>
    <row r="60908" spans="44:74">
      <c r="AR60908" s="8"/>
      <c r="BV60908" s="38"/>
    </row>
    <row r="60909" spans="44:74">
      <c r="AR60909" s="8"/>
      <c r="BV60909" s="38"/>
    </row>
    <row r="60910" spans="44:74">
      <c r="AR60910" s="8"/>
      <c r="BV60910" s="38"/>
    </row>
    <row r="60911" spans="44:74">
      <c r="AR60911" s="8"/>
      <c r="BV60911" s="38"/>
    </row>
    <row r="60912" spans="44:74">
      <c r="AR60912" s="8"/>
      <c r="BV60912" s="38"/>
    </row>
    <row r="60913" spans="44:74">
      <c r="AR60913" s="8"/>
      <c r="BV60913" s="38"/>
    </row>
    <row r="60914" spans="44:74">
      <c r="AR60914" s="8"/>
      <c r="BV60914" s="38"/>
    </row>
    <row r="60915" spans="44:74">
      <c r="AR60915" s="8"/>
      <c r="BV60915" s="38"/>
    </row>
    <row r="60916" spans="44:74">
      <c r="AR60916" s="8"/>
      <c r="BV60916" s="38"/>
    </row>
    <row r="60917" spans="44:74">
      <c r="AR60917" s="8"/>
      <c r="BV60917" s="38"/>
    </row>
    <row r="60918" spans="44:74">
      <c r="AR60918" s="8"/>
      <c r="BV60918" s="38"/>
    </row>
    <row r="60919" spans="44:74">
      <c r="AR60919" s="8"/>
      <c r="BV60919" s="38"/>
    </row>
    <row r="60920" spans="44:74">
      <c r="AR60920" s="8"/>
      <c r="BV60920" s="38"/>
    </row>
    <row r="60921" spans="44:74">
      <c r="AR60921" s="8"/>
      <c r="BV60921" s="38"/>
    </row>
    <row r="60922" spans="44:74">
      <c r="AR60922" s="8"/>
      <c r="BV60922" s="38"/>
    </row>
    <row r="60923" spans="44:74">
      <c r="AR60923" s="8"/>
      <c r="BV60923" s="38"/>
    </row>
    <row r="60924" spans="44:74">
      <c r="AR60924" s="8"/>
      <c r="BV60924" s="38"/>
    </row>
    <row r="60925" spans="44:74">
      <c r="AR60925" s="8"/>
      <c r="BV60925" s="38"/>
    </row>
    <row r="60926" spans="44:74">
      <c r="AR60926" s="8"/>
      <c r="BV60926" s="38"/>
    </row>
    <row r="60927" spans="44:74">
      <c r="AR60927" s="8"/>
      <c r="BV60927" s="38"/>
    </row>
    <row r="60928" spans="44:74">
      <c r="AR60928" s="8"/>
      <c r="BV60928" s="38"/>
    </row>
    <row r="60929" spans="44:74">
      <c r="AR60929" s="8"/>
      <c r="BV60929" s="38"/>
    </row>
    <row r="60930" spans="44:74">
      <c r="AR60930" s="8"/>
      <c r="BV60930" s="38"/>
    </row>
    <row r="60931" spans="44:74">
      <c r="AR60931" s="8"/>
      <c r="BV60931" s="38"/>
    </row>
    <row r="60932" spans="44:74">
      <c r="AR60932" s="8"/>
      <c r="BV60932" s="38"/>
    </row>
    <row r="60933" spans="44:74">
      <c r="AR60933" s="8"/>
      <c r="BV60933" s="38"/>
    </row>
    <row r="60934" spans="44:74">
      <c r="AR60934" s="8"/>
      <c r="BV60934" s="38"/>
    </row>
    <row r="60935" spans="44:74">
      <c r="AR60935" s="8"/>
      <c r="BV60935" s="38"/>
    </row>
    <row r="60936" spans="44:74">
      <c r="AR60936" s="8"/>
      <c r="BV60936" s="38"/>
    </row>
    <row r="60937" spans="44:74">
      <c r="AR60937" s="8"/>
      <c r="BV60937" s="38"/>
    </row>
    <row r="60938" spans="44:74">
      <c r="AR60938" s="8"/>
      <c r="BV60938" s="38"/>
    </row>
    <row r="60939" spans="44:74">
      <c r="AR60939" s="8"/>
      <c r="BV60939" s="38"/>
    </row>
    <row r="60940" spans="44:74">
      <c r="AR60940" s="8"/>
      <c r="BV60940" s="38"/>
    </row>
    <row r="60941" spans="44:74">
      <c r="AR60941" s="8"/>
      <c r="BV60941" s="38"/>
    </row>
    <row r="60942" spans="44:74">
      <c r="AR60942" s="8"/>
      <c r="BV60942" s="38"/>
    </row>
    <row r="60943" spans="44:74">
      <c r="AR60943" s="8"/>
      <c r="BV60943" s="38"/>
    </row>
    <row r="60944" spans="44:74">
      <c r="AR60944" s="8"/>
      <c r="BV60944" s="38"/>
    </row>
    <row r="60945" spans="44:74">
      <c r="AR60945" s="8"/>
      <c r="BV60945" s="38"/>
    </row>
    <row r="60946" spans="44:74">
      <c r="AR60946" s="8"/>
      <c r="BV60946" s="38"/>
    </row>
    <row r="60947" spans="44:74">
      <c r="AR60947" s="8"/>
      <c r="BV60947" s="38"/>
    </row>
    <row r="60948" spans="44:74">
      <c r="AR60948" s="8"/>
      <c r="BV60948" s="38"/>
    </row>
    <row r="60949" spans="44:74">
      <c r="AR60949" s="8"/>
      <c r="BV60949" s="38"/>
    </row>
    <row r="60950" spans="44:74">
      <c r="AR60950" s="8"/>
      <c r="BV60950" s="38"/>
    </row>
    <row r="60951" spans="44:74">
      <c r="AR60951" s="8"/>
      <c r="BV60951" s="38"/>
    </row>
    <row r="60952" spans="44:74">
      <c r="AR60952" s="8"/>
      <c r="BV60952" s="38"/>
    </row>
    <row r="60953" spans="44:74">
      <c r="AR60953" s="8"/>
      <c r="BV60953" s="38"/>
    </row>
    <row r="60954" spans="44:74">
      <c r="AR60954" s="8"/>
      <c r="BV60954" s="38"/>
    </row>
    <row r="60955" spans="44:74">
      <c r="AR60955" s="8"/>
      <c r="BV60955" s="38"/>
    </row>
    <row r="60956" spans="44:74">
      <c r="AR60956" s="8"/>
      <c r="BV60956" s="38"/>
    </row>
    <row r="60957" spans="44:74">
      <c r="AR60957" s="8"/>
      <c r="BV60957" s="38"/>
    </row>
    <row r="60958" spans="44:74">
      <c r="AR60958" s="8"/>
      <c r="BV60958" s="38"/>
    </row>
    <row r="60959" spans="44:74">
      <c r="AR60959" s="8"/>
      <c r="BV60959" s="38"/>
    </row>
    <row r="60960" spans="44:74">
      <c r="AR60960" s="8"/>
      <c r="BV60960" s="38"/>
    </row>
    <row r="60961" spans="44:74">
      <c r="AR60961" s="8"/>
      <c r="BV60961" s="38"/>
    </row>
    <row r="60962" spans="44:74">
      <c r="AR60962" s="8"/>
      <c r="BV60962" s="38"/>
    </row>
    <row r="60963" spans="44:74">
      <c r="AR60963" s="8"/>
      <c r="BV60963" s="38"/>
    </row>
    <row r="60964" spans="44:74">
      <c r="AR60964" s="8"/>
      <c r="BV60964" s="38"/>
    </row>
    <row r="60965" spans="44:74">
      <c r="AR60965" s="8"/>
      <c r="BV60965" s="38"/>
    </row>
    <row r="60966" spans="44:74">
      <c r="AR60966" s="8"/>
      <c r="BV60966" s="38"/>
    </row>
    <row r="60967" spans="44:74">
      <c r="AR60967" s="8"/>
      <c r="BV60967" s="38"/>
    </row>
    <row r="60968" spans="44:74">
      <c r="AR60968" s="8"/>
      <c r="BV60968" s="38"/>
    </row>
    <row r="60969" spans="44:74">
      <c r="AR60969" s="8"/>
      <c r="BV60969" s="38"/>
    </row>
    <row r="60970" spans="44:74">
      <c r="AR60970" s="8"/>
      <c r="BV60970" s="38"/>
    </row>
    <row r="60971" spans="44:74">
      <c r="AR60971" s="8"/>
      <c r="BV60971" s="38"/>
    </row>
    <row r="60972" spans="44:74">
      <c r="AR60972" s="8"/>
      <c r="BV60972" s="38"/>
    </row>
    <row r="60973" spans="44:74">
      <c r="AR60973" s="8"/>
      <c r="BV60973" s="38"/>
    </row>
    <row r="60974" spans="44:74">
      <c r="AR60974" s="8"/>
      <c r="BV60974" s="38"/>
    </row>
    <row r="60975" spans="44:74">
      <c r="AR60975" s="8"/>
      <c r="BV60975" s="38"/>
    </row>
    <row r="60976" spans="44:74">
      <c r="AR60976" s="8"/>
      <c r="BV60976" s="38"/>
    </row>
    <row r="60977" spans="44:74">
      <c r="AR60977" s="8"/>
      <c r="BV60977" s="38"/>
    </row>
    <row r="60978" spans="44:74">
      <c r="AR60978" s="8"/>
      <c r="BV60978" s="38"/>
    </row>
    <row r="60979" spans="44:74">
      <c r="AR60979" s="8"/>
      <c r="BV60979" s="38"/>
    </row>
    <row r="60980" spans="44:74">
      <c r="AR60980" s="8"/>
      <c r="BV60980" s="38"/>
    </row>
    <row r="60981" spans="44:74">
      <c r="AR60981" s="8"/>
      <c r="BV60981" s="38"/>
    </row>
    <row r="60982" spans="44:74">
      <c r="AR60982" s="8"/>
      <c r="BV60982" s="38"/>
    </row>
    <row r="60983" spans="44:74">
      <c r="AR60983" s="8"/>
      <c r="BV60983" s="38"/>
    </row>
    <row r="60984" spans="44:74">
      <c r="AR60984" s="8"/>
      <c r="BV60984" s="38"/>
    </row>
    <row r="60985" spans="44:74">
      <c r="AR60985" s="8"/>
      <c r="BV60985" s="38"/>
    </row>
    <row r="60986" spans="44:74">
      <c r="AR60986" s="8"/>
      <c r="BV60986" s="38"/>
    </row>
    <row r="60987" spans="44:74">
      <c r="AR60987" s="8"/>
      <c r="BV60987" s="38"/>
    </row>
    <row r="60988" spans="44:74">
      <c r="AR60988" s="8"/>
      <c r="BV60988" s="38"/>
    </row>
    <row r="60989" spans="44:74">
      <c r="AR60989" s="8"/>
      <c r="BV60989" s="38"/>
    </row>
    <row r="60990" spans="44:74">
      <c r="AR60990" s="8"/>
      <c r="BV60990" s="38"/>
    </row>
    <row r="60991" spans="44:74">
      <c r="AR60991" s="8"/>
      <c r="BV60991" s="38"/>
    </row>
    <row r="60992" spans="44:74">
      <c r="AR60992" s="8"/>
      <c r="BV60992" s="38"/>
    </row>
    <row r="60993" spans="44:74">
      <c r="AR60993" s="8"/>
      <c r="BV60993" s="38"/>
    </row>
    <row r="60994" spans="44:74">
      <c r="AR60994" s="8"/>
      <c r="BV60994" s="38"/>
    </row>
    <row r="60995" spans="44:74">
      <c r="AR60995" s="8"/>
      <c r="BV60995" s="38"/>
    </row>
    <row r="60996" spans="44:74">
      <c r="AR60996" s="8"/>
      <c r="BV60996" s="38"/>
    </row>
    <row r="60997" spans="44:74">
      <c r="AR60997" s="8"/>
      <c r="BV60997" s="38"/>
    </row>
    <row r="60998" spans="44:74">
      <c r="AR60998" s="8"/>
      <c r="BV60998" s="38"/>
    </row>
    <row r="60999" spans="44:74">
      <c r="AR60999" s="8"/>
      <c r="BV60999" s="38"/>
    </row>
    <row r="61000" spans="44:74">
      <c r="AR61000" s="8"/>
      <c r="BV61000" s="38"/>
    </row>
    <row r="61001" spans="44:74">
      <c r="AR61001" s="8"/>
      <c r="BV61001" s="38"/>
    </row>
    <row r="61002" spans="44:74">
      <c r="AR61002" s="8"/>
      <c r="BV61002" s="38"/>
    </row>
    <row r="61003" spans="44:74">
      <c r="AR61003" s="8"/>
      <c r="BV61003" s="38"/>
    </row>
    <row r="61004" spans="44:74">
      <c r="AR61004" s="8"/>
      <c r="BV61004" s="38"/>
    </row>
    <row r="61005" spans="44:74">
      <c r="AR61005" s="8"/>
      <c r="BV61005" s="38"/>
    </row>
    <row r="61006" spans="44:74">
      <c r="AR61006" s="8"/>
      <c r="BV61006" s="38"/>
    </row>
    <row r="61007" spans="44:74">
      <c r="AR61007" s="8"/>
      <c r="BV61007" s="38"/>
    </row>
    <row r="61008" spans="44:74">
      <c r="AR61008" s="8"/>
      <c r="BV61008" s="38"/>
    </row>
    <row r="61009" spans="44:74">
      <c r="AR61009" s="8"/>
      <c r="BV61009" s="38"/>
    </row>
    <row r="61010" spans="44:74">
      <c r="AR61010" s="8"/>
      <c r="BV61010" s="38"/>
    </row>
    <row r="61011" spans="44:74">
      <c r="AR61011" s="8"/>
      <c r="BV61011" s="38"/>
    </row>
    <row r="61012" spans="44:74">
      <c r="AR61012" s="8"/>
      <c r="BV61012" s="38"/>
    </row>
    <row r="61013" spans="44:74">
      <c r="AR61013" s="8"/>
      <c r="BV61013" s="38"/>
    </row>
    <row r="61014" spans="44:74">
      <c r="AR61014" s="8"/>
      <c r="BV61014" s="38"/>
    </row>
    <row r="61015" spans="44:74">
      <c r="AR61015" s="8"/>
      <c r="BV61015" s="38"/>
    </row>
    <row r="61016" spans="44:74">
      <c r="AR61016" s="8"/>
      <c r="BV61016" s="38"/>
    </row>
    <row r="61017" spans="44:74">
      <c r="AR61017" s="8"/>
      <c r="BV61017" s="38"/>
    </row>
    <row r="61018" spans="44:74">
      <c r="AR61018" s="8"/>
      <c r="BV61018" s="38"/>
    </row>
    <row r="61019" spans="44:74">
      <c r="AR61019" s="8"/>
      <c r="BV61019" s="38"/>
    </row>
    <row r="61020" spans="44:74">
      <c r="AR61020" s="8"/>
      <c r="BV61020" s="38"/>
    </row>
    <row r="61021" spans="44:74">
      <c r="AR61021" s="8"/>
      <c r="BV61021" s="38"/>
    </row>
    <row r="61022" spans="44:74">
      <c r="AR61022" s="8"/>
      <c r="BV61022" s="38"/>
    </row>
    <row r="61023" spans="44:74">
      <c r="AR61023" s="8"/>
      <c r="BV61023" s="38"/>
    </row>
    <row r="61024" spans="44:74">
      <c r="AR61024" s="8"/>
      <c r="BV61024" s="38"/>
    </row>
    <row r="61025" spans="44:74">
      <c r="AR61025" s="8"/>
      <c r="BV61025" s="38"/>
    </row>
    <row r="61026" spans="44:74">
      <c r="AR61026" s="8"/>
      <c r="BV61026" s="38"/>
    </row>
    <row r="61027" spans="44:74">
      <c r="AR61027" s="8"/>
      <c r="BV61027" s="38"/>
    </row>
    <row r="61028" spans="44:74">
      <c r="AR61028" s="8"/>
      <c r="BV61028" s="38"/>
    </row>
    <row r="61029" spans="44:74">
      <c r="AR61029" s="8"/>
      <c r="BV61029" s="38"/>
    </row>
    <row r="61030" spans="44:74">
      <c r="AR61030" s="8"/>
      <c r="BV61030" s="38"/>
    </row>
    <row r="61031" spans="44:74">
      <c r="AR61031" s="8"/>
      <c r="BV61031" s="38"/>
    </row>
    <row r="61032" spans="44:74">
      <c r="AR61032" s="8"/>
      <c r="BV61032" s="38"/>
    </row>
    <row r="61033" spans="44:74">
      <c r="AR61033" s="8"/>
      <c r="BV61033" s="38"/>
    </row>
    <row r="61034" spans="44:74">
      <c r="AR61034" s="8"/>
      <c r="BV61034" s="38"/>
    </row>
    <row r="61035" spans="44:74">
      <c r="AR61035" s="8"/>
      <c r="BV61035" s="38"/>
    </row>
    <row r="61036" spans="44:74">
      <c r="AR61036" s="8"/>
      <c r="BV61036" s="38"/>
    </row>
    <row r="61037" spans="44:74">
      <c r="AR61037" s="8"/>
      <c r="BV61037" s="38"/>
    </row>
    <row r="61038" spans="44:74">
      <c r="AR61038" s="8"/>
      <c r="BV61038" s="38"/>
    </row>
    <row r="61039" spans="44:74">
      <c r="AR61039" s="8"/>
      <c r="BV61039" s="38"/>
    </row>
    <row r="61040" spans="44:74">
      <c r="AR61040" s="8"/>
      <c r="BV61040" s="38"/>
    </row>
    <row r="61041" spans="44:74">
      <c r="AR61041" s="8"/>
      <c r="BV61041" s="38"/>
    </row>
    <row r="61042" spans="44:74">
      <c r="AR61042" s="8"/>
      <c r="BV61042" s="38"/>
    </row>
    <row r="61043" spans="44:74">
      <c r="AR61043" s="8"/>
      <c r="BV61043" s="38"/>
    </row>
    <row r="61044" spans="44:74">
      <c r="AR61044" s="8"/>
      <c r="BV61044" s="38"/>
    </row>
    <row r="61045" spans="44:74">
      <c r="AR61045" s="8"/>
      <c r="BV61045" s="38"/>
    </row>
    <row r="61046" spans="44:74">
      <c r="AR61046" s="8"/>
      <c r="BV61046" s="38"/>
    </row>
    <row r="61047" spans="44:74">
      <c r="AR61047" s="8"/>
      <c r="BV61047" s="38"/>
    </row>
    <row r="61048" spans="44:74">
      <c r="AR61048" s="8"/>
      <c r="BV61048" s="38"/>
    </row>
    <row r="61049" spans="44:74">
      <c r="AR61049" s="8"/>
      <c r="BV61049" s="38"/>
    </row>
    <row r="61050" spans="44:74">
      <c r="AR61050" s="8"/>
      <c r="BV61050" s="38"/>
    </row>
    <row r="61051" spans="44:74">
      <c r="AR61051" s="8"/>
      <c r="BV61051" s="38"/>
    </row>
    <row r="61052" spans="44:74">
      <c r="AR61052" s="8"/>
      <c r="BV61052" s="38"/>
    </row>
    <row r="61053" spans="44:74">
      <c r="AR61053" s="8"/>
      <c r="BV61053" s="38"/>
    </row>
    <row r="61054" spans="44:74">
      <c r="AR61054" s="8"/>
      <c r="BV61054" s="38"/>
    </row>
    <row r="61055" spans="44:74">
      <c r="AR61055" s="8"/>
      <c r="BV61055" s="38"/>
    </row>
    <row r="61056" spans="44:74">
      <c r="AR61056" s="8"/>
      <c r="BV61056" s="38"/>
    </row>
    <row r="61057" spans="44:74">
      <c r="AR61057" s="8"/>
      <c r="BV61057" s="38"/>
    </row>
    <row r="61058" spans="44:74">
      <c r="AR61058" s="8"/>
      <c r="BV61058" s="38"/>
    </row>
    <row r="61059" spans="44:74">
      <c r="AR61059" s="8"/>
      <c r="BV61059" s="38"/>
    </row>
    <row r="61060" spans="44:74">
      <c r="AR61060" s="8"/>
      <c r="BV61060" s="38"/>
    </row>
    <row r="61061" spans="44:74">
      <c r="AR61061" s="8"/>
      <c r="BV61061" s="38"/>
    </row>
    <row r="61062" spans="44:74">
      <c r="AR61062" s="8"/>
      <c r="BV61062" s="38"/>
    </row>
    <row r="61063" spans="44:74">
      <c r="AR61063" s="8"/>
      <c r="BV61063" s="38"/>
    </row>
    <row r="61064" spans="44:74">
      <c r="AR61064" s="8"/>
      <c r="BV61064" s="38"/>
    </row>
    <row r="61065" spans="44:74">
      <c r="AR61065" s="8"/>
      <c r="BV61065" s="38"/>
    </row>
    <row r="61066" spans="44:74">
      <c r="AR61066" s="8"/>
      <c r="BV61066" s="38"/>
    </row>
    <row r="61067" spans="44:74">
      <c r="AR61067" s="8"/>
      <c r="BV61067" s="38"/>
    </row>
    <row r="61068" spans="44:74">
      <c r="AR61068" s="8"/>
      <c r="BV61068" s="38"/>
    </row>
    <row r="61069" spans="44:74">
      <c r="AR61069" s="8"/>
      <c r="BV61069" s="38"/>
    </row>
    <row r="61070" spans="44:74">
      <c r="AR61070" s="8"/>
      <c r="BV61070" s="38"/>
    </row>
    <row r="61071" spans="44:74">
      <c r="AR61071" s="8"/>
      <c r="BV61071" s="38"/>
    </row>
    <row r="61072" spans="44:74">
      <c r="AR61072" s="8"/>
      <c r="BV61072" s="38"/>
    </row>
    <row r="61073" spans="44:74">
      <c r="AR61073" s="8"/>
      <c r="BV61073" s="38"/>
    </row>
    <row r="61074" spans="44:74">
      <c r="AR61074" s="8"/>
      <c r="BV61074" s="38"/>
    </row>
    <row r="61075" spans="44:74">
      <c r="AR61075" s="8"/>
      <c r="BV61075" s="38"/>
    </row>
    <row r="61076" spans="44:74">
      <c r="AR61076" s="8"/>
      <c r="BV61076" s="38"/>
    </row>
    <row r="61077" spans="44:74">
      <c r="AR61077" s="8"/>
      <c r="BV61077" s="38"/>
    </row>
    <row r="61078" spans="44:74">
      <c r="AR61078" s="8"/>
      <c r="BV61078" s="38"/>
    </row>
    <row r="61079" spans="44:74">
      <c r="AR61079" s="8"/>
      <c r="BV61079" s="38"/>
    </row>
    <row r="61080" spans="44:74">
      <c r="AR61080" s="8"/>
      <c r="BV61080" s="38"/>
    </row>
    <row r="61081" spans="44:74">
      <c r="AR61081" s="8"/>
      <c r="BV61081" s="38"/>
    </row>
    <row r="61082" spans="44:74">
      <c r="AR61082" s="8"/>
      <c r="BV61082" s="38"/>
    </row>
    <row r="61083" spans="44:74">
      <c r="AR61083" s="8"/>
      <c r="BV61083" s="38"/>
    </row>
    <row r="61084" spans="44:74">
      <c r="AR61084" s="8"/>
      <c r="BV61084" s="38"/>
    </row>
    <row r="61085" spans="44:74">
      <c r="AR61085" s="8"/>
      <c r="BV61085" s="38"/>
    </row>
    <row r="61086" spans="44:74">
      <c r="AR61086" s="8"/>
      <c r="BV61086" s="38"/>
    </row>
    <row r="61087" spans="44:74">
      <c r="AR61087" s="8"/>
      <c r="BV61087" s="38"/>
    </row>
    <row r="61088" spans="44:74">
      <c r="AR61088" s="8"/>
      <c r="BV61088" s="38"/>
    </row>
    <row r="61089" spans="44:74">
      <c r="AR61089" s="8"/>
      <c r="BV61089" s="38"/>
    </row>
    <row r="61090" spans="44:74">
      <c r="AR61090" s="8"/>
      <c r="BV61090" s="38"/>
    </row>
    <row r="61091" spans="44:74">
      <c r="AR61091" s="8"/>
      <c r="BV61091" s="38"/>
    </row>
    <row r="61092" spans="44:74">
      <c r="AR61092" s="8"/>
      <c r="BV61092" s="38"/>
    </row>
    <row r="61093" spans="44:74">
      <c r="AR61093" s="8"/>
      <c r="BV61093" s="38"/>
    </row>
    <row r="61094" spans="44:74">
      <c r="AR61094" s="8"/>
      <c r="BV61094" s="38"/>
    </row>
    <row r="61095" spans="44:74">
      <c r="AR61095" s="8"/>
      <c r="BV61095" s="38"/>
    </row>
    <row r="61096" spans="44:74">
      <c r="AR61096" s="8"/>
      <c r="BV61096" s="38"/>
    </row>
    <row r="61097" spans="44:74">
      <c r="AR61097" s="8"/>
      <c r="BV61097" s="38"/>
    </row>
    <row r="61098" spans="44:74">
      <c r="AR61098" s="8"/>
      <c r="BV61098" s="38"/>
    </row>
    <row r="61099" spans="44:74">
      <c r="AR61099" s="8"/>
      <c r="BV61099" s="38"/>
    </row>
    <row r="61100" spans="44:74">
      <c r="AR61100" s="8"/>
      <c r="BV61100" s="38"/>
    </row>
    <row r="61101" spans="44:74">
      <c r="AR61101" s="8"/>
      <c r="BV61101" s="38"/>
    </row>
    <row r="61102" spans="44:74">
      <c r="AR61102" s="8"/>
      <c r="BV61102" s="38"/>
    </row>
    <row r="61103" spans="44:74">
      <c r="AR61103" s="8"/>
      <c r="BV61103" s="38"/>
    </row>
    <row r="61104" spans="44:74">
      <c r="AR61104" s="8"/>
      <c r="BV61104" s="38"/>
    </row>
    <row r="61105" spans="44:74">
      <c r="AR61105" s="8"/>
      <c r="BV61105" s="38"/>
    </row>
    <row r="61106" spans="44:74">
      <c r="AR61106" s="8"/>
      <c r="BV61106" s="38"/>
    </row>
    <row r="61107" spans="44:74">
      <c r="AR61107" s="8"/>
      <c r="BV61107" s="38"/>
    </row>
    <row r="61108" spans="44:74">
      <c r="AR61108" s="8"/>
      <c r="BV61108" s="38"/>
    </row>
    <row r="61109" spans="44:74">
      <c r="AR61109" s="8"/>
      <c r="BV61109" s="38"/>
    </row>
    <row r="61110" spans="44:74">
      <c r="AR61110" s="8"/>
      <c r="BV61110" s="38"/>
    </row>
    <row r="61111" spans="44:74">
      <c r="AR61111" s="8"/>
      <c r="BV61111" s="38"/>
    </row>
    <row r="61112" spans="44:74">
      <c r="AR61112" s="8"/>
      <c r="BV61112" s="38"/>
    </row>
    <row r="61113" spans="44:74">
      <c r="AR61113" s="8"/>
      <c r="BV61113" s="38"/>
    </row>
    <row r="61114" spans="44:74">
      <c r="AR61114" s="8"/>
      <c r="BV61114" s="38"/>
    </row>
    <row r="61115" spans="44:74">
      <c r="AR61115" s="8"/>
      <c r="BV61115" s="38"/>
    </row>
    <row r="61116" spans="44:74">
      <c r="AR61116" s="8"/>
      <c r="BV61116" s="38"/>
    </row>
    <row r="61117" spans="44:74">
      <c r="AR61117" s="8"/>
      <c r="BV61117" s="38"/>
    </row>
    <row r="61118" spans="44:74">
      <c r="AR61118" s="8"/>
      <c r="BV61118" s="38"/>
    </row>
    <row r="61119" spans="44:74">
      <c r="AR61119" s="8"/>
      <c r="BV61119" s="38"/>
    </row>
    <row r="61120" spans="44:74">
      <c r="AR61120" s="8"/>
      <c r="BV61120" s="38"/>
    </row>
    <row r="61121" spans="44:74">
      <c r="AR61121" s="8"/>
      <c r="BV61121" s="38"/>
    </row>
    <row r="61122" spans="44:74">
      <c r="AR61122" s="8"/>
      <c r="BV61122" s="38"/>
    </row>
    <row r="61123" spans="44:74">
      <c r="AR61123" s="8"/>
      <c r="BV61123" s="38"/>
    </row>
    <row r="61124" spans="44:74">
      <c r="AR61124" s="8"/>
      <c r="BV61124" s="38"/>
    </row>
    <row r="61125" spans="44:74">
      <c r="AR61125" s="8"/>
      <c r="BV61125" s="38"/>
    </row>
    <row r="61126" spans="44:74">
      <c r="AR61126" s="8"/>
      <c r="BV61126" s="38"/>
    </row>
    <row r="61127" spans="44:74">
      <c r="AR61127" s="8"/>
      <c r="BV61127" s="38"/>
    </row>
    <row r="61128" spans="44:74">
      <c r="AR61128" s="8"/>
      <c r="BV61128" s="38"/>
    </row>
    <row r="61129" spans="44:74">
      <c r="AR61129" s="8"/>
      <c r="BV61129" s="38"/>
    </row>
    <row r="61130" spans="44:74">
      <c r="AR61130" s="8"/>
      <c r="BV61130" s="38"/>
    </row>
    <row r="61131" spans="44:74">
      <c r="AR61131" s="8"/>
      <c r="BV61131" s="38"/>
    </row>
    <row r="61132" spans="44:74">
      <c r="AR61132" s="8"/>
      <c r="BV61132" s="38"/>
    </row>
    <row r="61133" spans="44:74">
      <c r="AR61133" s="8"/>
      <c r="BV61133" s="38"/>
    </row>
    <row r="61134" spans="44:74">
      <c r="AR61134" s="8"/>
      <c r="BV61134" s="38"/>
    </row>
    <row r="61135" spans="44:74">
      <c r="AR61135" s="8"/>
      <c r="BV61135" s="38"/>
    </row>
    <row r="61136" spans="44:74">
      <c r="AR61136" s="8"/>
      <c r="BV61136" s="38"/>
    </row>
    <row r="61137" spans="44:74">
      <c r="AR61137" s="8"/>
      <c r="BV61137" s="38"/>
    </row>
    <row r="61138" spans="44:74">
      <c r="AR61138" s="8"/>
      <c r="BV61138" s="38"/>
    </row>
    <row r="61139" spans="44:74">
      <c r="AR61139" s="8"/>
      <c r="BV61139" s="38"/>
    </row>
    <row r="61140" spans="44:74">
      <c r="AR61140" s="8"/>
      <c r="BV61140" s="38"/>
    </row>
    <row r="61141" spans="44:74">
      <c r="AR61141" s="8"/>
      <c r="BV61141" s="38"/>
    </row>
    <row r="61142" spans="44:74">
      <c r="AR61142" s="8"/>
      <c r="BV61142" s="38"/>
    </row>
    <row r="61143" spans="44:74">
      <c r="AR61143" s="8"/>
      <c r="BV61143" s="38"/>
    </row>
    <row r="61144" spans="44:74">
      <c r="AR61144" s="8"/>
      <c r="BV61144" s="38"/>
    </row>
    <row r="61145" spans="44:74">
      <c r="AR61145" s="8"/>
      <c r="BV61145" s="38"/>
    </row>
    <row r="61146" spans="44:74">
      <c r="AR61146" s="8"/>
      <c r="BV61146" s="38"/>
    </row>
    <row r="61147" spans="44:74">
      <c r="AR61147" s="8"/>
      <c r="BV61147" s="38"/>
    </row>
    <row r="61148" spans="44:74">
      <c r="AR61148" s="8"/>
      <c r="BV61148" s="38"/>
    </row>
    <row r="61149" spans="44:74">
      <c r="AR61149" s="8"/>
      <c r="BV61149" s="38"/>
    </row>
    <row r="61150" spans="44:74">
      <c r="AR61150" s="8"/>
      <c r="BV61150" s="38"/>
    </row>
    <row r="61151" spans="44:74">
      <c r="AR61151" s="8"/>
      <c r="BV61151" s="38"/>
    </row>
    <row r="61152" spans="44:74">
      <c r="AR61152" s="8"/>
      <c r="BV61152" s="38"/>
    </row>
    <row r="61153" spans="44:74">
      <c r="AR61153" s="8"/>
      <c r="BV61153" s="38"/>
    </row>
    <row r="61154" spans="44:74">
      <c r="AR61154" s="8"/>
      <c r="BV61154" s="38"/>
    </row>
    <row r="61155" spans="44:74">
      <c r="AR61155" s="8"/>
      <c r="BV61155" s="38"/>
    </row>
    <row r="61156" spans="44:74">
      <c r="AR61156" s="8"/>
      <c r="BV61156" s="38"/>
    </row>
    <row r="61157" spans="44:74">
      <c r="AR61157" s="8"/>
      <c r="BV61157" s="38"/>
    </row>
    <row r="61158" spans="44:74">
      <c r="AR61158" s="8"/>
      <c r="BV61158" s="38"/>
    </row>
    <row r="61159" spans="44:74">
      <c r="AR61159" s="8"/>
      <c r="BV61159" s="38"/>
    </row>
    <row r="61160" spans="44:74">
      <c r="AR61160" s="8"/>
      <c r="BV61160" s="38"/>
    </row>
    <row r="61161" spans="44:74">
      <c r="AR61161" s="8"/>
      <c r="BV61161" s="38"/>
    </row>
    <row r="61162" spans="44:74">
      <c r="AR61162" s="8"/>
      <c r="BV61162" s="38"/>
    </row>
    <row r="61163" spans="44:74">
      <c r="AR61163" s="8"/>
      <c r="BV61163" s="38"/>
    </row>
    <row r="61164" spans="44:74">
      <c r="AR61164" s="8"/>
      <c r="BV61164" s="38"/>
    </row>
    <row r="61165" spans="44:74">
      <c r="AR61165" s="8"/>
      <c r="BV61165" s="38"/>
    </row>
    <row r="61166" spans="44:74">
      <c r="AR61166" s="8"/>
      <c r="BV61166" s="38"/>
    </row>
    <row r="61167" spans="44:74">
      <c r="AR61167" s="8"/>
      <c r="BV61167" s="38"/>
    </row>
    <row r="61168" spans="44:74">
      <c r="AR61168" s="8"/>
      <c r="BV61168" s="38"/>
    </row>
    <row r="61169" spans="44:74">
      <c r="AR61169" s="8"/>
      <c r="BV61169" s="38"/>
    </row>
    <row r="61170" spans="44:74">
      <c r="AR61170" s="8"/>
      <c r="BV61170" s="38"/>
    </row>
    <row r="61171" spans="44:74">
      <c r="AR61171" s="8"/>
      <c r="BV61171" s="38"/>
    </row>
    <row r="61172" spans="44:74">
      <c r="AR61172" s="8"/>
      <c r="BV61172" s="38"/>
    </row>
    <row r="61173" spans="44:74">
      <c r="AR61173" s="8"/>
      <c r="BV61173" s="38"/>
    </row>
    <row r="61174" spans="44:74">
      <c r="AR61174" s="8"/>
      <c r="BV61174" s="38"/>
    </row>
    <row r="61175" spans="44:74">
      <c r="AR61175" s="8"/>
      <c r="BV61175" s="38"/>
    </row>
    <row r="61176" spans="44:74">
      <c r="AR61176" s="8"/>
      <c r="BV61176" s="38"/>
    </row>
    <row r="61177" spans="44:74">
      <c r="AR61177" s="8"/>
      <c r="BV61177" s="38"/>
    </row>
    <row r="61178" spans="44:74">
      <c r="AR61178" s="8"/>
      <c r="BV61178" s="38"/>
    </row>
    <row r="61179" spans="44:74">
      <c r="AR61179" s="8"/>
      <c r="BV61179" s="38"/>
    </row>
    <row r="61180" spans="44:74">
      <c r="AR61180" s="8"/>
      <c r="BV61180" s="38"/>
    </row>
    <row r="61181" spans="44:74">
      <c r="AR61181" s="8"/>
      <c r="BV61181" s="38"/>
    </row>
    <row r="61182" spans="44:74">
      <c r="AR61182" s="8"/>
      <c r="BV61182" s="38"/>
    </row>
    <row r="61183" spans="44:74">
      <c r="AR61183" s="8"/>
      <c r="BV61183" s="38"/>
    </row>
    <row r="61184" spans="44:74">
      <c r="AR61184" s="8"/>
      <c r="BV61184" s="38"/>
    </row>
    <row r="61185" spans="44:74">
      <c r="AR61185" s="8"/>
      <c r="BV61185" s="38"/>
    </row>
    <row r="61186" spans="44:74">
      <c r="AR61186" s="8"/>
      <c r="BV61186" s="38"/>
    </row>
    <row r="61187" spans="44:74">
      <c r="AR61187" s="8"/>
      <c r="BV61187" s="38"/>
    </row>
    <row r="61188" spans="44:74">
      <c r="AR61188" s="8"/>
      <c r="BV61188" s="38"/>
    </row>
    <row r="61189" spans="44:74">
      <c r="AR61189" s="8"/>
      <c r="BV61189" s="38"/>
    </row>
    <row r="61190" spans="44:74">
      <c r="AR61190" s="8"/>
      <c r="BV61190" s="38"/>
    </row>
    <row r="61191" spans="44:74">
      <c r="AR61191" s="8"/>
      <c r="BV61191" s="38"/>
    </row>
    <row r="61192" spans="44:74">
      <c r="AR61192" s="8"/>
      <c r="BV61192" s="38"/>
    </row>
    <row r="61193" spans="44:74">
      <c r="AR61193" s="8"/>
      <c r="BV61193" s="38"/>
    </row>
    <row r="61194" spans="44:74">
      <c r="AR61194" s="8"/>
      <c r="BV61194" s="38"/>
    </row>
    <row r="61195" spans="44:74">
      <c r="AR61195" s="8"/>
      <c r="BV61195" s="38"/>
    </row>
    <row r="61196" spans="44:74">
      <c r="AR61196" s="8"/>
      <c r="BV61196" s="38"/>
    </row>
    <row r="61197" spans="44:74">
      <c r="AR61197" s="8"/>
      <c r="BV61197" s="38"/>
    </row>
    <row r="61198" spans="44:74">
      <c r="AR61198" s="8"/>
      <c r="BV61198" s="38"/>
    </row>
    <row r="61199" spans="44:74">
      <c r="AR61199" s="8"/>
      <c r="BV61199" s="38"/>
    </row>
    <row r="61200" spans="44:74">
      <c r="AR61200" s="8"/>
      <c r="BV61200" s="38"/>
    </row>
    <row r="61201" spans="44:74">
      <c r="AR61201" s="8"/>
      <c r="BV61201" s="38"/>
    </row>
    <row r="61202" spans="44:74">
      <c r="AR61202" s="8"/>
      <c r="BV61202" s="38"/>
    </row>
    <row r="61203" spans="44:74">
      <c r="AR61203" s="8"/>
      <c r="BV61203" s="38"/>
    </row>
    <row r="61204" spans="44:74">
      <c r="AR61204" s="8"/>
      <c r="BV61204" s="38"/>
    </row>
    <row r="61205" spans="44:74">
      <c r="AR61205" s="8"/>
      <c r="BV61205" s="38"/>
    </row>
    <row r="61206" spans="44:74">
      <c r="AR61206" s="8"/>
      <c r="BV61206" s="38"/>
    </row>
    <row r="61207" spans="44:74">
      <c r="AR61207" s="8"/>
      <c r="BV61207" s="38"/>
    </row>
    <row r="61208" spans="44:74">
      <c r="AR61208" s="8"/>
      <c r="BV61208" s="38"/>
    </row>
    <row r="61209" spans="44:74">
      <c r="AR61209" s="8"/>
      <c r="BV61209" s="38"/>
    </row>
    <row r="61210" spans="44:74">
      <c r="AR61210" s="8"/>
      <c r="BV61210" s="38"/>
    </row>
    <row r="61211" spans="44:74">
      <c r="AR61211" s="8"/>
      <c r="BV61211" s="38"/>
    </row>
    <row r="61212" spans="44:74">
      <c r="AR61212" s="8"/>
      <c r="BV61212" s="38"/>
    </row>
    <row r="61213" spans="44:74">
      <c r="AR61213" s="8"/>
      <c r="BV61213" s="38"/>
    </row>
    <row r="61214" spans="44:74">
      <c r="AR61214" s="8"/>
      <c r="BV61214" s="38"/>
    </row>
    <row r="61215" spans="44:74">
      <c r="AR61215" s="8"/>
      <c r="BV61215" s="38"/>
    </row>
    <row r="61216" spans="44:74">
      <c r="AR61216" s="8"/>
      <c r="BV61216" s="38"/>
    </row>
    <row r="61217" spans="44:74">
      <c r="AR61217" s="8"/>
      <c r="BV61217" s="38"/>
    </row>
    <row r="61218" spans="44:74">
      <c r="AR61218" s="8"/>
      <c r="BV61218" s="38"/>
    </row>
    <row r="61219" spans="44:74">
      <c r="AR61219" s="8"/>
      <c r="BV61219" s="38"/>
    </row>
    <row r="61220" spans="44:74">
      <c r="AR61220" s="8"/>
      <c r="BV61220" s="38"/>
    </row>
    <row r="61221" spans="44:74">
      <c r="AR61221" s="8"/>
      <c r="BV61221" s="38"/>
    </row>
    <row r="61222" spans="44:74">
      <c r="AR61222" s="8"/>
      <c r="BV61222" s="38"/>
    </row>
    <row r="61223" spans="44:74">
      <c r="AR61223" s="8"/>
      <c r="BV61223" s="38"/>
    </row>
    <row r="61224" spans="44:74">
      <c r="AR61224" s="8"/>
      <c r="BV61224" s="38"/>
    </row>
    <row r="61225" spans="44:74">
      <c r="AR61225" s="8"/>
      <c r="BV61225" s="38"/>
    </row>
    <row r="61226" spans="44:74">
      <c r="AR61226" s="8"/>
      <c r="BV61226" s="38"/>
    </row>
    <row r="61227" spans="44:74">
      <c r="AR61227" s="8"/>
      <c r="BV61227" s="38"/>
    </row>
    <row r="61228" spans="44:74">
      <c r="AR61228" s="8"/>
      <c r="BV61228" s="38"/>
    </row>
    <row r="61229" spans="44:74">
      <c r="AR61229" s="8"/>
      <c r="BV61229" s="38"/>
    </row>
    <row r="61230" spans="44:74">
      <c r="AR61230" s="8"/>
      <c r="BV61230" s="38"/>
    </row>
    <row r="61231" spans="44:74">
      <c r="AR61231" s="8"/>
      <c r="BV61231" s="38"/>
    </row>
    <row r="61232" spans="44:74">
      <c r="AR61232" s="8"/>
      <c r="BV61232" s="38"/>
    </row>
    <row r="61233" spans="44:74">
      <c r="AR61233" s="8"/>
      <c r="BV61233" s="38"/>
    </row>
    <row r="61234" spans="44:74">
      <c r="AR61234" s="8"/>
      <c r="BV61234" s="38"/>
    </row>
    <row r="61235" spans="44:74">
      <c r="AR61235" s="8"/>
      <c r="BV61235" s="38"/>
    </row>
    <row r="61236" spans="44:74">
      <c r="AR61236" s="8"/>
      <c r="BV61236" s="38"/>
    </row>
    <row r="61237" spans="44:74">
      <c r="AR61237" s="8"/>
      <c r="BV61237" s="38"/>
    </row>
    <row r="61238" spans="44:74">
      <c r="AR61238" s="8"/>
      <c r="BV61238" s="38"/>
    </row>
    <row r="61239" spans="44:74">
      <c r="AR61239" s="8"/>
      <c r="BV61239" s="38"/>
    </row>
    <row r="61240" spans="44:74">
      <c r="AR61240" s="8"/>
      <c r="BV61240" s="38"/>
    </row>
    <row r="61241" spans="44:74">
      <c r="AR61241" s="8"/>
      <c r="BV61241" s="38"/>
    </row>
    <row r="61242" spans="44:74">
      <c r="AR61242" s="8"/>
      <c r="BV61242" s="38"/>
    </row>
    <row r="61243" spans="44:74">
      <c r="AR61243" s="8"/>
      <c r="BV61243" s="38"/>
    </row>
    <row r="61244" spans="44:74">
      <c r="AR61244" s="8"/>
      <c r="BV61244" s="38"/>
    </row>
    <row r="61245" spans="44:74">
      <c r="AR61245" s="8"/>
      <c r="BV61245" s="38"/>
    </row>
    <row r="61246" spans="44:74">
      <c r="AR61246" s="8"/>
      <c r="BV61246" s="38"/>
    </row>
    <row r="61247" spans="44:74">
      <c r="AR61247" s="8"/>
      <c r="BV61247" s="38"/>
    </row>
    <row r="61248" spans="44:74">
      <c r="AR61248" s="8"/>
      <c r="BV61248" s="38"/>
    </row>
    <row r="61249" spans="44:74">
      <c r="AR61249" s="8"/>
      <c r="BV61249" s="38"/>
    </row>
    <row r="61250" spans="44:74">
      <c r="AR61250" s="8"/>
      <c r="BV61250" s="38"/>
    </row>
    <row r="61251" spans="44:74">
      <c r="AR61251" s="8"/>
      <c r="BV61251" s="38"/>
    </row>
    <row r="61252" spans="44:74">
      <c r="AR61252" s="8"/>
      <c r="BV61252" s="38"/>
    </row>
    <row r="61253" spans="44:74">
      <c r="AR61253" s="8"/>
      <c r="BV61253" s="38"/>
    </row>
    <row r="61254" spans="44:74">
      <c r="AR61254" s="8"/>
      <c r="BV61254" s="38"/>
    </row>
    <row r="61255" spans="44:74">
      <c r="AR61255" s="8"/>
      <c r="BV61255" s="38"/>
    </row>
    <row r="61256" spans="44:74">
      <c r="AR61256" s="8"/>
      <c r="BV61256" s="38"/>
    </row>
    <row r="61257" spans="44:74">
      <c r="AR61257" s="8"/>
      <c r="BV61257" s="38"/>
    </row>
    <row r="61258" spans="44:74">
      <c r="AR61258" s="8"/>
      <c r="BV61258" s="38"/>
    </row>
    <row r="61259" spans="44:74">
      <c r="AR61259" s="8"/>
      <c r="BV61259" s="38"/>
    </row>
    <row r="61260" spans="44:74">
      <c r="AR61260" s="8"/>
      <c r="BV61260" s="38"/>
    </row>
    <row r="61261" spans="44:74">
      <c r="AR61261" s="8"/>
      <c r="BV61261" s="38"/>
    </row>
    <row r="61262" spans="44:74">
      <c r="AR61262" s="8"/>
      <c r="BV61262" s="38"/>
    </row>
    <row r="61263" spans="44:74">
      <c r="AR61263" s="8"/>
      <c r="BV61263" s="38"/>
    </row>
    <row r="61264" spans="44:74">
      <c r="AR61264" s="8"/>
      <c r="BV61264" s="38"/>
    </row>
    <row r="61265" spans="44:74">
      <c r="AR61265" s="8"/>
      <c r="BV61265" s="38"/>
    </row>
    <row r="61266" spans="44:74">
      <c r="AR61266" s="8"/>
      <c r="BV61266" s="38"/>
    </row>
    <row r="61267" spans="44:74">
      <c r="AR61267" s="8"/>
      <c r="BV61267" s="38"/>
    </row>
    <row r="61268" spans="44:74">
      <c r="AR61268" s="8"/>
      <c r="BV61268" s="38"/>
    </row>
    <row r="61269" spans="44:74">
      <c r="AR61269" s="8"/>
      <c r="BV61269" s="38"/>
    </row>
    <row r="61270" spans="44:74">
      <c r="AR61270" s="8"/>
      <c r="BV61270" s="38"/>
    </row>
    <row r="61271" spans="44:74">
      <c r="AR61271" s="8"/>
      <c r="BV61271" s="38"/>
    </row>
    <row r="61272" spans="44:74">
      <c r="AR61272" s="8"/>
      <c r="BV61272" s="38"/>
    </row>
    <row r="61273" spans="44:74">
      <c r="AR61273" s="8"/>
      <c r="BV61273" s="38"/>
    </row>
    <row r="61274" spans="44:74">
      <c r="AR61274" s="8"/>
      <c r="BV61274" s="38"/>
    </row>
    <row r="61275" spans="44:74">
      <c r="AR61275" s="8"/>
      <c r="BV61275" s="38"/>
    </row>
    <row r="61276" spans="44:74">
      <c r="AR61276" s="8"/>
      <c r="BV61276" s="38"/>
    </row>
    <row r="61277" spans="44:74">
      <c r="AR61277" s="8"/>
      <c r="BV61277" s="38"/>
    </row>
    <row r="61278" spans="44:74">
      <c r="AR61278" s="8"/>
      <c r="BV61278" s="38"/>
    </row>
    <row r="61279" spans="44:74">
      <c r="AR61279" s="8"/>
      <c r="BV61279" s="38"/>
    </row>
    <row r="61280" spans="44:74">
      <c r="AR61280" s="8"/>
      <c r="BV61280" s="38"/>
    </row>
    <row r="61281" spans="44:74">
      <c r="AR61281" s="8"/>
      <c r="BV61281" s="38"/>
    </row>
    <row r="61282" spans="44:74">
      <c r="AR61282" s="8"/>
      <c r="BV61282" s="38"/>
    </row>
    <row r="61283" spans="44:74">
      <c r="AR61283" s="8"/>
      <c r="BV61283" s="38"/>
    </row>
    <row r="61284" spans="44:74">
      <c r="AR61284" s="8"/>
      <c r="BV61284" s="38"/>
    </row>
    <row r="61285" spans="44:74">
      <c r="AR61285" s="8"/>
      <c r="BV61285" s="38"/>
    </row>
    <row r="61286" spans="44:74">
      <c r="AR61286" s="8"/>
      <c r="BV61286" s="38"/>
    </row>
    <row r="61287" spans="44:74">
      <c r="AR61287" s="8"/>
      <c r="BV61287" s="38"/>
    </row>
    <row r="61288" spans="44:74">
      <c r="AR61288" s="8"/>
      <c r="BV61288" s="38"/>
    </row>
    <row r="61289" spans="44:74">
      <c r="AR61289" s="8"/>
      <c r="BV61289" s="38"/>
    </row>
    <row r="61290" spans="44:74">
      <c r="AR61290" s="8"/>
      <c r="BV61290" s="38"/>
    </row>
    <row r="61291" spans="44:74">
      <c r="AR61291" s="8"/>
      <c r="BV61291" s="38"/>
    </row>
    <row r="61292" spans="44:74">
      <c r="AR61292" s="8"/>
      <c r="BV61292" s="38"/>
    </row>
    <row r="61293" spans="44:74">
      <c r="AR61293" s="8"/>
      <c r="BV61293" s="38"/>
    </row>
    <row r="61294" spans="44:74">
      <c r="AR61294" s="8"/>
      <c r="BV61294" s="38"/>
    </row>
    <row r="61295" spans="44:74">
      <c r="AR61295" s="8"/>
      <c r="BV61295" s="38"/>
    </row>
    <row r="61296" spans="44:74">
      <c r="AR61296" s="8"/>
      <c r="BV61296" s="38"/>
    </row>
    <row r="61297" spans="44:74">
      <c r="AR61297" s="8"/>
      <c r="BV61297" s="38"/>
    </row>
    <row r="61298" spans="44:74">
      <c r="AR61298" s="8"/>
      <c r="BV61298" s="38"/>
    </row>
    <row r="61299" spans="44:74">
      <c r="AR61299" s="8"/>
      <c r="BV61299" s="38"/>
    </row>
    <row r="61300" spans="44:74">
      <c r="AR61300" s="8"/>
      <c r="BV61300" s="38"/>
    </row>
    <row r="61301" spans="44:74">
      <c r="AR61301" s="8"/>
      <c r="BV61301" s="38"/>
    </row>
    <row r="61302" spans="44:74">
      <c r="AR61302" s="8"/>
      <c r="BV61302" s="38"/>
    </row>
    <row r="61303" spans="44:74">
      <c r="AR61303" s="8"/>
      <c r="BV61303" s="38"/>
    </row>
    <row r="61304" spans="44:74">
      <c r="AR61304" s="8"/>
      <c r="BV61304" s="38"/>
    </row>
    <row r="61305" spans="44:74">
      <c r="AR61305" s="8"/>
      <c r="BV61305" s="38"/>
    </row>
    <row r="61306" spans="44:74">
      <c r="AR61306" s="8"/>
      <c r="BV61306" s="38"/>
    </row>
    <row r="61307" spans="44:74">
      <c r="AR61307" s="8"/>
      <c r="BV61307" s="38"/>
    </row>
    <row r="61308" spans="44:74">
      <c r="AR61308" s="8"/>
      <c r="BV61308" s="38"/>
    </row>
    <row r="61309" spans="44:74">
      <c r="AR61309" s="8"/>
      <c r="BV61309" s="38"/>
    </row>
    <row r="61310" spans="44:74">
      <c r="AR61310" s="8"/>
      <c r="BV61310" s="38"/>
    </row>
    <row r="61311" spans="44:74">
      <c r="AR61311" s="8"/>
      <c r="BV61311" s="38"/>
    </row>
    <row r="61312" spans="44:74">
      <c r="AR61312" s="8"/>
      <c r="BV61312" s="38"/>
    </row>
    <row r="61313" spans="44:74">
      <c r="AR61313" s="8"/>
      <c r="BV61313" s="38"/>
    </row>
    <row r="61314" spans="44:74">
      <c r="AR61314" s="8"/>
      <c r="BV61314" s="38"/>
    </row>
    <row r="61315" spans="44:74">
      <c r="AR61315" s="8"/>
      <c r="BV61315" s="38"/>
    </row>
    <row r="61316" spans="44:74">
      <c r="AR61316" s="8"/>
      <c r="BV61316" s="38"/>
    </row>
    <row r="61317" spans="44:74">
      <c r="AR61317" s="8"/>
      <c r="BV61317" s="38"/>
    </row>
    <row r="61318" spans="44:74">
      <c r="AR61318" s="8"/>
      <c r="BV61318" s="38"/>
    </row>
    <row r="61319" spans="44:74">
      <c r="AR61319" s="8"/>
      <c r="BV61319" s="38"/>
    </row>
    <row r="61320" spans="44:74">
      <c r="AR61320" s="8"/>
      <c r="BV61320" s="38"/>
    </row>
    <row r="61321" spans="44:74">
      <c r="AR61321" s="8"/>
      <c r="BV61321" s="38"/>
    </row>
    <row r="61322" spans="44:74">
      <c r="AR61322" s="8"/>
      <c r="BV61322" s="38"/>
    </row>
    <row r="61323" spans="44:74">
      <c r="AR61323" s="8"/>
      <c r="BV61323" s="38"/>
    </row>
    <row r="61324" spans="44:74">
      <c r="AR61324" s="8"/>
      <c r="BV61324" s="38"/>
    </row>
    <row r="61325" spans="44:74">
      <c r="AR61325" s="8"/>
      <c r="BV61325" s="38"/>
    </row>
    <row r="61326" spans="44:74">
      <c r="AR61326" s="8"/>
      <c r="BV61326" s="38"/>
    </row>
    <row r="61327" spans="44:74">
      <c r="AR61327" s="8"/>
      <c r="BV61327" s="38"/>
    </row>
    <row r="61328" spans="44:74">
      <c r="AR61328" s="8"/>
      <c r="BV61328" s="38"/>
    </row>
    <row r="61329" spans="44:74">
      <c r="AR61329" s="8"/>
      <c r="BV61329" s="38"/>
    </row>
    <row r="61330" spans="44:74">
      <c r="AR61330" s="8"/>
      <c r="BV61330" s="38"/>
    </row>
    <row r="61331" spans="44:74">
      <c r="AR61331" s="8"/>
      <c r="BV61331" s="38"/>
    </row>
    <row r="61332" spans="44:74">
      <c r="AR61332" s="8"/>
      <c r="BV61332" s="38"/>
    </row>
    <row r="61333" spans="44:74">
      <c r="AR61333" s="8"/>
      <c r="BV61333" s="38"/>
    </row>
    <row r="61334" spans="44:74">
      <c r="AR61334" s="8"/>
      <c r="BV61334" s="38"/>
    </row>
    <row r="61335" spans="44:74">
      <c r="AR61335" s="8"/>
      <c r="BV61335" s="38"/>
    </row>
    <row r="61336" spans="44:74">
      <c r="AR61336" s="8"/>
      <c r="BV61336" s="38"/>
    </row>
    <row r="61337" spans="44:74">
      <c r="AR61337" s="8"/>
      <c r="BV61337" s="38"/>
    </row>
    <row r="61338" spans="44:74">
      <c r="AR61338" s="8"/>
      <c r="BV61338" s="38"/>
    </row>
    <row r="61339" spans="44:74">
      <c r="AR61339" s="8"/>
      <c r="BV61339" s="38"/>
    </row>
    <row r="61340" spans="44:74">
      <c r="AR61340" s="8"/>
      <c r="BV61340" s="38"/>
    </row>
    <row r="61341" spans="44:74">
      <c r="AR61341" s="8"/>
      <c r="BV61341" s="38"/>
    </row>
    <row r="61342" spans="44:74">
      <c r="AR61342" s="8"/>
      <c r="BV61342" s="38"/>
    </row>
    <row r="61343" spans="44:74">
      <c r="AR61343" s="8"/>
      <c r="BV61343" s="38"/>
    </row>
    <row r="61344" spans="44:74">
      <c r="AR61344" s="8"/>
      <c r="BV61344" s="38"/>
    </row>
    <row r="61345" spans="44:74">
      <c r="AR61345" s="8"/>
      <c r="BV61345" s="38"/>
    </row>
    <row r="61346" spans="44:74">
      <c r="AR61346" s="8"/>
      <c r="BV61346" s="38"/>
    </row>
    <row r="61347" spans="44:74">
      <c r="AR61347" s="8"/>
      <c r="BV61347" s="38"/>
    </row>
    <row r="61348" spans="44:74">
      <c r="AR61348" s="8"/>
      <c r="BV61348" s="38"/>
    </row>
    <row r="61349" spans="44:74">
      <c r="AR61349" s="8"/>
      <c r="BV61349" s="38"/>
    </row>
    <row r="61350" spans="44:74">
      <c r="AR61350" s="8"/>
      <c r="BV61350" s="38"/>
    </row>
    <row r="61351" spans="44:74">
      <c r="AR61351" s="8"/>
      <c r="BV61351" s="38"/>
    </row>
    <row r="61352" spans="44:74">
      <c r="AR61352" s="8"/>
      <c r="BV61352" s="38"/>
    </row>
    <row r="61353" spans="44:74">
      <c r="AR61353" s="8"/>
      <c r="BV61353" s="38"/>
    </row>
    <row r="61354" spans="44:74">
      <c r="AR61354" s="8"/>
      <c r="BV61354" s="38"/>
    </row>
    <row r="61355" spans="44:74">
      <c r="AR61355" s="8"/>
      <c r="BV61355" s="38"/>
    </row>
    <row r="61356" spans="44:74">
      <c r="AR61356" s="8"/>
      <c r="BV61356" s="38"/>
    </row>
    <row r="61357" spans="44:74">
      <c r="AR61357" s="8"/>
      <c r="BV61357" s="38"/>
    </row>
    <row r="61358" spans="44:74">
      <c r="AR61358" s="8"/>
      <c r="BV61358" s="38"/>
    </row>
    <row r="61359" spans="44:74">
      <c r="AR61359" s="8"/>
      <c r="BV61359" s="38"/>
    </row>
    <row r="61360" spans="44:74">
      <c r="AR61360" s="8"/>
      <c r="BV61360" s="38"/>
    </row>
    <row r="61361" spans="44:74">
      <c r="AR61361" s="8"/>
      <c r="BV61361" s="38"/>
    </row>
    <row r="61362" spans="44:74">
      <c r="AR61362" s="8"/>
      <c r="BV61362" s="38"/>
    </row>
    <row r="61363" spans="44:74">
      <c r="AR61363" s="8"/>
      <c r="BV61363" s="38"/>
    </row>
    <row r="61364" spans="44:74">
      <c r="AR61364" s="8"/>
      <c r="BV61364" s="38"/>
    </row>
    <row r="61365" spans="44:74">
      <c r="AR61365" s="8"/>
      <c r="BV61365" s="38"/>
    </row>
    <row r="61366" spans="44:74">
      <c r="AR61366" s="8"/>
      <c r="BV61366" s="38"/>
    </row>
    <row r="61367" spans="44:74">
      <c r="AR61367" s="8"/>
      <c r="BV61367" s="38"/>
    </row>
    <row r="61368" spans="44:74">
      <c r="AR61368" s="8"/>
      <c r="BV61368" s="38"/>
    </row>
    <row r="61369" spans="44:74">
      <c r="AR61369" s="8"/>
      <c r="BV61369" s="38"/>
    </row>
    <row r="61370" spans="44:74">
      <c r="AR61370" s="8"/>
      <c r="BV61370" s="38"/>
    </row>
    <row r="61371" spans="44:74">
      <c r="AR61371" s="8"/>
      <c r="BV61371" s="38"/>
    </row>
    <row r="61372" spans="44:74">
      <c r="AR61372" s="8"/>
      <c r="BV61372" s="38"/>
    </row>
    <row r="61373" spans="44:74">
      <c r="AR61373" s="8"/>
      <c r="BV61373" s="38"/>
    </row>
    <row r="61374" spans="44:74">
      <c r="AR61374" s="8"/>
      <c r="BV61374" s="38"/>
    </row>
    <row r="61375" spans="44:74">
      <c r="AR61375" s="8"/>
      <c r="BV61375" s="38"/>
    </row>
    <row r="61376" spans="44:74">
      <c r="AR61376" s="8"/>
      <c r="BV61376" s="38"/>
    </row>
    <row r="61377" spans="44:74">
      <c r="AR61377" s="8"/>
      <c r="BV61377" s="38"/>
    </row>
    <row r="61378" spans="44:74">
      <c r="AR61378" s="8"/>
      <c r="BV61378" s="38"/>
    </row>
    <row r="61379" spans="44:74">
      <c r="AR61379" s="8"/>
      <c r="BV61379" s="38"/>
    </row>
    <row r="61380" spans="44:74">
      <c r="AR61380" s="8"/>
      <c r="BV61380" s="38"/>
    </row>
    <row r="61381" spans="44:74">
      <c r="AR61381" s="8"/>
      <c r="BV61381" s="38"/>
    </row>
    <row r="61382" spans="44:74">
      <c r="AR61382" s="8"/>
      <c r="BV61382" s="38"/>
    </row>
    <row r="61383" spans="44:74">
      <c r="AR61383" s="8"/>
      <c r="BV61383" s="38"/>
    </row>
    <row r="61384" spans="44:74">
      <c r="AR61384" s="8"/>
      <c r="BV61384" s="38"/>
    </row>
    <row r="61385" spans="44:74">
      <c r="AR61385" s="8"/>
      <c r="BV61385" s="38"/>
    </row>
    <row r="61386" spans="44:74">
      <c r="AR61386" s="8"/>
      <c r="BV61386" s="38"/>
    </row>
    <row r="61387" spans="44:74">
      <c r="AR61387" s="8"/>
      <c r="BV61387" s="38"/>
    </row>
    <row r="61388" spans="44:74">
      <c r="AR61388" s="8"/>
      <c r="BV61388" s="38"/>
    </row>
    <row r="61389" spans="44:74">
      <c r="AR61389" s="8"/>
      <c r="BV61389" s="38"/>
    </row>
    <row r="61390" spans="44:74">
      <c r="AR61390" s="8"/>
      <c r="BV61390" s="38"/>
    </row>
    <row r="61391" spans="44:74">
      <c r="AR61391" s="8"/>
      <c r="BV61391" s="38"/>
    </row>
    <row r="61392" spans="44:74">
      <c r="AR61392" s="8"/>
      <c r="BV61392" s="38"/>
    </row>
    <row r="61393" spans="44:74">
      <c r="AR61393" s="8"/>
      <c r="BV61393" s="38"/>
    </row>
    <row r="61394" spans="44:74">
      <c r="AR61394" s="8"/>
      <c r="BV61394" s="38"/>
    </row>
    <row r="61395" spans="44:74">
      <c r="AR61395" s="8"/>
      <c r="BV61395" s="38"/>
    </row>
    <row r="61396" spans="44:74">
      <c r="AR61396" s="8"/>
      <c r="BV61396" s="38"/>
    </row>
    <row r="61397" spans="44:74">
      <c r="AR61397" s="8"/>
      <c r="BV61397" s="38"/>
    </row>
    <row r="61398" spans="44:74">
      <c r="AR61398" s="8"/>
      <c r="BV61398" s="38"/>
    </row>
    <row r="61399" spans="44:74">
      <c r="AR61399" s="8"/>
      <c r="BV61399" s="38"/>
    </row>
    <row r="61400" spans="44:74">
      <c r="AR61400" s="8"/>
      <c r="BV61400" s="38"/>
    </row>
    <row r="61401" spans="44:74">
      <c r="AR61401" s="8"/>
      <c r="BV61401" s="38"/>
    </row>
    <row r="61402" spans="44:74">
      <c r="AR61402" s="8"/>
      <c r="BV61402" s="38"/>
    </row>
    <row r="61403" spans="44:74">
      <c r="AR61403" s="8"/>
      <c r="BV61403" s="38"/>
    </row>
    <row r="61404" spans="44:74">
      <c r="AR61404" s="8"/>
      <c r="BV61404" s="38"/>
    </row>
    <row r="61405" spans="44:74">
      <c r="AR61405" s="8"/>
      <c r="BV61405" s="38"/>
    </row>
    <row r="61406" spans="44:74">
      <c r="AR61406" s="8"/>
      <c r="BV61406" s="38"/>
    </row>
    <row r="61407" spans="44:74">
      <c r="AR61407" s="8"/>
      <c r="BV61407" s="38"/>
    </row>
    <row r="61408" spans="44:74">
      <c r="AR61408" s="8"/>
      <c r="BV61408" s="38"/>
    </row>
    <row r="61409" spans="44:74">
      <c r="AR61409" s="8"/>
      <c r="BV61409" s="38"/>
    </row>
    <row r="61410" spans="44:74">
      <c r="AR61410" s="8"/>
      <c r="BV61410" s="38"/>
    </row>
    <row r="61411" spans="44:74">
      <c r="AR61411" s="8"/>
      <c r="BV61411" s="38"/>
    </row>
    <row r="61412" spans="44:74">
      <c r="AR61412" s="8"/>
      <c r="BV61412" s="38"/>
    </row>
    <row r="61413" spans="44:74">
      <c r="AR61413" s="8"/>
      <c r="BV61413" s="38"/>
    </row>
    <row r="61414" spans="44:74">
      <c r="AR61414" s="8"/>
      <c r="BV61414" s="38"/>
    </row>
    <row r="61415" spans="44:74">
      <c r="AR61415" s="8"/>
      <c r="BV61415" s="38"/>
    </row>
    <row r="61416" spans="44:74">
      <c r="AR61416" s="8"/>
      <c r="BV61416" s="38"/>
    </row>
    <row r="61417" spans="44:74">
      <c r="AR61417" s="8"/>
      <c r="BV61417" s="38"/>
    </row>
    <row r="61418" spans="44:74">
      <c r="AR61418" s="8"/>
      <c r="BV61418" s="38"/>
    </row>
    <row r="61419" spans="44:74">
      <c r="AR61419" s="8"/>
      <c r="BV61419" s="38"/>
    </row>
    <row r="61420" spans="44:74">
      <c r="AR61420" s="8"/>
      <c r="BV61420" s="38"/>
    </row>
    <row r="61421" spans="44:74">
      <c r="AR61421" s="8"/>
      <c r="BV61421" s="38"/>
    </row>
    <row r="61422" spans="44:74">
      <c r="AR61422" s="8"/>
      <c r="BV61422" s="38"/>
    </row>
    <row r="61423" spans="44:74">
      <c r="AR61423" s="8"/>
      <c r="BV61423" s="38"/>
    </row>
    <row r="61424" spans="44:74">
      <c r="AR61424" s="8"/>
      <c r="BV61424" s="38"/>
    </row>
    <row r="61425" spans="44:74">
      <c r="AR61425" s="8"/>
      <c r="BV61425" s="38"/>
    </row>
    <row r="61426" spans="44:74">
      <c r="AR61426" s="8"/>
      <c r="BV61426" s="38"/>
    </row>
    <row r="61427" spans="44:74">
      <c r="AR61427" s="8"/>
      <c r="BV61427" s="38"/>
    </row>
    <row r="61428" spans="44:74">
      <c r="AR61428" s="8"/>
      <c r="BV61428" s="38"/>
    </row>
    <row r="61429" spans="44:74">
      <c r="AR61429" s="8"/>
      <c r="BV61429" s="38"/>
    </row>
    <row r="61430" spans="44:74">
      <c r="AR61430" s="8"/>
      <c r="BV61430" s="38"/>
    </row>
    <row r="61431" spans="44:74">
      <c r="AR61431" s="8"/>
      <c r="BV61431" s="38"/>
    </row>
    <row r="61432" spans="44:74">
      <c r="AR61432" s="8"/>
      <c r="BV61432" s="38"/>
    </row>
    <row r="61433" spans="44:74">
      <c r="AR61433" s="8"/>
      <c r="BV61433" s="38"/>
    </row>
    <row r="61434" spans="44:74">
      <c r="AR61434" s="8"/>
      <c r="BV61434" s="38"/>
    </row>
    <row r="61435" spans="44:74">
      <c r="AR61435" s="8"/>
      <c r="BV61435" s="38"/>
    </row>
    <row r="61436" spans="44:74">
      <c r="AR61436" s="8"/>
      <c r="BV61436" s="38"/>
    </row>
    <row r="61437" spans="44:74">
      <c r="AR61437" s="8"/>
      <c r="BV61437" s="38"/>
    </row>
    <row r="61438" spans="44:74">
      <c r="AR61438" s="8"/>
      <c r="BV61438" s="38"/>
    </row>
    <row r="61439" spans="44:74">
      <c r="AR61439" s="8"/>
      <c r="BV61439" s="38"/>
    </row>
    <row r="61440" spans="44:74">
      <c r="AR61440" s="8"/>
      <c r="BV61440" s="38"/>
    </row>
    <row r="61441" spans="44:74">
      <c r="AR61441" s="8"/>
      <c r="BV61441" s="38"/>
    </row>
    <row r="61442" spans="44:74">
      <c r="AR61442" s="8"/>
      <c r="BV61442" s="38"/>
    </row>
    <row r="61443" spans="44:74">
      <c r="AR61443" s="8"/>
      <c r="BV61443" s="38"/>
    </row>
    <row r="61444" spans="44:74">
      <c r="AR61444" s="8"/>
      <c r="BV61444" s="38"/>
    </row>
    <row r="61445" spans="44:74">
      <c r="AR61445" s="8"/>
      <c r="BV61445" s="38"/>
    </row>
    <row r="61446" spans="44:74">
      <c r="AR61446" s="8"/>
      <c r="BV61446" s="38"/>
    </row>
    <row r="61447" spans="44:74">
      <c r="AR61447" s="8"/>
      <c r="BV61447" s="38"/>
    </row>
    <row r="61448" spans="44:74">
      <c r="AR61448" s="8"/>
      <c r="BV61448" s="38"/>
    </row>
    <row r="61449" spans="44:74">
      <c r="AR61449" s="8"/>
      <c r="BV61449" s="38"/>
    </row>
    <row r="61450" spans="44:74">
      <c r="AR61450" s="8"/>
      <c r="BV61450" s="38"/>
    </row>
    <row r="61451" spans="44:74">
      <c r="AR61451" s="8"/>
      <c r="BV61451" s="38"/>
    </row>
    <row r="61452" spans="44:74">
      <c r="AR61452" s="8"/>
      <c r="BV61452" s="38"/>
    </row>
    <row r="61453" spans="44:74">
      <c r="AR61453" s="8"/>
      <c r="BV61453" s="38"/>
    </row>
    <row r="61454" spans="44:74">
      <c r="AR61454" s="8"/>
      <c r="BV61454" s="38"/>
    </row>
    <row r="61455" spans="44:74">
      <c r="AR61455" s="8"/>
      <c r="BV61455" s="38"/>
    </row>
    <row r="61456" spans="44:74">
      <c r="AR61456" s="8"/>
      <c r="BV61456" s="38"/>
    </row>
    <row r="61457" spans="44:74">
      <c r="AR61457" s="8"/>
      <c r="BV61457" s="38"/>
    </row>
    <row r="61458" spans="44:74">
      <c r="AR61458" s="8"/>
      <c r="BV61458" s="38"/>
    </row>
    <row r="61459" spans="44:74">
      <c r="AR61459" s="8"/>
      <c r="BV61459" s="38"/>
    </row>
    <row r="61460" spans="44:74">
      <c r="AR61460" s="8"/>
      <c r="BV61460" s="38"/>
    </row>
    <row r="61461" spans="44:74">
      <c r="AR61461" s="8"/>
      <c r="BV61461" s="38"/>
    </row>
    <row r="61462" spans="44:74">
      <c r="AR61462" s="8"/>
      <c r="BV61462" s="38"/>
    </row>
    <row r="61463" spans="44:74">
      <c r="AR61463" s="8"/>
      <c r="BV61463" s="38"/>
    </row>
    <row r="61464" spans="44:74">
      <c r="AR61464" s="8"/>
      <c r="BV61464" s="38"/>
    </row>
    <row r="61465" spans="44:74">
      <c r="AR61465" s="8"/>
      <c r="BV61465" s="38"/>
    </row>
    <row r="61466" spans="44:74">
      <c r="AR61466" s="8"/>
      <c r="BV61466" s="38"/>
    </row>
    <row r="61467" spans="44:74">
      <c r="AR61467" s="8"/>
      <c r="BV61467" s="38"/>
    </row>
    <row r="61468" spans="44:74">
      <c r="AR61468" s="8"/>
      <c r="BV61468" s="38"/>
    </row>
    <row r="61469" spans="44:74">
      <c r="AR61469" s="8"/>
      <c r="BV61469" s="38"/>
    </row>
    <row r="61470" spans="44:74">
      <c r="AR61470" s="8"/>
      <c r="BV61470" s="38"/>
    </row>
    <row r="61471" spans="44:74">
      <c r="AR61471" s="8"/>
      <c r="BV61471" s="38"/>
    </row>
    <row r="61472" spans="44:74">
      <c r="AR61472" s="8"/>
      <c r="BV61472" s="38"/>
    </row>
    <row r="61473" spans="44:74">
      <c r="AR61473" s="8"/>
      <c r="BV61473" s="38"/>
    </row>
    <row r="61474" spans="44:74">
      <c r="AR61474" s="8"/>
      <c r="BV61474" s="38"/>
    </row>
    <row r="61475" spans="44:74">
      <c r="AR61475" s="8"/>
      <c r="BV61475" s="38"/>
    </row>
    <row r="61476" spans="44:74">
      <c r="AR61476" s="8"/>
      <c r="BV61476" s="38"/>
    </row>
    <row r="61477" spans="44:74">
      <c r="AR61477" s="8"/>
      <c r="BV61477" s="38"/>
    </row>
    <row r="61478" spans="44:74">
      <c r="AR61478" s="8"/>
      <c r="BV61478" s="38"/>
    </row>
    <row r="61479" spans="44:74">
      <c r="AR61479" s="8"/>
      <c r="BV61479" s="38"/>
    </row>
    <row r="61480" spans="44:74">
      <c r="AR61480" s="8"/>
      <c r="BV61480" s="38"/>
    </row>
    <row r="61481" spans="44:74">
      <c r="AR61481" s="8"/>
      <c r="BV61481" s="38"/>
    </row>
    <row r="61482" spans="44:74">
      <c r="AR61482" s="8"/>
      <c r="BV61482" s="38"/>
    </row>
    <row r="61483" spans="44:74">
      <c r="AR61483" s="8"/>
      <c r="BV61483" s="38"/>
    </row>
    <row r="61484" spans="44:74">
      <c r="AR61484" s="8"/>
      <c r="BV61484" s="38"/>
    </row>
    <row r="61485" spans="44:74">
      <c r="AR61485" s="8"/>
      <c r="BV61485" s="38"/>
    </row>
    <row r="61486" spans="44:74">
      <c r="AR61486" s="8"/>
      <c r="BV61486" s="38"/>
    </row>
    <row r="61487" spans="44:74">
      <c r="AR61487" s="8"/>
      <c r="BV61487" s="38"/>
    </row>
    <row r="61488" spans="44:74">
      <c r="AR61488" s="8"/>
      <c r="BV61488" s="38"/>
    </row>
    <row r="61489" spans="44:74">
      <c r="AR61489" s="8"/>
      <c r="BV61489" s="38"/>
    </row>
    <row r="61490" spans="44:74">
      <c r="AR61490" s="8"/>
      <c r="BV61490" s="38"/>
    </row>
    <row r="61491" spans="44:74">
      <c r="AR61491" s="8"/>
      <c r="BV61491" s="38"/>
    </row>
    <row r="61492" spans="44:74">
      <c r="AR61492" s="8"/>
      <c r="BV61492" s="38"/>
    </row>
    <row r="61493" spans="44:74">
      <c r="AR61493" s="8"/>
      <c r="BV61493" s="38"/>
    </row>
    <row r="61494" spans="44:74">
      <c r="AR61494" s="8"/>
      <c r="BV61494" s="38"/>
    </row>
    <row r="61495" spans="44:74">
      <c r="AR61495" s="8"/>
      <c r="BV61495" s="38"/>
    </row>
    <row r="61496" spans="44:74">
      <c r="AR61496" s="8"/>
      <c r="BV61496" s="38"/>
    </row>
    <row r="61497" spans="44:74">
      <c r="AR61497" s="8"/>
      <c r="BV61497" s="38"/>
    </row>
    <row r="61498" spans="44:74">
      <c r="AR61498" s="8"/>
      <c r="BV61498" s="38"/>
    </row>
    <row r="61499" spans="44:74">
      <c r="AR61499" s="8"/>
      <c r="BV61499" s="38"/>
    </row>
    <row r="61500" spans="44:74">
      <c r="AR61500" s="8"/>
      <c r="BV61500" s="38"/>
    </row>
    <row r="61501" spans="44:74">
      <c r="AR61501" s="8"/>
      <c r="BV61501" s="38"/>
    </row>
    <row r="61502" spans="44:74">
      <c r="AR61502" s="8"/>
      <c r="BV61502" s="38"/>
    </row>
    <row r="61503" spans="44:74">
      <c r="AR61503" s="8"/>
      <c r="BV61503" s="38"/>
    </row>
    <row r="61504" spans="44:74">
      <c r="AR61504" s="8"/>
      <c r="BV61504" s="38"/>
    </row>
    <row r="61505" spans="44:74">
      <c r="AR61505" s="8"/>
      <c r="BV61505" s="38"/>
    </row>
    <row r="61506" spans="44:74">
      <c r="AR61506" s="8"/>
      <c r="BV61506" s="38"/>
    </row>
    <row r="61507" spans="44:74">
      <c r="AR61507" s="8"/>
      <c r="BV61507" s="38"/>
    </row>
    <row r="61508" spans="44:74">
      <c r="AR61508" s="8"/>
      <c r="BV61508" s="38"/>
    </row>
    <row r="61509" spans="44:74">
      <c r="AR61509" s="8"/>
      <c r="BV61509" s="38"/>
    </row>
    <row r="61510" spans="44:74">
      <c r="AR61510" s="8"/>
      <c r="BV61510" s="38"/>
    </row>
    <row r="61511" spans="44:74">
      <c r="AR61511" s="8"/>
      <c r="BV61511" s="38"/>
    </row>
    <row r="61512" spans="44:74">
      <c r="AR61512" s="8"/>
      <c r="BV61512" s="38"/>
    </row>
    <row r="61513" spans="44:74">
      <c r="AR61513" s="8"/>
      <c r="BV61513" s="38"/>
    </row>
    <row r="61514" spans="44:74">
      <c r="AR61514" s="8"/>
      <c r="BV61514" s="38"/>
    </row>
    <row r="61515" spans="44:74">
      <c r="AR61515" s="8"/>
      <c r="BV61515" s="38"/>
    </row>
    <row r="61516" spans="44:74">
      <c r="AR61516" s="8"/>
      <c r="BV61516" s="38"/>
    </row>
    <row r="61517" spans="44:74">
      <c r="AR61517" s="8"/>
      <c r="BV61517" s="38"/>
    </row>
    <row r="61518" spans="44:74">
      <c r="AR61518" s="8"/>
      <c r="BV61518" s="38"/>
    </row>
    <row r="61519" spans="44:74">
      <c r="AR61519" s="8"/>
      <c r="BV61519" s="38"/>
    </row>
    <row r="61520" spans="44:74">
      <c r="AR61520" s="8"/>
      <c r="BV61520" s="38"/>
    </row>
    <row r="61521" spans="44:74">
      <c r="AR61521" s="8"/>
      <c r="BV61521" s="38"/>
    </row>
    <row r="61522" spans="44:74">
      <c r="AR61522" s="8"/>
      <c r="BV61522" s="38"/>
    </row>
    <row r="61523" spans="44:74">
      <c r="AR61523" s="8"/>
      <c r="BV61523" s="38"/>
    </row>
    <row r="61524" spans="44:74">
      <c r="AR61524" s="8"/>
      <c r="BV61524" s="38"/>
    </row>
    <row r="61525" spans="44:74">
      <c r="AR61525" s="8"/>
      <c r="BV61525" s="38"/>
    </row>
    <row r="61526" spans="44:74">
      <c r="AR61526" s="8"/>
      <c r="BV61526" s="38"/>
    </row>
    <row r="61527" spans="44:74">
      <c r="AR61527" s="8"/>
      <c r="BV61527" s="38"/>
    </row>
    <row r="61528" spans="44:74">
      <c r="AR61528" s="8"/>
      <c r="BV61528" s="38"/>
    </row>
    <row r="61529" spans="44:74">
      <c r="AR61529" s="8"/>
      <c r="BV61529" s="38"/>
    </row>
    <row r="61530" spans="44:74">
      <c r="AR61530" s="8"/>
      <c r="BV61530" s="38"/>
    </row>
    <row r="61531" spans="44:74">
      <c r="AR61531" s="8"/>
      <c r="BV61531" s="38"/>
    </row>
    <row r="61532" spans="44:74">
      <c r="AR61532" s="8"/>
      <c r="BV61532" s="38"/>
    </row>
    <row r="61533" spans="44:74">
      <c r="AR61533" s="8"/>
      <c r="BV61533" s="38"/>
    </row>
    <row r="61534" spans="44:74">
      <c r="AR61534" s="8"/>
      <c r="BV61534" s="38"/>
    </row>
    <row r="61535" spans="44:74">
      <c r="AR61535" s="8"/>
      <c r="BV61535" s="38"/>
    </row>
    <row r="61536" spans="44:74">
      <c r="AR61536" s="8"/>
      <c r="BV61536" s="38"/>
    </row>
    <row r="61537" spans="44:74">
      <c r="AR61537" s="8"/>
      <c r="BV61537" s="38"/>
    </row>
    <row r="61538" spans="44:74">
      <c r="AR61538" s="8"/>
      <c r="BV61538" s="38"/>
    </row>
    <row r="61539" spans="44:74">
      <c r="AR61539" s="8"/>
      <c r="BV61539" s="38"/>
    </row>
    <row r="61540" spans="44:74">
      <c r="AR61540" s="8"/>
      <c r="BV61540" s="38"/>
    </row>
    <row r="61541" spans="44:74">
      <c r="AR61541" s="8"/>
      <c r="BV61541" s="38"/>
    </row>
    <row r="61542" spans="44:74">
      <c r="AR61542" s="8"/>
      <c r="BV61542" s="38"/>
    </row>
    <row r="61543" spans="44:74">
      <c r="AR61543" s="8"/>
      <c r="BV61543" s="38"/>
    </row>
    <row r="61544" spans="44:74">
      <c r="AR61544" s="8"/>
      <c r="BV61544" s="38"/>
    </row>
    <row r="61545" spans="44:74">
      <c r="AR61545" s="8"/>
      <c r="BV61545" s="38"/>
    </row>
    <row r="61546" spans="44:74">
      <c r="AR61546" s="8"/>
      <c r="BV61546" s="38"/>
    </row>
    <row r="61547" spans="44:74">
      <c r="AR61547" s="8"/>
      <c r="BV61547" s="38"/>
    </row>
    <row r="61548" spans="44:74">
      <c r="AR61548" s="8"/>
      <c r="BV61548" s="38"/>
    </row>
    <row r="61549" spans="44:74">
      <c r="AR61549" s="8"/>
      <c r="BV61549" s="38"/>
    </row>
    <row r="61550" spans="44:74">
      <c r="AR61550" s="8"/>
      <c r="BV61550" s="38"/>
    </row>
    <row r="61551" spans="44:74">
      <c r="AR61551" s="8"/>
      <c r="BV61551" s="38"/>
    </row>
    <row r="61552" spans="44:74">
      <c r="AR61552" s="8"/>
      <c r="BV61552" s="38"/>
    </row>
    <row r="61553" spans="44:74">
      <c r="AR61553" s="8"/>
      <c r="BV61553" s="38"/>
    </row>
    <row r="61554" spans="44:74">
      <c r="AR61554" s="8"/>
      <c r="BV61554" s="38"/>
    </row>
    <row r="61555" spans="44:74">
      <c r="AR61555" s="8"/>
      <c r="BV61555" s="38"/>
    </row>
    <row r="61556" spans="44:74">
      <c r="AR61556" s="8"/>
      <c r="BV61556" s="38"/>
    </row>
    <row r="61557" spans="44:74">
      <c r="AR61557" s="8"/>
      <c r="BV61557" s="38"/>
    </row>
    <row r="61558" spans="44:74">
      <c r="AR61558" s="8"/>
      <c r="BV61558" s="38"/>
    </row>
    <row r="61559" spans="44:74">
      <c r="AR61559" s="8"/>
      <c r="BV61559" s="38"/>
    </row>
    <row r="61560" spans="44:74">
      <c r="AR61560" s="8"/>
      <c r="BV61560" s="38"/>
    </row>
    <row r="61561" spans="44:74">
      <c r="AR61561" s="8"/>
      <c r="BV61561" s="38"/>
    </row>
    <row r="61562" spans="44:74">
      <c r="AR61562" s="8"/>
      <c r="BV61562" s="38"/>
    </row>
    <row r="61563" spans="44:74">
      <c r="AR61563" s="8"/>
      <c r="BV61563" s="38"/>
    </row>
    <row r="61564" spans="44:74">
      <c r="AR61564" s="8"/>
      <c r="BV61564" s="38"/>
    </row>
    <row r="61565" spans="44:74">
      <c r="AR61565" s="8"/>
      <c r="BV61565" s="38"/>
    </row>
    <row r="61566" spans="44:74">
      <c r="AR61566" s="8"/>
      <c r="BV61566" s="38"/>
    </row>
    <row r="61567" spans="44:74">
      <c r="AR61567" s="8"/>
      <c r="BV61567" s="38"/>
    </row>
    <row r="61568" spans="44:74">
      <c r="AR61568" s="8"/>
      <c r="BV61568" s="38"/>
    </row>
    <row r="61569" spans="44:74">
      <c r="AR61569" s="8"/>
      <c r="BV61569" s="38"/>
    </row>
    <row r="61570" spans="44:74">
      <c r="AR61570" s="8"/>
      <c r="BV61570" s="38"/>
    </row>
    <row r="61571" spans="44:74">
      <c r="AR61571" s="8"/>
      <c r="BV61571" s="38"/>
    </row>
    <row r="61572" spans="44:74">
      <c r="AR61572" s="8"/>
      <c r="BV61572" s="38"/>
    </row>
    <row r="61573" spans="44:74">
      <c r="AR61573" s="8"/>
      <c r="BV61573" s="38"/>
    </row>
    <row r="61574" spans="44:74">
      <c r="AR61574" s="8"/>
      <c r="BV61574" s="38"/>
    </row>
    <row r="61575" spans="44:74">
      <c r="AR61575" s="8"/>
      <c r="BV61575" s="38"/>
    </row>
    <row r="61576" spans="44:74">
      <c r="AR61576" s="8"/>
      <c r="BV61576" s="38"/>
    </row>
    <row r="61577" spans="44:74">
      <c r="AR61577" s="8"/>
      <c r="BV61577" s="38"/>
    </row>
    <row r="61578" spans="44:74">
      <c r="AR61578" s="8"/>
      <c r="BV61578" s="38"/>
    </row>
    <row r="61579" spans="44:74">
      <c r="AR61579" s="8"/>
      <c r="BV61579" s="38"/>
    </row>
    <row r="61580" spans="44:74">
      <c r="AR61580" s="8"/>
      <c r="BV61580" s="38"/>
    </row>
    <row r="61581" spans="44:74">
      <c r="AR61581" s="8"/>
      <c r="BV61581" s="38"/>
    </row>
    <row r="61582" spans="44:74">
      <c r="AR61582" s="8"/>
      <c r="BV61582" s="38"/>
    </row>
    <row r="61583" spans="44:74">
      <c r="AR61583" s="8"/>
      <c r="BV61583" s="38"/>
    </row>
    <row r="61584" spans="44:74">
      <c r="AR61584" s="8"/>
      <c r="BV61584" s="38"/>
    </row>
    <row r="61585" spans="44:74">
      <c r="AR61585" s="8"/>
      <c r="BV61585" s="38"/>
    </row>
    <row r="61586" spans="44:74">
      <c r="AR61586" s="8"/>
      <c r="BV61586" s="38"/>
    </row>
    <row r="61587" spans="44:74">
      <c r="AR61587" s="8"/>
      <c r="BV61587" s="38"/>
    </row>
    <row r="61588" spans="44:74">
      <c r="AR61588" s="8"/>
      <c r="BV61588" s="38"/>
    </row>
    <row r="61589" spans="44:74">
      <c r="AR61589" s="8"/>
      <c r="BV61589" s="38"/>
    </row>
    <row r="61590" spans="44:74">
      <c r="AR61590" s="8"/>
      <c r="BV61590" s="38"/>
    </row>
    <row r="61591" spans="44:74">
      <c r="AR61591" s="8"/>
      <c r="BV61591" s="38"/>
    </row>
    <row r="61592" spans="44:74">
      <c r="AR61592" s="8"/>
      <c r="BV61592" s="38"/>
    </row>
    <row r="61593" spans="44:74">
      <c r="AR61593" s="8"/>
      <c r="BV61593" s="38"/>
    </row>
    <row r="61594" spans="44:74">
      <c r="AR61594" s="8"/>
      <c r="BV61594" s="38"/>
    </row>
    <row r="61595" spans="44:74">
      <c r="AR61595" s="8"/>
      <c r="BV61595" s="38"/>
    </row>
    <row r="61596" spans="44:74">
      <c r="AR61596" s="8"/>
      <c r="BV61596" s="38"/>
    </row>
    <row r="61597" spans="44:74">
      <c r="AR61597" s="8"/>
      <c r="BV61597" s="38"/>
    </row>
    <row r="61598" spans="44:74">
      <c r="AR61598" s="8"/>
      <c r="BV61598" s="38"/>
    </row>
    <row r="61599" spans="44:74">
      <c r="AR61599" s="8"/>
      <c r="BV61599" s="38"/>
    </row>
    <row r="61600" spans="44:74">
      <c r="AR61600" s="8"/>
      <c r="BV61600" s="38"/>
    </row>
    <row r="61601" spans="44:74">
      <c r="AR61601" s="8"/>
      <c r="BV61601" s="38"/>
    </row>
    <row r="61602" spans="44:74">
      <c r="AR61602" s="8"/>
      <c r="BV61602" s="38"/>
    </row>
    <row r="61603" spans="44:74">
      <c r="AR61603" s="8"/>
      <c r="BV61603" s="38"/>
    </row>
    <row r="61604" spans="44:74">
      <c r="AR61604" s="8"/>
      <c r="BV61604" s="38"/>
    </row>
    <row r="61605" spans="44:74">
      <c r="AR61605" s="8"/>
      <c r="BV61605" s="38"/>
    </row>
    <row r="61606" spans="44:74">
      <c r="AR61606" s="8"/>
      <c r="BV61606" s="38"/>
    </row>
    <row r="61607" spans="44:74">
      <c r="AR61607" s="8"/>
      <c r="BV61607" s="38"/>
    </row>
    <row r="61608" spans="44:74">
      <c r="AR61608" s="8"/>
      <c r="BV61608" s="38"/>
    </row>
    <row r="61609" spans="44:74">
      <c r="AR61609" s="8"/>
      <c r="BV61609" s="38"/>
    </row>
    <row r="61610" spans="44:74">
      <c r="AR61610" s="8"/>
      <c r="BV61610" s="38"/>
    </row>
    <row r="61611" spans="44:74">
      <c r="AR61611" s="8"/>
      <c r="BV61611" s="38"/>
    </row>
    <row r="61612" spans="44:74">
      <c r="AR61612" s="8"/>
      <c r="BV61612" s="38"/>
    </row>
    <row r="61613" spans="44:74">
      <c r="AR61613" s="8"/>
      <c r="BV61613" s="38"/>
    </row>
    <row r="61614" spans="44:74">
      <c r="AR61614" s="8"/>
      <c r="BV61614" s="38"/>
    </row>
    <row r="61615" spans="44:74">
      <c r="AR61615" s="8"/>
      <c r="BV61615" s="38"/>
    </row>
    <row r="61616" spans="44:74">
      <c r="AR61616" s="8"/>
      <c r="BV61616" s="38"/>
    </row>
    <row r="61617" spans="44:74">
      <c r="AR61617" s="8"/>
      <c r="BV61617" s="38"/>
    </row>
    <row r="61618" spans="44:74">
      <c r="AR61618" s="8"/>
      <c r="BV61618" s="38"/>
    </row>
    <row r="61619" spans="44:74">
      <c r="AR61619" s="8"/>
      <c r="BV61619" s="38"/>
    </row>
    <row r="61620" spans="44:74">
      <c r="AR61620" s="8"/>
      <c r="BV61620" s="38"/>
    </row>
    <row r="61621" spans="44:74">
      <c r="AR61621" s="8"/>
      <c r="BV61621" s="38"/>
    </row>
    <row r="61622" spans="44:74">
      <c r="AR61622" s="8"/>
      <c r="BV61622" s="38"/>
    </row>
    <row r="61623" spans="44:74">
      <c r="AR61623" s="8"/>
      <c r="BV61623" s="38"/>
    </row>
    <row r="61624" spans="44:74">
      <c r="AR61624" s="8"/>
      <c r="BV61624" s="38"/>
    </row>
    <row r="61625" spans="44:74">
      <c r="AR61625" s="8"/>
      <c r="BV61625" s="38"/>
    </row>
    <row r="61626" spans="44:74">
      <c r="AR61626" s="8"/>
      <c r="BV61626" s="38"/>
    </row>
    <row r="61627" spans="44:74">
      <c r="AR61627" s="8"/>
      <c r="BV61627" s="38"/>
    </row>
    <row r="61628" spans="44:74">
      <c r="AR61628" s="8"/>
      <c r="BV61628" s="38"/>
    </row>
    <row r="61629" spans="44:74">
      <c r="AR61629" s="8"/>
      <c r="BV61629" s="38"/>
    </row>
    <row r="61630" spans="44:74">
      <c r="AR61630" s="8"/>
      <c r="BV61630" s="38"/>
    </row>
    <row r="61631" spans="44:74">
      <c r="AR61631" s="8"/>
      <c r="BV61631" s="38"/>
    </row>
    <row r="61632" spans="44:74">
      <c r="AR61632" s="8"/>
      <c r="BV61632" s="38"/>
    </row>
    <row r="61633" spans="44:74">
      <c r="AR61633" s="8"/>
      <c r="BV61633" s="38"/>
    </row>
    <row r="61634" spans="44:74">
      <c r="AR61634" s="8"/>
      <c r="BV61634" s="38"/>
    </row>
    <row r="61635" spans="44:74">
      <c r="AR61635" s="8"/>
      <c r="BV61635" s="38"/>
    </row>
    <row r="61636" spans="44:74">
      <c r="AR61636" s="8"/>
      <c r="BV61636" s="38"/>
    </row>
    <row r="61637" spans="44:74">
      <c r="AR61637" s="8"/>
      <c r="BV61637" s="38"/>
    </row>
    <row r="61638" spans="44:74">
      <c r="AR61638" s="8"/>
      <c r="BV61638" s="38"/>
    </row>
    <row r="61639" spans="44:74">
      <c r="AR61639" s="8"/>
      <c r="BV61639" s="38"/>
    </row>
    <row r="61640" spans="44:74">
      <c r="AR61640" s="8"/>
      <c r="BV61640" s="38"/>
    </row>
    <row r="61641" spans="44:74">
      <c r="AR61641" s="8"/>
      <c r="BV61641" s="38"/>
    </row>
    <row r="61642" spans="44:74">
      <c r="AR61642" s="8"/>
      <c r="BV61642" s="38"/>
    </row>
    <row r="61643" spans="44:74">
      <c r="AR61643" s="8"/>
      <c r="BV61643" s="38"/>
    </row>
    <row r="61644" spans="44:74">
      <c r="AR61644" s="8"/>
      <c r="BV61644" s="38"/>
    </row>
    <row r="61645" spans="44:74">
      <c r="AR61645" s="8"/>
      <c r="BV61645" s="38"/>
    </row>
    <row r="61646" spans="44:74">
      <c r="AR61646" s="8"/>
      <c r="BV61646" s="38"/>
    </row>
    <row r="61647" spans="44:74">
      <c r="AR61647" s="8"/>
      <c r="BV61647" s="38"/>
    </row>
    <row r="61648" spans="44:74">
      <c r="AR61648" s="8"/>
      <c r="BV61648" s="38"/>
    </row>
    <row r="61649" spans="44:74">
      <c r="AR61649" s="8"/>
      <c r="BV61649" s="38"/>
    </row>
    <row r="61650" spans="44:74">
      <c r="AR61650" s="8"/>
      <c r="BV61650" s="38"/>
    </row>
    <row r="61651" spans="44:74">
      <c r="AR61651" s="8"/>
      <c r="BV61651" s="38"/>
    </row>
    <row r="61652" spans="44:74">
      <c r="AR61652" s="8"/>
      <c r="BV61652" s="38"/>
    </row>
    <row r="61653" spans="44:74">
      <c r="AR61653" s="8"/>
      <c r="BV61653" s="38"/>
    </row>
    <row r="61654" spans="44:74">
      <c r="AR61654" s="8"/>
      <c r="BV61654" s="38"/>
    </row>
    <row r="61655" spans="44:74">
      <c r="AR61655" s="8"/>
      <c r="BV61655" s="38"/>
    </row>
    <row r="61656" spans="44:74">
      <c r="AR61656" s="8"/>
      <c r="BV61656" s="38"/>
    </row>
    <row r="61657" spans="44:74">
      <c r="AR61657" s="8"/>
      <c r="BV61657" s="38"/>
    </row>
    <row r="61658" spans="44:74">
      <c r="AR61658" s="8"/>
      <c r="BV61658" s="38"/>
    </row>
    <row r="61659" spans="44:74">
      <c r="AR61659" s="8"/>
      <c r="BV61659" s="38"/>
    </row>
    <row r="61660" spans="44:74">
      <c r="AR61660" s="8"/>
      <c r="BV61660" s="38"/>
    </row>
    <row r="61661" spans="44:74">
      <c r="AR61661" s="8"/>
      <c r="BV61661" s="38"/>
    </row>
    <row r="61662" spans="44:74">
      <c r="AR61662" s="8"/>
      <c r="BV61662" s="38"/>
    </row>
    <row r="61663" spans="44:74">
      <c r="AR61663" s="8"/>
      <c r="BV61663" s="38"/>
    </row>
    <row r="61664" spans="44:74">
      <c r="AR61664" s="8"/>
      <c r="BV61664" s="38"/>
    </row>
    <row r="61665" spans="44:74">
      <c r="AR61665" s="8"/>
      <c r="BV61665" s="38"/>
    </row>
    <row r="61666" spans="44:74">
      <c r="AR61666" s="8"/>
      <c r="BV61666" s="38"/>
    </row>
    <row r="61667" spans="44:74">
      <c r="AR61667" s="8"/>
      <c r="BV61667" s="38"/>
    </row>
    <row r="61668" spans="44:74">
      <c r="AR61668" s="8"/>
      <c r="BV61668" s="38"/>
    </row>
    <row r="61669" spans="44:74">
      <c r="AR61669" s="8"/>
      <c r="BV61669" s="38"/>
    </row>
    <row r="61670" spans="44:74">
      <c r="AR61670" s="8"/>
      <c r="BV61670" s="38"/>
    </row>
    <row r="61671" spans="44:74">
      <c r="AR61671" s="8"/>
      <c r="BV61671" s="38"/>
    </row>
    <row r="61672" spans="44:74">
      <c r="AR61672" s="8"/>
      <c r="BV61672" s="38"/>
    </row>
    <row r="61673" spans="44:74">
      <c r="AR61673" s="8"/>
      <c r="BV61673" s="38"/>
    </row>
    <row r="61674" spans="44:74">
      <c r="AR61674" s="8"/>
      <c r="BV61674" s="38"/>
    </row>
    <row r="61675" spans="44:74">
      <c r="AR61675" s="8"/>
      <c r="BV61675" s="38"/>
    </row>
    <row r="61676" spans="44:74">
      <c r="AR61676" s="8"/>
      <c r="BV61676" s="38"/>
    </row>
    <row r="61677" spans="44:74">
      <c r="AR61677" s="8"/>
      <c r="BV61677" s="38"/>
    </row>
    <row r="61678" spans="44:74">
      <c r="AR61678" s="8"/>
      <c r="BV61678" s="38"/>
    </row>
    <row r="61679" spans="44:74">
      <c r="AR61679" s="8"/>
      <c r="BV61679" s="38"/>
    </row>
    <row r="61680" spans="44:74">
      <c r="AR61680" s="8"/>
      <c r="BV61680" s="38"/>
    </row>
    <row r="61681" spans="44:74">
      <c r="AR61681" s="8"/>
      <c r="BV61681" s="38"/>
    </row>
    <row r="61682" spans="44:74">
      <c r="AR61682" s="8"/>
      <c r="BV61682" s="38"/>
    </row>
    <row r="61683" spans="44:74">
      <c r="AR61683" s="8"/>
      <c r="BV61683" s="38"/>
    </row>
    <row r="61684" spans="44:74">
      <c r="AR61684" s="8"/>
      <c r="BV61684" s="38"/>
    </row>
    <row r="61685" spans="44:74">
      <c r="AR61685" s="8"/>
      <c r="BV61685" s="38"/>
    </row>
    <row r="61686" spans="44:74">
      <c r="AR61686" s="8"/>
      <c r="BV61686" s="38"/>
    </row>
    <row r="61687" spans="44:74">
      <c r="AR61687" s="8"/>
      <c r="BV61687" s="38"/>
    </row>
    <row r="61688" spans="44:74">
      <c r="AR61688" s="8"/>
      <c r="BV61688" s="38"/>
    </row>
    <row r="61689" spans="44:74">
      <c r="AR61689" s="8"/>
      <c r="BV61689" s="38"/>
    </row>
    <row r="61690" spans="44:74">
      <c r="AR61690" s="8"/>
      <c r="BV61690" s="38"/>
    </row>
    <row r="61691" spans="44:74">
      <c r="AR61691" s="8"/>
      <c r="BV61691" s="38"/>
    </row>
    <row r="61692" spans="44:74">
      <c r="AR61692" s="8"/>
      <c r="BV61692" s="38"/>
    </row>
    <row r="61693" spans="44:74">
      <c r="AR61693" s="8"/>
      <c r="BV61693" s="38"/>
    </row>
    <row r="61694" spans="44:74">
      <c r="AR61694" s="8"/>
      <c r="BV61694" s="38"/>
    </row>
    <row r="61695" spans="44:74">
      <c r="AR61695" s="8"/>
      <c r="BV61695" s="38"/>
    </row>
    <row r="61696" spans="44:74">
      <c r="AR61696" s="8"/>
      <c r="BV61696" s="38"/>
    </row>
    <row r="61697" spans="44:74">
      <c r="AR61697" s="8"/>
      <c r="BV61697" s="38"/>
    </row>
    <row r="61698" spans="44:74">
      <c r="AR61698" s="8"/>
      <c r="BV61698" s="38"/>
    </row>
    <row r="61699" spans="44:74">
      <c r="AR61699" s="8"/>
      <c r="BV61699" s="38"/>
    </row>
    <row r="61700" spans="44:74">
      <c r="AR61700" s="8"/>
      <c r="BV61700" s="38"/>
    </row>
    <row r="61701" spans="44:74">
      <c r="AR61701" s="8"/>
      <c r="BV61701" s="38"/>
    </row>
    <row r="61702" spans="44:74">
      <c r="AR61702" s="8"/>
      <c r="BV61702" s="38"/>
    </row>
    <row r="61703" spans="44:74">
      <c r="AR61703" s="8"/>
      <c r="BV61703" s="38"/>
    </row>
    <row r="61704" spans="44:74">
      <c r="AR61704" s="8"/>
      <c r="BV61704" s="38"/>
    </row>
    <row r="61705" spans="44:74">
      <c r="AR61705" s="8"/>
      <c r="BV61705" s="38"/>
    </row>
    <row r="61706" spans="44:74">
      <c r="AR61706" s="8"/>
      <c r="BV61706" s="38"/>
    </row>
    <row r="61707" spans="44:74">
      <c r="AR61707" s="8"/>
      <c r="BV61707" s="38"/>
    </row>
    <row r="61708" spans="44:74">
      <c r="AR61708" s="8"/>
      <c r="BV61708" s="38"/>
    </row>
    <row r="61709" spans="44:74">
      <c r="AR61709" s="8"/>
      <c r="BV61709" s="38"/>
    </row>
    <row r="61710" spans="44:74">
      <c r="AR61710" s="8"/>
      <c r="BV61710" s="38"/>
    </row>
    <row r="61711" spans="44:74">
      <c r="AR61711" s="8"/>
      <c r="BV61711" s="38"/>
    </row>
    <row r="61712" spans="44:74">
      <c r="AR61712" s="8"/>
      <c r="BV61712" s="38"/>
    </row>
    <row r="61713" spans="44:74">
      <c r="AR61713" s="8"/>
      <c r="BV61713" s="38"/>
    </row>
    <row r="61714" spans="44:74">
      <c r="AR61714" s="8"/>
      <c r="BV61714" s="38"/>
    </row>
    <row r="61715" spans="44:74">
      <c r="AR61715" s="8"/>
      <c r="BV61715" s="38"/>
    </row>
    <row r="61716" spans="44:74">
      <c r="AR61716" s="8"/>
      <c r="BV61716" s="38"/>
    </row>
    <row r="61717" spans="44:74">
      <c r="AR61717" s="8"/>
      <c r="BV61717" s="38"/>
    </row>
    <row r="61718" spans="44:74">
      <c r="AR61718" s="8"/>
      <c r="BV61718" s="38"/>
    </row>
    <row r="61719" spans="44:74">
      <c r="AR61719" s="8"/>
      <c r="BV61719" s="38"/>
    </row>
    <row r="61720" spans="44:74">
      <c r="AR61720" s="8"/>
      <c r="BV61720" s="38"/>
    </row>
    <row r="61721" spans="44:74">
      <c r="AR61721" s="8"/>
      <c r="BV61721" s="38"/>
    </row>
    <row r="61722" spans="44:74">
      <c r="AR61722" s="8"/>
      <c r="BV61722" s="38"/>
    </row>
    <row r="61723" spans="44:74">
      <c r="AR61723" s="8"/>
      <c r="BV61723" s="38"/>
    </row>
    <row r="61724" spans="44:74">
      <c r="AR61724" s="8"/>
      <c r="BV61724" s="38"/>
    </row>
    <row r="61725" spans="44:74">
      <c r="AR61725" s="8"/>
      <c r="BV61725" s="38"/>
    </row>
    <row r="61726" spans="44:74">
      <c r="AR61726" s="8"/>
      <c r="BV61726" s="38"/>
    </row>
    <row r="61727" spans="44:74">
      <c r="AR61727" s="8"/>
      <c r="BV61727" s="38"/>
    </row>
    <row r="61728" spans="44:74">
      <c r="AR61728" s="8"/>
      <c r="BV61728" s="38"/>
    </row>
    <row r="61729" spans="44:74">
      <c r="AR61729" s="8"/>
      <c r="BV61729" s="38"/>
    </row>
    <row r="61730" spans="44:74">
      <c r="AR61730" s="8"/>
      <c r="BV61730" s="38"/>
    </row>
    <row r="61731" spans="44:74">
      <c r="AR61731" s="8"/>
      <c r="BV61731" s="38"/>
    </row>
    <row r="61732" spans="44:74">
      <c r="AR61732" s="8"/>
      <c r="BV61732" s="38"/>
    </row>
    <row r="61733" spans="44:74">
      <c r="AR61733" s="8"/>
      <c r="BV61733" s="38"/>
    </row>
    <row r="61734" spans="44:74">
      <c r="AR61734" s="8"/>
      <c r="BV61734" s="38"/>
    </row>
    <row r="61735" spans="44:74">
      <c r="AR61735" s="8"/>
      <c r="BV61735" s="38"/>
    </row>
    <row r="61736" spans="44:74">
      <c r="AR61736" s="8"/>
      <c r="BV61736" s="38"/>
    </row>
    <row r="61737" spans="44:74">
      <c r="AR61737" s="8"/>
      <c r="BV61737" s="38"/>
    </row>
    <row r="61738" spans="44:74">
      <c r="AR61738" s="8"/>
      <c r="BV61738" s="38"/>
    </row>
    <row r="61739" spans="44:74">
      <c r="AR61739" s="8"/>
      <c r="BV61739" s="38"/>
    </row>
    <row r="61740" spans="44:74">
      <c r="AR61740" s="8"/>
      <c r="BV61740" s="38"/>
    </row>
    <row r="61741" spans="44:74">
      <c r="AR61741" s="8"/>
      <c r="BV61741" s="38"/>
    </row>
    <row r="61742" spans="44:74">
      <c r="AR61742" s="8"/>
      <c r="BV61742" s="38"/>
    </row>
    <row r="61743" spans="44:74">
      <c r="AR61743" s="8"/>
      <c r="BV61743" s="38"/>
    </row>
    <row r="61744" spans="44:74">
      <c r="AR61744" s="8"/>
      <c r="BV61744" s="38"/>
    </row>
    <row r="61745" spans="44:74">
      <c r="AR61745" s="8"/>
      <c r="BV61745" s="38"/>
    </row>
    <row r="61746" spans="44:74">
      <c r="AR61746" s="8"/>
      <c r="BV61746" s="38"/>
    </row>
    <row r="61747" spans="44:74">
      <c r="AR61747" s="8"/>
      <c r="BV61747" s="38"/>
    </row>
    <row r="61748" spans="44:74">
      <c r="AR61748" s="8"/>
      <c r="BV61748" s="38"/>
    </row>
    <row r="61749" spans="44:74">
      <c r="AR61749" s="8"/>
      <c r="BV61749" s="38"/>
    </row>
    <row r="61750" spans="44:74">
      <c r="AR61750" s="8"/>
      <c r="BV61750" s="38"/>
    </row>
    <row r="61751" spans="44:74">
      <c r="AR61751" s="8"/>
      <c r="BV61751" s="38"/>
    </row>
    <row r="61752" spans="44:74">
      <c r="AR61752" s="8"/>
      <c r="BV61752" s="38"/>
    </row>
    <row r="61753" spans="44:74">
      <c r="AR61753" s="8"/>
      <c r="BV61753" s="38"/>
    </row>
    <row r="61754" spans="44:74">
      <c r="AR61754" s="8"/>
      <c r="BV61754" s="38"/>
    </row>
    <row r="61755" spans="44:74">
      <c r="AR61755" s="8"/>
      <c r="BV61755" s="38"/>
    </row>
    <row r="61756" spans="44:74">
      <c r="AR61756" s="8"/>
      <c r="BV61756" s="38"/>
    </row>
    <row r="61757" spans="44:74">
      <c r="AR61757" s="8"/>
      <c r="BV61757" s="38"/>
    </row>
    <row r="61758" spans="44:74">
      <c r="AR61758" s="8"/>
      <c r="BV61758" s="38"/>
    </row>
    <row r="61759" spans="44:74">
      <c r="AR61759" s="8"/>
      <c r="BV61759" s="38"/>
    </row>
    <row r="61760" spans="44:74">
      <c r="AR61760" s="8"/>
      <c r="BV61760" s="38"/>
    </row>
    <row r="61761" spans="44:74">
      <c r="AR61761" s="8"/>
      <c r="BV61761" s="38"/>
    </row>
    <row r="61762" spans="44:74">
      <c r="AR61762" s="8"/>
      <c r="BV61762" s="38"/>
    </row>
    <row r="61763" spans="44:74">
      <c r="AR61763" s="8"/>
      <c r="BV61763" s="38"/>
    </row>
    <row r="61764" spans="44:74">
      <c r="AR61764" s="8"/>
      <c r="BV61764" s="38"/>
    </row>
    <row r="61765" spans="44:74">
      <c r="AR61765" s="8"/>
      <c r="BV61765" s="38"/>
    </row>
    <row r="61766" spans="44:74">
      <c r="AR61766" s="8"/>
      <c r="BV61766" s="38"/>
    </row>
    <row r="61767" spans="44:74">
      <c r="AR61767" s="8"/>
      <c r="BV61767" s="38"/>
    </row>
    <row r="61768" spans="44:74">
      <c r="AR61768" s="8"/>
      <c r="BV61768" s="38"/>
    </row>
    <row r="61769" spans="44:74">
      <c r="AR61769" s="8"/>
      <c r="BV61769" s="38"/>
    </row>
    <row r="61770" spans="44:74">
      <c r="AR61770" s="8"/>
      <c r="BV61770" s="38"/>
    </row>
    <row r="61771" spans="44:74">
      <c r="AR61771" s="8"/>
      <c r="BV61771" s="38"/>
    </row>
    <row r="61772" spans="44:74">
      <c r="AR61772" s="8"/>
      <c r="BV61772" s="38"/>
    </row>
    <row r="61773" spans="44:74">
      <c r="AR61773" s="8"/>
      <c r="BV61773" s="38"/>
    </row>
    <row r="61774" spans="44:74">
      <c r="AR61774" s="8"/>
      <c r="BV61774" s="38"/>
    </row>
    <row r="61775" spans="44:74">
      <c r="AR61775" s="8"/>
      <c r="BV61775" s="38"/>
    </row>
    <row r="61776" spans="44:74">
      <c r="AR61776" s="8"/>
      <c r="BV61776" s="38"/>
    </row>
    <row r="61777" spans="44:74">
      <c r="AR61777" s="8"/>
      <c r="BV61777" s="38"/>
    </row>
    <row r="61778" spans="44:74">
      <c r="AR61778" s="8"/>
      <c r="BV61778" s="38"/>
    </row>
    <row r="61779" spans="44:74">
      <c r="AR61779" s="8"/>
      <c r="BV61779" s="38"/>
    </row>
    <row r="61780" spans="44:74">
      <c r="AR61780" s="8"/>
      <c r="BV61780" s="38"/>
    </row>
    <row r="61781" spans="44:74">
      <c r="AR61781" s="8"/>
      <c r="BV61781" s="38"/>
    </row>
    <row r="61782" spans="44:74">
      <c r="AR61782" s="8"/>
      <c r="BV61782" s="38"/>
    </row>
    <row r="61783" spans="44:74">
      <c r="AR61783" s="8"/>
      <c r="BV61783" s="38"/>
    </row>
    <row r="61784" spans="44:74">
      <c r="AR61784" s="8"/>
      <c r="BV61784" s="38"/>
    </row>
    <row r="61785" spans="44:74">
      <c r="AR61785" s="8"/>
      <c r="BV61785" s="38"/>
    </row>
    <row r="61786" spans="44:74">
      <c r="AR61786" s="8"/>
      <c r="BV61786" s="38"/>
    </row>
    <row r="61787" spans="44:74">
      <c r="AR61787" s="8"/>
      <c r="BV61787" s="38"/>
    </row>
    <row r="61788" spans="44:74">
      <c r="AR61788" s="8"/>
      <c r="BV61788" s="38"/>
    </row>
    <row r="61789" spans="44:74">
      <c r="AR61789" s="8"/>
      <c r="BV61789" s="38"/>
    </row>
    <row r="61790" spans="44:74">
      <c r="AR61790" s="8"/>
      <c r="BV61790" s="38"/>
    </row>
    <row r="61791" spans="44:74">
      <c r="AR61791" s="8"/>
      <c r="BV61791" s="38"/>
    </row>
    <row r="61792" spans="44:74">
      <c r="AR61792" s="8"/>
      <c r="BV61792" s="38"/>
    </row>
    <row r="61793" spans="44:74">
      <c r="AR61793" s="8"/>
      <c r="BV61793" s="38"/>
    </row>
    <row r="61794" spans="44:74">
      <c r="AR61794" s="8"/>
      <c r="BV61794" s="38"/>
    </row>
    <row r="61795" spans="44:74">
      <c r="AR61795" s="8"/>
      <c r="BV61795" s="38"/>
    </row>
    <row r="61796" spans="44:74">
      <c r="AR61796" s="8"/>
      <c r="BV61796" s="38"/>
    </row>
    <row r="61797" spans="44:74">
      <c r="AR61797" s="8"/>
      <c r="BV61797" s="38"/>
    </row>
    <row r="61798" spans="44:74">
      <c r="AR61798" s="8"/>
      <c r="BV61798" s="38"/>
    </row>
    <row r="61799" spans="44:74">
      <c r="AR61799" s="8"/>
      <c r="BV61799" s="38"/>
    </row>
    <row r="61800" spans="44:74">
      <c r="AR61800" s="8"/>
      <c r="BV61800" s="38"/>
    </row>
    <row r="61801" spans="44:74">
      <c r="AR61801" s="8"/>
      <c r="BV61801" s="38"/>
    </row>
    <row r="61802" spans="44:74">
      <c r="AR61802" s="8"/>
      <c r="BV61802" s="38"/>
    </row>
    <row r="61803" spans="44:74">
      <c r="AR61803" s="8"/>
      <c r="BV61803" s="38"/>
    </row>
    <row r="61804" spans="44:74">
      <c r="AR61804" s="8"/>
      <c r="BV61804" s="38"/>
    </row>
    <row r="61805" spans="44:74">
      <c r="AR61805" s="8"/>
      <c r="BV61805" s="38"/>
    </row>
    <row r="61806" spans="44:74">
      <c r="AR61806" s="8"/>
      <c r="BV61806" s="38"/>
    </row>
    <row r="61807" spans="44:74">
      <c r="AR61807" s="8"/>
      <c r="BV61807" s="38"/>
    </row>
    <row r="61808" spans="44:74">
      <c r="AR61808" s="8"/>
      <c r="BV61808" s="38"/>
    </row>
    <row r="61809" spans="44:74">
      <c r="AR61809" s="8"/>
      <c r="BV61809" s="38"/>
    </row>
    <row r="61810" spans="44:74">
      <c r="AR61810" s="8"/>
      <c r="BV61810" s="38"/>
    </row>
    <row r="61811" spans="44:74">
      <c r="AR61811" s="8"/>
      <c r="BV61811" s="38"/>
    </row>
    <row r="61812" spans="44:74">
      <c r="AR61812" s="8"/>
      <c r="BV61812" s="38"/>
    </row>
    <row r="61813" spans="44:74">
      <c r="AR61813" s="8"/>
      <c r="BV61813" s="38"/>
    </row>
    <row r="61814" spans="44:74">
      <c r="AR61814" s="8"/>
      <c r="BV61814" s="38"/>
    </row>
    <row r="61815" spans="44:74">
      <c r="AR61815" s="8"/>
      <c r="BV61815" s="38"/>
    </row>
    <row r="61816" spans="44:74">
      <c r="AR61816" s="8"/>
      <c r="BV61816" s="38"/>
    </row>
    <row r="61817" spans="44:74">
      <c r="AR61817" s="8"/>
      <c r="BV61817" s="38"/>
    </row>
    <row r="61818" spans="44:74">
      <c r="AR61818" s="8"/>
      <c r="BV61818" s="38"/>
    </row>
    <row r="61819" spans="44:74">
      <c r="AR61819" s="8"/>
      <c r="BV61819" s="38"/>
    </row>
    <row r="61820" spans="44:74">
      <c r="AR61820" s="8"/>
      <c r="BV61820" s="38"/>
    </row>
    <row r="61821" spans="44:74">
      <c r="AR61821" s="8"/>
      <c r="BV61821" s="38"/>
    </row>
    <row r="61822" spans="44:74">
      <c r="AR61822" s="8"/>
      <c r="BV61822" s="38"/>
    </row>
    <row r="61823" spans="44:74">
      <c r="AR61823" s="8"/>
      <c r="BV61823" s="38"/>
    </row>
    <row r="61824" spans="44:74">
      <c r="AR61824" s="8"/>
      <c r="BV61824" s="38"/>
    </row>
    <row r="61825" spans="44:74">
      <c r="AR61825" s="8"/>
      <c r="BV61825" s="38"/>
    </row>
    <row r="61826" spans="44:74">
      <c r="AR61826" s="8"/>
      <c r="BV61826" s="38"/>
    </row>
    <row r="61827" spans="44:74">
      <c r="AR61827" s="8"/>
      <c r="BV61827" s="38"/>
    </row>
    <row r="61828" spans="44:74">
      <c r="AR61828" s="8"/>
      <c r="BV61828" s="38"/>
    </row>
    <row r="61829" spans="44:74">
      <c r="AR61829" s="8"/>
      <c r="BV61829" s="38"/>
    </row>
    <row r="61830" spans="44:74">
      <c r="AR61830" s="8"/>
      <c r="BV61830" s="38"/>
    </row>
    <row r="61831" spans="44:74">
      <c r="AR61831" s="8"/>
      <c r="BV61831" s="38"/>
    </row>
    <row r="61832" spans="44:74">
      <c r="AR61832" s="8"/>
      <c r="BV61832" s="38"/>
    </row>
    <row r="61833" spans="44:74">
      <c r="AR61833" s="8"/>
      <c r="BV61833" s="38"/>
    </row>
    <row r="61834" spans="44:74">
      <c r="AR61834" s="8"/>
      <c r="BV61834" s="38"/>
    </row>
    <row r="61835" spans="44:74">
      <c r="AR61835" s="8"/>
      <c r="BV61835" s="38"/>
    </row>
    <row r="61836" spans="44:74">
      <c r="AR61836" s="8"/>
      <c r="BV61836" s="38"/>
    </row>
    <row r="61837" spans="44:74">
      <c r="AR61837" s="8"/>
      <c r="BV61837" s="38"/>
    </row>
    <row r="61838" spans="44:74">
      <c r="AR61838" s="8"/>
      <c r="BV61838" s="38"/>
    </row>
    <row r="61839" spans="44:74">
      <c r="AR61839" s="8"/>
      <c r="BV61839" s="38"/>
    </row>
    <row r="61840" spans="44:74">
      <c r="AR61840" s="8"/>
      <c r="BV61840" s="38"/>
    </row>
    <row r="61841" spans="44:74">
      <c r="AR61841" s="8"/>
      <c r="BV61841" s="38"/>
    </row>
    <row r="61842" spans="44:74">
      <c r="AR61842" s="8"/>
      <c r="BV61842" s="38"/>
    </row>
    <row r="61843" spans="44:74">
      <c r="AR61843" s="8"/>
      <c r="BV61843" s="38"/>
    </row>
    <row r="61844" spans="44:74">
      <c r="AR61844" s="8"/>
      <c r="BV61844" s="38"/>
    </row>
    <row r="61845" spans="44:74">
      <c r="AR61845" s="8"/>
      <c r="BV61845" s="38"/>
    </row>
    <row r="61846" spans="44:74">
      <c r="AR61846" s="8"/>
      <c r="BV61846" s="38"/>
    </row>
    <row r="61847" spans="44:74">
      <c r="AR61847" s="8"/>
      <c r="BV61847" s="38"/>
    </row>
    <row r="61848" spans="44:74">
      <c r="AR61848" s="8"/>
      <c r="BV61848" s="38"/>
    </row>
    <row r="61849" spans="44:74">
      <c r="AR61849" s="8"/>
      <c r="BV61849" s="38"/>
    </row>
    <row r="61850" spans="44:74">
      <c r="AR61850" s="8"/>
      <c r="BV61850" s="38"/>
    </row>
    <row r="61851" spans="44:74">
      <c r="AR61851" s="8"/>
      <c r="BV61851" s="38"/>
    </row>
    <row r="61852" spans="44:74">
      <c r="AR61852" s="8"/>
      <c r="BV61852" s="38"/>
    </row>
    <row r="61853" spans="44:74">
      <c r="AR61853" s="8"/>
      <c r="BV61853" s="38"/>
    </row>
    <row r="61854" spans="44:74">
      <c r="AR61854" s="8"/>
      <c r="BV61854" s="38"/>
    </row>
    <row r="61855" spans="44:74">
      <c r="AR61855" s="8"/>
      <c r="BV61855" s="38"/>
    </row>
    <row r="61856" spans="44:74">
      <c r="AR61856" s="8"/>
      <c r="BV61856" s="38"/>
    </row>
    <row r="61857" spans="44:74">
      <c r="AR61857" s="8"/>
      <c r="BV61857" s="38"/>
    </row>
    <row r="61858" spans="44:74">
      <c r="AR61858" s="8"/>
      <c r="BV61858" s="38"/>
    </row>
    <row r="61859" spans="44:74">
      <c r="AR61859" s="8"/>
      <c r="BV61859" s="38"/>
    </row>
    <row r="61860" spans="44:74">
      <c r="AR61860" s="8"/>
      <c r="BV61860" s="38"/>
    </row>
    <row r="61861" spans="44:74">
      <c r="AR61861" s="8"/>
      <c r="BV61861" s="38"/>
    </row>
    <row r="61862" spans="44:74">
      <c r="AR61862" s="8"/>
      <c r="BV61862" s="38"/>
    </row>
    <row r="61863" spans="44:74">
      <c r="AR61863" s="8"/>
      <c r="BV61863" s="38"/>
    </row>
    <row r="61864" spans="44:74">
      <c r="AR61864" s="8"/>
      <c r="BV61864" s="38"/>
    </row>
    <row r="61865" spans="44:74">
      <c r="AR61865" s="8"/>
      <c r="BV61865" s="38"/>
    </row>
    <row r="61866" spans="44:74">
      <c r="AR61866" s="8"/>
      <c r="BV61866" s="38"/>
    </row>
    <row r="61867" spans="44:74">
      <c r="AR61867" s="8"/>
      <c r="BV61867" s="38"/>
    </row>
    <row r="61868" spans="44:74">
      <c r="AR61868" s="8"/>
      <c r="BV61868" s="38"/>
    </row>
    <row r="61869" spans="44:74">
      <c r="AR61869" s="8"/>
      <c r="BV61869" s="38"/>
    </row>
    <row r="61870" spans="44:74">
      <c r="AR61870" s="8"/>
      <c r="BV61870" s="38"/>
    </row>
    <row r="61871" spans="44:74">
      <c r="AR61871" s="8"/>
      <c r="BV61871" s="38"/>
    </row>
    <row r="61872" spans="44:74">
      <c r="AR61872" s="8"/>
      <c r="BV61872" s="38"/>
    </row>
    <row r="61873" spans="44:74">
      <c r="AR61873" s="8"/>
      <c r="BV61873" s="38"/>
    </row>
    <row r="61874" spans="44:74">
      <c r="AR61874" s="8"/>
      <c r="BV61874" s="38"/>
    </row>
    <row r="61875" spans="44:74">
      <c r="AR61875" s="8"/>
      <c r="BV61875" s="38"/>
    </row>
    <row r="61876" spans="44:74">
      <c r="AR61876" s="8"/>
      <c r="BV61876" s="38"/>
    </row>
    <row r="61877" spans="44:74">
      <c r="AR61877" s="8"/>
      <c r="BV61877" s="38"/>
    </row>
    <row r="61878" spans="44:74">
      <c r="AR61878" s="8"/>
      <c r="BV61878" s="38"/>
    </row>
    <row r="61879" spans="44:74">
      <c r="AR61879" s="8"/>
      <c r="BV61879" s="38"/>
    </row>
    <row r="61880" spans="44:74">
      <c r="AR61880" s="8"/>
      <c r="BV61880" s="38"/>
    </row>
    <row r="61881" spans="44:74">
      <c r="AR61881" s="8"/>
      <c r="BV61881" s="38"/>
    </row>
    <row r="61882" spans="44:74">
      <c r="AR61882" s="8"/>
      <c r="BV61882" s="38"/>
    </row>
    <row r="61883" spans="44:74">
      <c r="AR61883" s="8"/>
      <c r="BV61883" s="38"/>
    </row>
    <row r="61884" spans="44:74">
      <c r="AR61884" s="8"/>
      <c r="BV61884" s="38"/>
    </row>
    <row r="61885" spans="44:74">
      <c r="AR61885" s="8"/>
      <c r="BV61885" s="38"/>
    </row>
    <row r="61886" spans="44:74">
      <c r="AR61886" s="8"/>
      <c r="BV61886" s="38"/>
    </row>
    <row r="61887" spans="44:74">
      <c r="AR61887" s="8"/>
      <c r="BV61887" s="38"/>
    </row>
    <row r="61888" spans="44:74">
      <c r="AR61888" s="8"/>
      <c r="BV61888" s="38"/>
    </row>
    <row r="61889" spans="44:74">
      <c r="AR61889" s="8"/>
      <c r="BV61889" s="38"/>
    </row>
    <row r="61890" spans="44:74">
      <c r="AR61890" s="8"/>
      <c r="BV61890" s="38"/>
    </row>
    <row r="61891" spans="44:74">
      <c r="AR61891" s="8"/>
      <c r="BV61891" s="38"/>
    </row>
    <row r="61892" spans="44:74">
      <c r="AR61892" s="8"/>
      <c r="BV61892" s="38"/>
    </row>
    <row r="61893" spans="44:74">
      <c r="AR61893" s="8"/>
      <c r="BV61893" s="38"/>
    </row>
    <row r="61894" spans="44:74">
      <c r="AR61894" s="8"/>
      <c r="BV61894" s="38"/>
    </row>
    <row r="61895" spans="44:74">
      <c r="AR61895" s="8"/>
      <c r="BV61895" s="38"/>
    </row>
    <row r="61896" spans="44:74">
      <c r="AR61896" s="8"/>
      <c r="BV61896" s="38"/>
    </row>
    <row r="61897" spans="44:74">
      <c r="AR61897" s="8"/>
      <c r="BV61897" s="38"/>
    </row>
    <row r="61898" spans="44:74">
      <c r="AR61898" s="8"/>
      <c r="BV61898" s="38"/>
    </row>
    <row r="61899" spans="44:74">
      <c r="AR61899" s="8"/>
      <c r="BV61899" s="38"/>
    </row>
    <row r="61900" spans="44:74">
      <c r="AR61900" s="8"/>
      <c r="BV61900" s="38"/>
    </row>
    <row r="61901" spans="44:74">
      <c r="AR61901" s="8"/>
      <c r="BV61901" s="38"/>
    </row>
    <row r="61902" spans="44:74">
      <c r="AR61902" s="8"/>
      <c r="BV61902" s="38"/>
    </row>
    <row r="61903" spans="44:74">
      <c r="AR61903" s="8"/>
      <c r="BV61903" s="38"/>
    </row>
    <row r="61904" spans="44:74">
      <c r="AR61904" s="8"/>
      <c r="BV61904" s="38"/>
    </row>
    <row r="61905" spans="44:74">
      <c r="AR61905" s="8"/>
      <c r="BV61905" s="38"/>
    </row>
    <row r="61906" spans="44:74">
      <c r="AR61906" s="8"/>
      <c r="BV61906" s="38"/>
    </row>
    <row r="61907" spans="44:74">
      <c r="AR61907" s="8"/>
      <c r="BV61907" s="38"/>
    </row>
    <row r="61908" spans="44:74">
      <c r="AR61908" s="8"/>
      <c r="BV61908" s="38"/>
    </row>
    <row r="61909" spans="44:74">
      <c r="AR61909" s="8"/>
      <c r="BV61909" s="38"/>
    </row>
    <row r="61910" spans="44:74">
      <c r="AR61910" s="8"/>
      <c r="BV61910" s="38"/>
    </row>
    <row r="61911" spans="44:74">
      <c r="AR61911" s="8"/>
      <c r="BV61911" s="38"/>
    </row>
    <row r="61912" spans="44:74">
      <c r="AR61912" s="8"/>
      <c r="BV61912" s="38"/>
    </row>
    <row r="61913" spans="44:74">
      <c r="AR61913" s="8"/>
      <c r="BV61913" s="38"/>
    </row>
    <row r="61914" spans="44:74">
      <c r="AR61914" s="8"/>
      <c r="BV61914" s="38"/>
    </row>
    <row r="61915" spans="44:74">
      <c r="AR61915" s="8"/>
      <c r="BV61915" s="38"/>
    </row>
    <row r="61916" spans="44:74">
      <c r="AR61916" s="8"/>
      <c r="BV61916" s="38"/>
    </row>
    <row r="61917" spans="44:74">
      <c r="AR61917" s="8"/>
      <c r="BV61917" s="38"/>
    </row>
    <row r="61918" spans="44:74">
      <c r="AR61918" s="8"/>
      <c r="BV61918" s="38"/>
    </row>
    <row r="61919" spans="44:74">
      <c r="AR61919" s="8"/>
      <c r="BV61919" s="38"/>
    </row>
    <row r="61920" spans="44:74">
      <c r="AR61920" s="8"/>
      <c r="BV61920" s="38"/>
    </row>
    <row r="61921" spans="44:74">
      <c r="AR61921" s="8"/>
      <c r="BV61921" s="38"/>
    </row>
    <row r="61922" spans="44:74">
      <c r="AR61922" s="8"/>
      <c r="BV61922" s="38"/>
    </row>
    <row r="61923" spans="44:74">
      <c r="AR61923" s="8"/>
      <c r="BV61923" s="38"/>
    </row>
    <row r="61924" spans="44:74">
      <c r="AR61924" s="8"/>
      <c r="BV61924" s="38"/>
    </row>
    <row r="61925" spans="44:74">
      <c r="AR61925" s="8"/>
      <c r="BV61925" s="38"/>
    </row>
    <row r="61926" spans="44:74">
      <c r="AR61926" s="8"/>
      <c r="BV61926" s="38"/>
    </row>
    <row r="61927" spans="44:74">
      <c r="AR61927" s="8"/>
      <c r="BV61927" s="38"/>
    </row>
    <row r="61928" spans="44:74">
      <c r="AR61928" s="8"/>
      <c r="BV61928" s="38"/>
    </row>
    <row r="61929" spans="44:74">
      <c r="AR61929" s="8"/>
      <c r="BV61929" s="38"/>
    </row>
    <row r="61930" spans="44:74">
      <c r="AR61930" s="8"/>
      <c r="BV61930" s="38"/>
    </row>
    <row r="61931" spans="44:74">
      <c r="AR61931" s="8"/>
      <c r="BV61931" s="38"/>
    </row>
    <row r="61932" spans="44:74">
      <c r="AR61932" s="8"/>
      <c r="BV61932" s="38"/>
    </row>
    <row r="61933" spans="44:74">
      <c r="AR61933" s="8"/>
      <c r="BV61933" s="38"/>
    </row>
    <row r="61934" spans="44:74">
      <c r="AR61934" s="8"/>
      <c r="BV61934" s="38"/>
    </row>
    <row r="61935" spans="44:74">
      <c r="AR61935" s="8"/>
      <c r="BV61935" s="38"/>
    </row>
    <row r="61936" spans="44:74">
      <c r="AR61936" s="8"/>
      <c r="BV61936" s="38"/>
    </row>
    <row r="61937" spans="44:74">
      <c r="AR61937" s="8"/>
      <c r="BV61937" s="38"/>
    </row>
    <row r="61938" spans="44:74">
      <c r="AR61938" s="8"/>
      <c r="BV61938" s="38"/>
    </row>
    <row r="61939" spans="44:74">
      <c r="AR61939" s="8"/>
      <c r="BV61939" s="38"/>
    </row>
    <row r="61940" spans="44:74">
      <c r="AR61940" s="8"/>
      <c r="BV61940" s="38"/>
    </row>
    <row r="61941" spans="44:74">
      <c r="AR61941" s="8"/>
      <c r="BV61941" s="38"/>
    </row>
    <row r="61942" spans="44:74">
      <c r="AR61942" s="8"/>
      <c r="BV61942" s="38"/>
    </row>
    <row r="61943" spans="44:74">
      <c r="AR61943" s="8"/>
      <c r="BV61943" s="38"/>
    </row>
    <row r="61944" spans="44:74">
      <c r="AR61944" s="8"/>
      <c r="BV61944" s="38"/>
    </row>
    <row r="61945" spans="44:74">
      <c r="AR61945" s="8"/>
      <c r="BV61945" s="38"/>
    </row>
    <row r="61946" spans="44:74">
      <c r="AR61946" s="8"/>
      <c r="BV61946" s="38"/>
    </row>
    <row r="61947" spans="44:74">
      <c r="AR61947" s="8"/>
      <c r="BV61947" s="38"/>
    </row>
    <row r="61948" spans="44:74">
      <c r="AR61948" s="8"/>
      <c r="BV61948" s="38"/>
    </row>
    <row r="61949" spans="44:74">
      <c r="AR61949" s="8"/>
      <c r="BV61949" s="38"/>
    </row>
    <row r="61950" spans="44:74">
      <c r="AR61950" s="8"/>
      <c r="BV61950" s="38"/>
    </row>
    <row r="61951" spans="44:74">
      <c r="AR61951" s="8"/>
      <c r="BV61951" s="38"/>
    </row>
    <row r="61952" spans="44:74">
      <c r="AR61952" s="8"/>
      <c r="BV61952" s="38"/>
    </row>
    <row r="61953" spans="44:74">
      <c r="AR61953" s="8"/>
      <c r="BV61953" s="38"/>
    </row>
    <row r="61954" spans="44:74">
      <c r="AR61954" s="8"/>
      <c r="BV61954" s="38"/>
    </row>
    <row r="61955" spans="44:74">
      <c r="AR61955" s="8"/>
      <c r="BV61955" s="38"/>
    </row>
    <row r="61956" spans="44:74">
      <c r="AR61956" s="8"/>
      <c r="BV61956" s="38"/>
    </row>
    <row r="61957" spans="44:74">
      <c r="AR61957" s="8"/>
      <c r="BV61957" s="38"/>
    </row>
    <row r="61958" spans="44:74">
      <c r="AR61958" s="8"/>
      <c r="BV61958" s="38"/>
    </row>
    <row r="61959" spans="44:74">
      <c r="AR61959" s="8"/>
      <c r="BV61959" s="38"/>
    </row>
    <row r="61960" spans="44:74">
      <c r="AR61960" s="8"/>
      <c r="BV61960" s="38"/>
    </row>
    <row r="61961" spans="44:74">
      <c r="AR61961" s="8"/>
      <c r="BV61961" s="38"/>
    </row>
    <row r="61962" spans="44:74">
      <c r="AR61962" s="8"/>
      <c r="BV61962" s="38"/>
    </row>
    <row r="61963" spans="44:74">
      <c r="AR61963" s="8"/>
      <c r="BV61963" s="38"/>
    </row>
    <row r="61964" spans="44:74">
      <c r="AR61964" s="8"/>
      <c r="BV61964" s="38"/>
    </row>
    <row r="61965" spans="44:74">
      <c r="AR61965" s="8"/>
      <c r="BV61965" s="38"/>
    </row>
    <row r="61966" spans="44:74">
      <c r="AR61966" s="8"/>
      <c r="BV61966" s="38"/>
    </row>
    <row r="61967" spans="44:74">
      <c r="AR61967" s="8"/>
      <c r="BV61967" s="38"/>
    </row>
    <row r="61968" spans="44:74">
      <c r="AR61968" s="8"/>
      <c r="BV61968" s="38"/>
    </row>
    <row r="61969" spans="44:74">
      <c r="AR61969" s="8"/>
      <c r="BV61969" s="38"/>
    </row>
    <row r="61970" spans="44:74">
      <c r="AR61970" s="8"/>
      <c r="BV61970" s="38"/>
    </row>
    <row r="61971" spans="44:74">
      <c r="AR61971" s="8"/>
      <c r="BV61971" s="38"/>
    </row>
    <row r="61972" spans="44:74">
      <c r="AR61972" s="8"/>
      <c r="BV61972" s="38"/>
    </row>
    <row r="61973" spans="44:74">
      <c r="AR61973" s="8"/>
      <c r="BV61973" s="38"/>
    </row>
    <row r="61974" spans="44:74">
      <c r="AR61974" s="8"/>
      <c r="BV61974" s="38"/>
    </row>
    <row r="61975" spans="44:74">
      <c r="AR61975" s="8"/>
      <c r="BV61975" s="38"/>
    </row>
    <row r="61976" spans="44:74">
      <c r="AR61976" s="8"/>
      <c r="BV61976" s="38"/>
    </row>
    <row r="61977" spans="44:74">
      <c r="AR61977" s="8"/>
      <c r="BV61977" s="38"/>
    </row>
    <row r="61978" spans="44:74">
      <c r="AR61978" s="8"/>
      <c r="BV61978" s="38"/>
    </row>
    <row r="61979" spans="44:74">
      <c r="AR61979" s="8"/>
      <c r="BV61979" s="38"/>
    </row>
    <row r="61980" spans="44:74">
      <c r="AR61980" s="8"/>
      <c r="BV61980" s="38"/>
    </row>
    <row r="61981" spans="44:74">
      <c r="AR61981" s="8"/>
      <c r="BV61981" s="38"/>
    </row>
    <row r="61982" spans="44:74">
      <c r="AR61982" s="8"/>
      <c r="BV61982" s="38"/>
    </row>
    <row r="61983" spans="44:74">
      <c r="AR61983" s="8"/>
      <c r="BV61983" s="38"/>
    </row>
    <row r="61984" spans="44:74">
      <c r="AR61984" s="8"/>
      <c r="BV61984" s="38"/>
    </row>
    <row r="61985" spans="44:74">
      <c r="AR61985" s="8"/>
      <c r="BV61985" s="38"/>
    </row>
    <row r="61986" spans="44:74">
      <c r="AR61986" s="8"/>
      <c r="BV61986" s="38"/>
    </row>
    <row r="61987" spans="44:74">
      <c r="AR61987" s="8"/>
      <c r="BV61987" s="38"/>
    </row>
    <row r="61988" spans="44:74">
      <c r="AR61988" s="8"/>
      <c r="BV61988" s="38"/>
    </row>
    <row r="61989" spans="44:74">
      <c r="AR61989" s="8"/>
      <c r="BV61989" s="38"/>
    </row>
    <row r="61990" spans="44:74">
      <c r="AR61990" s="8"/>
      <c r="BV61990" s="38"/>
    </row>
    <row r="61991" spans="44:74">
      <c r="AR61991" s="8"/>
      <c r="BV61991" s="38"/>
    </row>
    <row r="61992" spans="44:74">
      <c r="AR61992" s="8"/>
      <c r="BV61992" s="38"/>
    </row>
    <row r="61993" spans="44:74">
      <c r="AR61993" s="8"/>
      <c r="BV61993" s="38"/>
    </row>
    <row r="61994" spans="44:74">
      <c r="AR61994" s="8"/>
      <c r="BV61994" s="38"/>
    </row>
    <row r="61995" spans="44:74">
      <c r="AR61995" s="8"/>
      <c r="BV61995" s="38"/>
    </row>
    <row r="61996" spans="44:74">
      <c r="AR61996" s="8"/>
      <c r="BV61996" s="38"/>
    </row>
    <row r="61997" spans="44:74">
      <c r="AR61997" s="8"/>
      <c r="BV61997" s="38"/>
    </row>
    <row r="61998" spans="44:74">
      <c r="AR61998" s="8"/>
      <c r="BV61998" s="38"/>
    </row>
    <row r="61999" spans="44:74">
      <c r="AR61999" s="8"/>
      <c r="BV61999" s="38"/>
    </row>
    <row r="62000" spans="44:74">
      <c r="AR62000" s="8"/>
      <c r="BV62000" s="38"/>
    </row>
    <row r="62001" spans="44:74">
      <c r="AR62001" s="8"/>
      <c r="BV62001" s="38"/>
    </row>
    <row r="62002" spans="44:74">
      <c r="AR62002" s="8"/>
      <c r="BV62002" s="38"/>
    </row>
    <row r="62003" spans="44:74">
      <c r="AR62003" s="8"/>
      <c r="BV62003" s="38"/>
    </row>
    <row r="62004" spans="44:74">
      <c r="AR62004" s="8"/>
      <c r="BV62004" s="38"/>
    </row>
    <row r="62005" spans="44:74">
      <c r="AR62005" s="8"/>
      <c r="BV62005" s="38"/>
    </row>
    <row r="62006" spans="44:74">
      <c r="AR62006" s="8"/>
      <c r="BV62006" s="38"/>
    </row>
    <row r="62007" spans="44:74">
      <c r="AR62007" s="8"/>
      <c r="BV62007" s="38"/>
    </row>
    <row r="62008" spans="44:74">
      <c r="AR62008" s="8"/>
      <c r="BV62008" s="38"/>
    </row>
    <row r="62009" spans="44:74">
      <c r="AR62009" s="8"/>
      <c r="BV62009" s="38"/>
    </row>
    <row r="62010" spans="44:74">
      <c r="AR62010" s="8"/>
      <c r="BV62010" s="38"/>
    </row>
    <row r="62011" spans="44:74">
      <c r="AR62011" s="8"/>
      <c r="BV62011" s="38"/>
    </row>
    <row r="62012" spans="44:74">
      <c r="AR62012" s="8"/>
      <c r="BV62012" s="38"/>
    </row>
    <row r="62013" spans="44:74">
      <c r="AR62013" s="8"/>
      <c r="BV62013" s="38"/>
    </row>
    <row r="62014" spans="44:74">
      <c r="AR62014" s="8"/>
      <c r="BV62014" s="38"/>
    </row>
    <row r="62015" spans="44:74">
      <c r="AR62015" s="8"/>
      <c r="BV62015" s="38"/>
    </row>
    <row r="62016" spans="44:74">
      <c r="AR62016" s="8"/>
      <c r="BV62016" s="38"/>
    </row>
    <row r="62017" spans="44:74">
      <c r="AR62017" s="8"/>
      <c r="BV62017" s="38"/>
    </row>
    <row r="62018" spans="44:74">
      <c r="AR62018" s="8"/>
      <c r="BV62018" s="38"/>
    </row>
    <row r="62019" spans="44:74">
      <c r="AR62019" s="8"/>
      <c r="BV62019" s="38"/>
    </row>
    <row r="62020" spans="44:74">
      <c r="AR62020" s="8"/>
      <c r="BV62020" s="38"/>
    </row>
    <row r="62021" spans="44:74">
      <c r="AR62021" s="8"/>
      <c r="BV62021" s="38"/>
    </row>
    <row r="62022" spans="44:74">
      <c r="AR62022" s="8"/>
      <c r="BV62022" s="38"/>
    </row>
    <row r="62023" spans="44:74">
      <c r="AR62023" s="8"/>
      <c r="BV62023" s="38"/>
    </row>
    <row r="62024" spans="44:74">
      <c r="AR62024" s="8"/>
      <c r="BV62024" s="38"/>
    </row>
    <row r="62025" spans="44:74">
      <c r="AR62025" s="8"/>
      <c r="BV62025" s="38"/>
    </row>
    <row r="62026" spans="44:74">
      <c r="AR62026" s="8"/>
      <c r="BV62026" s="38"/>
    </row>
    <row r="62027" spans="44:74">
      <c r="AR62027" s="8"/>
      <c r="BV62027" s="38"/>
    </row>
    <row r="62028" spans="44:74">
      <c r="AR62028" s="8"/>
      <c r="BV62028" s="38"/>
    </row>
    <row r="62029" spans="44:74">
      <c r="AR62029" s="8"/>
      <c r="BV62029" s="38"/>
    </row>
    <row r="62030" spans="44:74">
      <c r="AR62030" s="8"/>
      <c r="BV62030" s="38"/>
    </row>
    <row r="62031" spans="44:74">
      <c r="AR62031" s="8"/>
      <c r="BV62031" s="38"/>
    </row>
    <row r="62032" spans="44:74">
      <c r="AR62032" s="8"/>
      <c r="BV62032" s="38"/>
    </row>
    <row r="62033" spans="44:74">
      <c r="AR62033" s="8"/>
      <c r="BV62033" s="38"/>
    </row>
    <row r="62034" spans="44:74">
      <c r="AR62034" s="8"/>
      <c r="BV62034" s="38"/>
    </row>
    <row r="62035" spans="44:74">
      <c r="AR62035" s="8"/>
      <c r="BV62035" s="38"/>
    </row>
    <row r="62036" spans="44:74">
      <c r="AR62036" s="8"/>
      <c r="BV62036" s="38"/>
    </row>
    <row r="62037" spans="44:74">
      <c r="AR62037" s="8"/>
      <c r="BV62037" s="38"/>
    </row>
    <row r="62038" spans="44:74">
      <c r="AR62038" s="8"/>
      <c r="BV62038" s="38"/>
    </row>
    <row r="62039" spans="44:74">
      <c r="AR62039" s="8"/>
      <c r="BV62039" s="38"/>
    </row>
    <row r="62040" spans="44:74">
      <c r="AR62040" s="8"/>
      <c r="BV62040" s="38"/>
    </row>
    <row r="62041" spans="44:74">
      <c r="AR62041" s="8"/>
      <c r="BV62041" s="38"/>
    </row>
    <row r="62042" spans="44:74">
      <c r="AR62042" s="8"/>
      <c r="BV62042" s="38"/>
    </row>
    <row r="62043" spans="44:74">
      <c r="AR62043" s="8"/>
      <c r="BV62043" s="38"/>
    </row>
    <row r="62044" spans="44:74">
      <c r="AR62044" s="8"/>
      <c r="BV62044" s="38"/>
    </row>
    <row r="62045" spans="44:74">
      <c r="AR62045" s="8"/>
      <c r="BV62045" s="38"/>
    </row>
    <row r="62046" spans="44:74">
      <c r="AR62046" s="8"/>
      <c r="BV62046" s="38"/>
    </row>
    <row r="62047" spans="44:74">
      <c r="AR62047" s="8"/>
      <c r="BV62047" s="38"/>
    </row>
    <row r="62048" spans="44:74">
      <c r="AR62048" s="8"/>
      <c r="BV62048" s="38"/>
    </row>
    <row r="62049" spans="44:74">
      <c r="AR62049" s="8"/>
      <c r="BV62049" s="38"/>
    </row>
    <row r="62050" spans="44:74">
      <c r="AR62050" s="8"/>
      <c r="BV62050" s="38"/>
    </row>
    <row r="62051" spans="44:74">
      <c r="AR62051" s="8"/>
      <c r="BV62051" s="38"/>
    </row>
    <row r="62052" spans="44:74">
      <c r="AR62052" s="8"/>
      <c r="BV62052" s="38"/>
    </row>
    <row r="62053" spans="44:74">
      <c r="AR62053" s="8"/>
      <c r="BV62053" s="38"/>
    </row>
    <row r="62054" spans="44:74">
      <c r="AR62054" s="8"/>
      <c r="BV62054" s="38"/>
    </row>
    <row r="62055" spans="44:74">
      <c r="AR62055" s="8"/>
      <c r="BV62055" s="38"/>
    </row>
    <row r="62056" spans="44:74">
      <c r="AR62056" s="8"/>
      <c r="BV62056" s="38"/>
    </row>
    <row r="62057" spans="44:74">
      <c r="AR62057" s="8"/>
      <c r="BV62057" s="38"/>
    </row>
    <row r="62058" spans="44:74">
      <c r="AR62058" s="8"/>
      <c r="BV62058" s="38"/>
    </row>
    <row r="62059" spans="44:74">
      <c r="AR62059" s="8"/>
      <c r="BV62059" s="38"/>
    </row>
    <row r="62060" spans="44:74">
      <c r="AR62060" s="8"/>
      <c r="BV62060" s="38"/>
    </row>
    <row r="62061" spans="44:74">
      <c r="AR62061" s="8"/>
      <c r="BV62061" s="38"/>
    </row>
    <row r="62062" spans="44:74">
      <c r="AR62062" s="8"/>
      <c r="BV62062" s="38"/>
    </row>
    <row r="62063" spans="44:74">
      <c r="AR62063" s="8"/>
      <c r="BV62063" s="38"/>
    </row>
    <row r="62064" spans="44:74">
      <c r="AR62064" s="8"/>
      <c r="BV62064" s="38"/>
    </row>
    <row r="62065" spans="44:74">
      <c r="AR62065" s="8"/>
      <c r="BV62065" s="38"/>
    </row>
    <row r="62066" spans="44:74">
      <c r="AR62066" s="8"/>
      <c r="BV62066" s="38"/>
    </row>
    <row r="62067" spans="44:74">
      <c r="AR62067" s="8"/>
      <c r="BV62067" s="38"/>
    </row>
    <row r="62068" spans="44:74">
      <c r="AR62068" s="8"/>
      <c r="BV62068" s="38"/>
    </row>
    <row r="62069" spans="44:74">
      <c r="AR62069" s="8"/>
      <c r="BV62069" s="38"/>
    </row>
    <row r="62070" spans="44:74">
      <c r="AR62070" s="8"/>
      <c r="BV62070" s="38"/>
    </row>
    <row r="62071" spans="44:74">
      <c r="AR62071" s="8"/>
      <c r="BV62071" s="38"/>
    </row>
    <row r="62072" spans="44:74">
      <c r="AR62072" s="8"/>
      <c r="BV62072" s="38"/>
    </row>
    <row r="62073" spans="44:74">
      <c r="AR62073" s="8"/>
      <c r="BV62073" s="38"/>
    </row>
    <row r="62074" spans="44:74">
      <c r="AR62074" s="8"/>
      <c r="BV62074" s="38"/>
    </row>
    <row r="62075" spans="44:74">
      <c r="AR62075" s="8"/>
      <c r="BV62075" s="38"/>
    </row>
    <row r="62076" spans="44:74">
      <c r="AR62076" s="8"/>
      <c r="BV62076" s="38"/>
    </row>
    <row r="62077" spans="44:74">
      <c r="AR62077" s="8"/>
      <c r="BV62077" s="38"/>
    </row>
    <row r="62078" spans="44:74">
      <c r="AR62078" s="8"/>
      <c r="BV62078" s="38"/>
    </row>
    <row r="62079" spans="44:74">
      <c r="AR62079" s="8"/>
      <c r="BV62079" s="38"/>
    </row>
    <row r="62080" spans="44:74">
      <c r="AR62080" s="8"/>
      <c r="BV62080" s="38"/>
    </row>
    <row r="62081" spans="44:74">
      <c r="AR62081" s="8"/>
      <c r="BV62081" s="38"/>
    </row>
    <row r="62082" spans="44:74">
      <c r="AR62082" s="8"/>
      <c r="BV62082" s="38"/>
    </row>
    <row r="62083" spans="44:74">
      <c r="AR62083" s="8"/>
      <c r="BV62083" s="38"/>
    </row>
    <row r="62084" spans="44:74">
      <c r="AR62084" s="8"/>
      <c r="BV62084" s="38"/>
    </row>
    <row r="62085" spans="44:74">
      <c r="AR62085" s="8"/>
      <c r="BV62085" s="38"/>
    </row>
    <row r="62086" spans="44:74">
      <c r="AR62086" s="8"/>
      <c r="BV62086" s="38"/>
    </row>
    <row r="62087" spans="44:74">
      <c r="AR62087" s="8"/>
      <c r="BV62087" s="38"/>
    </row>
    <row r="62088" spans="44:74">
      <c r="AR62088" s="8"/>
      <c r="BV62088" s="38"/>
    </row>
    <row r="62089" spans="44:74">
      <c r="AR62089" s="8"/>
      <c r="BV62089" s="38"/>
    </row>
    <row r="62090" spans="44:74">
      <c r="AR62090" s="8"/>
      <c r="BV62090" s="38"/>
    </row>
    <row r="62091" spans="44:74">
      <c r="AR62091" s="8"/>
      <c r="BV62091" s="38"/>
    </row>
    <row r="62092" spans="44:74">
      <c r="AR62092" s="8"/>
      <c r="BV62092" s="38"/>
    </row>
    <row r="62093" spans="44:74">
      <c r="AR62093" s="8"/>
      <c r="BV62093" s="38"/>
    </row>
    <row r="62094" spans="44:74">
      <c r="AR62094" s="8"/>
      <c r="BV62094" s="38"/>
    </row>
    <row r="62095" spans="44:74">
      <c r="AR62095" s="8"/>
      <c r="BV62095" s="38"/>
    </row>
    <row r="62096" spans="44:74">
      <c r="AR62096" s="8"/>
      <c r="BV62096" s="38"/>
    </row>
    <row r="62097" spans="44:74">
      <c r="AR62097" s="8"/>
      <c r="BV62097" s="38"/>
    </row>
    <row r="62098" spans="44:74">
      <c r="AR62098" s="8"/>
      <c r="BV62098" s="38"/>
    </row>
    <row r="62099" spans="44:74">
      <c r="AR62099" s="8"/>
      <c r="BV62099" s="38"/>
    </row>
    <row r="62100" spans="44:74">
      <c r="AR62100" s="8"/>
      <c r="BV62100" s="38"/>
    </row>
    <row r="62101" spans="44:74">
      <c r="AR62101" s="8"/>
      <c r="BV62101" s="38"/>
    </row>
    <row r="62102" spans="44:74">
      <c r="AR62102" s="8"/>
      <c r="BV62102" s="38"/>
    </row>
    <row r="62103" spans="44:74">
      <c r="AR62103" s="8"/>
      <c r="BV62103" s="38"/>
    </row>
    <row r="62104" spans="44:74">
      <c r="AR62104" s="8"/>
      <c r="BV62104" s="38"/>
    </row>
    <row r="62105" spans="44:74">
      <c r="AR62105" s="8"/>
      <c r="BV62105" s="38"/>
    </row>
    <row r="62106" spans="44:74">
      <c r="AR62106" s="8"/>
      <c r="BV62106" s="38"/>
    </row>
    <row r="62107" spans="44:74">
      <c r="AR62107" s="8"/>
      <c r="BV62107" s="38"/>
    </row>
    <row r="62108" spans="44:74">
      <c r="AR62108" s="8"/>
      <c r="BV62108" s="38"/>
    </row>
    <row r="62109" spans="44:74">
      <c r="AR62109" s="8"/>
      <c r="BV62109" s="38"/>
    </row>
    <row r="62110" spans="44:74">
      <c r="AR62110" s="8"/>
      <c r="BV62110" s="38"/>
    </row>
    <row r="62111" spans="44:74">
      <c r="AR62111" s="8"/>
      <c r="BV62111" s="38"/>
    </row>
    <row r="62112" spans="44:74">
      <c r="AR62112" s="8"/>
      <c r="BV62112" s="38"/>
    </row>
    <row r="62113" spans="44:74">
      <c r="AR62113" s="8"/>
      <c r="BV62113" s="38"/>
    </row>
    <row r="62114" spans="44:74">
      <c r="AR62114" s="8"/>
      <c r="BV62114" s="38"/>
    </row>
    <row r="62115" spans="44:74">
      <c r="AR62115" s="8"/>
      <c r="BV62115" s="38"/>
    </row>
    <row r="62116" spans="44:74">
      <c r="AR62116" s="8"/>
      <c r="BV62116" s="38"/>
    </row>
    <row r="62117" spans="44:74">
      <c r="AR62117" s="8"/>
      <c r="BV62117" s="38"/>
    </row>
    <row r="62118" spans="44:74">
      <c r="AR62118" s="8"/>
      <c r="BV62118" s="38"/>
    </row>
    <row r="62119" spans="44:74">
      <c r="AR62119" s="8"/>
      <c r="BV62119" s="38"/>
    </row>
    <row r="62120" spans="44:74">
      <c r="AR62120" s="8"/>
      <c r="BV62120" s="38"/>
    </row>
    <row r="62121" spans="44:74">
      <c r="AR62121" s="8"/>
      <c r="BV62121" s="38"/>
    </row>
    <row r="62122" spans="44:74">
      <c r="AR62122" s="8"/>
      <c r="BV62122" s="38"/>
    </row>
    <row r="62123" spans="44:74">
      <c r="AR62123" s="8"/>
      <c r="BV62123" s="38"/>
    </row>
    <row r="62124" spans="44:74">
      <c r="AR62124" s="8"/>
      <c r="BV62124" s="38"/>
    </row>
    <row r="62125" spans="44:74">
      <c r="AR62125" s="8"/>
      <c r="BV62125" s="38"/>
    </row>
    <row r="62126" spans="44:74">
      <c r="AR62126" s="8"/>
      <c r="BV62126" s="38"/>
    </row>
    <row r="62127" spans="44:74">
      <c r="AR62127" s="8"/>
      <c r="BV62127" s="38"/>
    </row>
    <row r="62128" spans="44:74">
      <c r="AR62128" s="8"/>
      <c r="BV62128" s="38"/>
    </row>
    <row r="62129" spans="44:74">
      <c r="AR62129" s="8"/>
      <c r="BV62129" s="38"/>
    </row>
    <row r="62130" spans="44:74">
      <c r="AR62130" s="8"/>
      <c r="BV62130" s="38"/>
    </row>
    <row r="62131" spans="44:74">
      <c r="AR62131" s="8"/>
      <c r="BV62131" s="38"/>
    </row>
    <row r="62132" spans="44:74">
      <c r="AR62132" s="8"/>
      <c r="BV62132" s="38"/>
    </row>
    <row r="62133" spans="44:74">
      <c r="AR62133" s="8"/>
      <c r="BV62133" s="38"/>
    </row>
    <row r="62134" spans="44:74">
      <c r="AR62134" s="8"/>
      <c r="BV62134" s="38"/>
    </row>
    <row r="62135" spans="44:74">
      <c r="AR62135" s="8"/>
      <c r="BV62135" s="38"/>
    </row>
    <row r="62136" spans="44:74">
      <c r="AR62136" s="8"/>
      <c r="BV62136" s="38"/>
    </row>
    <row r="62137" spans="44:74">
      <c r="AR62137" s="8"/>
      <c r="BV62137" s="38"/>
    </row>
    <row r="62138" spans="44:74">
      <c r="AR62138" s="8"/>
      <c r="BV62138" s="38"/>
    </row>
    <row r="62139" spans="44:74">
      <c r="AR62139" s="8"/>
      <c r="BV62139" s="38"/>
    </row>
    <row r="62140" spans="44:74">
      <c r="AR62140" s="8"/>
      <c r="BV62140" s="38"/>
    </row>
    <row r="62141" spans="44:74">
      <c r="AR62141" s="8"/>
      <c r="BV62141" s="38"/>
    </row>
    <row r="62142" spans="44:74">
      <c r="AR62142" s="8"/>
      <c r="BV62142" s="38"/>
    </row>
    <row r="62143" spans="44:74">
      <c r="AR62143" s="8"/>
      <c r="BV62143" s="38"/>
    </row>
    <row r="62144" spans="44:74">
      <c r="AR62144" s="8"/>
      <c r="BV62144" s="38"/>
    </row>
    <row r="62145" spans="44:74">
      <c r="AR62145" s="8"/>
      <c r="BV62145" s="38"/>
    </row>
    <row r="62146" spans="44:74">
      <c r="AR62146" s="8"/>
      <c r="BV62146" s="38"/>
    </row>
    <row r="62147" spans="44:74">
      <c r="AR62147" s="8"/>
      <c r="BV62147" s="38"/>
    </row>
    <row r="62148" spans="44:74">
      <c r="AR62148" s="8"/>
      <c r="BV62148" s="38"/>
    </row>
    <row r="62149" spans="44:74">
      <c r="AR62149" s="8"/>
      <c r="BV62149" s="38"/>
    </row>
    <row r="62150" spans="44:74">
      <c r="AR62150" s="8"/>
      <c r="BV62150" s="38"/>
    </row>
    <row r="62151" spans="44:74">
      <c r="AR62151" s="8"/>
      <c r="BV62151" s="38"/>
    </row>
    <row r="62152" spans="44:74">
      <c r="AR62152" s="8"/>
      <c r="BV62152" s="38"/>
    </row>
    <row r="62153" spans="44:74">
      <c r="AR62153" s="8"/>
      <c r="BV62153" s="38"/>
    </row>
    <row r="62154" spans="44:74">
      <c r="AR62154" s="8"/>
      <c r="BV62154" s="38"/>
    </row>
    <row r="62155" spans="44:74">
      <c r="AR62155" s="8"/>
      <c r="BV62155" s="38"/>
    </row>
    <row r="62156" spans="44:74">
      <c r="AR62156" s="8"/>
      <c r="BV62156" s="38"/>
    </row>
    <row r="62157" spans="44:74">
      <c r="AR62157" s="8"/>
      <c r="BV62157" s="38"/>
    </row>
    <row r="62158" spans="44:74">
      <c r="AR62158" s="8"/>
      <c r="BV62158" s="38"/>
    </row>
    <row r="62159" spans="44:74">
      <c r="AR62159" s="8"/>
      <c r="BV62159" s="38"/>
    </row>
    <row r="62160" spans="44:74">
      <c r="AR62160" s="8"/>
      <c r="BV62160" s="38"/>
    </row>
    <row r="62161" spans="44:74">
      <c r="AR62161" s="8"/>
      <c r="BV62161" s="38"/>
    </row>
    <row r="62162" spans="44:74">
      <c r="AR62162" s="8"/>
      <c r="BV62162" s="38"/>
    </row>
    <row r="62163" spans="44:74">
      <c r="AR62163" s="8"/>
      <c r="BV62163" s="38"/>
    </row>
    <row r="62164" spans="44:74">
      <c r="AR62164" s="8"/>
      <c r="BV62164" s="38"/>
    </row>
    <row r="62165" spans="44:74">
      <c r="AR62165" s="8"/>
      <c r="BV62165" s="38"/>
    </row>
    <row r="62166" spans="44:74">
      <c r="AR62166" s="8"/>
      <c r="BV62166" s="38"/>
    </row>
    <row r="62167" spans="44:74">
      <c r="AR62167" s="8"/>
      <c r="BV62167" s="38"/>
    </row>
    <row r="62168" spans="44:74">
      <c r="AR62168" s="8"/>
      <c r="BV62168" s="38"/>
    </row>
    <row r="62169" spans="44:74">
      <c r="AR62169" s="8"/>
      <c r="BV62169" s="38"/>
    </row>
    <row r="62170" spans="44:74">
      <c r="AR62170" s="8"/>
      <c r="BV62170" s="38"/>
    </row>
    <row r="62171" spans="44:74">
      <c r="AR62171" s="8"/>
      <c r="BV62171" s="38"/>
    </row>
    <row r="62172" spans="44:74">
      <c r="AR62172" s="8"/>
      <c r="BV62172" s="38"/>
    </row>
    <row r="62173" spans="44:74">
      <c r="AR62173" s="8"/>
      <c r="BV62173" s="38"/>
    </row>
    <row r="62174" spans="44:74">
      <c r="AR62174" s="8"/>
      <c r="BV62174" s="38"/>
    </row>
    <row r="62175" spans="44:74">
      <c r="AR62175" s="8"/>
      <c r="BV62175" s="38"/>
    </row>
    <row r="62176" spans="44:74">
      <c r="AR62176" s="8"/>
      <c r="BV62176" s="38"/>
    </row>
    <row r="62177" spans="44:74">
      <c r="AR62177" s="8"/>
      <c r="BV62177" s="38"/>
    </row>
    <row r="62178" spans="44:74">
      <c r="AR62178" s="8"/>
      <c r="BV62178" s="38"/>
    </row>
    <row r="62179" spans="44:74">
      <c r="AR62179" s="8"/>
      <c r="BV62179" s="38"/>
    </row>
    <row r="62180" spans="44:74">
      <c r="AR62180" s="8"/>
      <c r="BV62180" s="38"/>
    </row>
    <row r="62181" spans="44:74">
      <c r="AR62181" s="8"/>
      <c r="BV62181" s="38"/>
    </row>
    <row r="62182" spans="44:74">
      <c r="AR62182" s="8"/>
      <c r="BV62182" s="38"/>
    </row>
    <row r="62183" spans="44:74">
      <c r="AR62183" s="8"/>
      <c r="BV62183" s="38"/>
    </row>
    <row r="62184" spans="44:74">
      <c r="AR62184" s="8"/>
      <c r="BV62184" s="38"/>
    </row>
    <row r="62185" spans="44:74">
      <c r="AR62185" s="8"/>
      <c r="BV62185" s="38"/>
    </row>
    <row r="62186" spans="44:74">
      <c r="AR62186" s="8"/>
      <c r="BV62186" s="38"/>
    </row>
    <row r="62187" spans="44:74">
      <c r="AR62187" s="8"/>
      <c r="BV62187" s="38"/>
    </row>
    <row r="62188" spans="44:74">
      <c r="AR62188" s="8"/>
      <c r="BV62188" s="38"/>
    </row>
    <row r="62189" spans="44:74">
      <c r="AR62189" s="8"/>
      <c r="BV62189" s="38"/>
    </row>
    <row r="62190" spans="44:74">
      <c r="AR62190" s="8"/>
      <c r="BV62190" s="38"/>
    </row>
    <row r="62191" spans="44:74">
      <c r="AR62191" s="8"/>
      <c r="BV62191" s="38"/>
    </row>
    <row r="62192" spans="44:74">
      <c r="AR62192" s="8"/>
      <c r="BV62192" s="38"/>
    </row>
    <row r="62193" spans="44:74">
      <c r="AR62193" s="8"/>
      <c r="BV62193" s="38"/>
    </row>
    <row r="62194" spans="44:74">
      <c r="AR62194" s="8"/>
      <c r="BV62194" s="38"/>
    </row>
    <row r="62195" spans="44:74">
      <c r="AR62195" s="8"/>
      <c r="BV62195" s="38"/>
    </row>
    <row r="62196" spans="44:74">
      <c r="AR62196" s="8"/>
      <c r="BV62196" s="38"/>
    </row>
    <row r="62197" spans="44:74">
      <c r="AR62197" s="8"/>
      <c r="BV62197" s="38"/>
    </row>
    <row r="62198" spans="44:74">
      <c r="AR62198" s="8"/>
      <c r="BV62198" s="38"/>
    </row>
    <row r="62199" spans="44:74">
      <c r="AR62199" s="8"/>
      <c r="BV62199" s="38"/>
    </row>
    <row r="62200" spans="44:74">
      <c r="AR62200" s="8"/>
      <c r="BV62200" s="38"/>
    </row>
    <row r="62201" spans="44:74">
      <c r="AR62201" s="8"/>
      <c r="BV62201" s="38"/>
    </row>
    <row r="62202" spans="44:74">
      <c r="AR62202" s="8"/>
      <c r="BV62202" s="38"/>
    </row>
    <row r="62203" spans="44:74">
      <c r="AR62203" s="8"/>
      <c r="BV62203" s="38"/>
    </row>
    <row r="62204" spans="44:74">
      <c r="AR62204" s="8"/>
      <c r="BV62204" s="38"/>
    </row>
    <row r="62205" spans="44:74">
      <c r="AR62205" s="8"/>
      <c r="BV62205" s="38"/>
    </row>
    <row r="62206" spans="44:74">
      <c r="AR62206" s="8"/>
      <c r="BV62206" s="38"/>
    </row>
    <row r="62207" spans="44:74">
      <c r="AR62207" s="8"/>
      <c r="BV62207" s="38"/>
    </row>
    <row r="62208" spans="44:74">
      <c r="AR62208" s="8"/>
      <c r="BV62208" s="38"/>
    </row>
    <row r="62209" spans="44:74">
      <c r="AR62209" s="8"/>
      <c r="BV62209" s="38"/>
    </row>
    <row r="62210" spans="44:74">
      <c r="AR62210" s="8"/>
      <c r="BV62210" s="38"/>
    </row>
    <row r="62211" spans="44:74">
      <c r="AR62211" s="8"/>
      <c r="BV62211" s="38"/>
    </row>
    <row r="62212" spans="44:74">
      <c r="AR62212" s="8"/>
      <c r="BV62212" s="38"/>
    </row>
    <row r="62213" spans="44:74">
      <c r="AR62213" s="8"/>
      <c r="BV62213" s="38"/>
    </row>
    <row r="62214" spans="44:74">
      <c r="AR62214" s="8"/>
      <c r="BV62214" s="38"/>
    </row>
    <row r="62215" spans="44:74">
      <c r="AR62215" s="8"/>
      <c r="BV62215" s="38"/>
    </row>
    <row r="62216" spans="44:74">
      <c r="AR62216" s="8"/>
      <c r="BV62216" s="38"/>
    </row>
    <row r="62217" spans="44:74">
      <c r="AR62217" s="8"/>
      <c r="BV62217" s="38"/>
    </row>
    <row r="62218" spans="44:74">
      <c r="AR62218" s="8"/>
      <c r="BV62218" s="38"/>
    </row>
    <row r="62219" spans="44:74">
      <c r="AR62219" s="8"/>
      <c r="BV62219" s="38"/>
    </row>
    <row r="62220" spans="44:74">
      <c r="AR62220" s="8"/>
      <c r="BV62220" s="38"/>
    </row>
    <row r="62221" spans="44:74">
      <c r="AR62221" s="8"/>
      <c r="BV62221" s="38"/>
    </row>
    <row r="62222" spans="44:74">
      <c r="AR62222" s="8"/>
      <c r="BV62222" s="38"/>
    </row>
    <row r="62223" spans="44:74">
      <c r="AR62223" s="8"/>
      <c r="BV62223" s="38"/>
    </row>
    <row r="62224" spans="44:74">
      <c r="AR62224" s="8"/>
      <c r="BV62224" s="38"/>
    </row>
    <row r="62225" spans="44:74">
      <c r="AR62225" s="8"/>
      <c r="BV62225" s="38"/>
    </row>
    <row r="62226" spans="44:74">
      <c r="AR62226" s="8"/>
      <c r="BV62226" s="38"/>
    </row>
    <row r="62227" spans="44:74">
      <c r="AR62227" s="8"/>
      <c r="BV62227" s="38"/>
    </row>
    <row r="62228" spans="44:74">
      <c r="AR62228" s="8"/>
      <c r="BV62228" s="38"/>
    </row>
    <row r="62229" spans="44:74">
      <c r="AR62229" s="8"/>
      <c r="BV62229" s="38"/>
    </row>
    <row r="62230" spans="44:74">
      <c r="AR62230" s="8"/>
      <c r="BV62230" s="38"/>
    </row>
    <row r="62231" spans="44:74">
      <c r="AR62231" s="8"/>
      <c r="BV62231" s="38"/>
    </row>
    <row r="62232" spans="44:74">
      <c r="AR62232" s="8"/>
      <c r="BV62232" s="38"/>
    </row>
    <row r="62233" spans="44:74">
      <c r="AR62233" s="8"/>
      <c r="BV62233" s="38"/>
    </row>
    <row r="62234" spans="44:74">
      <c r="AR62234" s="8"/>
      <c r="BV62234" s="38"/>
    </row>
    <row r="62235" spans="44:74">
      <c r="AR62235" s="8"/>
      <c r="BV62235" s="38"/>
    </row>
    <row r="62236" spans="44:74">
      <c r="AR62236" s="8"/>
      <c r="BV62236" s="38"/>
    </row>
    <row r="62237" spans="44:74">
      <c r="AR62237" s="8"/>
      <c r="BV62237" s="38"/>
    </row>
    <row r="62238" spans="44:74">
      <c r="AR62238" s="8"/>
      <c r="BV62238" s="38"/>
    </row>
    <row r="62239" spans="44:74">
      <c r="AR62239" s="8"/>
      <c r="BV62239" s="38"/>
    </row>
    <row r="62240" spans="44:74">
      <c r="AR62240" s="8"/>
      <c r="BV62240" s="38"/>
    </row>
    <row r="62241" spans="44:74">
      <c r="AR62241" s="8"/>
      <c r="BV62241" s="38"/>
    </row>
    <row r="62242" spans="44:74">
      <c r="AR62242" s="8"/>
      <c r="BV62242" s="38"/>
    </row>
    <row r="62243" spans="44:74">
      <c r="AR62243" s="8"/>
      <c r="BV62243" s="38"/>
    </row>
    <row r="62244" spans="44:74">
      <c r="AR62244" s="8"/>
      <c r="BV62244" s="38"/>
    </row>
    <row r="62245" spans="44:74">
      <c r="AR62245" s="8"/>
      <c r="BV62245" s="38"/>
    </row>
    <row r="62246" spans="44:74">
      <c r="AR62246" s="8"/>
      <c r="BV62246" s="38"/>
    </row>
    <row r="62247" spans="44:74">
      <c r="AR62247" s="8"/>
      <c r="BV62247" s="38"/>
    </row>
    <row r="62248" spans="44:74">
      <c r="AR62248" s="8"/>
      <c r="BV62248" s="38"/>
    </row>
    <row r="62249" spans="44:74">
      <c r="AR62249" s="8"/>
      <c r="BV62249" s="38"/>
    </row>
    <row r="62250" spans="44:74">
      <c r="AR62250" s="8"/>
      <c r="BV62250" s="38"/>
    </row>
    <row r="62251" spans="44:74">
      <c r="AR62251" s="8"/>
      <c r="BV62251" s="38"/>
    </row>
    <row r="62252" spans="44:74">
      <c r="AR62252" s="8"/>
      <c r="BV62252" s="38"/>
    </row>
    <row r="62253" spans="44:74">
      <c r="AR62253" s="8"/>
      <c r="BV62253" s="38"/>
    </row>
    <row r="62254" spans="44:74">
      <c r="AR62254" s="8"/>
      <c r="BV62254" s="38"/>
    </row>
    <row r="62255" spans="44:74">
      <c r="AR62255" s="8"/>
      <c r="BV62255" s="38"/>
    </row>
    <row r="62256" spans="44:74">
      <c r="AR62256" s="8"/>
      <c r="BV62256" s="38"/>
    </row>
    <row r="62257" spans="44:74">
      <c r="AR62257" s="8"/>
      <c r="BV62257" s="38"/>
    </row>
    <row r="62258" spans="44:74">
      <c r="AR62258" s="8"/>
      <c r="BV62258" s="38"/>
    </row>
    <row r="62259" spans="44:74">
      <c r="AR62259" s="8"/>
      <c r="BV62259" s="38"/>
    </row>
    <row r="62260" spans="44:74">
      <c r="AR62260" s="8"/>
      <c r="BV62260" s="38"/>
    </row>
    <row r="62261" spans="44:74">
      <c r="AR62261" s="8"/>
      <c r="BV62261" s="38"/>
    </row>
    <row r="62262" spans="44:74">
      <c r="AR62262" s="8"/>
      <c r="BV62262" s="38"/>
    </row>
    <row r="62263" spans="44:74">
      <c r="AR62263" s="8"/>
      <c r="BV62263" s="38"/>
    </row>
    <row r="62264" spans="44:74">
      <c r="AR62264" s="8"/>
      <c r="BV62264" s="38"/>
    </row>
    <row r="62265" spans="44:74">
      <c r="AR62265" s="8"/>
      <c r="BV62265" s="38"/>
    </row>
    <row r="62266" spans="44:74">
      <c r="AR62266" s="8"/>
      <c r="BV62266" s="38"/>
    </row>
    <row r="62267" spans="44:74">
      <c r="AR62267" s="8"/>
      <c r="BV62267" s="38"/>
    </row>
    <row r="62268" spans="44:74">
      <c r="AR62268" s="8"/>
      <c r="BV62268" s="38"/>
    </row>
    <row r="62269" spans="44:74">
      <c r="AR62269" s="8"/>
      <c r="BV62269" s="38"/>
    </row>
    <row r="62270" spans="44:74">
      <c r="AR62270" s="8"/>
      <c r="BV62270" s="38"/>
    </row>
    <row r="62271" spans="44:74">
      <c r="AR62271" s="8"/>
      <c r="BV62271" s="38"/>
    </row>
    <row r="62272" spans="44:74">
      <c r="AR62272" s="8"/>
      <c r="BV62272" s="38"/>
    </row>
    <row r="62273" spans="44:74">
      <c r="AR62273" s="8"/>
      <c r="BV62273" s="38"/>
    </row>
    <row r="62274" spans="44:74">
      <c r="AR62274" s="8"/>
      <c r="BV62274" s="38"/>
    </row>
    <row r="62275" spans="44:74">
      <c r="AR62275" s="8"/>
      <c r="BV62275" s="38"/>
    </row>
    <row r="62276" spans="44:74">
      <c r="AR62276" s="8"/>
      <c r="BV62276" s="38"/>
    </row>
    <row r="62277" spans="44:74">
      <c r="AR62277" s="8"/>
      <c r="BV62277" s="38"/>
    </row>
    <row r="62278" spans="44:74">
      <c r="AR62278" s="8"/>
      <c r="BV62278" s="38"/>
    </row>
    <row r="62279" spans="44:74">
      <c r="AR62279" s="8"/>
      <c r="BV62279" s="38"/>
    </row>
    <row r="62280" spans="44:74">
      <c r="AR62280" s="8"/>
      <c r="BV62280" s="38"/>
    </row>
    <row r="62281" spans="44:74">
      <c r="AR62281" s="8"/>
      <c r="BV62281" s="38"/>
    </row>
    <row r="62282" spans="44:74">
      <c r="AR62282" s="8"/>
      <c r="BV62282" s="38"/>
    </row>
    <row r="62283" spans="44:74">
      <c r="AR62283" s="8"/>
      <c r="BV62283" s="38"/>
    </row>
    <row r="62284" spans="44:74">
      <c r="AR62284" s="8"/>
      <c r="BV62284" s="38"/>
    </row>
    <row r="62285" spans="44:74">
      <c r="AR62285" s="8"/>
      <c r="BV62285" s="38"/>
    </row>
    <row r="62286" spans="44:74">
      <c r="AR62286" s="8"/>
      <c r="BV62286" s="38"/>
    </row>
    <row r="62287" spans="44:74">
      <c r="AR62287" s="8"/>
      <c r="BV62287" s="38"/>
    </row>
    <row r="62288" spans="44:74">
      <c r="AR62288" s="8"/>
      <c r="BV62288" s="38"/>
    </row>
    <row r="62289" spans="44:74">
      <c r="AR62289" s="8"/>
      <c r="BV62289" s="38"/>
    </row>
    <row r="62290" spans="44:74">
      <c r="AR62290" s="8"/>
      <c r="BV62290" s="38"/>
    </row>
    <row r="62291" spans="44:74">
      <c r="AR62291" s="8"/>
      <c r="BV62291" s="38"/>
    </row>
    <row r="62292" spans="44:74">
      <c r="AR62292" s="8"/>
      <c r="BV62292" s="38"/>
    </row>
    <row r="62293" spans="44:74">
      <c r="AR62293" s="8"/>
      <c r="BV62293" s="38"/>
    </row>
    <row r="62294" spans="44:74">
      <c r="AR62294" s="8"/>
      <c r="BV62294" s="38"/>
    </row>
    <row r="62295" spans="44:74">
      <c r="AR62295" s="8"/>
      <c r="BV62295" s="38"/>
    </row>
    <row r="62296" spans="44:74">
      <c r="AR62296" s="8"/>
      <c r="BV62296" s="38"/>
    </row>
    <row r="62297" spans="44:74">
      <c r="AR62297" s="8"/>
      <c r="BV62297" s="38"/>
    </row>
    <row r="62298" spans="44:74">
      <c r="AR62298" s="8"/>
      <c r="BV62298" s="38"/>
    </row>
    <row r="62299" spans="44:74">
      <c r="AR62299" s="8"/>
      <c r="BV62299" s="38"/>
    </row>
    <row r="62300" spans="44:74">
      <c r="AR62300" s="8"/>
      <c r="BV62300" s="38"/>
    </row>
    <row r="62301" spans="44:74">
      <c r="AR62301" s="8"/>
      <c r="BV62301" s="38"/>
    </row>
    <row r="62302" spans="44:74">
      <c r="AR62302" s="8"/>
      <c r="BV62302" s="38"/>
    </row>
    <row r="62303" spans="44:74">
      <c r="AR62303" s="8"/>
      <c r="BV62303" s="38"/>
    </row>
    <row r="62304" spans="44:74">
      <c r="AR62304" s="8"/>
      <c r="BV62304" s="38"/>
    </row>
    <row r="62305" spans="44:74">
      <c r="AR62305" s="8"/>
      <c r="BV62305" s="38"/>
    </row>
    <row r="62306" spans="44:74">
      <c r="AR62306" s="8"/>
      <c r="BV62306" s="38"/>
    </row>
    <row r="62307" spans="44:74">
      <c r="AR62307" s="8"/>
      <c r="BV62307" s="38"/>
    </row>
    <row r="62308" spans="44:74">
      <c r="AR62308" s="8"/>
      <c r="BV62308" s="38"/>
    </row>
    <row r="62309" spans="44:74">
      <c r="AR62309" s="8"/>
      <c r="BV62309" s="38"/>
    </row>
    <row r="62310" spans="44:74">
      <c r="AR62310" s="8"/>
      <c r="BV62310" s="38"/>
    </row>
    <row r="62311" spans="44:74">
      <c r="AR62311" s="8"/>
      <c r="BV62311" s="38"/>
    </row>
    <row r="62312" spans="44:74">
      <c r="AR62312" s="8"/>
      <c r="BV62312" s="38"/>
    </row>
    <row r="62313" spans="44:74">
      <c r="AR62313" s="8"/>
      <c r="BV62313" s="38"/>
    </row>
    <row r="62314" spans="44:74">
      <c r="AR62314" s="8"/>
      <c r="BV62314" s="38"/>
    </row>
    <row r="62315" spans="44:74">
      <c r="AR62315" s="8"/>
      <c r="BV62315" s="38"/>
    </row>
    <row r="62316" spans="44:74">
      <c r="AR62316" s="8"/>
      <c r="BV62316" s="38"/>
    </row>
    <row r="62317" spans="44:74">
      <c r="AR62317" s="8"/>
      <c r="BV62317" s="38"/>
    </row>
    <row r="62318" spans="44:74">
      <c r="AR62318" s="8"/>
      <c r="BV62318" s="38"/>
    </row>
    <row r="62319" spans="44:74">
      <c r="AR62319" s="8"/>
      <c r="BV62319" s="38"/>
    </row>
    <row r="62320" spans="44:74">
      <c r="AR62320" s="8"/>
      <c r="BV62320" s="38"/>
    </row>
    <row r="62321" spans="44:74">
      <c r="AR62321" s="8"/>
      <c r="BV62321" s="38"/>
    </row>
    <row r="62322" spans="44:74">
      <c r="AR62322" s="8"/>
      <c r="BV62322" s="38"/>
    </row>
    <row r="62323" spans="44:74">
      <c r="AR62323" s="8"/>
      <c r="BV62323" s="38"/>
    </row>
    <row r="62324" spans="44:74">
      <c r="AR62324" s="8"/>
      <c r="BV62324" s="38"/>
    </row>
    <row r="62325" spans="44:74">
      <c r="AR62325" s="8"/>
      <c r="BV62325" s="38"/>
    </row>
    <row r="62326" spans="44:74">
      <c r="AR62326" s="8"/>
      <c r="BV62326" s="38"/>
    </row>
    <row r="62327" spans="44:74">
      <c r="AR62327" s="8"/>
      <c r="BV62327" s="38"/>
    </row>
    <row r="62328" spans="44:74">
      <c r="AR62328" s="8"/>
      <c r="BV62328" s="38"/>
    </row>
    <row r="62329" spans="44:74">
      <c r="AR62329" s="8"/>
      <c r="BV62329" s="38"/>
    </row>
    <row r="62330" spans="44:74">
      <c r="AR62330" s="8"/>
      <c r="BV62330" s="38"/>
    </row>
    <row r="62331" spans="44:74">
      <c r="AR62331" s="8"/>
      <c r="BV62331" s="38"/>
    </row>
    <row r="62332" spans="44:74">
      <c r="AR62332" s="8"/>
      <c r="BV62332" s="38"/>
    </row>
    <row r="62333" spans="44:74">
      <c r="AR62333" s="8"/>
      <c r="BV62333" s="38"/>
    </row>
    <row r="62334" spans="44:74">
      <c r="AR62334" s="8"/>
      <c r="BV62334" s="38"/>
    </row>
    <row r="62335" spans="44:74">
      <c r="AR62335" s="8"/>
      <c r="BV62335" s="38"/>
    </row>
    <row r="62336" spans="44:74">
      <c r="AR62336" s="8"/>
      <c r="BV62336" s="38"/>
    </row>
    <row r="62337" spans="44:74">
      <c r="AR62337" s="8"/>
      <c r="BV62337" s="38"/>
    </row>
    <row r="62338" spans="44:74">
      <c r="AR62338" s="8"/>
      <c r="BV62338" s="38"/>
    </row>
    <row r="62339" spans="44:74">
      <c r="AR62339" s="8"/>
      <c r="BV62339" s="38"/>
    </row>
    <row r="62340" spans="44:74">
      <c r="AR62340" s="8"/>
      <c r="BV62340" s="38"/>
    </row>
    <row r="62341" spans="44:74">
      <c r="AR62341" s="8"/>
      <c r="BV62341" s="38"/>
    </row>
    <row r="62342" spans="44:74">
      <c r="AR62342" s="8"/>
      <c r="BV62342" s="38"/>
    </row>
    <row r="62343" spans="44:74">
      <c r="AR62343" s="8"/>
      <c r="BV62343" s="38"/>
    </row>
    <row r="62344" spans="44:74">
      <c r="AR62344" s="8"/>
      <c r="BV62344" s="38"/>
    </row>
    <row r="62345" spans="44:74">
      <c r="AR62345" s="8"/>
      <c r="BV62345" s="38"/>
    </row>
    <row r="62346" spans="44:74">
      <c r="AR62346" s="8"/>
      <c r="BV62346" s="38"/>
    </row>
    <row r="62347" spans="44:74">
      <c r="AR62347" s="8"/>
      <c r="BV62347" s="38"/>
    </row>
    <row r="62348" spans="44:74">
      <c r="AR62348" s="8"/>
      <c r="BV62348" s="38"/>
    </row>
    <row r="62349" spans="44:74">
      <c r="AR62349" s="8"/>
      <c r="BV62349" s="38"/>
    </row>
    <row r="62350" spans="44:74">
      <c r="AR62350" s="8"/>
      <c r="BV62350" s="38"/>
    </row>
    <row r="62351" spans="44:74">
      <c r="AR62351" s="8"/>
      <c r="BV62351" s="38"/>
    </row>
    <row r="62352" spans="44:74">
      <c r="AR62352" s="8"/>
      <c r="BV62352" s="38"/>
    </row>
    <row r="62353" spans="44:74">
      <c r="AR62353" s="8"/>
      <c r="BV62353" s="38"/>
    </row>
    <row r="62354" spans="44:74">
      <c r="AR62354" s="8"/>
      <c r="BV62354" s="38"/>
    </row>
    <row r="62355" spans="44:74">
      <c r="AR62355" s="8"/>
      <c r="BV62355" s="38"/>
    </row>
    <row r="62356" spans="44:74">
      <c r="AR62356" s="8"/>
      <c r="BV62356" s="38"/>
    </row>
    <row r="62357" spans="44:74">
      <c r="AR62357" s="8"/>
      <c r="BV62357" s="38"/>
    </row>
    <row r="62358" spans="44:74">
      <c r="AR62358" s="8"/>
      <c r="BV62358" s="38"/>
    </row>
    <row r="62359" spans="44:74">
      <c r="AR62359" s="8"/>
      <c r="BV62359" s="38"/>
    </row>
    <row r="62360" spans="44:74">
      <c r="AR62360" s="8"/>
      <c r="BV62360" s="38"/>
    </row>
    <row r="62361" spans="44:74">
      <c r="AR62361" s="8"/>
      <c r="BV62361" s="38"/>
    </row>
    <row r="62362" spans="44:74">
      <c r="AR62362" s="8"/>
      <c r="BV62362" s="38"/>
    </row>
    <row r="62363" spans="44:74">
      <c r="AR62363" s="8"/>
      <c r="BV62363" s="38"/>
    </row>
    <row r="62364" spans="44:74">
      <c r="AR62364" s="8"/>
      <c r="BV62364" s="38"/>
    </row>
    <row r="62365" spans="44:74">
      <c r="AR62365" s="8"/>
      <c r="BV62365" s="38"/>
    </row>
    <row r="62366" spans="44:74">
      <c r="AR62366" s="8"/>
      <c r="BV62366" s="38"/>
    </row>
    <row r="62367" spans="44:74">
      <c r="AR62367" s="8"/>
      <c r="BV62367" s="38"/>
    </row>
    <row r="62368" spans="44:74">
      <c r="AR62368" s="8"/>
      <c r="BV62368" s="38"/>
    </row>
    <row r="62369" spans="44:74">
      <c r="AR62369" s="8"/>
      <c r="BV62369" s="38"/>
    </row>
    <row r="62370" spans="44:74">
      <c r="AR62370" s="8"/>
      <c r="BV62370" s="38"/>
    </row>
    <row r="62371" spans="44:74">
      <c r="AR62371" s="8"/>
      <c r="BV62371" s="38"/>
    </row>
    <row r="62372" spans="44:74">
      <c r="AR62372" s="8"/>
      <c r="BV62372" s="38"/>
    </row>
    <row r="62373" spans="44:74">
      <c r="AR62373" s="8"/>
      <c r="BV62373" s="38"/>
    </row>
    <row r="62374" spans="44:74">
      <c r="AR62374" s="8"/>
      <c r="BV62374" s="38"/>
    </row>
    <row r="62375" spans="44:74">
      <c r="AR62375" s="8"/>
      <c r="BV62375" s="38"/>
    </row>
    <row r="62376" spans="44:74">
      <c r="AR62376" s="8"/>
      <c r="BV62376" s="38"/>
    </row>
    <row r="62377" spans="44:74">
      <c r="AR62377" s="8"/>
      <c r="BV62377" s="38"/>
    </row>
    <row r="62378" spans="44:74">
      <c r="AR62378" s="8"/>
      <c r="BV62378" s="38"/>
    </row>
    <row r="62379" spans="44:74">
      <c r="AR62379" s="8"/>
      <c r="BV62379" s="38"/>
    </row>
    <row r="62380" spans="44:74">
      <c r="AR62380" s="8"/>
      <c r="BV62380" s="38"/>
    </row>
    <row r="62381" spans="44:74">
      <c r="AR62381" s="8"/>
      <c r="BV62381" s="38"/>
    </row>
    <row r="62382" spans="44:74">
      <c r="AR62382" s="8"/>
      <c r="BV62382" s="38"/>
    </row>
    <row r="62383" spans="44:74">
      <c r="AR62383" s="8"/>
      <c r="BV62383" s="38"/>
    </row>
    <row r="62384" spans="44:74">
      <c r="AR62384" s="8"/>
      <c r="BV62384" s="38"/>
    </row>
    <row r="62385" spans="44:74">
      <c r="AR62385" s="8"/>
      <c r="BV62385" s="38"/>
    </row>
    <row r="62386" spans="44:74">
      <c r="AR62386" s="8"/>
      <c r="BV62386" s="38"/>
    </row>
    <row r="62387" spans="44:74">
      <c r="AR62387" s="8"/>
      <c r="BV62387" s="38"/>
    </row>
    <row r="62388" spans="44:74">
      <c r="AR62388" s="8"/>
      <c r="BV62388" s="38"/>
    </row>
    <row r="62389" spans="44:74">
      <c r="AR62389" s="8"/>
      <c r="BV62389" s="38"/>
    </row>
    <row r="62390" spans="44:74">
      <c r="AR62390" s="8"/>
      <c r="BV62390" s="38"/>
    </row>
    <row r="62391" spans="44:74">
      <c r="AR62391" s="8"/>
      <c r="BV62391" s="38"/>
    </row>
    <row r="62392" spans="44:74">
      <c r="AR62392" s="8"/>
      <c r="BV62392" s="38"/>
    </row>
    <row r="62393" spans="44:74">
      <c r="AR62393" s="8"/>
      <c r="BV62393" s="38"/>
    </row>
    <row r="62394" spans="44:74">
      <c r="AR62394" s="8"/>
      <c r="BV62394" s="38"/>
    </row>
    <row r="62395" spans="44:74">
      <c r="AR62395" s="8"/>
      <c r="BV62395" s="38"/>
    </row>
    <row r="62396" spans="44:74">
      <c r="AR62396" s="8"/>
      <c r="BV62396" s="38"/>
    </row>
    <row r="62397" spans="44:74">
      <c r="AR62397" s="8"/>
      <c r="BV62397" s="38"/>
    </row>
    <row r="62398" spans="44:74">
      <c r="AR62398" s="8"/>
      <c r="BV62398" s="38"/>
    </row>
    <row r="62399" spans="44:74">
      <c r="AR62399" s="8"/>
      <c r="BV62399" s="38"/>
    </row>
    <row r="62400" spans="44:74">
      <c r="AR62400" s="8"/>
      <c r="BV62400" s="38"/>
    </row>
    <row r="62401" spans="44:74">
      <c r="AR62401" s="8"/>
      <c r="BV62401" s="38"/>
    </row>
    <row r="62402" spans="44:74">
      <c r="AR62402" s="8"/>
      <c r="BV62402" s="38"/>
    </row>
    <row r="62403" spans="44:74">
      <c r="AR62403" s="8"/>
      <c r="BV62403" s="38"/>
    </row>
    <row r="62404" spans="44:74">
      <c r="AR62404" s="8"/>
      <c r="BV62404" s="38"/>
    </row>
    <row r="62405" spans="44:74">
      <c r="AR62405" s="8"/>
      <c r="BV62405" s="38"/>
    </row>
    <row r="62406" spans="44:74">
      <c r="AR62406" s="8"/>
      <c r="BV62406" s="38"/>
    </row>
    <row r="62407" spans="44:74">
      <c r="AR62407" s="8"/>
      <c r="BV62407" s="38"/>
    </row>
    <row r="62408" spans="44:74">
      <c r="AR62408" s="8"/>
      <c r="BV62408" s="38"/>
    </row>
    <row r="62409" spans="44:74">
      <c r="AR62409" s="8"/>
      <c r="BV62409" s="38"/>
    </row>
    <row r="62410" spans="44:74">
      <c r="AR62410" s="8"/>
      <c r="BV62410" s="38"/>
    </row>
    <row r="62411" spans="44:74">
      <c r="AR62411" s="8"/>
      <c r="BV62411" s="38"/>
    </row>
    <row r="62412" spans="44:74">
      <c r="AR62412" s="8"/>
      <c r="BV62412" s="38"/>
    </row>
    <row r="62413" spans="44:74">
      <c r="AR62413" s="8"/>
      <c r="BV62413" s="38"/>
    </row>
    <row r="62414" spans="44:74">
      <c r="AR62414" s="8"/>
      <c r="BV62414" s="38"/>
    </row>
    <row r="62415" spans="44:74">
      <c r="AR62415" s="8"/>
      <c r="BV62415" s="38"/>
    </row>
    <row r="62416" spans="44:74">
      <c r="AR62416" s="8"/>
      <c r="BV62416" s="38"/>
    </row>
    <row r="62417" spans="44:74">
      <c r="AR62417" s="8"/>
      <c r="BV62417" s="38"/>
    </row>
    <row r="62418" spans="44:74">
      <c r="AR62418" s="8"/>
      <c r="BV62418" s="38"/>
    </row>
    <row r="62419" spans="44:74">
      <c r="AR62419" s="8"/>
      <c r="BV62419" s="38"/>
    </row>
    <row r="62420" spans="44:74">
      <c r="AR62420" s="8"/>
      <c r="BV62420" s="38"/>
    </row>
    <row r="62421" spans="44:74">
      <c r="AR62421" s="8"/>
      <c r="BV62421" s="38"/>
    </row>
    <row r="62422" spans="44:74">
      <c r="AR62422" s="8"/>
      <c r="BV62422" s="38"/>
    </row>
    <row r="62423" spans="44:74">
      <c r="AR62423" s="8"/>
      <c r="BV62423" s="38"/>
    </row>
    <row r="62424" spans="44:74">
      <c r="AR62424" s="8"/>
      <c r="BV62424" s="38"/>
    </row>
    <row r="62425" spans="44:74">
      <c r="AR62425" s="8"/>
      <c r="BV62425" s="38"/>
    </row>
    <row r="62426" spans="44:74">
      <c r="AR62426" s="8"/>
      <c r="BV62426" s="38"/>
    </row>
    <row r="62427" spans="44:74">
      <c r="AR62427" s="8"/>
      <c r="BV62427" s="38"/>
    </row>
    <row r="62428" spans="44:74">
      <c r="AR62428" s="8"/>
      <c r="BV62428" s="38"/>
    </row>
    <row r="62429" spans="44:74">
      <c r="AR62429" s="8"/>
      <c r="BV62429" s="38"/>
    </row>
    <row r="62430" spans="44:74">
      <c r="AR62430" s="8"/>
      <c r="BV62430" s="38"/>
    </row>
    <row r="62431" spans="44:74">
      <c r="AR62431" s="8"/>
      <c r="BV62431" s="38"/>
    </row>
    <row r="62432" spans="44:74">
      <c r="AR62432" s="8"/>
      <c r="BV62432" s="38"/>
    </row>
    <row r="62433" spans="44:74">
      <c r="AR62433" s="8"/>
      <c r="BV62433" s="38"/>
    </row>
    <row r="62434" spans="44:74">
      <c r="AR62434" s="8"/>
      <c r="BV62434" s="38"/>
    </row>
    <row r="62435" spans="44:74">
      <c r="AR62435" s="8"/>
      <c r="BV62435" s="38"/>
    </row>
    <row r="62436" spans="44:74">
      <c r="AR62436" s="8"/>
      <c r="BV62436" s="38"/>
    </row>
    <row r="62437" spans="44:74">
      <c r="AR62437" s="8"/>
      <c r="BV62437" s="38"/>
    </row>
    <row r="62438" spans="44:74">
      <c r="AR62438" s="8"/>
      <c r="BV62438" s="38"/>
    </row>
    <row r="62439" spans="44:74">
      <c r="AR62439" s="8"/>
      <c r="BV62439" s="38"/>
    </row>
    <row r="62440" spans="44:74">
      <c r="AR62440" s="8"/>
      <c r="BV62440" s="38"/>
    </row>
    <row r="62441" spans="44:74">
      <c r="AR62441" s="8"/>
      <c r="BV62441" s="38"/>
    </row>
    <row r="62442" spans="44:74">
      <c r="AR62442" s="8"/>
      <c r="BV62442" s="38"/>
    </row>
    <row r="62443" spans="44:74">
      <c r="AR62443" s="8"/>
      <c r="BV62443" s="38"/>
    </row>
    <row r="62444" spans="44:74">
      <c r="AR62444" s="8"/>
      <c r="BV62444" s="38"/>
    </row>
    <row r="62445" spans="44:74">
      <c r="AR62445" s="8"/>
      <c r="BV62445" s="38"/>
    </row>
    <row r="62446" spans="44:74">
      <c r="AR62446" s="8"/>
      <c r="BV62446" s="38"/>
    </row>
    <row r="62447" spans="44:74">
      <c r="AR62447" s="8"/>
      <c r="BV62447" s="38"/>
    </row>
    <row r="62448" spans="44:74">
      <c r="AR62448" s="8"/>
      <c r="BV62448" s="38"/>
    </row>
    <row r="62449" spans="44:74">
      <c r="AR62449" s="8"/>
      <c r="BV62449" s="38"/>
    </row>
    <row r="62450" spans="44:74">
      <c r="AR62450" s="8"/>
      <c r="BV62450" s="38"/>
    </row>
    <row r="62451" spans="44:74">
      <c r="AR62451" s="8"/>
      <c r="BV62451" s="38"/>
    </row>
    <row r="62452" spans="44:74">
      <c r="AR62452" s="8"/>
      <c r="BV62452" s="38"/>
    </row>
    <row r="62453" spans="44:74">
      <c r="AR62453" s="8"/>
      <c r="BV62453" s="38"/>
    </row>
    <row r="62454" spans="44:74">
      <c r="AR62454" s="8"/>
      <c r="BV62454" s="38"/>
    </row>
    <row r="62455" spans="44:74">
      <c r="AR62455" s="8"/>
      <c r="BV62455" s="38"/>
    </row>
    <row r="62456" spans="44:74">
      <c r="AR62456" s="8"/>
      <c r="BV62456" s="38"/>
    </row>
    <row r="62457" spans="44:74">
      <c r="AR62457" s="8"/>
      <c r="BV62457" s="38"/>
    </row>
    <row r="62458" spans="44:74">
      <c r="AR62458" s="8"/>
      <c r="BV62458" s="38"/>
    </row>
    <row r="62459" spans="44:74">
      <c r="AR62459" s="8"/>
      <c r="BV62459" s="38"/>
    </row>
    <row r="62460" spans="44:74">
      <c r="AR62460" s="8"/>
      <c r="BV62460" s="38"/>
    </row>
    <row r="62461" spans="44:74">
      <c r="AR62461" s="8"/>
      <c r="BV62461" s="38"/>
    </row>
    <row r="62462" spans="44:74">
      <c r="AR62462" s="8"/>
      <c r="BV62462" s="38"/>
    </row>
    <row r="62463" spans="44:74">
      <c r="AR62463" s="8"/>
      <c r="BV62463" s="38"/>
    </row>
    <row r="62464" spans="44:74">
      <c r="AR62464" s="8"/>
      <c r="BV62464" s="38"/>
    </row>
    <row r="62465" spans="44:74">
      <c r="AR62465" s="8"/>
      <c r="BV62465" s="38"/>
    </row>
    <row r="62466" spans="44:74">
      <c r="AR62466" s="8"/>
      <c r="BV62466" s="38"/>
    </row>
    <row r="62467" spans="44:74">
      <c r="AR62467" s="8"/>
      <c r="BV62467" s="38"/>
    </row>
    <row r="62468" spans="44:74">
      <c r="AR62468" s="8"/>
      <c r="BV62468" s="38"/>
    </row>
    <row r="62469" spans="44:74">
      <c r="AR62469" s="8"/>
      <c r="BV62469" s="38"/>
    </row>
    <row r="62470" spans="44:74">
      <c r="AR62470" s="8"/>
      <c r="BV62470" s="38"/>
    </row>
    <row r="62471" spans="44:74">
      <c r="AR62471" s="8"/>
      <c r="BV62471" s="38"/>
    </row>
    <row r="62472" spans="44:74">
      <c r="AR62472" s="8"/>
      <c r="BV62472" s="38"/>
    </row>
    <row r="62473" spans="44:74">
      <c r="AR62473" s="8"/>
      <c r="BV62473" s="38"/>
    </row>
    <row r="62474" spans="44:74">
      <c r="AR62474" s="8"/>
      <c r="BV62474" s="38"/>
    </row>
    <row r="62475" spans="44:74">
      <c r="AR62475" s="8"/>
      <c r="BV62475" s="38"/>
    </row>
    <row r="62476" spans="44:74">
      <c r="AR62476" s="8"/>
      <c r="BV62476" s="38"/>
    </row>
    <row r="62477" spans="44:74">
      <c r="AR62477" s="8"/>
      <c r="BV62477" s="38"/>
    </row>
    <row r="62478" spans="44:74">
      <c r="AR62478" s="8"/>
      <c r="BV62478" s="38"/>
    </row>
    <row r="62479" spans="44:74">
      <c r="AR62479" s="8"/>
      <c r="BV62479" s="38"/>
    </row>
    <row r="62480" spans="44:74">
      <c r="AR62480" s="8"/>
      <c r="BV62480" s="38"/>
    </row>
    <row r="62481" spans="44:74">
      <c r="AR62481" s="8"/>
      <c r="BV62481" s="38"/>
    </row>
    <row r="62482" spans="44:74">
      <c r="AR62482" s="8"/>
      <c r="BV62482" s="38"/>
    </row>
    <row r="62483" spans="44:74">
      <c r="AR62483" s="8"/>
      <c r="BV62483" s="38"/>
    </row>
    <row r="62484" spans="44:74">
      <c r="AR62484" s="8"/>
      <c r="BV62484" s="38"/>
    </row>
    <row r="62485" spans="44:74">
      <c r="AR62485" s="8"/>
      <c r="BV62485" s="38"/>
    </row>
    <row r="62486" spans="44:74">
      <c r="AR62486" s="8"/>
      <c r="BV62486" s="38"/>
    </row>
    <row r="62487" spans="44:74">
      <c r="AR62487" s="8"/>
      <c r="BV62487" s="38"/>
    </row>
    <row r="62488" spans="44:74">
      <c r="AR62488" s="8"/>
      <c r="BV62488" s="38"/>
    </row>
    <row r="62489" spans="44:74">
      <c r="AR62489" s="8"/>
      <c r="BV62489" s="38"/>
    </row>
    <row r="62490" spans="44:74">
      <c r="AR62490" s="8"/>
      <c r="BV62490" s="38"/>
    </row>
    <row r="62491" spans="44:74">
      <c r="AR62491" s="8"/>
      <c r="BV62491" s="38"/>
    </row>
    <row r="62492" spans="44:74">
      <c r="AR62492" s="8"/>
      <c r="BV62492" s="38"/>
    </row>
    <row r="62493" spans="44:74">
      <c r="AR62493" s="8"/>
      <c r="BV62493" s="38"/>
    </row>
    <row r="62494" spans="44:74">
      <c r="AR62494" s="8"/>
      <c r="BV62494" s="38"/>
    </row>
    <row r="62495" spans="44:74">
      <c r="AR62495" s="8"/>
      <c r="BV62495" s="38"/>
    </row>
    <row r="62496" spans="44:74">
      <c r="AR62496" s="8"/>
      <c r="BV62496" s="38"/>
    </row>
    <row r="62497" spans="44:74">
      <c r="AR62497" s="8"/>
      <c r="BV62497" s="38"/>
    </row>
    <row r="62498" spans="44:74">
      <c r="AR62498" s="8"/>
      <c r="BV62498" s="38"/>
    </row>
    <row r="62499" spans="44:74">
      <c r="AR62499" s="8"/>
      <c r="BV62499" s="38"/>
    </row>
    <row r="62500" spans="44:74">
      <c r="AR62500" s="8"/>
      <c r="BV62500" s="38"/>
    </row>
    <row r="62501" spans="44:74">
      <c r="AR62501" s="8"/>
      <c r="BV62501" s="38"/>
    </row>
    <row r="62502" spans="44:74">
      <c r="AR62502" s="8"/>
      <c r="BV62502" s="38"/>
    </row>
    <row r="62503" spans="44:74">
      <c r="AR62503" s="8"/>
      <c r="BV62503" s="38"/>
    </row>
    <row r="62504" spans="44:74">
      <c r="AR62504" s="8"/>
      <c r="BV62504" s="38"/>
    </row>
    <row r="62505" spans="44:74">
      <c r="AR62505" s="8"/>
      <c r="BV62505" s="38"/>
    </row>
    <row r="62506" spans="44:74">
      <c r="AR62506" s="8"/>
      <c r="BV62506" s="38"/>
    </row>
    <row r="62507" spans="44:74">
      <c r="AR62507" s="8"/>
      <c r="BV62507" s="38"/>
    </row>
    <row r="62508" spans="44:74">
      <c r="AR62508" s="8"/>
      <c r="BV62508" s="38"/>
    </row>
    <row r="62509" spans="44:74">
      <c r="AR62509" s="8"/>
      <c r="BV62509" s="38"/>
    </row>
    <row r="62510" spans="44:74">
      <c r="AR62510" s="8"/>
      <c r="BV62510" s="38"/>
    </row>
    <row r="62511" spans="44:74">
      <c r="AR62511" s="8"/>
      <c r="BV62511" s="38"/>
    </row>
    <row r="62512" spans="44:74">
      <c r="AR62512" s="8"/>
      <c r="BV62512" s="38"/>
    </row>
    <row r="62513" spans="44:74">
      <c r="AR62513" s="8"/>
      <c r="BV62513" s="38"/>
    </row>
    <row r="62514" spans="44:74">
      <c r="AR62514" s="8"/>
      <c r="BV62514" s="38"/>
    </row>
    <row r="62515" spans="44:74">
      <c r="AR62515" s="8"/>
      <c r="BV62515" s="38"/>
    </row>
    <row r="62516" spans="44:74">
      <c r="AR62516" s="8"/>
      <c r="BV62516" s="38"/>
    </row>
    <row r="62517" spans="44:74">
      <c r="AR62517" s="8"/>
      <c r="BV62517" s="38"/>
    </row>
    <row r="62518" spans="44:74">
      <c r="AR62518" s="8"/>
      <c r="BV62518" s="38"/>
    </row>
    <row r="62519" spans="44:74">
      <c r="AR62519" s="8"/>
      <c r="BV62519" s="38"/>
    </row>
    <row r="62520" spans="44:74">
      <c r="AR62520" s="8"/>
      <c r="BV62520" s="38"/>
    </row>
    <row r="62521" spans="44:74">
      <c r="AR62521" s="8"/>
      <c r="BV62521" s="38"/>
    </row>
    <row r="62522" spans="44:74">
      <c r="AR62522" s="8"/>
      <c r="BV62522" s="38"/>
    </row>
    <row r="62523" spans="44:74">
      <c r="AR62523" s="8"/>
      <c r="BV62523" s="38"/>
    </row>
    <row r="62524" spans="44:74">
      <c r="AR62524" s="8"/>
      <c r="BV62524" s="38"/>
    </row>
    <row r="62525" spans="44:74">
      <c r="AR62525" s="8"/>
      <c r="BV62525" s="38"/>
    </row>
    <row r="62526" spans="44:74">
      <c r="AR62526" s="8"/>
      <c r="BV62526" s="38"/>
    </row>
    <row r="62527" spans="44:74">
      <c r="AR62527" s="8"/>
      <c r="BV62527" s="38"/>
    </row>
    <row r="62528" spans="44:74">
      <c r="AR62528" s="8"/>
      <c r="BV62528" s="38"/>
    </row>
    <row r="62529" spans="44:74">
      <c r="AR62529" s="8"/>
      <c r="BV62529" s="38"/>
    </row>
    <row r="62530" spans="44:74">
      <c r="AR62530" s="8"/>
      <c r="BV62530" s="38"/>
    </row>
    <row r="62531" spans="44:74">
      <c r="AR62531" s="8"/>
      <c r="BV62531" s="38"/>
    </row>
    <row r="62532" spans="44:74">
      <c r="AR62532" s="8"/>
      <c r="BV62532" s="38"/>
    </row>
    <row r="62533" spans="44:74">
      <c r="AR62533" s="8"/>
      <c r="BV62533" s="38"/>
    </row>
    <row r="62534" spans="44:74">
      <c r="AR62534" s="8"/>
      <c r="BV62534" s="38"/>
    </row>
    <row r="62535" spans="44:74">
      <c r="AR62535" s="8"/>
      <c r="BV62535" s="38"/>
    </row>
    <row r="62536" spans="44:74">
      <c r="AR62536" s="8"/>
      <c r="BV62536" s="38"/>
    </row>
    <row r="62537" spans="44:74">
      <c r="AR62537" s="8"/>
      <c r="BV62537" s="38"/>
    </row>
    <row r="62538" spans="44:74">
      <c r="AR62538" s="8"/>
      <c r="BV62538" s="38"/>
    </row>
    <row r="62539" spans="44:74">
      <c r="AR62539" s="8"/>
      <c r="BV62539" s="38"/>
    </row>
    <row r="62540" spans="44:74">
      <c r="AR62540" s="8"/>
      <c r="BV62540" s="38"/>
    </row>
    <row r="62541" spans="44:74">
      <c r="AR62541" s="8"/>
      <c r="BV62541" s="38"/>
    </row>
    <row r="62542" spans="44:74">
      <c r="AR62542" s="8"/>
      <c r="BV62542" s="38"/>
    </row>
    <row r="62543" spans="44:74">
      <c r="AR62543" s="8"/>
      <c r="BV62543" s="38"/>
    </row>
    <row r="62544" spans="44:74">
      <c r="AR62544" s="8"/>
      <c r="BV62544" s="38"/>
    </row>
    <row r="62545" spans="44:74">
      <c r="AR62545" s="8"/>
      <c r="BV62545" s="38"/>
    </row>
    <row r="62546" spans="44:74">
      <c r="AR62546" s="8"/>
      <c r="BV62546" s="38"/>
    </row>
    <row r="62547" spans="44:74">
      <c r="AR62547" s="8"/>
      <c r="BV62547" s="38"/>
    </row>
    <row r="62548" spans="44:74">
      <c r="AR62548" s="8"/>
      <c r="BV62548" s="38"/>
    </row>
    <row r="62549" spans="44:74">
      <c r="AR62549" s="8"/>
      <c r="BV62549" s="38"/>
    </row>
    <row r="62550" spans="44:74">
      <c r="AR62550" s="8"/>
      <c r="BV62550" s="38"/>
    </row>
    <row r="62551" spans="44:74">
      <c r="AR62551" s="8"/>
      <c r="BV62551" s="38"/>
    </row>
    <row r="62552" spans="44:74">
      <c r="AR62552" s="8"/>
      <c r="BV62552" s="38"/>
    </row>
    <row r="62553" spans="44:74">
      <c r="AR62553" s="8"/>
      <c r="BV62553" s="38"/>
    </row>
    <row r="62554" spans="44:74">
      <c r="AR62554" s="8"/>
      <c r="BV62554" s="38"/>
    </row>
    <row r="62555" spans="44:74">
      <c r="AR62555" s="8"/>
      <c r="BV62555" s="38"/>
    </row>
    <row r="62556" spans="44:74">
      <c r="AR62556" s="8"/>
      <c r="BV62556" s="38"/>
    </row>
    <row r="62557" spans="44:74">
      <c r="AR62557" s="8"/>
      <c r="BV62557" s="38"/>
    </row>
    <row r="62558" spans="44:74">
      <c r="AR62558" s="8"/>
      <c r="BV62558" s="38"/>
    </row>
    <row r="62559" spans="44:74">
      <c r="AR62559" s="8"/>
      <c r="BV62559" s="38"/>
    </row>
    <row r="62560" spans="44:74">
      <c r="AR62560" s="8"/>
      <c r="BV62560" s="38"/>
    </row>
    <row r="62561" spans="44:74">
      <c r="AR62561" s="8"/>
      <c r="BV62561" s="38"/>
    </row>
    <row r="62562" spans="44:74">
      <c r="AR62562" s="8"/>
      <c r="BV62562" s="38"/>
    </row>
    <row r="62563" spans="44:74">
      <c r="AR62563" s="8"/>
      <c r="BV62563" s="38"/>
    </row>
    <row r="62564" spans="44:74">
      <c r="AR62564" s="8"/>
      <c r="BV62564" s="38"/>
    </row>
    <row r="62565" spans="44:74">
      <c r="AR62565" s="8"/>
      <c r="BV62565" s="38"/>
    </row>
    <row r="62566" spans="44:74">
      <c r="AR62566" s="8"/>
      <c r="BV62566" s="38"/>
    </row>
    <row r="62567" spans="44:74">
      <c r="AR62567" s="8"/>
      <c r="BV62567" s="38"/>
    </row>
    <row r="62568" spans="44:74">
      <c r="AR62568" s="8"/>
      <c r="BV62568" s="38"/>
    </row>
    <row r="62569" spans="44:74">
      <c r="AR62569" s="8"/>
      <c r="BV62569" s="38"/>
    </row>
    <row r="62570" spans="44:74">
      <c r="AR62570" s="8"/>
      <c r="BV62570" s="38"/>
    </row>
    <row r="62571" spans="44:74">
      <c r="AR62571" s="8"/>
      <c r="BV62571" s="38"/>
    </row>
    <row r="62572" spans="44:74">
      <c r="AR62572" s="8"/>
      <c r="BV62572" s="38"/>
    </row>
    <row r="62573" spans="44:74">
      <c r="AR62573" s="8"/>
      <c r="BV62573" s="38"/>
    </row>
    <row r="62574" spans="44:74">
      <c r="AR62574" s="8"/>
      <c r="BV62574" s="38"/>
    </row>
    <row r="62575" spans="44:74">
      <c r="AR62575" s="8"/>
      <c r="BV62575" s="38"/>
    </row>
    <row r="62576" spans="44:74">
      <c r="AR62576" s="8"/>
      <c r="BV62576" s="38"/>
    </row>
    <row r="62577" spans="44:74">
      <c r="AR62577" s="8"/>
      <c r="BV62577" s="38"/>
    </row>
    <row r="62578" spans="44:74">
      <c r="AR62578" s="8"/>
      <c r="BV62578" s="38"/>
    </row>
    <row r="62579" spans="44:74">
      <c r="AR62579" s="8"/>
      <c r="BV62579" s="38"/>
    </row>
    <row r="62580" spans="44:74">
      <c r="AR62580" s="8"/>
      <c r="BV62580" s="38"/>
    </row>
    <row r="62581" spans="44:74">
      <c r="AR62581" s="8"/>
      <c r="BV62581" s="38"/>
    </row>
    <row r="62582" spans="44:74">
      <c r="AR62582" s="8"/>
      <c r="BV62582" s="38"/>
    </row>
    <row r="62583" spans="44:74">
      <c r="AR62583" s="8"/>
      <c r="BV62583" s="38"/>
    </row>
    <row r="62584" spans="44:74">
      <c r="AR62584" s="8"/>
      <c r="BV62584" s="38"/>
    </row>
    <row r="62585" spans="44:74">
      <c r="AR62585" s="8"/>
      <c r="BV62585" s="38"/>
    </row>
    <row r="62586" spans="44:74">
      <c r="AR62586" s="8"/>
      <c r="BV62586" s="38"/>
    </row>
    <row r="62587" spans="44:74">
      <c r="AR62587" s="8"/>
      <c r="BV62587" s="38"/>
    </row>
    <row r="62588" spans="44:74">
      <c r="AR62588" s="8"/>
      <c r="BV62588" s="38"/>
    </row>
    <row r="62589" spans="44:74">
      <c r="AR62589" s="8"/>
      <c r="BV62589" s="38"/>
    </row>
    <row r="62590" spans="44:74">
      <c r="AR62590" s="8"/>
      <c r="BV62590" s="38"/>
    </row>
    <row r="62591" spans="44:74">
      <c r="AR62591" s="8"/>
      <c r="BV62591" s="38"/>
    </row>
    <row r="62592" spans="44:74">
      <c r="AR62592" s="8"/>
      <c r="BV62592" s="38"/>
    </row>
    <row r="62593" spans="44:74">
      <c r="AR62593" s="8"/>
      <c r="BV62593" s="38"/>
    </row>
    <row r="62594" spans="44:74">
      <c r="AR62594" s="8"/>
      <c r="BV62594" s="38"/>
    </row>
    <row r="62595" spans="44:74">
      <c r="AR62595" s="8"/>
      <c r="BV62595" s="38"/>
    </row>
    <row r="62596" spans="44:74">
      <c r="AR62596" s="8"/>
      <c r="BV62596" s="38"/>
    </row>
    <row r="62597" spans="44:74">
      <c r="AR62597" s="8"/>
      <c r="BV62597" s="38"/>
    </row>
    <row r="62598" spans="44:74">
      <c r="AR62598" s="8"/>
      <c r="BV62598" s="38"/>
    </row>
    <row r="62599" spans="44:74">
      <c r="AR62599" s="8"/>
      <c r="BV62599" s="38"/>
    </row>
    <row r="62600" spans="44:74">
      <c r="AR62600" s="8"/>
      <c r="BV62600" s="38"/>
    </row>
    <row r="62601" spans="44:74">
      <c r="AR62601" s="8"/>
      <c r="BV62601" s="38"/>
    </row>
    <row r="62602" spans="44:74">
      <c r="AR62602" s="8"/>
      <c r="BV62602" s="38"/>
    </row>
    <row r="62603" spans="44:74">
      <c r="AR62603" s="8"/>
      <c r="BV62603" s="38"/>
    </row>
    <row r="62604" spans="44:74">
      <c r="AR62604" s="8"/>
      <c r="BV62604" s="38"/>
    </row>
    <row r="62605" spans="44:74">
      <c r="AR62605" s="8"/>
      <c r="BV62605" s="38"/>
    </row>
    <row r="62606" spans="44:74">
      <c r="AR62606" s="8"/>
      <c r="BV62606" s="38"/>
    </row>
    <row r="62607" spans="44:74">
      <c r="AR62607" s="8"/>
      <c r="BV62607" s="38"/>
    </row>
    <row r="62608" spans="44:74">
      <c r="AR62608" s="8"/>
      <c r="BV62608" s="38"/>
    </row>
    <row r="62609" spans="44:74">
      <c r="AR62609" s="8"/>
      <c r="BV62609" s="38"/>
    </row>
    <row r="62610" spans="44:74">
      <c r="AR62610" s="8"/>
      <c r="BV62610" s="38"/>
    </row>
    <row r="62611" spans="44:74">
      <c r="AR62611" s="8"/>
      <c r="BV62611" s="38"/>
    </row>
    <row r="62612" spans="44:74">
      <c r="AR62612" s="8"/>
      <c r="BV62612" s="38"/>
    </row>
    <row r="62613" spans="44:74">
      <c r="AR62613" s="8"/>
      <c r="BV62613" s="38"/>
    </row>
    <row r="62614" spans="44:74">
      <c r="AR62614" s="8"/>
      <c r="BV62614" s="38"/>
    </row>
    <row r="62615" spans="44:74">
      <c r="AR62615" s="8"/>
      <c r="BV62615" s="38"/>
    </row>
    <row r="62616" spans="44:74">
      <c r="AR62616" s="8"/>
      <c r="BV62616" s="38"/>
    </row>
    <row r="62617" spans="44:74">
      <c r="AR62617" s="8"/>
      <c r="BV62617" s="38"/>
    </row>
    <row r="62618" spans="44:74">
      <c r="AR62618" s="8"/>
      <c r="BV62618" s="38"/>
    </row>
    <row r="62619" spans="44:74">
      <c r="AR62619" s="8"/>
      <c r="BV62619" s="38"/>
    </row>
    <row r="62620" spans="44:74">
      <c r="AR62620" s="8"/>
      <c r="BV62620" s="38"/>
    </row>
    <row r="62621" spans="44:74">
      <c r="AR62621" s="8"/>
      <c r="BV62621" s="38"/>
    </row>
    <row r="62622" spans="44:74">
      <c r="AR62622" s="8"/>
      <c r="BV62622" s="38"/>
    </row>
    <row r="62623" spans="44:74">
      <c r="AR62623" s="8"/>
      <c r="BV62623" s="38"/>
    </row>
    <row r="62624" spans="44:74">
      <c r="AR62624" s="8"/>
      <c r="BV62624" s="38"/>
    </row>
    <row r="62625" spans="44:74">
      <c r="AR62625" s="8"/>
      <c r="BV62625" s="38"/>
    </row>
    <row r="62626" spans="44:74">
      <c r="AR62626" s="8"/>
      <c r="BV62626" s="38"/>
    </row>
    <row r="62627" spans="44:74">
      <c r="AR62627" s="8"/>
      <c r="BV62627" s="38"/>
    </row>
    <row r="62628" spans="44:74">
      <c r="AR62628" s="8"/>
      <c r="BV62628" s="38"/>
    </row>
    <row r="62629" spans="44:74">
      <c r="AR62629" s="8"/>
      <c r="BV62629" s="38"/>
    </row>
    <row r="62630" spans="44:74">
      <c r="AR62630" s="8"/>
      <c r="BV62630" s="38"/>
    </row>
    <row r="62631" spans="44:74">
      <c r="AR62631" s="8"/>
      <c r="BV62631" s="38"/>
    </row>
    <row r="62632" spans="44:74">
      <c r="AR62632" s="8"/>
      <c r="BV62632" s="38"/>
    </row>
    <row r="62633" spans="44:74">
      <c r="AR62633" s="8"/>
      <c r="BV62633" s="38"/>
    </row>
    <row r="62634" spans="44:74">
      <c r="AR62634" s="8"/>
      <c r="BV62634" s="38"/>
    </row>
    <row r="62635" spans="44:74">
      <c r="AR62635" s="8"/>
      <c r="BV62635" s="38"/>
    </row>
    <row r="62636" spans="44:74">
      <c r="AR62636" s="8"/>
      <c r="BV62636" s="38"/>
    </row>
    <row r="62637" spans="44:74">
      <c r="AR62637" s="8"/>
      <c r="BV62637" s="38"/>
    </row>
    <row r="62638" spans="44:74">
      <c r="AR62638" s="8"/>
      <c r="BV62638" s="38"/>
    </row>
    <row r="62639" spans="44:74">
      <c r="AR62639" s="8"/>
      <c r="BV62639" s="38"/>
    </row>
    <row r="62640" spans="44:74">
      <c r="AR62640" s="8"/>
      <c r="BV62640" s="38"/>
    </row>
    <row r="62641" spans="44:74">
      <c r="AR62641" s="8"/>
      <c r="BV62641" s="38"/>
    </row>
    <row r="62642" spans="44:74">
      <c r="AR62642" s="8"/>
      <c r="BV62642" s="38"/>
    </row>
    <row r="62643" spans="44:74">
      <c r="AR62643" s="8"/>
      <c r="BV62643" s="38"/>
    </row>
    <row r="62644" spans="44:74">
      <c r="AR62644" s="8"/>
      <c r="BV62644" s="38"/>
    </row>
    <row r="62645" spans="44:74">
      <c r="AR62645" s="8"/>
      <c r="BV62645" s="38"/>
    </row>
    <row r="62646" spans="44:74">
      <c r="AR62646" s="8"/>
      <c r="BV62646" s="38"/>
    </row>
    <row r="62647" spans="44:74">
      <c r="AR62647" s="8"/>
      <c r="BV62647" s="38"/>
    </row>
    <row r="62648" spans="44:74">
      <c r="AR62648" s="8"/>
      <c r="BV62648" s="38"/>
    </row>
    <row r="62649" spans="44:74">
      <c r="AR62649" s="8"/>
      <c r="BV62649" s="38"/>
    </row>
    <row r="62650" spans="44:74">
      <c r="AR62650" s="8"/>
      <c r="BV62650" s="38"/>
    </row>
    <row r="62651" spans="44:74">
      <c r="AR62651" s="8"/>
      <c r="BV62651" s="38"/>
    </row>
    <row r="62652" spans="44:74">
      <c r="AR62652" s="8"/>
      <c r="BV62652" s="38"/>
    </row>
    <row r="62653" spans="44:74">
      <c r="AR62653" s="8"/>
      <c r="BV62653" s="38"/>
    </row>
    <row r="62654" spans="44:74">
      <c r="AR62654" s="8"/>
      <c r="BV62654" s="38"/>
    </row>
    <row r="62655" spans="44:74">
      <c r="AR62655" s="8"/>
      <c r="BV62655" s="38"/>
    </row>
    <row r="62656" spans="44:74">
      <c r="AR62656" s="8"/>
      <c r="BV62656" s="38"/>
    </row>
    <row r="62657" spans="44:74">
      <c r="AR62657" s="8"/>
      <c r="BV62657" s="38"/>
    </row>
    <row r="62658" spans="44:74">
      <c r="AR62658" s="8"/>
      <c r="BV62658" s="38"/>
    </row>
    <row r="62659" spans="44:74">
      <c r="AR62659" s="8"/>
      <c r="BV62659" s="38"/>
    </row>
    <row r="62660" spans="44:74">
      <c r="AR62660" s="8"/>
      <c r="BV62660" s="38"/>
    </row>
    <row r="62661" spans="44:74">
      <c r="AR62661" s="8"/>
      <c r="BV62661" s="38"/>
    </row>
    <row r="62662" spans="44:74">
      <c r="AR62662" s="8"/>
      <c r="BV62662" s="38"/>
    </row>
    <row r="62663" spans="44:74">
      <c r="AR62663" s="8"/>
      <c r="BV62663" s="38"/>
    </row>
    <row r="62664" spans="44:74">
      <c r="AR62664" s="8"/>
      <c r="BV62664" s="38"/>
    </row>
    <row r="62665" spans="44:74">
      <c r="AR62665" s="8"/>
      <c r="BV62665" s="38"/>
    </row>
    <row r="62666" spans="44:74">
      <c r="AR62666" s="8"/>
      <c r="BV62666" s="38"/>
    </row>
    <row r="62667" spans="44:74">
      <c r="AR62667" s="8"/>
      <c r="BV62667" s="38"/>
    </row>
    <row r="62668" spans="44:74">
      <c r="AR62668" s="8"/>
      <c r="BV62668" s="38"/>
    </row>
    <row r="62669" spans="44:74">
      <c r="AR62669" s="8"/>
      <c r="BV62669" s="38"/>
    </row>
    <row r="62670" spans="44:74">
      <c r="AR62670" s="8"/>
      <c r="BV62670" s="38"/>
    </row>
    <row r="62671" spans="44:74">
      <c r="AR62671" s="8"/>
      <c r="BV62671" s="38"/>
    </row>
    <row r="62672" spans="44:74">
      <c r="AR62672" s="8"/>
      <c r="BV62672" s="38"/>
    </row>
    <row r="62673" spans="44:74">
      <c r="AR62673" s="8"/>
      <c r="BV62673" s="38"/>
    </row>
    <row r="62674" spans="44:74">
      <c r="AR62674" s="8"/>
      <c r="BV62674" s="38"/>
    </row>
    <row r="62675" spans="44:74">
      <c r="AR62675" s="8"/>
      <c r="BV62675" s="38"/>
    </row>
    <row r="62676" spans="44:74">
      <c r="AR62676" s="8"/>
      <c r="BV62676" s="38"/>
    </row>
    <row r="62677" spans="44:74">
      <c r="AR62677" s="8"/>
      <c r="BV62677" s="38"/>
    </row>
    <row r="62678" spans="44:74">
      <c r="AR62678" s="8"/>
      <c r="BV62678" s="38"/>
    </row>
    <row r="62679" spans="44:74">
      <c r="AR62679" s="8"/>
      <c r="BV62679" s="38"/>
    </row>
    <row r="62680" spans="44:74">
      <c r="AR62680" s="8"/>
      <c r="BV62680" s="38"/>
    </row>
    <row r="62681" spans="44:74">
      <c r="AR62681" s="8"/>
      <c r="BV62681" s="38"/>
    </row>
    <row r="62682" spans="44:74">
      <c r="AR62682" s="8"/>
      <c r="BV62682" s="38"/>
    </row>
    <row r="62683" spans="44:74">
      <c r="AR62683" s="8"/>
      <c r="BV62683" s="38"/>
    </row>
    <row r="62684" spans="44:74">
      <c r="AR62684" s="8"/>
      <c r="BV62684" s="38"/>
    </row>
    <row r="62685" spans="44:74">
      <c r="AR62685" s="8"/>
      <c r="BV62685" s="38"/>
    </row>
    <row r="62686" spans="44:74">
      <c r="AR62686" s="8"/>
      <c r="BV62686" s="38"/>
    </row>
    <row r="62687" spans="44:74">
      <c r="AR62687" s="8"/>
      <c r="BV62687" s="38"/>
    </row>
    <row r="62688" spans="44:74">
      <c r="AR62688" s="8"/>
      <c r="BV62688" s="38"/>
    </row>
    <row r="62689" spans="44:74">
      <c r="AR62689" s="8"/>
      <c r="BV62689" s="38"/>
    </row>
    <row r="62690" spans="44:74">
      <c r="AR62690" s="8"/>
      <c r="BV62690" s="38"/>
    </row>
    <row r="62691" spans="44:74">
      <c r="AR62691" s="8"/>
      <c r="BV62691" s="38"/>
    </row>
    <row r="62692" spans="44:74">
      <c r="AR62692" s="8"/>
      <c r="BV62692" s="38"/>
    </row>
    <row r="62693" spans="44:74">
      <c r="AR62693" s="8"/>
      <c r="BV62693" s="38"/>
    </row>
    <row r="62694" spans="44:74">
      <c r="AR62694" s="8"/>
      <c r="BV62694" s="38"/>
    </row>
    <row r="62695" spans="44:74">
      <c r="AR62695" s="8"/>
      <c r="BV62695" s="38"/>
    </row>
    <row r="62696" spans="44:74">
      <c r="AR62696" s="8"/>
      <c r="BV62696" s="38"/>
    </row>
    <row r="62697" spans="44:74">
      <c r="AR62697" s="8"/>
      <c r="BV62697" s="38"/>
    </row>
    <row r="62698" spans="44:74">
      <c r="AR62698" s="8"/>
      <c r="BV62698" s="38"/>
    </row>
    <row r="62699" spans="44:74">
      <c r="AR62699" s="8"/>
      <c r="BV62699" s="38"/>
    </row>
    <row r="62700" spans="44:74">
      <c r="AR62700" s="8"/>
      <c r="BV62700" s="38"/>
    </row>
    <row r="62701" spans="44:74">
      <c r="AR62701" s="8"/>
      <c r="BV62701" s="38"/>
    </row>
    <row r="62702" spans="44:74">
      <c r="AR62702" s="8"/>
      <c r="BV62702" s="38"/>
    </row>
    <row r="62703" spans="44:74">
      <c r="AR62703" s="8"/>
      <c r="BV62703" s="38"/>
    </row>
    <row r="62704" spans="44:74">
      <c r="AR62704" s="8"/>
      <c r="BV62704" s="38"/>
    </row>
    <row r="62705" spans="44:74">
      <c r="AR62705" s="8"/>
      <c r="BV62705" s="38"/>
    </row>
    <row r="62706" spans="44:74">
      <c r="AR62706" s="8"/>
      <c r="BV62706" s="38"/>
    </row>
    <row r="62707" spans="44:74">
      <c r="AR62707" s="8"/>
      <c r="BV62707" s="38"/>
    </row>
    <row r="62708" spans="44:74">
      <c r="AR62708" s="8"/>
      <c r="BV62708" s="38"/>
    </row>
    <row r="62709" spans="44:74">
      <c r="AR62709" s="8"/>
      <c r="BV62709" s="38"/>
    </row>
    <row r="62710" spans="44:74">
      <c r="AR62710" s="8"/>
      <c r="BV62710" s="38"/>
    </row>
    <row r="62711" spans="44:74">
      <c r="AR62711" s="8"/>
      <c r="BV62711" s="38"/>
    </row>
    <row r="62712" spans="44:74">
      <c r="AR62712" s="8"/>
      <c r="BV62712" s="38"/>
    </row>
    <row r="62713" spans="44:74">
      <c r="AR62713" s="8"/>
      <c r="BV62713" s="38"/>
    </row>
    <row r="62714" spans="44:74">
      <c r="AR62714" s="8"/>
      <c r="BV62714" s="38"/>
    </row>
    <row r="62715" spans="44:74">
      <c r="AR62715" s="8"/>
      <c r="BV62715" s="38"/>
    </row>
    <row r="62716" spans="44:74">
      <c r="AR62716" s="8"/>
      <c r="BV62716" s="38"/>
    </row>
    <row r="62717" spans="44:74">
      <c r="AR62717" s="8"/>
      <c r="BV62717" s="38"/>
    </row>
    <row r="62718" spans="44:74">
      <c r="AR62718" s="8"/>
      <c r="BV62718" s="38"/>
    </row>
    <row r="62719" spans="44:74">
      <c r="AR62719" s="8"/>
      <c r="BV62719" s="38"/>
    </row>
    <row r="62720" spans="44:74">
      <c r="AR62720" s="8"/>
      <c r="BV62720" s="38"/>
    </row>
    <row r="62721" spans="44:74">
      <c r="AR62721" s="8"/>
      <c r="BV62721" s="38"/>
    </row>
    <row r="62722" spans="44:74">
      <c r="AR62722" s="8"/>
      <c r="BV62722" s="38"/>
    </row>
    <row r="62723" spans="44:74">
      <c r="AR62723" s="8"/>
      <c r="BV62723" s="38"/>
    </row>
    <row r="62724" spans="44:74">
      <c r="AR62724" s="8"/>
      <c r="BV62724" s="38"/>
    </row>
    <row r="62725" spans="44:74">
      <c r="AR62725" s="8"/>
      <c r="BV62725" s="38"/>
    </row>
    <row r="62726" spans="44:74">
      <c r="AR62726" s="8"/>
      <c r="BV62726" s="38"/>
    </row>
    <row r="62727" spans="44:74">
      <c r="AR62727" s="8"/>
      <c r="BV62727" s="38"/>
    </row>
    <row r="62728" spans="44:74">
      <c r="AR62728" s="8"/>
      <c r="BV62728" s="38"/>
    </row>
    <row r="62729" spans="44:74">
      <c r="AR62729" s="8"/>
      <c r="BV62729" s="38"/>
    </row>
    <row r="62730" spans="44:74">
      <c r="AR62730" s="8"/>
      <c r="BV62730" s="38"/>
    </row>
    <row r="62731" spans="44:74">
      <c r="AR62731" s="8"/>
      <c r="BV62731" s="38"/>
    </row>
    <row r="62732" spans="44:74">
      <c r="AR62732" s="8"/>
      <c r="BV62732" s="38"/>
    </row>
    <row r="62733" spans="44:74">
      <c r="AR62733" s="8"/>
      <c r="BV62733" s="38"/>
    </row>
    <row r="62734" spans="44:74">
      <c r="AR62734" s="8"/>
      <c r="BV62734" s="38"/>
    </row>
    <row r="62735" spans="44:74">
      <c r="AR62735" s="8"/>
      <c r="BV62735" s="38"/>
    </row>
    <row r="62736" spans="44:74">
      <c r="AR62736" s="8"/>
      <c r="BV62736" s="38"/>
    </row>
    <row r="62737" spans="44:74">
      <c r="AR62737" s="8"/>
      <c r="BV62737" s="38"/>
    </row>
    <row r="62738" spans="44:74">
      <c r="AR62738" s="8"/>
      <c r="BV62738" s="38"/>
    </row>
    <row r="62739" spans="44:74">
      <c r="AR62739" s="8"/>
      <c r="BV62739" s="38"/>
    </row>
    <row r="62740" spans="44:74">
      <c r="AR62740" s="8"/>
      <c r="BV62740" s="38"/>
    </row>
    <row r="62741" spans="44:74">
      <c r="AR62741" s="8"/>
      <c r="BV62741" s="38"/>
    </row>
    <row r="62742" spans="44:74">
      <c r="AR62742" s="8"/>
      <c r="BV62742" s="38"/>
    </row>
    <row r="62743" spans="44:74">
      <c r="AR62743" s="8"/>
      <c r="BV62743" s="38"/>
    </row>
    <row r="62744" spans="44:74">
      <c r="AR62744" s="8"/>
      <c r="BV62744" s="38"/>
    </row>
    <row r="62745" spans="44:74">
      <c r="AR62745" s="8"/>
      <c r="BV62745" s="38"/>
    </row>
    <row r="62746" spans="44:74">
      <c r="AR62746" s="8"/>
      <c r="BV62746" s="38"/>
    </row>
    <row r="62747" spans="44:74">
      <c r="AR62747" s="8"/>
      <c r="BV62747" s="38"/>
    </row>
    <row r="62748" spans="44:74">
      <c r="AR62748" s="8"/>
      <c r="BV62748" s="38"/>
    </row>
    <row r="62749" spans="44:74">
      <c r="AR62749" s="8"/>
      <c r="BV62749" s="38"/>
    </row>
    <row r="62750" spans="44:74">
      <c r="AR62750" s="8"/>
      <c r="BV62750" s="38"/>
    </row>
    <row r="62751" spans="44:74">
      <c r="AR62751" s="8"/>
      <c r="BV62751" s="38"/>
    </row>
    <row r="62752" spans="44:74">
      <c r="AR62752" s="8"/>
      <c r="BV62752" s="38"/>
    </row>
    <row r="62753" spans="44:74">
      <c r="AR62753" s="8"/>
      <c r="BV62753" s="38"/>
    </row>
    <row r="62754" spans="44:74">
      <c r="AR62754" s="8"/>
      <c r="BV62754" s="38"/>
    </row>
    <row r="62755" spans="44:74">
      <c r="AR62755" s="8"/>
      <c r="BV62755" s="38"/>
    </row>
    <row r="62756" spans="44:74">
      <c r="AR62756" s="8"/>
      <c r="BV62756" s="38"/>
    </row>
    <row r="62757" spans="44:74">
      <c r="AR62757" s="8"/>
      <c r="BV62757" s="38"/>
    </row>
    <row r="62758" spans="44:74">
      <c r="AR62758" s="8"/>
      <c r="BV62758" s="38"/>
    </row>
    <row r="62759" spans="44:74">
      <c r="AR62759" s="8"/>
      <c r="BV62759" s="38"/>
    </row>
    <row r="62760" spans="44:74">
      <c r="AR62760" s="8"/>
      <c r="BV62760" s="38"/>
    </row>
    <row r="62761" spans="44:74">
      <c r="AR62761" s="8"/>
      <c r="BV62761" s="38"/>
    </row>
    <row r="62762" spans="44:74">
      <c r="AR62762" s="8"/>
      <c r="BV62762" s="38"/>
    </row>
    <row r="62763" spans="44:74">
      <c r="AR62763" s="8"/>
      <c r="BV62763" s="38"/>
    </row>
    <row r="62764" spans="44:74">
      <c r="AR62764" s="8"/>
      <c r="BV62764" s="38"/>
    </row>
    <row r="62765" spans="44:74">
      <c r="AR62765" s="8"/>
      <c r="BV62765" s="38"/>
    </row>
    <row r="62766" spans="44:74">
      <c r="AR62766" s="8"/>
      <c r="BV62766" s="38"/>
    </row>
    <row r="62767" spans="44:74">
      <c r="AR62767" s="8"/>
      <c r="BV62767" s="38"/>
    </row>
    <row r="62768" spans="44:74">
      <c r="AR62768" s="8"/>
      <c r="BV62768" s="38"/>
    </row>
    <row r="62769" spans="44:74">
      <c r="AR62769" s="8"/>
      <c r="BV62769" s="38"/>
    </row>
    <row r="62770" spans="44:74">
      <c r="AR62770" s="8"/>
      <c r="BV62770" s="38"/>
    </row>
    <row r="62771" spans="44:74">
      <c r="AR62771" s="8"/>
      <c r="BV62771" s="38"/>
    </row>
    <row r="62772" spans="44:74">
      <c r="AR62772" s="8"/>
      <c r="BV62772" s="38"/>
    </row>
    <row r="62773" spans="44:74">
      <c r="AR62773" s="8"/>
      <c r="BV62773" s="38"/>
    </row>
    <row r="62774" spans="44:74">
      <c r="AR62774" s="8"/>
      <c r="BV62774" s="38"/>
    </row>
    <row r="62775" spans="44:74">
      <c r="AR62775" s="8"/>
      <c r="BV62775" s="38"/>
    </row>
    <row r="62776" spans="44:74">
      <c r="AR62776" s="8"/>
      <c r="BV62776" s="38"/>
    </row>
    <row r="62777" spans="44:74">
      <c r="AR62777" s="8"/>
      <c r="BV62777" s="38"/>
    </row>
    <row r="62778" spans="44:74">
      <c r="AR62778" s="8"/>
      <c r="BV62778" s="38"/>
    </row>
    <row r="62779" spans="44:74">
      <c r="AR62779" s="8"/>
      <c r="BV62779" s="38"/>
    </row>
    <row r="62780" spans="44:74">
      <c r="AR62780" s="8"/>
      <c r="BV62780" s="38"/>
    </row>
    <row r="62781" spans="44:74">
      <c r="AR62781" s="8"/>
      <c r="BV62781" s="38"/>
    </row>
    <row r="62782" spans="44:74">
      <c r="AR62782" s="8"/>
      <c r="BV62782" s="38"/>
    </row>
    <row r="62783" spans="44:74">
      <c r="AR62783" s="8"/>
      <c r="BV62783" s="38"/>
    </row>
    <row r="62784" spans="44:74">
      <c r="AR62784" s="8"/>
      <c r="BV62784" s="38"/>
    </row>
    <row r="62785" spans="44:74">
      <c r="AR62785" s="8"/>
      <c r="BV62785" s="38"/>
    </row>
    <row r="62786" spans="44:74">
      <c r="AR62786" s="8"/>
      <c r="BV62786" s="38"/>
    </row>
    <row r="62787" spans="44:74">
      <c r="AR62787" s="8"/>
      <c r="BV62787" s="38"/>
    </row>
    <row r="62788" spans="44:74">
      <c r="AR62788" s="8"/>
      <c r="BV62788" s="38"/>
    </row>
    <row r="62789" spans="44:74">
      <c r="AR62789" s="8"/>
      <c r="BV62789" s="38"/>
    </row>
    <row r="62790" spans="44:74">
      <c r="AR62790" s="8"/>
      <c r="BV62790" s="38"/>
    </row>
    <row r="62791" spans="44:74">
      <c r="AR62791" s="8"/>
      <c r="BV62791" s="38"/>
    </row>
    <row r="62792" spans="44:74">
      <c r="AR62792" s="8"/>
      <c r="BV62792" s="38"/>
    </row>
    <row r="62793" spans="44:74">
      <c r="AR62793" s="8"/>
      <c r="BV62793" s="38"/>
    </row>
    <row r="62794" spans="44:74">
      <c r="AR62794" s="8"/>
      <c r="BV62794" s="38"/>
    </row>
    <row r="62795" spans="44:74">
      <c r="AR62795" s="8"/>
      <c r="BV62795" s="38"/>
    </row>
    <row r="62796" spans="44:74">
      <c r="AR62796" s="8"/>
      <c r="BV62796" s="38"/>
    </row>
    <row r="62797" spans="44:74">
      <c r="AR62797" s="8"/>
      <c r="BV62797" s="38"/>
    </row>
    <row r="62798" spans="44:74">
      <c r="AR62798" s="8"/>
      <c r="BV62798" s="38"/>
    </row>
    <row r="62799" spans="44:74">
      <c r="AR62799" s="8"/>
      <c r="BV62799" s="38"/>
    </row>
    <row r="62800" spans="44:74">
      <c r="AR62800" s="8"/>
      <c r="BV62800" s="38"/>
    </row>
    <row r="62801" spans="44:74">
      <c r="AR62801" s="8"/>
      <c r="BV62801" s="38"/>
    </row>
    <row r="62802" spans="44:74">
      <c r="AR62802" s="8"/>
      <c r="BV62802" s="38"/>
    </row>
    <row r="62803" spans="44:74">
      <c r="AR62803" s="8"/>
      <c r="BV62803" s="38"/>
    </row>
    <row r="62804" spans="44:74">
      <c r="AR62804" s="8"/>
      <c r="BV62804" s="38"/>
    </row>
    <row r="62805" spans="44:74">
      <c r="AR62805" s="8"/>
      <c r="BV62805" s="38"/>
    </row>
    <row r="62806" spans="44:74">
      <c r="AR62806" s="8"/>
      <c r="BV62806" s="38"/>
    </row>
    <row r="62807" spans="44:74">
      <c r="AR62807" s="8"/>
      <c r="BV62807" s="38"/>
    </row>
    <row r="62808" spans="44:74">
      <c r="AR62808" s="8"/>
      <c r="BV62808" s="38"/>
    </row>
    <row r="62809" spans="44:74">
      <c r="AR62809" s="8"/>
      <c r="BV62809" s="38"/>
    </row>
    <row r="62810" spans="44:74">
      <c r="AR62810" s="8"/>
      <c r="BV62810" s="38"/>
    </row>
    <row r="62811" spans="44:74">
      <c r="AR62811" s="8"/>
      <c r="BV62811" s="38"/>
    </row>
    <row r="62812" spans="44:74">
      <c r="AR62812" s="8"/>
      <c r="BV62812" s="38"/>
    </row>
    <row r="62813" spans="44:74">
      <c r="AR62813" s="8"/>
      <c r="BV62813" s="38"/>
    </row>
    <row r="62814" spans="44:74">
      <c r="AR62814" s="8"/>
      <c r="BV62814" s="38"/>
    </row>
    <row r="62815" spans="44:74">
      <c r="AR62815" s="8"/>
      <c r="BV62815" s="38"/>
    </row>
    <row r="62816" spans="44:74">
      <c r="AR62816" s="8"/>
      <c r="BV62816" s="38"/>
    </row>
    <row r="62817" spans="44:74">
      <c r="AR62817" s="8"/>
      <c r="BV62817" s="38"/>
    </row>
    <row r="62818" spans="44:74">
      <c r="AR62818" s="8"/>
      <c r="BV62818" s="38"/>
    </row>
    <row r="62819" spans="44:74">
      <c r="AR62819" s="8"/>
      <c r="BV62819" s="38"/>
    </row>
    <row r="62820" spans="44:74">
      <c r="AR62820" s="8"/>
      <c r="BV62820" s="38"/>
    </row>
    <row r="62821" spans="44:74">
      <c r="AR62821" s="8"/>
      <c r="BV62821" s="38"/>
    </row>
    <row r="62822" spans="44:74">
      <c r="AR62822" s="8"/>
      <c r="BV62822" s="38"/>
    </row>
    <row r="62823" spans="44:74">
      <c r="AR62823" s="8"/>
      <c r="BV62823" s="38"/>
    </row>
    <row r="62824" spans="44:74">
      <c r="AR62824" s="8"/>
      <c r="BV62824" s="38"/>
    </row>
    <row r="62825" spans="44:74">
      <c r="AR62825" s="8"/>
      <c r="BV62825" s="38"/>
    </row>
    <row r="62826" spans="44:74">
      <c r="AR62826" s="8"/>
      <c r="BV62826" s="38"/>
    </row>
    <row r="62827" spans="44:74">
      <c r="AR62827" s="8"/>
      <c r="BV62827" s="38"/>
    </row>
    <row r="62828" spans="44:74">
      <c r="AR62828" s="8"/>
      <c r="BV62828" s="38"/>
    </row>
    <row r="62829" spans="44:74">
      <c r="AR62829" s="8"/>
      <c r="BV62829" s="38"/>
    </row>
    <row r="62830" spans="44:74">
      <c r="AR62830" s="8"/>
      <c r="BV62830" s="38"/>
    </row>
    <row r="62831" spans="44:74">
      <c r="AR62831" s="8"/>
      <c r="BV62831" s="38"/>
    </row>
    <row r="62832" spans="44:74">
      <c r="AR62832" s="8"/>
      <c r="BV62832" s="38"/>
    </row>
    <row r="62833" spans="44:74">
      <c r="AR62833" s="8"/>
      <c r="BV62833" s="38"/>
    </row>
    <row r="62834" spans="44:74">
      <c r="AR62834" s="8"/>
      <c r="BV62834" s="38"/>
    </row>
    <row r="62835" spans="44:74">
      <c r="AR62835" s="8"/>
      <c r="BV62835" s="38"/>
    </row>
    <row r="62836" spans="44:74">
      <c r="AR62836" s="8"/>
      <c r="BV62836" s="38"/>
    </row>
    <row r="62837" spans="44:74">
      <c r="AR62837" s="8"/>
      <c r="BV62837" s="38"/>
    </row>
    <row r="62838" spans="44:74">
      <c r="AR62838" s="8"/>
      <c r="BV62838" s="38"/>
    </row>
    <row r="62839" spans="44:74">
      <c r="AR62839" s="8"/>
      <c r="BV62839" s="38"/>
    </row>
    <row r="62840" spans="44:74">
      <c r="AR62840" s="8"/>
      <c r="BV62840" s="38"/>
    </row>
    <row r="62841" spans="44:74">
      <c r="AR62841" s="8"/>
      <c r="BV62841" s="38"/>
    </row>
    <row r="62842" spans="44:74">
      <c r="AR62842" s="8"/>
      <c r="BV62842" s="38"/>
    </row>
    <row r="62843" spans="44:74">
      <c r="AR62843" s="8"/>
      <c r="BV62843" s="38"/>
    </row>
    <row r="62844" spans="44:74">
      <c r="AR62844" s="8"/>
      <c r="BV62844" s="38"/>
    </row>
    <row r="62845" spans="44:74">
      <c r="AR62845" s="8"/>
      <c r="BV62845" s="38"/>
    </row>
    <row r="62846" spans="44:74">
      <c r="AR62846" s="8"/>
      <c r="BV62846" s="38"/>
    </row>
    <row r="62847" spans="44:74">
      <c r="AR62847" s="8"/>
      <c r="BV62847" s="38"/>
    </row>
    <row r="62848" spans="44:74">
      <c r="AR62848" s="8"/>
      <c r="BV62848" s="38"/>
    </row>
    <row r="62849" spans="44:74">
      <c r="AR62849" s="8"/>
      <c r="BV62849" s="38"/>
    </row>
    <row r="62850" spans="44:74">
      <c r="AR62850" s="8"/>
      <c r="BV62850" s="38"/>
    </row>
    <row r="62851" spans="44:74">
      <c r="AR62851" s="8"/>
      <c r="BV62851" s="38"/>
    </row>
    <row r="62852" spans="44:74">
      <c r="AR62852" s="8"/>
      <c r="BV62852" s="38"/>
    </row>
    <row r="62853" spans="44:74">
      <c r="AR62853" s="8"/>
      <c r="BV62853" s="38"/>
    </row>
    <row r="62854" spans="44:74">
      <c r="AR62854" s="8"/>
      <c r="BV62854" s="38"/>
    </row>
    <row r="62855" spans="44:74">
      <c r="AR62855" s="8"/>
      <c r="BV62855" s="38"/>
    </row>
    <row r="62856" spans="44:74">
      <c r="AR62856" s="8"/>
      <c r="BV62856" s="38"/>
    </row>
    <row r="62857" spans="44:74">
      <c r="AR62857" s="8"/>
      <c r="BV62857" s="38"/>
    </row>
    <row r="62858" spans="44:74">
      <c r="AR62858" s="8"/>
      <c r="BV62858" s="38"/>
    </row>
    <row r="62859" spans="44:74">
      <c r="AR62859" s="8"/>
      <c r="BV62859" s="38"/>
    </row>
    <row r="62860" spans="44:74">
      <c r="AR62860" s="8"/>
      <c r="BV62860" s="38"/>
    </row>
    <row r="62861" spans="44:74">
      <c r="AR62861" s="8"/>
      <c r="BV62861" s="38"/>
    </row>
    <row r="62862" spans="44:74">
      <c r="AR62862" s="8"/>
      <c r="BV62862" s="38"/>
    </row>
    <row r="62863" spans="44:74">
      <c r="AR62863" s="8"/>
      <c r="BV62863" s="38"/>
    </row>
    <row r="62864" spans="44:74">
      <c r="AR62864" s="8"/>
      <c r="BV62864" s="38"/>
    </row>
    <row r="62865" spans="44:74">
      <c r="AR62865" s="8"/>
      <c r="BV62865" s="38"/>
    </row>
    <row r="62866" spans="44:74">
      <c r="AR62866" s="8"/>
      <c r="BV62866" s="38"/>
    </row>
    <row r="62867" spans="44:74">
      <c r="AR62867" s="8"/>
      <c r="BV62867" s="38"/>
    </row>
    <row r="62868" spans="44:74">
      <c r="AR62868" s="8"/>
      <c r="BV62868" s="38"/>
    </row>
    <row r="62869" spans="44:74">
      <c r="AR62869" s="8"/>
      <c r="BV62869" s="38"/>
    </row>
    <row r="62870" spans="44:74">
      <c r="AR62870" s="8"/>
      <c r="BV62870" s="38"/>
    </row>
    <row r="62871" spans="44:74">
      <c r="AR62871" s="8"/>
      <c r="BV62871" s="38"/>
    </row>
    <row r="62872" spans="44:74">
      <c r="AR62872" s="8"/>
      <c r="BV62872" s="38"/>
    </row>
    <row r="62873" spans="44:74">
      <c r="AR62873" s="8"/>
      <c r="BV62873" s="38"/>
    </row>
    <row r="62874" spans="44:74">
      <c r="AR62874" s="8"/>
      <c r="BV62874" s="38"/>
    </row>
    <row r="62875" spans="44:74">
      <c r="AR62875" s="8"/>
      <c r="BV62875" s="38"/>
    </row>
    <row r="62876" spans="44:74">
      <c r="AR62876" s="8"/>
      <c r="BV62876" s="38"/>
    </row>
    <row r="62877" spans="44:74">
      <c r="AR62877" s="8"/>
      <c r="BV62877" s="38"/>
    </row>
    <row r="62878" spans="44:74">
      <c r="AR62878" s="8"/>
      <c r="BV62878" s="38"/>
    </row>
    <row r="62879" spans="44:74">
      <c r="AR62879" s="8"/>
      <c r="BV62879" s="38"/>
    </row>
    <row r="62880" spans="44:74">
      <c r="AR62880" s="8"/>
      <c r="BV62880" s="38"/>
    </row>
    <row r="62881" spans="44:74">
      <c r="AR62881" s="8"/>
      <c r="BV62881" s="38"/>
    </row>
    <row r="62882" spans="44:74">
      <c r="AR62882" s="8"/>
      <c r="BV62882" s="38"/>
    </row>
    <row r="62883" spans="44:74">
      <c r="AR62883" s="8"/>
      <c r="BV62883" s="38"/>
    </row>
    <row r="62884" spans="44:74">
      <c r="AR62884" s="8"/>
      <c r="BV62884" s="38"/>
    </row>
    <row r="62885" spans="44:74">
      <c r="AR62885" s="8"/>
      <c r="BV62885" s="38"/>
    </row>
    <row r="62886" spans="44:74">
      <c r="AR62886" s="8"/>
      <c r="BV62886" s="38"/>
    </row>
    <row r="62887" spans="44:74">
      <c r="AR62887" s="8"/>
      <c r="BV62887" s="38"/>
    </row>
    <row r="62888" spans="44:74">
      <c r="AR62888" s="8"/>
      <c r="BV62888" s="38"/>
    </row>
    <row r="62889" spans="44:74">
      <c r="AR62889" s="8"/>
      <c r="BV62889" s="38"/>
    </row>
    <row r="62890" spans="44:74">
      <c r="AR62890" s="8"/>
      <c r="BV62890" s="38"/>
    </row>
    <row r="62891" spans="44:74">
      <c r="AR62891" s="8"/>
      <c r="BV62891" s="38"/>
    </row>
    <row r="62892" spans="44:74">
      <c r="AR62892" s="8"/>
      <c r="BV62892" s="38"/>
    </row>
    <row r="62893" spans="44:74">
      <c r="AR62893" s="8"/>
      <c r="BV62893" s="38"/>
    </row>
    <row r="62894" spans="44:74">
      <c r="AR62894" s="8"/>
      <c r="BV62894" s="38"/>
    </row>
    <row r="62895" spans="44:74">
      <c r="AR62895" s="8"/>
      <c r="BV62895" s="38"/>
    </row>
    <row r="62896" spans="44:74">
      <c r="AR62896" s="8"/>
      <c r="BV62896" s="38"/>
    </row>
    <row r="62897" spans="44:74">
      <c r="AR62897" s="8"/>
      <c r="BV62897" s="38"/>
    </row>
    <row r="62898" spans="44:74">
      <c r="AR62898" s="8"/>
      <c r="BV62898" s="38"/>
    </row>
    <row r="62899" spans="44:74">
      <c r="AR62899" s="8"/>
      <c r="BV62899" s="38"/>
    </row>
    <row r="62900" spans="44:74">
      <c r="AR62900" s="8"/>
      <c r="BV62900" s="38"/>
    </row>
    <row r="62901" spans="44:74">
      <c r="AR62901" s="8"/>
      <c r="BV62901" s="38"/>
    </row>
    <row r="62902" spans="44:74">
      <c r="AR62902" s="8"/>
      <c r="BV62902" s="38"/>
    </row>
    <row r="62903" spans="44:74">
      <c r="AR62903" s="8"/>
      <c r="BV62903" s="38"/>
    </row>
    <row r="62904" spans="44:74">
      <c r="AR62904" s="8"/>
      <c r="BV62904" s="38"/>
    </row>
    <row r="62905" spans="44:74">
      <c r="AR62905" s="8"/>
      <c r="BV62905" s="38"/>
    </row>
    <row r="62906" spans="44:74">
      <c r="AR62906" s="8"/>
      <c r="BV62906" s="38"/>
    </row>
    <row r="62907" spans="44:74">
      <c r="AR62907" s="8"/>
      <c r="BV62907" s="38"/>
    </row>
    <row r="62908" spans="44:74">
      <c r="AR62908" s="8"/>
      <c r="BV62908" s="38"/>
    </row>
    <row r="62909" spans="44:74">
      <c r="AR62909" s="8"/>
      <c r="BV62909" s="38"/>
    </row>
    <row r="62910" spans="44:74">
      <c r="AR62910" s="8"/>
      <c r="BV62910" s="38"/>
    </row>
    <row r="62911" spans="44:74">
      <c r="AR62911" s="8"/>
      <c r="BV62911" s="38"/>
    </row>
    <row r="62912" spans="44:74">
      <c r="AR62912" s="8"/>
      <c r="BV62912" s="38"/>
    </row>
    <row r="62913" spans="44:74">
      <c r="AR62913" s="8"/>
      <c r="BV62913" s="38"/>
    </row>
    <row r="62914" spans="44:74">
      <c r="AR62914" s="8"/>
      <c r="BV62914" s="38"/>
    </row>
    <row r="62915" spans="44:74">
      <c r="AR62915" s="8"/>
      <c r="BV62915" s="38"/>
    </row>
    <row r="62916" spans="44:74">
      <c r="AR62916" s="8"/>
      <c r="BV62916" s="38"/>
    </row>
    <row r="62917" spans="44:74">
      <c r="AR62917" s="8"/>
      <c r="BV62917" s="38"/>
    </row>
    <row r="62918" spans="44:74">
      <c r="AR62918" s="8"/>
      <c r="BV62918" s="38"/>
    </row>
    <row r="62919" spans="44:74">
      <c r="AR62919" s="8"/>
      <c r="BV62919" s="38"/>
    </row>
    <row r="62920" spans="44:74">
      <c r="AR62920" s="8"/>
      <c r="BV62920" s="38"/>
    </row>
    <row r="62921" spans="44:74">
      <c r="AR62921" s="8"/>
      <c r="BV62921" s="38"/>
    </row>
    <row r="62922" spans="44:74">
      <c r="AR62922" s="8"/>
      <c r="BV62922" s="38"/>
    </row>
    <row r="62923" spans="44:74">
      <c r="AR62923" s="8"/>
      <c r="BV62923" s="38"/>
    </row>
    <row r="62924" spans="44:74">
      <c r="AR62924" s="8"/>
      <c r="BV62924" s="38"/>
    </row>
    <row r="62925" spans="44:74">
      <c r="AR62925" s="8"/>
      <c r="BV62925" s="38"/>
    </row>
    <row r="62926" spans="44:74">
      <c r="AR62926" s="8"/>
      <c r="BV62926" s="38"/>
    </row>
    <row r="62927" spans="44:74">
      <c r="AR62927" s="8"/>
      <c r="BV62927" s="38"/>
    </row>
    <row r="62928" spans="44:74">
      <c r="AR62928" s="8"/>
      <c r="BV62928" s="38"/>
    </row>
    <row r="62929" spans="44:74">
      <c r="AR62929" s="8"/>
      <c r="BV62929" s="38"/>
    </row>
    <row r="62930" spans="44:74">
      <c r="AR62930" s="8"/>
      <c r="BV62930" s="38"/>
    </row>
    <row r="62931" spans="44:74">
      <c r="AR62931" s="8"/>
      <c r="BV62931" s="38"/>
    </row>
    <row r="62932" spans="44:74">
      <c r="AR62932" s="8"/>
      <c r="BV62932" s="38"/>
    </row>
    <row r="62933" spans="44:74">
      <c r="AR62933" s="8"/>
      <c r="BV62933" s="38"/>
    </row>
    <row r="62934" spans="44:74">
      <c r="AR62934" s="8"/>
      <c r="BV62934" s="38"/>
    </row>
    <row r="62935" spans="44:74">
      <c r="AR62935" s="8"/>
      <c r="BV62935" s="38"/>
    </row>
    <row r="62936" spans="44:74">
      <c r="AR62936" s="8"/>
      <c r="BV62936" s="38"/>
    </row>
    <row r="62937" spans="44:74">
      <c r="AR62937" s="8"/>
      <c r="BV62937" s="38"/>
    </row>
    <row r="62938" spans="44:74">
      <c r="AR62938" s="8"/>
      <c r="BV62938" s="38"/>
    </row>
    <row r="62939" spans="44:74">
      <c r="AR62939" s="8"/>
      <c r="BV62939" s="38"/>
    </row>
    <row r="62940" spans="44:74">
      <c r="AR62940" s="8"/>
      <c r="BV62940" s="38"/>
    </row>
    <row r="62941" spans="44:74">
      <c r="AR62941" s="8"/>
      <c r="BV62941" s="38"/>
    </row>
    <row r="62942" spans="44:74">
      <c r="AR62942" s="8"/>
      <c r="BV62942" s="38"/>
    </row>
    <row r="62943" spans="44:74">
      <c r="AR62943" s="8"/>
      <c r="BV62943" s="38"/>
    </row>
    <row r="62944" spans="44:74">
      <c r="AR62944" s="8"/>
      <c r="BV62944" s="38"/>
    </row>
    <row r="62945" spans="44:74">
      <c r="AR62945" s="8"/>
      <c r="BV62945" s="38"/>
    </row>
    <row r="62946" spans="44:74">
      <c r="AR62946" s="8"/>
      <c r="BV62946" s="38"/>
    </row>
    <row r="62947" spans="44:74">
      <c r="AR62947" s="8"/>
      <c r="BV62947" s="38"/>
    </row>
    <row r="62948" spans="44:74">
      <c r="AR62948" s="8"/>
      <c r="BV62948" s="38"/>
    </row>
    <row r="62949" spans="44:74">
      <c r="AR62949" s="8"/>
      <c r="BV62949" s="38"/>
    </row>
    <row r="62950" spans="44:74">
      <c r="AR62950" s="8"/>
      <c r="BV62950" s="38"/>
    </row>
    <row r="62951" spans="44:74">
      <c r="AR62951" s="8"/>
      <c r="BV62951" s="38"/>
    </row>
    <row r="62952" spans="44:74">
      <c r="AR62952" s="8"/>
      <c r="BV62952" s="38"/>
    </row>
    <row r="62953" spans="44:74">
      <c r="AR62953" s="8"/>
      <c r="BV62953" s="38"/>
    </row>
    <row r="62954" spans="44:74">
      <c r="AR62954" s="8"/>
      <c r="BV62954" s="38"/>
    </row>
    <row r="62955" spans="44:74">
      <c r="AR62955" s="8"/>
      <c r="BV62955" s="38"/>
    </row>
    <row r="62956" spans="44:74">
      <c r="AR62956" s="8"/>
      <c r="BV62956" s="38"/>
    </row>
    <row r="62957" spans="44:74">
      <c r="AR62957" s="8"/>
      <c r="BV62957" s="38"/>
    </row>
    <row r="62958" spans="44:74">
      <c r="AR62958" s="8"/>
      <c r="BV62958" s="38"/>
    </row>
    <row r="62959" spans="44:74">
      <c r="AR62959" s="8"/>
      <c r="BV62959" s="38"/>
    </row>
    <row r="62960" spans="44:74">
      <c r="AR62960" s="8"/>
      <c r="BV62960" s="38"/>
    </row>
    <row r="62961" spans="44:74">
      <c r="AR62961" s="8"/>
      <c r="BV62961" s="38"/>
    </row>
    <row r="62962" spans="44:74">
      <c r="AR62962" s="8"/>
      <c r="BV62962" s="38"/>
    </row>
    <row r="62963" spans="44:74">
      <c r="AR62963" s="8"/>
      <c r="BV62963" s="38"/>
    </row>
    <row r="62964" spans="44:74">
      <c r="AR62964" s="8"/>
      <c r="BV62964" s="38"/>
    </row>
    <row r="62965" spans="44:74">
      <c r="AR62965" s="8"/>
      <c r="BV62965" s="38"/>
    </row>
    <row r="62966" spans="44:74">
      <c r="AR62966" s="8"/>
      <c r="BV62966" s="38"/>
    </row>
    <row r="62967" spans="44:74">
      <c r="AR62967" s="8"/>
      <c r="BV62967" s="38"/>
    </row>
    <row r="62968" spans="44:74">
      <c r="AR62968" s="8"/>
      <c r="BV62968" s="38"/>
    </row>
    <row r="62969" spans="44:74">
      <c r="AR62969" s="8"/>
      <c r="BV62969" s="38"/>
    </row>
    <row r="62970" spans="44:74">
      <c r="AR62970" s="8"/>
      <c r="BV62970" s="38"/>
    </row>
    <row r="62971" spans="44:74">
      <c r="AR62971" s="8"/>
      <c r="BV62971" s="38"/>
    </row>
    <row r="62972" spans="44:74">
      <c r="AR62972" s="8"/>
      <c r="BV62972" s="38"/>
    </row>
    <row r="62973" spans="44:74">
      <c r="AR62973" s="8"/>
      <c r="BV62973" s="38"/>
    </row>
    <row r="62974" spans="44:74">
      <c r="AR62974" s="8"/>
      <c r="BV62974" s="38"/>
    </row>
    <row r="62975" spans="44:74">
      <c r="AR62975" s="8"/>
      <c r="BV62975" s="38"/>
    </row>
    <row r="62976" spans="44:74">
      <c r="AR62976" s="8"/>
      <c r="BV62976" s="38"/>
    </row>
    <row r="62977" spans="44:74">
      <c r="AR62977" s="8"/>
      <c r="BV62977" s="38"/>
    </row>
    <row r="62978" spans="44:74">
      <c r="AR62978" s="8"/>
      <c r="BV62978" s="38"/>
    </row>
    <row r="62979" spans="44:74">
      <c r="AR62979" s="8"/>
      <c r="BV62979" s="38"/>
    </row>
    <row r="62980" spans="44:74">
      <c r="AR62980" s="8"/>
      <c r="BV62980" s="38"/>
    </row>
    <row r="62981" spans="44:74">
      <c r="AR62981" s="8"/>
      <c r="BV62981" s="38"/>
    </row>
    <row r="62982" spans="44:74">
      <c r="AR62982" s="8"/>
      <c r="BV62982" s="38"/>
    </row>
    <row r="62983" spans="44:74">
      <c r="AR62983" s="8"/>
      <c r="BV62983" s="38"/>
    </row>
    <row r="62984" spans="44:74">
      <c r="AR62984" s="8"/>
      <c r="BV62984" s="38"/>
    </row>
    <row r="62985" spans="44:74">
      <c r="AR62985" s="8"/>
      <c r="BV62985" s="38"/>
    </row>
    <row r="62986" spans="44:74">
      <c r="AR62986" s="8"/>
      <c r="BV62986" s="38"/>
    </row>
    <row r="62987" spans="44:74">
      <c r="AR62987" s="8"/>
      <c r="BV62987" s="38"/>
    </row>
    <row r="62988" spans="44:74">
      <c r="AR62988" s="8"/>
      <c r="BV62988" s="38"/>
    </row>
    <row r="62989" spans="44:74">
      <c r="AR62989" s="8"/>
      <c r="BV62989" s="38"/>
    </row>
    <row r="62990" spans="44:74">
      <c r="AR62990" s="8"/>
      <c r="BV62990" s="38"/>
    </row>
    <row r="62991" spans="44:74">
      <c r="AR62991" s="8"/>
      <c r="BV62991" s="38"/>
    </row>
    <row r="62992" spans="44:74">
      <c r="AR62992" s="8"/>
      <c r="BV62992" s="38"/>
    </row>
    <row r="62993" spans="44:74">
      <c r="AR62993" s="8"/>
      <c r="BV62993" s="38"/>
    </row>
    <row r="62994" spans="44:74">
      <c r="AR62994" s="8"/>
      <c r="BV62994" s="38"/>
    </row>
    <row r="62995" spans="44:74">
      <c r="AR62995" s="8"/>
      <c r="BV62995" s="38"/>
    </row>
    <row r="62996" spans="44:74">
      <c r="AR62996" s="8"/>
      <c r="BV62996" s="38"/>
    </row>
    <row r="62997" spans="44:74">
      <c r="AR62997" s="8"/>
      <c r="BV62997" s="38"/>
    </row>
    <row r="62998" spans="44:74">
      <c r="AR62998" s="8"/>
      <c r="BV62998" s="38"/>
    </row>
    <row r="62999" spans="44:74">
      <c r="AR62999" s="8"/>
      <c r="BV62999" s="38"/>
    </row>
    <row r="63000" spans="44:74">
      <c r="AR63000" s="8"/>
      <c r="BV63000" s="38"/>
    </row>
    <row r="63001" spans="44:74">
      <c r="AR63001" s="8"/>
      <c r="BV63001" s="38"/>
    </row>
    <row r="63002" spans="44:74">
      <c r="AR63002" s="8"/>
      <c r="BV63002" s="38"/>
    </row>
    <row r="63003" spans="44:74">
      <c r="AR63003" s="8"/>
      <c r="BV63003" s="38"/>
    </row>
    <row r="63004" spans="44:74">
      <c r="AR63004" s="8"/>
      <c r="BV63004" s="38"/>
    </row>
    <row r="63005" spans="44:74">
      <c r="AR63005" s="8"/>
      <c r="BV63005" s="38"/>
    </row>
    <row r="63006" spans="44:74">
      <c r="AR63006" s="8"/>
      <c r="BV63006" s="38"/>
    </row>
    <row r="63007" spans="44:74">
      <c r="AR63007" s="8"/>
      <c r="BV63007" s="38"/>
    </row>
    <row r="63008" spans="44:74">
      <c r="AR63008" s="8"/>
      <c r="BV63008" s="38"/>
    </row>
    <row r="63009" spans="44:74">
      <c r="AR63009" s="8"/>
      <c r="BV63009" s="38"/>
    </row>
    <row r="63010" spans="44:74">
      <c r="AR63010" s="8"/>
      <c r="BV63010" s="38"/>
    </row>
    <row r="63011" spans="44:74">
      <c r="AR63011" s="8"/>
      <c r="BV63011" s="38"/>
    </row>
    <row r="63012" spans="44:74">
      <c r="AR63012" s="8"/>
      <c r="BV63012" s="38"/>
    </row>
    <row r="63013" spans="44:74">
      <c r="AR63013" s="8"/>
      <c r="BV63013" s="38"/>
    </row>
    <row r="63014" spans="44:74">
      <c r="AR63014" s="8"/>
      <c r="BV63014" s="38"/>
    </row>
    <row r="63015" spans="44:74">
      <c r="AR63015" s="8"/>
      <c r="BV63015" s="38"/>
    </row>
    <row r="63016" spans="44:74">
      <c r="AR63016" s="8"/>
      <c r="BV63016" s="38"/>
    </row>
    <row r="63017" spans="44:74">
      <c r="AR63017" s="8"/>
      <c r="BV63017" s="38"/>
    </row>
    <row r="63018" spans="44:74">
      <c r="AR63018" s="8"/>
      <c r="BV63018" s="38"/>
    </row>
    <row r="63019" spans="44:74">
      <c r="AR63019" s="8"/>
      <c r="BV63019" s="38"/>
    </row>
    <row r="63020" spans="44:74">
      <c r="AR63020" s="8"/>
      <c r="BV63020" s="38"/>
    </row>
    <row r="63021" spans="44:74">
      <c r="AR63021" s="8"/>
      <c r="BV63021" s="38"/>
    </row>
    <row r="63022" spans="44:74">
      <c r="AR63022" s="8"/>
      <c r="BV63022" s="38"/>
    </row>
    <row r="63023" spans="44:74">
      <c r="AR63023" s="8"/>
      <c r="BV63023" s="38"/>
    </row>
    <row r="63024" spans="44:74">
      <c r="AR63024" s="8"/>
      <c r="BV63024" s="38"/>
    </row>
    <row r="63025" spans="44:74">
      <c r="AR63025" s="8"/>
      <c r="BV63025" s="38"/>
    </row>
    <row r="63026" spans="44:74">
      <c r="AR63026" s="8"/>
      <c r="BV63026" s="38"/>
    </row>
    <row r="63027" spans="44:74">
      <c r="AR63027" s="8"/>
      <c r="BV63027" s="38"/>
    </row>
    <row r="63028" spans="44:74">
      <c r="AR63028" s="8"/>
      <c r="BV63028" s="38"/>
    </row>
    <row r="63029" spans="44:74">
      <c r="AR63029" s="8"/>
      <c r="BV63029" s="38"/>
    </row>
    <row r="63030" spans="44:74">
      <c r="AR63030" s="8"/>
      <c r="BV63030" s="38"/>
    </row>
    <row r="63031" spans="44:74">
      <c r="AR63031" s="8"/>
      <c r="BV63031" s="38"/>
    </row>
    <row r="63032" spans="44:74">
      <c r="AR63032" s="8"/>
      <c r="BV63032" s="38"/>
    </row>
    <row r="63033" spans="44:74">
      <c r="AR63033" s="8"/>
      <c r="BV63033" s="38"/>
    </row>
    <row r="63034" spans="44:74">
      <c r="AR63034" s="8"/>
      <c r="BV63034" s="38"/>
    </row>
    <row r="63035" spans="44:74">
      <c r="AR63035" s="8"/>
      <c r="BV63035" s="38"/>
    </row>
    <row r="63036" spans="44:74">
      <c r="AR63036" s="8"/>
      <c r="BV63036" s="38"/>
    </row>
    <row r="63037" spans="44:74">
      <c r="AR63037" s="8"/>
      <c r="BV63037" s="38"/>
    </row>
    <row r="63038" spans="44:74">
      <c r="AR63038" s="8"/>
      <c r="BV63038" s="38"/>
    </row>
    <row r="63039" spans="44:74">
      <c r="AR63039" s="8"/>
      <c r="BV63039" s="38"/>
    </row>
    <row r="63040" spans="44:74">
      <c r="AR63040" s="8"/>
      <c r="BV63040" s="38"/>
    </row>
    <row r="63041" spans="44:74">
      <c r="AR63041" s="8"/>
      <c r="BV63041" s="38"/>
    </row>
    <row r="63042" spans="44:74">
      <c r="AR63042" s="8"/>
      <c r="BV63042" s="38"/>
    </row>
    <row r="63043" spans="44:74">
      <c r="AR63043" s="8"/>
      <c r="BV63043" s="38"/>
    </row>
    <row r="63044" spans="44:74">
      <c r="AR63044" s="8"/>
      <c r="BV63044" s="38"/>
    </row>
    <row r="63045" spans="44:74">
      <c r="AR63045" s="8"/>
      <c r="BV63045" s="38"/>
    </row>
    <row r="63046" spans="44:74">
      <c r="AR63046" s="8"/>
      <c r="BV63046" s="38"/>
    </row>
    <row r="63047" spans="44:74">
      <c r="AR63047" s="8"/>
      <c r="BV63047" s="38"/>
    </row>
    <row r="63048" spans="44:74">
      <c r="AR63048" s="8"/>
      <c r="BV63048" s="38"/>
    </row>
    <row r="63049" spans="44:74">
      <c r="AR63049" s="8"/>
      <c r="BV63049" s="38"/>
    </row>
    <row r="63050" spans="44:74">
      <c r="AR63050" s="8"/>
      <c r="BV63050" s="38"/>
    </row>
    <row r="63051" spans="44:74">
      <c r="AR63051" s="8"/>
      <c r="BV63051" s="38"/>
    </row>
    <row r="63052" spans="44:74">
      <c r="AR63052" s="8"/>
      <c r="BV63052" s="38"/>
    </row>
    <row r="63053" spans="44:74">
      <c r="AR63053" s="8"/>
      <c r="BV63053" s="38"/>
    </row>
    <row r="63054" spans="44:74">
      <c r="AR63054" s="8"/>
      <c r="BV63054" s="38"/>
    </row>
    <row r="63055" spans="44:74">
      <c r="AR63055" s="8"/>
      <c r="BV63055" s="38"/>
    </row>
    <row r="63056" spans="44:74">
      <c r="AR63056" s="8"/>
      <c r="BV63056" s="38"/>
    </row>
    <row r="63057" spans="44:74">
      <c r="AR63057" s="8"/>
      <c r="BV63057" s="38"/>
    </row>
    <row r="63058" spans="44:74">
      <c r="AR63058" s="8"/>
      <c r="BV63058" s="38"/>
    </row>
    <row r="63059" spans="44:74">
      <c r="AR63059" s="8"/>
      <c r="BV63059" s="38"/>
    </row>
    <row r="63060" spans="44:74">
      <c r="AR63060" s="8"/>
      <c r="BV63060" s="38"/>
    </row>
    <row r="63061" spans="44:74">
      <c r="AR63061" s="8"/>
      <c r="BV63061" s="38"/>
    </row>
    <row r="63062" spans="44:74">
      <c r="AR63062" s="8"/>
      <c r="BV63062" s="38"/>
    </row>
    <row r="63063" spans="44:74">
      <c r="AR63063" s="8"/>
      <c r="BV63063" s="38"/>
    </row>
    <row r="63064" spans="44:74">
      <c r="AR63064" s="8"/>
      <c r="BV63064" s="38"/>
    </row>
    <row r="63065" spans="44:74">
      <c r="AR63065" s="8"/>
      <c r="BV63065" s="38"/>
    </row>
    <row r="63066" spans="44:74">
      <c r="AR63066" s="8"/>
      <c r="BV63066" s="38"/>
    </row>
    <row r="63067" spans="44:74">
      <c r="AR63067" s="8"/>
      <c r="BV63067" s="38"/>
    </row>
    <row r="63068" spans="44:74">
      <c r="AR63068" s="8"/>
      <c r="BV63068" s="38"/>
    </row>
    <row r="63069" spans="44:74">
      <c r="AR63069" s="8"/>
      <c r="BV63069" s="38"/>
    </row>
    <row r="63070" spans="44:74">
      <c r="AR63070" s="8"/>
      <c r="BV63070" s="38"/>
    </row>
    <row r="63071" spans="44:74">
      <c r="AR63071" s="8"/>
      <c r="BV63071" s="38"/>
    </row>
    <row r="63072" spans="44:74">
      <c r="AR63072" s="8"/>
      <c r="BV63072" s="38"/>
    </row>
    <row r="63073" spans="44:74">
      <c r="AR63073" s="8"/>
      <c r="BV63073" s="38"/>
    </row>
    <row r="63074" spans="44:74">
      <c r="AR63074" s="8"/>
      <c r="BV63074" s="38"/>
    </row>
    <row r="63075" spans="44:74">
      <c r="AR63075" s="8"/>
      <c r="BV63075" s="38"/>
    </row>
    <row r="63076" spans="44:74">
      <c r="AR63076" s="8"/>
      <c r="BV63076" s="38"/>
    </row>
    <row r="63077" spans="44:74">
      <c r="AR63077" s="8"/>
      <c r="BV63077" s="38"/>
    </row>
    <row r="63078" spans="44:74">
      <c r="AR63078" s="8"/>
      <c r="BV63078" s="38"/>
    </row>
    <row r="63079" spans="44:74">
      <c r="AR63079" s="8"/>
      <c r="BV63079" s="38"/>
    </row>
    <row r="63080" spans="44:74">
      <c r="AR63080" s="8"/>
      <c r="BV63080" s="38"/>
    </row>
    <row r="63081" spans="44:74">
      <c r="AR63081" s="8"/>
      <c r="BV63081" s="38"/>
    </row>
    <row r="63082" spans="44:74">
      <c r="AR63082" s="8"/>
      <c r="BV63082" s="38"/>
    </row>
    <row r="63083" spans="44:74">
      <c r="AR63083" s="8"/>
      <c r="BV63083" s="38"/>
    </row>
    <row r="63084" spans="44:74">
      <c r="AR63084" s="8"/>
      <c r="BV63084" s="38"/>
    </row>
    <row r="63085" spans="44:74">
      <c r="AR63085" s="8"/>
      <c r="BV63085" s="38"/>
    </row>
    <row r="63086" spans="44:74">
      <c r="AR63086" s="8"/>
      <c r="BV63086" s="38"/>
    </row>
    <row r="63087" spans="44:74">
      <c r="AR63087" s="8"/>
      <c r="BV63087" s="38"/>
    </row>
    <row r="63088" spans="44:74">
      <c r="AR63088" s="8"/>
      <c r="BV63088" s="38"/>
    </row>
    <row r="63089" spans="44:74">
      <c r="AR63089" s="8"/>
      <c r="BV63089" s="38"/>
    </row>
    <row r="63090" spans="44:74">
      <c r="AR63090" s="8"/>
      <c r="BV63090" s="38"/>
    </row>
    <row r="63091" spans="44:74">
      <c r="AR63091" s="8"/>
      <c r="BV63091" s="38"/>
    </row>
    <row r="63092" spans="44:74">
      <c r="AR63092" s="8"/>
      <c r="BV63092" s="38"/>
    </row>
    <row r="63093" spans="44:74">
      <c r="AR63093" s="8"/>
      <c r="BV63093" s="38"/>
    </row>
    <row r="63094" spans="44:74">
      <c r="AR63094" s="8"/>
      <c r="BV63094" s="38"/>
    </row>
    <row r="63095" spans="44:74">
      <c r="AR63095" s="8"/>
      <c r="BV63095" s="38"/>
    </row>
    <row r="63096" spans="44:74">
      <c r="AR63096" s="8"/>
      <c r="BV63096" s="38"/>
    </row>
    <row r="63097" spans="44:74">
      <c r="AR63097" s="8"/>
      <c r="BV63097" s="38"/>
    </row>
    <row r="63098" spans="44:74">
      <c r="AR63098" s="8"/>
      <c r="BV63098" s="38"/>
    </row>
    <row r="63099" spans="44:74">
      <c r="AR63099" s="8"/>
      <c r="BV63099" s="38"/>
    </row>
    <row r="63100" spans="44:74">
      <c r="AR63100" s="8"/>
      <c r="BV63100" s="38"/>
    </row>
    <row r="63101" spans="44:74">
      <c r="AR63101" s="8"/>
      <c r="BV63101" s="38"/>
    </row>
    <row r="63102" spans="44:74">
      <c r="AR63102" s="8"/>
      <c r="BV63102" s="38"/>
    </row>
    <row r="63103" spans="44:74">
      <c r="AR63103" s="8"/>
      <c r="BV63103" s="38"/>
    </row>
    <row r="63104" spans="44:74">
      <c r="AR63104" s="8"/>
      <c r="BV63104" s="38"/>
    </row>
    <row r="63105" spans="44:74">
      <c r="AR63105" s="8"/>
      <c r="BV63105" s="38"/>
    </row>
    <row r="63106" spans="44:74">
      <c r="AR63106" s="8"/>
      <c r="BV63106" s="38"/>
    </row>
    <row r="63107" spans="44:74">
      <c r="AR63107" s="8"/>
      <c r="BV63107" s="38"/>
    </row>
    <row r="63108" spans="44:74">
      <c r="AR63108" s="8"/>
      <c r="BV63108" s="38"/>
    </row>
    <row r="63109" spans="44:74">
      <c r="AR63109" s="8"/>
      <c r="BV63109" s="38"/>
    </row>
    <row r="63110" spans="44:74">
      <c r="AR63110" s="8"/>
      <c r="BV63110" s="38"/>
    </row>
    <row r="63111" spans="44:74">
      <c r="AR63111" s="8"/>
      <c r="BV63111" s="38"/>
    </row>
    <row r="63112" spans="44:74">
      <c r="AR63112" s="8"/>
      <c r="BV63112" s="38"/>
    </row>
    <row r="63113" spans="44:74">
      <c r="AR63113" s="8"/>
      <c r="BV63113" s="38"/>
    </row>
    <row r="63114" spans="44:74">
      <c r="AR63114" s="8"/>
      <c r="BV63114" s="38"/>
    </row>
    <row r="63115" spans="44:74">
      <c r="AR63115" s="8"/>
      <c r="BV63115" s="38"/>
    </row>
    <row r="63116" spans="44:74">
      <c r="AR63116" s="8"/>
      <c r="BV63116" s="38"/>
    </row>
    <row r="63117" spans="44:74">
      <c r="AR63117" s="8"/>
      <c r="BV63117" s="38"/>
    </row>
    <row r="63118" spans="44:74">
      <c r="AR63118" s="8"/>
      <c r="BV63118" s="38"/>
    </row>
    <row r="63119" spans="44:74">
      <c r="AR63119" s="8"/>
      <c r="BV63119" s="38"/>
    </row>
    <row r="63120" spans="44:74">
      <c r="AR63120" s="8"/>
      <c r="BV63120" s="38"/>
    </row>
    <row r="63121" spans="44:74">
      <c r="AR63121" s="8"/>
      <c r="BV63121" s="38"/>
    </row>
    <row r="63122" spans="44:74">
      <c r="AR63122" s="8"/>
      <c r="BV63122" s="38"/>
    </row>
    <row r="63123" spans="44:74">
      <c r="AR63123" s="8"/>
      <c r="BV63123" s="38"/>
    </row>
    <row r="63124" spans="44:74">
      <c r="AR63124" s="8"/>
      <c r="BV63124" s="38"/>
    </row>
    <row r="63125" spans="44:74">
      <c r="AR63125" s="8"/>
      <c r="BV63125" s="38"/>
    </row>
    <row r="63126" spans="44:74">
      <c r="AR63126" s="8"/>
      <c r="BV63126" s="38"/>
    </row>
    <row r="63127" spans="44:74">
      <c r="AR63127" s="8"/>
      <c r="BV63127" s="38"/>
    </row>
    <row r="63128" spans="44:74">
      <c r="AR63128" s="8"/>
      <c r="BV63128" s="38"/>
    </row>
    <row r="63129" spans="44:74">
      <c r="AR63129" s="8"/>
      <c r="BV63129" s="38"/>
    </row>
    <row r="63130" spans="44:74">
      <c r="AR63130" s="8"/>
      <c r="BV63130" s="38"/>
    </row>
    <row r="63131" spans="44:74">
      <c r="AR63131" s="8"/>
      <c r="BV63131" s="38"/>
    </row>
    <row r="63132" spans="44:74">
      <c r="AR63132" s="8"/>
      <c r="BV63132" s="38"/>
    </row>
    <row r="63133" spans="44:74">
      <c r="AR63133" s="8"/>
      <c r="BV63133" s="38"/>
    </row>
    <row r="63134" spans="44:74">
      <c r="AR63134" s="8"/>
      <c r="BV63134" s="38"/>
    </row>
    <row r="63135" spans="44:74">
      <c r="AR63135" s="8"/>
      <c r="BV63135" s="38"/>
    </row>
    <row r="63136" spans="44:74">
      <c r="AR63136" s="8"/>
      <c r="BV63136" s="38"/>
    </row>
    <row r="63137" spans="44:74">
      <c r="AR63137" s="8"/>
      <c r="BV63137" s="38"/>
    </row>
    <row r="63138" spans="44:74">
      <c r="AR63138" s="8"/>
      <c r="BV63138" s="38"/>
    </row>
    <row r="63139" spans="44:74">
      <c r="AR63139" s="8"/>
      <c r="BV63139" s="38"/>
    </row>
    <row r="63140" spans="44:74">
      <c r="AR63140" s="8"/>
      <c r="BV63140" s="38"/>
    </row>
    <row r="63141" spans="44:74">
      <c r="AR63141" s="8"/>
      <c r="BV63141" s="38"/>
    </row>
    <row r="63142" spans="44:74">
      <c r="AR63142" s="8"/>
      <c r="BV63142" s="38"/>
    </row>
    <row r="63143" spans="44:74">
      <c r="AR63143" s="8"/>
      <c r="BV63143" s="38"/>
    </row>
    <row r="63144" spans="44:74">
      <c r="AR63144" s="8"/>
      <c r="BV63144" s="38"/>
    </row>
    <row r="63145" spans="44:74">
      <c r="AR63145" s="8"/>
      <c r="BV63145" s="38"/>
    </row>
    <row r="63146" spans="44:74">
      <c r="AR63146" s="8"/>
      <c r="BV63146" s="38"/>
    </row>
    <row r="63147" spans="44:74">
      <c r="AR63147" s="8"/>
      <c r="BV63147" s="38"/>
    </row>
    <row r="63148" spans="44:74">
      <c r="AR63148" s="8"/>
      <c r="BV63148" s="38"/>
    </row>
    <row r="63149" spans="44:74">
      <c r="AR63149" s="8"/>
      <c r="BV63149" s="38"/>
    </row>
    <row r="63150" spans="44:74">
      <c r="AR63150" s="8"/>
      <c r="BV63150" s="38"/>
    </row>
    <row r="63151" spans="44:74">
      <c r="AR63151" s="8"/>
      <c r="BV63151" s="38"/>
    </row>
    <row r="63152" spans="44:74">
      <c r="AR63152" s="8"/>
      <c r="BV63152" s="38"/>
    </row>
    <row r="63153" spans="44:74">
      <c r="AR63153" s="8"/>
      <c r="BV63153" s="38"/>
    </row>
    <row r="63154" spans="44:74">
      <c r="AR63154" s="8"/>
      <c r="BV63154" s="38"/>
    </row>
    <row r="63155" spans="44:74">
      <c r="AR63155" s="8"/>
      <c r="BV63155" s="38"/>
    </row>
    <row r="63156" spans="44:74">
      <c r="AR63156" s="8"/>
      <c r="BV63156" s="38"/>
    </row>
    <row r="63157" spans="44:74">
      <c r="AR63157" s="8"/>
      <c r="BV63157" s="38"/>
    </row>
    <row r="63158" spans="44:74">
      <c r="AR63158" s="8"/>
      <c r="BV63158" s="38"/>
    </row>
    <row r="63159" spans="44:74">
      <c r="AR63159" s="8"/>
      <c r="BV63159" s="38"/>
    </row>
    <row r="63160" spans="44:74">
      <c r="AR63160" s="8"/>
      <c r="BV63160" s="38"/>
    </row>
    <row r="63161" spans="44:74">
      <c r="AR63161" s="8"/>
      <c r="BV63161" s="38"/>
    </row>
    <row r="63162" spans="44:74">
      <c r="AR63162" s="8"/>
      <c r="BV63162" s="38"/>
    </row>
    <row r="63163" spans="44:74">
      <c r="AR63163" s="8"/>
      <c r="BV63163" s="38"/>
    </row>
    <row r="63164" spans="44:74">
      <c r="AR63164" s="8"/>
      <c r="BV63164" s="38"/>
    </row>
    <row r="63165" spans="44:74">
      <c r="AR63165" s="8"/>
      <c r="BV63165" s="38"/>
    </row>
    <row r="63166" spans="44:74">
      <c r="AR63166" s="8"/>
      <c r="BV63166" s="38"/>
    </row>
    <row r="63167" spans="44:74">
      <c r="AR63167" s="8"/>
      <c r="BV63167" s="38"/>
    </row>
    <row r="63168" spans="44:74">
      <c r="AR63168" s="8"/>
      <c r="BV63168" s="38"/>
    </row>
    <row r="63169" spans="44:74">
      <c r="AR63169" s="8"/>
      <c r="BV63169" s="38"/>
    </row>
    <row r="63170" spans="44:74">
      <c r="AR63170" s="8"/>
      <c r="BV63170" s="38"/>
    </row>
    <row r="63171" spans="44:74">
      <c r="AR63171" s="8"/>
      <c r="BV63171" s="38"/>
    </row>
    <row r="63172" spans="44:74">
      <c r="AR63172" s="8"/>
      <c r="BV63172" s="38"/>
    </row>
    <row r="63173" spans="44:74">
      <c r="AR63173" s="8"/>
      <c r="BV63173" s="38"/>
    </row>
    <row r="63174" spans="44:74">
      <c r="AR63174" s="8"/>
      <c r="BV63174" s="38"/>
    </row>
    <row r="63175" spans="44:74">
      <c r="AR63175" s="8"/>
      <c r="BV63175" s="38"/>
    </row>
    <row r="63176" spans="44:74">
      <c r="AR63176" s="8"/>
      <c r="BV63176" s="38"/>
    </row>
    <row r="63177" spans="44:74">
      <c r="AR63177" s="8"/>
      <c r="BV63177" s="38"/>
    </row>
    <row r="63178" spans="44:74">
      <c r="AR63178" s="8"/>
      <c r="BV63178" s="38"/>
    </row>
    <row r="63179" spans="44:74">
      <c r="AR63179" s="8"/>
      <c r="BV63179" s="38"/>
    </row>
    <row r="63180" spans="44:74">
      <c r="AR63180" s="8"/>
      <c r="BV63180" s="38"/>
    </row>
    <row r="63181" spans="44:74">
      <c r="AR63181" s="8"/>
      <c r="BV63181" s="38"/>
    </row>
    <row r="63182" spans="44:74">
      <c r="AR63182" s="8"/>
      <c r="BV63182" s="38"/>
    </row>
    <row r="63183" spans="44:74">
      <c r="AR63183" s="8"/>
      <c r="BV63183" s="38"/>
    </row>
    <row r="63184" spans="44:74">
      <c r="AR63184" s="8"/>
      <c r="BV63184" s="38"/>
    </row>
    <row r="63185" spans="44:74">
      <c r="AR63185" s="8"/>
      <c r="BV63185" s="38"/>
    </row>
    <row r="63186" spans="44:74">
      <c r="AR63186" s="8"/>
      <c r="BV63186" s="38"/>
    </row>
    <row r="63187" spans="44:74">
      <c r="AR63187" s="8"/>
      <c r="BV63187" s="38"/>
    </row>
    <row r="63188" spans="44:74">
      <c r="AR63188" s="8"/>
      <c r="BV63188" s="38"/>
    </row>
    <row r="63189" spans="44:74">
      <c r="AR63189" s="8"/>
      <c r="BV63189" s="38"/>
    </row>
    <row r="63190" spans="44:74">
      <c r="AR63190" s="8"/>
      <c r="BV63190" s="38"/>
    </row>
    <row r="63191" spans="44:74">
      <c r="AR63191" s="8"/>
      <c r="BV63191" s="38"/>
    </row>
    <row r="63192" spans="44:74">
      <c r="AR63192" s="8"/>
      <c r="BV63192" s="38"/>
    </row>
    <row r="63193" spans="44:74">
      <c r="AR63193" s="8"/>
      <c r="BV63193" s="38"/>
    </row>
    <row r="63194" spans="44:74">
      <c r="AR63194" s="8"/>
      <c r="BV63194" s="38"/>
    </row>
    <row r="63195" spans="44:74">
      <c r="AR63195" s="8"/>
      <c r="BV63195" s="38"/>
    </row>
    <row r="63196" spans="44:74">
      <c r="AR63196" s="8"/>
      <c r="BV63196" s="38"/>
    </row>
    <row r="63197" spans="44:74">
      <c r="AR63197" s="8"/>
      <c r="BV63197" s="38"/>
    </row>
    <row r="63198" spans="44:74">
      <c r="AR63198" s="8"/>
      <c r="BV63198" s="38"/>
    </row>
    <row r="63199" spans="44:74">
      <c r="AR63199" s="8"/>
      <c r="BV63199" s="38"/>
    </row>
    <row r="63200" spans="44:74">
      <c r="AR63200" s="8"/>
      <c r="BV63200" s="38"/>
    </row>
    <row r="63201" spans="44:74">
      <c r="AR63201" s="8"/>
      <c r="BV63201" s="38"/>
    </row>
    <row r="63202" spans="44:74">
      <c r="AR63202" s="8"/>
      <c r="BV63202" s="38"/>
    </row>
    <row r="63203" spans="44:74">
      <c r="AR63203" s="8"/>
      <c r="BV63203" s="38"/>
    </row>
    <row r="63204" spans="44:74">
      <c r="AR63204" s="8"/>
      <c r="BV63204" s="38"/>
    </row>
    <row r="63205" spans="44:74">
      <c r="AR63205" s="8"/>
      <c r="BV63205" s="38"/>
    </row>
    <row r="63206" spans="44:74">
      <c r="AR63206" s="8"/>
      <c r="BV63206" s="38"/>
    </row>
    <row r="63207" spans="44:74">
      <c r="AR63207" s="8"/>
      <c r="BV63207" s="38"/>
    </row>
    <row r="63208" spans="44:74">
      <c r="AR63208" s="8"/>
      <c r="BV63208" s="38"/>
    </row>
    <row r="63209" spans="44:74">
      <c r="AR63209" s="8"/>
      <c r="BV63209" s="38"/>
    </row>
    <row r="63210" spans="44:74">
      <c r="AR63210" s="8"/>
      <c r="BV63210" s="38"/>
    </row>
    <row r="63211" spans="44:74">
      <c r="AR63211" s="8"/>
      <c r="BV63211" s="38"/>
    </row>
    <row r="63212" spans="44:74">
      <c r="AR63212" s="8"/>
      <c r="BV63212" s="38"/>
    </row>
    <row r="63213" spans="44:74">
      <c r="AR63213" s="8"/>
      <c r="BV63213" s="38"/>
    </row>
    <row r="63214" spans="44:74">
      <c r="AR63214" s="8"/>
      <c r="BV63214" s="38"/>
    </row>
    <row r="63215" spans="44:74">
      <c r="AR63215" s="8"/>
      <c r="BV63215" s="38"/>
    </row>
    <row r="63216" spans="44:74">
      <c r="AR63216" s="8"/>
      <c r="BV63216" s="38"/>
    </row>
    <row r="63217" spans="44:74">
      <c r="AR63217" s="8"/>
      <c r="BV63217" s="38"/>
    </row>
    <row r="63218" spans="44:74">
      <c r="AR63218" s="8"/>
      <c r="BV63218" s="38"/>
    </row>
    <row r="63219" spans="44:74">
      <c r="AR63219" s="8"/>
      <c r="BV63219" s="38"/>
    </row>
    <row r="63220" spans="44:74">
      <c r="AR63220" s="8"/>
      <c r="BV63220" s="38"/>
    </row>
    <row r="63221" spans="44:74">
      <c r="AR63221" s="8"/>
      <c r="BV63221" s="38"/>
    </row>
    <row r="63222" spans="44:74">
      <c r="AR63222" s="8"/>
      <c r="BV63222" s="38"/>
    </row>
    <row r="63223" spans="44:74">
      <c r="AR63223" s="8"/>
      <c r="BV63223" s="38"/>
    </row>
    <row r="63224" spans="44:74">
      <c r="AR63224" s="8"/>
      <c r="BV63224" s="38"/>
    </row>
    <row r="63225" spans="44:74">
      <c r="AR63225" s="8"/>
      <c r="BV63225" s="38"/>
    </row>
    <row r="63226" spans="44:74">
      <c r="AR63226" s="8"/>
      <c r="BV63226" s="38"/>
    </row>
    <row r="63227" spans="44:74">
      <c r="AR63227" s="8"/>
      <c r="BV63227" s="38"/>
    </row>
    <row r="63228" spans="44:74">
      <c r="AR63228" s="8"/>
      <c r="BV63228" s="38"/>
    </row>
    <row r="63229" spans="44:74">
      <c r="AR63229" s="8"/>
      <c r="BV63229" s="38"/>
    </row>
    <row r="63230" spans="44:74">
      <c r="AR63230" s="8"/>
      <c r="BV63230" s="38"/>
    </row>
    <row r="63231" spans="44:74">
      <c r="AR63231" s="8"/>
      <c r="BV63231" s="38"/>
    </row>
    <row r="63232" spans="44:74">
      <c r="AR63232" s="8"/>
      <c r="BV63232" s="38"/>
    </row>
    <row r="63233" spans="44:74">
      <c r="AR63233" s="8"/>
      <c r="BV63233" s="38"/>
    </row>
    <row r="63234" spans="44:74">
      <c r="AR63234" s="8"/>
      <c r="BV63234" s="38"/>
    </row>
    <row r="63235" spans="44:74">
      <c r="AR63235" s="8"/>
      <c r="BV63235" s="38"/>
    </row>
    <row r="63236" spans="44:74">
      <c r="AR63236" s="8"/>
      <c r="BV63236" s="38"/>
    </row>
    <row r="63237" spans="44:74">
      <c r="AR63237" s="8"/>
      <c r="BV63237" s="38"/>
    </row>
    <row r="63238" spans="44:74">
      <c r="AR63238" s="8"/>
      <c r="BV63238" s="38"/>
    </row>
    <row r="63239" spans="44:74">
      <c r="AR63239" s="8"/>
      <c r="BV63239" s="38"/>
    </row>
    <row r="63240" spans="44:74">
      <c r="AR63240" s="8"/>
      <c r="BV63240" s="38"/>
    </row>
    <row r="63241" spans="44:74">
      <c r="AR63241" s="8"/>
      <c r="BV63241" s="38"/>
    </row>
    <row r="63242" spans="44:74">
      <c r="AR63242" s="8"/>
      <c r="BV63242" s="38"/>
    </row>
    <row r="63243" spans="44:74">
      <c r="AR63243" s="8"/>
      <c r="BV63243" s="38"/>
    </row>
    <row r="63244" spans="44:74">
      <c r="AR63244" s="8"/>
      <c r="BV63244" s="38"/>
    </row>
    <row r="63245" spans="44:74">
      <c r="AR63245" s="8"/>
      <c r="BV63245" s="38"/>
    </row>
    <row r="63246" spans="44:74">
      <c r="AR63246" s="8"/>
      <c r="BV63246" s="38"/>
    </row>
    <row r="63247" spans="44:74">
      <c r="AR63247" s="8"/>
      <c r="BV63247" s="38"/>
    </row>
    <row r="63248" spans="44:74">
      <c r="AR63248" s="8"/>
      <c r="BV63248" s="38"/>
    </row>
    <row r="63249" spans="44:74">
      <c r="AR63249" s="8"/>
      <c r="BV63249" s="38"/>
    </row>
    <row r="63250" spans="44:74">
      <c r="AR63250" s="8"/>
      <c r="BV63250" s="38"/>
    </row>
    <row r="63251" spans="44:74">
      <c r="AR63251" s="8"/>
      <c r="BV63251" s="38"/>
    </row>
    <row r="63252" spans="44:74">
      <c r="AR63252" s="8"/>
      <c r="BV63252" s="38"/>
    </row>
    <row r="63253" spans="44:74">
      <c r="AR63253" s="8"/>
      <c r="BV63253" s="38"/>
    </row>
    <row r="63254" spans="44:74">
      <c r="AR63254" s="8"/>
      <c r="BV63254" s="38"/>
    </row>
    <row r="63255" spans="44:74">
      <c r="AR63255" s="8"/>
      <c r="BV63255" s="38"/>
    </row>
    <row r="63256" spans="44:74">
      <c r="AR63256" s="8"/>
      <c r="BV63256" s="38"/>
    </row>
    <row r="63257" spans="44:74">
      <c r="AR63257" s="8"/>
      <c r="BV63257" s="38"/>
    </row>
    <row r="63258" spans="44:74">
      <c r="AR63258" s="8"/>
      <c r="BV63258" s="38"/>
    </row>
    <row r="63259" spans="44:74">
      <c r="AR63259" s="8"/>
      <c r="BV63259" s="38"/>
    </row>
    <row r="63260" spans="44:74">
      <c r="AR63260" s="8"/>
      <c r="BV63260" s="38"/>
    </row>
    <row r="63261" spans="44:74">
      <c r="AR63261" s="8"/>
      <c r="BV63261" s="38"/>
    </row>
    <row r="63262" spans="44:74">
      <c r="AR63262" s="8"/>
      <c r="BV63262" s="38"/>
    </row>
    <row r="63263" spans="44:74">
      <c r="AR63263" s="8"/>
      <c r="BV63263" s="38"/>
    </row>
    <row r="63264" spans="44:74">
      <c r="AR63264" s="8"/>
      <c r="BV63264" s="38"/>
    </row>
    <row r="63265" spans="44:74">
      <c r="AR63265" s="8"/>
      <c r="BV63265" s="38"/>
    </row>
    <row r="63266" spans="44:74">
      <c r="AR63266" s="8"/>
      <c r="BV63266" s="38"/>
    </row>
    <row r="63267" spans="44:74">
      <c r="AR63267" s="8"/>
      <c r="BV63267" s="38"/>
    </row>
    <row r="63268" spans="44:74">
      <c r="AR63268" s="8"/>
      <c r="BV63268" s="38"/>
    </row>
    <row r="63269" spans="44:74">
      <c r="AR63269" s="8"/>
      <c r="BV63269" s="38"/>
    </row>
    <row r="63270" spans="44:74">
      <c r="AR63270" s="8"/>
      <c r="BV63270" s="38"/>
    </row>
    <row r="63271" spans="44:74">
      <c r="AR63271" s="8"/>
      <c r="BV63271" s="38"/>
    </row>
    <row r="63272" spans="44:74">
      <c r="AR63272" s="8"/>
      <c r="BV63272" s="38"/>
    </row>
    <row r="63273" spans="44:74">
      <c r="AR63273" s="8"/>
      <c r="BV63273" s="38"/>
    </row>
    <row r="63274" spans="44:74">
      <c r="AR63274" s="8"/>
      <c r="BV63274" s="38"/>
    </row>
    <row r="63275" spans="44:74">
      <c r="AR63275" s="8"/>
      <c r="BV63275" s="38"/>
    </row>
    <row r="63276" spans="44:74">
      <c r="AR63276" s="8"/>
      <c r="BV63276" s="38"/>
    </row>
    <row r="63277" spans="44:74">
      <c r="AR63277" s="8"/>
      <c r="BV63277" s="38"/>
    </row>
    <row r="63278" spans="44:74">
      <c r="AR63278" s="8"/>
      <c r="BV63278" s="38"/>
    </row>
    <row r="63279" spans="44:74">
      <c r="AR63279" s="8"/>
      <c r="BV63279" s="38"/>
    </row>
    <row r="63280" spans="44:74">
      <c r="AR63280" s="8"/>
      <c r="BV63280" s="38"/>
    </row>
    <row r="63281" spans="44:74">
      <c r="AR63281" s="8"/>
      <c r="BV63281" s="38"/>
    </row>
    <row r="63282" spans="44:74">
      <c r="AR63282" s="8"/>
      <c r="BV63282" s="38"/>
    </row>
    <row r="63283" spans="44:74">
      <c r="AR63283" s="8"/>
      <c r="BV63283" s="38"/>
    </row>
    <row r="63284" spans="44:74">
      <c r="AR63284" s="8"/>
      <c r="BV63284" s="38"/>
    </row>
    <row r="63285" spans="44:74">
      <c r="AR63285" s="8"/>
      <c r="BV63285" s="38"/>
    </row>
    <row r="63286" spans="44:74">
      <c r="AR63286" s="8"/>
      <c r="BV63286" s="38"/>
    </row>
    <row r="63287" spans="44:74">
      <c r="AR63287" s="8"/>
      <c r="BV63287" s="38"/>
    </row>
    <row r="63288" spans="44:74">
      <c r="AR63288" s="8"/>
      <c r="BV63288" s="38"/>
    </row>
    <row r="63289" spans="44:74">
      <c r="AR63289" s="8"/>
      <c r="BV63289" s="38"/>
    </row>
    <row r="63290" spans="44:74">
      <c r="AR63290" s="8"/>
      <c r="BV63290" s="38"/>
    </row>
    <row r="63291" spans="44:74">
      <c r="AR63291" s="8"/>
      <c r="BV63291" s="38"/>
    </row>
    <row r="63292" spans="44:74">
      <c r="AR63292" s="8"/>
      <c r="BV63292" s="38"/>
    </row>
    <row r="63293" spans="44:74">
      <c r="AR63293" s="8"/>
      <c r="BV63293" s="38"/>
    </row>
    <row r="63294" spans="44:74">
      <c r="AR63294" s="8"/>
      <c r="BV63294" s="38"/>
    </row>
    <row r="63295" spans="44:74">
      <c r="AR63295" s="8"/>
      <c r="BV63295" s="38"/>
    </row>
    <row r="63296" spans="44:74">
      <c r="AR63296" s="8"/>
      <c r="BV63296" s="38"/>
    </row>
    <row r="63297" spans="44:74">
      <c r="AR63297" s="8"/>
      <c r="BV63297" s="38"/>
    </row>
    <row r="63298" spans="44:74">
      <c r="AR63298" s="8"/>
      <c r="BV63298" s="38"/>
    </row>
    <row r="63299" spans="44:74">
      <c r="AR63299" s="8"/>
      <c r="BV63299" s="38"/>
    </row>
    <row r="63300" spans="44:74">
      <c r="AR63300" s="8"/>
      <c r="BV63300" s="38"/>
    </row>
    <row r="63301" spans="44:74">
      <c r="AR63301" s="8"/>
      <c r="BV63301" s="38"/>
    </row>
    <row r="63302" spans="44:74">
      <c r="AR63302" s="8"/>
      <c r="BV63302" s="38"/>
    </row>
    <row r="63303" spans="44:74">
      <c r="AR63303" s="8"/>
      <c r="BV63303" s="38"/>
    </row>
    <row r="63304" spans="44:74">
      <c r="AR63304" s="8"/>
      <c r="BV63304" s="38"/>
    </row>
    <row r="63305" spans="44:74">
      <c r="AR63305" s="8"/>
      <c r="BV63305" s="38"/>
    </row>
    <row r="63306" spans="44:74">
      <c r="AR63306" s="8"/>
      <c r="BV63306" s="38"/>
    </row>
    <row r="63307" spans="44:74">
      <c r="AR63307" s="8"/>
      <c r="BV63307" s="38"/>
    </row>
    <row r="63308" spans="44:74">
      <c r="AR63308" s="8"/>
      <c r="BV63308" s="38"/>
    </row>
    <row r="63309" spans="44:74">
      <c r="AR63309" s="8"/>
      <c r="BV63309" s="38"/>
    </row>
    <row r="63310" spans="44:74">
      <c r="AR63310" s="8"/>
      <c r="BV63310" s="38"/>
    </row>
    <row r="63311" spans="44:74">
      <c r="AR63311" s="8"/>
      <c r="BV63311" s="38"/>
    </row>
    <row r="63312" spans="44:74">
      <c r="AR63312" s="8"/>
      <c r="BV63312" s="38"/>
    </row>
    <row r="63313" spans="44:74">
      <c r="AR63313" s="8"/>
      <c r="BV63313" s="38"/>
    </row>
    <row r="63314" spans="44:74">
      <c r="AR63314" s="8"/>
      <c r="BV63314" s="38"/>
    </row>
    <row r="63315" spans="44:74">
      <c r="AR63315" s="8"/>
      <c r="BV63315" s="38"/>
    </row>
    <row r="63316" spans="44:74">
      <c r="AR63316" s="8"/>
      <c r="BV63316" s="38"/>
    </row>
    <row r="63317" spans="44:74">
      <c r="AR63317" s="8"/>
      <c r="BV63317" s="38"/>
    </row>
    <row r="63318" spans="44:74">
      <c r="AR63318" s="8"/>
      <c r="BV63318" s="38"/>
    </row>
    <row r="63319" spans="44:74">
      <c r="AR63319" s="8"/>
      <c r="BV63319" s="38"/>
    </row>
    <row r="63320" spans="44:74">
      <c r="AR63320" s="8"/>
      <c r="BV63320" s="38"/>
    </row>
    <row r="63321" spans="44:74">
      <c r="AR63321" s="8"/>
      <c r="BV63321" s="38"/>
    </row>
    <row r="63322" spans="44:74">
      <c r="AR63322" s="8"/>
      <c r="BV63322" s="38"/>
    </row>
    <row r="63323" spans="44:74">
      <c r="AR63323" s="8"/>
      <c r="BV63323" s="38"/>
    </row>
    <row r="63324" spans="44:74">
      <c r="AR63324" s="8"/>
      <c r="BV63324" s="38"/>
    </row>
    <row r="63325" spans="44:74">
      <c r="AR63325" s="8"/>
      <c r="BV63325" s="38"/>
    </row>
    <row r="63326" spans="44:74">
      <c r="AR63326" s="8"/>
      <c r="BV63326" s="38"/>
    </row>
    <row r="63327" spans="44:74">
      <c r="AR63327" s="8"/>
      <c r="BV63327" s="38"/>
    </row>
    <row r="63328" spans="44:74">
      <c r="AR63328" s="8"/>
      <c r="BV63328" s="38"/>
    </row>
    <row r="63329" spans="44:74">
      <c r="AR63329" s="8"/>
      <c r="BV63329" s="38"/>
    </row>
    <row r="63330" spans="44:74">
      <c r="AR63330" s="8"/>
      <c r="BV63330" s="38"/>
    </row>
    <row r="63331" spans="44:74">
      <c r="AR63331" s="8"/>
      <c r="BV63331" s="38"/>
    </row>
    <row r="63332" spans="44:74">
      <c r="AR63332" s="8"/>
      <c r="BV63332" s="38"/>
    </row>
    <row r="63333" spans="44:74">
      <c r="AR63333" s="8"/>
      <c r="BV63333" s="38"/>
    </row>
    <row r="63334" spans="44:74">
      <c r="AR63334" s="8"/>
      <c r="BV63334" s="38"/>
    </row>
    <row r="63335" spans="44:74">
      <c r="AR63335" s="8"/>
      <c r="BV63335" s="38"/>
    </row>
    <row r="63336" spans="44:74">
      <c r="AR63336" s="8"/>
      <c r="BV63336" s="38"/>
    </row>
    <row r="63337" spans="44:74">
      <c r="AR63337" s="8"/>
      <c r="BV63337" s="38"/>
    </row>
    <row r="63338" spans="44:74">
      <c r="AR63338" s="8"/>
      <c r="BV63338" s="38"/>
    </row>
    <row r="63339" spans="44:74">
      <c r="AR63339" s="8"/>
      <c r="BV63339" s="38"/>
    </row>
    <row r="63340" spans="44:74">
      <c r="AR63340" s="8"/>
      <c r="BV63340" s="38"/>
    </row>
    <row r="63341" spans="44:74">
      <c r="AR63341" s="8"/>
      <c r="BV63341" s="38"/>
    </row>
    <row r="63342" spans="44:74">
      <c r="AR63342" s="8"/>
      <c r="BV63342" s="38"/>
    </row>
    <row r="63343" spans="44:74">
      <c r="AR63343" s="8"/>
      <c r="BV63343" s="38"/>
    </row>
    <row r="63344" spans="44:74">
      <c r="AR63344" s="8"/>
      <c r="BV63344" s="38"/>
    </row>
    <row r="63345" spans="44:74">
      <c r="AR63345" s="8"/>
      <c r="BV63345" s="38"/>
    </row>
    <row r="63346" spans="44:74">
      <c r="AR63346" s="8"/>
      <c r="BV63346" s="38"/>
    </row>
    <row r="63347" spans="44:74">
      <c r="AR63347" s="8"/>
      <c r="BV63347" s="38"/>
    </row>
    <row r="63348" spans="44:74">
      <c r="AR63348" s="8"/>
      <c r="BV63348" s="38"/>
    </row>
    <row r="63349" spans="44:74">
      <c r="AR63349" s="8"/>
      <c r="BV63349" s="38"/>
    </row>
    <row r="63350" spans="44:74">
      <c r="AR63350" s="8"/>
      <c r="BV63350" s="38"/>
    </row>
    <row r="63351" spans="44:74">
      <c r="AR63351" s="8"/>
      <c r="BV63351" s="38"/>
    </row>
    <row r="63352" spans="44:74">
      <c r="AR63352" s="8"/>
      <c r="BV63352" s="38"/>
    </row>
    <row r="63353" spans="44:74">
      <c r="AR63353" s="8"/>
      <c r="BV63353" s="38"/>
    </row>
    <row r="63354" spans="44:74">
      <c r="AR63354" s="8"/>
      <c r="BV63354" s="38"/>
    </row>
    <row r="63355" spans="44:74">
      <c r="AR63355" s="8"/>
      <c r="BV63355" s="38"/>
    </row>
    <row r="63356" spans="44:74">
      <c r="AR63356" s="8"/>
      <c r="BV63356" s="38"/>
    </row>
    <row r="63357" spans="44:74">
      <c r="AR63357" s="8"/>
      <c r="BV63357" s="38"/>
    </row>
    <row r="63358" spans="44:74">
      <c r="AR63358" s="8"/>
      <c r="BV63358" s="38"/>
    </row>
    <row r="63359" spans="44:74">
      <c r="AR63359" s="8"/>
      <c r="BV63359" s="38"/>
    </row>
    <row r="63360" spans="44:74">
      <c r="AR63360" s="8"/>
      <c r="BV63360" s="38"/>
    </row>
    <row r="63361" spans="44:74">
      <c r="AR63361" s="8"/>
      <c r="BV63361" s="38"/>
    </row>
    <row r="63362" spans="44:74">
      <c r="AR63362" s="8"/>
      <c r="BV63362" s="38"/>
    </row>
    <row r="63363" spans="44:74">
      <c r="AR63363" s="8"/>
      <c r="BV63363" s="38"/>
    </row>
    <row r="63364" spans="44:74">
      <c r="AR63364" s="8"/>
      <c r="BV63364" s="38"/>
    </row>
    <row r="63365" spans="44:74">
      <c r="AR63365" s="8"/>
      <c r="BV63365" s="38"/>
    </row>
    <row r="63366" spans="44:74">
      <c r="AR63366" s="8"/>
      <c r="BV63366" s="38"/>
    </row>
    <row r="63367" spans="44:74">
      <c r="AR63367" s="8"/>
      <c r="BV63367" s="38"/>
    </row>
    <row r="63368" spans="44:74">
      <c r="AR63368" s="8"/>
      <c r="BV63368" s="38"/>
    </row>
    <row r="63369" spans="44:74">
      <c r="AR63369" s="8"/>
      <c r="BV63369" s="38"/>
    </row>
    <row r="63370" spans="44:74">
      <c r="AR63370" s="8"/>
      <c r="BV63370" s="38"/>
    </row>
    <row r="63371" spans="44:74">
      <c r="AR63371" s="8"/>
      <c r="BV63371" s="38"/>
    </row>
    <row r="63372" spans="44:74">
      <c r="AR63372" s="8"/>
      <c r="BV63372" s="38"/>
    </row>
    <row r="63373" spans="44:74">
      <c r="AR63373" s="8"/>
      <c r="BV63373" s="38"/>
    </row>
    <row r="63374" spans="44:74">
      <c r="AR63374" s="8"/>
      <c r="BV63374" s="38"/>
    </row>
    <row r="63375" spans="44:74">
      <c r="AR63375" s="8"/>
      <c r="BV63375" s="38"/>
    </row>
    <row r="63376" spans="44:74">
      <c r="AR63376" s="8"/>
      <c r="BV63376" s="38"/>
    </row>
    <row r="63377" spans="44:74">
      <c r="AR63377" s="8"/>
      <c r="BV63377" s="38"/>
    </row>
    <row r="63378" spans="44:74">
      <c r="AR63378" s="8"/>
      <c r="BV63378" s="38"/>
    </row>
    <row r="63379" spans="44:74">
      <c r="AR63379" s="8"/>
      <c r="BV63379" s="38"/>
    </row>
    <row r="63380" spans="44:74">
      <c r="AR63380" s="8"/>
      <c r="BV63380" s="38"/>
    </row>
    <row r="63381" spans="44:74">
      <c r="AR63381" s="8"/>
      <c r="BV63381" s="38"/>
    </row>
    <row r="63382" spans="44:74">
      <c r="AR63382" s="8"/>
      <c r="BV63382" s="38"/>
    </row>
    <row r="63383" spans="44:74">
      <c r="AR63383" s="8"/>
      <c r="BV63383" s="38"/>
    </row>
    <row r="63384" spans="44:74">
      <c r="AR63384" s="8"/>
      <c r="BV63384" s="38"/>
    </row>
    <row r="63385" spans="44:74">
      <c r="AR63385" s="8"/>
      <c r="BV63385" s="38"/>
    </row>
    <row r="63386" spans="44:74">
      <c r="AR63386" s="8"/>
      <c r="BV63386" s="38"/>
    </row>
    <row r="63387" spans="44:74">
      <c r="AR63387" s="8"/>
      <c r="BV63387" s="38"/>
    </row>
    <row r="63388" spans="44:74">
      <c r="AR63388" s="8"/>
      <c r="BV63388" s="38"/>
    </row>
    <row r="63389" spans="44:74">
      <c r="AR63389" s="8"/>
      <c r="BV63389" s="38"/>
    </row>
    <row r="63390" spans="44:74">
      <c r="AR63390" s="8"/>
      <c r="BV63390" s="38"/>
    </row>
    <row r="63391" spans="44:74">
      <c r="AR63391" s="8"/>
      <c r="BV63391" s="38"/>
    </row>
    <row r="63392" spans="44:74">
      <c r="AR63392" s="8"/>
      <c r="BV63392" s="38"/>
    </row>
    <row r="63393" spans="44:74">
      <c r="AR63393" s="8"/>
      <c r="BV63393" s="38"/>
    </row>
    <row r="63394" spans="44:74">
      <c r="AR63394" s="8"/>
      <c r="BV63394" s="38"/>
    </row>
    <row r="63395" spans="44:74">
      <c r="AR63395" s="8"/>
      <c r="BV63395" s="38"/>
    </row>
    <row r="63396" spans="44:74">
      <c r="AR63396" s="8"/>
      <c r="BV63396" s="38"/>
    </row>
    <row r="63397" spans="44:74">
      <c r="AR63397" s="8"/>
      <c r="BV63397" s="38"/>
    </row>
    <row r="63398" spans="44:74">
      <c r="AR63398" s="8"/>
      <c r="BV63398" s="38"/>
    </row>
    <row r="63399" spans="44:74">
      <c r="AR63399" s="8"/>
      <c r="BV63399" s="38"/>
    </row>
    <row r="63400" spans="44:74">
      <c r="AR63400" s="8"/>
      <c r="BV63400" s="38"/>
    </row>
    <row r="63401" spans="44:74">
      <c r="AR63401" s="8"/>
      <c r="BV63401" s="38"/>
    </row>
    <row r="63402" spans="44:74">
      <c r="AR63402" s="8"/>
      <c r="BV63402" s="38"/>
    </row>
    <row r="63403" spans="44:74">
      <c r="AR63403" s="8"/>
      <c r="BV63403" s="38"/>
    </row>
    <row r="63404" spans="44:74">
      <c r="AR63404" s="8"/>
      <c r="BV63404" s="38"/>
    </row>
    <row r="63405" spans="44:74">
      <c r="AR63405" s="8"/>
      <c r="BV63405" s="38"/>
    </row>
    <row r="63406" spans="44:74">
      <c r="AR63406" s="8"/>
      <c r="BV63406" s="38"/>
    </row>
    <row r="63407" spans="44:74">
      <c r="AR63407" s="8"/>
      <c r="BV63407" s="38"/>
    </row>
    <row r="63408" spans="44:74">
      <c r="AR63408" s="8"/>
      <c r="BV63408" s="38"/>
    </row>
    <row r="63409" spans="44:74">
      <c r="AR63409" s="8"/>
      <c r="BV63409" s="38"/>
    </row>
    <row r="63410" spans="44:74">
      <c r="AR63410" s="8"/>
      <c r="BV63410" s="38"/>
    </row>
    <row r="63411" spans="44:74">
      <c r="AR63411" s="8"/>
      <c r="BV63411" s="38"/>
    </row>
    <row r="63412" spans="44:74">
      <c r="AR63412" s="8"/>
      <c r="BV63412" s="38"/>
    </row>
    <row r="63413" spans="44:74">
      <c r="AR63413" s="8"/>
      <c r="BV63413" s="38"/>
    </row>
    <row r="63414" spans="44:74">
      <c r="AR63414" s="8"/>
      <c r="BV63414" s="38"/>
    </row>
    <row r="63415" spans="44:74">
      <c r="AR63415" s="8"/>
      <c r="BV63415" s="38"/>
    </row>
    <row r="63416" spans="44:74">
      <c r="AR63416" s="8"/>
      <c r="BV63416" s="38"/>
    </row>
    <row r="63417" spans="44:74">
      <c r="AR63417" s="8"/>
      <c r="BV63417" s="38"/>
    </row>
    <row r="63418" spans="44:74">
      <c r="AR63418" s="8"/>
      <c r="BV63418" s="38"/>
    </row>
    <row r="63419" spans="44:74">
      <c r="AR63419" s="8"/>
      <c r="BV63419" s="38"/>
    </row>
    <row r="63420" spans="44:74">
      <c r="AR63420" s="8"/>
      <c r="BV63420" s="38"/>
    </row>
    <row r="63421" spans="44:74">
      <c r="AR63421" s="8"/>
      <c r="BV63421" s="38"/>
    </row>
    <row r="63422" spans="44:74">
      <c r="AR63422" s="8"/>
      <c r="BV63422" s="38"/>
    </row>
    <row r="63423" spans="44:74">
      <c r="AR63423" s="8"/>
      <c r="BV63423" s="38"/>
    </row>
    <row r="63424" spans="44:74">
      <c r="AR63424" s="8"/>
      <c r="BV63424" s="38"/>
    </row>
    <row r="63425" spans="44:74">
      <c r="AR63425" s="8"/>
      <c r="BV63425" s="38"/>
    </row>
    <row r="63426" spans="44:74">
      <c r="AR63426" s="8"/>
      <c r="BV63426" s="38"/>
    </row>
    <row r="63427" spans="44:74">
      <c r="AR63427" s="8"/>
      <c r="BV63427" s="38"/>
    </row>
    <row r="63428" spans="44:74">
      <c r="AR63428" s="8"/>
      <c r="BV63428" s="38"/>
    </row>
    <row r="63429" spans="44:74">
      <c r="AR63429" s="8"/>
      <c r="BV63429" s="38"/>
    </row>
    <row r="63430" spans="44:74">
      <c r="AR63430" s="8"/>
      <c r="BV63430" s="38"/>
    </row>
    <row r="63431" spans="44:74">
      <c r="AR63431" s="8"/>
      <c r="BV63431" s="38"/>
    </row>
    <row r="63432" spans="44:74">
      <c r="AR63432" s="8"/>
      <c r="BV63432" s="38"/>
    </row>
    <row r="63433" spans="44:74">
      <c r="AR63433" s="8"/>
      <c r="BV63433" s="38"/>
    </row>
    <row r="63434" spans="44:74">
      <c r="AR63434" s="8"/>
      <c r="BV63434" s="38"/>
    </row>
    <row r="63435" spans="44:74">
      <c r="AR63435" s="8"/>
      <c r="BV63435" s="38"/>
    </row>
    <row r="63436" spans="44:74">
      <c r="AR63436" s="8"/>
      <c r="BV63436" s="38"/>
    </row>
    <row r="63437" spans="44:74">
      <c r="AR63437" s="8"/>
      <c r="BV63437" s="38"/>
    </row>
    <row r="63438" spans="44:74">
      <c r="AR63438" s="8"/>
      <c r="BV63438" s="38"/>
    </row>
    <row r="63439" spans="44:74">
      <c r="AR63439" s="8"/>
      <c r="BV63439" s="38"/>
    </row>
    <row r="63440" spans="44:74">
      <c r="AR63440" s="8"/>
      <c r="BV63440" s="38"/>
    </row>
    <row r="63441" spans="44:74">
      <c r="AR63441" s="8"/>
      <c r="BV63441" s="38"/>
    </row>
    <row r="63442" spans="44:74">
      <c r="AR63442" s="8"/>
      <c r="BV63442" s="38"/>
    </row>
    <row r="63443" spans="44:74">
      <c r="AR63443" s="8"/>
      <c r="BV63443" s="38"/>
    </row>
    <row r="63444" spans="44:74">
      <c r="AR63444" s="8"/>
      <c r="BV63444" s="38"/>
    </row>
    <row r="63445" spans="44:74">
      <c r="AR63445" s="8"/>
      <c r="BV63445" s="38"/>
    </row>
    <row r="63446" spans="44:74">
      <c r="AR63446" s="8"/>
      <c r="BV63446" s="38"/>
    </row>
    <row r="63447" spans="44:74">
      <c r="AR63447" s="8"/>
      <c r="BV63447" s="38"/>
    </row>
    <row r="63448" spans="44:74">
      <c r="AR63448" s="8"/>
      <c r="BV63448" s="38"/>
    </row>
    <row r="63449" spans="44:74">
      <c r="AR63449" s="8"/>
      <c r="BV63449" s="38"/>
    </row>
    <row r="63450" spans="44:74">
      <c r="AR63450" s="8"/>
      <c r="BV63450" s="38"/>
    </row>
    <row r="63451" spans="44:74">
      <c r="AR63451" s="8"/>
      <c r="BV63451" s="38"/>
    </row>
    <row r="63452" spans="44:74">
      <c r="AR63452" s="8"/>
      <c r="BV63452" s="38"/>
    </row>
    <row r="63453" spans="44:74">
      <c r="AR63453" s="8"/>
      <c r="BV63453" s="38"/>
    </row>
    <row r="63454" spans="44:74">
      <c r="AR63454" s="8"/>
      <c r="BV63454" s="38"/>
    </row>
    <row r="63455" spans="44:74">
      <c r="AR63455" s="8"/>
      <c r="BV63455" s="38"/>
    </row>
    <row r="63456" spans="44:74">
      <c r="AR63456" s="8"/>
      <c r="BV63456" s="38"/>
    </row>
    <row r="63457" spans="44:74">
      <c r="AR63457" s="8"/>
      <c r="BV63457" s="38"/>
    </row>
    <row r="63458" spans="44:74">
      <c r="AR63458" s="8"/>
      <c r="BV63458" s="38"/>
    </row>
    <row r="63459" spans="44:74">
      <c r="AR63459" s="8"/>
      <c r="BV63459" s="38"/>
    </row>
    <row r="63460" spans="44:74">
      <c r="AR63460" s="8"/>
      <c r="BV63460" s="38"/>
    </row>
    <row r="63461" spans="44:74">
      <c r="AR63461" s="8"/>
      <c r="BV63461" s="38"/>
    </row>
    <row r="63462" spans="44:74">
      <c r="AR63462" s="8"/>
      <c r="BV63462" s="38"/>
    </row>
    <row r="63463" spans="44:74">
      <c r="AR63463" s="8"/>
      <c r="BV63463" s="38"/>
    </row>
    <row r="63464" spans="44:74">
      <c r="AR63464" s="8"/>
      <c r="BV63464" s="38"/>
    </row>
    <row r="63465" spans="44:74">
      <c r="AR63465" s="8"/>
      <c r="BV63465" s="38"/>
    </row>
    <row r="63466" spans="44:74">
      <c r="AR63466" s="8"/>
      <c r="BV63466" s="38"/>
    </row>
    <row r="63467" spans="44:74">
      <c r="AR63467" s="8"/>
      <c r="BV63467" s="38"/>
    </row>
    <row r="63468" spans="44:74">
      <c r="AR63468" s="8"/>
      <c r="BV63468" s="38"/>
    </row>
    <row r="63469" spans="44:74">
      <c r="AR63469" s="8"/>
      <c r="BV63469" s="38"/>
    </row>
    <row r="63470" spans="44:74">
      <c r="AR63470" s="8"/>
      <c r="BV63470" s="38"/>
    </row>
    <row r="63471" spans="44:74">
      <c r="AR63471" s="8"/>
      <c r="BV63471" s="38"/>
    </row>
    <row r="63472" spans="44:74">
      <c r="AR63472" s="8"/>
      <c r="BV63472" s="38"/>
    </row>
    <row r="63473" spans="44:74">
      <c r="AR63473" s="8"/>
      <c r="BV63473" s="38"/>
    </row>
    <row r="63474" spans="44:74">
      <c r="AR63474" s="8"/>
      <c r="BV63474" s="38"/>
    </row>
    <row r="63475" spans="44:74">
      <c r="AR63475" s="8"/>
      <c r="BV63475" s="38"/>
    </row>
    <row r="63476" spans="44:74">
      <c r="AR63476" s="8"/>
      <c r="BV63476" s="38"/>
    </row>
    <row r="63477" spans="44:74">
      <c r="AR63477" s="8"/>
      <c r="BV63477" s="38"/>
    </row>
    <row r="63478" spans="44:74">
      <c r="AR63478" s="8"/>
      <c r="BV63478" s="38"/>
    </row>
    <row r="63479" spans="44:74">
      <c r="AR63479" s="8"/>
      <c r="BV63479" s="38"/>
    </row>
    <row r="63480" spans="44:74">
      <c r="AR63480" s="8"/>
      <c r="BV63480" s="38"/>
    </row>
    <row r="63481" spans="44:74">
      <c r="AR63481" s="8"/>
      <c r="BV63481" s="38"/>
    </row>
    <row r="63482" spans="44:74">
      <c r="AR63482" s="8"/>
      <c r="BV63482" s="38"/>
    </row>
    <row r="63483" spans="44:74">
      <c r="AR63483" s="8"/>
      <c r="BV63483" s="38"/>
    </row>
    <row r="63484" spans="44:74">
      <c r="AR63484" s="8"/>
      <c r="BV63484" s="38"/>
    </row>
    <row r="63485" spans="44:74">
      <c r="AR63485" s="8"/>
      <c r="BV63485" s="38"/>
    </row>
    <row r="63486" spans="44:74">
      <c r="AR63486" s="8"/>
      <c r="BV63486" s="38"/>
    </row>
    <row r="63487" spans="44:74">
      <c r="AR63487" s="8"/>
      <c r="BV63487" s="38"/>
    </row>
    <row r="63488" spans="44:74">
      <c r="AR63488" s="8"/>
      <c r="BV63488" s="38"/>
    </row>
    <row r="63489" spans="44:74">
      <c r="AR63489" s="8"/>
      <c r="BV63489" s="38"/>
    </row>
    <row r="63490" spans="44:74">
      <c r="AR63490" s="8"/>
      <c r="BV63490" s="38"/>
    </row>
    <row r="63491" spans="44:74">
      <c r="AR63491" s="8"/>
      <c r="BV63491" s="38"/>
    </row>
    <row r="63492" spans="44:74">
      <c r="AR63492" s="8"/>
      <c r="BV63492" s="38"/>
    </row>
    <row r="63493" spans="44:74">
      <c r="AR63493" s="8"/>
      <c r="BV63493" s="38"/>
    </row>
    <row r="63494" spans="44:74">
      <c r="AR63494" s="8"/>
      <c r="BV63494" s="38"/>
    </row>
    <row r="63495" spans="44:74">
      <c r="AR63495" s="8"/>
      <c r="BV63495" s="38"/>
    </row>
    <row r="63496" spans="44:74">
      <c r="AR63496" s="8"/>
      <c r="BV63496" s="38"/>
    </row>
    <row r="63497" spans="44:74">
      <c r="AR63497" s="8"/>
      <c r="BV63497" s="38"/>
    </row>
    <row r="63498" spans="44:74">
      <c r="AR63498" s="8"/>
      <c r="BV63498" s="38"/>
    </row>
    <row r="63499" spans="44:74">
      <c r="AR63499" s="8"/>
      <c r="BV63499" s="38"/>
    </row>
    <row r="63500" spans="44:74">
      <c r="AR63500" s="8"/>
      <c r="BV63500" s="38"/>
    </row>
    <row r="63501" spans="44:74">
      <c r="AR63501" s="8"/>
      <c r="BV63501" s="38"/>
    </row>
    <row r="63502" spans="44:74">
      <c r="AR63502" s="8"/>
      <c r="BV63502" s="38"/>
    </row>
    <row r="63503" spans="44:74">
      <c r="AR63503" s="8"/>
      <c r="BV63503" s="38"/>
    </row>
    <row r="63504" spans="44:74">
      <c r="AR63504" s="8"/>
      <c r="BV63504" s="38"/>
    </row>
    <row r="63505" spans="44:74">
      <c r="AR63505" s="8"/>
      <c r="BV63505" s="38"/>
    </row>
    <row r="63506" spans="44:74">
      <c r="AR63506" s="8"/>
      <c r="BV63506" s="38"/>
    </row>
    <row r="63507" spans="44:74">
      <c r="AR63507" s="8"/>
      <c r="BV63507" s="38"/>
    </row>
    <row r="63508" spans="44:74">
      <c r="AR63508" s="8"/>
      <c r="BV63508" s="38"/>
    </row>
    <row r="63509" spans="44:74">
      <c r="AR63509" s="8"/>
      <c r="BV63509" s="38"/>
    </row>
    <row r="63510" spans="44:74">
      <c r="AR63510" s="8"/>
      <c r="BV63510" s="38"/>
    </row>
    <row r="63511" spans="44:74">
      <c r="AR63511" s="8"/>
      <c r="BV63511" s="38"/>
    </row>
    <row r="63512" spans="44:74">
      <c r="AR63512" s="8"/>
      <c r="BV63512" s="38"/>
    </row>
    <row r="63513" spans="44:74">
      <c r="AR63513" s="8"/>
      <c r="BV63513" s="38"/>
    </row>
    <row r="63514" spans="44:74">
      <c r="AR63514" s="8"/>
      <c r="BV63514" s="38"/>
    </row>
    <row r="63515" spans="44:74">
      <c r="AR63515" s="8"/>
      <c r="BV63515" s="38"/>
    </row>
    <row r="63516" spans="44:74">
      <c r="AR63516" s="8"/>
      <c r="BV63516" s="38"/>
    </row>
    <row r="63517" spans="44:74">
      <c r="AR63517" s="8"/>
      <c r="BV63517" s="38"/>
    </row>
    <row r="63518" spans="44:74">
      <c r="AR63518" s="8"/>
      <c r="BV63518" s="38"/>
    </row>
    <row r="63519" spans="44:74">
      <c r="AR63519" s="8"/>
      <c r="BV63519" s="38"/>
    </row>
    <row r="63520" spans="44:74">
      <c r="AR63520" s="8"/>
      <c r="BV63520" s="38"/>
    </row>
    <row r="63521" spans="44:74">
      <c r="AR63521" s="8"/>
      <c r="BV63521" s="38"/>
    </row>
    <row r="63522" spans="44:74">
      <c r="AR63522" s="8"/>
      <c r="BV63522" s="38"/>
    </row>
    <row r="63523" spans="44:74">
      <c r="AR63523" s="8"/>
      <c r="BV63523" s="38"/>
    </row>
    <row r="63524" spans="44:74">
      <c r="AR63524" s="8"/>
      <c r="BV63524" s="38"/>
    </row>
    <row r="63525" spans="44:74">
      <c r="AR63525" s="8"/>
      <c r="BV63525" s="38"/>
    </row>
    <row r="63526" spans="44:74">
      <c r="AR63526" s="8"/>
      <c r="BV63526" s="38"/>
    </row>
    <row r="63527" spans="44:74">
      <c r="AR63527" s="8"/>
      <c r="BV63527" s="38"/>
    </row>
    <row r="63528" spans="44:74">
      <c r="AR63528" s="8"/>
      <c r="BV63528" s="38"/>
    </row>
    <row r="63529" spans="44:74">
      <c r="AR63529" s="8"/>
      <c r="BV63529" s="38"/>
    </row>
    <row r="63530" spans="44:74">
      <c r="AR63530" s="8"/>
      <c r="BV63530" s="38"/>
    </row>
    <row r="63531" spans="44:74">
      <c r="AR63531" s="8"/>
      <c r="BV63531" s="38"/>
    </row>
    <row r="63532" spans="44:74">
      <c r="AR63532" s="8"/>
      <c r="BV63532" s="38"/>
    </row>
    <row r="63533" spans="44:74">
      <c r="AR63533" s="8"/>
      <c r="BV63533" s="38"/>
    </row>
    <row r="63534" spans="44:74">
      <c r="AR63534" s="8"/>
      <c r="BV63534" s="38"/>
    </row>
    <row r="63535" spans="44:74">
      <c r="AR63535" s="8"/>
      <c r="BV63535" s="38"/>
    </row>
    <row r="63536" spans="44:74">
      <c r="AR63536" s="8"/>
      <c r="BV63536" s="38"/>
    </row>
    <row r="63537" spans="44:74">
      <c r="AR63537" s="8"/>
      <c r="BV63537" s="38"/>
    </row>
    <row r="63538" spans="44:74">
      <c r="AR63538" s="8"/>
      <c r="BV63538" s="38"/>
    </row>
    <row r="63539" spans="44:74">
      <c r="AR63539" s="8"/>
      <c r="BV63539" s="38"/>
    </row>
    <row r="63540" spans="44:74">
      <c r="AR63540" s="8"/>
      <c r="BV63540" s="38"/>
    </row>
    <row r="63541" spans="44:74">
      <c r="AR63541" s="8"/>
      <c r="BV63541" s="38"/>
    </row>
    <row r="63542" spans="44:74">
      <c r="AR63542" s="8"/>
      <c r="BV63542" s="38"/>
    </row>
    <row r="63543" spans="44:74">
      <c r="AR63543" s="8"/>
      <c r="BV63543" s="38"/>
    </row>
    <row r="63544" spans="44:74">
      <c r="AR63544" s="8"/>
      <c r="BV63544" s="38"/>
    </row>
    <row r="63545" spans="44:74">
      <c r="AR63545" s="8"/>
      <c r="BV63545" s="38"/>
    </row>
    <row r="63546" spans="44:74">
      <c r="AR63546" s="8"/>
      <c r="BV63546" s="38"/>
    </row>
    <row r="63547" spans="44:74">
      <c r="AR63547" s="8"/>
      <c r="BV63547" s="38"/>
    </row>
    <row r="63548" spans="44:74">
      <c r="AR63548" s="8"/>
      <c r="BV63548" s="38"/>
    </row>
    <row r="63549" spans="44:74">
      <c r="AR63549" s="8"/>
      <c r="BV63549" s="38"/>
    </row>
    <row r="63550" spans="44:74">
      <c r="AR63550" s="8"/>
      <c r="BV63550" s="38"/>
    </row>
    <row r="63551" spans="44:74">
      <c r="AR63551" s="8"/>
      <c r="BV63551" s="38"/>
    </row>
    <row r="63552" spans="44:74">
      <c r="AR63552" s="8"/>
      <c r="BV63552" s="38"/>
    </row>
    <row r="63553" spans="44:74">
      <c r="AR63553" s="8"/>
      <c r="BV63553" s="38"/>
    </row>
    <row r="63554" spans="44:74">
      <c r="AR63554" s="8"/>
      <c r="BV63554" s="38"/>
    </row>
    <row r="63555" spans="44:74">
      <c r="AR63555" s="8"/>
      <c r="BV63555" s="38"/>
    </row>
    <row r="63556" spans="44:74">
      <c r="AR63556" s="8"/>
      <c r="BV63556" s="38"/>
    </row>
    <row r="63557" spans="44:74">
      <c r="AR63557" s="8"/>
      <c r="BV63557" s="38"/>
    </row>
    <row r="63558" spans="44:74">
      <c r="AR63558" s="8"/>
      <c r="BV63558" s="38"/>
    </row>
    <row r="63559" spans="44:74">
      <c r="AR63559" s="8"/>
      <c r="BV63559" s="38"/>
    </row>
    <row r="63560" spans="44:74">
      <c r="AR63560" s="8"/>
      <c r="BV63560" s="38"/>
    </row>
    <row r="63561" spans="44:74">
      <c r="AR63561" s="8"/>
      <c r="BV63561" s="38"/>
    </row>
    <row r="63562" spans="44:74">
      <c r="AR63562" s="8"/>
      <c r="BV63562" s="38"/>
    </row>
    <row r="63563" spans="44:74">
      <c r="AR63563" s="8"/>
      <c r="BV63563" s="38"/>
    </row>
    <row r="63564" spans="44:74">
      <c r="AR63564" s="8"/>
      <c r="BV63564" s="38"/>
    </row>
    <row r="63565" spans="44:74">
      <c r="AR63565" s="8"/>
      <c r="BV63565" s="38"/>
    </row>
    <row r="63566" spans="44:74">
      <c r="AR63566" s="8"/>
      <c r="BV63566" s="38"/>
    </row>
    <row r="63567" spans="44:74">
      <c r="AR63567" s="8"/>
      <c r="BV63567" s="38"/>
    </row>
    <row r="63568" spans="44:74">
      <c r="AR63568" s="8"/>
      <c r="BV63568" s="38"/>
    </row>
    <row r="63569" spans="44:74">
      <c r="AR63569" s="8"/>
      <c r="BV63569" s="38"/>
    </row>
    <row r="63570" spans="44:74">
      <c r="AR63570" s="8"/>
      <c r="BV63570" s="38"/>
    </row>
    <row r="63571" spans="44:74">
      <c r="AR63571" s="8"/>
      <c r="BV63571" s="38"/>
    </row>
    <row r="63572" spans="44:74">
      <c r="AR63572" s="8"/>
      <c r="BV63572" s="38"/>
    </row>
    <row r="63573" spans="44:74">
      <c r="AR63573" s="8"/>
      <c r="BV63573" s="38"/>
    </row>
    <row r="63574" spans="44:74">
      <c r="AR63574" s="8"/>
      <c r="BV63574" s="38"/>
    </row>
    <row r="63575" spans="44:74">
      <c r="AR63575" s="8"/>
      <c r="BV63575" s="38"/>
    </row>
    <row r="63576" spans="44:74">
      <c r="AR63576" s="8"/>
      <c r="BV63576" s="38"/>
    </row>
    <row r="63577" spans="44:74">
      <c r="AR63577" s="8"/>
      <c r="BV63577" s="38"/>
    </row>
    <row r="63578" spans="44:74">
      <c r="AR63578" s="8"/>
      <c r="BV63578" s="38"/>
    </row>
    <row r="63579" spans="44:74">
      <c r="AR63579" s="8"/>
      <c r="BV63579" s="38"/>
    </row>
    <row r="63580" spans="44:74">
      <c r="AR63580" s="8"/>
      <c r="BV63580" s="38"/>
    </row>
    <row r="63581" spans="44:74">
      <c r="AR63581" s="8"/>
      <c r="BV63581" s="38"/>
    </row>
    <row r="63582" spans="44:74">
      <c r="AR63582" s="8"/>
      <c r="BV63582" s="38"/>
    </row>
    <row r="63583" spans="44:74">
      <c r="AR63583" s="8"/>
      <c r="BV63583" s="38"/>
    </row>
    <row r="63584" spans="44:74">
      <c r="AR63584" s="8"/>
      <c r="BV63584" s="38"/>
    </row>
    <row r="63585" spans="44:74">
      <c r="AR63585" s="8"/>
      <c r="BV63585" s="38"/>
    </row>
    <row r="63586" spans="44:74">
      <c r="AR63586" s="8"/>
      <c r="BV63586" s="38"/>
    </row>
    <row r="63587" spans="44:74">
      <c r="AR63587" s="8"/>
      <c r="BV63587" s="38"/>
    </row>
    <row r="63588" spans="44:74">
      <c r="AR63588" s="8"/>
      <c r="BV63588" s="38"/>
    </row>
    <row r="63589" spans="44:74">
      <c r="AR63589" s="8"/>
      <c r="BV63589" s="38"/>
    </row>
    <row r="63590" spans="44:74">
      <c r="AR63590" s="8"/>
      <c r="BV63590" s="38"/>
    </row>
    <row r="63591" spans="44:74">
      <c r="AR63591" s="8"/>
      <c r="BV63591" s="38"/>
    </row>
    <row r="63592" spans="44:74">
      <c r="AR63592" s="8"/>
      <c r="BV63592" s="38"/>
    </row>
    <row r="63593" spans="44:74">
      <c r="AR63593" s="8"/>
      <c r="BV63593" s="38"/>
    </row>
    <row r="63594" spans="44:74">
      <c r="AR63594" s="8"/>
      <c r="BV63594" s="38"/>
    </row>
    <row r="63595" spans="44:74">
      <c r="AR63595" s="8"/>
      <c r="BV63595" s="38"/>
    </row>
    <row r="63596" spans="44:74">
      <c r="AR63596" s="8"/>
      <c r="BV63596" s="38"/>
    </row>
    <row r="63597" spans="44:74">
      <c r="AR63597" s="8"/>
      <c r="BV63597" s="38"/>
    </row>
    <row r="63598" spans="44:74">
      <c r="AR63598" s="8"/>
      <c r="BV63598" s="38"/>
    </row>
    <row r="63599" spans="44:74">
      <c r="AR63599" s="8"/>
      <c r="BV63599" s="38"/>
    </row>
    <row r="63600" spans="44:74">
      <c r="AR63600" s="8"/>
      <c r="BV63600" s="38"/>
    </row>
    <row r="63601" spans="44:74">
      <c r="AR63601" s="8"/>
      <c r="BV63601" s="38"/>
    </row>
    <row r="63602" spans="44:74">
      <c r="AR63602" s="8"/>
      <c r="BV63602" s="38"/>
    </row>
    <row r="63603" spans="44:74">
      <c r="AR63603" s="8"/>
      <c r="BV63603" s="38"/>
    </row>
    <row r="63604" spans="44:74">
      <c r="AR63604" s="8"/>
      <c r="BV63604" s="38"/>
    </row>
    <row r="63605" spans="44:74">
      <c r="AR63605" s="8"/>
      <c r="BV63605" s="38"/>
    </row>
    <row r="63606" spans="44:74">
      <c r="AR63606" s="8"/>
      <c r="BV63606" s="38"/>
    </row>
    <row r="63607" spans="44:74">
      <c r="AR63607" s="8"/>
      <c r="BV63607" s="38"/>
    </row>
    <row r="63608" spans="44:74">
      <c r="AR63608" s="8"/>
      <c r="BV63608" s="38"/>
    </row>
    <row r="63609" spans="44:74">
      <c r="AR63609" s="8"/>
      <c r="BV63609" s="38"/>
    </row>
    <row r="63610" spans="44:74">
      <c r="AR63610" s="8"/>
      <c r="BV63610" s="38"/>
    </row>
    <row r="63611" spans="44:74">
      <c r="AR63611" s="8"/>
      <c r="BV63611" s="38"/>
    </row>
    <row r="63612" spans="44:74">
      <c r="AR63612" s="8"/>
      <c r="BV63612" s="38"/>
    </row>
    <row r="63613" spans="44:74">
      <c r="AR63613" s="8"/>
      <c r="BV63613" s="38"/>
    </row>
    <row r="63614" spans="44:74">
      <c r="AR63614" s="8"/>
      <c r="BV63614" s="38"/>
    </row>
    <row r="63615" spans="44:74">
      <c r="AR63615" s="8"/>
      <c r="BV63615" s="38"/>
    </row>
    <row r="63616" spans="44:74">
      <c r="AR63616" s="8"/>
      <c r="BV63616" s="38"/>
    </row>
    <row r="63617" spans="44:74">
      <c r="AR63617" s="8"/>
      <c r="BV63617" s="38"/>
    </row>
    <row r="63618" spans="44:74">
      <c r="AR63618" s="8"/>
      <c r="BV63618" s="38"/>
    </row>
    <row r="63619" spans="44:74">
      <c r="AR63619" s="8"/>
      <c r="BV63619" s="38"/>
    </row>
    <row r="63620" spans="44:74">
      <c r="AR63620" s="8"/>
      <c r="BV63620" s="38"/>
    </row>
    <row r="63621" spans="44:74">
      <c r="AR63621" s="8"/>
      <c r="BV63621" s="38"/>
    </row>
    <row r="63622" spans="44:74">
      <c r="AR63622" s="8"/>
      <c r="BV63622" s="38"/>
    </row>
    <row r="63623" spans="44:74">
      <c r="AR63623" s="8"/>
      <c r="BV63623" s="38"/>
    </row>
    <row r="63624" spans="44:74">
      <c r="AR63624" s="8"/>
      <c r="BV63624" s="38"/>
    </row>
    <row r="63625" spans="44:74">
      <c r="AR63625" s="8"/>
      <c r="BV63625" s="38"/>
    </row>
    <row r="63626" spans="44:74">
      <c r="AR63626" s="8"/>
      <c r="BV63626" s="38"/>
    </row>
    <row r="63627" spans="44:74">
      <c r="AR63627" s="8"/>
      <c r="BV63627" s="38"/>
    </row>
    <row r="63628" spans="44:74">
      <c r="AR63628" s="8"/>
      <c r="BV63628" s="38"/>
    </row>
    <row r="63629" spans="44:74">
      <c r="AR63629" s="8"/>
      <c r="BV63629" s="38"/>
    </row>
    <row r="63630" spans="44:74">
      <c r="AR63630" s="8"/>
      <c r="BV63630" s="38"/>
    </row>
    <row r="63631" spans="44:74">
      <c r="AR63631" s="8"/>
      <c r="BV63631" s="38"/>
    </row>
    <row r="63632" spans="44:74">
      <c r="AR63632" s="8"/>
      <c r="BV63632" s="38"/>
    </row>
    <row r="63633" spans="44:74">
      <c r="AR63633" s="8"/>
      <c r="BV63633" s="38"/>
    </row>
    <row r="63634" spans="44:74">
      <c r="AR63634" s="8"/>
      <c r="BV63634" s="38"/>
    </row>
    <row r="63635" spans="44:74">
      <c r="AR63635" s="8"/>
      <c r="BV63635" s="38"/>
    </row>
    <row r="63636" spans="44:74">
      <c r="AR63636" s="8"/>
      <c r="BV63636" s="38"/>
    </row>
    <row r="63637" spans="44:74">
      <c r="AR63637" s="8"/>
      <c r="BV63637" s="38"/>
    </row>
    <row r="63638" spans="44:74">
      <c r="AR63638" s="8"/>
      <c r="BV63638" s="38"/>
    </row>
    <row r="63639" spans="44:74">
      <c r="AR63639" s="8"/>
      <c r="BV63639" s="38"/>
    </row>
    <row r="63640" spans="44:74">
      <c r="AR63640" s="8"/>
      <c r="BV63640" s="38"/>
    </row>
    <row r="63641" spans="44:74">
      <c r="AR63641" s="8"/>
      <c r="BV63641" s="38"/>
    </row>
    <row r="63642" spans="44:74">
      <c r="AR63642" s="8"/>
      <c r="BV63642" s="38"/>
    </row>
    <row r="63643" spans="44:74">
      <c r="AR63643" s="8"/>
      <c r="BV63643" s="38"/>
    </row>
    <row r="63644" spans="44:74">
      <c r="AR63644" s="8"/>
      <c r="BV63644" s="38"/>
    </row>
    <row r="63645" spans="44:74">
      <c r="AR63645" s="8"/>
      <c r="BV63645" s="38"/>
    </row>
    <row r="63646" spans="44:74">
      <c r="AR63646" s="8"/>
      <c r="BV63646" s="38"/>
    </row>
    <row r="63647" spans="44:74">
      <c r="AR63647" s="8"/>
      <c r="BV63647" s="38"/>
    </row>
    <row r="63648" spans="44:74">
      <c r="AR63648" s="8"/>
      <c r="BV63648" s="38"/>
    </row>
    <row r="63649" spans="44:74">
      <c r="AR63649" s="8"/>
      <c r="BV63649" s="38"/>
    </row>
    <row r="63650" spans="44:74">
      <c r="AR63650" s="8"/>
      <c r="BV63650" s="38"/>
    </row>
    <row r="63651" spans="44:74">
      <c r="AR63651" s="8"/>
      <c r="BV63651" s="38"/>
    </row>
    <row r="63652" spans="44:74">
      <c r="AR63652" s="8"/>
      <c r="BV63652" s="38"/>
    </row>
    <row r="63653" spans="44:74">
      <c r="AR63653" s="8"/>
      <c r="BV63653" s="38"/>
    </row>
    <row r="63654" spans="44:74">
      <c r="AR63654" s="8"/>
      <c r="BV63654" s="38"/>
    </row>
    <row r="63655" spans="44:74">
      <c r="AR63655" s="8"/>
      <c r="BV63655" s="38"/>
    </row>
    <row r="63656" spans="44:74">
      <c r="AR63656" s="8"/>
      <c r="BV63656" s="38"/>
    </row>
    <row r="63657" spans="44:74">
      <c r="AR63657" s="8"/>
      <c r="BV63657" s="38"/>
    </row>
    <row r="63658" spans="44:74">
      <c r="AR63658" s="8"/>
      <c r="BV63658" s="38"/>
    </row>
    <row r="63659" spans="44:74">
      <c r="AR63659" s="8"/>
      <c r="BV63659" s="38"/>
    </row>
    <row r="63660" spans="44:74">
      <c r="AR63660" s="8"/>
      <c r="BV63660" s="38"/>
    </row>
    <row r="63661" spans="44:74">
      <c r="AR63661" s="8"/>
      <c r="BV63661" s="38"/>
    </row>
    <row r="63662" spans="44:74">
      <c r="AR63662" s="8"/>
      <c r="BV63662" s="38"/>
    </row>
    <row r="63663" spans="44:74">
      <c r="AR63663" s="8"/>
      <c r="BV63663" s="38"/>
    </row>
    <row r="63664" spans="44:74">
      <c r="AR63664" s="8"/>
      <c r="BV63664" s="38"/>
    </row>
    <row r="63665" spans="44:74">
      <c r="AR63665" s="8"/>
      <c r="BV63665" s="38"/>
    </row>
    <row r="63666" spans="44:74">
      <c r="AR63666" s="8"/>
      <c r="BV63666" s="38"/>
    </row>
    <row r="63667" spans="44:74">
      <c r="AR63667" s="8"/>
      <c r="BV63667" s="38"/>
    </row>
    <row r="63668" spans="44:74">
      <c r="AR63668" s="8"/>
      <c r="BV63668" s="38"/>
    </row>
    <row r="63669" spans="44:74">
      <c r="AR63669" s="8"/>
      <c r="BV63669" s="38"/>
    </row>
    <row r="63670" spans="44:74">
      <c r="AR63670" s="8"/>
      <c r="BV63670" s="38"/>
    </row>
    <row r="63671" spans="44:74">
      <c r="AR63671" s="8"/>
      <c r="BV63671" s="38"/>
    </row>
    <row r="63672" spans="44:74">
      <c r="AR63672" s="8"/>
      <c r="BV63672" s="38"/>
    </row>
    <row r="63673" spans="44:74">
      <c r="AR63673" s="8"/>
      <c r="BV63673" s="38"/>
    </row>
    <row r="63674" spans="44:74">
      <c r="AR63674" s="8"/>
      <c r="BV63674" s="38"/>
    </row>
    <row r="63675" spans="44:74">
      <c r="AR63675" s="8"/>
      <c r="BV63675" s="38"/>
    </row>
    <row r="63676" spans="44:74">
      <c r="AR63676" s="8"/>
      <c r="BV63676" s="38"/>
    </row>
    <row r="63677" spans="44:74">
      <c r="AR63677" s="8"/>
      <c r="BV63677" s="38"/>
    </row>
    <row r="63678" spans="44:74">
      <c r="AR63678" s="8"/>
      <c r="BV63678" s="38"/>
    </row>
    <row r="63679" spans="44:74">
      <c r="AR63679" s="8"/>
      <c r="BV63679" s="38"/>
    </row>
    <row r="63680" spans="44:74">
      <c r="AR63680" s="8"/>
      <c r="BV63680" s="38"/>
    </row>
    <row r="63681" spans="44:74">
      <c r="AR63681" s="8"/>
      <c r="BV63681" s="38"/>
    </row>
    <row r="63682" spans="44:74">
      <c r="AR63682" s="8"/>
      <c r="BV63682" s="38"/>
    </row>
    <row r="63683" spans="44:74">
      <c r="AR63683" s="8"/>
      <c r="BV63683" s="38"/>
    </row>
    <row r="63684" spans="44:74">
      <c r="AR63684" s="8"/>
      <c r="BV63684" s="38"/>
    </row>
    <row r="63685" spans="44:74">
      <c r="AR63685" s="8"/>
      <c r="BV63685" s="38"/>
    </row>
    <row r="63686" spans="44:74">
      <c r="AR63686" s="8"/>
      <c r="BV63686" s="38"/>
    </row>
    <row r="63687" spans="44:74">
      <c r="AR63687" s="8"/>
      <c r="BV63687" s="38"/>
    </row>
    <row r="63688" spans="44:74">
      <c r="AR63688" s="8"/>
      <c r="BV63688" s="38"/>
    </row>
    <row r="63689" spans="44:74">
      <c r="AR63689" s="8"/>
      <c r="BV63689" s="38"/>
    </row>
    <row r="63690" spans="44:74">
      <c r="AR63690" s="8"/>
      <c r="BV63690" s="38"/>
    </row>
    <row r="63691" spans="44:74">
      <c r="AR63691" s="8"/>
      <c r="BV63691" s="38"/>
    </row>
    <row r="63692" spans="44:74">
      <c r="AR63692" s="8"/>
      <c r="BV63692" s="38"/>
    </row>
    <row r="63693" spans="44:74">
      <c r="AR63693" s="8"/>
      <c r="BV63693" s="38"/>
    </row>
    <row r="63694" spans="44:74">
      <c r="AR63694" s="8"/>
      <c r="BV63694" s="38"/>
    </row>
    <row r="63695" spans="44:74">
      <c r="AR63695" s="8"/>
      <c r="BV63695" s="38"/>
    </row>
    <row r="63696" spans="44:74">
      <c r="AR63696" s="8"/>
      <c r="BV63696" s="38"/>
    </row>
    <row r="63697" spans="44:74">
      <c r="AR63697" s="8"/>
      <c r="BV63697" s="38"/>
    </row>
    <row r="63698" spans="44:74">
      <c r="AR63698" s="8"/>
      <c r="BV63698" s="38"/>
    </row>
    <row r="63699" spans="44:74">
      <c r="AR63699" s="8"/>
      <c r="BV63699" s="38"/>
    </row>
    <row r="63700" spans="44:74">
      <c r="AR63700" s="8"/>
      <c r="BV63700" s="38"/>
    </row>
    <row r="63701" spans="44:74">
      <c r="AR63701" s="8"/>
      <c r="BV63701" s="38"/>
    </row>
    <row r="63702" spans="44:74">
      <c r="AR63702" s="8"/>
      <c r="BV63702" s="38"/>
    </row>
    <row r="63703" spans="44:74">
      <c r="AR63703" s="8"/>
      <c r="BV63703" s="38"/>
    </row>
    <row r="63704" spans="44:74">
      <c r="AR63704" s="8"/>
      <c r="BV63704" s="38"/>
    </row>
    <row r="63705" spans="44:74">
      <c r="AR63705" s="8"/>
      <c r="BV63705" s="38"/>
    </row>
    <row r="63706" spans="44:74">
      <c r="AR63706" s="8"/>
      <c r="BV63706" s="38"/>
    </row>
    <row r="63707" spans="44:74">
      <c r="AR63707" s="8"/>
      <c r="BV63707" s="38"/>
    </row>
    <row r="63708" spans="44:74">
      <c r="AR63708" s="8"/>
      <c r="BV63708" s="38"/>
    </row>
    <row r="63709" spans="44:74">
      <c r="AR63709" s="8"/>
      <c r="BV63709" s="38"/>
    </row>
    <row r="63710" spans="44:74">
      <c r="AR63710" s="8"/>
      <c r="BV63710" s="38"/>
    </row>
    <row r="63711" spans="44:74">
      <c r="AR63711" s="8"/>
      <c r="BV63711" s="38"/>
    </row>
    <row r="63712" spans="44:74">
      <c r="AR63712" s="8"/>
      <c r="BV63712" s="38"/>
    </row>
    <row r="63713" spans="44:74">
      <c r="AR63713" s="8"/>
      <c r="BV63713" s="38"/>
    </row>
    <row r="63714" spans="44:74">
      <c r="AR63714" s="8"/>
      <c r="BV63714" s="38"/>
    </row>
    <row r="63715" spans="44:74">
      <c r="AR63715" s="8"/>
      <c r="BV63715" s="38"/>
    </row>
    <row r="63716" spans="44:74">
      <c r="AR63716" s="8"/>
      <c r="BV63716" s="38"/>
    </row>
    <row r="63717" spans="44:74">
      <c r="AR63717" s="8"/>
      <c r="BV63717" s="38"/>
    </row>
    <row r="63718" spans="44:74">
      <c r="AR63718" s="8"/>
      <c r="BV63718" s="38"/>
    </row>
    <row r="63719" spans="44:74">
      <c r="AR63719" s="8"/>
      <c r="BV63719" s="38"/>
    </row>
    <row r="63720" spans="44:74">
      <c r="AR63720" s="8"/>
      <c r="BV63720" s="38"/>
    </row>
    <row r="63721" spans="44:74">
      <c r="AR63721" s="8"/>
      <c r="BV63721" s="38"/>
    </row>
    <row r="63722" spans="44:74">
      <c r="AR63722" s="8"/>
      <c r="BV63722" s="38"/>
    </row>
    <row r="63723" spans="44:74">
      <c r="AR63723" s="8"/>
      <c r="BV63723" s="38"/>
    </row>
    <row r="63724" spans="44:74">
      <c r="AR63724" s="8"/>
      <c r="BV63724" s="38"/>
    </row>
    <row r="63725" spans="44:74">
      <c r="AR63725" s="8"/>
      <c r="BV63725" s="38"/>
    </row>
    <row r="63726" spans="44:74">
      <c r="AR63726" s="8"/>
      <c r="BV63726" s="38"/>
    </row>
    <row r="63727" spans="44:74">
      <c r="AR63727" s="8"/>
      <c r="BV63727" s="38"/>
    </row>
    <row r="63728" spans="44:74">
      <c r="AR63728" s="8"/>
      <c r="BV63728" s="38"/>
    </row>
    <row r="63729" spans="44:74">
      <c r="AR63729" s="8"/>
      <c r="BV63729" s="38"/>
    </row>
    <row r="63730" spans="44:74">
      <c r="AR63730" s="8"/>
      <c r="BV63730" s="38"/>
    </row>
    <row r="63731" spans="44:74">
      <c r="AR63731" s="8"/>
      <c r="BV63731" s="38"/>
    </row>
    <row r="63732" spans="44:74">
      <c r="AR63732" s="8"/>
      <c r="BV63732" s="38"/>
    </row>
    <row r="63733" spans="44:74">
      <c r="AR63733" s="8"/>
      <c r="BV63733" s="38"/>
    </row>
    <row r="63734" spans="44:74">
      <c r="AR63734" s="8"/>
      <c r="BV63734" s="38"/>
    </row>
    <row r="63735" spans="44:74">
      <c r="AR63735" s="8"/>
      <c r="BV63735" s="38"/>
    </row>
    <row r="63736" spans="44:74">
      <c r="AR63736" s="8"/>
      <c r="BV63736" s="38"/>
    </row>
    <row r="63737" spans="44:74">
      <c r="AR63737" s="8"/>
      <c r="BV63737" s="38"/>
    </row>
    <row r="63738" spans="44:74">
      <c r="AR63738" s="8"/>
      <c r="BV63738" s="38"/>
    </row>
    <row r="63739" spans="44:74">
      <c r="AR63739" s="8"/>
      <c r="BV63739" s="38"/>
    </row>
    <row r="63740" spans="44:74">
      <c r="AR63740" s="8"/>
      <c r="BV63740" s="38"/>
    </row>
    <row r="63741" spans="44:74">
      <c r="AR63741" s="8"/>
      <c r="BV63741" s="38"/>
    </row>
    <row r="63742" spans="44:74">
      <c r="AR63742" s="8"/>
      <c r="BV63742" s="38"/>
    </row>
    <row r="63743" spans="44:74">
      <c r="AR63743" s="8"/>
      <c r="BV63743" s="38"/>
    </row>
    <row r="63744" spans="44:74">
      <c r="AR63744" s="8"/>
      <c r="BV63744" s="38"/>
    </row>
    <row r="63745" spans="44:74">
      <c r="AR63745" s="8"/>
      <c r="BV63745" s="38"/>
    </row>
    <row r="63746" spans="44:74">
      <c r="AR63746" s="8"/>
      <c r="BV63746" s="38"/>
    </row>
    <row r="63747" spans="44:74">
      <c r="AR63747" s="8"/>
      <c r="BV63747" s="38"/>
    </row>
    <row r="63748" spans="44:74">
      <c r="AR63748" s="8"/>
      <c r="BV63748" s="38"/>
    </row>
    <row r="63749" spans="44:74">
      <c r="AR63749" s="8"/>
      <c r="BV63749" s="38"/>
    </row>
    <row r="63750" spans="44:74">
      <c r="AR63750" s="8"/>
      <c r="BV63750" s="38"/>
    </row>
    <row r="63751" spans="44:74">
      <c r="AR63751" s="8"/>
      <c r="BV63751" s="38"/>
    </row>
    <row r="63752" spans="44:74">
      <c r="AR63752" s="8"/>
      <c r="BV63752" s="38"/>
    </row>
    <row r="63753" spans="44:74">
      <c r="AR63753" s="8"/>
      <c r="BV63753" s="38"/>
    </row>
    <row r="63754" spans="44:74">
      <c r="AR63754" s="8"/>
      <c r="BV63754" s="38"/>
    </row>
    <row r="63755" spans="44:74">
      <c r="AR63755" s="8"/>
      <c r="BV63755" s="38"/>
    </row>
    <row r="63756" spans="44:74">
      <c r="AR63756" s="8"/>
      <c r="BV63756" s="38"/>
    </row>
    <row r="63757" spans="44:74">
      <c r="AR63757" s="8"/>
      <c r="BV63757" s="38"/>
    </row>
    <row r="63758" spans="44:74">
      <c r="AR63758" s="8"/>
      <c r="BV63758" s="38"/>
    </row>
    <row r="63759" spans="44:74">
      <c r="AR63759" s="8"/>
      <c r="BV63759" s="38"/>
    </row>
    <row r="63760" spans="44:74">
      <c r="AR63760" s="8"/>
      <c r="BV63760" s="38"/>
    </row>
    <row r="63761" spans="44:74">
      <c r="AR63761" s="8"/>
      <c r="BV63761" s="38"/>
    </row>
    <row r="63762" spans="44:74">
      <c r="AR63762" s="8"/>
      <c r="BV63762" s="38"/>
    </row>
    <row r="63763" spans="44:74">
      <c r="AR63763" s="8"/>
      <c r="BV63763" s="38"/>
    </row>
    <row r="63764" spans="44:74">
      <c r="AR63764" s="8"/>
      <c r="BV63764" s="38"/>
    </row>
    <row r="63765" spans="44:74">
      <c r="AR63765" s="8"/>
      <c r="BV63765" s="38"/>
    </row>
    <row r="63766" spans="44:74">
      <c r="AR63766" s="8"/>
      <c r="BV63766" s="38"/>
    </row>
    <row r="63767" spans="44:74">
      <c r="AR63767" s="8"/>
      <c r="BV63767" s="38"/>
    </row>
    <row r="63768" spans="44:74">
      <c r="AR63768" s="8"/>
      <c r="BV63768" s="38"/>
    </row>
    <row r="63769" spans="44:74">
      <c r="AR63769" s="8"/>
      <c r="BV63769" s="38"/>
    </row>
    <row r="63770" spans="44:74">
      <c r="AR63770" s="8"/>
      <c r="BV63770" s="38"/>
    </row>
    <row r="63771" spans="44:74">
      <c r="AR63771" s="8"/>
      <c r="BV63771" s="38"/>
    </row>
    <row r="63772" spans="44:74">
      <c r="AR63772" s="8"/>
      <c r="BV63772" s="38"/>
    </row>
    <row r="63773" spans="44:74">
      <c r="AR63773" s="8"/>
      <c r="BV63773" s="38"/>
    </row>
    <row r="63774" spans="44:74">
      <c r="AR63774" s="8"/>
      <c r="BV63774" s="38"/>
    </row>
    <row r="63775" spans="44:74">
      <c r="AR63775" s="8"/>
      <c r="BV63775" s="38"/>
    </row>
    <row r="63776" spans="44:74">
      <c r="AR63776" s="8"/>
      <c r="BV63776" s="38"/>
    </row>
    <row r="63777" spans="44:74">
      <c r="AR63777" s="8"/>
      <c r="BV63777" s="38"/>
    </row>
    <row r="63778" spans="44:74">
      <c r="AR63778" s="8"/>
      <c r="BV63778" s="38"/>
    </row>
    <row r="63779" spans="44:74">
      <c r="AR63779" s="8"/>
      <c r="BV63779" s="38"/>
    </row>
    <row r="63780" spans="44:74">
      <c r="AR63780" s="8"/>
      <c r="BV63780" s="38"/>
    </row>
    <row r="63781" spans="44:74">
      <c r="AR63781" s="8"/>
      <c r="BV63781" s="38"/>
    </row>
    <row r="63782" spans="44:74">
      <c r="AR63782" s="8"/>
      <c r="BV63782" s="38"/>
    </row>
    <row r="63783" spans="44:74">
      <c r="AR63783" s="8"/>
      <c r="BV63783" s="38"/>
    </row>
    <row r="63784" spans="44:74">
      <c r="AR63784" s="8"/>
      <c r="BV63784" s="38"/>
    </row>
    <row r="63785" spans="44:74">
      <c r="AR63785" s="8"/>
      <c r="BV63785" s="38"/>
    </row>
    <row r="63786" spans="44:74">
      <c r="AR63786" s="8"/>
      <c r="BV63786" s="38"/>
    </row>
    <row r="63787" spans="44:74">
      <c r="AR63787" s="8"/>
      <c r="BV63787" s="38"/>
    </row>
    <row r="63788" spans="44:74">
      <c r="AR63788" s="8"/>
      <c r="BV63788" s="38"/>
    </row>
    <row r="63789" spans="44:74">
      <c r="AR63789" s="8"/>
      <c r="BV63789" s="38"/>
    </row>
    <row r="63790" spans="44:74">
      <c r="AR63790" s="8"/>
      <c r="BV63790" s="38"/>
    </row>
    <row r="63791" spans="44:74">
      <c r="AR63791" s="8"/>
      <c r="BV63791" s="38"/>
    </row>
    <row r="63792" spans="44:74">
      <c r="AR63792" s="8"/>
      <c r="BV63792" s="38"/>
    </row>
    <row r="63793" spans="44:74">
      <c r="AR63793" s="8"/>
      <c r="BV63793" s="38"/>
    </row>
    <row r="63794" spans="44:74">
      <c r="AR63794" s="8"/>
      <c r="BV63794" s="38"/>
    </row>
    <row r="63795" spans="44:74">
      <c r="AR63795" s="8"/>
      <c r="BV63795" s="38"/>
    </row>
    <row r="63796" spans="44:74">
      <c r="AR63796" s="8"/>
      <c r="BV63796" s="38"/>
    </row>
    <row r="63797" spans="44:74">
      <c r="AR63797" s="8"/>
      <c r="BV63797" s="38"/>
    </row>
    <row r="63798" spans="44:74">
      <c r="AR63798" s="8"/>
      <c r="BV63798" s="38"/>
    </row>
    <row r="63799" spans="44:74">
      <c r="AR63799" s="8"/>
      <c r="BV63799" s="38"/>
    </row>
    <row r="63800" spans="44:74">
      <c r="AR63800" s="8"/>
      <c r="BV63800" s="38"/>
    </row>
    <row r="63801" spans="44:74">
      <c r="AR63801" s="8"/>
      <c r="BV63801" s="38"/>
    </row>
    <row r="63802" spans="44:74">
      <c r="AR63802" s="8"/>
      <c r="BV63802" s="38"/>
    </row>
    <row r="63803" spans="44:74">
      <c r="AR63803" s="8"/>
      <c r="BV63803" s="38"/>
    </row>
    <row r="63804" spans="44:74">
      <c r="AR63804" s="8"/>
      <c r="BV63804" s="38"/>
    </row>
    <row r="63805" spans="44:74">
      <c r="AR63805" s="8"/>
      <c r="BV63805" s="38"/>
    </row>
    <row r="63806" spans="44:74">
      <c r="AR63806" s="8"/>
      <c r="BV63806" s="38"/>
    </row>
    <row r="63807" spans="44:74">
      <c r="AR63807" s="8"/>
      <c r="BV63807" s="38"/>
    </row>
    <row r="63808" spans="44:74">
      <c r="AR63808" s="8"/>
      <c r="BV63808" s="38"/>
    </row>
    <row r="63809" spans="44:74">
      <c r="AR63809" s="8"/>
      <c r="BV63809" s="38"/>
    </row>
    <row r="63810" spans="44:74">
      <c r="AR63810" s="8"/>
      <c r="BV63810" s="38"/>
    </row>
    <row r="63811" spans="44:74">
      <c r="AR63811" s="8"/>
      <c r="BV63811" s="38"/>
    </row>
    <row r="63812" spans="44:74">
      <c r="AR63812" s="8"/>
      <c r="BV63812" s="38"/>
    </row>
    <row r="63813" spans="44:74">
      <c r="AR63813" s="8"/>
      <c r="BV63813" s="38"/>
    </row>
    <row r="63814" spans="44:74">
      <c r="AR63814" s="8"/>
      <c r="BV63814" s="38"/>
    </row>
    <row r="63815" spans="44:74">
      <c r="AR63815" s="8"/>
      <c r="BV63815" s="38"/>
    </row>
    <row r="63816" spans="44:74">
      <c r="AR63816" s="8"/>
      <c r="BV63816" s="38"/>
    </row>
    <row r="63817" spans="44:74">
      <c r="AR63817" s="8"/>
      <c r="BV63817" s="38"/>
    </row>
    <row r="63818" spans="44:74">
      <c r="AR63818" s="8"/>
      <c r="BV63818" s="38"/>
    </row>
    <row r="63819" spans="44:74">
      <c r="AR63819" s="8"/>
      <c r="BV63819" s="38"/>
    </row>
    <row r="63820" spans="44:74">
      <c r="AR63820" s="8"/>
      <c r="BV63820" s="38"/>
    </row>
    <row r="63821" spans="44:74">
      <c r="AR63821" s="8"/>
      <c r="BV63821" s="38"/>
    </row>
    <row r="63822" spans="44:74">
      <c r="AR63822" s="8"/>
      <c r="BV63822" s="38"/>
    </row>
    <row r="63823" spans="44:74">
      <c r="AR63823" s="8"/>
      <c r="BV63823" s="38"/>
    </row>
    <row r="63824" spans="44:74">
      <c r="AR63824" s="8"/>
      <c r="BV63824" s="38"/>
    </row>
    <row r="63825" spans="44:74">
      <c r="AR63825" s="8"/>
      <c r="BV63825" s="38"/>
    </row>
    <row r="63826" spans="44:74">
      <c r="AR63826" s="8"/>
      <c r="BV63826" s="38"/>
    </row>
    <row r="63827" spans="44:74">
      <c r="AR63827" s="8"/>
      <c r="BV63827" s="38"/>
    </row>
    <row r="63828" spans="44:74">
      <c r="AR63828" s="8"/>
      <c r="BV63828" s="38"/>
    </row>
    <row r="63829" spans="44:74">
      <c r="AR63829" s="8"/>
      <c r="BV63829" s="38"/>
    </row>
    <row r="63830" spans="44:74">
      <c r="AR63830" s="8"/>
      <c r="BV63830" s="38"/>
    </row>
    <row r="63831" spans="44:74">
      <c r="AR63831" s="8"/>
      <c r="BV63831" s="38"/>
    </row>
    <row r="63832" spans="44:74">
      <c r="AR63832" s="8"/>
      <c r="BV63832" s="38"/>
    </row>
    <row r="63833" spans="44:74">
      <c r="AR63833" s="8"/>
      <c r="BV63833" s="38"/>
    </row>
    <row r="63834" spans="44:74">
      <c r="AR63834" s="8"/>
      <c r="BV63834" s="38"/>
    </row>
    <row r="63835" spans="44:74">
      <c r="AR63835" s="8"/>
      <c r="BV63835" s="38"/>
    </row>
    <row r="63836" spans="44:74">
      <c r="AR63836" s="8"/>
      <c r="BV63836" s="38"/>
    </row>
    <row r="63837" spans="44:74">
      <c r="AR63837" s="8"/>
      <c r="BV63837" s="38"/>
    </row>
    <row r="63838" spans="44:74">
      <c r="AR63838" s="8"/>
      <c r="BV63838" s="38"/>
    </row>
    <row r="63839" spans="44:74">
      <c r="AR63839" s="8"/>
      <c r="BV63839" s="38"/>
    </row>
    <row r="63840" spans="44:74">
      <c r="AR63840" s="8"/>
      <c r="BV63840" s="38"/>
    </row>
    <row r="63841" spans="44:74">
      <c r="AR63841" s="8"/>
      <c r="BV63841" s="38"/>
    </row>
    <row r="63842" spans="44:74">
      <c r="AR63842" s="8"/>
      <c r="BV63842" s="38"/>
    </row>
    <row r="63843" spans="44:74">
      <c r="AR63843" s="8"/>
      <c r="BV63843" s="38"/>
    </row>
    <row r="63844" spans="44:74">
      <c r="AR63844" s="8"/>
      <c r="BV63844" s="38"/>
    </row>
    <row r="63845" spans="44:74">
      <c r="AR63845" s="8"/>
      <c r="BV63845" s="38"/>
    </row>
    <row r="63846" spans="44:74">
      <c r="AR63846" s="8"/>
      <c r="BV63846" s="38"/>
    </row>
    <row r="63847" spans="44:74">
      <c r="AR63847" s="8"/>
      <c r="BV63847" s="38"/>
    </row>
    <row r="63848" spans="44:74">
      <c r="AR63848" s="8"/>
      <c r="BV63848" s="38"/>
    </row>
    <row r="63849" spans="44:74">
      <c r="AR63849" s="8"/>
      <c r="BV63849" s="38"/>
    </row>
    <row r="63850" spans="44:74">
      <c r="AR63850" s="8"/>
      <c r="BV63850" s="38"/>
    </row>
    <row r="63851" spans="44:74">
      <c r="AR63851" s="8"/>
      <c r="BV63851" s="38"/>
    </row>
    <row r="63852" spans="44:74">
      <c r="AR63852" s="8"/>
      <c r="BV63852" s="38"/>
    </row>
    <row r="63853" spans="44:74">
      <c r="AR63853" s="8"/>
      <c r="BV63853" s="38"/>
    </row>
    <row r="63854" spans="44:74">
      <c r="AR63854" s="8"/>
      <c r="BV63854" s="38"/>
    </row>
    <row r="63855" spans="44:74">
      <c r="AR63855" s="8"/>
      <c r="BV63855" s="38"/>
    </row>
    <row r="63856" spans="44:74">
      <c r="AR63856" s="8"/>
      <c r="BV63856" s="38"/>
    </row>
    <row r="63857" spans="44:74">
      <c r="AR63857" s="8"/>
      <c r="BV63857" s="38"/>
    </row>
    <row r="63858" spans="44:74">
      <c r="AR63858" s="8"/>
      <c r="BV63858" s="38"/>
    </row>
    <row r="63859" spans="44:74">
      <c r="AR63859" s="8"/>
      <c r="BV63859" s="38"/>
    </row>
    <row r="63860" spans="44:74">
      <c r="AR63860" s="8"/>
      <c r="BV63860" s="38"/>
    </row>
    <row r="63861" spans="44:74">
      <c r="AR63861" s="8"/>
      <c r="BV63861" s="38"/>
    </row>
    <row r="63862" spans="44:74">
      <c r="AR63862" s="8"/>
      <c r="BV63862" s="38"/>
    </row>
    <row r="63863" spans="44:74">
      <c r="AR63863" s="8"/>
      <c r="BV63863" s="38"/>
    </row>
    <row r="63864" spans="44:74">
      <c r="AR63864" s="8"/>
      <c r="BV63864" s="38"/>
    </row>
    <row r="63865" spans="44:74">
      <c r="AR63865" s="8"/>
      <c r="BV63865" s="38"/>
    </row>
    <row r="63866" spans="44:74">
      <c r="AR63866" s="8"/>
      <c r="BV63866" s="38"/>
    </row>
    <row r="63867" spans="44:74">
      <c r="AR63867" s="8"/>
      <c r="BV63867" s="38"/>
    </row>
    <row r="63868" spans="44:74">
      <c r="AR63868" s="8"/>
      <c r="BV63868" s="38"/>
    </row>
    <row r="63869" spans="44:74">
      <c r="AR63869" s="8"/>
      <c r="BV63869" s="38"/>
    </row>
    <row r="63870" spans="44:74">
      <c r="AR63870" s="8"/>
      <c r="BV63870" s="38"/>
    </row>
    <row r="63871" spans="44:74">
      <c r="AR63871" s="8"/>
      <c r="BV63871" s="38"/>
    </row>
    <row r="63872" spans="44:74">
      <c r="AR63872" s="8"/>
      <c r="BV63872" s="38"/>
    </row>
    <row r="63873" spans="44:74">
      <c r="AR63873" s="8"/>
      <c r="BV63873" s="38"/>
    </row>
    <row r="63874" spans="44:74">
      <c r="AR63874" s="8"/>
      <c r="BV63874" s="38"/>
    </row>
    <row r="63875" spans="44:74">
      <c r="AR63875" s="8"/>
      <c r="BV63875" s="38"/>
    </row>
    <row r="63876" spans="44:74">
      <c r="AR63876" s="8"/>
      <c r="BV63876" s="38"/>
    </row>
    <row r="63877" spans="44:74">
      <c r="AR63877" s="8"/>
      <c r="BV63877" s="38"/>
    </row>
    <row r="63878" spans="44:74">
      <c r="AR63878" s="8"/>
      <c r="BV63878" s="38"/>
    </row>
    <row r="63879" spans="44:74">
      <c r="AR63879" s="8"/>
      <c r="BV63879" s="38"/>
    </row>
    <row r="63880" spans="44:74">
      <c r="AR63880" s="8"/>
      <c r="BV63880" s="38"/>
    </row>
    <row r="63881" spans="44:74">
      <c r="AR63881" s="8"/>
      <c r="BV63881" s="38"/>
    </row>
    <row r="63882" spans="44:74">
      <c r="AR63882" s="8"/>
      <c r="BV63882" s="38"/>
    </row>
    <row r="63883" spans="44:74">
      <c r="AR63883" s="8"/>
      <c r="BV63883" s="38"/>
    </row>
    <row r="63884" spans="44:74">
      <c r="AR63884" s="8"/>
      <c r="BV63884" s="38"/>
    </row>
    <row r="63885" spans="44:74">
      <c r="AR63885" s="8"/>
      <c r="BV63885" s="38"/>
    </row>
    <row r="63886" spans="44:74">
      <c r="AR63886" s="8"/>
      <c r="BV63886" s="38"/>
    </row>
    <row r="63887" spans="44:74">
      <c r="AR63887" s="8"/>
      <c r="BV63887" s="38"/>
    </row>
    <row r="63888" spans="44:74">
      <c r="AR63888" s="8"/>
      <c r="BV63888" s="38"/>
    </row>
    <row r="63889" spans="44:74">
      <c r="AR63889" s="8"/>
      <c r="BV63889" s="38"/>
    </row>
    <row r="63890" spans="44:74">
      <c r="AR63890" s="8"/>
      <c r="BV63890" s="38"/>
    </row>
    <row r="63891" spans="44:74">
      <c r="AR63891" s="8"/>
      <c r="BV63891" s="38"/>
    </row>
    <row r="63892" spans="44:74">
      <c r="AR63892" s="8"/>
      <c r="BV63892" s="38"/>
    </row>
    <row r="63893" spans="44:74">
      <c r="AR63893" s="8"/>
      <c r="BV63893" s="38"/>
    </row>
    <row r="63894" spans="44:74">
      <c r="AR63894" s="8"/>
      <c r="BV63894" s="38"/>
    </row>
    <row r="63895" spans="44:74">
      <c r="AR63895" s="8"/>
      <c r="BV63895" s="38"/>
    </row>
    <row r="63896" spans="44:74">
      <c r="AR63896" s="8"/>
      <c r="BV63896" s="38"/>
    </row>
    <row r="63897" spans="44:74">
      <c r="AR63897" s="8"/>
      <c r="BV63897" s="38"/>
    </row>
    <row r="63898" spans="44:74">
      <c r="AR63898" s="8"/>
      <c r="BV63898" s="38"/>
    </row>
    <row r="63899" spans="44:74">
      <c r="AR63899" s="8"/>
      <c r="BV63899" s="38"/>
    </row>
    <row r="63900" spans="44:74">
      <c r="AR63900" s="8"/>
      <c r="BV63900" s="38"/>
    </row>
    <row r="63901" spans="44:74">
      <c r="AR63901" s="8"/>
      <c r="BV63901" s="38"/>
    </row>
    <row r="63902" spans="44:74">
      <c r="AR63902" s="8"/>
      <c r="BV63902" s="38"/>
    </row>
    <row r="63903" spans="44:74">
      <c r="AR63903" s="8"/>
      <c r="BV63903" s="38"/>
    </row>
    <row r="63904" spans="44:74">
      <c r="AR63904" s="8"/>
      <c r="BV63904" s="38"/>
    </row>
    <row r="63905" spans="44:74">
      <c r="AR63905" s="8"/>
      <c r="BV63905" s="38"/>
    </row>
    <row r="63906" spans="44:74">
      <c r="AR63906" s="8"/>
      <c r="BV63906" s="38"/>
    </row>
    <row r="63907" spans="44:74">
      <c r="AR63907" s="8"/>
      <c r="BV63907" s="38"/>
    </row>
    <row r="63908" spans="44:74">
      <c r="AR63908" s="8"/>
      <c r="BV63908" s="38"/>
    </row>
    <row r="63909" spans="44:74">
      <c r="AR63909" s="8"/>
      <c r="BV63909" s="38"/>
    </row>
    <row r="63910" spans="44:74">
      <c r="AR63910" s="8"/>
      <c r="BV63910" s="38"/>
    </row>
    <row r="63911" spans="44:74">
      <c r="AR63911" s="8"/>
      <c r="BV63911" s="38"/>
    </row>
    <row r="63912" spans="44:74">
      <c r="AR63912" s="8"/>
      <c r="BV63912" s="38"/>
    </row>
    <row r="63913" spans="44:74">
      <c r="AR63913" s="8"/>
      <c r="BV63913" s="38"/>
    </row>
    <row r="63914" spans="44:74">
      <c r="AR63914" s="8"/>
      <c r="BV63914" s="38"/>
    </row>
    <row r="63915" spans="44:74">
      <c r="AR63915" s="8"/>
      <c r="BV63915" s="38"/>
    </row>
    <row r="63916" spans="44:74">
      <c r="AR63916" s="8"/>
      <c r="BV63916" s="38"/>
    </row>
    <row r="63917" spans="44:74">
      <c r="AR63917" s="8"/>
      <c r="BV63917" s="38"/>
    </row>
    <row r="63918" spans="44:74">
      <c r="AR63918" s="8"/>
      <c r="BV63918" s="38"/>
    </row>
    <row r="63919" spans="44:74">
      <c r="AR63919" s="8"/>
      <c r="BV63919" s="38"/>
    </row>
    <row r="63920" spans="44:74">
      <c r="AR63920" s="8"/>
      <c r="BV63920" s="38"/>
    </row>
    <row r="63921" spans="44:74">
      <c r="AR63921" s="8"/>
      <c r="BV63921" s="38"/>
    </row>
    <row r="63922" spans="44:74">
      <c r="AR63922" s="8"/>
      <c r="BV63922" s="38"/>
    </row>
    <row r="63923" spans="44:74">
      <c r="AR63923" s="8"/>
      <c r="BV63923" s="38"/>
    </row>
    <row r="63924" spans="44:74">
      <c r="AR63924" s="8"/>
      <c r="BV63924" s="38"/>
    </row>
    <row r="63925" spans="44:74">
      <c r="AR63925" s="8"/>
      <c r="BV63925" s="38"/>
    </row>
    <row r="63926" spans="44:74">
      <c r="AR63926" s="8"/>
      <c r="BV63926" s="38"/>
    </row>
    <row r="63927" spans="44:74">
      <c r="AR63927" s="8"/>
      <c r="BV63927" s="38"/>
    </row>
    <row r="63928" spans="44:74">
      <c r="AR63928" s="8"/>
      <c r="BV63928" s="38"/>
    </row>
    <row r="63929" spans="44:74">
      <c r="AR63929" s="8"/>
      <c r="BV63929" s="38"/>
    </row>
    <row r="63930" spans="44:74">
      <c r="AR63930" s="8"/>
      <c r="BV63930" s="38"/>
    </row>
    <row r="63931" spans="44:74">
      <c r="AR63931" s="8"/>
      <c r="BV63931" s="38"/>
    </row>
    <row r="63932" spans="44:74">
      <c r="AR63932" s="8"/>
      <c r="BV63932" s="38"/>
    </row>
    <row r="63933" spans="44:74">
      <c r="AR63933" s="8"/>
      <c r="BV63933" s="38"/>
    </row>
    <row r="63934" spans="44:74">
      <c r="AR63934" s="8"/>
      <c r="BV63934" s="38"/>
    </row>
    <row r="63935" spans="44:74">
      <c r="AR63935" s="8"/>
      <c r="BV63935" s="38"/>
    </row>
    <row r="63936" spans="44:74">
      <c r="AR63936" s="8"/>
      <c r="BV63936" s="38"/>
    </row>
    <row r="63937" spans="44:74">
      <c r="AR63937" s="8"/>
      <c r="BV63937" s="38"/>
    </row>
    <row r="63938" spans="44:74">
      <c r="AR63938" s="8"/>
      <c r="BV63938" s="38"/>
    </row>
    <row r="63939" spans="44:74">
      <c r="AR63939" s="8"/>
      <c r="BV63939" s="38"/>
    </row>
    <row r="63940" spans="44:74">
      <c r="AR63940" s="8"/>
      <c r="BV63940" s="38"/>
    </row>
    <row r="63941" spans="44:74">
      <c r="AR63941" s="8"/>
      <c r="BV63941" s="38"/>
    </row>
    <row r="63942" spans="44:74">
      <c r="AR63942" s="8"/>
      <c r="BV63942" s="38"/>
    </row>
    <row r="63943" spans="44:74">
      <c r="AR63943" s="8"/>
      <c r="BV63943" s="38"/>
    </row>
    <row r="63944" spans="44:74">
      <c r="AR63944" s="8"/>
      <c r="BV63944" s="38"/>
    </row>
    <row r="63945" spans="44:74">
      <c r="AR63945" s="8"/>
      <c r="BV63945" s="38"/>
    </row>
    <row r="63946" spans="44:74">
      <c r="AR63946" s="8"/>
      <c r="BV63946" s="38"/>
    </row>
    <row r="63947" spans="44:74">
      <c r="AR63947" s="8"/>
      <c r="BV63947" s="38"/>
    </row>
    <row r="63948" spans="44:74">
      <c r="AR63948" s="8"/>
      <c r="BV63948" s="38"/>
    </row>
    <row r="63949" spans="44:74">
      <c r="AR63949" s="8"/>
      <c r="BV63949" s="38"/>
    </row>
    <row r="63950" spans="44:74">
      <c r="AR63950" s="8"/>
      <c r="BV63950" s="38"/>
    </row>
    <row r="63951" spans="44:74">
      <c r="AR63951" s="8"/>
      <c r="BV63951" s="38"/>
    </row>
    <row r="63952" spans="44:74">
      <c r="AR63952" s="8"/>
      <c r="BV63952" s="38"/>
    </row>
    <row r="63953" spans="44:74">
      <c r="AR63953" s="8"/>
      <c r="BV63953" s="38"/>
    </row>
    <row r="63954" spans="44:74">
      <c r="AR63954" s="8"/>
      <c r="BV63954" s="38"/>
    </row>
    <row r="63955" spans="44:74">
      <c r="AR63955" s="8"/>
      <c r="BV63955" s="38"/>
    </row>
    <row r="63956" spans="44:74">
      <c r="AR63956" s="8"/>
      <c r="BV63956" s="38"/>
    </row>
    <row r="63957" spans="44:74">
      <c r="AR63957" s="8"/>
      <c r="BV63957" s="38"/>
    </row>
    <row r="63958" spans="44:74">
      <c r="AR63958" s="8"/>
      <c r="BV63958" s="38"/>
    </row>
    <row r="63959" spans="44:74">
      <c r="AR63959" s="8"/>
      <c r="BV63959" s="38"/>
    </row>
    <row r="63960" spans="44:74">
      <c r="AR63960" s="8"/>
      <c r="BV63960" s="38"/>
    </row>
    <row r="63961" spans="44:74">
      <c r="AR63961" s="8"/>
      <c r="BV63961" s="38"/>
    </row>
    <row r="63962" spans="44:74">
      <c r="AR63962" s="8"/>
      <c r="BV63962" s="38"/>
    </row>
    <row r="63963" spans="44:74">
      <c r="AR63963" s="8"/>
      <c r="BV63963" s="38"/>
    </row>
    <row r="63964" spans="44:74">
      <c r="AR63964" s="8"/>
      <c r="BV63964" s="38"/>
    </row>
    <row r="63965" spans="44:74">
      <c r="AR63965" s="8"/>
      <c r="BV63965" s="38"/>
    </row>
    <row r="63966" spans="44:74">
      <c r="AR63966" s="8"/>
      <c r="BV63966" s="38"/>
    </row>
    <row r="63967" spans="44:74">
      <c r="AR63967" s="8"/>
      <c r="BV63967" s="38"/>
    </row>
    <row r="63968" spans="44:74">
      <c r="AR63968" s="8"/>
      <c r="BV63968" s="38"/>
    </row>
    <row r="63969" spans="44:74">
      <c r="AR63969" s="8"/>
      <c r="BV63969" s="38"/>
    </row>
    <row r="63970" spans="44:74">
      <c r="AR63970" s="8"/>
      <c r="BV63970" s="38"/>
    </row>
    <row r="63971" spans="44:74">
      <c r="AR63971" s="8"/>
      <c r="BV63971" s="38"/>
    </row>
    <row r="63972" spans="44:74">
      <c r="AR63972" s="8"/>
      <c r="BV63972" s="38"/>
    </row>
    <row r="63973" spans="44:74">
      <c r="AR63973" s="8"/>
      <c r="BV63973" s="38"/>
    </row>
    <row r="63974" spans="44:74">
      <c r="AR63974" s="8"/>
      <c r="BV63974" s="38"/>
    </row>
    <row r="63975" spans="44:74">
      <c r="AR63975" s="8"/>
      <c r="BV63975" s="38"/>
    </row>
    <row r="63976" spans="44:74">
      <c r="AR63976" s="8"/>
      <c r="BV63976" s="38"/>
    </row>
    <row r="63977" spans="44:74">
      <c r="AR63977" s="8"/>
      <c r="BV63977" s="38"/>
    </row>
    <row r="63978" spans="44:74">
      <c r="AR63978" s="8"/>
      <c r="BV63978" s="38"/>
    </row>
    <row r="63979" spans="44:74">
      <c r="AR63979" s="8"/>
      <c r="BV63979" s="38"/>
    </row>
    <row r="63980" spans="44:74">
      <c r="AR63980" s="8"/>
      <c r="BV63980" s="38"/>
    </row>
    <row r="63981" spans="44:74">
      <c r="AR63981" s="8"/>
      <c r="BV63981" s="38"/>
    </row>
    <row r="63982" spans="44:74">
      <c r="AR63982" s="8"/>
      <c r="BV63982" s="38"/>
    </row>
    <row r="63983" spans="44:74">
      <c r="AR63983" s="8"/>
      <c r="BV63983" s="38"/>
    </row>
    <row r="63984" spans="44:74">
      <c r="AR63984" s="8"/>
      <c r="BV63984" s="38"/>
    </row>
    <row r="63985" spans="44:74">
      <c r="AR63985" s="8"/>
      <c r="BV63985" s="38"/>
    </row>
    <row r="63986" spans="44:74">
      <c r="AR63986" s="8"/>
      <c r="BV63986" s="38"/>
    </row>
    <row r="63987" spans="44:74">
      <c r="AR63987" s="8"/>
      <c r="BV63987" s="38"/>
    </row>
    <row r="63988" spans="44:74">
      <c r="AR63988" s="8"/>
      <c r="BV63988" s="38"/>
    </row>
    <row r="63989" spans="44:74">
      <c r="AR63989" s="8"/>
      <c r="BV63989" s="38"/>
    </row>
    <row r="63990" spans="44:74">
      <c r="AR63990" s="8"/>
      <c r="BV63990" s="38"/>
    </row>
    <row r="63991" spans="44:74">
      <c r="AR63991" s="8"/>
      <c r="BV63991" s="38"/>
    </row>
    <row r="63992" spans="44:74">
      <c r="AR63992" s="8"/>
      <c r="BV63992" s="38"/>
    </row>
    <row r="63993" spans="44:74">
      <c r="AR63993" s="8"/>
      <c r="BV63993" s="38"/>
    </row>
    <row r="63994" spans="44:74">
      <c r="AR63994" s="8"/>
      <c r="BV63994" s="38"/>
    </row>
    <row r="63995" spans="44:74">
      <c r="AR63995" s="8"/>
      <c r="BV63995" s="38"/>
    </row>
    <row r="63996" spans="44:74">
      <c r="AR63996" s="8"/>
      <c r="BV63996" s="38"/>
    </row>
    <row r="63997" spans="44:74">
      <c r="AR63997" s="8"/>
      <c r="BV63997" s="38"/>
    </row>
    <row r="63998" spans="44:74">
      <c r="AR63998" s="8"/>
      <c r="BV63998" s="38"/>
    </row>
    <row r="63999" spans="44:74">
      <c r="AR63999" s="8"/>
      <c r="BV63999" s="38"/>
    </row>
    <row r="64000" spans="44:74">
      <c r="AR64000" s="8"/>
      <c r="BV64000" s="38"/>
    </row>
    <row r="64001" spans="44:74">
      <c r="AR64001" s="8"/>
      <c r="BV64001" s="38"/>
    </row>
    <row r="64002" spans="44:74">
      <c r="AR64002" s="8"/>
      <c r="BV64002" s="38"/>
    </row>
    <row r="64003" spans="44:74">
      <c r="AR64003" s="8"/>
      <c r="BV64003" s="38"/>
    </row>
    <row r="64004" spans="44:74">
      <c r="AR64004" s="8"/>
      <c r="BV64004" s="38"/>
    </row>
    <row r="64005" spans="44:74">
      <c r="AR64005" s="8"/>
      <c r="BV64005" s="38"/>
    </row>
    <row r="64006" spans="44:74">
      <c r="AR64006" s="8"/>
      <c r="BV64006" s="38"/>
    </row>
    <row r="64007" spans="44:74">
      <c r="AR64007" s="8"/>
      <c r="BV64007" s="38"/>
    </row>
    <row r="64008" spans="44:74">
      <c r="AR64008" s="8"/>
      <c r="BV64008" s="38"/>
    </row>
    <row r="64009" spans="44:74">
      <c r="AR64009" s="8"/>
      <c r="BV64009" s="38"/>
    </row>
    <row r="64010" spans="44:74">
      <c r="AR64010" s="8"/>
      <c r="BV64010" s="38"/>
    </row>
    <row r="64011" spans="44:74">
      <c r="AR64011" s="8"/>
      <c r="BV64011" s="38"/>
    </row>
    <row r="64012" spans="44:74">
      <c r="AR64012" s="8"/>
      <c r="BV64012" s="38"/>
    </row>
    <row r="64013" spans="44:74">
      <c r="AR64013" s="8"/>
      <c r="BV64013" s="38"/>
    </row>
    <row r="64014" spans="44:74">
      <c r="AR64014" s="8"/>
      <c r="BV64014" s="38"/>
    </row>
    <row r="64015" spans="44:74">
      <c r="AR64015" s="8"/>
      <c r="BV64015" s="38"/>
    </row>
    <row r="64016" spans="44:74">
      <c r="AR64016" s="8"/>
      <c r="BV64016" s="38"/>
    </row>
    <row r="64017" spans="44:74">
      <c r="AR64017" s="8"/>
      <c r="BV64017" s="38"/>
    </row>
    <row r="64018" spans="44:74">
      <c r="AR64018" s="8"/>
      <c r="BV64018" s="38"/>
    </row>
    <row r="64019" spans="44:74">
      <c r="AR64019" s="8"/>
      <c r="BV64019" s="38"/>
    </row>
    <row r="64020" spans="44:74">
      <c r="AR64020" s="8"/>
      <c r="BV64020" s="38"/>
    </row>
    <row r="64021" spans="44:74">
      <c r="AR64021" s="8"/>
      <c r="BV64021" s="38"/>
    </row>
    <row r="64022" spans="44:74">
      <c r="AR64022" s="8"/>
      <c r="BV64022" s="38"/>
    </row>
    <row r="64023" spans="44:74">
      <c r="AR64023" s="8"/>
      <c r="BV64023" s="38"/>
    </row>
    <row r="64024" spans="44:74">
      <c r="AR64024" s="8"/>
      <c r="BV64024" s="38"/>
    </row>
    <row r="64025" spans="44:74">
      <c r="AR64025" s="8"/>
      <c r="BV64025" s="38"/>
    </row>
    <row r="64026" spans="44:74">
      <c r="AR64026" s="8"/>
      <c r="BV64026" s="38"/>
    </row>
    <row r="64027" spans="44:74">
      <c r="AR64027" s="8"/>
      <c r="BV64027" s="38"/>
    </row>
    <row r="64028" spans="44:74">
      <c r="AR64028" s="8"/>
      <c r="BV64028" s="38"/>
    </row>
    <row r="64029" spans="44:74">
      <c r="AR64029" s="8"/>
      <c r="BV64029" s="38"/>
    </row>
    <row r="64030" spans="44:74">
      <c r="AR64030" s="8"/>
      <c r="BV64030" s="38"/>
    </row>
    <row r="64031" spans="44:74">
      <c r="AR64031" s="8"/>
      <c r="BV64031" s="38"/>
    </row>
    <row r="64032" spans="44:74">
      <c r="AR64032" s="8"/>
      <c r="BV64032" s="38"/>
    </row>
    <row r="64033" spans="44:74">
      <c r="AR64033" s="8"/>
      <c r="BV64033" s="38"/>
    </row>
    <row r="64034" spans="44:74">
      <c r="AR64034" s="8"/>
      <c r="BV64034" s="38"/>
    </row>
    <row r="64035" spans="44:74">
      <c r="AR64035" s="8"/>
      <c r="BV64035" s="38"/>
    </row>
    <row r="64036" spans="44:74">
      <c r="AR64036" s="8"/>
      <c r="BV64036" s="38"/>
    </row>
    <row r="64037" spans="44:74">
      <c r="AR64037" s="8"/>
      <c r="BV64037" s="38"/>
    </row>
    <row r="64038" spans="44:74">
      <c r="AR64038" s="8"/>
      <c r="BV64038" s="38"/>
    </row>
    <row r="64039" spans="44:74">
      <c r="AR64039" s="8"/>
      <c r="BV64039" s="38"/>
    </row>
    <row r="64040" spans="44:74">
      <c r="AR64040" s="8"/>
      <c r="BV64040" s="38"/>
    </row>
    <row r="64041" spans="44:74">
      <c r="AR64041" s="8"/>
      <c r="BV64041" s="38"/>
    </row>
    <row r="64042" spans="44:74">
      <c r="AR64042" s="8"/>
      <c r="BV64042" s="38"/>
    </row>
    <row r="64043" spans="44:74">
      <c r="AR64043" s="8"/>
      <c r="BV64043" s="38"/>
    </row>
    <row r="64044" spans="44:74">
      <c r="AR64044" s="8"/>
      <c r="BV64044" s="38"/>
    </row>
    <row r="64045" spans="44:74">
      <c r="AR64045" s="8"/>
      <c r="BV64045" s="38"/>
    </row>
    <row r="64046" spans="44:74">
      <c r="AR64046" s="8"/>
      <c r="BV64046" s="38"/>
    </row>
    <row r="64047" spans="44:74">
      <c r="AR64047" s="8"/>
      <c r="BV64047" s="38"/>
    </row>
    <row r="64048" spans="44:74">
      <c r="AR64048" s="8"/>
      <c r="BV64048" s="38"/>
    </row>
    <row r="64049" spans="44:74">
      <c r="AR64049" s="8"/>
      <c r="BV64049" s="38"/>
    </row>
    <row r="64050" spans="44:74">
      <c r="AR64050" s="8"/>
      <c r="BV64050" s="38"/>
    </row>
    <row r="64051" spans="44:74">
      <c r="AR64051" s="8"/>
      <c r="BV64051" s="38"/>
    </row>
    <row r="64052" spans="44:74">
      <c r="AR64052" s="8"/>
      <c r="BV64052" s="38"/>
    </row>
    <row r="64053" spans="44:74">
      <c r="AR64053" s="8"/>
      <c r="BV64053" s="38"/>
    </row>
    <row r="64054" spans="44:74">
      <c r="AR64054" s="8"/>
      <c r="BV64054" s="38"/>
    </row>
    <row r="64055" spans="44:74">
      <c r="AR64055" s="8"/>
      <c r="BV64055" s="38"/>
    </row>
    <row r="64056" spans="44:74">
      <c r="AR64056" s="8"/>
      <c r="BV64056" s="38"/>
    </row>
    <row r="64057" spans="44:74">
      <c r="AR64057" s="8"/>
      <c r="BV64057" s="38"/>
    </row>
    <row r="64058" spans="44:74">
      <c r="AR64058" s="8"/>
      <c r="BV64058" s="38"/>
    </row>
    <row r="64059" spans="44:74">
      <c r="AR64059" s="8"/>
      <c r="BV64059" s="38"/>
    </row>
    <row r="64060" spans="44:74">
      <c r="AR64060" s="8"/>
      <c r="BV64060" s="38"/>
    </row>
    <row r="64061" spans="44:74">
      <c r="AR64061" s="8"/>
      <c r="BV64061" s="38"/>
    </row>
    <row r="64062" spans="44:74">
      <c r="AR64062" s="8"/>
      <c r="BV64062" s="38"/>
    </row>
    <row r="64063" spans="44:74">
      <c r="AR64063" s="8"/>
      <c r="BV64063" s="38"/>
    </row>
    <row r="64064" spans="44:74">
      <c r="AR64064" s="8"/>
      <c r="BV64064" s="38"/>
    </row>
    <row r="64065" spans="44:74">
      <c r="AR64065" s="8"/>
      <c r="BV64065" s="38"/>
    </row>
    <row r="64066" spans="44:74">
      <c r="AR64066" s="8"/>
      <c r="BV64066" s="38"/>
    </row>
    <row r="64067" spans="44:74">
      <c r="AR64067" s="8"/>
      <c r="BV64067" s="38"/>
    </row>
    <row r="64068" spans="44:74">
      <c r="AR64068" s="8"/>
      <c r="BV64068" s="38"/>
    </row>
    <row r="64069" spans="44:74">
      <c r="AR64069" s="8"/>
      <c r="BV64069" s="38"/>
    </row>
    <row r="64070" spans="44:74">
      <c r="AR64070" s="8"/>
      <c r="BV64070" s="38"/>
    </row>
    <row r="64071" spans="44:74">
      <c r="AR64071" s="8"/>
      <c r="BV64071" s="38"/>
    </row>
    <row r="64072" spans="44:74">
      <c r="AR64072" s="8"/>
      <c r="BV64072" s="38"/>
    </row>
    <row r="64073" spans="44:74">
      <c r="AR64073" s="8"/>
      <c r="BV64073" s="38"/>
    </row>
    <row r="64074" spans="44:74">
      <c r="AR64074" s="8"/>
      <c r="BV64074" s="38"/>
    </row>
    <row r="64075" spans="44:74">
      <c r="AR64075" s="8"/>
      <c r="BV64075" s="38"/>
    </row>
    <row r="64076" spans="44:74">
      <c r="AR64076" s="8"/>
      <c r="BV64076" s="38"/>
    </row>
    <row r="64077" spans="44:74">
      <c r="AR64077" s="8"/>
      <c r="BV64077" s="38"/>
    </row>
    <row r="64078" spans="44:74">
      <c r="AR64078" s="8"/>
      <c r="BV64078" s="38"/>
    </row>
    <row r="64079" spans="44:74">
      <c r="AR64079" s="8"/>
      <c r="BV64079" s="38"/>
    </row>
    <row r="64080" spans="44:74">
      <c r="AR64080" s="8"/>
      <c r="BV64080" s="38"/>
    </row>
    <row r="64081" spans="44:74">
      <c r="AR64081" s="8"/>
      <c r="BV64081" s="38"/>
    </row>
    <row r="64082" spans="44:74">
      <c r="AR64082" s="8"/>
      <c r="BV64082" s="38"/>
    </row>
    <row r="64083" spans="44:74">
      <c r="AR64083" s="8"/>
      <c r="BV64083" s="38"/>
    </row>
    <row r="64084" spans="44:74">
      <c r="AR64084" s="8"/>
      <c r="BV64084" s="38"/>
    </row>
    <row r="64085" spans="44:74">
      <c r="AR64085" s="8"/>
      <c r="BV64085" s="38"/>
    </row>
    <row r="64086" spans="44:74">
      <c r="AR64086" s="8"/>
      <c r="BV64086" s="38"/>
    </row>
    <row r="64087" spans="44:74">
      <c r="AR64087" s="8"/>
      <c r="BV64087" s="38"/>
    </row>
    <row r="64088" spans="44:74">
      <c r="AR64088" s="8"/>
      <c r="BV64088" s="38"/>
    </row>
    <row r="64089" spans="44:74">
      <c r="AR64089" s="8"/>
      <c r="BV64089" s="38"/>
    </row>
    <row r="64090" spans="44:74">
      <c r="AR64090" s="8"/>
      <c r="BV64090" s="38"/>
    </row>
    <row r="64091" spans="44:74">
      <c r="AR64091" s="8"/>
      <c r="BV64091" s="38"/>
    </row>
    <row r="64092" spans="44:74">
      <c r="AR64092" s="8"/>
      <c r="BV64092" s="38"/>
    </row>
    <row r="64093" spans="44:74">
      <c r="AR64093" s="8"/>
      <c r="BV64093" s="38"/>
    </row>
    <row r="64094" spans="44:74">
      <c r="AR64094" s="8"/>
      <c r="BV64094" s="38"/>
    </row>
    <row r="64095" spans="44:74">
      <c r="AR64095" s="8"/>
      <c r="BV64095" s="38"/>
    </row>
    <row r="64096" spans="44:74">
      <c r="AR64096" s="8"/>
      <c r="BV64096" s="38"/>
    </row>
    <row r="64097" spans="44:74">
      <c r="AR64097" s="8"/>
      <c r="BV64097" s="38"/>
    </row>
    <row r="64098" spans="44:74">
      <c r="AR64098" s="8"/>
      <c r="BV64098" s="38"/>
    </row>
    <row r="64099" spans="44:74">
      <c r="AR64099" s="8"/>
      <c r="BV64099" s="38"/>
    </row>
    <row r="64100" spans="44:74">
      <c r="AR64100" s="8"/>
      <c r="BV64100" s="38"/>
    </row>
    <row r="64101" spans="44:74">
      <c r="AR64101" s="8"/>
      <c r="BV64101" s="38"/>
    </row>
    <row r="64102" spans="44:74">
      <c r="AR64102" s="8"/>
      <c r="BV64102" s="38"/>
    </row>
    <row r="64103" spans="44:74">
      <c r="AR64103" s="8"/>
      <c r="BV64103" s="38"/>
    </row>
    <row r="64104" spans="44:74">
      <c r="AR64104" s="8"/>
      <c r="BV64104" s="38"/>
    </row>
    <row r="64105" spans="44:74">
      <c r="AR64105" s="8"/>
      <c r="BV64105" s="38"/>
    </row>
    <row r="64106" spans="44:74">
      <c r="AR64106" s="8"/>
      <c r="BV64106" s="38"/>
    </row>
    <row r="64107" spans="44:74">
      <c r="AR64107" s="8"/>
      <c r="BV64107" s="38"/>
    </row>
    <row r="64108" spans="44:74">
      <c r="AR64108" s="8"/>
      <c r="BV64108" s="38"/>
    </row>
    <row r="64109" spans="44:74">
      <c r="AR64109" s="8"/>
      <c r="BV64109" s="38"/>
    </row>
    <row r="64110" spans="44:74">
      <c r="AR64110" s="8"/>
      <c r="BV64110" s="38"/>
    </row>
    <row r="64111" spans="44:74">
      <c r="AR64111" s="8"/>
      <c r="BV64111" s="38"/>
    </row>
    <row r="64112" spans="44:74">
      <c r="AR64112" s="8"/>
      <c r="BV64112" s="38"/>
    </row>
    <row r="64113" spans="44:74">
      <c r="AR64113" s="8"/>
      <c r="BV64113" s="38"/>
    </row>
    <row r="64114" spans="44:74">
      <c r="AR64114" s="8"/>
      <c r="BV64114" s="38"/>
    </row>
    <row r="64115" spans="44:74">
      <c r="AR64115" s="8"/>
      <c r="BV64115" s="38"/>
    </row>
    <row r="64116" spans="44:74">
      <c r="AR64116" s="8"/>
      <c r="BV64116" s="38"/>
    </row>
    <row r="64117" spans="44:74">
      <c r="AR64117" s="8"/>
      <c r="BV64117" s="38"/>
    </row>
    <row r="64118" spans="44:74">
      <c r="AR64118" s="8"/>
      <c r="BV64118" s="38"/>
    </row>
    <row r="64119" spans="44:74">
      <c r="AR64119" s="8"/>
      <c r="BV64119" s="38"/>
    </row>
    <row r="64120" spans="44:74">
      <c r="AR64120" s="8"/>
      <c r="BV64120" s="38"/>
    </row>
    <row r="64121" spans="44:74">
      <c r="AR64121" s="8"/>
      <c r="BV64121" s="38"/>
    </row>
    <row r="64122" spans="44:74">
      <c r="AR64122" s="8"/>
      <c r="BV64122" s="38"/>
    </row>
    <row r="64123" spans="44:74">
      <c r="AR64123" s="8"/>
      <c r="BV64123" s="38"/>
    </row>
    <row r="64124" spans="44:74">
      <c r="AR64124" s="8"/>
      <c r="BV64124" s="38"/>
    </row>
    <row r="64125" spans="44:74">
      <c r="AR64125" s="8"/>
      <c r="BV64125" s="38"/>
    </row>
    <row r="64126" spans="44:74">
      <c r="AR64126" s="8"/>
      <c r="BV64126" s="38"/>
    </row>
    <row r="64127" spans="44:74">
      <c r="AR64127" s="8"/>
      <c r="BV64127" s="38"/>
    </row>
    <row r="64128" spans="44:74">
      <c r="AR64128" s="8"/>
      <c r="BV64128" s="38"/>
    </row>
    <row r="64129" spans="44:74">
      <c r="AR64129" s="8"/>
      <c r="BV64129" s="38"/>
    </row>
    <row r="64130" spans="44:74">
      <c r="AR64130" s="8"/>
      <c r="BV64130" s="38"/>
    </row>
    <row r="64131" spans="44:74">
      <c r="AR64131" s="8"/>
      <c r="BV64131" s="38"/>
    </row>
    <row r="64132" spans="44:74">
      <c r="AR64132" s="8"/>
      <c r="BV64132" s="38"/>
    </row>
    <row r="64133" spans="44:74">
      <c r="AR64133" s="8"/>
      <c r="BV64133" s="38"/>
    </row>
    <row r="64134" spans="44:74">
      <c r="AR64134" s="8"/>
      <c r="BV64134" s="38"/>
    </row>
    <row r="64135" spans="44:74">
      <c r="AR64135" s="8"/>
      <c r="BV64135" s="38"/>
    </row>
    <row r="64136" spans="44:74">
      <c r="AR64136" s="8"/>
      <c r="BV64136" s="38"/>
    </row>
    <row r="64137" spans="44:74">
      <c r="AR64137" s="8"/>
      <c r="BV64137" s="38"/>
    </row>
    <row r="64138" spans="44:74">
      <c r="AR64138" s="8"/>
      <c r="BV64138" s="38"/>
    </row>
    <row r="64139" spans="44:74">
      <c r="AR64139" s="8"/>
      <c r="BV64139" s="38"/>
    </row>
    <row r="64140" spans="44:74">
      <c r="AR64140" s="8"/>
      <c r="BV64140" s="38"/>
    </row>
    <row r="64141" spans="44:74">
      <c r="AR64141" s="8"/>
      <c r="BV64141" s="38"/>
    </row>
    <row r="64142" spans="44:74">
      <c r="AR64142" s="8"/>
      <c r="BV64142" s="38"/>
    </row>
    <row r="64143" spans="44:74">
      <c r="AR64143" s="8"/>
      <c r="BV64143" s="38"/>
    </row>
    <row r="64144" spans="44:74">
      <c r="AR64144" s="8"/>
      <c r="BV64144" s="38"/>
    </row>
    <row r="64145" spans="44:74">
      <c r="AR64145" s="8"/>
      <c r="BV64145" s="38"/>
    </row>
    <row r="64146" spans="44:74">
      <c r="AR64146" s="8"/>
      <c r="BV64146" s="38"/>
    </row>
    <row r="64147" spans="44:74">
      <c r="AR64147" s="8"/>
      <c r="BV64147" s="38"/>
    </row>
    <row r="64148" spans="44:74">
      <c r="AR64148" s="8"/>
      <c r="BV64148" s="38"/>
    </row>
    <row r="64149" spans="44:74">
      <c r="AR64149" s="8"/>
      <c r="BV64149" s="38"/>
    </row>
    <row r="64150" spans="44:74">
      <c r="AR64150" s="8"/>
      <c r="BV64150" s="38"/>
    </row>
    <row r="64151" spans="44:74">
      <c r="AR64151" s="8"/>
      <c r="BV64151" s="38"/>
    </row>
    <row r="64152" spans="44:74">
      <c r="AR64152" s="8"/>
      <c r="BV64152" s="38"/>
    </row>
    <row r="64153" spans="44:74">
      <c r="AR64153" s="8"/>
      <c r="BV64153" s="38"/>
    </row>
    <row r="64154" spans="44:74">
      <c r="AR64154" s="8"/>
      <c r="BV64154" s="38"/>
    </row>
    <row r="64155" spans="44:74">
      <c r="AR64155" s="8"/>
      <c r="BV64155" s="38"/>
    </row>
    <row r="64156" spans="44:74">
      <c r="AR64156" s="8"/>
      <c r="BV64156" s="38"/>
    </row>
    <row r="64157" spans="44:74">
      <c r="AR64157" s="8"/>
      <c r="BV64157" s="38"/>
    </row>
    <row r="64158" spans="44:74">
      <c r="AR64158" s="8"/>
      <c r="BV64158" s="38"/>
    </row>
    <row r="64159" spans="44:74">
      <c r="AR64159" s="8"/>
      <c r="BV64159" s="38"/>
    </row>
    <row r="64160" spans="44:74">
      <c r="AR64160" s="8"/>
      <c r="BV64160" s="38"/>
    </row>
    <row r="64161" spans="44:74">
      <c r="AR64161" s="8"/>
      <c r="BV64161" s="38"/>
    </row>
    <row r="64162" spans="44:74">
      <c r="AR64162" s="8"/>
      <c r="BV64162" s="38"/>
    </row>
    <row r="64163" spans="44:74">
      <c r="AR64163" s="8"/>
      <c r="BV64163" s="38"/>
    </row>
    <row r="64164" spans="44:74">
      <c r="AR64164" s="8"/>
      <c r="BV64164" s="38"/>
    </row>
    <row r="64165" spans="44:74">
      <c r="AR64165" s="8"/>
      <c r="BV64165" s="38"/>
    </row>
    <row r="64166" spans="44:74">
      <c r="AR64166" s="8"/>
      <c r="BV64166" s="38"/>
    </row>
    <row r="64167" spans="44:74">
      <c r="AR64167" s="8"/>
      <c r="BV64167" s="38"/>
    </row>
    <row r="64168" spans="44:74">
      <c r="AR64168" s="8"/>
      <c r="BV64168" s="38"/>
    </row>
    <row r="64169" spans="44:74">
      <c r="AR64169" s="8"/>
      <c r="BV64169" s="38"/>
    </row>
    <row r="64170" spans="44:74">
      <c r="AR64170" s="8"/>
      <c r="BV64170" s="38"/>
    </row>
    <row r="64171" spans="44:74">
      <c r="AR64171" s="8"/>
      <c r="BV64171" s="38"/>
    </row>
    <row r="64172" spans="44:74">
      <c r="AR64172" s="8"/>
      <c r="BV64172" s="38"/>
    </row>
    <row r="64173" spans="44:74">
      <c r="AR64173" s="8"/>
      <c r="BV64173" s="38"/>
    </row>
    <row r="64174" spans="44:74">
      <c r="AR64174" s="8"/>
      <c r="BV64174" s="38"/>
    </row>
    <row r="64175" spans="44:74">
      <c r="AR64175" s="8"/>
      <c r="BV64175" s="38"/>
    </row>
    <row r="64176" spans="44:74">
      <c r="AR64176" s="8"/>
      <c r="BV64176" s="38"/>
    </row>
    <row r="64177" spans="44:74">
      <c r="AR64177" s="8"/>
      <c r="BV64177" s="38"/>
    </row>
    <row r="64178" spans="44:74">
      <c r="AR64178" s="8"/>
      <c r="BV64178" s="38"/>
    </row>
    <row r="64179" spans="44:74">
      <c r="AR64179" s="8"/>
      <c r="BV64179" s="38"/>
    </row>
    <row r="64180" spans="44:74">
      <c r="AR64180" s="8"/>
      <c r="BV64180" s="38"/>
    </row>
    <row r="64181" spans="44:74">
      <c r="AR64181" s="8"/>
      <c r="BV64181" s="38"/>
    </row>
    <row r="64182" spans="44:74">
      <c r="AR64182" s="8"/>
      <c r="BV64182" s="38"/>
    </row>
    <row r="64183" spans="44:74">
      <c r="AR64183" s="8"/>
      <c r="BV64183" s="38"/>
    </row>
    <row r="64184" spans="44:74">
      <c r="AR64184" s="8"/>
      <c r="BV64184" s="38"/>
    </row>
    <row r="64185" spans="44:74">
      <c r="AR64185" s="8"/>
      <c r="BV64185" s="38"/>
    </row>
    <row r="64186" spans="44:74">
      <c r="AR64186" s="8"/>
      <c r="BV64186" s="38"/>
    </row>
    <row r="64187" spans="44:74">
      <c r="AR64187" s="8"/>
      <c r="BV64187" s="38"/>
    </row>
    <row r="64188" spans="44:74">
      <c r="AR64188" s="8"/>
      <c r="BV64188" s="38"/>
    </row>
    <row r="64189" spans="44:74">
      <c r="AR64189" s="8"/>
      <c r="BV64189" s="38"/>
    </row>
    <row r="64190" spans="44:74">
      <c r="AR64190" s="8"/>
      <c r="BV64190" s="38"/>
    </row>
    <row r="64191" spans="44:74">
      <c r="AR64191" s="8"/>
      <c r="BV64191" s="38"/>
    </row>
    <row r="64192" spans="44:74">
      <c r="AR64192" s="8"/>
      <c r="BV64192" s="38"/>
    </row>
    <row r="64193" spans="44:74">
      <c r="AR64193" s="8"/>
      <c r="BV64193" s="38"/>
    </row>
    <row r="64194" spans="44:74">
      <c r="AR64194" s="8"/>
      <c r="BV64194" s="38"/>
    </row>
    <row r="64195" spans="44:74">
      <c r="AR64195" s="8"/>
      <c r="BV64195" s="38"/>
    </row>
    <row r="64196" spans="44:74">
      <c r="AR64196" s="8"/>
      <c r="BV64196" s="38"/>
    </row>
    <row r="64197" spans="44:74">
      <c r="AR64197" s="8"/>
      <c r="BV64197" s="38"/>
    </row>
    <row r="64198" spans="44:74">
      <c r="AR64198" s="8"/>
      <c r="BV64198" s="38"/>
    </row>
    <row r="64199" spans="44:74">
      <c r="AR64199" s="8"/>
      <c r="BV64199" s="38"/>
    </row>
    <row r="64200" spans="44:74">
      <c r="AR64200" s="8"/>
      <c r="BV64200" s="38"/>
    </row>
    <row r="64201" spans="44:74">
      <c r="AR64201" s="8"/>
      <c r="BV64201" s="38"/>
    </row>
    <row r="64202" spans="44:74">
      <c r="AR64202" s="8"/>
      <c r="BV64202" s="38"/>
    </row>
    <row r="64203" spans="44:74">
      <c r="AR64203" s="8"/>
      <c r="BV64203" s="38"/>
    </row>
    <row r="64204" spans="44:74">
      <c r="AR64204" s="8"/>
      <c r="BV64204" s="38"/>
    </row>
    <row r="64205" spans="44:74">
      <c r="AR64205" s="8"/>
      <c r="BV64205" s="38"/>
    </row>
    <row r="64206" spans="44:74">
      <c r="AR64206" s="8"/>
      <c r="BV64206" s="38"/>
    </row>
    <row r="64207" spans="44:74">
      <c r="AR64207" s="8"/>
      <c r="BV64207" s="38"/>
    </row>
    <row r="64208" spans="44:74">
      <c r="AR64208" s="8"/>
      <c r="BV64208" s="38"/>
    </row>
    <row r="64209" spans="44:74">
      <c r="AR64209" s="8"/>
      <c r="BV64209" s="38"/>
    </row>
    <row r="64210" spans="44:74">
      <c r="AR64210" s="8"/>
      <c r="BV64210" s="38"/>
    </row>
    <row r="64211" spans="44:74">
      <c r="AR64211" s="8"/>
      <c r="BV64211" s="38"/>
    </row>
    <row r="64212" spans="44:74">
      <c r="AR64212" s="8"/>
      <c r="BV64212" s="38"/>
    </row>
    <row r="64213" spans="44:74">
      <c r="AR64213" s="8"/>
      <c r="BV64213" s="38"/>
    </row>
    <row r="64214" spans="44:74">
      <c r="AR64214" s="8"/>
      <c r="BV64214" s="38"/>
    </row>
    <row r="64215" spans="44:74">
      <c r="AR64215" s="8"/>
      <c r="BV64215" s="38"/>
    </row>
    <row r="64216" spans="44:74">
      <c r="AR64216" s="8"/>
      <c r="BV64216" s="38"/>
    </row>
    <row r="64217" spans="44:74">
      <c r="AR64217" s="8"/>
      <c r="BV64217" s="38"/>
    </row>
    <row r="64218" spans="44:74">
      <c r="AR64218" s="8"/>
      <c r="BV64218" s="38"/>
    </row>
    <row r="64219" spans="44:74">
      <c r="AR64219" s="8"/>
      <c r="BV64219" s="38"/>
    </row>
    <row r="64220" spans="44:74">
      <c r="AR64220" s="8"/>
      <c r="BV64220" s="38"/>
    </row>
    <row r="64221" spans="44:74">
      <c r="AR64221" s="8"/>
      <c r="BV64221" s="38"/>
    </row>
    <row r="64222" spans="44:74">
      <c r="AR64222" s="8"/>
      <c r="BV64222" s="38"/>
    </row>
    <row r="64223" spans="44:74">
      <c r="AR64223" s="8"/>
      <c r="BV64223" s="38"/>
    </row>
    <row r="64224" spans="44:74">
      <c r="AR64224" s="8"/>
      <c r="BV64224" s="38"/>
    </row>
    <row r="64225" spans="44:74">
      <c r="AR64225" s="8"/>
      <c r="BV64225" s="38"/>
    </row>
    <row r="64226" spans="44:74">
      <c r="AR64226" s="8"/>
      <c r="BV64226" s="38"/>
    </row>
    <row r="64227" spans="44:74">
      <c r="AR64227" s="8"/>
      <c r="BV64227" s="38"/>
    </row>
    <row r="64228" spans="44:74">
      <c r="AR64228" s="8"/>
      <c r="BV64228" s="38"/>
    </row>
    <row r="64229" spans="44:74">
      <c r="AR64229" s="8"/>
      <c r="BV64229" s="38"/>
    </row>
    <row r="64230" spans="44:74">
      <c r="AR64230" s="8"/>
      <c r="BV64230" s="38"/>
    </row>
    <row r="64231" spans="44:74">
      <c r="AR64231" s="8"/>
      <c r="BV64231" s="38"/>
    </row>
    <row r="64232" spans="44:74">
      <c r="AR64232" s="8"/>
      <c r="BV64232" s="38"/>
    </row>
    <row r="64233" spans="44:74">
      <c r="AR64233" s="8"/>
      <c r="BV64233" s="38"/>
    </row>
    <row r="64234" spans="44:74">
      <c r="AR64234" s="8"/>
      <c r="BV64234" s="38"/>
    </row>
    <row r="64235" spans="44:74">
      <c r="AR64235" s="8"/>
      <c r="BV64235" s="38"/>
    </row>
    <row r="64236" spans="44:74">
      <c r="AR64236" s="8"/>
      <c r="BV64236" s="38"/>
    </row>
    <row r="64237" spans="44:74">
      <c r="AR64237" s="8"/>
      <c r="BV64237" s="38"/>
    </row>
    <row r="64238" spans="44:74">
      <c r="AR64238" s="8"/>
      <c r="BV64238" s="38"/>
    </row>
    <row r="64239" spans="44:74">
      <c r="AR64239" s="8"/>
      <c r="BV64239" s="38"/>
    </row>
    <row r="64240" spans="44:74">
      <c r="AR64240" s="8"/>
      <c r="BV64240" s="38"/>
    </row>
    <row r="64241" spans="44:74">
      <c r="AR64241" s="8"/>
      <c r="BV64241" s="38"/>
    </row>
    <row r="64242" spans="44:74">
      <c r="AR64242" s="8"/>
      <c r="BV64242" s="38"/>
    </row>
    <row r="64243" spans="44:74">
      <c r="AR64243" s="8"/>
      <c r="BV64243" s="38"/>
    </row>
    <row r="64244" spans="44:74">
      <c r="AR64244" s="8"/>
      <c r="BV64244" s="38"/>
    </row>
    <row r="64245" spans="44:74">
      <c r="AR64245" s="8"/>
      <c r="BV64245" s="38"/>
    </row>
    <row r="64246" spans="44:74">
      <c r="AR64246" s="8"/>
      <c r="BV64246" s="38"/>
    </row>
    <row r="64247" spans="44:74">
      <c r="AR64247" s="8"/>
      <c r="BV64247" s="38"/>
    </row>
    <row r="64248" spans="44:74">
      <c r="AR64248" s="8"/>
      <c r="BV64248" s="38"/>
    </row>
    <row r="64249" spans="44:74">
      <c r="AR64249" s="8"/>
      <c r="BV64249" s="38"/>
    </row>
    <row r="64250" spans="44:74">
      <c r="AR64250" s="8"/>
      <c r="BV64250" s="38"/>
    </row>
    <row r="64251" spans="44:74">
      <c r="AR64251" s="8"/>
      <c r="BV64251" s="38"/>
    </row>
    <row r="64252" spans="44:74">
      <c r="AR64252" s="8"/>
      <c r="BV64252" s="38"/>
    </row>
    <row r="64253" spans="44:74">
      <c r="AR64253" s="8"/>
      <c r="BV64253" s="38"/>
    </row>
    <row r="64254" spans="44:74">
      <c r="AR64254" s="8"/>
      <c r="BV64254" s="38"/>
    </row>
    <row r="64255" spans="44:74">
      <c r="AR64255" s="8"/>
      <c r="BV64255" s="38"/>
    </row>
    <row r="64256" spans="44:74">
      <c r="AR64256" s="8"/>
      <c r="BV64256" s="38"/>
    </row>
    <row r="64257" spans="44:74">
      <c r="AR64257" s="8"/>
      <c r="BV64257" s="38"/>
    </row>
    <row r="64258" spans="44:74">
      <c r="AR64258" s="8"/>
      <c r="BV64258" s="38"/>
    </row>
    <row r="64259" spans="44:74">
      <c r="AR64259" s="8"/>
      <c r="BV64259" s="38"/>
    </row>
    <row r="64260" spans="44:74">
      <c r="AR64260" s="8"/>
      <c r="BV64260" s="38"/>
    </row>
    <row r="64261" spans="44:74">
      <c r="AR64261" s="8"/>
      <c r="BV64261" s="38"/>
    </row>
    <row r="64262" spans="44:74">
      <c r="AR64262" s="8"/>
      <c r="BV64262" s="38"/>
    </row>
    <row r="64263" spans="44:74">
      <c r="AR64263" s="8"/>
      <c r="BV64263" s="38"/>
    </row>
    <row r="64264" spans="44:74">
      <c r="AR64264" s="8"/>
      <c r="BV64264" s="38"/>
    </row>
    <row r="64265" spans="44:74">
      <c r="AR64265" s="8"/>
      <c r="BV64265" s="38"/>
    </row>
    <row r="64266" spans="44:74">
      <c r="AR64266" s="8"/>
      <c r="BV64266" s="38"/>
    </row>
    <row r="64267" spans="44:74">
      <c r="AR64267" s="8"/>
      <c r="BV64267" s="38"/>
    </row>
    <row r="64268" spans="44:74">
      <c r="AR64268" s="8"/>
      <c r="BV64268" s="38"/>
    </row>
    <row r="64269" spans="44:74">
      <c r="AR64269" s="8"/>
      <c r="BV64269" s="38"/>
    </row>
    <row r="64270" spans="44:74">
      <c r="AR64270" s="8"/>
      <c r="BV64270" s="38"/>
    </row>
    <row r="64271" spans="44:74">
      <c r="AR64271" s="8"/>
      <c r="BV64271" s="38"/>
    </row>
    <row r="64272" spans="44:74">
      <c r="AR64272" s="8"/>
      <c r="BV64272" s="38"/>
    </row>
    <row r="64273" spans="44:74">
      <c r="AR64273" s="8"/>
      <c r="BV64273" s="38"/>
    </row>
    <row r="64274" spans="44:74">
      <c r="AR64274" s="8"/>
      <c r="BV64274" s="38"/>
    </row>
    <row r="64275" spans="44:74">
      <c r="AR64275" s="8"/>
      <c r="BV64275" s="38"/>
    </row>
    <row r="64276" spans="44:74">
      <c r="AR64276" s="8"/>
      <c r="BV64276" s="38"/>
    </row>
    <row r="64277" spans="44:74">
      <c r="AR64277" s="8"/>
      <c r="BV64277" s="38"/>
    </row>
    <row r="64278" spans="44:74">
      <c r="AR64278" s="8"/>
      <c r="BV64278" s="38"/>
    </row>
    <row r="64279" spans="44:74">
      <c r="AR64279" s="8"/>
      <c r="BV64279" s="38"/>
    </row>
    <row r="64280" spans="44:74">
      <c r="AR64280" s="8"/>
      <c r="BV64280" s="38"/>
    </row>
    <row r="64281" spans="44:74">
      <c r="AR64281" s="8"/>
      <c r="BV64281" s="38"/>
    </row>
    <row r="64282" spans="44:74">
      <c r="AR64282" s="8"/>
      <c r="BV64282" s="38"/>
    </row>
    <row r="64283" spans="44:74">
      <c r="AR64283" s="8"/>
      <c r="BV64283" s="38"/>
    </row>
    <row r="64284" spans="44:74">
      <c r="AR64284" s="8"/>
      <c r="BV64284" s="38"/>
    </row>
    <row r="64285" spans="44:74">
      <c r="AR64285" s="8"/>
      <c r="BV64285" s="38"/>
    </row>
    <row r="64286" spans="44:74">
      <c r="AR64286" s="8"/>
      <c r="BV64286" s="38"/>
    </row>
    <row r="64287" spans="44:74">
      <c r="AR64287" s="8"/>
      <c r="BV64287" s="38"/>
    </row>
    <row r="64288" spans="44:74">
      <c r="AR64288" s="8"/>
      <c r="BV64288" s="38"/>
    </row>
    <row r="64289" spans="44:74">
      <c r="AR64289" s="8"/>
      <c r="BV64289" s="38"/>
    </row>
    <row r="64290" spans="44:74">
      <c r="AR64290" s="8"/>
      <c r="BV64290" s="38"/>
    </row>
    <row r="64291" spans="44:74">
      <c r="AR64291" s="8"/>
      <c r="BV64291" s="38"/>
    </row>
    <row r="64292" spans="44:74">
      <c r="AR64292" s="8"/>
      <c r="BV64292" s="38"/>
    </row>
    <row r="64293" spans="44:74">
      <c r="AR64293" s="8"/>
      <c r="BV64293" s="38"/>
    </row>
    <row r="64294" spans="44:74">
      <c r="AR64294" s="8"/>
      <c r="BV64294" s="38"/>
    </row>
    <row r="64295" spans="44:74">
      <c r="AR64295" s="8"/>
      <c r="BV64295" s="38"/>
    </row>
    <row r="64296" spans="44:74">
      <c r="AR64296" s="8"/>
      <c r="BV64296" s="38"/>
    </row>
    <row r="64297" spans="44:74">
      <c r="AR64297" s="8"/>
      <c r="BV64297" s="38"/>
    </row>
    <row r="64298" spans="44:74">
      <c r="AR64298" s="8"/>
      <c r="BV64298" s="38"/>
    </row>
    <row r="64299" spans="44:74">
      <c r="AR64299" s="8"/>
      <c r="BV64299" s="38"/>
    </row>
    <row r="64300" spans="44:74">
      <c r="AR64300" s="8"/>
      <c r="BV64300" s="38"/>
    </row>
    <row r="64301" spans="44:74">
      <c r="AR64301" s="8"/>
      <c r="BV64301" s="38"/>
    </row>
    <row r="64302" spans="44:74">
      <c r="AR64302" s="8"/>
      <c r="BV64302" s="38"/>
    </row>
    <row r="64303" spans="44:74">
      <c r="AR64303" s="8"/>
      <c r="BV64303" s="38"/>
    </row>
    <row r="64304" spans="44:74">
      <c r="AR64304" s="8"/>
      <c r="BV64304" s="38"/>
    </row>
    <row r="64305" spans="44:74">
      <c r="AR64305" s="8"/>
      <c r="BV64305" s="38"/>
    </row>
    <row r="64306" spans="44:74">
      <c r="AR64306" s="8"/>
      <c r="BV64306" s="38"/>
    </row>
    <row r="64307" spans="44:74">
      <c r="AR64307" s="8"/>
      <c r="BV64307" s="38"/>
    </row>
    <row r="64308" spans="44:74">
      <c r="AR64308" s="8"/>
      <c r="BV64308" s="38"/>
    </row>
    <row r="64309" spans="44:74">
      <c r="AR64309" s="8"/>
      <c r="BV64309" s="38"/>
    </row>
    <row r="64310" spans="44:74">
      <c r="AR64310" s="8"/>
      <c r="BV64310" s="38"/>
    </row>
    <row r="64311" spans="44:74">
      <c r="AR64311" s="8"/>
      <c r="BV64311" s="38"/>
    </row>
    <row r="64312" spans="44:74">
      <c r="AR64312" s="8"/>
      <c r="BV64312" s="38"/>
    </row>
    <row r="64313" spans="44:74">
      <c r="AR64313" s="8"/>
      <c r="BV64313" s="38"/>
    </row>
    <row r="64314" spans="44:74">
      <c r="AR64314" s="8"/>
      <c r="BV64314" s="38"/>
    </row>
    <row r="64315" spans="44:74">
      <c r="AR64315" s="8"/>
      <c r="BV64315" s="38"/>
    </row>
    <row r="64316" spans="44:74">
      <c r="AR64316" s="8"/>
      <c r="BV64316" s="38"/>
    </row>
    <row r="64317" spans="44:74">
      <c r="AR64317" s="8"/>
      <c r="BV64317" s="38"/>
    </row>
    <row r="64318" spans="44:74">
      <c r="AR64318" s="8"/>
      <c r="BV64318" s="38"/>
    </row>
    <row r="64319" spans="44:74">
      <c r="AR64319" s="8"/>
      <c r="BV64319" s="38"/>
    </row>
    <row r="64320" spans="44:74">
      <c r="AR64320" s="8"/>
      <c r="BV64320" s="38"/>
    </row>
    <row r="64321" spans="44:74">
      <c r="AR64321" s="8"/>
      <c r="BV64321" s="38"/>
    </row>
    <row r="64322" spans="44:74">
      <c r="AR64322" s="8"/>
      <c r="BV64322" s="38"/>
    </row>
    <row r="64323" spans="44:74">
      <c r="AR64323" s="8"/>
      <c r="BV64323" s="38"/>
    </row>
    <row r="64324" spans="44:74">
      <c r="AR64324" s="8"/>
      <c r="BV64324" s="38"/>
    </row>
    <row r="64325" spans="44:74">
      <c r="AR64325" s="8"/>
      <c r="BV64325" s="38"/>
    </row>
    <row r="64326" spans="44:74">
      <c r="AR64326" s="8"/>
      <c r="BV64326" s="38"/>
    </row>
    <row r="64327" spans="44:74">
      <c r="AR64327" s="8"/>
      <c r="BV64327" s="38"/>
    </row>
    <row r="64328" spans="44:74">
      <c r="AR64328" s="8"/>
      <c r="BV64328" s="38"/>
    </row>
    <row r="64329" spans="44:74">
      <c r="AR64329" s="8"/>
      <c r="BV64329" s="38"/>
    </row>
    <row r="64330" spans="44:74">
      <c r="AR64330" s="8"/>
      <c r="BV64330" s="38"/>
    </row>
    <row r="64331" spans="44:74">
      <c r="AR64331" s="8"/>
      <c r="BV64331" s="38"/>
    </row>
    <row r="64332" spans="44:74">
      <c r="AR64332" s="8"/>
      <c r="BV64332" s="38"/>
    </row>
    <row r="64333" spans="44:74">
      <c r="AR64333" s="8"/>
      <c r="BV64333" s="38"/>
    </row>
    <row r="64334" spans="44:74">
      <c r="AR64334" s="8"/>
      <c r="BV64334" s="38"/>
    </row>
    <row r="64335" spans="44:74">
      <c r="AR64335" s="8"/>
      <c r="BV64335" s="38"/>
    </row>
    <row r="64336" spans="44:74">
      <c r="AR64336" s="8"/>
      <c r="BV64336" s="38"/>
    </row>
    <row r="64337" spans="44:74">
      <c r="AR64337" s="8"/>
      <c r="BV64337" s="38"/>
    </row>
    <row r="64338" spans="44:74">
      <c r="AR64338" s="8"/>
      <c r="BV64338" s="38"/>
    </row>
    <row r="64339" spans="44:74">
      <c r="AR64339" s="8"/>
      <c r="BV64339" s="38"/>
    </row>
    <row r="64340" spans="44:74">
      <c r="AR64340" s="8"/>
      <c r="BV64340" s="38"/>
    </row>
    <row r="64341" spans="44:74">
      <c r="AR64341" s="8"/>
      <c r="BV64341" s="38"/>
    </row>
    <row r="64342" spans="44:74">
      <c r="AR64342" s="8"/>
      <c r="BV64342" s="38"/>
    </row>
    <row r="64343" spans="44:74">
      <c r="AR64343" s="8"/>
      <c r="BV64343" s="38"/>
    </row>
    <row r="64344" spans="44:74">
      <c r="AR64344" s="8"/>
      <c r="BV64344" s="38"/>
    </row>
    <row r="64345" spans="44:74">
      <c r="AR64345" s="8"/>
      <c r="BV64345" s="38"/>
    </row>
    <row r="64346" spans="44:74">
      <c r="AR64346" s="8"/>
      <c r="BV64346" s="38"/>
    </row>
    <row r="64347" spans="44:74">
      <c r="AR64347" s="8"/>
      <c r="BV64347" s="38"/>
    </row>
    <row r="64348" spans="44:74">
      <c r="AR64348" s="8"/>
      <c r="BV64348" s="38"/>
    </row>
    <row r="64349" spans="44:74">
      <c r="AR64349" s="8"/>
      <c r="BV64349" s="38"/>
    </row>
    <row r="64350" spans="44:74">
      <c r="AR64350" s="8"/>
      <c r="BV64350" s="38"/>
    </row>
    <row r="64351" spans="44:74">
      <c r="AR64351" s="8"/>
      <c r="BV64351" s="38"/>
    </row>
    <row r="64352" spans="44:74">
      <c r="AR64352" s="8"/>
      <c r="BV64352" s="38"/>
    </row>
    <row r="64353" spans="44:74">
      <c r="AR64353" s="8"/>
      <c r="BV64353" s="38"/>
    </row>
    <row r="64354" spans="44:74">
      <c r="AR64354" s="8"/>
      <c r="BV64354" s="38"/>
    </row>
    <row r="64355" spans="44:74">
      <c r="AR64355" s="8"/>
      <c r="BV64355" s="38"/>
    </row>
    <row r="64356" spans="44:74">
      <c r="AR64356" s="8"/>
      <c r="BV64356" s="38"/>
    </row>
    <row r="64357" spans="44:74">
      <c r="AR64357" s="8"/>
      <c r="BV64357" s="38"/>
    </row>
    <row r="64358" spans="44:74">
      <c r="AR64358" s="8"/>
      <c r="BV64358" s="38"/>
    </row>
    <row r="64359" spans="44:74">
      <c r="AR64359" s="8"/>
      <c r="BV64359" s="38"/>
    </row>
    <row r="64360" spans="44:74">
      <c r="AR64360" s="8"/>
      <c r="BV64360" s="38"/>
    </row>
    <row r="64361" spans="44:74">
      <c r="AR64361" s="8"/>
      <c r="BV64361" s="38"/>
    </row>
    <row r="64362" spans="44:74">
      <c r="AR64362" s="8"/>
      <c r="BV64362" s="38"/>
    </row>
    <row r="64363" spans="44:74">
      <c r="AR64363" s="8"/>
      <c r="BV64363" s="38"/>
    </row>
    <row r="64364" spans="44:74">
      <c r="AR64364" s="8"/>
      <c r="BV64364" s="38"/>
    </row>
    <row r="64365" spans="44:74">
      <c r="AR64365" s="8"/>
      <c r="BV64365" s="38"/>
    </row>
    <row r="64366" spans="44:74">
      <c r="AR64366" s="8"/>
      <c r="BV64366" s="38"/>
    </row>
    <row r="64367" spans="44:74">
      <c r="AR64367" s="8"/>
      <c r="BV64367" s="38"/>
    </row>
    <row r="64368" spans="44:74">
      <c r="AR64368" s="8"/>
      <c r="BV64368" s="38"/>
    </row>
    <row r="64369" spans="44:74">
      <c r="AR64369" s="8"/>
      <c r="BV64369" s="38"/>
    </row>
    <row r="64370" spans="44:74">
      <c r="AR64370" s="8"/>
      <c r="BV64370" s="38"/>
    </row>
    <row r="64371" spans="44:74">
      <c r="AR64371" s="8"/>
      <c r="BV64371" s="38"/>
    </row>
    <row r="64372" spans="44:74">
      <c r="AR64372" s="8"/>
      <c r="BV64372" s="38"/>
    </row>
    <row r="64373" spans="44:74">
      <c r="AR64373" s="8"/>
      <c r="BV64373" s="38"/>
    </row>
    <row r="64374" spans="44:74">
      <c r="AR64374" s="8"/>
      <c r="BV64374" s="38"/>
    </row>
    <row r="64375" spans="44:74">
      <c r="AR64375" s="8"/>
      <c r="BV64375" s="38"/>
    </row>
    <row r="64376" spans="44:74">
      <c r="AR64376" s="8"/>
      <c r="BV64376" s="38"/>
    </row>
    <row r="64377" spans="44:74">
      <c r="AR64377" s="8"/>
      <c r="BV64377" s="38"/>
    </row>
    <row r="64378" spans="44:74">
      <c r="AR64378" s="8"/>
      <c r="BV64378" s="38"/>
    </row>
    <row r="64379" spans="44:74">
      <c r="AR64379" s="8"/>
      <c r="BV64379" s="38"/>
    </row>
    <row r="64380" spans="44:74">
      <c r="AR64380" s="8"/>
      <c r="BV64380" s="38"/>
    </row>
    <row r="64381" spans="44:74">
      <c r="AR64381" s="8"/>
      <c r="BV64381" s="38"/>
    </row>
    <row r="64382" spans="44:74">
      <c r="AR64382" s="8"/>
      <c r="BV64382" s="38"/>
    </row>
    <row r="64383" spans="44:74">
      <c r="AR64383" s="8"/>
      <c r="BV64383" s="38"/>
    </row>
    <row r="64384" spans="44:74">
      <c r="AR64384" s="8"/>
      <c r="BV64384" s="38"/>
    </row>
    <row r="64385" spans="44:74">
      <c r="AR64385" s="8"/>
      <c r="BV64385" s="38"/>
    </row>
    <row r="64386" spans="44:74">
      <c r="AR64386" s="8"/>
      <c r="BV64386" s="38"/>
    </row>
    <row r="64387" spans="44:74">
      <c r="AR64387" s="8"/>
      <c r="BV64387" s="38"/>
    </row>
    <row r="64388" spans="44:74">
      <c r="AR64388" s="8"/>
      <c r="BV64388" s="38"/>
    </row>
    <row r="64389" spans="44:74">
      <c r="AR64389" s="8"/>
      <c r="BV64389" s="38"/>
    </row>
    <row r="64390" spans="44:74">
      <c r="AR64390" s="8"/>
      <c r="BV64390" s="38"/>
    </row>
    <row r="64391" spans="44:74">
      <c r="AR64391" s="8"/>
      <c r="BV64391" s="38"/>
    </row>
    <row r="64392" spans="44:74">
      <c r="AR64392" s="8"/>
      <c r="BV64392" s="38"/>
    </row>
    <row r="64393" spans="44:74">
      <c r="AR64393" s="8"/>
      <c r="BV64393" s="38"/>
    </row>
    <row r="64394" spans="44:74">
      <c r="AR64394" s="8"/>
      <c r="BV64394" s="38"/>
    </row>
    <row r="64395" spans="44:74">
      <c r="AR64395" s="8"/>
      <c r="BV64395" s="38"/>
    </row>
    <row r="64396" spans="44:74">
      <c r="AR64396" s="8"/>
      <c r="BV64396" s="38"/>
    </row>
    <row r="64397" spans="44:74">
      <c r="AR64397" s="8"/>
      <c r="BV64397" s="38"/>
    </row>
    <row r="64398" spans="44:74">
      <c r="AR64398" s="8"/>
      <c r="BV64398" s="38"/>
    </row>
    <row r="64399" spans="44:74">
      <c r="AR64399" s="8"/>
      <c r="BV64399" s="38"/>
    </row>
    <row r="64400" spans="44:74">
      <c r="AR64400" s="8"/>
      <c r="BV64400" s="38"/>
    </row>
    <row r="64401" spans="44:74">
      <c r="AR64401" s="8"/>
      <c r="BV64401" s="38"/>
    </row>
    <row r="64402" spans="44:74">
      <c r="AR64402" s="8"/>
      <c r="BV64402" s="38"/>
    </row>
    <row r="64403" spans="44:74">
      <c r="AR64403" s="8"/>
      <c r="BV64403" s="38"/>
    </row>
    <row r="64404" spans="44:74">
      <c r="AR64404" s="8"/>
      <c r="BV64404" s="38"/>
    </row>
    <row r="64405" spans="44:74">
      <c r="AR64405" s="8"/>
      <c r="BV64405" s="38"/>
    </row>
    <row r="64406" spans="44:74">
      <c r="AR64406" s="8"/>
      <c r="BV64406" s="38"/>
    </row>
    <row r="64407" spans="44:74">
      <c r="AR64407" s="8"/>
      <c r="BV64407" s="38"/>
    </row>
    <row r="64408" spans="44:74">
      <c r="AR64408" s="8"/>
      <c r="BV64408" s="38"/>
    </row>
    <row r="64409" spans="44:74">
      <c r="AR64409" s="8"/>
      <c r="BV64409" s="38"/>
    </row>
    <row r="64410" spans="44:74">
      <c r="AR64410" s="8"/>
      <c r="BV64410" s="38"/>
    </row>
    <row r="64411" spans="44:74">
      <c r="AR64411" s="8"/>
      <c r="BV64411" s="38"/>
    </row>
    <row r="64412" spans="44:74">
      <c r="AR64412" s="8"/>
      <c r="BV64412" s="38"/>
    </row>
    <row r="64413" spans="44:74">
      <c r="AR64413" s="8"/>
      <c r="BV64413" s="38"/>
    </row>
    <row r="64414" spans="44:74">
      <c r="AR64414" s="8"/>
      <c r="BV64414" s="38"/>
    </row>
    <row r="64415" spans="44:74">
      <c r="AR64415" s="8"/>
      <c r="BV64415" s="38"/>
    </row>
    <row r="64416" spans="44:74">
      <c r="AR64416" s="8"/>
      <c r="BV64416" s="38"/>
    </row>
    <row r="64417" spans="44:74">
      <c r="AR64417" s="8"/>
      <c r="BV64417" s="38"/>
    </row>
    <row r="64418" spans="44:74">
      <c r="AR64418" s="8"/>
      <c r="BV64418" s="38"/>
    </row>
    <row r="64419" spans="44:74">
      <c r="AR64419" s="8"/>
      <c r="BV64419" s="38"/>
    </row>
    <row r="64420" spans="44:74">
      <c r="AR64420" s="8"/>
      <c r="BV64420" s="38"/>
    </row>
    <row r="64421" spans="44:74">
      <c r="AR64421" s="8"/>
      <c r="BV64421" s="38"/>
    </row>
    <row r="64422" spans="44:74">
      <c r="AR64422" s="8"/>
      <c r="BV64422" s="38"/>
    </row>
    <row r="64423" spans="44:74">
      <c r="AR64423" s="8"/>
      <c r="BV64423" s="38"/>
    </row>
    <row r="64424" spans="44:74">
      <c r="AR64424" s="8"/>
      <c r="BV64424" s="38"/>
    </row>
    <row r="64425" spans="44:74">
      <c r="AR64425" s="8"/>
      <c r="BV64425" s="38"/>
    </row>
    <row r="64426" spans="44:74">
      <c r="AR64426" s="8"/>
      <c r="BV64426" s="38"/>
    </row>
    <row r="64427" spans="44:74">
      <c r="AR64427" s="8"/>
      <c r="BV64427" s="38"/>
    </row>
    <row r="64428" spans="44:74">
      <c r="AR64428" s="8"/>
      <c r="BV64428" s="38"/>
    </row>
    <row r="64429" spans="44:74">
      <c r="AR64429" s="8"/>
      <c r="BV64429" s="38"/>
    </row>
    <row r="64430" spans="44:74">
      <c r="AR64430" s="8"/>
      <c r="BV64430" s="38"/>
    </row>
    <row r="64431" spans="44:74">
      <c r="AR64431" s="8"/>
      <c r="BV64431" s="38"/>
    </row>
    <row r="64432" spans="44:74">
      <c r="AR64432" s="8"/>
      <c r="BV64432" s="38"/>
    </row>
    <row r="64433" spans="44:74">
      <c r="AR64433" s="8"/>
      <c r="BV64433" s="38"/>
    </row>
    <row r="64434" spans="44:74">
      <c r="AR64434" s="8"/>
      <c r="BV64434" s="38"/>
    </row>
    <row r="64435" spans="44:74">
      <c r="AR64435" s="8"/>
      <c r="BV64435" s="38"/>
    </row>
    <row r="64436" spans="44:74">
      <c r="AR64436" s="8"/>
      <c r="BV64436" s="38"/>
    </row>
    <row r="64437" spans="44:74">
      <c r="AR64437" s="8"/>
      <c r="BV64437" s="38"/>
    </row>
    <row r="64438" spans="44:74">
      <c r="AR64438" s="8"/>
      <c r="BV64438" s="38"/>
    </row>
    <row r="64439" spans="44:74">
      <c r="AR64439" s="8"/>
      <c r="BV64439" s="38"/>
    </row>
    <row r="64440" spans="44:74">
      <c r="AR64440" s="8"/>
      <c r="BV64440" s="38"/>
    </row>
    <row r="64441" spans="44:74">
      <c r="AR64441" s="8"/>
      <c r="BV64441" s="38"/>
    </row>
    <row r="64442" spans="44:74">
      <c r="AR64442" s="8"/>
      <c r="BV64442" s="38"/>
    </row>
    <row r="64443" spans="44:74">
      <c r="AR64443" s="8"/>
      <c r="BV64443" s="38"/>
    </row>
    <row r="64444" spans="44:74">
      <c r="AR64444" s="8"/>
      <c r="BV64444" s="38"/>
    </row>
    <row r="64445" spans="44:74">
      <c r="AR64445" s="8"/>
      <c r="BV64445" s="38"/>
    </row>
    <row r="64446" spans="44:74">
      <c r="AR64446" s="8"/>
      <c r="BV64446" s="38"/>
    </row>
    <row r="64447" spans="44:74">
      <c r="AR64447" s="8"/>
      <c r="BV64447" s="38"/>
    </row>
    <row r="64448" spans="44:74">
      <c r="AR64448" s="8"/>
      <c r="BV64448" s="38"/>
    </row>
    <row r="64449" spans="44:74">
      <c r="AR64449" s="8"/>
      <c r="BV64449" s="38"/>
    </row>
    <row r="64450" spans="44:74">
      <c r="AR64450" s="8"/>
      <c r="BV64450" s="38"/>
    </row>
    <row r="64451" spans="44:74">
      <c r="AR64451" s="8"/>
      <c r="BV64451" s="38"/>
    </row>
    <row r="64452" spans="44:74">
      <c r="AR64452" s="8"/>
      <c r="BV64452" s="38"/>
    </row>
    <row r="64453" spans="44:74">
      <c r="AR64453" s="8"/>
      <c r="BV64453" s="38"/>
    </row>
    <row r="64454" spans="44:74">
      <c r="AR64454" s="8"/>
      <c r="BV64454" s="38"/>
    </row>
    <row r="64455" spans="44:74">
      <c r="AR64455" s="8"/>
      <c r="BV64455" s="38"/>
    </row>
    <row r="64456" spans="44:74">
      <c r="AR64456" s="8"/>
      <c r="BV64456" s="38"/>
    </row>
    <row r="64457" spans="44:74">
      <c r="AR64457" s="8"/>
      <c r="BV64457" s="38"/>
    </row>
    <row r="64458" spans="44:74">
      <c r="AR64458" s="8"/>
      <c r="BV64458" s="38"/>
    </row>
    <row r="64459" spans="44:74">
      <c r="AR64459" s="8"/>
      <c r="BV64459" s="38"/>
    </row>
    <row r="64460" spans="44:74">
      <c r="AR64460" s="8"/>
      <c r="BV64460" s="38"/>
    </row>
    <row r="64461" spans="44:74">
      <c r="AR64461" s="8"/>
      <c r="BV64461" s="38"/>
    </row>
    <row r="64462" spans="44:74">
      <c r="AR64462" s="8"/>
      <c r="BV64462" s="38"/>
    </row>
    <row r="64463" spans="44:74">
      <c r="AR64463" s="8"/>
      <c r="BV64463" s="38"/>
    </row>
    <row r="64464" spans="44:74">
      <c r="AR64464" s="8"/>
      <c r="BV64464" s="38"/>
    </row>
    <row r="64465" spans="44:74">
      <c r="AR64465" s="8"/>
      <c r="BV64465" s="38"/>
    </row>
    <row r="64466" spans="44:74">
      <c r="AR64466" s="8"/>
      <c r="BV64466" s="38"/>
    </row>
    <row r="64467" spans="44:74">
      <c r="AR64467" s="8"/>
      <c r="BV64467" s="38"/>
    </row>
    <row r="64468" spans="44:74">
      <c r="AR64468" s="8"/>
      <c r="BV64468" s="38"/>
    </row>
    <row r="64469" spans="44:74">
      <c r="AR64469" s="8"/>
      <c r="BV64469" s="38"/>
    </row>
    <row r="64470" spans="44:74">
      <c r="AR64470" s="8"/>
      <c r="BV64470" s="38"/>
    </row>
    <row r="64471" spans="44:74">
      <c r="AR64471" s="8"/>
      <c r="BV64471" s="38"/>
    </row>
    <row r="64472" spans="44:74">
      <c r="AR64472" s="8"/>
      <c r="BV64472" s="38"/>
    </row>
    <row r="64473" spans="44:74">
      <c r="AR64473" s="8"/>
      <c r="BV64473" s="38"/>
    </row>
    <row r="64474" spans="44:74">
      <c r="AR64474" s="8"/>
      <c r="BV64474" s="38"/>
    </row>
    <row r="64475" spans="44:74">
      <c r="AR64475" s="8"/>
      <c r="BV64475" s="38"/>
    </row>
    <row r="64476" spans="44:74">
      <c r="AR64476" s="8"/>
      <c r="BV64476" s="38"/>
    </row>
    <row r="64477" spans="44:74">
      <c r="AR64477" s="8"/>
      <c r="BV64477" s="38"/>
    </row>
    <row r="64478" spans="44:74">
      <c r="AR64478" s="8"/>
      <c r="BV64478" s="38"/>
    </row>
    <row r="64479" spans="44:74">
      <c r="AR64479" s="8"/>
      <c r="BV64479" s="38"/>
    </row>
    <row r="64480" spans="44:74">
      <c r="AR64480" s="8"/>
      <c r="BV64480" s="38"/>
    </row>
    <row r="64481" spans="44:74">
      <c r="AR64481" s="8"/>
      <c r="BV64481" s="38"/>
    </row>
    <row r="64482" spans="44:74">
      <c r="AR64482" s="8"/>
      <c r="BV64482" s="38"/>
    </row>
    <row r="64483" spans="44:74">
      <c r="AR64483" s="8"/>
      <c r="BV64483" s="38"/>
    </row>
    <row r="64484" spans="44:74">
      <c r="AR64484" s="8"/>
      <c r="BV64484" s="38"/>
    </row>
    <row r="64485" spans="44:74">
      <c r="AR64485" s="8"/>
      <c r="BV64485" s="38"/>
    </row>
    <row r="64486" spans="44:74">
      <c r="AR64486" s="8"/>
      <c r="BV64486" s="38"/>
    </row>
    <row r="64487" spans="44:74">
      <c r="AR64487" s="8"/>
      <c r="BV64487" s="38"/>
    </row>
    <row r="64488" spans="44:74">
      <c r="AR64488" s="8"/>
      <c r="BV64488" s="38"/>
    </row>
    <row r="64489" spans="44:74">
      <c r="AR64489" s="8"/>
      <c r="BV64489" s="38"/>
    </row>
    <row r="64490" spans="44:74">
      <c r="AR64490" s="8"/>
      <c r="BV64490" s="38"/>
    </row>
    <row r="64491" spans="44:74">
      <c r="AR64491" s="8"/>
      <c r="BV64491" s="38"/>
    </row>
    <row r="64492" spans="44:74">
      <c r="AR64492" s="8"/>
      <c r="BV64492" s="38"/>
    </row>
    <row r="64493" spans="44:74">
      <c r="AR64493" s="8"/>
      <c r="BV64493" s="38"/>
    </row>
    <row r="64494" spans="44:74">
      <c r="AR64494" s="8"/>
      <c r="BV64494" s="38"/>
    </row>
    <row r="64495" spans="44:74">
      <c r="AR64495" s="8"/>
      <c r="BV64495" s="38"/>
    </row>
    <row r="64496" spans="44:74">
      <c r="AR64496" s="8"/>
      <c r="BV64496" s="38"/>
    </row>
    <row r="64497" spans="44:74">
      <c r="AR64497" s="8"/>
      <c r="BV64497" s="38"/>
    </row>
    <row r="64498" spans="44:74">
      <c r="AR64498" s="8"/>
      <c r="BV64498" s="38"/>
    </row>
    <row r="64499" spans="44:74">
      <c r="AR64499" s="8"/>
      <c r="BV64499" s="38"/>
    </row>
    <row r="64500" spans="44:74">
      <c r="AR64500" s="8"/>
      <c r="BV64500" s="38"/>
    </row>
    <row r="64501" spans="44:74">
      <c r="AR64501" s="8"/>
      <c r="BV64501" s="38"/>
    </row>
    <row r="64502" spans="44:74">
      <c r="AR64502" s="8"/>
      <c r="BV64502" s="38"/>
    </row>
    <row r="64503" spans="44:74">
      <c r="AR64503" s="8"/>
      <c r="BV64503" s="38"/>
    </row>
    <row r="64504" spans="44:74">
      <c r="AR64504" s="8"/>
      <c r="BV64504" s="38"/>
    </row>
    <row r="64505" spans="44:74">
      <c r="AR64505" s="8"/>
      <c r="BV64505" s="38"/>
    </row>
    <row r="64506" spans="44:74">
      <c r="AR64506" s="8"/>
      <c r="BV64506" s="38"/>
    </row>
    <row r="64507" spans="44:74">
      <c r="AR64507" s="8"/>
      <c r="BV64507" s="38"/>
    </row>
    <row r="64508" spans="44:74">
      <c r="AR64508" s="8"/>
      <c r="BV64508" s="38"/>
    </row>
    <row r="64509" spans="44:74">
      <c r="AR64509" s="8"/>
      <c r="BV64509" s="38"/>
    </row>
    <row r="64510" spans="44:74">
      <c r="AR64510" s="8"/>
      <c r="BV64510" s="38"/>
    </row>
    <row r="64511" spans="44:74">
      <c r="AR64511" s="8"/>
      <c r="BV64511" s="38"/>
    </row>
    <row r="64512" spans="44:74">
      <c r="AR64512" s="8"/>
      <c r="BV64512" s="38"/>
    </row>
    <row r="64513" spans="44:74">
      <c r="AR64513" s="8"/>
      <c r="BV64513" s="38"/>
    </row>
    <row r="64514" spans="44:74">
      <c r="AR64514" s="8"/>
      <c r="BV64514" s="38"/>
    </row>
    <row r="64515" spans="44:74">
      <c r="AR64515" s="8"/>
      <c r="BV64515" s="38"/>
    </row>
    <row r="64516" spans="44:74">
      <c r="AR64516" s="8"/>
      <c r="BV64516" s="38"/>
    </row>
    <row r="64517" spans="44:74">
      <c r="AR64517" s="8"/>
      <c r="BV64517" s="38"/>
    </row>
    <row r="64518" spans="44:74">
      <c r="AR64518" s="8"/>
      <c r="BV64518" s="38"/>
    </row>
    <row r="64519" spans="44:74">
      <c r="AR64519" s="8"/>
      <c r="BV64519" s="38"/>
    </row>
    <row r="64520" spans="44:74">
      <c r="AR64520" s="8"/>
      <c r="BV64520" s="38"/>
    </row>
    <row r="64521" spans="44:74">
      <c r="AR64521" s="8"/>
      <c r="BV64521" s="38"/>
    </row>
    <row r="64522" spans="44:74">
      <c r="AR64522" s="8"/>
      <c r="BV64522" s="38"/>
    </row>
    <row r="64523" spans="44:74">
      <c r="AR64523" s="8"/>
      <c r="BV64523" s="38"/>
    </row>
    <row r="64524" spans="44:74">
      <c r="AR64524" s="8"/>
      <c r="BV64524" s="38"/>
    </row>
    <row r="64525" spans="44:74">
      <c r="AR64525" s="8"/>
      <c r="BV64525" s="38"/>
    </row>
    <row r="64526" spans="44:74">
      <c r="AR64526" s="8"/>
      <c r="BV64526" s="38"/>
    </row>
    <row r="64527" spans="44:74">
      <c r="AR64527" s="8"/>
      <c r="BV64527" s="38"/>
    </row>
    <row r="64528" spans="44:74">
      <c r="AR64528" s="8"/>
      <c r="BV64528" s="38"/>
    </row>
    <row r="64529" spans="44:74">
      <c r="AR64529" s="8"/>
      <c r="BV64529" s="38"/>
    </row>
    <row r="64530" spans="44:74">
      <c r="AR64530" s="8"/>
      <c r="BV64530" s="38"/>
    </row>
    <row r="64531" spans="44:74">
      <c r="AR64531" s="8"/>
      <c r="BV64531" s="38"/>
    </row>
    <row r="64532" spans="44:74">
      <c r="AR64532" s="8"/>
      <c r="BV64532" s="38"/>
    </row>
    <row r="64533" spans="44:74">
      <c r="AR64533" s="8"/>
      <c r="BV64533" s="38"/>
    </row>
    <row r="64534" spans="44:74">
      <c r="AR64534" s="8"/>
      <c r="BV64534" s="38"/>
    </row>
    <row r="64535" spans="44:74">
      <c r="AR64535" s="8"/>
      <c r="BV64535" s="38"/>
    </row>
    <row r="64536" spans="44:74">
      <c r="AR64536" s="8"/>
      <c r="BV64536" s="38"/>
    </row>
    <row r="64537" spans="44:74">
      <c r="AR64537" s="8"/>
      <c r="BV64537" s="38"/>
    </row>
    <row r="64538" spans="44:74">
      <c r="AR64538" s="8"/>
      <c r="BV64538" s="38"/>
    </row>
    <row r="64539" spans="44:74">
      <c r="AR64539" s="8"/>
      <c r="BV64539" s="38"/>
    </row>
    <row r="64540" spans="44:74">
      <c r="AR64540" s="8"/>
      <c r="BV64540" s="38"/>
    </row>
    <row r="64541" spans="44:74">
      <c r="AR64541" s="8"/>
      <c r="BV64541" s="38"/>
    </row>
    <row r="64542" spans="44:74">
      <c r="AR64542" s="8"/>
      <c r="BV64542" s="38"/>
    </row>
    <row r="64543" spans="44:74">
      <c r="AR64543" s="8"/>
      <c r="BV64543" s="38"/>
    </row>
    <row r="64544" spans="44:74">
      <c r="AR64544" s="8"/>
      <c r="BV64544" s="38"/>
    </row>
    <row r="64545" spans="44:74">
      <c r="AR64545" s="8"/>
      <c r="BV64545" s="38"/>
    </row>
    <row r="64546" spans="44:74">
      <c r="AR64546" s="8"/>
      <c r="BV64546" s="38"/>
    </row>
    <row r="64547" spans="44:74">
      <c r="AR64547" s="8"/>
      <c r="BV64547" s="38"/>
    </row>
    <row r="64548" spans="44:74">
      <c r="AR64548" s="8"/>
      <c r="BV64548" s="38"/>
    </row>
    <row r="64549" spans="44:74">
      <c r="AR64549" s="8"/>
      <c r="BV64549" s="38"/>
    </row>
    <row r="64550" spans="44:74">
      <c r="AR64550" s="8"/>
      <c r="BV64550" s="38"/>
    </row>
    <row r="64551" spans="44:74">
      <c r="AR64551" s="8"/>
      <c r="BV64551" s="38"/>
    </row>
    <row r="64552" spans="44:74">
      <c r="AR64552" s="8"/>
      <c r="BV64552" s="38"/>
    </row>
    <row r="64553" spans="44:74">
      <c r="AR64553" s="8"/>
      <c r="BV64553" s="38"/>
    </row>
    <row r="64554" spans="44:74">
      <c r="AR64554" s="8"/>
      <c r="BV64554" s="38"/>
    </row>
    <row r="64555" spans="44:74">
      <c r="AR64555" s="8"/>
      <c r="BV64555" s="38"/>
    </row>
    <row r="64556" spans="44:74">
      <c r="AR64556" s="8"/>
      <c r="BV64556" s="38"/>
    </row>
    <row r="64557" spans="44:74">
      <c r="AR64557" s="8"/>
      <c r="BV64557" s="38"/>
    </row>
    <row r="64558" spans="44:74">
      <c r="AR64558" s="8"/>
      <c r="BV64558" s="38"/>
    </row>
    <row r="64559" spans="44:74">
      <c r="AR64559" s="8"/>
      <c r="BV64559" s="38"/>
    </row>
    <row r="64560" spans="44:74">
      <c r="AR64560" s="8"/>
      <c r="BV64560" s="38"/>
    </row>
    <row r="64561" spans="44:74">
      <c r="AR64561" s="8"/>
      <c r="BV64561" s="38"/>
    </row>
    <row r="64562" spans="44:74">
      <c r="AR64562" s="8"/>
      <c r="BV64562" s="38"/>
    </row>
    <row r="64563" spans="44:74">
      <c r="AR64563" s="8"/>
      <c r="BV64563" s="38"/>
    </row>
    <row r="64564" spans="44:74">
      <c r="AR64564" s="8"/>
      <c r="BV64564" s="38"/>
    </row>
    <row r="64565" spans="44:74">
      <c r="AR64565" s="8"/>
      <c r="BV64565" s="38"/>
    </row>
    <row r="64566" spans="44:74">
      <c r="AR64566" s="8"/>
      <c r="BV64566" s="38"/>
    </row>
    <row r="64567" spans="44:74">
      <c r="AR64567" s="8"/>
      <c r="BV64567" s="38"/>
    </row>
    <row r="64568" spans="44:74">
      <c r="AR64568" s="8"/>
      <c r="BV64568" s="38"/>
    </row>
    <row r="64569" spans="44:74">
      <c r="AR64569" s="8"/>
      <c r="BV64569" s="38"/>
    </row>
    <row r="64570" spans="44:74">
      <c r="AR64570" s="8"/>
      <c r="BV64570" s="38"/>
    </row>
    <row r="64571" spans="44:74">
      <c r="AR64571" s="8"/>
      <c r="BV64571" s="38"/>
    </row>
    <row r="64572" spans="44:74">
      <c r="AR64572" s="8"/>
      <c r="BV64572" s="38"/>
    </row>
    <row r="64573" spans="44:74">
      <c r="AR64573" s="8"/>
      <c r="BV64573" s="38"/>
    </row>
    <row r="64574" spans="44:74">
      <c r="AR64574" s="8"/>
      <c r="BV64574" s="38"/>
    </row>
    <row r="64575" spans="44:74">
      <c r="AR64575" s="8"/>
      <c r="BV64575" s="38"/>
    </row>
    <row r="64576" spans="44:74">
      <c r="AR64576" s="8"/>
      <c r="BV64576" s="38"/>
    </row>
    <row r="64577" spans="44:74">
      <c r="AR64577" s="8"/>
      <c r="BV64577" s="38"/>
    </row>
    <row r="64578" spans="44:74">
      <c r="AR64578" s="8"/>
      <c r="BV64578" s="38"/>
    </row>
    <row r="64579" spans="44:74">
      <c r="AR64579" s="8"/>
      <c r="BV64579" s="38"/>
    </row>
    <row r="64580" spans="44:74">
      <c r="AR64580" s="8"/>
      <c r="BV64580" s="38"/>
    </row>
    <row r="64581" spans="44:74">
      <c r="AR64581" s="8"/>
      <c r="BV64581" s="38"/>
    </row>
    <row r="64582" spans="44:74">
      <c r="AR64582" s="8"/>
      <c r="BV64582" s="38"/>
    </row>
    <row r="64583" spans="44:74">
      <c r="AR64583" s="8"/>
      <c r="BV64583" s="38"/>
    </row>
    <row r="64584" spans="44:74">
      <c r="AR64584" s="8"/>
      <c r="BV64584" s="38"/>
    </row>
    <row r="64585" spans="44:74">
      <c r="AR64585" s="8"/>
      <c r="BV64585" s="38"/>
    </row>
    <row r="64586" spans="44:74">
      <c r="AR64586" s="8"/>
      <c r="BV64586" s="38"/>
    </row>
    <row r="64587" spans="44:74">
      <c r="AR64587" s="8"/>
      <c r="BV64587" s="38"/>
    </row>
    <row r="64588" spans="44:74">
      <c r="AR64588" s="8"/>
      <c r="BV64588" s="38"/>
    </row>
    <row r="64589" spans="44:74">
      <c r="AR64589" s="8"/>
      <c r="BV64589" s="38"/>
    </row>
    <row r="64590" spans="44:74">
      <c r="AR64590" s="8"/>
      <c r="BV64590" s="38"/>
    </row>
    <row r="64591" spans="44:74">
      <c r="AR64591" s="8"/>
      <c r="BV64591" s="38"/>
    </row>
    <row r="64592" spans="44:74">
      <c r="AR64592" s="8"/>
      <c r="BV64592" s="38"/>
    </row>
    <row r="64593" spans="44:74">
      <c r="AR64593" s="8"/>
      <c r="BV64593" s="38"/>
    </row>
    <row r="64594" spans="44:74">
      <c r="AR64594" s="8"/>
      <c r="BV64594" s="38"/>
    </row>
    <row r="64595" spans="44:74">
      <c r="AR64595" s="8"/>
      <c r="BV64595" s="38"/>
    </row>
    <row r="64596" spans="44:74">
      <c r="AR64596" s="8"/>
      <c r="BV64596" s="38"/>
    </row>
    <row r="64597" spans="44:74">
      <c r="AR64597" s="8"/>
      <c r="BV64597" s="38"/>
    </row>
    <row r="64598" spans="44:74">
      <c r="AR64598" s="8"/>
      <c r="BV64598" s="38"/>
    </row>
    <row r="64599" spans="44:74">
      <c r="AR64599" s="8"/>
      <c r="BV64599" s="38"/>
    </row>
    <row r="64600" spans="44:74">
      <c r="AR64600" s="8"/>
      <c r="BV64600" s="38"/>
    </row>
    <row r="64601" spans="44:74">
      <c r="AR64601" s="8"/>
      <c r="BV64601" s="38"/>
    </row>
    <row r="64602" spans="44:74">
      <c r="AR64602" s="8"/>
      <c r="BV64602" s="38"/>
    </row>
    <row r="64603" spans="44:74">
      <c r="AR64603" s="8"/>
      <c r="BV64603" s="38"/>
    </row>
    <row r="64604" spans="44:74">
      <c r="AR64604" s="8"/>
      <c r="BV64604" s="38"/>
    </row>
    <row r="64605" spans="44:74">
      <c r="AR64605" s="8"/>
      <c r="BV64605" s="38"/>
    </row>
    <row r="64606" spans="44:74">
      <c r="AR64606" s="8"/>
      <c r="BV64606" s="38"/>
    </row>
    <row r="64607" spans="44:74">
      <c r="AR64607" s="8"/>
      <c r="BV64607" s="38"/>
    </row>
    <row r="64608" spans="44:74">
      <c r="AR64608" s="8"/>
      <c r="BV64608" s="38"/>
    </row>
    <row r="64609" spans="44:74">
      <c r="AR64609" s="8"/>
      <c r="BV64609" s="38"/>
    </row>
    <row r="64610" spans="44:74">
      <c r="AR64610" s="8"/>
      <c r="BV64610" s="38"/>
    </row>
    <row r="64611" spans="44:74">
      <c r="AR64611" s="8"/>
      <c r="BV64611" s="38"/>
    </row>
    <row r="64612" spans="44:74">
      <c r="AR64612" s="8"/>
      <c r="BV64612" s="38"/>
    </row>
    <row r="64613" spans="44:74">
      <c r="AR64613" s="8"/>
      <c r="BV64613" s="38"/>
    </row>
    <row r="64614" spans="44:74">
      <c r="AR64614" s="8"/>
      <c r="BV64614" s="38"/>
    </row>
    <row r="64615" spans="44:74">
      <c r="AR64615" s="8"/>
      <c r="BV64615" s="38"/>
    </row>
    <row r="64616" spans="44:74">
      <c r="AR64616" s="8"/>
      <c r="BV64616" s="38"/>
    </row>
    <row r="64617" spans="44:74">
      <c r="AR64617" s="8"/>
      <c r="BV64617" s="38"/>
    </row>
    <row r="64618" spans="44:74">
      <c r="AR64618" s="8"/>
      <c r="BV64618" s="38"/>
    </row>
    <row r="64619" spans="44:74">
      <c r="AR64619" s="8"/>
      <c r="BV64619" s="38"/>
    </row>
    <row r="64620" spans="44:74">
      <c r="AR64620" s="8"/>
      <c r="BV64620" s="38"/>
    </row>
    <row r="64621" spans="44:74">
      <c r="AR64621" s="8"/>
      <c r="BV64621" s="38"/>
    </row>
    <row r="64622" spans="44:74">
      <c r="AR64622" s="8"/>
      <c r="BV64622" s="38"/>
    </row>
    <row r="64623" spans="44:74">
      <c r="AR64623" s="8"/>
      <c r="BV64623" s="38"/>
    </row>
    <row r="64624" spans="44:74">
      <c r="AR64624" s="8"/>
      <c r="BV64624" s="38"/>
    </row>
    <row r="64625" spans="44:74">
      <c r="AR64625" s="8"/>
      <c r="BV64625" s="38"/>
    </row>
    <row r="64626" spans="44:74">
      <c r="AR64626" s="8"/>
      <c r="BV64626" s="38"/>
    </row>
    <row r="64627" spans="44:74">
      <c r="AR64627" s="8"/>
      <c r="BV64627" s="38"/>
    </row>
    <row r="64628" spans="44:74">
      <c r="AR64628" s="8"/>
      <c r="BV64628" s="38"/>
    </row>
    <row r="64629" spans="44:74">
      <c r="AR64629" s="8"/>
      <c r="BV64629" s="38"/>
    </row>
    <row r="64630" spans="44:74">
      <c r="AR64630" s="8"/>
      <c r="BV64630" s="38"/>
    </row>
    <row r="64631" spans="44:74">
      <c r="AR64631" s="8"/>
      <c r="BV64631" s="38"/>
    </row>
    <row r="64632" spans="44:74">
      <c r="AR64632" s="8"/>
      <c r="BV64632" s="38"/>
    </row>
    <row r="64633" spans="44:74">
      <c r="AR64633" s="8"/>
      <c r="BV64633" s="38"/>
    </row>
    <row r="64634" spans="44:74">
      <c r="AR64634" s="8"/>
      <c r="BV64634" s="38"/>
    </row>
    <row r="64635" spans="44:74">
      <c r="AR64635" s="8"/>
      <c r="BV64635" s="38"/>
    </row>
    <row r="64636" spans="44:74">
      <c r="AR64636" s="8"/>
      <c r="BV64636" s="38"/>
    </row>
    <row r="64637" spans="44:74">
      <c r="AR64637" s="8"/>
      <c r="BV64637" s="38"/>
    </row>
    <row r="64638" spans="44:74">
      <c r="AR64638" s="8"/>
      <c r="BV64638" s="38"/>
    </row>
    <row r="64639" spans="44:74">
      <c r="AR64639" s="8"/>
      <c r="BV64639" s="38"/>
    </row>
    <row r="64640" spans="44:74">
      <c r="AR64640" s="8"/>
      <c r="BV64640" s="38"/>
    </row>
    <row r="64641" spans="44:74">
      <c r="AR64641" s="8"/>
      <c r="BV64641" s="38"/>
    </row>
    <row r="64642" spans="44:74">
      <c r="AR64642" s="8"/>
      <c r="BV64642" s="38"/>
    </row>
    <row r="64643" spans="44:74">
      <c r="AR64643" s="8"/>
      <c r="BV64643" s="38"/>
    </row>
    <row r="64644" spans="44:74">
      <c r="AR64644" s="8"/>
      <c r="BV64644" s="38"/>
    </row>
    <row r="64645" spans="44:74">
      <c r="AR64645" s="8"/>
      <c r="BV64645" s="38"/>
    </row>
    <row r="64646" spans="44:74">
      <c r="AR64646" s="8"/>
      <c r="BV64646" s="38"/>
    </row>
    <row r="64647" spans="44:74">
      <c r="AR64647" s="8"/>
      <c r="BV64647" s="38"/>
    </row>
    <row r="64648" spans="44:74">
      <c r="AR64648" s="8"/>
      <c r="BV64648" s="38"/>
    </row>
    <row r="64649" spans="44:74">
      <c r="AR64649" s="8"/>
      <c r="BV64649" s="38"/>
    </row>
    <row r="64650" spans="44:74">
      <c r="AR64650" s="8"/>
      <c r="BV64650" s="38"/>
    </row>
    <row r="64651" spans="44:74">
      <c r="AR64651" s="8"/>
      <c r="BV64651" s="38"/>
    </row>
    <row r="64652" spans="44:74">
      <c r="AR64652" s="8"/>
      <c r="BV64652" s="38"/>
    </row>
    <row r="64653" spans="44:74">
      <c r="AR64653" s="8"/>
      <c r="BV64653" s="38"/>
    </row>
    <row r="64654" spans="44:74">
      <c r="AR64654" s="8"/>
      <c r="BV64654" s="38"/>
    </row>
    <row r="64655" spans="44:74">
      <c r="AR64655" s="8"/>
      <c r="BV64655" s="38"/>
    </row>
    <row r="64656" spans="44:74">
      <c r="AR64656" s="8"/>
      <c r="BV64656" s="38"/>
    </row>
    <row r="64657" spans="44:74">
      <c r="AR64657" s="8"/>
      <c r="BV64657" s="38"/>
    </row>
    <row r="64658" spans="44:74">
      <c r="AR64658" s="8"/>
      <c r="BV64658" s="38"/>
    </row>
    <row r="64659" spans="44:74">
      <c r="AR64659" s="8"/>
      <c r="BV64659" s="38"/>
    </row>
    <row r="64660" spans="44:74">
      <c r="AR64660" s="8"/>
      <c r="BV64660" s="38"/>
    </row>
    <row r="64661" spans="44:74">
      <c r="AR64661" s="8"/>
      <c r="BV64661" s="38"/>
    </row>
    <row r="64662" spans="44:74">
      <c r="AR64662" s="8"/>
      <c r="BV64662" s="38"/>
    </row>
    <row r="64663" spans="44:74">
      <c r="AR64663" s="8"/>
      <c r="BV64663" s="38"/>
    </row>
    <row r="64664" spans="44:74">
      <c r="AR64664" s="8"/>
      <c r="BV64664" s="38"/>
    </row>
    <row r="64665" spans="44:74">
      <c r="AR64665" s="8"/>
      <c r="BV64665" s="38"/>
    </row>
    <row r="64666" spans="44:74">
      <c r="AR64666" s="8"/>
      <c r="BV64666" s="38"/>
    </row>
    <row r="64667" spans="44:74">
      <c r="AR64667" s="8"/>
      <c r="BV64667" s="38"/>
    </row>
    <row r="64668" spans="44:74">
      <c r="AR64668" s="8"/>
      <c r="BV64668" s="38"/>
    </row>
    <row r="64669" spans="44:74">
      <c r="AR64669" s="8"/>
      <c r="BV64669" s="38"/>
    </row>
    <row r="64670" spans="44:74">
      <c r="AR64670" s="8"/>
      <c r="BV64670" s="38"/>
    </row>
    <row r="64671" spans="44:74">
      <c r="AR64671" s="8"/>
      <c r="BV64671" s="38"/>
    </row>
    <row r="64672" spans="44:74">
      <c r="AR64672" s="8"/>
      <c r="BV64672" s="38"/>
    </row>
    <row r="64673" spans="44:74">
      <c r="AR64673" s="8"/>
      <c r="BV64673" s="38"/>
    </row>
    <row r="64674" spans="44:74">
      <c r="AR64674" s="8"/>
      <c r="BV64674" s="38"/>
    </row>
    <row r="64675" spans="44:74">
      <c r="AR64675" s="8"/>
      <c r="BV64675" s="38"/>
    </row>
    <row r="64676" spans="44:74">
      <c r="AR64676" s="8"/>
      <c r="BV64676" s="38"/>
    </row>
    <row r="64677" spans="44:74">
      <c r="AR64677" s="8"/>
      <c r="BV64677" s="38"/>
    </row>
    <row r="64678" spans="44:74">
      <c r="AR64678" s="8"/>
      <c r="BV64678" s="38"/>
    </row>
    <row r="64679" spans="44:74">
      <c r="AR64679" s="8"/>
      <c r="BV64679" s="38"/>
    </row>
    <row r="64680" spans="44:74">
      <c r="AR64680" s="8"/>
      <c r="BV64680" s="38"/>
    </row>
    <row r="64681" spans="44:74">
      <c r="AR64681" s="8"/>
      <c r="BV64681" s="38"/>
    </row>
    <row r="64682" spans="44:74">
      <c r="AR64682" s="8"/>
      <c r="BV64682" s="38"/>
    </row>
    <row r="64683" spans="44:74">
      <c r="AR64683" s="8"/>
      <c r="BV64683" s="38"/>
    </row>
    <row r="64684" spans="44:74">
      <c r="AR64684" s="8"/>
      <c r="BV64684" s="38"/>
    </row>
    <row r="64685" spans="44:74">
      <c r="AR64685" s="8"/>
      <c r="BV64685" s="38"/>
    </row>
    <row r="64686" spans="44:74">
      <c r="AR64686" s="8"/>
      <c r="BV64686" s="38"/>
    </row>
    <row r="64687" spans="44:74">
      <c r="AR64687" s="8"/>
      <c r="BV64687" s="38"/>
    </row>
    <row r="64688" spans="44:74">
      <c r="AR64688" s="8"/>
      <c r="BV64688" s="38"/>
    </row>
    <row r="64689" spans="44:74">
      <c r="AR64689" s="8"/>
      <c r="BV64689" s="38"/>
    </row>
    <row r="64690" spans="44:74">
      <c r="AR64690" s="8"/>
      <c r="BV64690" s="38"/>
    </row>
    <row r="64691" spans="44:74">
      <c r="AR64691" s="8"/>
      <c r="BV64691" s="38"/>
    </row>
    <row r="64692" spans="44:74">
      <c r="AR64692" s="8"/>
      <c r="BV64692" s="38"/>
    </row>
    <row r="64693" spans="44:74">
      <c r="AR64693" s="8"/>
      <c r="BV64693" s="38"/>
    </row>
    <row r="64694" spans="44:74">
      <c r="AR64694" s="8"/>
      <c r="BV64694" s="38"/>
    </row>
    <row r="64695" spans="44:74">
      <c r="AR64695" s="8"/>
      <c r="BV64695" s="38"/>
    </row>
    <row r="64696" spans="44:74">
      <c r="AR64696" s="8"/>
      <c r="BV64696" s="38"/>
    </row>
    <row r="64697" spans="44:74">
      <c r="AR64697" s="8"/>
      <c r="BV64697" s="38"/>
    </row>
    <row r="64698" spans="44:74">
      <c r="AR64698" s="8"/>
      <c r="BV64698" s="38"/>
    </row>
    <row r="64699" spans="44:74">
      <c r="AR64699" s="8"/>
      <c r="BV64699" s="38"/>
    </row>
    <row r="64700" spans="44:74">
      <c r="AR64700" s="8"/>
      <c r="BV64700" s="38"/>
    </row>
    <row r="64701" spans="44:74">
      <c r="AR64701" s="8"/>
      <c r="BV64701" s="38"/>
    </row>
    <row r="64702" spans="44:74">
      <c r="AR64702" s="8"/>
      <c r="BV64702" s="38"/>
    </row>
    <row r="64703" spans="44:74">
      <c r="AR64703" s="8"/>
      <c r="BV64703" s="38"/>
    </row>
    <row r="64704" spans="44:74">
      <c r="AR64704" s="8"/>
      <c r="BV64704" s="38"/>
    </row>
    <row r="64705" spans="44:74">
      <c r="AR64705" s="8"/>
      <c r="BV64705" s="38"/>
    </row>
    <row r="64706" spans="44:74">
      <c r="AR64706" s="8"/>
      <c r="BV64706" s="38"/>
    </row>
    <row r="64707" spans="44:74">
      <c r="AR64707" s="8"/>
      <c r="BV64707" s="38"/>
    </row>
    <row r="64708" spans="44:74">
      <c r="AR64708" s="8"/>
      <c r="BV64708" s="38"/>
    </row>
    <row r="64709" spans="44:74">
      <c r="AR64709" s="8"/>
      <c r="BV64709" s="38"/>
    </row>
    <row r="64710" spans="44:74">
      <c r="AR64710" s="8"/>
      <c r="BV64710" s="38"/>
    </row>
    <row r="64711" spans="44:74">
      <c r="AR64711" s="8"/>
      <c r="BV64711" s="38"/>
    </row>
    <row r="64712" spans="44:74">
      <c r="AR64712" s="8"/>
      <c r="BV64712" s="38"/>
    </row>
    <row r="64713" spans="44:74">
      <c r="AR64713" s="8"/>
      <c r="BV64713" s="38"/>
    </row>
    <row r="64714" spans="44:74">
      <c r="AR64714" s="8"/>
      <c r="BV64714" s="38"/>
    </row>
    <row r="64715" spans="44:74">
      <c r="AR64715" s="8"/>
      <c r="BV64715" s="38"/>
    </row>
    <row r="64716" spans="44:74">
      <c r="AR64716" s="8"/>
      <c r="BV64716" s="38"/>
    </row>
    <row r="64717" spans="44:74">
      <c r="AR64717" s="8"/>
      <c r="BV64717" s="38"/>
    </row>
    <row r="64718" spans="44:74">
      <c r="AR64718" s="8"/>
      <c r="BV64718" s="38"/>
    </row>
    <row r="64719" spans="44:74">
      <c r="AR64719" s="8"/>
      <c r="BV64719" s="38"/>
    </row>
    <row r="64720" spans="44:74">
      <c r="AR64720" s="8"/>
      <c r="BV64720" s="38"/>
    </row>
    <row r="64721" spans="44:74">
      <c r="AR64721" s="8"/>
      <c r="BV64721" s="38"/>
    </row>
    <row r="64722" spans="44:74">
      <c r="AR64722" s="8"/>
      <c r="BV64722" s="38"/>
    </row>
    <row r="64723" spans="44:74">
      <c r="AR64723" s="8"/>
      <c r="BV64723" s="38"/>
    </row>
    <row r="64724" spans="44:74">
      <c r="AR64724" s="8"/>
      <c r="BV64724" s="38"/>
    </row>
    <row r="64725" spans="44:74">
      <c r="AR64725" s="8"/>
      <c r="BV64725" s="38"/>
    </row>
    <row r="64726" spans="44:74">
      <c r="AR64726" s="8"/>
      <c r="BV64726" s="38"/>
    </row>
    <row r="64727" spans="44:74">
      <c r="AR64727" s="8"/>
      <c r="BV64727" s="38"/>
    </row>
    <row r="64728" spans="44:74">
      <c r="AR64728" s="8"/>
      <c r="BV64728" s="38"/>
    </row>
    <row r="64729" spans="44:74">
      <c r="AR64729" s="8"/>
      <c r="BV64729" s="38"/>
    </row>
    <row r="64730" spans="44:74">
      <c r="AR64730" s="8"/>
      <c r="BV64730" s="38"/>
    </row>
    <row r="64731" spans="44:74">
      <c r="AR64731" s="8"/>
      <c r="BV64731" s="38"/>
    </row>
    <row r="64732" spans="44:74">
      <c r="AR64732" s="8"/>
      <c r="BV64732" s="38"/>
    </row>
    <row r="64733" spans="44:74">
      <c r="AR64733" s="8"/>
      <c r="BV64733" s="38"/>
    </row>
    <row r="64734" spans="44:74">
      <c r="AR64734" s="8"/>
      <c r="BV64734" s="38"/>
    </row>
    <row r="64735" spans="44:74">
      <c r="AR64735" s="8"/>
      <c r="BV64735" s="38"/>
    </row>
    <row r="64736" spans="44:74">
      <c r="AR64736" s="8"/>
      <c r="BV64736" s="38"/>
    </row>
    <row r="64737" spans="44:74">
      <c r="AR64737" s="8"/>
      <c r="BV64737" s="38"/>
    </row>
    <row r="64738" spans="44:74">
      <c r="AR64738" s="8"/>
      <c r="BV64738" s="38"/>
    </row>
    <row r="64739" spans="44:74">
      <c r="AR64739" s="8"/>
      <c r="BV64739" s="38"/>
    </row>
    <row r="64740" spans="44:74">
      <c r="AR64740" s="8"/>
      <c r="BV64740" s="38"/>
    </row>
    <row r="64741" spans="44:74">
      <c r="AR64741" s="8"/>
      <c r="BV64741" s="38"/>
    </row>
    <row r="64742" spans="44:74">
      <c r="AR64742" s="8"/>
      <c r="BV64742" s="38"/>
    </row>
    <row r="64743" spans="44:74">
      <c r="AR64743" s="8"/>
      <c r="BV64743" s="38"/>
    </row>
    <row r="64744" spans="44:74">
      <c r="AR64744" s="8"/>
      <c r="BV64744" s="38"/>
    </row>
    <row r="64745" spans="44:74">
      <c r="AR64745" s="8"/>
      <c r="BV64745" s="38"/>
    </row>
    <row r="64746" spans="44:74">
      <c r="AR64746" s="8"/>
      <c r="BV64746" s="38"/>
    </row>
    <row r="64747" spans="44:74">
      <c r="AR64747" s="8"/>
      <c r="BV64747" s="38"/>
    </row>
    <row r="64748" spans="44:74">
      <c r="AR64748" s="8"/>
      <c r="BV64748" s="38"/>
    </row>
    <row r="64749" spans="44:74">
      <c r="AR64749" s="8"/>
      <c r="BV64749" s="38"/>
    </row>
    <row r="64750" spans="44:74">
      <c r="AR64750" s="8"/>
      <c r="BV64750" s="38"/>
    </row>
    <row r="64751" spans="44:74">
      <c r="AR64751" s="8"/>
      <c r="BV64751" s="38"/>
    </row>
    <row r="64752" spans="44:74">
      <c r="AR64752" s="8"/>
      <c r="BV64752" s="38"/>
    </row>
    <row r="64753" spans="44:74">
      <c r="AR64753" s="8"/>
      <c r="BV64753" s="38"/>
    </row>
    <row r="64754" spans="44:74">
      <c r="AR64754" s="8"/>
      <c r="BV64754" s="38"/>
    </row>
    <row r="64755" spans="44:74">
      <c r="AR64755" s="8"/>
      <c r="BV64755" s="38"/>
    </row>
    <row r="64756" spans="44:74">
      <c r="AR64756" s="8"/>
      <c r="BV64756" s="38"/>
    </row>
    <row r="64757" spans="44:74">
      <c r="AR64757" s="8"/>
      <c r="BV64757" s="38"/>
    </row>
    <row r="64758" spans="44:74">
      <c r="AR64758" s="8"/>
      <c r="BV64758" s="38"/>
    </row>
    <row r="64759" spans="44:74">
      <c r="AR64759" s="8"/>
      <c r="BV64759" s="38"/>
    </row>
    <row r="64760" spans="44:74">
      <c r="AR64760" s="8"/>
      <c r="BV64760" s="38"/>
    </row>
    <row r="64761" spans="44:74">
      <c r="AR64761" s="8"/>
      <c r="BV64761" s="38"/>
    </row>
    <row r="64762" spans="44:74">
      <c r="AR64762" s="8"/>
      <c r="BV64762" s="38"/>
    </row>
    <row r="64763" spans="44:74">
      <c r="AR64763" s="8"/>
      <c r="BV64763" s="38"/>
    </row>
    <row r="64764" spans="44:74">
      <c r="AR64764" s="8"/>
      <c r="BV64764" s="38"/>
    </row>
    <row r="64765" spans="44:74">
      <c r="AR64765" s="8"/>
      <c r="BV64765" s="38"/>
    </row>
    <row r="64766" spans="44:74">
      <c r="AR64766" s="8"/>
      <c r="BV64766" s="38"/>
    </row>
    <row r="64767" spans="44:74">
      <c r="AR64767" s="8"/>
      <c r="BV64767" s="38"/>
    </row>
    <row r="64768" spans="44:74">
      <c r="AR64768" s="8"/>
      <c r="BV64768" s="38"/>
    </row>
    <row r="64769" spans="44:74">
      <c r="AR64769" s="8"/>
      <c r="BV64769" s="38"/>
    </row>
    <row r="64770" spans="44:74">
      <c r="AR64770" s="8"/>
      <c r="BV64770" s="38"/>
    </row>
    <row r="64771" spans="44:74">
      <c r="AR64771" s="8"/>
      <c r="BV64771" s="38"/>
    </row>
    <row r="64772" spans="44:74">
      <c r="AR64772" s="8"/>
      <c r="BV64772" s="38"/>
    </row>
    <row r="64773" spans="44:74">
      <c r="AR64773" s="8"/>
      <c r="BV64773" s="38"/>
    </row>
    <row r="64774" spans="44:74">
      <c r="AR64774" s="8"/>
      <c r="BV64774" s="38"/>
    </row>
    <row r="64775" spans="44:74">
      <c r="AR64775" s="8"/>
      <c r="BV64775" s="38"/>
    </row>
    <row r="64776" spans="44:74">
      <c r="AR64776" s="8"/>
      <c r="BV64776" s="38"/>
    </row>
    <row r="64777" spans="44:74">
      <c r="AR64777" s="8"/>
      <c r="BV64777" s="38"/>
    </row>
    <row r="64778" spans="44:74">
      <c r="AR64778" s="8"/>
      <c r="BV64778" s="38"/>
    </row>
    <row r="64779" spans="44:74">
      <c r="AR64779" s="8"/>
      <c r="BV64779" s="38"/>
    </row>
    <row r="64780" spans="44:74">
      <c r="AR64780" s="8"/>
      <c r="BV64780" s="38"/>
    </row>
    <row r="64781" spans="44:74">
      <c r="AR64781" s="8"/>
      <c r="BV64781" s="38"/>
    </row>
    <row r="64782" spans="44:74">
      <c r="AR64782" s="8"/>
      <c r="BV64782" s="38"/>
    </row>
    <row r="64783" spans="44:74">
      <c r="AR64783" s="8"/>
      <c r="BV64783" s="38"/>
    </row>
    <row r="64784" spans="44:74">
      <c r="AR64784" s="8"/>
      <c r="BV64784" s="38"/>
    </row>
    <row r="64785" spans="44:74">
      <c r="AR64785" s="8"/>
      <c r="BV64785" s="38"/>
    </row>
    <row r="64786" spans="44:74">
      <c r="AR64786" s="8"/>
      <c r="BV64786" s="38"/>
    </row>
    <row r="64787" spans="44:74">
      <c r="AR64787" s="8"/>
      <c r="BV64787" s="38"/>
    </row>
    <row r="64788" spans="44:74">
      <c r="AR64788" s="8"/>
      <c r="BV64788" s="38"/>
    </row>
    <row r="64789" spans="44:74">
      <c r="AR64789" s="8"/>
      <c r="BV64789" s="38"/>
    </row>
    <row r="64790" spans="44:74">
      <c r="AR64790" s="8"/>
      <c r="BV64790" s="38"/>
    </row>
    <row r="64791" spans="44:74">
      <c r="AR64791" s="8"/>
      <c r="BV64791" s="38"/>
    </row>
    <row r="64792" spans="44:74">
      <c r="AR64792" s="8"/>
      <c r="BV64792" s="38"/>
    </row>
    <row r="64793" spans="44:74">
      <c r="AR64793" s="8"/>
      <c r="BV64793" s="38"/>
    </row>
    <row r="64794" spans="44:74">
      <c r="AR64794" s="8"/>
      <c r="BV64794" s="38"/>
    </row>
    <row r="64795" spans="44:74">
      <c r="AR64795" s="8"/>
      <c r="BV64795" s="38"/>
    </row>
    <row r="64796" spans="44:74">
      <c r="AR64796" s="8"/>
      <c r="BV64796" s="38"/>
    </row>
    <row r="64797" spans="44:74">
      <c r="AR64797" s="8"/>
      <c r="BV64797" s="38"/>
    </row>
    <row r="64798" spans="44:74">
      <c r="AR64798" s="8"/>
      <c r="BV64798" s="38"/>
    </row>
    <row r="64799" spans="44:74">
      <c r="AR64799" s="8"/>
      <c r="BV64799" s="38"/>
    </row>
    <row r="64800" spans="44:74">
      <c r="AR64800" s="8"/>
      <c r="BV64800" s="38"/>
    </row>
    <row r="64801" spans="44:74">
      <c r="AR64801" s="8"/>
      <c r="BV64801" s="38"/>
    </row>
    <row r="64802" spans="44:74">
      <c r="AR64802" s="8"/>
      <c r="BV64802" s="38"/>
    </row>
    <row r="64803" spans="44:74">
      <c r="AR64803" s="8"/>
      <c r="BV64803" s="38"/>
    </row>
    <row r="64804" spans="44:74">
      <c r="AR64804" s="8"/>
      <c r="BV64804" s="38"/>
    </row>
    <row r="64805" spans="44:74">
      <c r="AR64805" s="8"/>
      <c r="BV64805" s="38"/>
    </row>
    <row r="64806" spans="44:74">
      <c r="AR64806" s="8"/>
      <c r="BV64806" s="38"/>
    </row>
    <row r="64807" spans="44:74">
      <c r="AR64807" s="8"/>
      <c r="BV64807" s="38"/>
    </row>
    <row r="64808" spans="44:74">
      <c r="AR64808" s="8"/>
      <c r="BV64808" s="38"/>
    </row>
    <row r="64809" spans="44:74">
      <c r="AR64809" s="8"/>
      <c r="BV64809" s="38"/>
    </row>
    <row r="64810" spans="44:74">
      <c r="AR64810" s="8"/>
      <c r="BV64810" s="38"/>
    </row>
    <row r="64811" spans="44:74">
      <c r="AR64811" s="8"/>
      <c r="BV64811" s="38"/>
    </row>
    <row r="64812" spans="44:74">
      <c r="AR64812" s="8"/>
      <c r="BV64812" s="38"/>
    </row>
    <row r="64813" spans="44:74">
      <c r="AR64813" s="8"/>
      <c r="BV64813" s="38"/>
    </row>
    <row r="64814" spans="44:74">
      <c r="AR64814" s="8"/>
      <c r="BV64814" s="38"/>
    </row>
    <row r="64815" spans="44:74">
      <c r="AR64815" s="8"/>
      <c r="BV64815" s="38"/>
    </row>
    <row r="64816" spans="44:74">
      <c r="AR64816" s="8"/>
      <c r="BV64816" s="38"/>
    </row>
    <row r="64817" spans="44:74">
      <c r="AR64817" s="8"/>
      <c r="BV64817" s="38"/>
    </row>
    <row r="64818" spans="44:74">
      <c r="AR64818" s="8"/>
      <c r="BV64818" s="38"/>
    </row>
    <row r="64819" spans="44:74">
      <c r="AR64819" s="8"/>
      <c r="BV64819" s="38"/>
    </row>
    <row r="64820" spans="44:74">
      <c r="AR64820" s="8"/>
      <c r="BV64820" s="38"/>
    </row>
    <row r="64821" spans="44:74">
      <c r="AR64821" s="8"/>
      <c r="BV64821" s="38"/>
    </row>
    <row r="64822" spans="44:74">
      <c r="AR64822" s="8"/>
      <c r="BV64822" s="38"/>
    </row>
    <row r="64823" spans="44:74">
      <c r="AR64823" s="8"/>
      <c r="BV64823" s="38"/>
    </row>
    <row r="64824" spans="44:74">
      <c r="AR64824" s="8"/>
      <c r="BV64824" s="38"/>
    </row>
    <row r="64825" spans="44:74">
      <c r="AR64825" s="8"/>
      <c r="BV64825" s="38"/>
    </row>
    <row r="64826" spans="44:74">
      <c r="AR64826" s="8"/>
      <c r="BV64826" s="38"/>
    </row>
    <row r="64827" spans="44:74">
      <c r="AR64827" s="8"/>
      <c r="BV64827" s="38"/>
    </row>
    <row r="64828" spans="44:74">
      <c r="AR64828" s="8"/>
      <c r="BV64828" s="38"/>
    </row>
    <row r="64829" spans="44:74">
      <c r="AR64829" s="8"/>
      <c r="BV64829" s="38"/>
    </row>
    <row r="64830" spans="44:74">
      <c r="AR64830" s="8"/>
      <c r="BV64830" s="38"/>
    </row>
    <row r="64831" spans="44:74">
      <c r="AR64831" s="8"/>
      <c r="BV64831" s="38"/>
    </row>
    <row r="64832" spans="44:74">
      <c r="AR64832" s="8"/>
      <c r="BV64832" s="38"/>
    </row>
    <row r="64833" spans="44:74">
      <c r="AR64833" s="8"/>
      <c r="BV64833" s="38"/>
    </row>
    <row r="64834" spans="44:74">
      <c r="AR64834" s="8"/>
      <c r="BV64834" s="38"/>
    </row>
    <row r="64835" spans="44:74">
      <c r="AR64835" s="8"/>
      <c r="BV64835" s="38"/>
    </row>
    <row r="64836" spans="44:74">
      <c r="AR64836" s="8"/>
      <c r="BV64836" s="38"/>
    </row>
    <row r="64837" spans="44:74">
      <c r="AR64837" s="8"/>
      <c r="BV64837" s="38"/>
    </row>
    <row r="64838" spans="44:74">
      <c r="AR64838" s="8"/>
      <c r="BV64838" s="38"/>
    </row>
    <row r="64839" spans="44:74">
      <c r="AR64839" s="8"/>
      <c r="BV64839" s="38"/>
    </row>
    <row r="64840" spans="44:74">
      <c r="AR64840" s="8"/>
      <c r="BV64840" s="38"/>
    </row>
    <row r="64841" spans="44:74">
      <c r="AR64841" s="8"/>
      <c r="BV64841" s="38"/>
    </row>
    <row r="64842" spans="44:74">
      <c r="AR64842" s="8"/>
      <c r="BV64842" s="38"/>
    </row>
    <row r="64843" spans="44:74">
      <c r="AR64843" s="8"/>
      <c r="BV64843" s="38"/>
    </row>
    <row r="64844" spans="44:74">
      <c r="AR64844" s="8"/>
      <c r="BV64844" s="38"/>
    </row>
    <row r="64845" spans="44:74">
      <c r="AR64845" s="8"/>
      <c r="BV64845" s="38"/>
    </row>
    <row r="64846" spans="44:74">
      <c r="AR64846" s="8"/>
      <c r="BV64846" s="38"/>
    </row>
    <row r="64847" spans="44:74">
      <c r="AR64847" s="8"/>
      <c r="BV64847" s="38"/>
    </row>
    <row r="64848" spans="44:74">
      <c r="AR64848" s="8"/>
      <c r="BV64848" s="38"/>
    </row>
    <row r="64849" spans="44:74">
      <c r="AR64849" s="8"/>
      <c r="BV64849" s="38"/>
    </row>
    <row r="64850" spans="44:74">
      <c r="AR64850" s="8"/>
      <c r="BV64850" s="38"/>
    </row>
    <row r="64851" spans="44:74">
      <c r="AR64851" s="8"/>
      <c r="BV64851" s="38"/>
    </row>
    <row r="64852" spans="44:74">
      <c r="AR64852" s="8"/>
      <c r="BV64852" s="38"/>
    </row>
    <row r="64853" spans="44:74">
      <c r="AR64853" s="8"/>
      <c r="BV64853" s="38"/>
    </row>
    <row r="64854" spans="44:74">
      <c r="AR64854" s="8"/>
      <c r="BV64854" s="38"/>
    </row>
    <row r="64855" spans="44:74">
      <c r="AR64855" s="8"/>
      <c r="BV64855" s="38"/>
    </row>
    <row r="64856" spans="44:74">
      <c r="AR64856" s="8"/>
      <c r="BV64856" s="38"/>
    </row>
    <row r="64857" spans="44:74">
      <c r="AR64857" s="8"/>
      <c r="BV64857" s="38"/>
    </row>
    <row r="64858" spans="44:74">
      <c r="AR64858" s="8"/>
      <c r="BV64858" s="38"/>
    </row>
    <row r="64859" spans="44:74">
      <c r="AR64859" s="8"/>
      <c r="BV64859" s="38"/>
    </row>
    <row r="64860" spans="44:74">
      <c r="AR64860" s="8"/>
      <c r="BV64860" s="38"/>
    </row>
    <row r="64861" spans="44:74">
      <c r="AR64861" s="8"/>
      <c r="BV64861" s="38"/>
    </row>
    <row r="64862" spans="44:74">
      <c r="AR64862" s="8"/>
      <c r="BV64862" s="38"/>
    </row>
    <row r="64863" spans="44:74">
      <c r="AR64863" s="8"/>
      <c r="BV64863" s="38"/>
    </row>
    <row r="64864" spans="44:74">
      <c r="AR64864" s="8"/>
      <c r="BV64864" s="38"/>
    </row>
    <row r="64865" spans="44:74">
      <c r="AR64865" s="8"/>
      <c r="BV64865" s="38"/>
    </row>
    <row r="64866" spans="44:74">
      <c r="AR64866" s="8"/>
      <c r="BV64866" s="38"/>
    </row>
    <row r="64867" spans="44:74">
      <c r="AR64867" s="8"/>
      <c r="BV64867" s="38"/>
    </row>
    <row r="64868" spans="44:74">
      <c r="AR64868" s="8"/>
      <c r="BV64868" s="38"/>
    </row>
    <row r="64869" spans="44:74">
      <c r="AR64869" s="8"/>
      <c r="BV64869" s="38"/>
    </row>
    <row r="64870" spans="44:74">
      <c r="AR64870" s="8"/>
      <c r="BV64870" s="38"/>
    </row>
    <row r="64871" spans="44:74">
      <c r="AR64871" s="8"/>
      <c r="BV64871" s="38"/>
    </row>
    <row r="64872" spans="44:74">
      <c r="AR64872" s="8"/>
      <c r="BV64872" s="38"/>
    </row>
    <row r="64873" spans="44:74">
      <c r="AR64873" s="8"/>
      <c r="BV64873" s="38"/>
    </row>
    <row r="64874" spans="44:74">
      <c r="AR64874" s="8"/>
      <c r="BV64874" s="38"/>
    </row>
    <row r="64875" spans="44:74">
      <c r="AR64875" s="8"/>
      <c r="BV64875" s="38"/>
    </row>
    <row r="64876" spans="44:74">
      <c r="AR64876" s="8"/>
      <c r="BV64876" s="38"/>
    </row>
    <row r="64877" spans="44:74">
      <c r="AR64877" s="8"/>
      <c r="BV64877" s="38"/>
    </row>
    <row r="64878" spans="44:74">
      <c r="AR64878" s="8"/>
      <c r="BV64878" s="38"/>
    </row>
    <row r="64879" spans="44:74">
      <c r="AR64879" s="8"/>
      <c r="BV64879" s="38"/>
    </row>
    <row r="64880" spans="44:74">
      <c r="AR64880" s="8"/>
      <c r="BV64880" s="38"/>
    </row>
    <row r="64881" spans="44:74">
      <c r="AR64881" s="8"/>
      <c r="BV64881" s="38"/>
    </row>
    <row r="64882" spans="44:74">
      <c r="AR64882" s="8"/>
      <c r="BV64882" s="38"/>
    </row>
    <row r="64883" spans="44:74">
      <c r="AR64883" s="8"/>
      <c r="BV64883" s="38"/>
    </row>
    <row r="64884" spans="44:74">
      <c r="AR64884" s="8"/>
      <c r="BV64884" s="38"/>
    </row>
    <row r="64885" spans="44:74">
      <c r="AR64885" s="8"/>
      <c r="BV64885" s="38"/>
    </row>
    <row r="64886" spans="44:74">
      <c r="AR64886" s="8"/>
      <c r="BV64886" s="38"/>
    </row>
    <row r="64887" spans="44:74">
      <c r="AR64887" s="8"/>
      <c r="BV64887" s="38"/>
    </row>
    <row r="64888" spans="44:74">
      <c r="AR64888" s="8"/>
      <c r="BV64888" s="38"/>
    </row>
    <row r="64889" spans="44:74">
      <c r="AR64889" s="8"/>
      <c r="BV64889" s="38"/>
    </row>
    <row r="64890" spans="44:74">
      <c r="AR64890" s="8"/>
      <c r="BV64890" s="38"/>
    </row>
    <row r="64891" spans="44:74">
      <c r="AR64891" s="8"/>
      <c r="BV64891" s="38"/>
    </row>
    <row r="64892" spans="44:74">
      <c r="AR64892" s="8"/>
      <c r="BV64892" s="38"/>
    </row>
    <row r="64893" spans="44:74">
      <c r="AR64893" s="8"/>
      <c r="BV64893" s="38"/>
    </row>
    <row r="64894" spans="44:74">
      <c r="AR64894" s="8"/>
      <c r="BV64894" s="38"/>
    </row>
    <row r="64895" spans="44:74">
      <c r="AR64895" s="8"/>
      <c r="BV64895" s="38"/>
    </row>
    <row r="64896" spans="44:74">
      <c r="AR64896" s="8"/>
      <c r="BV64896" s="38"/>
    </row>
    <row r="64897" spans="44:74">
      <c r="AR64897" s="8"/>
      <c r="BV64897" s="38"/>
    </row>
    <row r="64898" spans="44:74">
      <c r="AR64898" s="8"/>
      <c r="BV64898" s="38"/>
    </row>
    <row r="64899" spans="44:74">
      <c r="AR64899" s="8"/>
      <c r="BV64899" s="38"/>
    </row>
    <row r="64900" spans="44:74">
      <c r="AR64900" s="8"/>
      <c r="BV64900" s="38"/>
    </row>
    <row r="64901" spans="44:74">
      <c r="AR64901" s="8"/>
      <c r="BV64901" s="38"/>
    </row>
    <row r="64902" spans="44:74">
      <c r="AR64902" s="8"/>
      <c r="BV64902" s="38"/>
    </row>
    <row r="64903" spans="44:74">
      <c r="AR64903" s="8"/>
      <c r="BV64903" s="38"/>
    </row>
    <row r="64904" spans="44:74">
      <c r="AR64904" s="8"/>
      <c r="BV64904" s="38"/>
    </row>
    <row r="64905" spans="44:74">
      <c r="AR64905" s="8"/>
      <c r="BV64905" s="38"/>
    </row>
    <row r="64906" spans="44:74">
      <c r="AR64906" s="8"/>
      <c r="BV64906" s="38"/>
    </row>
    <row r="64907" spans="44:74">
      <c r="AR64907" s="8"/>
      <c r="BV64907" s="38"/>
    </row>
    <row r="64908" spans="44:74">
      <c r="AR64908" s="8"/>
      <c r="BV64908" s="38"/>
    </row>
    <row r="64909" spans="44:74">
      <c r="AR64909" s="8"/>
      <c r="BV64909" s="38"/>
    </row>
    <row r="64910" spans="44:74">
      <c r="AR64910" s="8"/>
      <c r="BV64910" s="38"/>
    </row>
    <row r="64911" spans="44:74">
      <c r="AR64911" s="8"/>
      <c r="BV64911" s="38"/>
    </row>
    <row r="64912" spans="44:74">
      <c r="AR64912" s="8"/>
      <c r="BV64912" s="38"/>
    </row>
    <row r="64913" spans="44:74">
      <c r="AR64913" s="8"/>
      <c r="BV64913" s="38"/>
    </row>
    <row r="64914" spans="44:74">
      <c r="AR64914" s="8"/>
      <c r="BV64914" s="38"/>
    </row>
    <row r="64915" spans="44:74">
      <c r="AR64915" s="8"/>
      <c r="BV64915" s="38"/>
    </row>
    <row r="64916" spans="44:74">
      <c r="AR64916" s="8"/>
      <c r="BV64916" s="38"/>
    </row>
    <row r="64917" spans="44:74">
      <c r="AR64917" s="8"/>
      <c r="BV64917" s="38"/>
    </row>
    <row r="64918" spans="44:74">
      <c r="AR64918" s="8"/>
      <c r="BV64918" s="38"/>
    </row>
    <row r="64919" spans="44:74">
      <c r="AR64919" s="8"/>
      <c r="BV64919" s="38"/>
    </row>
    <row r="64920" spans="44:74">
      <c r="AR64920" s="8"/>
      <c r="BV64920" s="38"/>
    </row>
    <row r="64921" spans="44:74">
      <c r="AR64921" s="8"/>
      <c r="BV64921" s="38"/>
    </row>
    <row r="64922" spans="44:74">
      <c r="AR64922" s="8"/>
      <c r="BV64922" s="38"/>
    </row>
    <row r="64923" spans="44:74">
      <c r="AR64923" s="8"/>
      <c r="BV64923" s="38"/>
    </row>
    <row r="64924" spans="44:74">
      <c r="AR64924" s="8"/>
      <c r="BV64924" s="38"/>
    </row>
    <row r="64925" spans="44:74">
      <c r="AR64925" s="8"/>
      <c r="BV64925" s="38"/>
    </row>
    <row r="64926" spans="44:74">
      <c r="AR64926" s="8"/>
      <c r="BV64926" s="38"/>
    </row>
    <row r="64927" spans="44:74">
      <c r="AR64927" s="8"/>
      <c r="BV64927" s="38"/>
    </row>
    <row r="64928" spans="44:74">
      <c r="AR64928" s="8"/>
      <c r="BV64928" s="38"/>
    </row>
    <row r="64929" spans="44:74">
      <c r="AR64929" s="8"/>
      <c r="BV64929" s="38"/>
    </row>
    <row r="64930" spans="44:74">
      <c r="AR64930" s="8"/>
      <c r="BV64930" s="38"/>
    </row>
    <row r="64931" spans="44:74">
      <c r="AR64931" s="8"/>
      <c r="BV64931" s="38"/>
    </row>
    <row r="64932" spans="44:74">
      <c r="AR64932" s="8"/>
      <c r="BV64932" s="38"/>
    </row>
    <row r="64933" spans="44:74">
      <c r="AR64933" s="8"/>
      <c r="BV64933" s="38"/>
    </row>
    <row r="64934" spans="44:74">
      <c r="AR64934" s="8"/>
      <c r="BV64934" s="38"/>
    </row>
    <row r="64935" spans="44:74">
      <c r="AR64935" s="8"/>
      <c r="BV64935" s="38"/>
    </row>
    <row r="64936" spans="44:74">
      <c r="AR64936" s="8"/>
      <c r="BV64936" s="38"/>
    </row>
    <row r="64937" spans="44:74">
      <c r="AR64937" s="8"/>
      <c r="BV64937" s="38"/>
    </row>
    <row r="64938" spans="44:74">
      <c r="AR64938" s="8"/>
      <c r="BV64938" s="38"/>
    </row>
    <row r="64939" spans="44:74">
      <c r="AR64939" s="8"/>
      <c r="BV64939" s="38"/>
    </row>
    <row r="64940" spans="44:74">
      <c r="AR64940" s="8"/>
      <c r="BV64940" s="38"/>
    </row>
    <row r="64941" spans="44:74">
      <c r="AR64941" s="8"/>
      <c r="BV64941" s="38"/>
    </row>
    <row r="64942" spans="44:74">
      <c r="AR64942" s="8"/>
      <c r="BV64942" s="38"/>
    </row>
    <row r="64943" spans="44:74">
      <c r="AR64943" s="8"/>
      <c r="BV64943" s="38"/>
    </row>
    <row r="64944" spans="44:74">
      <c r="AR64944" s="8"/>
      <c r="BV64944" s="38"/>
    </row>
    <row r="64945" spans="44:74">
      <c r="AR64945" s="8"/>
      <c r="BV64945" s="38"/>
    </row>
    <row r="64946" spans="44:74">
      <c r="AR64946" s="8"/>
      <c r="BV64946" s="38"/>
    </row>
    <row r="64947" spans="44:74">
      <c r="AR64947" s="8"/>
      <c r="BV64947" s="38"/>
    </row>
    <row r="64948" spans="44:74">
      <c r="AR64948" s="8"/>
      <c r="BV64948" s="38"/>
    </row>
    <row r="64949" spans="44:74">
      <c r="AR64949" s="8"/>
      <c r="BV64949" s="38"/>
    </row>
    <row r="64950" spans="44:74">
      <c r="AR64950" s="8"/>
      <c r="BV64950" s="38"/>
    </row>
    <row r="64951" spans="44:74">
      <c r="AR64951" s="8"/>
      <c r="BV64951" s="38"/>
    </row>
    <row r="64952" spans="44:74">
      <c r="AR64952" s="8"/>
      <c r="BV64952" s="38"/>
    </row>
    <row r="64953" spans="44:74">
      <c r="AR64953" s="8"/>
      <c r="BV64953" s="38"/>
    </row>
    <row r="64954" spans="44:74">
      <c r="AR64954" s="8"/>
      <c r="BV64954" s="38"/>
    </row>
    <row r="64955" spans="44:74">
      <c r="AR64955" s="8"/>
      <c r="BV64955" s="38"/>
    </row>
    <row r="64956" spans="44:74">
      <c r="AR64956" s="8"/>
      <c r="BV64956" s="38"/>
    </row>
    <row r="64957" spans="44:74">
      <c r="AR64957" s="8"/>
      <c r="BV64957" s="38"/>
    </row>
    <row r="64958" spans="44:74">
      <c r="AR64958" s="8"/>
      <c r="BV64958" s="38"/>
    </row>
    <row r="64959" spans="44:74">
      <c r="AR64959" s="8"/>
      <c r="BV64959" s="38"/>
    </row>
    <row r="64960" spans="44:74">
      <c r="AR64960" s="8"/>
      <c r="BV64960" s="38"/>
    </row>
    <row r="64961" spans="44:74">
      <c r="AR64961" s="8"/>
      <c r="BV64961" s="38"/>
    </row>
    <row r="64962" spans="44:74">
      <c r="AR64962" s="8"/>
      <c r="BV64962" s="38"/>
    </row>
    <row r="64963" spans="44:74">
      <c r="AR64963" s="8"/>
      <c r="BV64963" s="38"/>
    </row>
    <row r="64964" spans="44:74">
      <c r="AR64964" s="8"/>
      <c r="BV64964" s="38"/>
    </row>
    <row r="64965" spans="44:74">
      <c r="AR64965" s="8"/>
      <c r="BV64965" s="38"/>
    </row>
    <row r="64966" spans="44:74">
      <c r="AR64966" s="8"/>
      <c r="BV64966" s="38"/>
    </row>
    <row r="64967" spans="44:74">
      <c r="AR64967" s="8"/>
      <c r="BV64967" s="38"/>
    </row>
    <row r="64968" spans="44:74">
      <c r="AR64968" s="8"/>
      <c r="BV64968" s="38"/>
    </row>
    <row r="64969" spans="44:74">
      <c r="AR64969" s="8"/>
      <c r="BV64969" s="38"/>
    </row>
    <row r="64970" spans="44:74">
      <c r="AR64970" s="8"/>
      <c r="BV64970" s="38"/>
    </row>
    <row r="64971" spans="44:74">
      <c r="AR64971" s="8"/>
      <c r="BV64971" s="38"/>
    </row>
    <row r="64972" spans="44:74">
      <c r="AR64972" s="8"/>
      <c r="BV64972" s="38"/>
    </row>
    <row r="64973" spans="44:74">
      <c r="AR64973" s="8"/>
      <c r="BV64973" s="38"/>
    </row>
    <row r="64974" spans="44:74">
      <c r="AR64974" s="8"/>
      <c r="BV64974" s="38"/>
    </row>
    <row r="64975" spans="44:74">
      <c r="AR64975" s="8"/>
      <c r="BV64975" s="38"/>
    </row>
    <row r="64976" spans="44:74">
      <c r="AR64976" s="8"/>
      <c r="BV64976" s="38"/>
    </row>
    <row r="64977" spans="44:74">
      <c r="AR64977" s="8"/>
      <c r="BV64977" s="38"/>
    </row>
    <row r="64978" spans="44:74">
      <c r="AR64978" s="8"/>
      <c r="BV64978" s="38"/>
    </row>
    <row r="64979" spans="44:74">
      <c r="AR64979" s="8"/>
      <c r="BV64979" s="38"/>
    </row>
    <row r="64980" spans="44:74">
      <c r="AR64980" s="8"/>
      <c r="BV64980" s="38"/>
    </row>
    <row r="64981" spans="44:74">
      <c r="AR64981" s="8"/>
      <c r="BV64981" s="38"/>
    </row>
    <row r="64982" spans="44:74">
      <c r="AR64982" s="8"/>
      <c r="BV64982" s="38"/>
    </row>
    <row r="64983" spans="44:74">
      <c r="AR64983" s="8"/>
      <c r="BV64983" s="38"/>
    </row>
    <row r="64984" spans="44:74">
      <c r="AR64984" s="8"/>
      <c r="BV64984" s="38"/>
    </row>
    <row r="64985" spans="44:74">
      <c r="AR64985" s="8"/>
      <c r="BV64985" s="38"/>
    </row>
    <row r="64986" spans="44:74">
      <c r="AR64986" s="8"/>
      <c r="BV64986" s="38"/>
    </row>
    <row r="64987" spans="44:74">
      <c r="AR64987" s="8"/>
      <c r="BV64987" s="38"/>
    </row>
    <row r="64988" spans="44:74">
      <c r="AR64988" s="8"/>
      <c r="BV64988" s="38"/>
    </row>
    <row r="64989" spans="44:74">
      <c r="AR64989" s="8"/>
      <c r="BV64989" s="38"/>
    </row>
    <row r="64990" spans="44:74">
      <c r="AR64990" s="8"/>
      <c r="BV64990" s="38"/>
    </row>
    <row r="64991" spans="44:74">
      <c r="AR64991" s="8"/>
      <c r="BV64991" s="38"/>
    </row>
    <row r="64992" spans="44:74">
      <c r="AR64992" s="8"/>
      <c r="BV64992" s="38"/>
    </row>
    <row r="64993" spans="44:74">
      <c r="AR64993" s="8"/>
      <c r="BV64993" s="38"/>
    </row>
    <row r="64994" spans="44:74">
      <c r="AR64994" s="8"/>
      <c r="BV64994" s="38"/>
    </row>
    <row r="64995" spans="44:74">
      <c r="AR64995" s="8"/>
      <c r="BV64995" s="38"/>
    </row>
    <row r="64996" spans="44:74">
      <c r="AR64996" s="8"/>
      <c r="BV64996" s="38"/>
    </row>
    <row r="64997" spans="44:74">
      <c r="AR64997" s="8"/>
      <c r="BV64997" s="38"/>
    </row>
    <row r="64998" spans="44:74">
      <c r="AR64998" s="8"/>
      <c r="BV64998" s="38"/>
    </row>
    <row r="64999" spans="44:74">
      <c r="AR64999" s="8"/>
      <c r="BV64999" s="38"/>
    </row>
    <row r="65000" spans="44:74">
      <c r="AR65000" s="8"/>
      <c r="BV65000" s="38"/>
    </row>
    <row r="65001" spans="44:74">
      <c r="AR65001" s="8"/>
      <c r="BV65001" s="38"/>
    </row>
    <row r="65002" spans="44:74">
      <c r="AR65002" s="8"/>
      <c r="BV65002" s="38"/>
    </row>
    <row r="65003" spans="44:74">
      <c r="AR65003" s="8"/>
      <c r="BV65003" s="38"/>
    </row>
    <row r="65004" spans="44:74">
      <c r="AR65004" s="8"/>
      <c r="BV65004" s="38"/>
    </row>
    <row r="65005" spans="44:74">
      <c r="AR65005" s="8"/>
      <c r="BV65005" s="38"/>
    </row>
    <row r="65006" spans="44:74">
      <c r="AR65006" s="8"/>
      <c r="BV65006" s="38"/>
    </row>
    <row r="65007" spans="44:74">
      <c r="AR65007" s="8"/>
      <c r="BV65007" s="38"/>
    </row>
    <row r="65008" spans="44:74">
      <c r="AR65008" s="8"/>
      <c r="BV65008" s="38"/>
    </row>
    <row r="65009" spans="44:74">
      <c r="AR65009" s="8"/>
      <c r="BV65009" s="38"/>
    </row>
    <row r="65010" spans="44:74">
      <c r="AR65010" s="8"/>
      <c r="BV65010" s="38"/>
    </row>
    <row r="65011" spans="44:74">
      <c r="AR65011" s="8"/>
      <c r="BV65011" s="38"/>
    </row>
    <row r="65012" spans="44:74">
      <c r="AR65012" s="8"/>
      <c r="BV65012" s="38"/>
    </row>
    <row r="65013" spans="44:74">
      <c r="AR65013" s="8"/>
      <c r="BV65013" s="38"/>
    </row>
    <row r="65014" spans="44:74">
      <c r="AR65014" s="8"/>
      <c r="BV65014" s="38"/>
    </row>
    <row r="65015" spans="44:74">
      <c r="AR65015" s="8"/>
      <c r="BV65015" s="38"/>
    </row>
    <row r="65016" spans="44:74">
      <c r="AR65016" s="8"/>
      <c r="BV65016" s="38"/>
    </row>
    <row r="65017" spans="44:74">
      <c r="AR65017" s="8"/>
      <c r="BV65017" s="38"/>
    </row>
    <row r="65018" spans="44:74">
      <c r="AR65018" s="8"/>
      <c r="BV65018" s="38"/>
    </row>
    <row r="65019" spans="44:74">
      <c r="AR65019" s="8"/>
      <c r="BV65019" s="38"/>
    </row>
    <row r="65020" spans="44:74">
      <c r="AR65020" s="8"/>
      <c r="BV65020" s="38"/>
    </row>
    <row r="65021" spans="44:74">
      <c r="AR65021" s="8"/>
      <c r="BV65021" s="38"/>
    </row>
    <row r="65022" spans="44:74">
      <c r="AR65022" s="8"/>
      <c r="BV65022" s="38"/>
    </row>
    <row r="65023" spans="44:74">
      <c r="AR65023" s="8"/>
      <c r="BV65023" s="38"/>
    </row>
    <row r="65024" spans="44:74">
      <c r="AR65024" s="8"/>
      <c r="BV65024" s="38"/>
    </row>
    <row r="65025" spans="44:74">
      <c r="AR65025" s="8"/>
      <c r="BV65025" s="38"/>
    </row>
    <row r="65026" spans="44:74">
      <c r="AR65026" s="8"/>
      <c r="BV65026" s="38"/>
    </row>
    <row r="65027" spans="44:74">
      <c r="AR65027" s="8"/>
      <c r="BV65027" s="38"/>
    </row>
    <row r="65028" spans="44:74">
      <c r="AR65028" s="8"/>
      <c r="BV65028" s="38"/>
    </row>
    <row r="65029" spans="44:74">
      <c r="AR65029" s="8"/>
      <c r="BV65029" s="38"/>
    </row>
    <row r="65030" spans="44:74">
      <c r="AR65030" s="8"/>
      <c r="BV65030" s="38"/>
    </row>
    <row r="65031" spans="44:74">
      <c r="AR65031" s="8"/>
      <c r="BV65031" s="38"/>
    </row>
    <row r="65032" spans="44:74">
      <c r="AR65032" s="8"/>
      <c r="BV65032" s="38"/>
    </row>
    <row r="65033" spans="44:74">
      <c r="AR65033" s="8"/>
      <c r="BV65033" s="38"/>
    </row>
    <row r="65034" spans="44:74">
      <c r="AR65034" s="8"/>
      <c r="BV65034" s="38"/>
    </row>
    <row r="65035" spans="44:74">
      <c r="AR65035" s="8"/>
      <c r="BV65035" s="38"/>
    </row>
    <row r="65036" spans="44:74">
      <c r="AR65036" s="8"/>
      <c r="BV65036" s="38"/>
    </row>
    <row r="65037" spans="44:74">
      <c r="AR65037" s="8"/>
      <c r="BV65037" s="38"/>
    </row>
    <row r="65038" spans="44:74">
      <c r="AR65038" s="8"/>
      <c r="BV65038" s="38"/>
    </row>
    <row r="65039" spans="44:74">
      <c r="AR65039" s="8"/>
      <c r="BV65039" s="38"/>
    </row>
    <row r="65040" spans="44:74">
      <c r="AR65040" s="8"/>
      <c r="BV65040" s="38"/>
    </row>
    <row r="65041" spans="44:74">
      <c r="AR65041" s="8"/>
      <c r="BV65041" s="38"/>
    </row>
    <row r="65042" spans="44:74">
      <c r="AR65042" s="8"/>
      <c r="BV65042" s="38"/>
    </row>
    <row r="65043" spans="44:74">
      <c r="AR65043" s="8"/>
      <c r="BV65043" s="38"/>
    </row>
    <row r="65044" spans="44:74">
      <c r="AR65044" s="8"/>
      <c r="BV65044" s="38"/>
    </row>
    <row r="65045" spans="44:74">
      <c r="AR65045" s="8"/>
      <c r="BV65045" s="38"/>
    </row>
    <row r="65046" spans="44:74">
      <c r="AR65046" s="8"/>
      <c r="BV65046" s="38"/>
    </row>
    <row r="65047" spans="44:74">
      <c r="AR65047" s="8"/>
      <c r="BV65047" s="38"/>
    </row>
    <row r="65048" spans="44:74">
      <c r="AR65048" s="8"/>
      <c r="BV65048" s="38"/>
    </row>
    <row r="65049" spans="44:74">
      <c r="AR65049" s="8"/>
      <c r="BV65049" s="38"/>
    </row>
    <row r="65050" spans="44:74">
      <c r="AR65050" s="8"/>
      <c r="BV65050" s="38"/>
    </row>
    <row r="65051" spans="44:74">
      <c r="AR65051" s="8"/>
      <c r="BV65051" s="38"/>
    </row>
    <row r="65052" spans="44:74">
      <c r="AR65052" s="8"/>
      <c r="BV65052" s="38"/>
    </row>
    <row r="65053" spans="44:74">
      <c r="AR65053" s="8"/>
      <c r="BV65053" s="38"/>
    </row>
    <row r="65054" spans="44:74">
      <c r="AR65054" s="8"/>
      <c r="BV65054" s="38"/>
    </row>
    <row r="65055" spans="44:74">
      <c r="AR65055" s="8"/>
      <c r="BV65055" s="38"/>
    </row>
    <row r="65056" spans="44:74">
      <c r="AR65056" s="8"/>
      <c r="BV65056" s="38"/>
    </row>
    <row r="65057" spans="44:74">
      <c r="AR65057" s="8"/>
      <c r="BV65057" s="38"/>
    </row>
    <row r="65058" spans="44:74">
      <c r="AR65058" s="8"/>
      <c r="BV65058" s="38"/>
    </row>
    <row r="65059" spans="44:74">
      <c r="AR65059" s="8"/>
      <c r="BV65059" s="38"/>
    </row>
    <row r="65060" spans="44:74">
      <c r="AR65060" s="8"/>
      <c r="BV65060" s="38"/>
    </row>
    <row r="65061" spans="44:74">
      <c r="AR65061" s="8"/>
      <c r="BV65061" s="38"/>
    </row>
    <row r="65062" spans="44:74">
      <c r="AR65062" s="8"/>
      <c r="BV65062" s="38"/>
    </row>
    <row r="65063" spans="44:74">
      <c r="AR65063" s="8"/>
      <c r="BV65063" s="38"/>
    </row>
    <row r="65064" spans="44:74">
      <c r="AR65064" s="8"/>
      <c r="BV65064" s="38"/>
    </row>
    <row r="65065" spans="44:74">
      <c r="AR65065" s="8"/>
      <c r="BV65065" s="38"/>
    </row>
    <row r="65066" spans="44:74">
      <c r="AR65066" s="8"/>
      <c r="BV65066" s="38"/>
    </row>
    <row r="65067" spans="44:74">
      <c r="AR65067" s="8"/>
      <c r="BV65067" s="38"/>
    </row>
    <row r="65068" spans="44:74">
      <c r="AR65068" s="8"/>
      <c r="BV65068" s="38"/>
    </row>
    <row r="65069" spans="44:74">
      <c r="AR65069" s="8"/>
      <c r="BV65069" s="38"/>
    </row>
    <row r="65070" spans="44:74">
      <c r="AR65070" s="8"/>
      <c r="BV65070" s="38"/>
    </row>
    <row r="65071" spans="44:74">
      <c r="AR65071" s="8"/>
      <c r="BV65071" s="38"/>
    </row>
    <row r="65072" spans="44:74">
      <c r="AR65072" s="8"/>
      <c r="BV65072" s="38"/>
    </row>
    <row r="65073" spans="44:74">
      <c r="AR65073" s="8"/>
      <c r="BV65073" s="38"/>
    </row>
    <row r="65074" spans="44:74">
      <c r="AR65074" s="8"/>
      <c r="BV65074" s="38"/>
    </row>
    <row r="65075" spans="44:74">
      <c r="AR65075" s="8"/>
      <c r="BV65075" s="38"/>
    </row>
    <row r="65076" spans="44:74">
      <c r="AR65076" s="8"/>
      <c r="BV65076" s="38"/>
    </row>
    <row r="65077" spans="44:74">
      <c r="AR65077" s="8"/>
      <c r="BV65077" s="38"/>
    </row>
    <row r="65078" spans="44:74">
      <c r="AR65078" s="8"/>
      <c r="BV65078" s="38"/>
    </row>
    <row r="65079" spans="44:74">
      <c r="AR65079" s="8"/>
      <c r="BV65079" s="38"/>
    </row>
    <row r="65080" spans="44:74">
      <c r="AR65080" s="8"/>
      <c r="BV65080" s="38"/>
    </row>
    <row r="65081" spans="44:74">
      <c r="AR65081" s="8"/>
      <c r="BV65081" s="38"/>
    </row>
    <row r="65082" spans="44:74">
      <c r="AR65082" s="8"/>
      <c r="BV65082" s="38"/>
    </row>
    <row r="65083" spans="44:74">
      <c r="AR65083" s="8"/>
      <c r="BV65083" s="38"/>
    </row>
    <row r="65084" spans="44:74">
      <c r="AR65084" s="8"/>
      <c r="BV65084" s="38"/>
    </row>
    <row r="65085" spans="44:74">
      <c r="AR65085" s="8"/>
      <c r="BV65085" s="38"/>
    </row>
    <row r="65086" spans="44:74">
      <c r="AR65086" s="8"/>
      <c r="BV65086" s="38"/>
    </row>
    <row r="65087" spans="44:74">
      <c r="AR65087" s="8"/>
      <c r="BV65087" s="38"/>
    </row>
    <row r="65088" spans="44:74">
      <c r="AR65088" s="8"/>
      <c r="BV65088" s="38"/>
    </row>
    <row r="65089" spans="44:74">
      <c r="AR65089" s="8"/>
      <c r="BV65089" s="38"/>
    </row>
    <row r="65090" spans="44:74">
      <c r="AR65090" s="8"/>
      <c r="BV65090" s="38"/>
    </row>
    <row r="65091" spans="44:74">
      <c r="AR65091" s="8"/>
      <c r="BV65091" s="38"/>
    </row>
    <row r="65092" spans="44:74">
      <c r="AR65092" s="8"/>
      <c r="BV65092" s="38"/>
    </row>
    <row r="65093" spans="44:74">
      <c r="AR65093" s="8"/>
      <c r="BV65093" s="38"/>
    </row>
    <row r="65094" spans="44:74">
      <c r="AR65094" s="8"/>
      <c r="BV65094" s="38"/>
    </row>
    <row r="65095" spans="44:74">
      <c r="AR65095" s="8"/>
      <c r="BV65095" s="38"/>
    </row>
    <row r="65096" spans="44:74">
      <c r="AR65096" s="8"/>
      <c r="BV65096" s="38"/>
    </row>
    <row r="65097" spans="44:74">
      <c r="AR65097" s="8"/>
      <c r="BV65097" s="38"/>
    </row>
    <row r="65098" spans="44:74">
      <c r="AR65098" s="8"/>
      <c r="BV65098" s="38"/>
    </row>
    <row r="65099" spans="44:74">
      <c r="AR65099" s="8"/>
      <c r="BV65099" s="38"/>
    </row>
    <row r="65100" spans="44:74">
      <c r="AR65100" s="8"/>
      <c r="BV65100" s="38"/>
    </row>
    <row r="65101" spans="44:74">
      <c r="AR65101" s="8"/>
      <c r="BV65101" s="38"/>
    </row>
    <row r="65102" spans="44:74">
      <c r="AR65102" s="8"/>
      <c r="BV65102" s="38"/>
    </row>
    <row r="65103" spans="44:74">
      <c r="AR65103" s="8"/>
      <c r="BV65103" s="38"/>
    </row>
    <row r="65104" spans="44:74">
      <c r="AR65104" s="8"/>
      <c r="BV65104" s="38"/>
    </row>
    <row r="65105" spans="44:74">
      <c r="AR65105" s="8"/>
      <c r="BV65105" s="38"/>
    </row>
    <row r="65106" spans="44:74">
      <c r="AR65106" s="8"/>
      <c r="BV65106" s="38"/>
    </row>
    <row r="65107" spans="44:74">
      <c r="AR65107" s="8"/>
      <c r="BV65107" s="38"/>
    </row>
    <row r="65108" spans="44:74">
      <c r="AR65108" s="8"/>
      <c r="BV65108" s="38"/>
    </row>
    <row r="65109" spans="44:74">
      <c r="AR65109" s="8"/>
      <c r="BV65109" s="38"/>
    </row>
    <row r="65110" spans="44:74">
      <c r="AR65110" s="8"/>
      <c r="BV65110" s="38"/>
    </row>
    <row r="65111" spans="44:74">
      <c r="AR65111" s="8"/>
      <c r="BV65111" s="38"/>
    </row>
    <row r="65112" spans="44:74">
      <c r="AR65112" s="8"/>
      <c r="BV65112" s="38"/>
    </row>
    <row r="65113" spans="44:74">
      <c r="AR65113" s="8"/>
      <c r="BV65113" s="38"/>
    </row>
    <row r="65114" spans="44:74">
      <c r="AR65114" s="8"/>
      <c r="BV65114" s="38"/>
    </row>
    <row r="65115" spans="44:74">
      <c r="AR65115" s="8"/>
      <c r="BV65115" s="38"/>
    </row>
    <row r="65116" spans="44:74">
      <c r="AR65116" s="8"/>
      <c r="BV65116" s="38"/>
    </row>
    <row r="65117" spans="44:74">
      <c r="AR65117" s="8"/>
      <c r="BV65117" s="38"/>
    </row>
    <row r="65118" spans="44:74">
      <c r="AR65118" s="8"/>
      <c r="BV65118" s="38"/>
    </row>
    <row r="65119" spans="44:74">
      <c r="AR65119" s="8"/>
      <c r="BV65119" s="38"/>
    </row>
    <row r="65120" spans="44:74">
      <c r="AR65120" s="8"/>
      <c r="BV65120" s="38"/>
    </row>
    <row r="65121" spans="44:74">
      <c r="AR65121" s="8"/>
      <c r="BV65121" s="38"/>
    </row>
    <row r="65122" spans="44:74">
      <c r="AR65122" s="8"/>
      <c r="BV65122" s="38"/>
    </row>
    <row r="65123" spans="44:74">
      <c r="AR65123" s="8"/>
      <c r="BV65123" s="38"/>
    </row>
    <row r="65124" spans="44:74">
      <c r="AR65124" s="8"/>
      <c r="BV65124" s="38"/>
    </row>
    <row r="65125" spans="44:74">
      <c r="AR65125" s="8"/>
      <c r="BV65125" s="38"/>
    </row>
    <row r="65126" spans="44:74">
      <c r="AR65126" s="8"/>
      <c r="BV65126" s="38"/>
    </row>
    <row r="65127" spans="44:74">
      <c r="AR65127" s="8"/>
      <c r="BV65127" s="38"/>
    </row>
    <row r="65128" spans="44:74">
      <c r="AR65128" s="8"/>
      <c r="BV65128" s="38"/>
    </row>
    <row r="65129" spans="44:74">
      <c r="AR65129" s="8"/>
      <c r="BV65129" s="38"/>
    </row>
    <row r="65130" spans="44:74">
      <c r="AR65130" s="8"/>
      <c r="BV65130" s="38"/>
    </row>
    <row r="65131" spans="44:74">
      <c r="AR65131" s="8"/>
      <c r="BV65131" s="38"/>
    </row>
    <row r="65132" spans="44:74">
      <c r="AR65132" s="8"/>
      <c r="BV65132" s="38"/>
    </row>
    <row r="65133" spans="44:74">
      <c r="AR65133" s="8"/>
      <c r="BV65133" s="38"/>
    </row>
    <row r="65134" spans="44:74">
      <c r="AR65134" s="8"/>
      <c r="BV65134" s="38"/>
    </row>
    <row r="65135" spans="44:74">
      <c r="AR65135" s="8"/>
      <c r="BV65135" s="38"/>
    </row>
    <row r="65136" spans="44:74">
      <c r="AR65136" s="8"/>
      <c r="BV65136" s="38"/>
    </row>
    <row r="65137" spans="44:74">
      <c r="AR65137" s="8"/>
      <c r="BV65137" s="38"/>
    </row>
    <row r="65138" spans="44:74">
      <c r="AR65138" s="8"/>
      <c r="BV65138" s="38"/>
    </row>
    <row r="65139" spans="44:74">
      <c r="AR65139" s="8"/>
      <c r="BV65139" s="38"/>
    </row>
    <row r="65140" spans="44:74">
      <c r="AR65140" s="8"/>
      <c r="BV65140" s="38"/>
    </row>
    <row r="65141" spans="44:74">
      <c r="AR65141" s="8"/>
      <c r="BV65141" s="38"/>
    </row>
    <row r="65142" spans="44:74">
      <c r="AR65142" s="8"/>
      <c r="BV65142" s="38"/>
    </row>
    <row r="65143" spans="44:74">
      <c r="AR65143" s="8"/>
      <c r="BV65143" s="38"/>
    </row>
    <row r="65144" spans="44:74">
      <c r="AR65144" s="8"/>
      <c r="BV65144" s="38"/>
    </row>
    <row r="65145" spans="44:74">
      <c r="AR65145" s="8"/>
      <c r="BV65145" s="38"/>
    </row>
    <row r="65146" spans="44:74">
      <c r="AR65146" s="8"/>
      <c r="BV65146" s="38"/>
    </row>
    <row r="65147" spans="44:74">
      <c r="AR65147" s="8"/>
      <c r="BV65147" s="38"/>
    </row>
    <row r="65148" spans="44:74">
      <c r="AR65148" s="8"/>
      <c r="BV65148" s="38"/>
    </row>
    <row r="65149" spans="44:74">
      <c r="AR65149" s="8"/>
      <c r="BV65149" s="38"/>
    </row>
    <row r="65150" spans="44:74">
      <c r="AR65150" s="8"/>
      <c r="BV65150" s="38"/>
    </row>
    <row r="65151" spans="44:74">
      <c r="AR65151" s="8"/>
      <c r="BV65151" s="38"/>
    </row>
    <row r="65152" spans="44:74">
      <c r="AR65152" s="8"/>
      <c r="BV65152" s="38"/>
    </row>
    <row r="65153" spans="44:74">
      <c r="AR65153" s="8"/>
      <c r="BV65153" s="38"/>
    </row>
    <row r="65154" spans="44:74">
      <c r="AR65154" s="8"/>
      <c r="BV65154" s="38"/>
    </row>
    <row r="65155" spans="44:74">
      <c r="AR65155" s="8"/>
      <c r="BV65155" s="38"/>
    </row>
    <row r="65156" spans="44:74">
      <c r="AR65156" s="8"/>
      <c r="BV65156" s="38"/>
    </row>
    <row r="65157" spans="44:74">
      <c r="AR65157" s="8"/>
      <c r="BV65157" s="38"/>
    </row>
    <row r="65158" spans="44:74">
      <c r="AR65158" s="8"/>
      <c r="BV65158" s="38"/>
    </row>
    <row r="65159" spans="44:74">
      <c r="AR65159" s="8"/>
      <c r="BV65159" s="38"/>
    </row>
    <row r="65160" spans="44:74">
      <c r="AR65160" s="8"/>
      <c r="BV65160" s="38"/>
    </row>
    <row r="65161" spans="44:74">
      <c r="AR65161" s="8"/>
      <c r="BV65161" s="38"/>
    </row>
    <row r="65162" spans="44:74">
      <c r="AR65162" s="8"/>
      <c r="BV65162" s="38"/>
    </row>
    <row r="65163" spans="44:74">
      <c r="AR65163" s="8"/>
      <c r="BV65163" s="38"/>
    </row>
    <row r="65164" spans="44:74">
      <c r="AR65164" s="8"/>
      <c r="BV65164" s="38"/>
    </row>
    <row r="65165" spans="44:74">
      <c r="AR65165" s="8"/>
      <c r="BV65165" s="38"/>
    </row>
    <row r="65166" spans="44:74">
      <c r="AR65166" s="8"/>
      <c r="BV65166" s="38"/>
    </row>
    <row r="65167" spans="44:74">
      <c r="AR65167" s="8"/>
      <c r="BV65167" s="38"/>
    </row>
    <row r="65168" spans="44:74">
      <c r="AR65168" s="8"/>
      <c r="BV65168" s="38"/>
    </row>
    <row r="65169" spans="44:74">
      <c r="AR65169" s="8"/>
      <c r="BV65169" s="38"/>
    </row>
    <row r="65170" spans="44:74">
      <c r="AR65170" s="8"/>
      <c r="BV65170" s="38"/>
    </row>
    <row r="65171" spans="44:74">
      <c r="AR65171" s="8"/>
      <c r="BV65171" s="38"/>
    </row>
    <row r="65172" spans="44:74">
      <c r="AR65172" s="8"/>
      <c r="BV65172" s="38"/>
    </row>
    <row r="65173" spans="44:74">
      <c r="AR65173" s="8"/>
      <c r="BV65173" s="38"/>
    </row>
    <row r="65174" spans="44:74">
      <c r="AR65174" s="8"/>
      <c r="BV65174" s="38"/>
    </row>
    <row r="65175" spans="44:74">
      <c r="AR65175" s="8"/>
      <c r="BV65175" s="38"/>
    </row>
    <row r="65176" spans="44:74">
      <c r="AR65176" s="8"/>
      <c r="BV65176" s="38"/>
    </row>
    <row r="65177" spans="44:74">
      <c r="AR65177" s="8"/>
      <c r="BV65177" s="38"/>
    </row>
    <row r="65178" spans="44:74">
      <c r="AR65178" s="8"/>
      <c r="BV65178" s="38"/>
    </row>
    <row r="65179" spans="44:74">
      <c r="AR65179" s="8"/>
      <c r="BV65179" s="38"/>
    </row>
    <row r="65180" spans="44:74">
      <c r="AR65180" s="8"/>
      <c r="BV65180" s="38"/>
    </row>
    <row r="65181" spans="44:74">
      <c r="AR65181" s="8"/>
      <c r="BV65181" s="38"/>
    </row>
    <row r="65182" spans="44:74">
      <c r="AR65182" s="8"/>
      <c r="BV65182" s="38"/>
    </row>
    <row r="65183" spans="44:74">
      <c r="AR65183" s="8"/>
      <c r="BV65183" s="38"/>
    </row>
    <row r="65184" spans="44:74">
      <c r="AR65184" s="8"/>
      <c r="BV65184" s="38"/>
    </row>
    <row r="65185" spans="44:74">
      <c r="AR65185" s="8"/>
      <c r="BV65185" s="38"/>
    </row>
    <row r="65186" spans="44:74">
      <c r="AR65186" s="8"/>
      <c r="BV65186" s="38"/>
    </row>
    <row r="65187" spans="44:74">
      <c r="AR65187" s="8"/>
      <c r="BV65187" s="38"/>
    </row>
    <row r="65188" spans="44:74">
      <c r="AR65188" s="8"/>
      <c r="BV65188" s="38"/>
    </row>
    <row r="65189" spans="44:74">
      <c r="AR65189" s="8"/>
      <c r="BV65189" s="38"/>
    </row>
    <row r="65190" spans="44:74">
      <c r="AR65190" s="8"/>
      <c r="BV65190" s="38"/>
    </row>
    <row r="65191" spans="44:74">
      <c r="AR65191" s="8"/>
      <c r="BV65191" s="38"/>
    </row>
    <row r="65192" spans="44:74">
      <c r="AR65192" s="8"/>
      <c r="BV65192" s="38"/>
    </row>
    <row r="65193" spans="44:74">
      <c r="AR65193" s="8"/>
      <c r="BV65193" s="38"/>
    </row>
    <row r="65194" spans="44:74">
      <c r="AR65194" s="8"/>
      <c r="BV65194" s="38"/>
    </row>
    <row r="65195" spans="44:74">
      <c r="AR65195" s="8"/>
      <c r="BV65195" s="38"/>
    </row>
    <row r="65196" spans="44:74">
      <c r="AR65196" s="8"/>
      <c r="BV65196" s="38"/>
    </row>
    <row r="65197" spans="44:74">
      <c r="AR65197" s="8"/>
      <c r="BV65197" s="38"/>
    </row>
    <row r="65198" spans="44:74">
      <c r="AR65198" s="8"/>
      <c r="BV65198" s="38"/>
    </row>
    <row r="65199" spans="44:74">
      <c r="AR65199" s="8"/>
      <c r="BV65199" s="38"/>
    </row>
    <row r="65200" spans="44:74">
      <c r="AR65200" s="8"/>
      <c r="BV65200" s="38"/>
    </row>
    <row r="65201" spans="44:74">
      <c r="AR65201" s="8"/>
      <c r="BV65201" s="38"/>
    </row>
    <row r="65202" spans="44:74">
      <c r="AR65202" s="8"/>
      <c r="BV65202" s="38"/>
    </row>
    <row r="65203" spans="44:74">
      <c r="AR65203" s="8"/>
      <c r="BV65203" s="38"/>
    </row>
    <row r="65204" spans="44:74">
      <c r="AR65204" s="8"/>
      <c r="BV65204" s="38"/>
    </row>
    <row r="65205" spans="44:74">
      <c r="AR65205" s="8"/>
      <c r="BV65205" s="38"/>
    </row>
    <row r="65206" spans="44:74">
      <c r="AR65206" s="8"/>
      <c r="BV65206" s="38"/>
    </row>
    <row r="65207" spans="44:74">
      <c r="AR65207" s="8"/>
      <c r="BV65207" s="38"/>
    </row>
    <row r="65208" spans="44:74">
      <c r="AR65208" s="8"/>
      <c r="BV65208" s="38"/>
    </row>
    <row r="65209" spans="44:74">
      <c r="AR65209" s="8"/>
      <c r="BV65209" s="38"/>
    </row>
    <row r="65210" spans="44:74">
      <c r="AR65210" s="8"/>
      <c r="BV65210" s="38"/>
    </row>
    <row r="65211" spans="44:74">
      <c r="AR65211" s="8"/>
      <c r="BV65211" s="38"/>
    </row>
    <row r="65212" spans="44:74">
      <c r="AR65212" s="8"/>
      <c r="BV65212" s="38"/>
    </row>
    <row r="65213" spans="44:74">
      <c r="AR65213" s="8"/>
      <c r="BV65213" s="38"/>
    </row>
    <row r="65214" spans="44:74">
      <c r="AR65214" s="8"/>
      <c r="BV65214" s="38"/>
    </row>
    <row r="65215" spans="44:74">
      <c r="AR65215" s="8"/>
      <c r="BV65215" s="38"/>
    </row>
    <row r="65216" spans="44:74">
      <c r="AR65216" s="8"/>
      <c r="BV65216" s="38"/>
    </row>
    <row r="65217" spans="44:74">
      <c r="AR65217" s="8"/>
      <c r="BV65217" s="38"/>
    </row>
    <row r="65218" spans="44:74">
      <c r="AR65218" s="8"/>
      <c r="BV65218" s="38"/>
    </row>
    <row r="65219" spans="44:74">
      <c r="AR65219" s="8"/>
      <c r="BV65219" s="38"/>
    </row>
    <row r="65220" spans="44:74">
      <c r="AR65220" s="8"/>
      <c r="BV65220" s="38"/>
    </row>
    <row r="65221" spans="44:74">
      <c r="AR65221" s="8"/>
      <c r="BV65221" s="38"/>
    </row>
    <row r="65222" spans="44:74">
      <c r="AR65222" s="8"/>
      <c r="BV65222" s="38"/>
    </row>
    <row r="65223" spans="44:74">
      <c r="AR65223" s="8"/>
      <c r="BV65223" s="38"/>
    </row>
    <row r="65224" spans="44:74">
      <c r="AR65224" s="8"/>
      <c r="BV65224" s="38"/>
    </row>
    <row r="65225" spans="44:74">
      <c r="AR65225" s="8"/>
      <c r="BV65225" s="38"/>
    </row>
    <row r="65226" spans="44:74">
      <c r="AR65226" s="8"/>
      <c r="BV65226" s="38"/>
    </row>
    <row r="65227" spans="44:74">
      <c r="AR65227" s="8"/>
      <c r="BV65227" s="38"/>
    </row>
    <row r="65228" spans="44:74">
      <c r="AR65228" s="8"/>
      <c r="BV65228" s="38"/>
    </row>
    <row r="65229" spans="44:74">
      <c r="AR65229" s="8"/>
      <c r="BV65229" s="38"/>
    </row>
    <row r="65230" spans="44:74">
      <c r="AR65230" s="8"/>
      <c r="BV65230" s="38"/>
    </row>
    <row r="65231" spans="44:74">
      <c r="AR65231" s="8"/>
      <c r="BV65231" s="38"/>
    </row>
    <row r="65232" spans="44:74">
      <c r="AR65232" s="8"/>
      <c r="BV65232" s="38"/>
    </row>
    <row r="65233" spans="44:74">
      <c r="AR65233" s="8"/>
      <c r="BV65233" s="38"/>
    </row>
    <row r="65234" spans="44:74">
      <c r="AR65234" s="8"/>
      <c r="BV65234" s="38"/>
    </row>
    <row r="65235" spans="44:74">
      <c r="AR65235" s="8"/>
      <c r="BV65235" s="38"/>
    </row>
    <row r="65236" spans="44:74">
      <c r="AR65236" s="8"/>
      <c r="BV65236" s="38"/>
    </row>
    <row r="65237" spans="44:74">
      <c r="AR65237" s="8"/>
      <c r="BV65237" s="38"/>
    </row>
    <row r="65238" spans="44:74">
      <c r="AR65238" s="8"/>
      <c r="BV65238" s="38"/>
    </row>
    <row r="65239" spans="44:74">
      <c r="AR65239" s="8"/>
      <c r="BV65239" s="38"/>
    </row>
    <row r="65240" spans="44:74">
      <c r="AR65240" s="8"/>
      <c r="BV65240" s="38"/>
    </row>
    <row r="65241" spans="44:74">
      <c r="AR65241" s="8"/>
      <c r="BV65241" s="38"/>
    </row>
    <row r="65242" spans="44:74">
      <c r="AR65242" s="8"/>
      <c r="BV65242" s="38"/>
    </row>
    <row r="65243" spans="44:74">
      <c r="AR65243" s="8"/>
      <c r="BV65243" s="38"/>
    </row>
    <row r="65244" spans="44:74">
      <c r="AR65244" s="8"/>
      <c r="BV65244" s="38"/>
    </row>
    <row r="65245" spans="44:74">
      <c r="AR65245" s="8"/>
      <c r="BV65245" s="38"/>
    </row>
    <row r="65246" spans="44:74">
      <c r="AR65246" s="8"/>
      <c r="BV65246" s="38"/>
    </row>
    <row r="65247" spans="44:74">
      <c r="AR65247" s="8"/>
      <c r="BV65247" s="38"/>
    </row>
    <row r="65248" spans="44:74">
      <c r="AR65248" s="8"/>
      <c r="BV65248" s="38"/>
    </row>
    <row r="65249" spans="44:74">
      <c r="AR65249" s="8"/>
      <c r="BV65249" s="38"/>
    </row>
    <row r="65250" spans="44:74">
      <c r="AR65250" s="8"/>
      <c r="BV65250" s="38"/>
    </row>
    <row r="65251" spans="44:74">
      <c r="AR65251" s="8"/>
      <c r="BV65251" s="38"/>
    </row>
    <row r="65252" spans="44:74">
      <c r="AR65252" s="8"/>
      <c r="BV65252" s="38"/>
    </row>
    <row r="65253" spans="44:74">
      <c r="AR65253" s="8"/>
      <c r="BV65253" s="38"/>
    </row>
    <row r="65254" spans="44:74">
      <c r="AR65254" s="8"/>
      <c r="BV65254" s="38"/>
    </row>
    <row r="65255" spans="44:74">
      <c r="AR65255" s="8"/>
      <c r="BV65255" s="38"/>
    </row>
    <row r="65256" spans="44:74">
      <c r="AR65256" s="8"/>
      <c r="BV65256" s="38"/>
    </row>
    <row r="65257" spans="44:74">
      <c r="AR65257" s="8"/>
      <c r="BV65257" s="38"/>
    </row>
    <row r="65258" spans="44:74">
      <c r="AR65258" s="8"/>
      <c r="BV65258" s="38"/>
    </row>
    <row r="65259" spans="44:74">
      <c r="AR65259" s="8"/>
      <c r="BV65259" s="38"/>
    </row>
    <row r="65260" spans="44:74">
      <c r="AR65260" s="8"/>
      <c r="BV65260" s="38"/>
    </row>
    <row r="65261" spans="44:74">
      <c r="AR65261" s="8"/>
      <c r="BV65261" s="38"/>
    </row>
    <row r="65262" spans="44:74">
      <c r="AR65262" s="8"/>
      <c r="BV65262" s="38"/>
    </row>
    <row r="65263" spans="44:74">
      <c r="AR65263" s="8"/>
      <c r="BV65263" s="38"/>
    </row>
    <row r="65264" spans="44:74">
      <c r="AR65264" s="8"/>
      <c r="BV65264" s="38"/>
    </row>
    <row r="65265" spans="44:74">
      <c r="AR65265" s="8"/>
      <c r="BV65265" s="38"/>
    </row>
    <row r="65266" spans="44:74">
      <c r="AR65266" s="8"/>
      <c r="BV65266" s="38"/>
    </row>
    <row r="65267" spans="44:74">
      <c r="AR65267" s="8"/>
      <c r="BV65267" s="38"/>
    </row>
    <row r="65268" spans="44:74">
      <c r="AR65268" s="8"/>
      <c r="BV65268" s="38"/>
    </row>
    <row r="65269" spans="44:74">
      <c r="AR65269" s="8"/>
      <c r="BV65269" s="38"/>
    </row>
    <row r="65270" spans="44:74">
      <c r="AR65270" s="8"/>
      <c r="BV65270" s="38"/>
    </row>
    <row r="65271" spans="44:74">
      <c r="AR65271" s="8"/>
      <c r="BV65271" s="38"/>
    </row>
    <row r="65272" spans="44:74">
      <c r="AR65272" s="8"/>
      <c r="BV65272" s="38"/>
    </row>
    <row r="65273" spans="44:74">
      <c r="AR65273" s="8"/>
      <c r="BV65273" s="38"/>
    </row>
    <row r="65274" spans="44:74">
      <c r="AR65274" s="8"/>
      <c r="BV65274" s="38"/>
    </row>
    <row r="65275" spans="44:74">
      <c r="AR65275" s="8"/>
      <c r="BV65275" s="38"/>
    </row>
    <row r="65276" spans="44:74">
      <c r="AR65276" s="8"/>
      <c r="BV65276" s="38"/>
    </row>
    <row r="65277" spans="44:74">
      <c r="AR65277" s="8"/>
      <c r="BV65277" s="38"/>
    </row>
    <row r="65278" spans="44:74">
      <c r="AR65278" s="8"/>
      <c r="BV65278" s="38"/>
    </row>
    <row r="65279" spans="44:74">
      <c r="AR65279" s="8"/>
      <c r="BV65279" s="38"/>
    </row>
    <row r="65280" spans="44:74">
      <c r="AR65280" s="8"/>
      <c r="BV65280" s="38"/>
    </row>
    <row r="65281" spans="44:74">
      <c r="AR65281" s="8"/>
      <c r="BV65281" s="38"/>
    </row>
    <row r="65282" spans="44:74">
      <c r="AR65282" s="8"/>
      <c r="BV65282" s="38"/>
    </row>
    <row r="65283" spans="44:74">
      <c r="AR65283" s="8"/>
      <c r="BV65283" s="38"/>
    </row>
    <row r="65284" spans="44:74">
      <c r="AR65284" s="8"/>
      <c r="BV65284" s="38"/>
    </row>
    <row r="65285" spans="44:74">
      <c r="AR65285" s="8"/>
      <c r="BV65285" s="38"/>
    </row>
    <row r="65286" spans="44:74">
      <c r="AR65286" s="8"/>
      <c r="BV65286" s="38"/>
    </row>
    <row r="65287" spans="44:74">
      <c r="AR65287" s="8"/>
      <c r="BV65287" s="38"/>
    </row>
    <row r="65288" spans="44:74">
      <c r="AR65288" s="8"/>
      <c r="BV65288" s="38"/>
    </row>
    <row r="65289" spans="44:74">
      <c r="AR65289" s="8"/>
      <c r="BV65289" s="38"/>
    </row>
    <row r="65290" spans="44:74">
      <c r="AR65290" s="8"/>
      <c r="BV65290" s="38"/>
    </row>
    <row r="65291" spans="44:74">
      <c r="AR65291" s="8"/>
      <c r="BV65291" s="38"/>
    </row>
    <row r="65292" spans="44:74">
      <c r="AR65292" s="8"/>
      <c r="BV65292" s="38"/>
    </row>
    <row r="65293" spans="44:74">
      <c r="AR65293" s="8"/>
      <c r="BV65293" s="38"/>
    </row>
    <row r="65294" spans="44:74">
      <c r="AR65294" s="8"/>
      <c r="BV65294" s="38"/>
    </row>
    <row r="65295" spans="44:74">
      <c r="AR65295" s="8"/>
      <c r="BV65295" s="38"/>
    </row>
    <row r="65296" spans="44:74">
      <c r="AR65296" s="8"/>
      <c r="BV65296" s="38"/>
    </row>
    <row r="65297" spans="44:74">
      <c r="AR65297" s="8"/>
      <c r="BV65297" s="38"/>
    </row>
    <row r="65298" spans="44:74">
      <c r="AR65298" s="8"/>
      <c r="BV65298" s="38"/>
    </row>
    <row r="65299" spans="44:74">
      <c r="AR65299" s="8"/>
      <c r="BV65299" s="38"/>
    </row>
    <row r="65300" spans="44:74">
      <c r="AR65300" s="8"/>
      <c r="BV65300" s="38"/>
    </row>
    <row r="65301" spans="44:74">
      <c r="AR65301" s="8"/>
      <c r="BV65301" s="38"/>
    </row>
    <row r="65302" spans="44:74">
      <c r="AR65302" s="8"/>
      <c r="BV65302" s="38"/>
    </row>
    <row r="65303" spans="44:74">
      <c r="AR65303" s="8"/>
      <c r="BV65303" s="38"/>
    </row>
    <row r="65304" spans="44:74">
      <c r="AR65304" s="8"/>
      <c r="BV65304" s="38"/>
    </row>
    <row r="65305" spans="44:74">
      <c r="AR65305" s="8"/>
      <c r="BV65305" s="38"/>
    </row>
    <row r="65306" spans="44:74">
      <c r="AR65306" s="8"/>
      <c r="BV65306" s="38"/>
    </row>
    <row r="65307" spans="44:74">
      <c r="AR65307" s="8"/>
      <c r="BV65307" s="38"/>
    </row>
    <row r="65308" spans="44:74">
      <c r="AR65308" s="8"/>
      <c r="BV65308" s="38"/>
    </row>
    <row r="65309" spans="44:74">
      <c r="AR65309" s="8"/>
      <c r="BV65309" s="38"/>
    </row>
    <row r="65310" spans="44:74">
      <c r="AR65310" s="8"/>
      <c r="BV65310" s="38"/>
    </row>
    <row r="65311" spans="44:74">
      <c r="AR65311" s="8"/>
      <c r="BV65311" s="38"/>
    </row>
    <row r="65312" spans="44:74">
      <c r="AR65312" s="8"/>
      <c r="BV65312" s="38"/>
    </row>
    <row r="65313" spans="44:74">
      <c r="AR65313" s="8"/>
      <c r="BV65313" s="38"/>
    </row>
    <row r="65314" spans="44:74">
      <c r="AR65314" s="8"/>
      <c r="BV65314" s="38"/>
    </row>
    <row r="65315" spans="44:74">
      <c r="AR65315" s="8"/>
      <c r="BV65315" s="38"/>
    </row>
    <row r="65316" spans="44:74">
      <c r="AR65316" s="8"/>
      <c r="BV65316" s="38"/>
    </row>
    <row r="65317" spans="44:74">
      <c r="AR65317" s="8"/>
      <c r="BV65317" s="38"/>
    </row>
    <row r="65318" spans="44:74">
      <c r="AR65318" s="8"/>
      <c r="BV65318" s="38"/>
    </row>
    <row r="65319" spans="44:74">
      <c r="AR65319" s="8"/>
      <c r="BV65319" s="38"/>
    </row>
    <row r="65320" spans="44:74">
      <c r="AR65320" s="8"/>
      <c r="BV65320" s="38"/>
    </row>
    <row r="65321" spans="44:74">
      <c r="AR65321" s="8"/>
      <c r="BV65321" s="38"/>
    </row>
    <row r="65322" spans="44:74">
      <c r="AR65322" s="8"/>
      <c r="BV65322" s="38"/>
    </row>
    <row r="65323" spans="44:74">
      <c r="AR65323" s="8"/>
      <c r="BV65323" s="38"/>
    </row>
    <row r="65324" spans="44:74">
      <c r="AR65324" s="8"/>
      <c r="BV65324" s="38"/>
    </row>
    <row r="65325" spans="44:74">
      <c r="AR65325" s="8"/>
      <c r="BV65325" s="38"/>
    </row>
    <row r="65326" spans="44:74">
      <c r="AR65326" s="8"/>
      <c r="BV65326" s="38"/>
    </row>
    <row r="65327" spans="44:74">
      <c r="AR65327" s="8"/>
      <c r="BV65327" s="38"/>
    </row>
    <row r="65328" spans="44:74">
      <c r="AR65328" s="8"/>
      <c r="BV65328" s="38"/>
    </row>
    <row r="65329" spans="44:74">
      <c r="AR65329" s="8"/>
      <c r="BV65329" s="38"/>
    </row>
    <row r="65330" spans="44:74">
      <c r="AR65330" s="8"/>
      <c r="BV65330" s="38"/>
    </row>
    <row r="65331" spans="44:74">
      <c r="AR65331" s="8"/>
      <c r="BV65331" s="38"/>
    </row>
    <row r="65332" spans="44:74">
      <c r="AR65332" s="8"/>
      <c r="BV65332" s="38"/>
    </row>
    <row r="65333" spans="44:74">
      <c r="AR65333" s="8"/>
      <c r="BV65333" s="38"/>
    </row>
    <row r="65334" spans="44:74">
      <c r="AR65334" s="8"/>
      <c r="BV65334" s="38"/>
    </row>
    <row r="65335" spans="44:74">
      <c r="AR65335" s="8"/>
      <c r="BV65335" s="38"/>
    </row>
    <row r="65336" spans="44:74">
      <c r="AR65336" s="8"/>
      <c r="BV65336" s="38"/>
    </row>
    <row r="65337" spans="44:74">
      <c r="AR65337" s="8"/>
      <c r="BV65337" s="38"/>
    </row>
    <row r="65338" spans="44:74">
      <c r="AR65338" s="8"/>
      <c r="BV65338" s="38"/>
    </row>
    <row r="65339" spans="44:74">
      <c r="AR65339" s="8"/>
      <c r="BV65339" s="38"/>
    </row>
    <row r="65340" spans="44:74">
      <c r="AR65340" s="8"/>
      <c r="BV65340" s="38"/>
    </row>
    <row r="65341" spans="44:74">
      <c r="AR65341" s="8"/>
      <c r="BV65341" s="38"/>
    </row>
    <row r="65342" spans="44:74">
      <c r="AR65342" s="8"/>
      <c r="BV65342" s="38"/>
    </row>
    <row r="65343" spans="44:74">
      <c r="AR65343" s="8"/>
      <c r="BV65343" s="38"/>
    </row>
    <row r="65344" spans="44:74">
      <c r="AR65344" s="8"/>
      <c r="BV65344" s="38"/>
    </row>
    <row r="65345" spans="44:74">
      <c r="AR65345" s="8"/>
      <c r="BV65345" s="38"/>
    </row>
    <row r="65346" spans="44:74">
      <c r="AR65346" s="8"/>
      <c r="BV65346" s="38"/>
    </row>
    <row r="65347" spans="44:74">
      <c r="AR65347" s="8"/>
      <c r="BV65347" s="38"/>
    </row>
    <row r="65348" spans="44:74">
      <c r="AR65348" s="8"/>
      <c r="BV65348" s="38"/>
    </row>
    <row r="65349" spans="44:74">
      <c r="AR65349" s="8"/>
      <c r="BV65349" s="38"/>
    </row>
    <row r="65350" spans="44:74">
      <c r="AR65350" s="8"/>
      <c r="BV65350" s="38"/>
    </row>
    <row r="65351" spans="44:74">
      <c r="AR65351" s="8"/>
      <c r="BV65351" s="38"/>
    </row>
    <row r="65352" spans="44:74">
      <c r="AR65352" s="8"/>
      <c r="BV65352" s="38"/>
    </row>
    <row r="65353" spans="44:74">
      <c r="AR65353" s="8"/>
      <c r="BV65353" s="38"/>
    </row>
    <row r="65354" spans="44:74">
      <c r="AR65354" s="8"/>
      <c r="BV65354" s="38"/>
    </row>
    <row r="65355" spans="44:74">
      <c r="AR65355" s="8"/>
      <c r="BV65355" s="38"/>
    </row>
    <row r="65356" spans="44:74">
      <c r="AR65356" s="8"/>
      <c r="BV65356" s="38"/>
    </row>
    <row r="65357" spans="44:74">
      <c r="AR65357" s="8"/>
      <c r="BV65357" s="38"/>
    </row>
    <row r="65358" spans="44:74">
      <c r="AR65358" s="8"/>
      <c r="BV65358" s="38"/>
    </row>
    <row r="65359" spans="44:74">
      <c r="AR65359" s="8"/>
      <c r="BV65359" s="38"/>
    </row>
    <row r="65360" spans="44:74">
      <c r="AR65360" s="8"/>
      <c r="BV65360" s="38"/>
    </row>
    <row r="65361" spans="44:74">
      <c r="AR65361" s="8"/>
      <c r="BV65361" s="38"/>
    </row>
    <row r="65362" spans="44:74">
      <c r="AR65362" s="8"/>
      <c r="BV65362" s="38"/>
    </row>
    <row r="65363" spans="44:74">
      <c r="AR65363" s="8"/>
      <c r="BV65363" s="38"/>
    </row>
    <row r="65364" spans="44:74">
      <c r="AR65364" s="8"/>
      <c r="BV65364" s="38"/>
    </row>
    <row r="65365" spans="44:74">
      <c r="AR65365" s="8"/>
      <c r="BV65365" s="38"/>
    </row>
    <row r="65366" spans="44:74">
      <c r="AR65366" s="8"/>
      <c r="BV65366" s="38"/>
    </row>
    <row r="65367" spans="44:74">
      <c r="AR65367" s="8"/>
      <c r="BV65367" s="38"/>
    </row>
    <row r="65368" spans="44:74">
      <c r="AR65368" s="8"/>
      <c r="BV65368" s="38"/>
    </row>
    <row r="65369" spans="44:74">
      <c r="AR65369" s="8"/>
      <c r="BV65369" s="38"/>
    </row>
    <row r="65370" spans="44:74">
      <c r="AR65370" s="8"/>
      <c r="BV65370" s="38"/>
    </row>
    <row r="65371" spans="44:74">
      <c r="AR65371" s="8"/>
      <c r="BV65371" s="38"/>
    </row>
    <row r="65372" spans="44:74">
      <c r="AR65372" s="8"/>
      <c r="BV65372" s="38"/>
    </row>
    <row r="65373" spans="44:74">
      <c r="AR65373" s="8"/>
      <c r="BV65373" s="38"/>
    </row>
    <row r="65374" spans="44:74">
      <c r="AR65374" s="8"/>
      <c r="BV65374" s="38"/>
    </row>
    <row r="65375" spans="44:74">
      <c r="AR65375" s="8"/>
      <c r="BV65375" s="38"/>
    </row>
    <row r="65376" spans="44:74">
      <c r="AR65376" s="8"/>
      <c r="BV65376" s="38"/>
    </row>
    <row r="65377" spans="44:74">
      <c r="AR65377" s="8"/>
      <c r="BV65377" s="38"/>
    </row>
    <row r="65378" spans="44:74">
      <c r="AR65378" s="8"/>
      <c r="BV65378" s="38"/>
    </row>
    <row r="65379" spans="44:74">
      <c r="AR65379" s="8"/>
      <c r="BV65379" s="38"/>
    </row>
    <row r="65380" spans="44:74">
      <c r="AR65380" s="8"/>
      <c r="BV65380" s="38"/>
    </row>
    <row r="65381" spans="44:74">
      <c r="AR65381" s="8"/>
      <c r="BV65381" s="38"/>
    </row>
    <row r="65382" spans="44:74">
      <c r="AR65382" s="8"/>
      <c r="BV65382" s="38"/>
    </row>
    <row r="65383" spans="44:74">
      <c r="AR65383" s="8"/>
      <c r="BV65383" s="38"/>
    </row>
    <row r="65384" spans="44:74">
      <c r="AR65384" s="8"/>
      <c r="BV65384" s="38"/>
    </row>
    <row r="65385" spans="44:74">
      <c r="AR65385" s="8"/>
      <c r="BV65385" s="38"/>
    </row>
    <row r="65386" spans="44:74">
      <c r="AR65386" s="8"/>
      <c r="BV65386" s="38"/>
    </row>
    <row r="65387" spans="44:74">
      <c r="AR65387" s="8"/>
      <c r="BV65387" s="38"/>
    </row>
    <row r="65388" spans="44:74">
      <c r="AR65388" s="8"/>
      <c r="BV65388" s="38"/>
    </row>
    <row r="65389" spans="44:74">
      <c r="AR65389" s="8"/>
      <c r="BV65389" s="38"/>
    </row>
    <row r="65390" spans="44:74">
      <c r="AR65390" s="8"/>
      <c r="BV65390" s="38"/>
    </row>
    <row r="65391" spans="44:74">
      <c r="AR65391" s="8"/>
      <c r="BV65391" s="38"/>
    </row>
    <row r="65392" spans="44:74">
      <c r="AR65392" s="8"/>
      <c r="BV65392" s="38"/>
    </row>
    <row r="65393" spans="44:74">
      <c r="AR65393" s="8"/>
      <c r="BV65393" s="38"/>
    </row>
    <row r="65394" spans="44:74">
      <c r="AR65394" s="8"/>
      <c r="BV65394" s="38"/>
    </row>
    <row r="65395" spans="44:74">
      <c r="AR65395" s="8"/>
      <c r="BV65395" s="38"/>
    </row>
    <row r="65396" spans="44:74">
      <c r="AR65396" s="8"/>
      <c r="BV65396" s="38"/>
    </row>
    <row r="65397" spans="44:74">
      <c r="AR65397" s="8"/>
      <c r="BV65397" s="38"/>
    </row>
    <row r="65398" spans="44:74">
      <c r="AR65398" s="8"/>
      <c r="BV65398" s="38"/>
    </row>
    <row r="65399" spans="44:74">
      <c r="AR65399" s="8"/>
      <c r="BV65399" s="38"/>
    </row>
    <row r="65400" spans="44:74">
      <c r="AR65400" s="8"/>
      <c r="BV65400" s="38"/>
    </row>
    <row r="65401" spans="44:74">
      <c r="AR65401" s="8"/>
      <c r="BV65401" s="38"/>
    </row>
    <row r="65402" spans="44:74">
      <c r="AR65402" s="8"/>
      <c r="BV65402" s="38"/>
    </row>
    <row r="65403" spans="44:74">
      <c r="AR65403" s="8"/>
      <c r="BV65403" s="38"/>
    </row>
    <row r="65404" spans="44:74">
      <c r="AR65404" s="8"/>
      <c r="BV65404" s="38"/>
    </row>
    <row r="65405" spans="44:74">
      <c r="AR65405" s="8"/>
      <c r="BV65405" s="38"/>
    </row>
    <row r="65406" spans="44:74">
      <c r="AR65406" s="8"/>
      <c r="BV65406" s="38"/>
    </row>
    <row r="65407" spans="44:74">
      <c r="AR65407" s="8"/>
      <c r="BV65407" s="38"/>
    </row>
    <row r="65408" spans="44:74">
      <c r="AR65408" s="8"/>
      <c r="BV65408" s="38"/>
    </row>
    <row r="65409" spans="44:74">
      <c r="AR65409" s="8"/>
      <c r="BV65409" s="38"/>
    </row>
    <row r="65410" spans="44:74">
      <c r="AR65410" s="8"/>
      <c r="BV65410" s="38"/>
    </row>
    <row r="65411" spans="44:74">
      <c r="AR65411" s="8"/>
      <c r="BV65411" s="38"/>
    </row>
    <row r="65412" spans="44:74">
      <c r="AR65412" s="8"/>
      <c r="BV65412" s="38"/>
    </row>
    <row r="65413" spans="44:74">
      <c r="AR65413" s="8"/>
      <c r="BV65413" s="38"/>
    </row>
    <row r="65414" spans="44:74">
      <c r="AR65414" s="8"/>
      <c r="BV65414" s="38"/>
    </row>
    <row r="65415" spans="44:74">
      <c r="AR65415" s="8"/>
      <c r="BV65415" s="38"/>
    </row>
    <row r="65416" spans="44:74">
      <c r="AR65416" s="8"/>
      <c r="BV65416" s="38"/>
    </row>
    <row r="65417" spans="44:74">
      <c r="AR65417" s="8"/>
      <c r="BV65417" s="38"/>
    </row>
    <row r="65418" spans="44:74">
      <c r="AR65418" s="8"/>
      <c r="BV65418" s="38"/>
    </row>
    <row r="65419" spans="44:74">
      <c r="AR65419" s="8"/>
      <c r="BV65419" s="38"/>
    </row>
    <row r="65420" spans="44:74">
      <c r="AR65420" s="8"/>
      <c r="BV65420" s="38"/>
    </row>
    <row r="65421" spans="44:74">
      <c r="AR65421" s="8"/>
      <c r="BV65421" s="38"/>
    </row>
    <row r="65422" spans="44:74">
      <c r="AR65422" s="8"/>
      <c r="BV65422" s="38"/>
    </row>
    <row r="65423" spans="44:74">
      <c r="AR65423" s="8"/>
      <c r="BV65423" s="38"/>
    </row>
    <row r="65424" spans="44:74">
      <c r="AR65424" s="8"/>
      <c r="BV65424" s="38"/>
    </row>
    <row r="65425" spans="44:74">
      <c r="AR65425" s="8"/>
      <c r="BV65425" s="38"/>
    </row>
    <row r="65426" spans="44:74">
      <c r="AR65426" s="8"/>
      <c r="BV65426" s="38"/>
    </row>
    <row r="65427" spans="44:74">
      <c r="AR65427" s="8"/>
      <c r="BV65427" s="38"/>
    </row>
    <row r="65428" spans="44:74">
      <c r="AR65428" s="8"/>
      <c r="BV65428" s="38"/>
    </row>
    <row r="65429" spans="44:74">
      <c r="AR65429" s="8"/>
      <c r="BV65429" s="38"/>
    </row>
    <row r="65430" spans="44:74">
      <c r="AR65430" s="8"/>
      <c r="BV65430" s="38"/>
    </row>
    <row r="65431" spans="44:74">
      <c r="AR65431" s="8"/>
      <c r="BV65431" s="38"/>
    </row>
    <row r="65432" spans="44:74">
      <c r="AR65432" s="8"/>
      <c r="BV65432" s="38"/>
    </row>
    <row r="65433" spans="44:74">
      <c r="AR65433" s="8"/>
      <c r="BV65433" s="38"/>
    </row>
    <row r="65434" spans="44:74">
      <c r="AR65434" s="8"/>
      <c r="BV65434" s="38"/>
    </row>
    <row r="65435" spans="44:74">
      <c r="AR65435" s="8"/>
      <c r="BV65435" s="38"/>
    </row>
    <row r="65436" spans="44:74">
      <c r="AR65436" s="8"/>
      <c r="BV65436" s="38"/>
    </row>
    <row r="65437" spans="44:74">
      <c r="AR65437" s="8"/>
      <c r="BV65437" s="38"/>
    </row>
    <row r="65438" spans="44:74">
      <c r="AR65438" s="8"/>
      <c r="BV65438" s="38"/>
    </row>
    <row r="65439" spans="44:74">
      <c r="AR65439" s="8"/>
      <c r="BV65439" s="38"/>
    </row>
    <row r="65440" spans="44:74">
      <c r="AR65440" s="8"/>
      <c r="BV65440" s="38"/>
    </row>
    <row r="65441" spans="44:74">
      <c r="AR65441" s="8"/>
      <c r="BV65441" s="38"/>
    </row>
    <row r="65442" spans="44:74">
      <c r="AR65442" s="8"/>
      <c r="BV65442" s="38"/>
    </row>
    <row r="65443" spans="44:74">
      <c r="AR65443" s="8"/>
      <c r="BV65443" s="38"/>
    </row>
    <row r="65444" spans="44:74">
      <c r="AR65444" s="8"/>
      <c r="BV65444" s="38"/>
    </row>
    <row r="65445" spans="44:74">
      <c r="AR65445" s="8"/>
      <c r="BV65445" s="38"/>
    </row>
    <row r="65446" spans="44:74">
      <c r="AR65446" s="8"/>
      <c r="BV65446" s="38"/>
    </row>
    <row r="65447" spans="44:74">
      <c r="AR65447" s="8"/>
      <c r="BV65447" s="38"/>
    </row>
    <row r="65448" spans="44:74">
      <c r="AR65448" s="8"/>
      <c r="BV65448" s="38"/>
    </row>
    <row r="65449" spans="44:74">
      <c r="AR65449" s="8"/>
      <c r="BV65449" s="38"/>
    </row>
    <row r="65450" spans="44:74">
      <c r="AR65450" s="8"/>
      <c r="BV65450" s="38"/>
    </row>
    <row r="65451" spans="44:74">
      <c r="AR65451" s="8"/>
      <c r="BV65451" s="38"/>
    </row>
    <row r="65452" spans="44:74">
      <c r="AR65452" s="8"/>
      <c r="BV65452" s="38"/>
    </row>
    <row r="65453" spans="44:74">
      <c r="AR65453" s="8"/>
      <c r="BV65453" s="38"/>
    </row>
    <row r="65454" spans="44:74">
      <c r="AR65454" s="8"/>
      <c r="BV65454" s="38"/>
    </row>
    <row r="65455" spans="44:74">
      <c r="AR65455" s="8"/>
      <c r="BV65455" s="38"/>
    </row>
    <row r="65456" spans="44:74">
      <c r="AR65456" s="8"/>
      <c r="BV65456" s="38"/>
    </row>
    <row r="65457" spans="44:74">
      <c r="AR65457" s="8"/>
      <c r="BV65457" s="38"/>
    </row>
    <row r="65458" spans="44:74">
      <c r="AR65458" s="8"/>
      <c r="BV65458" s="38"/>
    </row>
    <row r="65459" spans="44:74">
      <c r="AR65459" s="8"/>
      <c r="BV65459" s="38"/>
    </row>
    <row r="65460" spans="44:74">
      <c r="AR65460" s="8"/>
      <c r="BV65460" s="38"/>
    </row>
    <row r="65461" spans="44:74">
      <c r="AR65461" s="8"/>
      <c r="BV65461" s="38"/>
    </row>
    <row r="65462" spans="44:74">
      <c r="AR65462" s="8"/>
      <c r="BV65462" s="38"/>
    </row>
    <row r="65463" spans="44:74">
      <c r="AR65463" s="8"/>
      <c r="BV65463" s="38"/>
    </row>
    <row r="65464" spans="44:74">
      <c r="AR65464" s="8"/>
      <c r="BV65464" s="38"/>
    </row>
    <row r="65465" spans="44:74">
      <c r="AR65465" s="8"/>
      <c r="BV65465" s="38"/>
    </row>
    <row r="65466" spans="44:74">
      <c r="AR65466" s="8"/>
      <c r="BV65466" s="38"/>
    </row>
    <row r="65467" spans="44:74">
      <c r="AR65467" s="8"/>
      <c r="BV65467" s="38"/>
    </row>
    <row r="65468" spans="44:74">
      <c r="AR65468" s="8"/>
      <c r="BV65468" s="38"/>
    </row>
    <row r="65469" spans="44:74">
      <c r="AR65469" s="8"/>
      <c r="BV65469" s="38"/>
    </row>
    <row r="65470" spans="44:74">
      <c r="AR65470" s="8"/>
      <c r="BV65470" s="38"/>
    </row>
    <row r="65471" spans="44:74">
      <c r="AR65471" s="8"/>
      <c r="BV65471" s="38"/>
    </row>
    <row r="65472" spans="44:74">
      <c r="AR65472" s="8"/>
      <c r="BV65472" s="38"/>
    </row>
    <row r="65473" spans="44:74">
      <c r="AR65473" s="8"/>
      <c r="BV65473" s="38"/>
    </row>
    <row r="65474" spans="44:74">
      <c r="AR65474" s="8"/>
      <c r="BV65474" s="38"/>
    </row>
    <row r="65475" spans="44:74">
      <c r="AR65475" s="8"/>
      <c r="BV65475" s="38"/>
    </row>
    <row r="65476" spans="44:74">
      <c r="AR65476" s="8"/>
      <c r="BV65476" s="38"/>
    </row>
    <row r="65477" spans="44:74">
      <c r="AR65477" s="8"/>
      <c r="BV65477" s="38"/>
    </row>
    <row r="65478" spans="44:74">
      <c r="AR65478" s="8"/>
      <c r="BV65478" s="38"/>
    </row>
    <row r="65479" spans="44:74">
      <c r="AR65479" s="8"/>
      <c r="BV65479" s="38"/>
    </row>
    <row r="65480" spans="44:74">
      <c r="AR65480" s="8"/>
      <c r="BV65480" s="38"/>
    </row>
    <row r="65481" spans="44:74">
      <c r="AR65481" s="8"/>
      <c r="BV65481" s="38"/>
    </row>
    <row r="65482" spans="44:74">
      <c r="AR65482" s="8"/>
      <c r="BV65482" s="38"/>
    </row>
    <row r="65483" spans="44:74">
      <c r="AR65483" s="8"/>
      <c r="BV65483" s="38"/>
    </row>
    <row r="65484" spans="44:74">
      <c r="AR65484" s="8"/>
      <c r="BV65484" s="38"/>
    </row>
    <row r="65485" spans="44:74">
      <c r="AR65485" s="8"/>
      <c r="BV65485" s="38"/>
    </row>
    <row r="65486" spans="44:74">
      <c r="AR65486" s="8"/>
      <c r="BV65486" s="38"/>
    </row>
    <row r="65487" spans="44:74">
      <c r="AR65487" s="8"/>
      <c r="BV65487" s="38"/>
    </row>
    <row r="65488" spans="44:74">
      <c r="AR65488" s="8"/>
      <c r="BV65488" s="38"/>
    </row>
    <row r="65489" spans="44:74">
      <c r="AR65489" s="8"/>
      <c r="BV65489" s="38"/>
    </row>
    <row r="65490" spans="44:74">
      <c r="AR65490" s="8"/>
      <c r="BV65490" s="38"/>
    </row>
    <row r="65491" spans="44:74">
      <c r="AR65491" s="8"/>
      <c r="BV65491" s="38"/>
    </row>
    <row r="65492" spans="44:74">
      <c r="AR65492" s="8"/>
      <c r="BV65492" s="38"/>
    </row>
    <row r="65493" spans="44:74">
      <c r="AR65493" s="8"/>
      <c r="BV65493" s="38"/>
    </row>
    <row r="65494" spans="44:74">
      <c r="AR65494" s="8"/>
      <c r="BV65494" s="38"/>
    </row>
    <row r="65495" spans="44:74">
      <c r="AR65495" s="8"/>
      <c r="BV65495" s="38"/>
    </row>
    <row r="65496" spans="44:74">
      <c r="AR65496" s="8"/>
      <c r="BV65496" s="38"/>
    </row>
    <row r="65497" spans="44:74">
      <c r="AR65497" s="8"/>
      <c r="BV65497" s="38"/>
    </row>
    <row r="65498" spans="44:74">
      <c r="AR65498" s="8"/>
      <c r="BV65498" s="38"/>
    </row>
    <row r="65499" spans="44:74">
      <c r="AR65499" s="8"/>
      <c r="BV65499" s="38"/>
    </row>
    <row r="65500" spans="44:74">
      <c r="AR65500" s="8"/>
      <c r="BV65500" s="38"/>
    </row>
    <row r="65501" spans="44:74">
      <c r="AR65501" s="8"/>
      <c r="BV65501" s="38"/>
    </row>
    <row r="65502" spans="44:74">
      <c r="AR65502" s="8"/>
      <c r="BV65502" s="38"/>
    </row>
    <row r="65503" spans="44:74">
      <c r="AR65503" s="8"/>
      <c r="BV65503" s="38"/>
    </row>
    <row r="65504" spans="44:74">
      <c r="AR65504" s="8"/>
      <c r="BV65504" s="38"/>
    </row>
    <row r="65505" spans="44:74">
      <c r="AR65505" s="8"/>
      <c r="BV65505" s="38"/>
    </row>
    <row r="65506" spans="44:74">
      <c r="AR65506" s="8"/>
      <c r="BV65506" s="38"/>
    </row>
    <row r="65507" spans="44:74">
      <c r="AR65507" s="8"/>
      <c r="BV65507" s="38"/>
    </row>
    <row r="65508" spans="44:74">
      <c r="AR65508" s="8"/>
      <c r="BV65508" s="38"/>
    </row>
    <row r="65509" spans="44:74">
      <c r="AR65509" s="8"/>
      <c r="BV65509" s="38"/>
    </row>
    <row r="65510" spans="44:74">
      <c r="AR65510" s="8"/>
      <c r="BV65510" s="38"/>
    </row>
    <row r="65511" spans="44:74">
      <c r="AR65511" s="8"/>
      <c r="BV65511" s="38"/>
    </row>
    <row r="65512" spans="44:74">
      <c r="AR65512" s="8"/>
      <c r="BV65512" s="38"/>
    </row>
    <row r="65513" spans="44:74">
      <c r="AR65513" s="8"/>
      <c r="BV65513" s="38"/>
    </row>
    <row r="65514" spans="44:74">
      <c r="AR65514" s="8"/>
      <c r="BV65514" s="38"/>
    </row>
    <row r="65515" spans="44:74">
      <c r="AR65515" s="8"/>
      <c r="BV65515" s="38"/>
    </row>
    <row r="65516" spans="44:74">
      <c r="AR65516" s="8"/>
      <c r="BV65516" s="38"/>
    </row>
    <row r="65517" spans="44:74">
      <c r="AR65517" s="8"/>
      <c r="BV65517" s="38"/>
    </row>
    <row r="65518" spans="44:74">
      <c r="AR65518" s="8"/>
      <c r="BV65518" s="38"/>
    </row>
    <row r="65519" spans="44:74">
      <c r="AR65519" s="8"/>
      <c r="BV65519" s="38"/>
    </row>
    <row r="65520" spans="44:74">
      <c r="AR65520" s="8"/>
      <c r="BV65520" s="38"/>
    </row>
    <row r="65521" spans="44:74">
      <c r="AR65521" s="8"/>
      <c r="BV65521" s="38"/>
    </row>
    <row r="65522" spans="44:74">
      <c r="AR65522" s="8"/>
      <c r="BV65522" s="38"/>
    </row>
    <row r="65523" spans="44:74">
      <c r="AR65523" s="8"/>
      <c r="BV65523" s="38"/>
    </row>
    <row r="65524" spans="44:74">
      <c r="AR65524" s="8"/>
      <c r="BV65524" s="38"/>
    </row>
    <row r="65525" spans="44:74">
      <c r="AR65525" s="8"/>
      <c r="BV65525" s="38"/>
    </row>
    <row r="65526" spans="44:74">
      <c r="AR65526" s="8"/>
      <c r="BV65526" s="38"/>
    </row>
    <row r="65527" spans="44:74">
      <c r="AR65527" s="8"/>
      <c r="BV65527" s="38"/>
    </row>
    <row r="65528" spans="44:74">
      <c r="AR65528" s="8"/>
      <c r="BV65528" s="38"/>
    </row>
    <row r="65529" spans="44:74">
      <c r="AR65529" s="8"/>
      <c r="BV65529" s="38"/>
    </row>
    <row r="65530" spans="44:74">
      <c r="AR65530" s="8"/>
      <c r="BV65530" s="38"/>
    </row>
    <row r="65531" spans="44:74">
      <c r="AR65531" s="8"/>
      <c r="BV65531" s="38"/>
    </row>
    <row r="65532" spans="44:74">
      <c r="AR65532" s="8"/>
      <c r="BV65532" s="38"/>
    </row>
    <row r="65533" spans="44:74">
      <c r="AR65533" s="8"/>
      <c r="BV65533" s="38"/>
    </row>
    <row r="65534" spans="44:74">
      <c r="AR65534" s="8"/>
      <c r="BV65534" s="38"/>
    </row>
  </sheetData>
  <mergeCells count="2">
    <mergeCell ref="A88:A89"/>
    <mergeCell ref="B88:B89"/>
  </mergeCells>
  <phoneticPr fontId="7" type="noConversion"/>
  <conditionalFormatting sqref="AR87:BU308">
    <cfRule type="cellIs" dxfId="4" priority="1889" operator="notEqual">
      <formula>#REF!</formula>
    </cfRule>
  </conditionalFormatting>
  <conditionalFormatting sqref="AF13:AF14">
    <cfRule type="cellIs" dxfId="3" priority="1" stopIfTrue="1" operator="notEqual">
      <formula>AG12</formula>
    </cfRule>
  </conditionalFormatting>
  <conditionalFormatting sqref="AE50:AE55">
    <cfRule type="cellIs" dxfId="2" priority="2" stopIfTrue="1" operator="notEqual">
      <formula>AH49</formula>
    </cfRule>
  </conditionalFormatting>
  <conditionalFormatting sqref="AD50:AD55">
    <cfRule type="cellIs" dxfId="1" priority="3" stopIfTrue="1" operator="notEqual">
      <formula>AI49</formula>
    </cfRule>
  </conditionalFormatting>
  <conditionalFormatting sqref="AC50:AC55">
    <cfRule type="cellIs" dxfId="0" priority="4" stopIfTrue="1" operator="notEqual">
      <formula>AJ49</formula>
    </cfRule>
  </conditionalFormatting>
  <hyperlinks>
    <hyperlink ref="B1" location="Index!A1" display="Index" xr:uid="{00000000-0004-0000-0400-000000000000}"/>
  </hyperlinks>
  <pageMargins left="0.51181102362204722" right="0.51181102362204722" top="0.78740157480314965" bottom="0.78740157480314965" header="0.31496062992125984" footer="0.31496062992125984"/>
  <pageSetup paperSize="9" scale="75"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0050"/>
  </sheetPr>
  <dimension ref="A1:AU32"/>
  <sheetViews>
    <sheetView zoomScaleNormal="100" workbookViewId="0">
      <pane xSplit="1" topLeftCell="AD1" activePane="topRight" state="frozen"/>
      <selection pane="topRight"/>
    </sheetView>
  </sheetViews>
  <sheetFormatPr defaultRowHeight="15"/>
  <cols>
    <col min="1" max="1" width="72.42578125" customWidth="1"/>
    <col min="2" max="3" width="13.140625" customWidth="1"/>
    <col min="4" max="8" width="13.28515625" customWidth="1"/>
    <col min="9" max="11" width="13.42578125" customWidth="1"/>
    <col min="12" max="17" width="13.42578125" style="171" customWidth="1"/>
    <col min="18" max="18" width="13.28515625" style="171" customWidth="1"/>
    <col min="19" max="23" width="13.42578125" style="171" customWidth="1"/>
    <col min="24" max="25" width="13.140625" style="171" customWidth="1"/>
    <col min="26" max="42" width="13.42578125" style="171" customWidth="1"/>
  </cols>
  <sheetData>
    <row r="1" spans="1:47" ht="57" customHeight="1">
      <c r="A1" s="145" t="s">
        <v>379</v>
      </c>
      <c r="B1" s="145"/>
      <c r="C1" s="145"/>
      <c r="D1" s="135"/>
      <c r="G1" s="135"/>
      <c r="H1" s="135"/>
      <c r="J1" s="135"/>
      <c r="K1" s="135"/>
      <c r="L1" s="172"/>
      <c r="N1" s="172"/>
      <c r="O1" s="172"/>
      <c r="P1" s="172"/>
      <c r="R1" s="172"/>
      <c r="S1" s="172"/>
      <c r="V1" s="172"/>
      <c r="W1" s="170"/>
      <c r="X1" s="170"/>
      <c r="Y1" s="170"/>
    </row>
    <row r="2" spans="1:47">
      <c r="A2" s="144" t="s">
        <v>527</v>
      </c>
      <c r="B2" s="184" t="s">
        <v>755</v>
      </c>
      <c r="C2" s="184" t="s">
        <v>754</v>
      </c>
      <c r="D2" s="184" t="s">
        <v>753</v>
      </c>
      <c r="E2" s="184" t="s">
        <v>752</v>
      </c>
      <c r="F2" s="184" t="s">
        <v>343</v>
      </c>
      <c r="G2" s="184" t="s">
        <v>751</v>
      </c>
      <c r="H2" s="184" t="s">
        <v>750</v>
      </c>
      <c r="I2" s="184" t="s">
        <v>749</v>
      </c>
      <c r="J2" s="184" t="s">
        <v>748</v>
      </c>
      <c r="K2" s="184" t="s">
        <v>349</v>
      </c>
      <c r="L2" s="364" t="s">
        <v>747</v>
      </c>
      <c r="M2" s="364" t="s">
        <v>746</v>
      </c>
      <c r="N2" s="364" t="s">
        <v>745</v>
      </c>
      <c r="O2" s="364" t="s">
        <v>744</v>
      </c>
      <c r="P2" s="364" t="s">
        <v>354</v>
      </c>
      <c r="Q2" s="364" t="s">
        <v>743</v>
      </c>
      <c r="R2" s="364" t="s">
        <v>742</v>
      </c>
      <c r="S2" s="364" t="s">
        <v>741</v>
      </c>
      <c r="T2" s="364" t="s">
        <v>740</v>
      </c>
      <c r="U2" s="364" t="s">
        <v>359</v>
      </c>
      <c r="V2" s="364" t="s">
        <v>739</v>
      </c>
      <c r="W2" s="364" t="s">
        <v>628</v>
      </c>
      <c r="X2" s="364" t="s">
        <v>919</v>
      </c>
      <c r="Y2" s="364" t="s">
        <v>1074</v>
      </c>
      <c r="Z2" s="364" t="s">
        <v>1062</v>
      </c>
      <c r="AA2" s="364" t="s">
        <v>1087</v>
      </c>
      <c r="AB2" s="364" t="s">
        <v>1145</v>
      </c>
      <c r="AC2" s="364" t="s">
        <v>1146</v>
      </c>
      <c r="AD2" s="364" t="s">
        <v>1153</v>
      </c>
      <c r="AE2" s="364" t="s">
        <v>1152</v>
      </c>
      <c r="AF2" s="364" t="s">
        <v>1167</v>
      </c>
      <c r="AG2" s="364" t="s">
        <v>1168</v>
      </c>
      <c r="AH2" s="364" t="s">
        <v>1166</v>
      </c>
      <c r="AI2" s="364" t="s">
        <v>1177</v>
      </c>
      <c r="AJ2" s="364" t="s">
        <v>1179</v>
      </c>
      <c r="AK2" s="364" t="s">
        <v>1180</v>
      </c>
      <c r="AL2" s="364" t="s">
        <v>1232</v>
      </c>
      <c r="AM2" s="364" t="s">
        <v>1204</v>
      </c>
      <c r="AN2" s="364" t="s">
        <v>1220</v>
      </c>
      <c r="AO2" s="364" t="s">
        <v>1221</v>
      </c>
      <c r="AP2" s="364" t="s">
        <v>1214</v>
      </c>
    </row>
    <row r="3" spans="1:47" s="64" customFormat="1">
      <c r="A3" s="133" t="s">
        <v>1195</v>
      </c>
      <c r="B3" s="231">
        <v>2143509</v>
      </c>
      <c r="C3" s="231">
        <v>2513374</v>
      </c>
      <c r="D3" s="231">
        <v>2445158</v>
      </c>
      <c r="E3" s="231">
        <v>2449736</v>
      </c>
      <c r="F3" s="231">
        <v>9551777</v>
      </c>
      <c r="G3" s="231">
        <v>2264697</v>
      </c>
      <c r="H3" s="231">
        <v>2258278</v>
      </c>
      <c r="I3" s="231">
        <v>2589498</v>
      </c>
      <c r="J3" s="231">
        <v>1992941</v>
      </c>
      <c r="K3" s="231">
        <v>9105414</v>
      </c>
      <c r="L3" s="231">
        <v>2921366</v>
      </c>
      <c r="M3" s="231">
        <v>2037345</v>
      </c>
      <c r="N3" s="231">
        <v>1763854</v>
      </c>
      <c r="O3" s="231">
        <v>1510605</v>
      </c>
      <c r="P3" s="231">
        <v>8233170</v>
      </c>
      <c r="Q3" s="231">
        <v>1939918</v>
      </c>
      <c r="R3" s="231">
        <v>1291712</v>
      </c>
      <c r="S3" s="231">
        <v>2446749</v>
      </c>
      <c r="T3" s="231">
        <v>2533797</v>
      </c>
      <c r="U3" s="231">
        <v>8212176</v>
      </c>
      <c r="V3" s="231">
        <v>2326131</v>
      </c>
      <c r="W3" s="231">
        <v>3387597</v>
      </c>
      <c r="X3" s="231">
        <v>3646329</v>
      </c>
      <c r="Y3" s="231">
        <v>3632453</v>
      </c>
      <c r="Z3" s="231">
        <v>12992510</v>
      </c>
      <c r="AA3" s="231">
        <v>3681914</v>
      </c>
      <c r="AB3" s="231">
        <f>AC3-AA3</f>
        <v>3767509</v>
      </c>
      <c r="AC3" s="231">
        <v>7449423</v>
      </c>
      <c r="AD3" s="231">
        <f>AE3-AC3</f>
        <v>4135266</v>
      </c>
      <c r="AE3" s="231">
        <v>11584689</v>
      </c>
      <c r="AF3" s="231">
        <f>AG3-AD3</f>
        <v>4149362</v>
      </c>
      <c r="AG3" s="231">
        <f>AH3-AC3</f>
        <v>8284628</v>
      </c>
      <c r="AH3" s="231">
        <v>15734051</v>
      </c>
      <c r="AI3" s="231">
        <v>3947862</v>
      </c>
      <c r="AJ3" s="231">
        <f>AK3-AI3</f>
        <v>4300116</v>
      </c>
      <c r="AK3" s="231">
        <v>8247978</v>
      </c>
      <c r="AL3" s="362">
        <f>AM3-AK3</f>
        <v>4111743</v>
      </c>
      <c r="AM3" s="231">
        <v>12359721</v>
      </c>
      <c r="AN3" s="231">
        <f>AP3-AM3</f>
        <v>4912254</v>
      </c>
      <c r="AO3" s="231">
        <v>9023997</v>
      </c>
      <c r="AP3" s="231">
        <v>17271975</v>
      </c>
      <c r="AQ3" s="362"/>
      <c r="AR3" s="231"/>
      <c r="AS3" s="231"/>
      <c r="AT3" s="231"/>
      <c r="AU3" s="231"/>
    </row>
    <row r="4" spans="1:47">
      <c r="A4" s="146" t="s">
        <v>1083</v>
      </c>
      <c r="B4" s="229">
        <v>1610083</v>
      </c>
      <c r="C4" s="229">
        <v>1653451</v>
      </c>
      <c r="D4" s="229">
        <v>1589675</v>
      </c>
      <c r="E4" s="229">
        <v>1891300</v>
      </c>
      <c r="F4" s="229">
        <v>6744509</v>
      </c>
      <c r="G4" s="229">
        <v>1624624</v>
      </c>
      <c r="H4" s="229">
        <v>1708864</v>
      </c>
      <c r="I4" s="229">
        <v>1729285</v>
      </c>
      <c r="J4" s="229">
        <v>1617508</v>
      </c>
      <c r="K4" s="229">
        <v>6680281</v>
      </c>
      <c r="L4" s="229">
        <v>1526007</v>
      </c>
      <c r="M4" s="229">
        <v>1473619</v>
      </c>
      <c r="N4" s="229">
        <v>1404559</v>
      </c>
      <c r="O4" s="229">
        <v>1555280</v>
      </c>
      <c r="P4" s="229">
        <v>5959465</v>
      </c>
      <c r="Q4" s="229">
        <v>1334427</v>
      </c>
      <c r="R4" s="229">
        <v>1401349</v>
      </c>
      <c r="S4" s="229">
        <v>1440039</v>
      </c>
      <c r="T4" s="229">
        <v>1527619</v>
      </c>
      <c r="U4" s="229">
        <v>5703434</v>
      </c>
      <c r="V4" s="229">
        <v>1572979</v>
      </c>
      <c r="W4" s="229">
        <v>1764236</v>
      </c>
      <c r="X4" s="229">
        <v>1876992</v>
      </c>
      <c r="Y4" s="229">
        <v>2010163</v>
      </c>
      <c r="Z4" s="229">
        <v>7224370</v>
      </c>
      <c r="AA4" s="229">
        <v>2052494</v>
      </c>
      <c r="AB4" s="229">
        <f t="shared" ref="AB4:AB31" si="0">AC4-AA4</f>
        <v>2214277</v>
      </c>
      <c r="AC4" s="229">
        <v>4266771</v>
      </c>
      <c r="AD4" s="229">
        <f t="shared" ref="AD4:AD31" si="1">AE4-AC4</f>
        <v>2248015</v>
      </c>
      <c r="AE4" s="229">
        <v>6514786</v>
      </c>
      <c r="AF4" s="229">
        <f t="shared" ref="AF4:AF31" si="2">AG4-AD4</f>
        <v>2345614</v>
      </c>
      <c r="AG4" s="229">
        <f t="shared" ref="AG4:AG31" si="3">AH4-AC4</f>
        <v>4593629</v>
      </c>
      <c r="AH4" s="229">
        <v>8860400</v>
      </c>
      <c r="AI4" s="229">
        <v>2269626</v>
      </c>
      <c r="AJ4" s="229">
        <f t="shared" ref="AJ4:AJ31" si="4">AK4-AI4</f>
        <v>2307554</v>
      </c>
      <c r="AK4" s="229">
        <v>4577180</v>
      </c>
      <c r="AL4" s="229">
        <f t="shared" ref="AL4:AL32" si="5">AM4-AK4</f>
        <v>2267792</v>
      </c>
      <c r="AM4" s="229">
        <v>6844972</v>
      </c>
      <c r="AN4" s="229">
        <f t="shared" ref="AN4:AN31" si="6">AP4-AM4</f>
        <v>2527259</v>
      </c>
      <c r="AO4" s="229">
        <v>4795051</v>
      </c>
      <c r="AP4" s="229">
        <v>9372231</v>
      </c>
      <c r="AQ4" s="229"/>
      <c r="AR4" s="229"/>
      <c r="AS4" s="229"/>
      <c r="AT4" s="229"/>
      <c r="AU4" s="229"/>
    </row>
    <row r="5" spans="1:47">
      <c r="A5" s="146" t="s">
        <v>385</v>
      </c>
      <c r="B5" s="229">
        <v>385882</v>
      </c>
      <c r="C5" s="229">
        <v>354239</v>
      </c>
      <c r="D5" s="229">
        <v>500554</v>
      </c>
      <c r="E5" s="229">
        <v>373765</v>
      </c>
      <c r="F5" s="229">
        <v>1614440</v>
      </c>
      <c r="G5" s="229">
        <v>378250</v>
      </c>
      <c r="H5" s="229">
        <v>303978</v>
      </c>
      <c r="I5" s="229">
        <v>410517</v>
      </c>
      <c r="J5" s="229">
        <v>330307</v>
      </c>
      <c r="K5" s="229">
        <v>1423052</v>
      </c>
      <c r="L5" s="229">
        <v>261824</v>
      </c>
      <c r="M5" s="229">
        <v>249121</v>
      </c>
      <c r="N5" s="229">
        <v>147179</v>
      </c>
      <c r="O5" s="229">
        <v>178174</v>
      </c>
      <c r="P5" s="229">
        <v>836298</v>
      </c>
      <c r="Q5" s="229">
        <v>204021</v>
      </c>
      <c r="R5" s="229">
        <v>344136</v>
      </c>
      <c r="S5" s="229">
        <v>564910</v>
      </c>
      <c r="T5" s="229">
        <v>827933</v>
      </c>
      <c r="U5" s="229">
        <v>1941000</v>
      </c>
      <c r="V5" s="229">
        <v>1072460</v>
      </c>
      <c r="W5" s="229">
        <v>1257146</v>
      </c>
      <c r="X5" s="229">
        <v>1515868</v>
      </c>
      <c r="Y5" s="229">
        <v>1337141</v>
      </c>
      <c r="Z5" s="229">
        <v>5182615</v>
      </c>
      <c r="AA5" s="229">
        <v>1363588</v>
      </c>
      <c r="AB5" s="229">
        <f t="shared" si="0"/>
        <v>1405927</v>
      </c>
      <c r="AC5" s="229">
        <v>2769515</v>
      </c>
      <c r="AD5" s="229">
        <f t="shared" si="1"/>
        <v>1478552</v>
      </c>
      <c r="AE5" s="229">
        <v>4248067</v>
      </c>
      <c r="AF5" s="229">
        <f t="shared" si="2"/>
        <v>1358520</v>
      </c>
      <c r="AG5" s="229">
        <f t="shared" si="3"/>
        <v>2837072</v>
      </c>
      <c r="AH5" s="229">
        <v>5606587</v>
      </c>
      <c r="AI5" s="229">
        <v>1299886</v>
      </c>
      <c r="AJ5" s="229">
        <f t="shared" si="4"/>
        <v>1370374</v>
      </c>
      <c r="AK5" s="229">
        <v>2670260</v>
      </c>
      <c r="AL5" s="229">
        <f t="shared" si="5"/>
        <v>1544346</v>
      </c>
      <c r="AM5" s="229">
        <v>4214606</v>
      </c>
      <c r="AN5" s="229">
        <f t="shared" si="6"/>
        <v>1586819</v>
      </c>
      <c r="AO5" s="229">
        <v>3131165</v>
      </c>
      <c r="AP5" s="229">
        <v>5801425</v>
      </c>
      <c r="AQ5" s="229"/>
      <c r="AR5" s="229"/>
      <c r="AS5" s="229"/>
      <c r="AT5" s="229"/>
      <c r="AU5" s="229"/>
    </row>
    <row r="6" spans="1:47">
      <c r="A6" s="146" t="s">
        <v>528</v>
      </c>
      <c r="B6" s="229">
        <v>-70339</v>
      </c>
      <c r="C6" s="229">
        <v>191748</v>
      </c>
      <c r="D6" s="229">
        <v>91750</v>
      </c>
      <c r="E6" s="229">
        <v>4467</v>
      </c>
      <c r="F6" s="229">
        <v>217626</v>
      </c>
      <c r="G6" s="229">
        <v>7426</v>
      </c>
      <c r="H6" s="229">
        <v>49143</v>
      </c>
      <c r="I6" s="229">
        <v>171642</v>
      </c>
      <c r="J6" s="229">
        <v>-96115</v>
      </c>
      <c r="K6" s="229">
        <v>132096</v>
      </c>
      <c r="L6" s="229">
        <v>758150</v>
      </c>
      <c r="M6" s="229">
        <v>179894</v>
      </c>
      <c r="N6" s="229">
        <v>65675</v>
      </c>
      <c r="O6" s="229">
        <v>-220943</v>
      </c>
      <c r="P6" s="229">
        <v>782776</v>
      </c>
      <c r="Q6" s="229">
        <v>290983</v>
      </c>
      <c r="R6" s="229">
        <v>-488837</v>
      </c>
      <c r="S6" s="229">
        <v>278153</v>
      </c>
      <c r="T6" s="229">
        <v>-17304</v>
      </c>
      <c r="U6" s="229">
        <v>62995</v>
      </c>
      <c r="V6" s="229">
        <v>-557472</v>
      </c>
      <c r="W6" s="229">
        <v>-20823</v>
      </c>
      <c r="X6" s="229">
        <v>-127603</v>
      </c>
      <c r="Y6" s="229">
        <v>-19331</v>
      </c>
      <c r="Z6" s="229">
        <v>-725229</v>
      </c>
      <c r="AA6" s="229">
        <v>-76783</v>
      </c>
      <c r="AB6" s="229">
        <f t="shared" si="0"/>
        <v>-190211</v>
      </c>
      <c r="AC6" s="229">
        <v>-266994</v>
      </c>
      <c r="AD6" s="229">
        <f t="shared" si="1"/>
        <v>11234</v>
      </c>
      <c r="AE6" s="229">
        <v>-255760</v>
      </c>
      <c r="AF6" s="229">
        <f t="shared" si="2"/>
        <v>142369</v>
      </c>
      <c r="AG6" s="229">
        <f t="shared" si="3"/>
        <v>153603</v>
      </c>
      <c r="AH6" s="229">
        <v>-113391</v>
      </c>
      <c r="AI6" s="229">
        <v>28930</v>
      </c>
      <c r="AJ6" s="229">
        <f t="shared" si="4"/>
        <v>176862</v>
      </c>
      <c r="AK6" s="229">
        <v>205792</v>
      </c>
      <c r="AL6" s="229">
        <f t="shared" si="5"/>
        <v>-25163</v>
      </c>
      <c r="AM6" s="229">
        <v>180629</v>
      </c>
      <c r="AN6" s="229">
        <f t="shared" si="6"/>
        <v>215514</v>
      </c>
      <c r="AO6" s="229">
        <v>190351</v>
      </c>
      <c r="AP6" s="229">
        <v>396143</v>
      </c>
      <c r="AQ6" s="229"/>
      <c r="AR6" s="229"/>
      <c r="AS6" s="229"/>
      <c r="AT6" s="229"/>
      <c r="AU6" s="229"/>
    </row>
    <row r="7" spans="1:47">
      <c r="A7" s="146" t="s">
        <v>529</v>
      </c>
      <c r="B7" s="229">
        <v>27411</v>
      </c>
      <c r="C7" s="229">
        <v>126337</v>
      </c>
      <c r="D7" s="229">
        <v>70743</v>
      </c>
      <c r="E7" s="229">
        <v>-11170</v>
      </c>
      <c r="F7" s="229">
        <v>213321</v>
      </c>
      <c r="G7" s="229">
        <v>63501</v>
      </c>
      <c r="H7" s="229">
        <v>1585</v>
      </c>
      <c r="I7" s="229">
        <v>88733</v>
      </c>
      <c r="J7" s="229">
        <v>-16065</v>
      </c>
      <c r="K7" s="229">
        <v>137754</v>
      </c>
      <c r="L7" s="229">
        <v>244947</v>
      </c>
      <c r="M7" s="229">
        <v>68793</v>
      </c>
      <c r="N7" s="229">
        <v>92511</v>
      </c>
      <c r="O7" s="229">
        <v>-54464</v>
      </c>
      <c r="P7" s="229">
        <v>351787</v>
      </c>
      <c r="Q7" s="229">
        <v>56892</v>
      </c>
      <c r="R7" s="229">
        <v>-37982</v>
      </c>
      <c r="S7" s="229">
        <v>57078</v>
      </c>
      <c r="T7" s="229">
        <v>28736</v>
      </c>
      <c r="U7" s="229">
        <v>104724</v>
      </c>
      <c r="V7" s="229">
        <v>9699</v>
      </c>
      <c r="W7" s="229">
        <v>110205</v>
      </c>
      <c r="X7" s="229">
        <v>54160</v>
      </c>
      <c r="Y7" s="229">
        <v>-17133</v>
      </c>
      <c r="Z7" s="229">
        <v>156931</v>
      </c>
      <c r="AA7" s="229">
        <v>18362</v>
      </c>
      <c r="AB7" s="229">
        <f t="shared" si="0"/>
        <v>18002</v>
      </c>
      <c r="AC7" s="229">
        <v>36364</v>
      </c>
      <c r="AD7" s="229">
        <f t="shared" si="1"/>
        <v>62380</v>
      </c>
      <c r="AE7" s="229">
        <v>98744</v>
      </c>
      <c r="AF7" s="229">
        <f t="shared" si="2"/>
        <v>-9362</v>
      </c>
      <c r="AG7" s="229">
        <f t="shared" si="3"/>
        <v>53018</v>
      </c>
      <c r="AH7" s="229">
        <v>89382</v>
      </c>
      <c r="AI7" s="229">
        <v>54342</v>
      </c>
      <c r="AJ7" s="229">
        <f t="shared" si="4"/>
        <v>159871</v>
      </c>
      <c r="AK7" s="229">
        <v>214213</v>
      </c>
      <c r="AL7" s="229">
        <f t="shared" si="5"/>
        <v>28021</v>
      </c>
      <c r="AM7" s="229">
        <v>242234</v>
      </c>
      <c r="AN7" s="229">
        <f t="shared" si="6"/>
        <v>268411</v>
      </c>
      <c r="AO7" s="229">
        <v>296432</v>
      </c>
      <c r="AP7" s="229">
        <v>510645</v>
      </c>
      <c r="AQ7" s="229"/>
      <c r="AR7" s="229"/>
      <c r="AS7" s="229"/>
      <c r="AT7" s="229"/>
      <c r="AU7" s="229"/>
    </row>
    <row r="8" spans="1:47">
      <c r="A8" s="146" t="s">
        <v>530</v>
      </c>
      <c r="B8" s="229">
        <v>190472</v>
      </c>
      <c r="C8" s="229">
        <v>187599</v>
      </c>
      <c r="D8" s="229">
        <v>192436</v>
      </c>
      <c r="E8" s="229">
        <v>191374</v>
      </c>
      <c r="F8" s="229">
        <v>761881</v>
      </c>
      <c r="G8" s="229">
        <v>190896</v>
      </c>
      <c r="H8" s="229">
        <v>194708</v>
      </c>
      <c r="I8" s="229">
        <v>189321</v>
      </c>
      <c r="J8" s="229">
        <v>157306</v>
      </c>
      <c r="K8" s="229">
        <v>732231</v>
      </c>
      <c r="L8" s="229">
        <v>130438</v>
      </c>
      <c r="M8" s="229">
        <v>65918</v>
      </c>
      <c r="N8" s="229">
        <v>53930</v>
      </c>
      <c r="O8" s="229">
        <v>52558</v>
      </c>
      <c r="P8" s="229">
        <v>302844</v>
      </c>
      <c r="Q8" s="229">
        <v>53595</v>
      </c>
      <c r="R8" s="229">
        <v>73046</v>
      </c>
      <c r="S8" s="229">
        <v>106569</v>
      </c>
      <c r="T8" s="229">
        <v>166813</v>
      </c>
      <c r="U8" s="229">
        <v>400023</v>
      </c>
      <c r="V8" s="229">
        <v>228465</v>
      </c>
      <c r="W8" s="229">
        <v>276833</v>
      </c>
      <c r="X8" s="229">
        <v>326912</v>
      </c>
      <c r="Y8" s="229">
        <v>321613</v>
      </c>
      <c r="Z8" s="229">
        <v>1153823</v>
      </c>
      <c r="AA8" s="229">
        <v>324253</v>
      </c>
      <c r="AB8" s="229">
        <f t="shared" si="0"/>
        <v>319514</v>
      </c>
      <c r="AC8" s="229">
        <v>643767</v>
      </c>
      <c r="AD8" s="229">
        <f t="shared" si="1"/>
        <v>335085</v>
      </c>
      <c r="AE8" s="229">
        <v>978852</v>
      </c>
      <c r="AF8" s="229">
        <f t="shared" si="2"/>
        <v>312221</v>
      </c>
      <c r="AG8" s="229">
        <f t="shared" si="3"/>
        <v>647306</v>
      </c>
      <c r="AH8" s="229">
        <v>1291073</v>
      </c>
      <c r="AI8" s="229">
        <v>295078</v>
      </c>
      <c r="AJ8" s="229">
        <f t="shared" si="4"/>
        <v>285455</v>
      </c>
      <c r="AK8" s="229">
        <v>580533</v>
      </c>
      <c r="AL8" s="229">
        <f t="shared" si="5"/>
        <v>296747</v>
      </c>
      <c r="AM8" s="229">
        <v>877280</v>
      </c>
      <c r="AN8" s="229">
        <f t="shared" si="6"/>
        <v>314251</v>
      </c>
      <c r="AO8" s="229">
        <v>610998</v>
      </c>
      <c r="AP8" s="229">
        <v>1191531</v>
      </c>
      <c r="AQ8" s="229"/>
      <c r="AR8" s="229"/>
      <c r="AS8" s="229"/>
      <c r="AT8" s="229"/>
      <c r="AU8" s="229"/>
    </row>
    <row r="9" spans="1:47" s="64" customFormat="1">
      <c r="A9" s="133" t="s">
        <v>1196</v>
      </c>
      <c r="B9" s="231">
        <v>-796236</v>
      </c>
      <c r="C9" s="231">
        <v>-1176232</v>
      </c>
      <c r="D9" s="231">
        <v>-1016516</v>
      </c>
      <c r="E9" s="231">
        <v>-871653</v>
      </c>
      <c r="F9" s="231">
        <v>-3860637</v>
      </c>
      <c r="G9" s="231">
        <v>-918984</v>
      </c>
      <c r="H9" s="231">
        <v>-906739</v>
      </c>
      <c r="I9" s="231">
        <v>-1154801</v>
      </c>
      <c r="J9" s="231">
        <v>-599853</v>
      </c>
      <c r="K9" s="231">
        <v>-3580377</v>
      </c>
      <c r="L9" s="231">
        <v>-1659802</v>
      </c>
      <c r="M9" s="231">
        <v>-738018</v>
      </c>
      <c r="N9" s="231">
        <v>-524368</v>
      </c>
      <c r="O9" s="231">
        <v>-48229</v>
      </c>
      <c r="P9" s="231">
        <v>-2970417</v>
      </c>
      <c r="Q9" s="231">
        <v>-732577</v>
      </c>
      <c r="R9" s="231">
        <v>-42564</v>
      </c>
      <c r="S9" s="231">
        <v>-1230943</v>
      </c>
      <c r="T9" s="231">
        <v>-1360489</v>
      </c>
      <c r="U9" s="231">
        <v>-3366573</v>
      </c>
      <c r="V9" s="231">
        <v>-1204307</v>
      </c>
      <c r="W9" s="231">
        <v>-2272538</v>
      </c>
      <c r="X9" s="231">
        <v>-2494785</v>
      </c>
      <c r="Y9" s="231">
        <v>-2352085</v>
      </c>
      <c r="Z9" s="231">
        <v>-8323715</v>
      </c>
      <c r="AA9" s="231">
        <v>-2431751</v>
      </c>
      <c r="AB9" s="231">
        <f t="shared" si="0"/>
        <v>-2374831</v>
      </c>
      <c r="AC9" s="231">
        <v>-4806582</v>
      </c>
      <c r="AD9" s="231">
        <f t="shared" si="1"/>
        <v>-2765970</v>
      </c>
      <c r="AE9" s="231">
        <v>-7572552</v>
      </c>
      <c r="AF9" s="231">
        <f t="shared" si="2"/>
        <v>-2672786</v>
      </c>
      <c r="AG9" s="231">
        <f t="shared" si="3"/>
        <v>-5438756</v>
      </c>
      <c r="AH9" s="231">
        <v>-10245338</v>
      </c>
      <c r="AI9" s="231">
        <v>-2411592</v>
      </c>
      <c r="AJ9" s="231">
        <f t="shared" si="4"/>
        <v>-2686252</v>
      </c>
      <c r="AK9" s="231">
        <v>-5097844</v>
      </c>
      <c r="AL9" s="231">
        <f t="shared" si="5"/>
        <v>-2575286</v>
      </c>
      <c r="AM9" s="231">
        <v>-7673130</v>
      </c>
      <c r="AN9" s="231">
        <f t="shared" si="6"/>
        <v>-3223234</v>
      </c>
      <c r="AO9" s="231">
        <v>-5798520</v>
      </c>
      <c r="AP9" s="231">
        <v>-10896364</v>
      </c>
      <c r="AQ9" s="231"/>
      <c r="AR9" s="231"/>
      <c r="AS9" s="231"/>
      <c r="AT9" s="231"/>
      <c r="AU9" s="231"/>
    </row>
    <row r="10" spans="1:47">
      <c r="A10" s="146" t="s">
        <v>1197</v>
      </c>
      <c r="B10" s="229">
        <v>-731258</v>
      </c>
      <c r="C10" s="229">
        <v>-981148</v>
      </c>
      <c r="D10" s="229">
        <v>-897916</v>
      </c>
      <c r="E10" s="229">
        <v>-790478</v>
      </c>
      <c r="F10" s="229">
        <v>-3400800</v>
      </c>
      <c r="G10" s="229">
        <v>-809007</v>
      </c>
      <c r="H10" s="229">
        <v>-878612</v>
      </c>
      <c r="I10" s="229">
        <v>-1011188</v>
      </c>
      <c r="J10" s="229">
        <v>-590292</v>
      </c>
      <c r="K10" s="229">
        <v>-3289099</v>
      </c>
      <c r="L10" s="229">
        <v>-1341838</v>
      </c>
      <c r="M10" s="229">
        <v>-641242</v>
      </c>
      <c r="N10" s="229">
        <v>-406449</v>
      </c>
      <c r="O10" s="229">
        <v>-101601</v>
      </c>
      <c r="P10" s="229">
        <v>-2491130</v>
      </c>
      <c r="Q10" s="229">
        <v>-630114</v>
      </c>
      <c r="R10" s="229">
        <v>-51725</v>
      </c>
      <c r="S10" s="229">
        <v>-1098503</v>
      </c>
      <c r="T10" s="229">
        <v>-1294857</v>
      </c>
      <c r="U10" s="229">
        <v>-3075199</v>
      </c>
      <c r="V10" s="229">
        <v>-1100153</v>
      </c>
      <c r="W10" s="229">
        <v>-1990083</v>
      </c>
      <c r="X10" s="229">
        <v>-2217423</v>
      </c>
      <c r="Y10" s="229">
        <v>-2173202</v>
      </c>
      <c r="Z10" s="229">
        <v>-7480861</v>
      </c>
      <c r="AA10" s="229">
        <v>-2385043</v>
      </c>
      <c r="AB10" s="229">
        <f t="shared" si="0"/>
        <v>-2327230</v>
      </c>
      <c r="AC10" s="229">
        <v>-4712273</v>
      </c>
      <c r="AD10" s="229">
        <f t="shared" si="1"/>
        <v>-2670556</v>
      </c>
      <c r="AE10" s="229">
        <v>-7382829</v>
      </c>
      <c r="AF10" s="229">
        <f t="shared" si="2"/>
        <v>-2653790</v>
      </c>
      <c r="AG10" s="229">
        <f t="shared" si="3"/>
        <v>-5324346</v>
      </c>
      <c r="AH10" s="229">
        <v>-10036619</v>
      </c>
      <c r="AI10" s="229">
        <v>-2181225</v>
      </c>
      <c r="AJ10" s="229">
        <f t="shared" si="4"/>
        <v>-2641376</v>
      </c>
      <c r="AK10" s="229">
        <v>-4822601</v>
      </c>
      <c r="AL10" s="229">
        <f t="shared" si="5"/>
        <v>-2527437</v>
      </c>
      <c r="AM10" s="229">
        <v>-7350038</v>
      </c>
      <c r="AN10" s="229">
        <f t="shared" si="6"/>
        <v>-2892663</v>
      </c>
      <c r="AO10" s="229">
        <v>-5420100</v>
      </c>
      <c r="AP10" s="229">
        <v>-10242701</v>
      </c>
      <c r="AQ10" s="229"/>
      <c r="AR10" s="229"/>
      <c r="AS10" s="229"/>
      <c r="AT10" s="229"/>
      <c r="AU10" s="229"/>
    </row>
    <row r="11" spans="1:47">
      <c r="A11" s="146" t="s">
        <v>531</v>
      </c>
      <c r="B11" s="229">
        <v>-64978</v>
      </c>
      <c r="C11" s="229">
        <v>-195084</v>
      </c>
      <c r="D11" s="229">
        <v>-118600</v>
      </c>
      <c r="E11" s="229">
        <v>-81175</v>
      </c>
      <c r="F11" s="229">
        <v>-459837</v>
      </c>
      <c r="G11" s="229">
        <v>-109977</v>
      </c>
      <c r="H11" s="229">
        <v>-28127</v>
      </c>
      <c r="I11" s="229">
        <v>-143613</v>
      </c>
      <c r="J11" s="229">
        <v>-9561</v>
      </c>
      <c r="K11" s="229">
        <v>-291278</v>
      </c>
      <c r="L11" s="229">
        <v>-317964</v>
      </c>
      <c r="M11" s="229">
        <v>-96776</v>
      </c>
      <c r="N11" s="229">
        <v>-117919</v>
      </c>
      <c r="O11" s="229">
        <v>53372</v>
      </c>
      <c r="P11" s="229">
        <v>-479287</v>
      </c>
      <c r="Q11" s="229">
        <v>-102463</v>
      </c>
      <c r="R11" s="229">
        <v>9161</v>
      </c>
      <c r="S11" s="229">
        <v>-132440</v>
      </c>
      <c r="T11" s="229">
        <v>-65632</v>
      </c>
      <c r="U11" s="229">
        <v>-291374</v>
      </c>
      <c r="V11" s="229">
        <v>-104154</v>
      </c>
      <c r="W11" s="229">
        <v>-282455</v>
      </c>
      <c r="X11" s="229">
        <v>-277362</v>
      </c>
      <c r="Y11" s="229">
        <v>-178883</v>
      </c>
      <c r="Z11" s="229">
        <v>-842854</v>
      </c>
      <c r="AA11" s="229">
        <v>-46708</v>
      </c>
      <c r="AB11" s="229">
        <f t="shared" si="0"/>
        <v>-47601</v>
      </c>
      <c r="AC11" s="229">
        <v>-94309</v>
      </c>
      <c r="AD11" s="229">
        <f t="shared" si="1"/>
        <v>-95414</v>
      </c>
      <c r="AE11" s="229">
        <v>-189723</v>
      </c>
      <c r="AF11" s="229">
        <f t="shared" si="2"/>
        <v>-18996</v>
      </c>
      <c r="AG11" s="229">
        <f t="shared" si="3"/>
        <v>-114410</v>
      </c>
      <c r="AH11" s="229">
        <v>-208719</v>
      </c>
      <c r="AI11" s="229">
        <v>-230367</v>
      </c>
      <c r="AJ11" s="229">
        <f t="shared" si="4"/>
        <v>-44876</v>
      </c>
      <c r="AK11" s="229">
        <v>-275243</v>
      </c>
      <c r="AL11" s="229">
        <f t="shared" si="5"/>
        <v>-47849</v>
      </c>
      <c r="AM11" s="229">
        <v>-323092</v>
      </c>
      <c r="AN11" s="229">
        <f t="shared" si="6"/>
        <v>-330571</v>
      </c>
      <c r="AO11" s="229">
        <v>-378420</v>
      </c>
      <c r="AP11" s="229">
        <v>-653663</v>
      </c>
      <c r="AQ11" s="229"/>
      <c r="AR11" s="229"/>
      <c r="AS11" s="229"/>
      <c r="AT11" s="229"/>
      <c r="AU11" s="229"/>
    </row>
    <row r="12" spans="1:47" s="64" customFormat="1">
      <c r="A12" s="133" t="s">
        <v>1084</v>
      </c>
      <c r="B12" s="231">
        <v>1347273</v>
      </c>
      <c r="C12" s="231">
        <v>1337142</v>
      </c>
      <c r="D12" s="231">
        <v>1428642</v>
      </c>
      <c r="E12" s="231">
        <v>1578083</v>
      </c>
      <c r="F12" s="231">
        <v>5691140</v>
      </c>
      <c r="G12" s="231">
        <v>1345713</v>
      </c>
      <c r="H12" s="231">
        <v>1351539</v>
      </c>
      <c r="I12" s="231">
        <v>1434697</v>
      </c>
      <c r="J12" s="231">
        <v>1393088</v>
      </c>
      <c r="K12" s="231">
        <v>5525037</v>
      </c>
      <c r="L12" s="231">
        <v>1261564</v>
      </c>
      <c r="M12" s="231">
        <v>1299327</v>
      </c>
      <c r="N12" s="231">
        <v>1239486</v>
      </c>
      <c r="O12" s="231">
        <v>1462376</v>
      </c>
      <c r="P12" s="231">
        <v>5262753</v>
      </c>
      <c r="Q12" s="231">
        <v>1207341</v>
      </c>
      <c r="R12" s="231">
        <v>1249148</v>
      </c>
      <c r="S12" s="231">
        <v>1215806</v>
      </c>
      <c r="T12" s="231">
        <v>1173308</v>
      </c>
      <c r="U12" s="231">
        <v>4845603</v>
      </c>
      <c r="V12" s="231">
        <v>1121824</v>
      </c>
      <c r="W12" s="231">
        <v>1115059</v>
      </c>
      <c r="X12" s="231">
        <v>1151544</v>
      </c>
      <c r="Y12" s="231">
        <v>1280368</v>
      </c>
      <c r="Z12" s="231">
        <v>4668795</v>
      </c>
      <c r="AA12" s="231">
        <v>1250163</v>
      </c>
      <c r="AB12" s="231">
        <f t="shared" si="0"/>
        <v>1392678</v>
      </c>
      <c r="AC12" s="231">
        <v>2642841</v>
      </c>
      <c r="AD12" s="231">
        <f t="shared" si="1"/>
        <v>1369296</v>
      </c>
      <c r="AE12" s="231">
        <v>4012137</v>
      </c>
      <c r="AF12" s="231">
        <f t="shared" si="2"/>
        <v>1476576</v>
      </c>
      <c r="AG12" s="231">
        <f t="shared" si="3"/>
        <v>2845872</v>
      </c>
      <c r="AH12" s="231">
        <v>5488713</v>
      </c>
      <c r="AI12" s="231">
        <v>1536270</v>
      </c>
      <c r="AJ12" s="231">
        <f t="shared" si="4"/>
        <v>1613864</v>
      </c>
      <c r="AK12" s="231">
        <v>3150134</v>
      </c>
      <c r="AL12" s="231">
        <f t="shared" si="5"/>
        <v>1536457</v>
      </c>
      <c r="AM12" s="231">
        <v>4686591</v>
      </c>
      <c r="AN12" s="231">
        <f t="shared" si="6"/>
        <v>1689020</v>
      </c>
      <c r="AO12" s="231">
        <v>3225477</v>
      </c>
      <c r="AP12" s="231">
        <v>6375611</v>
      </c>
      <c r="AQ12" s="231"/>
      <c r="AR12" s="231"/>
      <c r="AS12" s="231"/>
      <c r="AT12" s="231"/>
      <c r="AU12" s="231"/>
    </row>
    <row r="13" spans="1:47" s="64" customFormat="1">
      <c r="A13" s="133" t="s">
        <v>532</v>
      </c>
      <c r="B13" s="231">
        <v>-304918</v>
      </c>
      <c r="C13" s="231">
        <v>-277750</v>
      </c>
      <c r="D13" s="231">
        <v>-247550</v>
      </c>
      <c r="E13" s="231">
        <v>-449812</v>
      </c>
      <c r="F13" s="231">
        <v>-1280030</v>
      </c>
      <c r="G13" s="231">
        <v>-285421</v>
      </c>
      <c r="H13" s="231">
        <v>-294382</v>
      </c>
      <c r="I13" s="231">
        <v>-348990</v>
      </c>
      <c r="J13" s="231">
        <v>-265123</v>
      </c>
      <c r="K13" s="231">
        <v>-1193916</v>
      </c>
      <c r="L13" s="231">
        <v>-296608</v>
      </c>
      <c r="M13" s="231">
        <v>-484220</v>
      </c>
      <c r="N13" s="231">
        <v>-319407</v>
      </c>
      <c r="O13" s="231">
        <v>-401261</v>
      </c>
      <c r="P13" s="231">
        <v>-1501496</v>
      </c>
      <c r="Q13" s="231">
        <v>-129757</v>
      </c>
      <c r="R13" s="231">
        <v>-217807</v>
      </c>
      <c r="S13" s="231">
        <v>-284534</v>
      </c>
      <c r="T13" s="231">
        <v>-155696</v>
      </c>
      <c r="U13" s="231">
        <v>-787794</v>
      </c>
      <c r="V13" s="231">
        <v>-246457</v>
      </c>
      <c r="W13" s="231">
        <v>-202289</v>
      </c>
      <c r="X13" s="231">
        <v>-237932</v>
      </c>
      <c r="Y13" s="231">
        <v>-282012</v>
      </c>
      <c r="Z13" s="231">
        <v>-968690</v>
      </c>
      <c r="AA13" s="231">
        <v>-284939</v>
      </c>
      <c r="AB13" s="231">
        <f t="shared" si="0"/>
        <v>-393033</v>
      </c>
      <c r="AC13" s="231">
        <v>-677972</v>
      </c>
      <c r="AD13" s="231">
        <f t="shared" si="1"/>
        <v>-435688</v>
      </c>
      <c r="AE13" s="231">
        <v>-1113660</v>
      </c>
      <c r="AF13" s="231">
        <f t="shared" si="2"/>
        <v>-216829</v>
      </c>
      <c r="AG13" s="231">
        <f t="shared" si="3"/>
        <v>-652517</v>
      </c>
      <c r="AH13" s="231">
        <v>-1330489</v>
      </c>
      <c r="AI13" s="231">
        <v>-407007</v>
      </c>
      <c r="AJ13" s="231">
        <f t="shared" si="4"/>
        <v>-303513</v>
      </c>
      <c r="AK13" s="231">
        <v>-710520</v>
      </c>
      <c r="AL13" s="231">
        <f t="shared" si="5"/>
        <v>-299478</v>
      </c>
      <c r="AM13" s="231">
        <v>-1009998</v>
      </c>
      <c r="AN13" s="231">
        <f t="shared" si="6"/>
        <v>-324930</v>
      </c>
      <c r="AO13" s="231">
        <v>-624408</v>
      </c>
      <c r="AP13" s="231">
        <v>-1334928</v>
      </c>
      <c r="AQ13" s="231"/>
      <c r="AR13" s="231"/>
      <c r="AS13" s="231"/>
      <c r="AT13" s="231"/>
      <c r="AU13" s="231"/>
    </row>
    <row r="14" spans="1:47" s="64" customFormat="1">
      <c r="A14" s="146" t="s">
        <v>1063</v>
      </c>
      <c r="B14" s="229">
        <v>-309350</v>
      </c>
      <c r="C14" s="229">
        <v>-282937</v>
      </c>
      <c r="D14" s="229">
        <v>-252802</v>
      </c>
      <c r="E14" s="229">
        <v>-404624</v>
      </c>
      <c r="F14" s="229">
        <v>-1249713</v>
      </c>
      <c r="G14" s="229">
        <v>-285312</v>
      </c>
      <c r="H14" s="229">
        <v>-294241</v>
      </c>
      <c r="I14" s="229">
        <v>-348900</v>
      </c>
      <c r="J14" s="229">
        <v>-264930</v>
      </c>
      <c r="K14" s="229">
        <v>-1193383</v>
      </c>
      <c r="L14" s="229">
        <v>-296389</v>
      </c>
      <c r="M14" s="229">
        <v>-483749</v>
      </c>
      <c r="N14" s="229">
        <v>-318869</v>
      </c>
      <c r="O14" s="229">
        <v>-399854</v>
      </c>
      <c r="P14" s="229">
        <v>-1498861</v>
      </c>
      <c r="Q14" s="229">
        <v>-129563</v>
      </c>
      <c r="R14" s="229">
        <v>-216280</v>
      </c>
      <c r="S14" s="229">
        <v>-282776</v>
      </c>
      <c r="T14" s="229">
        <v>-157545</v>
      </c>
      <c r="U14" s="229">
        <v>-786164</v>
      </c>
      <c r="V14" s="229">
        <v>-247759</v>
      </c>
      <c r="W14" s="229">
        <v>-202015</v>
      </c>
      <c r="X14" s="229">
        <v>-238106</v>
      </c>
      <c r="Y14" s="229">
        <v>-282121</v>
      </c>
      <c r="Z14" s="229">
        <v>-970001</v>
      </c>
      <c r="AA14" s="229">
        <v>-285376</v>
      </c>
      <c r="AB14" s="229">
        <f t="shared" si="0"/>
        <v>-393135</v>
      </c>
      <c r="AC14" s="229">
        <v>-678511</v>
      </c>
      <c r="AD14" s="229">
        <f t="shared" si="1"/>
        <v>-434829</v>
      </c>
      <c r="AE14" s="229">
        <v>-1113340</v>
      </c>
      <c r="AF14" s="229">
        <f t="shared" si="2"/>
        <v>-216268</v>
      </c>
      <c r="AG14" s="229">
        <f t="shared" si="3"/>
        <v>-651097</v>
      </c>
      <c r="AH14" s="229">
        <v>-1329608</v>
      </c>
      <c r="AI14" s="229">
        <v>-406990</v>
      </c>
      <c r="AJ14" s="229">
        <f t="shared" si="4"/>
        <v>-302675</v>
      </c>
      <c r="AK14" s="229">
        <v>-709665</v>
      </c>
      <c r="AL14" s="229">
        <f t="shared" si="5"/>
        <v>-299787</v>
      </c>
      <c r="AM14" s="229">
        <v>-1009452</v>
      </c>
      <c r="AN14" s="229">
        <f t="shared" si="6"/>
        <v>-324977</v>
      </c>
      <c r="AO14" s="229">
        <v>-624764</v>
      </c>
      <c r="AP14" s="229">
        <v>-1334429</v>
      </c>
      <c r="AQ14" s="229"/>
      <c r="AR14" s="229"/>
      <c r="AS14" s="229"/>
      <c r="AT14" s="229"/>
      <c r="AU14" s="229"/>
    </row>
    <row r="15" spans="1:47" s="64" customFormat="1">
      <c r="A15" s="146" t="s">
        <v>1064</v>
      </c>
      <c r="B15" s="229">
        <v>4432</v>
      </c>
      <c r="C15" s="229">
        <v>5187</v>
      </c>
      <c r="D15" s="229">
        <v>5252</v>
      </c>
      <c r="E15" s="229">
        <v>-45188</v>
      </c>
      <c r="F15" s="229">
        <v>-30317</v>
      </c>
      <c r="G15" s="229">
        <v>-109</v>
      </c>
      <c r="H15" s="229">
        <v>-141</v>
      </c>
      <c r="I15" s="229">
        <v>-90</v>
      </c>
      <c r="J15" s="229">
        <v>-193</v>
      </c>
      <c r="K15" s="229">
        <v>-533</v>
      </c>
      <c r="L15" s="229">
        <v>-219</v>
      </c>
      <c r="M15" s="229">
        <v>-471</v>
      </c>
      <c r="N15" s="229">
        <v>-538</v>
      </c>
      <c r="O15" s="229">
        <v>-1407</v>
      </c>
      <c r="P15" s="229">
        <v>-2635</v>
      </c>
      <c r="Q15" s="229">
        <v>-194</v>
      </c>
      <c r="R15" s="229">
        <v>-1527</v>
      </c>
      <c r="S15" s="229">
        <v>-1758</v>
      </c>
      <c r="T15" s="229">
        <v>1849</v>
      </c>
      <c r="U15" s="229">
        <v>-1630</v>
      </c>
      <c r="V15" s="229">
        <v>1302</v>
      </c>
      <c r="W15" s="229">
        <v>-274</v>
      </c>
      <c r="X15" s="229">
        <v>174</v>
      </c>
      <c r="Y15" s="229">
        <v>109</v>
      </c>
      <c r="Z15" s="229">
        <v>1311</v>
      </c>
      <c r="AA15" s="229">
        <v>437</v>
      </c>
      <c r="AB15" s="229">
        <f t="shared" si="0"/>
        <v>102</v>
      </c>
      <c r="AC15" s="229">
        <v>539</v>
      </c>
      <c r="AD15" s="229">
        <f t="shared" si="1"/>
        <v>-859</v>
      </c>
      <c r="AE15" s="229">
        <v>-320</v>
      </c>
      <c r="AF15" s="229">
        <f t="shared" si="2"/>
        <v>-561</v>
      </c>
      <c r="AG15" s="229">
        <f t="shared" si="3"/>
        <v>-1420</v>
      </c>
      <c r="AH15" s="229">
        <v>-881</v>
      </c>
      <c r="AI15" s="229">
        <v>-17</v>
      </c>
      <c r="AJ15" s="229">
        <f t="shared" si="4"/>
        <v>-838</v>
      </c>
      <c r="AK15" s="229">
        <v>-855</v>
      </c>
      <c r="AL15" s="229">
        <f t="shared" si="5"/>
        <v>309</v>
      </c>
      <c r="AM15" s="229">
        <v>-546</v>
      </c>
      <c r="AN15" s="229">
        <f t="shared" si="6"/>
        <v>47</v>
      </c>
      <c r="AO15" s="229">
        <v>356</v>
      </c>
      <c r="AP15" s="229">
        <v>-499</v>
      </c>
      <c r="AQ15" s="229"/>
      <c r="AR15" s="229"/>
      <c r="AS15" s="229"/>
      <c r="AT15" s="229"/>
      <c r="AU15" s="229"/>
    </row>
    <row r="16" spans="1:47" s="64" customFormat="1">
      <c r="A16" s="133" t="s">
        <v>1085</v>
      </c>
      <c r="B16" s="229">
        <v>-621672</v>
      </c>
      <c r="C16" s="229">
        <v>-617186</v>
      </c>
      <c r="D16" s="229">
        <v>-677338</v>
      </c>
      <c r="E16" s="229">
        <v>-711756</v>
      </c>
      <c r="F16" s="229">
        <v>-2627952</v>
      </c>
      <c r="G16" s="231">
        <v>-599160</v>
      </c>
      <c r="H16" s="231">
        <v>-561993</v>
      </c>
      <c r="I16" s="231">
        <v>-657896</v>
      </c>
      <c r="J16" s="231">
        <v>-912904</v>
      </c>
      <c r="K16" s="231">
        <v>-2731953</v>
      </c>
      <c r="L16" s="231">
        <v>-605990</v>
      </c>
      <c r="M16" s="231">
        <v>-605226</v>
      </c>
      <c r="N16" s="231">
        <v>-708243</v>
      </c>
      <c r="O16" s="231">
        <v>-746373</v>
      </c>
      <c r="P16" s="231">
        <v>-2665832</v>
      </c>
      <c r="Q16" s="231">
        <v>-651349</v>
      </c>
      <c r="R16" s="231">
        <v>-686493</v>
      </c>
      <c r="S16" s="231">
        <v>-712779</v>
      </c>
      <c r="T16" s="231">
        <v>-651155</v>
      </c>
      <c r="U16" s="231">
        <v>-2701776</v>
      </c>
      <c r="V16" s="231">
        <v>-681863</v>
      </c>
      <c r="W16" s="231">
        <v>-782087</v>
      </c>
      <c r="X16" s="231">
        <v>-860889</v>
      </c>
      <c r="Y16" s="231">
        <v>-607496</v>
      </c>
      <c r="Z16" s="231">
        <v>-2932335</v>
      </c>
      <c r="AA16" s="231">
        <v>-706691</v>
      </c>
      <c r="AB16" s="231">
        <f t="shared" si="0"/>
        <v>-712342</v>
      </c>
      <c r="AC16" s="231">
        <v>-1419033</v>
      </c>
      <c r="AD16" s="231">
        <f t="shared" si="1"/>
        <v>-782777</v>
      </c>
      <c r="AE16" s="231">
        <v>-2201810</v>
      </c>
      <c r="AF16" s="231">
        <f t="shared" si="2"/>
        <v>-744955</v>
      </c>
      <c r="AG16" s="231">
        <f t="shared" si="3"/>
        <v>-1527732</v>
      </c>
      <c r="AH16" s="231">
        <v>-2946765</v>
      </c>
      <c r="AI16" s="231">
        <v>-832383</v>
      </c>
      <c r="AJ16" s="231">
        <f t="shared" si="4"/>
        <v>-906155</v>
      </c>
      <c r="AK16" s="231">
        <v>-1738538</v>
      </c>
      <c r="AL16" s="231">
        <f t="shared" si="5"/>
        <v>-913802</v>
      </c>
      <c r="AM16" s="231">
        <v>-2652340</v>
      </c>
      <c r="AN16" s="231">
        <f t="shared" si="6"/>
        <v>-1020439</v>
      </c>
      <c r="AO16" s="231">
        <v>-1934241</v>
      </c>
      <c r="AP16" s="231">
        <v>-3672779</v>
      </c>
      <c r="AQ16" s="231"/>
      <c r="AR16" s="231"/>
      <c r="AS16" s="231"/>
      <c r="AT16" s="231"/>
      <c r="AU16" s="231"/>
    </row>
    <row r="17" spans="1:47">
      <c r="A17" s="146" t="s">
        <v>1198</v>
      </c>
      <c r="B17" s="231">
        <v>465173</v>
      </c>
      <c r="C17" s="231">
        <v>468356</v>
      </c>
      <c r="D17" s="231">
        <v>465185</v>
      </c>
      <c r="E17" s="231">
        <v>597580</v>
      </c>
      <c r="F17" s="231">
        <v>1996294</v>
      </c>
      <c r="G17" s="229">
        <v>490733</v>
      </c>
      <c r="H17" s="229">
        <v>501579</v>
      </c>
      <c r="I17" s="229">
        <v>520235</v>
      </c>
      <c r="J17" s="229">
        <v>529969</v>
      </c>
      <c r="K17" s="229">
        <v>2042516</v>
      </c>
      <c r="L17" s="229">
        <v>478836</v>
      </c>
      <c r="M17" s="229">
        <v>441583</v>
      </c>
      <c r="N17" s="229">
        <v>452176</v>
      </c>
      <c r="O17" s="229">
        <v>499429</v>
      </c>
      <c r="P17" s="229">
        <v>1872024</v>
      </c>
      <c r="Q17" s="229">
        <v>456928</v>
      </c>
      <c r="R17" s="229">
        <v>462227</v>
      </c>
      <c r="S17" s="229">
        <v>469234</v>
      </c>
      <c r="T17" s="229">
        <v>480826</v>
      </c>
      <c r="U17" s="229">
        <v>1869215</v>
      </c>
      <c r="V17" s="229">
        <v>450225</v>
      </c>
      <c r="W17" s="229">
        <v>466921</v>
      </c>
      <c r="X17" s="229">
        <v>474830</v>
      </c>
      <c r="Y17" s="229">
        <v>489366</v>
      </c>
      <c r="Z17" s="229">
        <v>1881342</v>
      </c>
      <c r="AA17" s="229">
        <v>456907</v>
      </c>
      <c r="AB17" s="229">
        <f t="shared" si="0"/>
        <v>463597</v>
      </c>
      <c r="AC17" s="229">
        <v>920504</v>
      </c>
      <c r="AD17" s="229">
        <f t="shared" si="1"/>
        <v>493030</v>
      </c>
      <c r="AE17" s="229">
        <v>1413534</v>
      </c>
      <c r="AF17" s="229">
        <f>AH17-AE17</f>
        <v>518291</v>
      </c>
      <c r="AG17" s="229">
        <f t="shared" si="3"/>
        <v>1011321</v>
      </c>
      <c r="AH17" s="229">
        <v>1931825</v>
      </c>
      <c r="AI17" s="229">
        <v>514423</v>
      </c>
      <c r="AJ17" s="229">
        <f t="shared" si="4"/>
        <v>510438</v>
      </c>
      <c r="AK17" s="229">
        <v>1024861</v>
      </c>
      <c r="AL17" s="229">
        <f t="shared" si="5"/>
        <v>528515</v>
      </c>
      <c r="AM17" s="229">
        <v>1553376</v>
      </c>
      <c r="AN17" s="229">
        <f t="shared" si="6"/>
        <v>542999</v>
      </c>
      <c r="AO17" s="229">
        <v>1071514</v>
      </c>
      <c r="AP17" s="229">
        <v>2096375</v>
      </c>
      <c r="AQ17" s="229"/>
      <c r="AR17" s="229"/>
      <c r="AS17" s="229"/>
      <c r="AT17" s="229"/>
      <c r="AU17" s="229"/>
    </row>
    <row r="18" spans="1:47">
      <c r="A18" s="146" t="s">
        <v>550</v>
      </c>
      <c r="B18" s="229">
        <v>-474862</v>
      </c>
      <c r="C18" s="229">
        <v>-482433</v>
      </c>
      <c r="D18" s="229">
        <v>-505160</v>
      </c>
      <c r="E18" s="229">
        <v>-592946</v>
      </c>
      <c r="F18" s="229">
        <v>-2055401</v>
      </c>
      <c r="G18" s="229">
        <v>-494063</v>
      </c>
      <c r="H18" s="229">
        <v>-478301</v>
      </c>
      <c r="I18" s="229">
        <v>-502287</v>
      </c>
      <c r="J18" s="229">
        <v>-499868</v>
      </c>
      <c r="K18" s="229">
        <v>-1974519</v>
      </c>
      <c r="L18" s="229">
        <v>-505100</v>
      </c>
      <c r="M18" s="229">
        <v>-479878</v>
      </c>
      <c r="N18" s="229">
        <v>-503883</v>
      </c>
      <c r="O18" s="229">
        <v>-657951</v>
      </c>
      <c r="P18" s="229">
        <v>-2146812</v>
      </c>
      <c r="Q18" s="229">
        <v>-459009</v>
      </c>
      <c r="R18" s="229">
        <v>-453906</v>
      </c>
      <c r="S18" s="229">
        <v>-487158</v>
      </c>
      <c r="T18" s="229">
        <v>-506508</v>
      </c>
      <c r="U18" s="229">
        <v>-1906581</v>
      </c>
      <c r="V18" s="229">
        <v>-460833</v>
      </c>
      <c r="W18" s="229">
        <v>-496913</v>
      </c>
      <c r="X18" s="229">
        <v>-664674</v>
      </c>
      <c r="Y18" s="229">
        <v>-533359</v>
      </c>
      <c r="Z18" s="229">
        <v>-2155779</v>
      </c>
      <c r="AA18" s="229">
        <v>-518874</v>
      </c>
      <c r="AB18" s="229">
        <f>AC18-AA18</f>
        <v>-550054</v>
      </c>
      <c r="AC18" s="229">
        <v>-1068928</v>
      </c>
      <c r="AD18" s="229">
        <f>AE18-AC18</f>
        <v>-554143</v>
      </c>
      <c r="AE18" s="229">
        <v>-1623071</v>
      </c>
      <c r="AF18" s="229">
        <f>AG18-AD18</f>
        <v>-558358</v>
      </c>
      <c r="AG18" s="229">
        <f t="shared" si="3"/>
        <v>-1112501</v>
      </c>
      <c r="AH18" s="229">
        <v>-2181429</v>
      </c>
      <c r="AI18" s="229">
        <v>-546934</v>
      </c>
      <c r="AJ18" s="229">
        <f>AK18-AI18</f>
        <v>-567997</v>
      </c>
      <c r="AK18" s="229">
        <v>-1114931</v>
      </c>
      <c r="AL18" s="229">
        <f t="shared" si="5"/>
        <v>-589060</v>
      </c>
      <c r="AM18" s="229">
        <v>-1703991</v>
      </c>
      <c r="AN18" s="229">
        <f t="shared" si="6"/>
        <v>-590804</v>
      </c>
      <c r="AO18" s="229">
        <v>-1179864</v>
      </c>
      <c r="AP18" s="229">
        <v>-2294795</v>
      </c>
      <c r="AQ18" s="229"/>
      <c r="AR18" s="229"/>
      <c r="AS18" s="229"/>
      <c r="AT18" s="229"/>
      <c r="AU18" s="229"/>
    </row>
    <row r="19" spans="1:47">
      <c r="A19" s="146" t="s">
        <v>536</v>
      </c>
      <c r="B19" s="229">
        <v>-455577</v>
      </c>
      <c r="C19" s="229">
        <v>-446377</v>
      </c>
      <c r="D19" s="229">
        <v>-454846</v>
      </c>
      <c r="E19" s="229">
        <v>-482856</v>
      </c>
      <c r="F19" s="229">
        <v>-1839656</v>
      </c>
      <c r="G19" s="229">
        <v>-456779</v>
      </c>
      <c r="H19" s="229">
        <v>-455337</v>
      </c>
      <c r="I19" s="229">
        <v>-443570</v>
      </c>
      <c r="J19" s="229">
        <v>-463723</v>
      </c>
      <c r="K19" s="229">
        <v>-1819409</v>
      </c>
      <c r="L19" s="229">
        <v>-415249</v>
      </c>
      <c r="M19" s="229">
        <v>-387803</v>
      </c>
      <c r="N19" s="229">
        <v>-401994</v>
      </c>
      <c r="O19" s="229">
        <v>-424050</v>
      </c>
      <c r="P19" s="229">
        <v>-1629096</v>
      </c>
      <c r="Q19" s="229">
        <v>-410701</v>
      </c>
      <c r="R19" s="229">
        <v>-434603</v>
      </c>
      <c r="S19" s="229">
        <v>-443791</v>
      </c>
      <c r="T19" s="229">
        <v>-469987</v>
      </c>
      <c r="U19" s="229">
        <v>-1759082</v>
      </c>
      <c r="V19" s="229">
        <v>-446247</v>
      </c>
      <c r="W19" s="229">
        <v>-475978</v>
      </c>
      <c r="X19" s="229">
        <v>-482917</v>
      </c>
      <c r="Y19" s="229">
        <v>-470650</v>
      </c>
      <c r="Z19" s="229">
        <v>-1875792</v>
      </c>
      <c r="AA19" s="229">
        <v>-481767</v>
      </c>
      <c r="AB19" s="229">
        <f>AC19-AA19</f>
        <v>-477246</v>
      </c>
      <c r="AC19" s="229">
        <v>-959013</v>
      </c>
      <c r="AD19" s="229">
        <f>AE19-AC19</f>
        <v>-493510</v>
      </c>
      <c r="AE19" s="229">
        <v>-1452523</v>
      </c>
      <c r="AF19" s="229">
        <f>AG19-AD19</f>
        <v>-511980</v>
      </c>
      <c r="AG19" s="229">
        <f t="shared" si="3"/>
        <v>-1005490</v>
      </c>
      <c r="AH19" s="229">
        <v>-1964503</v>
      </c>
      <c r="AI19" s="229">
        <v>-508195</v>
      </c>
      <c r="AJ19" s="229">
        <f>AK19-AI19</f>
        <v>-510454</v>
      </c>
      <c r="AK19" s="229">
        <v>-1018649</v>
      </c>
      <c r="AL19" s="229">
        <f t="shared" si="5"/>
        <v>-567052</v>
      </c>
      <c r="AM19" s="229">
        <v>-1585701</v>
      </c>
      <c r="AN19" s="229">
        <f t="shared" si="6"/>
        <v>-565329</v>
      </c>
      <c r="AO19" s="229">
        <v>-1132381</v>
      </c>
      <c r="AP19" s="229">
        <v>-2151030</v>
      </c>
      <c r="AQ19" s="229"/>
      <c r="AR19" s="229"/>
      <c r="AS19" s="229"/>
      <c r="AT19" s="229"/>
      <c r="AU19" s="229"/>
    </row>
    <row r="20" spans="1:47">
      <c r="A20" s="146" t="s">
        <v>537</v>
      </c>
      <c r="B20" s="229">
        <v>-122236</v>
      </c>
      <c r="C20" s="229">
        <v>-119765</v>
      </c>
      <c r="D20" s="229">
        <v>-122537</v>
      </c>
      <c r="E20" s="229">
        <v>-123419</v>
      </c>
      <c r="F20" s="229">
        <v>-487957</v>
      </c>
      <c r="G20" s="229">
        <v>-118502</v>
      </c>
      <c r="H20" s="229">
        <v>-119399</v>
      </c>
      <c r="I20" s="229">
        <v>-120070</v>
      </c>
      <c r="J20" s="229">
        <v>-124717</v>
      </c>
      <c r="K20" s="229">
        <v>-482688</v>
      </c>
      <c r="L20" s="229">
        <v>-119160</v>
      </c>
      <c r="M20" s="229">
        <v>-112433</v>
      </c>
      <c r="N20" s="229">
        <v>-115288</v>
      </c>
      <c r="O20" s="229">
        <v>-121045</v>
      </c>
      <c r="P20" s="229">
        <v>-467926</v>
      </c>
      <c r="Q20" s="229">
        <v>-117941</v>
      </c>
      <c r="R20" s="229">
        <v>-114680</v>
      </c>
      <c r="S20" s="229">
        <v>-113290</v>
      </c>
      <c r="T20" s="229">
        <v>-118507</v>
      </c>
      <c r="U20" s="229">
        <v>-464418</v>
      </c>
      <c r="V20" s="229">
        <v>-110384</v>
      </c>
      <c r="W20" s="229">
        <v>-118365</v>
      </c>
      <c r="X20" s="229">
        <v>-114438</v>
      </c>
      <c r="Y20" s="229">
        <v>-131472</v>
      </c>
      <c r="Z20" s="229">
        <v>-474659</v>
      </c>
      <c r="AA20" s="229">
        <v>-123173</v>
      </c>
      <c r="AB20" s="229">
        <f>AC20-AA20</f>
        <v>-124565</v>
      </c>
      <c r="AC20" s="229">
        <v>-247738</v>
      </c>
      <c r="AD20" s="229">
        <f>AE20-AC20</f>
        <v>-129073</v>
      </c>
      <c r="AE20" s="229">
        <v>-376811</v>
      </c>
      <c r="AF20" s="229">
        <f>AG20-AD20</f>
        <v>-137244</v>
      </c>
      <c r="AG20" s="229">
        <f t="shared" si="3"/>
        <v>-266317</v>
      </c>
      <c r="AH20" s="229">
        <v>-514055</v>
      </c>
      <c r="AI20" s="229">
        <v>-139924</v>
      </c>
      <c r="AJ20" s="229">
        <f>AK20-AI20</f>
        <v>-135590</v>
      </c>
      <c r="AK20" s="229">
        <v>-275514</v>
      </c>
      <c r="AL20" s="229">
        <f t="shared" si="5"/>
        <v>-134745</v>
      </c>
      <c r="AM20" s="229">
        <v>-410259</v>
      </c>
      <c r="AN20" s="229">
        <f t="shared" si="6"/>
        <v>-148729</v>
      </c>
      <c r="AO20" s="229">
        <v>-283474</v>
      </c>
      <c r="AP20" s="229">
        <v>-558988</v>
      </c>
      <c r="AQ20" s="229"/>
      <c r="AR20" s="229"/>
      <c r="AS20" s="229"/>
      <c r="AT20" s="229"/>
      <c r="AU20" s="229"/>
    </row>
    <row r="21" spans="1:47">
      <c r="A21" s="146" t="s">
        <v>533</v>
      </c>
      <c r="B21" s="229">
        <v>8062</v>
      </c>
      <c r="C21" s="229">
        <v>9989</v>
      </c>
      <c r="D21" s="229">
        <v>9228</v>
      </c>
      <c r="E21" s="229">
        <v>17900</v>
      </c>
      <c r="F21" s="229">
        <v>45179</v>
      </c>
      <c r="G21" s="229">
        <v>11244</v>
      </c>
      <c r="H21" s="229">
        <v>11914</v>
      </c>
      <c r="I21" s="229">
        <v>2983</v>
      </c>
      <c r="J21" s="229">
        <v>20456</v>
      </c>
      <c r="K21" s="229">
        <v>46597</v>
      </c>
      <c r="L21" s="229">
        <v>10849</v>
      </c>
      <c r="M21" s="229">
        <v>14750</v>
      </c>
      <c r="N21" s="229">
        <v>12811</v>
      </c>
      <c r="O21" s="229">
        <v>17281</v>
      </c>
      <c r="P21" s="229">
        <v>55691</v>
      </c>
      <c r="Q21" s="229">
        <v>10251</v>
      </c>
      <c r="R21" s="229">
        <v>8951</v>
      </c>
      <c r="S21" s="229">
        <v>14467</v>
      </c>
      <c r="T21" s="229">
        <v>9161</v>
      </c>
      <c r="U21" s="229">
        <v>42830</v>
      </c>
      <c r="V21" s="229">
        <v>16750</v>
      </c>
      <c r="W21" s="229">
        <v>17962</v>
      </c>
      <c r="X21" s="229">
        <v>17486</v>
      </c>
      <c r="Y21" s="229">
        <v>28870</v>
      </c>
      <c r="Z21" s="229">
        <v>81068</v>
      </c>
      <c r="AA21" s="229">
        <v>25175</v>
      </c>
      <c r="AB21" s="229">
        <f t="shared" si="0"/>
        <v>26837</v>
      </c>
      <c r="AC21" s="229">
        <v>52012</v>
      </c>
      <c r="AD21" s="229">
        <f t="shared" si="1"/>
        <v>25685</v>
      </c>
      <c r="AE21" s="229">
        <v>77697</v>
      </c>
      <c r="AF21" s="229">
        <f t="shared" si="2"/>
        <v>24712</v>
      </c>
      <c r="AG21" s="229">
        <f t="shared" si="3"/>
        <v>50397</v>
      </c>
      <c r="AH21" s="229">
        <v>102409</v>
      </c>
      <c r="AI21" s="229">
        <v>24766</v>
      </c>
      <c r="AJ21" s="229">
        <f t="shared" si="4"/>
        <v>20424</v>
      </c>
      <c r="AK21" s="229">
        <v>45190</v>
      </c>
      <c r="AL21" s="229">
        <f t="shared" si="5"/>
        <v>19639</v>
      </c>
      <c r="AM21" s="229">
        <v>64829</v>
      </c>
      <c r="AN21" s="229">
        <f t="shared" si="6"/>
        <v>23897</v>
      </c>
      <c r="AO21" s="229">
        <v>43536</v>
      </c>
      <c r="AP21" s="229">
        <v>88726</v>
      </c>
      <c r="AQ21" s="229"/>
      <c r="AR21" s="229"/>
      <c r="AS21" s="229"/>
      <c r="AT21" s="229"/>
      <c r="AU21" s="229"/>
    </row>
    <row r="22" spans="1:47">
      <c r="A22" s="146" t="s">
        <v>1065</v>
      </c>
      <c r="B22" s="229">
        <v>92594</v>
      </c>
      <c r="C22" s="229">
        <v>105947</v>
      </c>
      <c r="D22" s="229">
        <v>113551</v>
      </c>
      <c r="E22" s="229">
        <v>19663</v>
      </c>
      <c r="F22" s="229">
        <v>331755</v>
      </c>
      <c r="G22" s="229">
        <v>97452</v>
      </c>
      <c r="H22" s="229">
        <v>299428</v>
      </c>
      <c r="I22" s="229">
        <v>110178</v>
      </c>
      <c r="J22" s="229">
        <v>129807</v>
      </c>
      <c r="K22" s="229">
        <v>636865</v>
      </c>
      <c r="L22" s="229">
        <v>118679</v>
      </c>
      <c r="M22" s="229">
        <v>85795</v>
      </c>
      <c r="N22" s="229">
        <v>158617</v>
      </c>
      <c r="O22" s="229">
        <v>169635</v>
      </c>
      <c r="P22" s="229">
        <v>532726</v>
      </c>
      <c r="Q22" s="229">
        <v>121457</v>
      </c>
      <c r="R22" s="229">
        <v>129867</v>
      </c>
      <c r="S22" s="229">
        <v>148148</v>
      </c>
      <c r="T22" s="229">
        <v>184747</v>
      </c>
      <c r="U22" s="229">
        <v>584219</v>
      </c>
      <c r="V22" s="229">
        <v>144354</v>
      </c>
      <c r="W22" s="229">
        <v>289216</v>
      </c>
      <c r="X22" s="229">
        <v>158300</v>
      </c>
      <c r="Y22" s="229">
        <v>255486</v>
      </c>
      <c r="Z22" s="229">
        <v>847356</v>
      </c>
      <c r="AA22" s="229">
        <v>184766</v>
      </c>
      <c r="AB22" s="229">
        <f t="shared" si="0"/>
        <v>203705</v>
      </c>
      <c r="AC22" s="229">
        <v>388471</v>
      </c>
      <c r="AD22" s="229">
        <f t="shared" si="1"/>
        <v>193699</v>
      </c>
      <c r="AE22" s="229">
        <v>582170</v>
      </c>
      <c r="AF22" s="229">
        <f t="shared" si="2"/>
        <v>268626</v>
      </c>
      <c r="AG22" s="229">
        <f t="shared" si="3"/>
        <v>462325</v>
      </c>
      <c r="AH22" s="229">
        <v>850796</v>
      </c>
      <c r="AI22" s="229">
        <v>134916</v>
      </c>
      <c r="AJ22" s="229">
        <f t="shared" si="4"/>
        <v>154380</v>
      </c>
      <c r="AK22" s="229">
        <v>289296</v>
      </c>
      <c r="AL22" s="229">
        <f t="shared" si="5"/>
        <v>173120</v>
      </c>
      <c r="AM22" s="229">
        <v>462416</v>
      </c>
      <c r="AN22" s="229">
        <f t="shared" si="6"/>
        <v>195966</v>
      </c>
      <c r="AO22" s="229">
        <v>369086</v>
      </c>
      <c r="AP22" s="229">
        <v>658382</v>
      </c>
      <c r="AQ22" s="229"/>
      <c r="AR22" s="229"/>
      <c r="AS22" s="229"/>
      <c r="AT22" s="229"/>
      <c r="AU22" s="229"/>
    </row>
    <row r="23" spans="1:47">
      <c r="A23" s="146" t="s">
        <v>1066</v>
      </c>
      <c r="B23" s="229">
        <v>-63227</v>
      </c>
      <c r="C23" s="229">
        <v>-59928</v>
      </c>
      <c r="D23" s="229">
        <v>-76177</v>
      </c>
      <c r="E23" s="229">
        <v>-99336</v>
      </c>
      <c r="F23" s="229">
        <v>-298668</v>
      </c>
      <c r="G23" s="229">
        <v>-59810</v>
      </c>
      <c r="H23" s="229">
        <v>-213778</v>
      </c>
      <c r="I23" s="229">
        <v>-145208</v>
      </c>
      <c r="J23" s="229">
        <v>-145549</v>
      </c>
      <c r="K23" s="229">
        <v>-564345</v>
      </c>
      <c r="L23" s="229">
        <v>-85639</v>
      </c>
      <c r="M23" s="229">
        <v>-102389</v>
      </c>
      <c r="N23" s="229">
        <v>-105128</v>
      </c>
      <c r="O23" s="229">
        <v>-133551</v>
      </c>
      <c r="P23" s="229">
        <v>-426707</v>
      </c>
      <c r="Q23" s="229">
        <v>-90609</v>
      </c>
      <c r="R23" s="229">
        <v>-114872</v>
      </c>
      <c r="S23" s="229">
        <v>-127339</v>
      </c>
      <c r="T23" s="229">
        <v>-168533</v>
      </c>
      <c r="U23" s="229">
        <v>-501353</v>
      </c>
      <c r="V23" s="229">
        <v>-104125</v>
      </c>
      <c r="W23" s="229">
        <v>-159059</v>
      </c>
      <c r="X23" s="229">
        <v>-146482</v>
      </c>
      <c r="Y23" s="229">
        <v>-164736</v>
      </c>
      <c r="Z23" s="229">
        <v>-574402</v>
      </c>
      <c r="AA23" s="229">
        <v>-130627</v>
      </c>
      <c r="AB23" s="229">
        <f t="shared" si="0"/>
        <v>-169507</v>
      </c>
      <c r="AC23" s="229">
        <v>-300134</v>
      </c>
      <c r="AD23" s="229">
        <f t="shared" si="1"/>
        <v>-192546</v>
      </c>
      <c r="AE23" s="229">
        <v>-492680</v>
      </c>
      <c r="AF23" s="229">
        <f t="shared" si="2"/>
        <v>-215854</v>
      </c>
      <c r="AG23" s="229">
        <f t="shared" si="3"/>
        <v>-408400</v>
      </c>
      <c r="AH23" s="229">
        <v>-708534</v>
      </c>
      <c r="AI23" s="229">
        <v>-189785</v>
      </c>
      <c r="AJ23" s="229">
        <f t="shared" si="4"/>
        <v>-234254</v>
      </c>
      <c r="AK23" s="229">
        <v>-424039</v>
      </c>
      <c r="AL23" s="229">
        <f t="shared" si="5"/>
        <v>-223666</v>
      </c>
      <c r="AM23" s="229">
        <v>-647705</v>
      </c>
      <c r="AN23" s="229">
        <f t="shared" si="6"/>
        <v>-278863</v>
      </c>
      <c r="AO23" s="229">
        <v>-502529</v>
      </c>
      <c r="AP23" s="229">
        <v>-926568</v>
      </c>
      <c r="AQ23" s="229"/>
      <c r="AR23" s="229"/>
      <c r="AS23" s="229"/>
      <c r="AT23" s="229"/>
      <c r="AU23" s="229"/>
    </row>
    <row r="24" spans="1:47">
      <c r="A24" s="146" t="s">
        <v>1067</v>
      </c>
      <c r="B24" s="229">
        <v>-71599</v>
      </c>
      <c r="C24" s="229">
        <v>-92975</v>
      </c>
      <c r="D24" s="229">
        <v>-106582</v>
      </c>
      <c r="E24" s="229">
        <v>-48342</v>
      </c>
      <c r="F24" s="229">
        <v>-319498</v>
      </c>
      <c r="G24" s="229">
        <v>-69435</v>
      </c>
      <c r="H24" s="229">
        <v>-108099</v>
      </c>
      <c r="I24" s="229">
        <v>-80157</v>
      </c>
      <c r="J24" s="229">
        <v>-359279</v>
      </c>
      <c r="K24" s="229">
        <v>-616970</v>
      </c>
      <c r="L24" s="229">
        <v>-89206</v>
      </c>
      <c r="M24" s="229">
        <v>-64851</v>
      </c>
      <c r="N24" s="229">
        <v>-205554</v>
      </c>
      <c r="O24" s="229">
        <v>-96121</v>
      </c>
      <c r="P24" s="229">
        <v>-455732</v>
      </c>
      <c r="Q24" s="229">
        <v>-161725</v>
      </c>
      <c r="R24" s="229">
        <v>-169477</v>
      </c>
      <c r="S24" s="229">
        <v>-173050</v>
      </c>
      <c r="T24" s="229">
        <v>-62354</v>
      </c>
      <c r="U24" s="229">
        <v>-566606</v>
      </c>
      <c r="V24" s="229">
        <v>-171603</v>
      </c>
      <c r="W24" s="229">
        <v>-305871</v>
      </c>
      <c r="X24" s="229">
        <v>-102994</v>
      </c>
      <c r="Y24" s="229">
        <v>-81001</v>
      </c>
      <c r="Z24" s="229">
        <v>-661469</v>
      </c>
      <c r="AA24" s="229">
        <v>-119098</v>
      </c>
      <c r="AB24" s="229">
        <f t="shared" si="0"/>
        <v>-85109</v>
      </c>
      <c r="AC24" s="229">
        <v>-204207</v>
      </c>
      <c r="AD24" s="229">
        <f t="shared" si="1"/>
        <v>-125919</v>
      </c>
      <c r="AE24" s="229">
        <v>-330126</v>
      </c>
      <c r="AF24" s="229">
        <f t="shared" si="2"/>
        <v>-133148</v>
      </c>
      <c r="AG24" s="229">
        <f t="shared" si="3"/>
        <v>-259067</v>
      </c>
      <c r="AH24" s="229">
        <v>-463274</v>
      </c>
      <c r="AI24" s="229">
        <v>-121650</v>
      </c>
      <c r="AJ24" s="229">
        <f t="shared" si="4"/>
        <v>-143102</v>
      </c>
      <c r="AK24" s="229">
        <v>-264752</v>
      </c>
      <c r="AL24" s="229">
        <f t="shared" si="5"/>
        <v>-120553</v>
      </c>
      <c r="AM24" s="229">
        <v>-385305</v>
      </c>
      <c r="AN24" s="229">
        <f t="shared" si="6"/>
        <v>-199576</v>
      </c>
      <c r="AO24" s="229">
        <v>-320129</v>
      </c>
      <c r="AP24" s="229">
        <v>-584881</v>
      </c>
      <c r="AQ24" s="229"/>
      <c r="AR24" s="229"/>
      <c r="AS24" s="229"/>
      <c r="AT24" s="229"/>
      <c r="AU24" s="229"/>
    </row>
    <row r="25" spans="1:47" s="64" customFormat="1">
      <c r="A25" s="133" t="s">
        <v>1086</v>
      </c>
      <c r="B25" s="231">
        <v>420683</v>
      </c>
      <c r="C25" s="231">
        <v>442206</v>
      </c>
      <c r="D25" s="231">
        <v>503754</v>
      </c>
      <c r="E25" s="231">
        <v>416515</v>
      </c>
      <c r="F25" s="231">
        <v>1783158</v>
      </c>
      <c r="G25" s="231">
        <v>461132</v>
      </c>
      <c r="H25" s="231">
        <v>495164</v>
      </c>
      <c r="I25" s="231">
        <v>427811</v>
      </c>
      <c r="J25" s="231">
        <v>215061</v>
      </c>
      <c r="K25" s="231">
        <v>1599168</v>
      </c>
      <c r="L25" s="231">
        <v>358966</v>
      </c>
      <c r="M25" s="231">
        <v>209881</v>
      </c>
      <c r="N25" s="231">
        <v>211836</v>
      </c>
      <c r="O25" s="231">
        <v>314742</v>
      </c>
      <c r="P25" s="231">
        <v>1095425</v>
      </c>
      <c r="Q25" s="231">
        <v>426235</v>
      </c>
      <c r="R25" s="231">
        <v>344848</v>
      </c>
      <c r="S25" s="231">
        <v>218493</v>
      </c>
      <c r="T25" s="231">
        <v>366457</v>
      </c>
      <c r="U25" s="231">
        <v>1356033</v>
      </c>
      <c r="V25" s="231">
        <v>193504</v>
      </c>
      <c r="W25" s="231">
        <v>130683</v>
      </c>
      <c r="X25" s="231">
        <v>52723</v>
      </c>
      <c r="Y25" s="231">
        <v>390860</v>
      </c>
      <c r="Z25" s="231">
        <v>767770</v>
      </c>
      <c r="AA25" s="231">
        <v>258533</v>
      </c>
      <c r="AB25" s="231">
        <f t="shared" si="0"/>
        <v>287303</v>
      </c>
      <c r="AC25" s="231">
        <v>545836</v>
      </c>
      <c r="AD25" s="231">
        <f t="shared" si="1"/>
        <v>150831</v>
      </c>
      <c r="AE25" s="231">
        <v>696667</v>
      </c>
      <c r="AF25" s="231">
        <f t="shared" si="2"/>
        <v>514792</v>
      </c>
      <c r="AG25" s="231">
        <f t="shared" si="3"/>
        <v>665623</v>
      </c>
      <c r="AH25" s="231">
        <v>1211459</v>
      </c>
      <c r="AI25" s="231">
        <v>296880</v>
      </c>
      <c r="AJ25" s="231">
        <f t="shared" si="4"/>
        <v>404196</v>
      </c>
      <c r="AK25" s="231">
        <v>701076</v>
      </c>
      <c r="AL25" s="231">
        <f t="shared" si="5"/>
        <v>323177</v>
      </c>
      <c r="AM25" s="231">
        <v>1024253</v>
      </c>
      <c r="AN25" s="231">
        <f t="shared" si="6"/>
        <v>343651</v>
      </c>
      <c r="AO25" s="231">
        <v>666828</v>
      </c>
      <c r="AP25" s="231">
        <v>1367904</v>
      </c>
      <c r="AQ25" s="231"/>
      <c r="AR25" s="231"/>
      <c r="AS25" s="231"/>
      <c r="AT25" s="231"/>
      <c r="AU25" s="231"/>
    </row>
    <row r="26" spans="1:47" s="64" customFormat="1">
      <c r="A26" s="133" t="s">
        <v>1199</v>
      </c>
      <c r="B26" s="231">
        <v>420683</v>
      </c>
      <c r="C26" s="231">
        <v>442206</v>
      </c>
      <c r="D26" s="231">
        <v>503754</v>
      </c>
      <c r="E26" s="231">
        <v>416515</v>
      </c>
      <c r="F26" s="231">
        <v>1783158</v>
      </c>
      <c r="G26" s="231">
        <v>461132</v>
      </c>
      <c r="H26" s="231">
        <v>495164</v>
      </c>
      <c r="I26" s="231">
        <v>427811</v>
      </c>
      <c r="J26" s="231">
        <v>215061</v>
      </c>
      <c r="K26" s="231">
        <v>1599168</v>
      </c>
      <c r="L26" s="231">
        <v>358966</v>
      </c>
      <c r="M26" s="231">
        <v>209881</v>
      </c>
      <c r="N26" s="231">
        <v>211836</v>
      </c>
      <c r="O26" s="231">
        <v>314742</v>
      </c>
      <c r="P26" s="231">
        <v>1095425</v>
      </c>
      <c r="Q26" s="231">
        <v>426235</v>
      </c>
      <c r="R26" s="231">
        <v>344848</v>
      </c>
      <c r="S26" s="231">
        <v>218493</v>
      </c>
      <c r="T26" s="231">
        <v>366457</v>
      </c>
      <c r="U26" s="231">
        <v>1356033</v>
      </c>
      <c r="V26" s="231">
        <v>193504</v>
      </c>
      <c r="W26" s="231">
        <v>130683</v>
      </c>
      <c r="X26" s="231">
        <v>52723</v>
      </c>
      <c r="Y26" s="231">
        <v>390860</v>
      </c>
      <c r="Z26" s="231">
        <v>767770</v>
      </c>
      <c r="AA26" s="231">
        <v>258533</v>
      </c>
      <c r="AB26" s="231">
        <f t="shared" si="0"/>
        <v>287303</v>
      </c>
      <c r="AC26" s="231">
        <v>545836</v>
      </c>
      <c r="AD26" s="231">
        <f t="shared" si="1"/>
        <v>150831</v>
      </c>
      <c r="AE26" s="231">
        <v>696667</v>
      </c>
      <c r="AF26" s="231">
        <f t="shared" si="2"/>
        <v>514792</v>
      </c>
      <c r="AG26" s="231">
        <f t="shared" si="3"/>
        <v>665623</v>
      </c>
      <c r="AH26" s="231">
        <v>1211459</v>
      </c>
      <c r="AI26" s="231">
        <v>296880</v>
      </c>
      <c r="AJ26" s="231">
        <f t="shared" si="4"/>
        <v>404196</v>
      </c>
      <c r="AK26" s="231">
        <v>701076</v>
      </c>
      <c r="AL26" s="231">
        <f t="shared" si="5"/>
        <v>323177</v>
      </c>
      <c r="AM26" s="231">
        <v>1024253</v>
      </c>
      <c r="AN26" s="231">
        <f t="shared" si="6"/>
        <v>343651</v>
      </c>
      <c r="AO26" s="231">
        <v>666828</v>
      </c>
      <c r="AP26" s="231">
        <v>1367904</v>
      </c>
      <c r="AQ26" s="231"/>
      <c r="AR26" s="231"/>
      <c r="AS26" s="231"/>
      <c r="AT26" s="231"/>
      <c r="AU26" s="231"/>
    </row>
    <row r="27" spans="1:47" s="64" customFormat="1">
      <c r="A27" s="133" t="s">
        <v>1200</v>
      </c>
      <c r="B27" s="231">
        <v>-147003</v>
      </c>
      <c r="C27" s="231">
        <v>-149745</v>
      </c>
      <c r="D27" s="231">
        <v>-179276</v>
      </c>
      <c r="E27" s="231">
        <v>-132853</v>
      </c>
      <c r="F27" s="231">
        <v>-608877</v>
      </c>
      <c r="G27" s="231">
        <v>-107392</v>
      </c>
      <c r="H27" s="231">
        <v>-126368</v>
      </c>
      <c r="I27" s="231">
        <v>-103349</v>
      </c>
      <c r="J27" s="231">
        <v>224643</v>
      </c>
      <c r="K27" s="231">
        <v>-112466</v>
      </c>
      <c r="L27" s="231">
        <v>-69268</v>
      </c>
      <c r="M27" s="231">
        <v>-63138</v>
      </c>
      <c r="N27" s="231">
        <v>-93961</v>
      </c>
      <c r="O27" s="231">
        <v>-49615</v>
      </c>
      <c r="P27" s="231">
        <v>-251969</v>
      </c>
      <c r="Q27" s="231">
        <v>-114310</v>
      </c>
      <c r="R27" s="231">
        <v>-47294</v>
      </c>
      <c r="S27" s="231">
        <v>-61820</v>
      </c>
      <c r="T27" s="231">
        <v>-88409</v>
      </c>
      <c r="U27" s="231">
        <v>-281612</v>
      </c>
      <c r="V27" s="231">
        <v>20501</v>
      </c>
      <c r="W27" s="231">
        <v>150440</v>
      </c>
      <c r="X27" s="231">
        <v>41334</v>
      </c>
      <c r="Y27" s="231">
        <v>-81181</v>
      </c>
      <c r="Z27" s="231">
        <v>131094</v>
      </c>
      <c r="AA27" s="231">
        <v>17546</v>
      </c>
      <c r="AB27" s="231">
        <f t="shared" si="0"/>
        <v>1824</v>
      </c>
      <c r="AC27" s="231">
        <v>19370</v>
      </c>
      <c r="AD27" s="231">
        <f t="shared" si="1"/>
        <v>35650</v>
      </c>
      <c r="AE27" s="231">
        <v>55020</v>
      </c>
      <c r="AF27" s="231">
        <f t="shared" si="2"/>
        <v>-143214</v>
      </c>
      <c r="AG27" s="231">
        <f t="shared" si="3"/>
        <v>-107564</v>
      </c>
      <c r="AH27" s="231">
        <v>-88194</v>
      </c>
      <c r="AI27" s="231">
        <v>-50296</v>
      </c>
      <c r="AJ27" s="231">
        <f t="shared" si="4"/>
        <v>-94234</v>
      </c>
      <c r="AK27" s="231">
        <v>-144530</v>
      </c>
      <c r="AL27" s="231">
        <f t="shared" si="5"/>
        <v>-65186</v>
      </c>
      <c r="AM27" s="231">
        <v>-209716</v>
      </c>
      <c r="AN27" s="231">
        <f t="shared" si="6"/>
        <v>2251</v>
      </c>
      <c r="AO27" s="231">
        <v>-62935</v>
      </c>
      <c r="AP27" s="231">
        <v>-207465</v>
      </c>
      <c r="AQ27" s="231"/>
      <c r="AR27" s="231"/>
      <c r="AS27" s="231"/>
      <c r="AT27" s="231"/>
      <c r="AU27" s="231"/>
    </row>
    <row r="28" spans="1:47">
      <c r="A28" s="146" t="s">
        <v>390</v>
      </c>
      <c r="B28" s="229">
        <v>-137362</v>
      </c>
      <c r="C28" s="229">
        <v>-71622</v>
      </c>
      <c r="D28" s="229">
        <v>-141279</v>
      </c>
      <c r="E28" s="229">
        <v>-52946</v>
      </c>
      <c r="F28" s="229">
        <v>-403209</v>
      </c>
      <c r="G28" s="229">
        <v>-102282</v>
      </c>
      <c r="H28" s="229">
        <v>-85440</v>
      </c>
      <c r="I28" s="229">
        <v>-75055</v>
      </c>
      <c r="J28" s="229">
        <v>-92086</v>
      </c>
      <c r="K28" s="229">
        <v>-354863</v>
      </c>
      <c r="L28" s="229">
        <v>-76301</v>
      </c>
      <c r="M28" s="229">
        <v>-173857</v>
      </c>
      <c r="N28" s="229">
        <v>-164331</v>
      </c>
      <c r="O28" s="229">
        <v>-14102</v>
      </c>
      <c r="P28" s="229">
        <v>-428591</v>
      </c>
      <c r="Q28" s="229">
        <v>-156394</v>
      </c>
      <c r="R28" s="229">
        <v>-118710</v>
      </c>
      <c r="S28" s="229">
        <v>-25253</v>
      </c>
      <c r="T28" s="229">
        <v>-35341</v>
      </c>
      <c r="U28" s="229">
        <v>-335698</v>
      </c>
      <c r="V28" s="229">
        <v>-72125</v>
      </c>
      <c r="W28" s="229">
        <v>-77283</v>
      </c>
      <c r="X28" s="229">
        <v>-77105</v>
      </c>
      <c r="Y28" s="229">
        <v>-96902</v>
      </c>
      <c r="Z28" s="229">
        <v>-323415</v>
      </c>
      <c r="AA28" s="229">
        <v>-87523</v>
      </c>
      <c r="AB28" s="229">
        <f t="shared" si="0"/>
        <v>-89259</v>
      </c>
      <c r="AC28" s="229">
        <v>-176782</v>
      </c>
      <c r="AD28" s="229">
        <f t="shared" si="1"/>
        <v>-93951</v>
      </c>
      <c r="AE28" s="229">
        <v>-270733</v>
      </c>
      <c r="AF28" s="229">
        <f t="shared" si="2"/>
        <v>24501</v>
      </c>
      <c r="AG28" s="229">
        <f t="shared" si="3"/>
        <v>-69450</v>
      </c>
      <c r="AH28" s="229">
        <v>-246232</v>
      </c>
      <c r="AI28" s="229">
        <v>-90159</v>
      </c>
      <c r="AJ28" s="229">
        <f t="shared" si="4"/>
        <v>-176533</v>
      </c>
      <c r="AK28" s="229">
        <v>-266692</v>
      </c>
      <c r="AL28" s="229">
        <f t="shared" si="5"/>
        <v>-90483</v>
      </c>
      <c r="AM28" s="229">
        <v>-357175</v>
      </c>
      <c r="AN28" s="229">
        <f t="shared" si="6"/>
        <v>-103264</v>
      </c>
      <c r="AO28" s="229">
        <v>-193747</v>
      </c>
      <c r="AP28" s="229">
        <v>-460439</v>
      </c>
      <c r="AQ28" s="229"/>
      <c r="AR28" s="229"/>
      <c r="AS28" s="229"/>
      <c r="AT28" s="229"/>
      <c r="AU28" s="229"/>
    </row>
    <row r="29" spans="1:47">
      <c r="A29" s="146" t="s">
        <v>391</v>
      </c>
      <c r="B29" s="229">
        <v>-9641</v>
      </c>
      <c r="C29" s="229">
        <v>-78123</v>
      </c>
      <c r="D29" s="229">
        <v>-37997</v>
      </c>
      <c r="E29" s="229">
        <v>-79907</v>
      </c>
      <c r="F29" s="229">
        <v>-205668</v>
      </c>
      <c r="G29" s="229">
        <v>-5110</v>
      </c>
      <c r="H29" s="229">
        <v>-40928</v>
      </c>
      <c r="I29" s="229">
        <v>-28294</v>
      </c>
      <c r="J29" s="229">
        <v>316729</v>
      </c>
      <c r="K29" s="229">
        <v>242397</v>
      </c>
      <c r="L29" s="229">
        <v>7033</v>
      </c>
      <c r="M29" s="229">
        <v>110719</v>
      </c>
      <c r="N29" s="229">
        <v>94383</v>
      </c>
      <c r="O29" s="229">
        <v>-35513</v>
      </c>
      <c r="P29" s="229">
        <v>176622</v>
      </c>
      <c r="Q29" s="229">
        <v>42084</v>
      </c>
      <c r="R29" s="229">
        <v>71416</v>
      </c>
      <c r="S29" s="229">
        <v>-6346</v>
      </c>
      <c r="T29" s="229">
        <v>-53068</v>
      </c>
      <c r="U29" s="229">
        <v>54086</v>
      </c>
      <c r="V29" s="229">
        <v>92626</v>
      </c>
      <c r="W29" s="229">
        <v>227723</v>
      </c>
      <c r="X29" s="229">
        <v>118439</v>
      </c>
      <c r="Y29" s="229">
        <v>15721</v>
      </c>
      <c r="Z29" s="229">
        <v>454509</v>
      </c>
      <c r="AA29" s="229">
        <v>105069</v>
      </c>
      <c r="AB29" s="229">
        <f t="shared" si="0"/>
        <v>91083</v>
      </c>
      <c r="AC29" s="229">
        <v>196152</v>
      </c>
      <c r="AD29" s="229">
        <f t="shared" si="1"/>
        <v>129601</v>
      </c>
      <c r="AE29" s="229">
        <v>325753</v>
      </c>
      <c r="AF29" s="229">
        <f t="shared" si="2"/>
        <v>-167715</v>
      </c>
      <c r="AG29" s="229">
        <f t="shared" si="3"/>
        <v>-38114</v>
      </c>
      <c r="AH29" s="229">
        <v>158038</v>
      </c>
      <c r="AI29" s="229">
        <v>39863</v>
      </c>
      <c r="AJ29" s="229">
        <f t="shared" si="4"/>
        <v>82299</v>
      </c>
      <c r="AK29" s="229">
        <v>122162</v>
      </c>
      <c r="AL29" s="229">
        <f t="shared" si="5"/>
        <v>25297</v>
      </c>
      <c r="AM29" s="229">
        <v>147459</v>
      </c>
      <c r="AN29" s="229">
        <f t="shared" si="6"/>
        <v>105515</v>
      </c>
      <c r="AO29" s="229">
        <v>130812</v>
      </c>
      <c r="AP29" s="229">
        <v>252974</v>
      </c>
      <c r="AQ29" s="229"/>
      <c r="AR29" s="229"/>
      <c r="AS29" s="229"/>
      <c r="AT29" s="229"/>
      <c r="AU29" s="229"/>
    </row>
    <row r="30" spans="1:47" s="64" customFormat="1">
      <c r="A30" s="133" t="s">
        <v>1201</v>
      </c>
      <c r="B30" s="231">
        <v>-29558</v>
      </c>
      <c r="C30" s="231">
        <v>-30318</v>
      </c>
      <c r="D30" s="231">
        <v>-34080</v>
      </c>
      <c r="E30" s="231">
        <v>-30940</v>
      </c>
      <c r="F30" s="231">
        <v>-124896</v>
      </c>
      <c r="G30" s="231">
        <v>-33601</v>
      </c>
      <c r="H30" s="231">
        <v>-33211</v>
      </c>
      <c r="I30" s="231">
        <v>-32489</v>
      </c>
      <c r="J30" s="231">
        <v>-42462</v>
      </c>
      <c r="K30" s="231">
        <v>-141763</v>
      </c>
      <c r="L30" s="231">
        <v>-32130</v>
      </c>
      <c r="M30" s="231">
        <v>-26924</v>
      </c>
      <c r="N30" s="231">
        <v>-24013</v>
      </c>
      <c r="O30" s="231">
        <v>-32711</v>
      </c>
      <c r="P30" s="231">
        <v>-115778</v>
      </c>
      <c r="Q30" s="231">
        <v>-32918</v>
      </c>
      <c r="R30" s="231">
        <v>-32256</v>
      </c>
      <c r="S30" s="231">
        <v>-30221</v>
      </c>
      <c r="T30" s="231">
        <v>-30221</v>
      </c>
      <c r="U30" s="231">
        <v>-125616</v>
      </c>
      <c r="V30" s="231">
        <v>-49749</v>
      </c>
      <c r="W30" s="231">
        <v>-53341</v>
      </c>
      <c r="X30" s="231">
        <v>-21950</v>
      </c>
      <c r="Y30" s="231">
        <v>-58471</v>
      </c>
      <c r="Z30" s="231">
        <v>-183511</v>
      </c>
      <c r="AA30" s="231">
        <v>-62953</v>
      </c>
      <c r="AB30" s="231">
        <f t="shared" si="0"/>
        <v>-62609</v>
      </c>
      <c r="AC30" s="231">
        <v>-125562</v>
      </c>
      <c r="AD30" s="231">
        <f t="shared" si="1"/>
        <v>-59072</v>
      </c>
      <c r="AE30" s="231">
        <v>-184634</v>
      </c>
      <c r="AF30" s="231">
        <f t="shared" si="2"/>
        <v>-67547</v>
      </c>
      <c r="AG30" s="231">
        <f t="shared" si="3"/>
        <v>-126619</v>
      </c>
      <c r="AH30" s="231">
        <v>-252181</v>
      </c>
      <c r="AI30" s="231">
        <v>-59032</v>
      </c>
      <c r="AJ30" s="231">
        <f t="shared" si="4"/>
        <v>-62636</v>
      </c>
      <c r="AK30" s="231">
        <v>-121668</v>
      </c>
      <c r="AL30" s="231">
        <f t="shared" si="5"/>
        <v>-60734</v>
      </c>
      <c r="AM30" s="231">
        <v>-182402</v>
      </c>
      <c r="AN30" s="231">
        <f t="shared" si="6"/>
        <v>-61916</v>
      </c>
      <c r="AO30" s="231">
        <v>-122650</v>
      </c>
      <c r="AP30" s="231">
        <v>-244318</v>
      </c>
      <c r="AQ30" s="231"/>
      <c r="AR30" s="231"/>
      <c r="AS30" s="231"/>
      <c r="AT30" s="231"/>
      <c r="AU30" s="231"/>
    </row>
    <row r="31" spans="1:47" s="64" customFormat="1">
      <c r="A31" s="133" t="s">
        <v>1202</v>
      </c>
      <c r="B31" s="231">
        <v>243964</v>
      </c>
      <c r="C31" s="231">
        <v>261957</v>
      </c>
      <c r="D31" s="231">
        <v>290221</v>
      </c>
      <c r="E31" s="231">
        <v>252487</v>
      </c>
      <c r="F31" s="231">
        <v>1048629</v>
      </c>
      <c r="G31" s="231">
        <v>319957</v>
      </c>
      <c r="H31" s="231">
        <v>335391</v>
      </c>
      <c r="I31" s="231">
        <v>291916</v>
      </c>
      <c r="J31" s="231">
        <v>397154</v>
      </c>
      <c r="K31" s="231">
        <v>1344418</v>
      </c>
      <c r="L31" s="231">
        <v>257522</v>
      </c>
      <c r="M31" s="231">
        <v>119777</v>
      </c>
      <c r="N31" s="231">
        <v>93815</v>
      </c>
      <c r="O31" s="231">
        <v>232349</v>
      </c>
      <c r="P31" s="231">
        <v>727476</v>
      </c>
      <c r="Q31" s="231">
        <v>278935</v>
      </c>
      <c r="R31" s="231">
        <v>265226</v>
      </c>
      <c r="S31" s="231">
        <v>126381</v>
      </c>
      <c r="T31" s="231">
        <v>247772</v>
      </c>
      <c r="U31" s="231">
        <v>948535</v>
      </c>
      <c r="V31" s="231">
        <v>164093</v>
      </c>
      <c r="W31" s="231">
        <v>227823</v>
      </c>
      <c r="X31" s="231">
        <v>71944</v>
      </c>
      <c r="Y31" s="231">
        <v>251074</v>
      </c>
      <c r="Z31" s="231">
        <v>714934</v>
      </c>
      <c r="AA31" s="231">
        <v>213126</v>
      </c>
      <c r="AB31" s="231">
        <f t="shared" si="0"/>
        <v>226518</v>
      </c>
      <c r="AC31" s="231">
        <v>439644</v>
      </c>
      <c r="AD31" s="231">
        <f t="shared" si="1"/>
        <v>127409</v>
      </c>
      <c r="AE31" s="231">
        <v>567053</v>
      </c>
      <c r="AF31" s="231">
        <f t="shared" si="2"/>
        <v>304031</v>
      </c>
      <c r="AG31" s="231">
        <f t="shared" si="3"/>
        <v>431440</v>
      </c>
      <c r="AH31" s="231">
        <v>871084</v>
      </c>
      <c r="AI31" s="231">
        <v>187552</v>
      </c>
      <c r="AJ31" s="231">
        <f t="shared" si="4"/>
        <v>247326</v>
      </c>
      <c r="AK31" s="231">
        <v>434878</v>
      </c>
      <c r="AL31" s="231">
        <f t="shared" si="5"/>
        <v>197257</v>
      </c>
      <c r="AM31" s="231">
        <v>632135</v>
      </c>
      <c r="AN31" s="231">
        <f t="shared" si="6"/>
        <v>283986</v>
      </c>
      <c r="AO31" s="231">
        <v>481243</v>
      </c>
      <c r="AP31" s="231">
        <v>916121</v>
      </c>
      <c r="AQ31" s="231"/>
      <c r="AR31" s="231"/>
      <c r="AS31" s="231"/>
      <c r="AT31" s="231"/>
      <c r="AU31" s="231"/>
    </row>
    <row r="32" spans="1:47" ht="27">
      <c r="A32" s="359" t="s">
        <v>1193</v>
      </c>
      <c r="B32" s="33"/>
      <c r="C32" s="33"/>
      <c r="D32" s="33"/>
      <c r="E32" s="33"/>
      <c r="F32" s="33"/>
      <c r="G32" s="33"/>
      <c r="H32" s="33"/>
      <c r="I32" s="33"/>
      <c r="J32" s="33"/>
      <c r="K32" s="33"/>
      <c r="M32" s="161"/>
      <c r="N32" s="231"/>
      <c r="O32" s="161"/>
      <c r="P32" s="161"/>
      <c r="Q32" s="161"/>
      <c r="R32" s="161"/>
      <c r="S32" s="161"/>
      <c r="T32" s="161"/>
      <c r="U32" s="161"/>
      <c r="V32" s="161"/>
      <c r="W32" s="161"/>
      <c r="X32" s="161"/>
      <c r="Y32" s="161"/>
      <c r="AL32" s="362">
        <f t="shared" si="5"/>
        <v>0</v>
      </c>
    </row>
  </sheetData>
  <hyperlinks>
    <hyperlink ref="A1" location="Index!A1" display="Index" xr:uid="{00000000-0004-0000-0500-000000000000}"/>
  </hyperlinks>
  <pageMargins left="0.511811024" right="0.511811024" top="0.78740157499999996" bottom="0.78740157499999996" header="0.31496062000000002" footer="0.31496062000000002"/>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0050"/>
  </sheetPr>
  <dimension ref="A1:EO53"/>
  <sheetViews>
    <sheetView zoomScaleNormal="100" workbookViewId="0">
      <pane xSplit="1" topLeftCell="DY1" activePane="topRight" state="frozen"/>
      <selection activeCell="B2" sqref="B2"/>
      <selection pane="topRight"/>
    </sheetView>
  </sheetViews>
  <sheetFormatPr defaultColWidth="9.140625" defaultRowHeight="15"/>
  <cols>
    <col min="1" max="1" width="65.42578125" style="38" customWidth="1"/>
    <col min="2" max="16" width="12.42578125" style="5" customWidth="1"/>
    <col min="17" max="18" width="12.42578125" style="5" bestFit="1" customWidth="1"/>
    <col min="19" max="19" width="12.42578125" style="5" customWidth="1"/>
    <col min="20" max="26" width="12.42578125" style="5" bestFit="1" customWidth="1"/>
    <col min="27" max="27" width="12.42578125" style="5" customWidth="1"/>
    <col min="28" max="29" width="12" style="5" bestFit="1" customWidth="1"/>
    <col min="30" max="33" width="11.5703125" style="5" customWidth="1"/>
    <col min="34" max="35" width="12.42578125" style="5" customWidth="1"/>
    <col min="36" max="83" width="11.5703125" style="5" customWidth="1"/>
    <col min="84" max="90" width="11.5703125" style="38" customWidth="1"/>
    <col min="91" max="91" width="12" style="38" bestFit="1" customWidth="1"/>
    <col min="92" max="107" width="11.5703125" style="4" customWidth="1"/>
    <col min="108" max="145" width="11.5703125" style="38" customWidth="1"/>
    <col min="146" max="16384" width="9.140625" style="38"/>
  </cols>
  <sheetData>
    <row r="1" spans="1:145" ht="57" customHeight="1">
      <c r="A1" s="145" t="s">
        <v>379</v>
      </c>
      <c r="B1" s="135"/>
      <c r="DD1" s="42"/>
      <c r="DE1" s="42"/>
      <c r="DL1" s="42"/>
      <c r="DM1" s="42"/>
      <c r="DQ1" s="42"/>
      <c r="DR1" s="42"/>
      <c r="DS1" s="42"/>
    </row>
    <row r="2" spans="1:145" customFormat="1" ht="17.100000000000001" customHeight="1">
      <c r="A2" s="152" t="s">
        <v>527</v>
      </c>
      <c r="B2" s="142" t="s">
        <v>906</v>
      </c>
      <c r="C2" s="142" t="s">
        <v>905</v>
      </c>
      <c r="D2" s="142" t="s">
        <v>904</v>
      </c>
      <c r="E2" s="142" t="s">
        <v>903</v>
      </c>
      <c r="F2" s="142" t="s">
        <v>304</v>
      </c>
      <c r="G2" s="142" t="s">
        <v>902</v>
      </c>
      <c r="H2" s="142" t="s">
        <v>901</v>
      </c>
      <c r="I2" s="142" t="s">
        <v>303</v>
      </c>
      <c r="J2" s="142" t="s">
        <v>900</v>
      </c>
      <c r="K2" s="142" t="s">
        <v>899</v>
      </c>
      <c r="L2" s="142" t="s">
        <v>898</v>
      </c>
      <c r="M2" s="142" t="s">
        <v>897</v>
      </c>
      <c r="N2" s="142" t="s">
        <v>302</v>
      </c>
      <c r="O2" s="142" t="s">
        <v>896</v>
      </c>
      <c r="P2" s="142" t="s">
        <v>895</v>
      </c>
      <c r="Q2" s="142" t="s">
        <v>301</v>
      </c>
      <c r="R2" s="142" t="s">
        <v>894</v>
      </c>
      <c r="S2" s="142" t="s">
        <v>893</v>
      </c>
      <c r="T2" s="142" t="s">
        <v>892</v>
      </c>
      <c r="U2" s="142" t="s">
        <v>891</v>
      </c>
      <c r="V2" s="142" t="s">
        <v>300</v>
      </c>
      <c r="W2" s="142" t="s">
        <v>890</v>
      </c>
      <c r="X2" s="142" t="s">
        <v>889</v>
      </c>
      <c r="Y2" s="142" t="s">
        <v>299</v>
      </c>
      <c r="Z2" s="142" t="s">
        <v>888</v>
      </c>
      <c r="AA2" s="142" t="s">
        <v>887</v>
      </c>
      <c r="AB2" s="142" t="s">
        <v>886</v>
      </c>
      <c r="AC2" s="142" t="s">
        <v>885</v>
      </c>
      <c r="AD2" s="142" t="s">
        <v>298</v>
      </c>
      <c r="AE2" s="142" t="s">
        <v>884</v>
      </c>
      <c r="AF2" s="142" t="s">
        <v>883</v>
      </c>
      <c r="AG2" s="142" t="s">
        <v>297</v>
      </c>
      <c r="AH2" s="142" t="s">
        <v>882</v>
      </c>
      <c r="AI2" s="142" t="s">
        <v>881</v>
      </c>
      <c r="AJ2" s="142" t="s">
        <v>880</v>
      </c>
      <c r="AK2" s="142" t="s">
        <v>879</v>
      </c>
      <c r="AL2" s="142" t="s">
        <v>296</v>
      </c>
      <c r="AM2" s="142" t="s">
        <v>878</v>
      </c>
      <c r="AN2" s="142" t="s">
        <v>846</v>
      </c>
      <c r="AO2" s="142" t="s">
        <v>295</v>
      </c>
      <c r="AP2" s="142" t="s">
        <v>877</v>
      </c>
      <c r="AQ2" s="142" t="s">
        <v>876</v>
      </c>
      <c r="AR2" s="142" t="s">
        <v>875</v>
      </c>
      <c r="AS2" s="142" t="s">
        <v>874</v>
      </c>
      <c r="AT2" s="142" t="s">
        <v>294</v>
      </c>
      <c r="AU2" s="142" t="s">
        <v>873</v>
      </c>
      <c r="AV2" s="142" t="s">
        <v>872</v>
      </c>
      <c r="AW2" s="142" t="s">
        <v>293</v>
      </c>
      <c r="AX2" s="142" t="s">
        <v>871</v>
      </c>
      <c r="AY2" s="142" t="s">
        <v>870</v>
      </c>
      <c r="AZ2" s="142" t="s">
        <v>869</v>
      </c>
      <c r="BA2" s="142" t="s">
        <v>868</v>
      </c>
      <c r="BB2" s="142" t="s">
        <v>292</v>
      </c>
      <c r="BC2" s="142" t="s">
        <v>867</v>
      </c>
      <c r="BD2" s="142" t="s">
        <v>866</v>
      </c>
      <c r="BE2" s="142" t="s">
        <v>291</v>
      </c>
      <c r="BF2" s="142" t="s">
        <v>865</v>
      </c>
      <c r="BG2" s="142" t="s">
        <v>864</v>
      </c>
      <c r="BH2" s="142" t="s">
        <v>863</v>
      </c>
      <c r="BI2" s="142" t="s">
        <v>862</v>
      </c>
      <c r="BJ2" s="142" t="s">
        <v>290</v>
      </c>
      <c r="BK2" s="142" t="s">
        <v>861</v>
      </c>
      <c r="BL2" s="142" t="s">
        <v>860</v>
      </c>
      <c r="BM2" s="142" t="s">
        <v>289</v>
      </c>
      <c r="BN2" s="142" t="s">
        <v>812</v>
      </c>
      <c r="BO2" s="142" t="s">
        <v>811</v>
      </c>
      <c r="BP2" s="142" t="s">
        <v>859</v>
      </c>
      <c r="BQ2" s="142" t="s">
        <v>810</v>
      </c>
      <c r="BR2" s="142" t="s">
        <v>288</v>
      </c>
      <c r="BS2" s="142" t="s">
        <v>809</v>
      </c>
      <c r="BT2" s="142" t="s">
        <v>858</v>
      </c>
      <c r="BU2" s="142" t="s">
        <v>287</v>
      </c>
      <c r="BV2" s="142" t="s">
        <v>808</v>
      </c>
      <c r="BW2" s="142" t="s">
        <v>807</v>
      </c>
      <c r="BX2" s="142" t="s">
        <v>857</v>
      </c>
      <c r="BY2" s="142" t="s">
        <v>806</v>
      </c>
      <c r="BZ2" s="142" t="s">
        <v>286</v>
      </c>
      <c r="CA2" s="142" t="s">
        <v>805</v>
      </c>
      <c r="CB2" s="142" t="s">
        <v>856</v>
      </c>
      <c r="CC2" s="142" t="s">
        <v>285</v>
      </c>
      <c r="CD2" s="142" t="s">
        <v>804</v>
      </c>
      <c r="CE2" s="142" t="s">
        <v>803</v>
      </c>
      <c r="CF2" s="142" t="s">
        <v>855</v>
      </c>
      <c r="CG2" s="142" t="s">
        <v>802</v>
      </c>
      <c r="CH2" s="142" t="s">
        <v>284</v>
      </c>
      <c r="CI2" s="142" t="s">
        <v>801</v>
      </c>
      <c r="CJ2" s="142" t="s">
        <v>854</v>
      </c>
      <c r="CK2" s="142" t="s">
        <v>283</v>
      </c>
      <c r="CL2" s="142" t="s">
        <v>800</v>
      </c>
      <c r="CM2" s="142" t="s">
        <v>799</v>
      </c>
      <c r="CN2" s="142" t="s">
        <v>853</v>
      </c>
      <c r="CO2" s="142" t="s">
        <v>798</v>
      </c>
      <c r="CP2" s="142" t="s">
        <v>306</v>
      </c>
      <c r="CQ2" s="142" t="s">
        <v>797</v>
      </c>
      <c r="CR2" s="142" t="s">
        <v>852</v>
      </c>
      <c r="CS2" s="142" t="s">
        <v>308</v>
      </c>
      <c r="CT2" s="142" t="s">
        <v>796</v>
      </c>
      <c r="CU2" s="142" t="s">
        <v>795</v>
      </c>
      <c r="CV2" s="142" t="s">
        <v>851</v>
      </c>
      <c r="CW2" s="142" t="s">
        <v>794</v>
      </c>
      <c r="CX2" s="142" t="s">
        <v>312</v>
      </c>
      <c r="CY2" s="142" t="s">
        <v>793</v>
      </c>
      <c r="CZ2" s="142" t="s">
        <v>850</v>
      </c>
      <c r="DA2" s="142" t="s">
        <v>315</v>
      </c>
      <c r="DB2" s="142" t="s">
        <v>792</v>
      </c>
      <c r="DC2" s="142" t="s">
        <v>791</v>
      </c>
      <c r="DD2" s="142" t="s">
        <v>849</v>
      </c>
      <c r="DE2" s="142" t="s">
        <v>790</v>
      </c>
      <c r="DF2" s="142" t="s">
        <v>322</v>
      </c>
      <c r="DG2" s="142" t="s">
        <v>813</v>
      </c>
      <c r="DH2" s="142" t="s">
        <v>848</v>
      </c>
      <c r="DI2" s="142" t="s">
        <v>331</v>
      </c>
      <c r="DJ2" s="142" t="s">
        <v>789</v>
      </c>
      <c r="DK2" s="142" t="s">
        <v>788</v>
      </c>
      <c r="DL2" s="142" t="s">
        <v>847</v>
      </c>
      <c r="DM2" s="142" t="s">
        <v>787</v>
      </c>
      <c r="DN2" s="142" t="s">
        <v>328</v>
      </c>
      <c r="DO2" s="142" t="s">
        <v>786</v>
      </c>
      <c r="DP2" s="142" t="s">
        <v>846</v>
      </c>
      <c r="DQ2" s="142" t="s">
        <v>330</v>
      </c>
      <c r="DR2" s="142" t="s">
        <v>785</v>
      </c>
      <c r="DS2" s="142" t="s">
        <v>784</v>
      </c>
      <c r="DT2" s="142" t="s">
        <v>845</v>
      </c>
      <c r="DU2" s="142" t="s">
        <v>783</v>
      </c>
      <c r="DV2" s="142" t="s">
        <v>335</v>
      </c>
      <c r="DW2" s="142" t="s">
        <v>782</v>
      </c>
      <c r="DX2" s="142" t="s">
        <v>844</v>
      </c>
      <c r="DY2" s="142">
        <v>2017</v>
      </c>
      <c r="DZ2" s="142" t="s">
        <v>781</v>
      </c>
      <c r="EA2" s="142" t="s">
        <v>780</v>
      </c>
      <c r="EB2" s="142" t="s">
        <v>843</v>
      </c>
      <c r="EC2" s="142" t="s">
        <v>779</v>
      </c>
      <c r="ED2" s="142" t="s">
        <v>340</v>
      </c>
      <c r="EE2" s="142" t="s">
        <v>778</v>
      </c>
      <c r="EF2" s="142" t="s">
        <v>842</v>
      </c>
      <c r="EG2" s="142" t="s">
        <v>343</v>
      </c>
      <c r="EH2" s="142" t="s">
        <v>777</v>
      </c>
      <c r="EI2" s="142" t="s">
        <v>776</v>
      </c>
      <c r="EJ2" s="142" t="s">
        <v>841</v>
      </c>
      <c r="EK2" s="142" t="s">
        <v>775</v>
      </c>
      <c r="EL2" s="142" t="s">
        <v>347</v>
      </c>
      <c r="EM2" s="142" t="s">
        <v>774</v>
      </c>
      <c r="EN2" s="142" t="s">
        <v>840</v>
      </c>
      <c r="EO2" s="142" t="s">
        <v>349</v>
      </c>
    </row>
    <row r="3" spans="1:145" s="1" customFormat="1">
      <c r="A3" s="1" t="s">
        <v>540</v>
      </c>
      <c r="B3" s="161">
        <v>437205</v>
      </c>
      <c r="C3" s="161">
        <v>535592</v>
      </c>
      <c r="D3" s="161">
        <v>972797</v>
      </c>
      <c r="E3" s="161">
        <v>851886</v>
      </c>
      <c r="F3" s="161">
        <v>1824683</v>
      </c>
      <c r="G3" s="161">
        <v>665073</v>
      </c>
      <c r="H3" s="161">
        <v>1516959</v>
      </c>
      <c r="I3" s="161">
        <v>2489756</v>
      </c>
      <c r="J3" s="161">
        <v>708511</v>
      </c>
      <c r="K3" s="161">
        <v>772834</v>
      </c>
      <c r="L3" s="161">
        <v>1481345</v>
      </c>
      <c r="M3" s="161">
        <v>733117</v>
      </c>
      <c r="N3" s="161">
        <v>2214462</v>
      </c>
      <c r="O3" s="161">
        <v>688902</v>
      </c>
      <c r="P3" s="161">
        <v>1422019</v>
      </c>
      <c r="Q3" s="161">
        <v>2903364</v>
      </c>
      <c r="R3" s="161">
        <v>615444</v>
      </c>
      <c r="S3" s="161">
        <v>687152</v>
      </c>
      <c r="T3" s="161">
        <v>1302596</v>
      </c>
      <c r="U3" s="161">
        <v>642231</v>
      </c>
      <c r="V3" s="161">
        <v>1944827</v>
      </c>
      <c r="W3" s="161">
        <v>635852</v>
      </c>
      <c r="X3" s="161">
        <v>1278083</v>
      </c>
      <c r="Y3" s="161">
        <v>2580679</v>
      </c>
      <c r="Z3" s="161">
        <v>692562</v>
      </c>
      <c r="AA3" s="161">
        <v>773388</v>
      </c>
      <c r="AB3" s="161">
        <v>1465950</v>
      </c>
      <c r="AC3" s="161">
        <v>794317</v>
      </c>
      <c r="AD3" s="161">
        <v>2260267</v>
      </c>
      <c r="AE3" s="161">
        <v>824389</v>
      </c>
      <c r="AF3" s="161">
        <v>1618706</v>
      </c>
      <c r="AG3" s="161">
        <v>3084656</v>
      </c>
      <c r="AH3" s="161">
        <v>933535</v>
      </c>
      <c r="AI3" s="161">
        <v>970975</v>
      </c>
      <c r="AJ3" s="161">
        <v>1904510</v>
      </c>
      <c r="AK3" s="161">
        <v>751914</v>
      </c>
      <c r="AL3" s="161">
        <v>2656424</v>
      </c>
      <c r="AM3" s="161">
        <v>639995</v>
      </c>
      <c r="AN3" s="161">
        <v>1391909</v>
      </c>
      <c r="AO3" s="161">
        <v>3296419</v>
      </c>
      <c r="AP3" s="161">
        <v>669988</v>
      </c>
      <c r="AQ3" s="161">
        <v>679284</v>
      </c>
      <c r="AR3" s="161">
        <v>1349272</v>
      </c>
      <c r="AS3" s="161">
        <v>720901</v>
      </c>
      <c r="AT3" s="161">
        <v>2070173</v>
      </c>
      <c r="AU3" s="161">
        <v>805651</v>
      </c>
      <c r="AV3" s="161">
        <v>1526552</v>
      </c>
      <c r="AW3" s="161">
        <v>2875824</v>
      </c>
      <c r="AX3" s="161">
        <v>770218</v>
      </c>
      <c r="AY3" s="161">
        <v>812067</v>
      </c>
      <c r="AZ3" s="161">
        <v>1582285</v>
      </c>
      <c r="BA3" s="161">
        <v>1078539</v>
      </c>
      <c r="BB3" s="161">
        <v>2660824</v>
      </c>
      <c r="BC3" s="161">
        <v>1218839</v>
      </c>
      <c r="BD3" s="161">
        <v>2302751.9155299999</v>
      </c>
      <c r="BE3" s="161">
        <v>3879663</v>
      </c>
      <c r="BF3" s="161">
        <v>1081213</v>
      </c>
      <c r="BG3" s="161">
        <v>1059173</v>
      </c>
      <c r="BH3" s="161">
        <v>2140386</v>
      </c>
      <c r="BI3" s="161">
        <v>1045531</v>
      </c>
      <c r="BJ3" s="161">
        <v>3185917</v>
      </c>
      <c r="BK3" s="161">
        <v>1076703</v>
      </c>
      <c r="BL3" s="161">
        <v>2117918</v>
      </c>
      <c r="BM3" s="161">
        <v>4262620</v>
      </c>
      <c r="BN3" s="161">
        <v>1067817</v>
      </c>
      <c r="BO3" s="161">
        <v>1165414</v>
      </c>
      <c r="BP3" s="161">
        <v>2233231</v>
      </c>
      <c r="BQ3" s="161">
        <v>1298208</v>
      </c>
      <c r="BR3" s="161">
        <v>3531439</v>
      </c>
      <c r="BS3" s="161">
        <v>1310388</v>
      </c>
      <c r="BT3" s="161">
        <v>2598285</v>
      </c>
      <c r="BU3" s="161">
        <v>4841827</v>
      </c>
      <c r="BV3" s="161">
        <v>1299888</v>
      </c>
      <c r="BW3" s="161">
        <v>1436502</v>
      </c>
      <c r="BX3" s="161">
        <v>2736390</v>
      </c>
      <c r="BY3" s="161">
        <v>1668868</v>
      </c>
      <c r="BZ3" s="161">
        <v>4405258</v>
      </c>
      <c r="CA3" s="161">
        <v>1541473</v>
      </c>
      <c r="CB3" s="161">
        <v>3200183</v>
      </c>
      <c r="CC3" s="161">
        <v>5946731</v>
      </c>
      <c r="CD3" s="161">
        <v>1551259</v>
      </c>
      <c r="CE3" s="161">
        <v>1984592</v>
      </c>
      <c r="CF3" s="161">
        <v>3535851</v>
      </c>
      <c r="CG3" s="161">
        <v>1380613</v>
      </c>
      <c r="CH3" s="161">
        <v>4916464</v>
      </c>
      <c r="CI3" s="161">
        <v>1429929</v>
      </c>
      <c r="CJ3" s="161">
        <v>2808903</v>
      </c>
      <c r="CK3" s="161">
        <v>6346393</v>
      </c>
      <c r="CL3" s="161">
        <v>1387778</v>
      </c>
      <c r="CM3" s="161">
        <v>1705979</v>
      </c>
      <c r="CN3" s="161">
        <v>3093757</v>
      </c>
      <c r="CO3" s="161">
        <v>1711078</v>
      </c>
      <c r="CP3" s="161">
        <v>4804835</v>
      </c>
      <c r="CQ3" s="161">
        <v>1767692</v>
      </c>
      <c r="CR3" s="161">
        <v>3476710</v>
      </c>
      <c r="CS3" s="161">
        <v>6572527</v>
      </c>
      <c r="CT3" s="161">
        <v>1758890</v>
      </c>
      <c r="CU3" s="161">
        <v>1821387</v>
      </c>
      <c r="CV3" s="161">
        <v>3580277</v>
      </c>
      <c r="CW3" s="161">
        <v>2285761</v>
      </c>
      <c r="CX3" s="161">
        <v>5866038</v>
      </c>
      <c r="CY3" s="161">
        <v>2330619</v>
      </c>
      <c r="CZ3" s="161">
        <v>4604345</v>
      </c>
      <c r="DA3" s="161">
        <v>8196657</v>
      </c>
      <c r="DB3" s="161">
        <v>2929301</v>
      </c>
      <c r="DC3" s="161">
        <v>2104329</v>
      </c>
      <c r="DD3" s="161">
        <v>5033630</v>
      </c>
      <c r="DE3" s="161">
        <v>3168639</v>
      </c>
      <c r="DF3" s="161">
        <v>8202269</v>
      </c>
      <c r="DG3" s="161">
        <v>2602075</v>
      </c>
      <c r="DH3" s="161">
        <v>5750029</v>
      </c>
      <c r="DI3" s="161">
        <v>10804344</v>
      </c>
      <c r="DJ3" s="161">
        <v>2598888</v>
      </c>
      <c r="DK3" s="161">
        <v>2459890</v>
      </c>
      <c r="DL3" s="161">
        <v>5058778</v>
      </c>
      <c r="DM3" s="161">
        <v>2902260</v>
      </c>
      <c r="DN3" s="161">
        <v>7961038</v>
      </c>
      <c r="DO3" s="161">
        <v>2707379</v>
      </c>
      <c r="DP3" s="161">
        <v>5581453</v>
      </c>
      <c r="DQ3" s="161">
        <v>10668417</v>
      </c>
      <c r="DR3" s="161">
        <v>2575243</v>
      </c>
      <c r="DS3" s="161">
        <v>2603699</v>
      </c>
      <c r="DT3" s="161">
        <v>5178942</v>
      </c>
      <c r="DU3" s="161">
        <v>2346648</v>
      </c>
      <c r="DV3" s="161">
        <v>7525590</v>
      </c>
      <c r="DW3" s="161">
        <v>2452902</v>
      </c>
      <c r="DX3" s="161">
        <v>4777325</v>
      </c>
      <c r="DY3" s="161">
        <v>9978492</v>
      </c>
      <c r="DZ3" s="161">
        <v>2143509</v>
      </c>
      <c r="EA3" s="161">
        <v>2513374</v>
      </c>
      <c r="EB3" s="161">
        <v>4656883</v>
      </c>
      <c r="EC3" s="161">
        <v>2445158</v>
      </c>
      <c r="ED3" s="161">
        <v>7102041</v>
      </c>
      <c r="EE3" s="161">
        <f t="shared" ref="EE3:EE13" si="0">EG3-ED3</f>
        <v>2449736</v>
      </c>
      <c r="EF3" s="161">
        <f t="shared" ref="EF3:EF13" si="1">EG3-EB3</f>
        <v>4894894</v>
      </c>
      <c r="EG3" s="161">
        <v>9551777</v>
      </c>
      <c r="EH3" s="161">
        <v>2264697</v>
      </c>
      <c r="EI3" s="161">
        <f t="shared" ref="EI3:EI43" si="2">EJ3-EH3</f>
        <v>2258278</v>
      </c>
      <c r="EJ3" s="161">
        <v>4522975</v>
      </c>
      <c r="EK3" s="161">
        <f t="shared" ref="EK3:EK43" si="3">EL3-EJ3</f>
        <v>2589498</v>
      </c>
      <c r="EL3" s="161">
        <v>7112473</v>
      </c>
      <c r="EM3" s="161">
        <f t="shared" ref="EM3:EM43" si="4">EO3-EL3</f>
        <v>1992941</v>
      </c>
      <c r="EN3" s="161">
        <f t="shared" ref="EN3:EN43" si="5">EO3-EJ3</f>
        <v>4582439</v>
      </c>
      <c r="EO3" s="161">
        <v>9105414</v>
      </c>
    </row>
    <row r="4" spans="1:145">
      <c r="A4" s="49" t="s">
        <v>541</v>
      </c>
      <c r="B4" s="160">
        <v>218834</v>
      </c>
      <c r="C4" s="160">
        <v>260499</v>
      </c>
      <c r="D4" s="160">
        <v>479333</v>
      </c>
      <c r="E4" s="160">
        <v>324517</v>
      </c>
      <c r="F4" s="160">
        <v>803850</v>
      </c>
      <c r="G4" s="160">
        <v>324785</v>
      </c>
      <c r="H4" s="160">
        <v>649302</v>
      </c>
      <c r="I4" s="160">
        <v>1128635</v>
      </c>
      <c r="J4" s="160">
        <v>322333</v>
      </c>
      <c r="K4" s="160">
        <v>327205</v>
      </c>
      <c r="L4" s="160">
        <v>649538</v>
      </c>
      <c r="M4" s="160">
        <v>339080</v>
      </c>
      <c r="N4" s="160">
        <v>988618</v>
      </c>
      <c r="O4" s="160">
        <v>335624</v>
      </c>
      <c r="P4" s="160">
        <v>674704</v>
      </c>
      <c r="Q4" s="160">
        <v>1324242</v>
      </c>
      <c r="R4" s="160">
        <v>337047</v>
      </c>
      <c r="S4" s="160">
        <v>357097</v>
      </c>
      <c r="T4" s="160">
        <v>694144</v>
      </c>
      <c r="U4" s="160">
        <v>354324</v>
      </c>
      <c r="V4" s="160">
        <v>1048468</v>
      </c>
      <c r="W4" s="160">
        <v>359547</v>
      </c>
      <c r="X4" s="160">
        <v>713871</v>
      </c>
      <c r="Y4" s="160">
        <v>1408015</v>
      </c>
      <c r="Z4" s="160">
        <v>403887</v>
      </c>
      <c r="AA4" s="160">
        <v>410313</v>
      </c>
      <c r="AB4" s="160">
        <v>814200</v>
      </c>
      <c r="AC4" s="160">
        <v>415221</v>
      </c>
      <c r="AD4" s="160">
        <v>1229421</v>
      </c>
      <c r="AE4" s="160">
        <v>388150</v>
      </c>
      <c r="AF4" s="160">
        <v>803371</v>
      </c>
      <c r="AG4" s="160">
        <v>1617571</v>
      </c>
      <c r="AH4" s="160">
        <v>398361</v>
      </c>
      <c r="AI4" s="160">
        <v>410751</v>
      </c>
      <c r="AJ4" s="160">
        <v>809112</v>
      </c>
      <c r="AK4" s="160">
        <v>398312</v>
      </c>
      <c r="AL4" s="160">
        <v>1207424</v>
      </c>
      <c r="AM4" s="160">
        <v>410919</v>
      </c>
      <c r="AN4" s="160">
        <v>809231</v>
      </c>
      <c r="AO4" s="160">
        <v>1618343</v>
      </c>
      <c r="AP4" s="160">
        <v>392269</v>
      </c>
      <c r="AQ4" s="160">
        <v>413822</v>
      </c>
      <c r="AR4" s="160">
        <v>806091</v>
      </c>
      <c r="AS4" s="160">
        <v>432128</v>
      </c>
      <c r="AT4" s="160">
        <v>1238219</v>
      </c>
      <c r="AU4" s="160">
        <v>441715</v>
      </c>
      <c r="AV4" s="160">
        <v>873843</v>
      </c>
      <c r="AW4" s="160">
        <v>1679934</v>
      </c>
      <c r="AX4" s="160">
        <v>476392</v>
      </c>
      <c r="AY4" s="160">
        <v>517802</v>
      </c>
      <c r="AZ4" s="160">
        <v>994194</v>
      </c>
      <c r="BA4" s="160">
        <v>631111</v>
      </c>
      <c r="BB4" s="160">
        <v>1625305</v>
      </c>
      <c r="BC4" s="160">
        <v>711075</v>
      </c>
      <c r="BD4" s="160">
        <v>1342186.3306100001</v>
      </c>
      <c r="BE4" s="160">
        <v>2336380</v>
      </c>
      <c r="BF4" s="160">
        <v>704950</v>
      </c>
      <c r="BG4" s="160">
        <v>689409</v>
      </c>
      <c r="BH4" s="160">
        <v>1394359</v>
      </c>
      <c r="BI4" s="160">
        <v>705845</v>
      </c>
      <c r="BJ4" s="160">
        <v>2100204</v>
      </c>
      <c r="BK4" s="160">
        <v>757029</v>
      </c>
      <c r="BL4" s="160">
        <v>1462874</v>
      </c>
      <c r="BM4" s="160">
        <v>2857233</v>
      </c>
      <c r="BN4" s="160">
        <v>763595</v>
      </c>
      <c r="BO4" s="160">
        <v>846055</v>
      </c>
      <c r="BP4" s="160">
        <v>1609650</v>
      </c>
      <c r="BQ4" s="160">
        <v>930662</v>
      </c>
      <c r="BR4" s="160">
        <v>2540312</v>
      </c>
      <c r="BS4" s="160">
        <v>957207</v>
      </c>
      <c r="BT4" s="160">
        <v>1887869</v>
      </c>
      <c r="BU4" s="160">
        <v>3497519</v>
      </c>
      <c r="BV4" s="160">
        <v>958469</v>
      </c>
      <c r="BW4" s="160">
        <v>1052962</v>
      </c>
      <c r="BX4" s="160">
        <v>2011431</v>
      </c>
      <c r="BY4" s="160">
        <v>1146366</v>
      </c>
      <c r="BZ4" s="160">
        <v>3157797</v>
      </c>
      <c r="CA4" s="160">
        <v>1119264</v>
      </c>
      <c r="CB4" s="160">
        <v>2265630</v>
      </c>
      <c r="CC4" s="160">
        <v>4277061</v>
      </c>
      <c r="CD4" s="160">
        <v>1119130</v>
      </c>
      <c r="CE4" s="160">
        <v>1183279</v>
      </c>
      <c r="CF4" s="160">
        <v>2302409</v>
      </c>
      <c r="CG4" s="160">
        <v>1150273</v>
      </c>
      <c r="CH4" s="160">
        <v>3452682</v>
      </c>
      <c r="CI4" s="160">
        <v>1158701</v>
      </c>
      <c r="CJ4" s="160">
        <v>2308974</v>
      </c>
      <c r="CK4" s="160">
        <v>4611383</v>
      </c>
      <c r="CL4" s="160">
        <v>1104789</v>
      </c>
      <c r="CM4" s="160">
        <v>1149410</v>
      </c>
      <c r="CN4" s="160">
        <v>2254199</v>
      </c>
      <c r="CO4" s="160">
        <v>1150550</v>
      </c>
      <c r="CP4" s="160">
        <v>3404749</v>
      </c>
      <c r="CQ4" s="160">
        <v>1186174</v>
      </c>
      <c r="CR4" s="160">
        <v>2336724</v>
      </c>
      <c r="CS4" s="160">
        <v>4590923</v>
      </c>
      <c r="CT4" s="160">
        <v>1156853</v>
      </c>
      <c r="CU4" s="160">
        <v>1261322</v>
      </c>
      <c r="CV4" s="160">
        <v>2418175</v>
      </c>
      <c r="CW4" s="160">
        <v>1404063</v>
      </c>
      <c r="CX4" s="160">
        <v>3822238</v>
      </c>
      <c r="CY4" s="160">
        <v>1406677</v>
      </c>
      <c r="CZ4" s="160">
        <v>2810740</v>
      </c>
      <c r="DA4" s="160">
        <v>5228915</v>
      </c>
      <c r="DB4" s="160">
        <v>1583707</v>
      </c>
      <c r="DC4" s="160">
        <v>1480111</v>
      </c>
      <c r="DD4" s="160">
        <v>3063818</v>
      </c>
      <c r="DE4" s="160">
        <v>1753977</v>
      </c>
      <c r="DF4" s="160">
        <v>4817795</v>
      </c>
      <c r="DG4" s="160">
        <v>1623266</v>
      </c>
      <c r="DH4" s="160">
        <v>3377243</v>
      </c>
      <c r="DI4" s="160">
        <v>6441061</v>
      </c>
      <c r="DJ4" s="160">
        <v>1671558</v>
      </c>
      <c r="DK4" s="160">
        <v>1713446</v>
      </c>
      <c r="DL4" s="160">
        <v>3385004</v>
      </c>
      <c r="DM4" s="160">
        <v>1745751</v>
      </c>
      <c r="DN4" s="160">
        <v>5130755</v>
      </c>
      <c r="DO4" s="160">
        <v>1746777</v>
      </c>
      <c r="DP4" s="160">
        <v>3492528</v>
      </c>
      <c r="DQ4" s="160">
        <v>6877532</v>
      </c>
      <c r="DR4" s="160">
        <v>1630676</v>
      </c>
      <c r="DS4" s="160">
        <v>1636366</v>
      </c>
      <c r="DT4" s="160">
        <v>3267042</v>
      </c>
      <c r="DU4" s="160">
        <v>1628053</v>
      </c>
      <c r="DV4" s="160">
        <v>4895095</v>
      </c>
      <c r="DW4" s="160">
        <v>1634096</v>
      </c>
      <c r="DX4" s="160">
        <v>3262149</v>
      </c>
      <c r="DY4" s="160">
        <v>6529191</v>
      </c>
      <c r="DZ4" s="160">
        <v>1591158</v>
      </c>
      <c r="EA4" s="160">
        <v>1632478</v>
      </c>
      <c r="EB4" s="160">
        <v>3223636</v>
      </c>
      <c r="EC4" s="160">
        <v>1566836</v>
      </c>
      <c r="ED4" s="160">
        <v>4790472</v>
      </c>
      <c r="EE4" s="160">
        <f t="shared" si="0"/>
        <v>1870229</v>
      </c>
      <c r="EF4" s="160">
        <f t="shared" si="1"/>
        <v>3437065</v>
      </c>
      <c r="EG4" s="160">
        <v>6660701</v>
      </c>
      <c r="EH4" s="160">
        <v>1606040</v>
      </c>
      <c r="EI4" s="160">
        <f t="shared" si="2"/>
        <v>1693422</v>
      </c>
      <c r="EJ4" s="160">
        <v>3299462</v>
      </c>
      <c r="EK4" s="160">
        <f t="shared" si="3"/>
        <v>1716098</v>
      </c>
      <c r="EL4" s="160">
        <v>5015560</v>
      </c>
      <c r="EM4" s="160">
        <f t="shared" si="4"/>
        <v>1606196</v>
      </c>
      <c r="EN4" s="160">
        <f t="shared" si="5"/>
        <v>3322294</v>
      </c>
      <c r="EO4" s="160">
        <v>6621756</v>
      </c>
    </row>
    <row r="5" spans="1:145">
      <c r="A5" s="49" t="s">
        <v>431</v>
      </c>
      <c r="B5" s="160">
        <v>0</v>
      </c>
      <c r="C5" s="160">
        <v>0</v>
      </c>
      <c r="D5" s="160">
        <v>0</v>
      </c>
      <c r="E5" s="160">
        <v>0</v>
      </c>
      <c r="F5" s="160">
        <v>0</v>
      </c>
      <c r="G5" s="160">
        <v>0</v>
      </c>
      <c r="H5" s="160">
        <v>0</v>
      </c>
      <c r="I5" s="160">
        <v>0</v>
      </c>
      <c r="J5" s="160">
        <v>0</v>
      </c>
      <c r="K5" s="160">
        <v>0</v>
      </c>
      <c r="L5" s="160">
        <v>0</v>
      </c>
      <c r="M5" s="160">
        <v>2877</v>
      </c>
      <c r="N5" s="160">
        <v>2877</v>
      </c>
      <c r="O5" s="160">
        <v>13507</v>
      </c>
      <c r="P5" s="160">
        <v>16384</v>
      </c>
      <c r="Q5" s="160">
        <v>16384</v>
      </c>
      <c r="R5" s="160">
        <v>11515</v>
      </c>
      <c r="S5" s="160">
        <v>12824</v>
      </c>
      <c r="T5" s="160">
        <v>24339</v>
      </c>
      <c r="U5" s="160">
        <v>12993</v>
      </c>
      <c r="V5" s="160">
        <v>37332</v>
      </c>
      <c r="W5" s="160">
        <v>11971</v>
      </c>
      <c r="X5" s="160">
        <v>24964</v>
      </c>
      <c r="Y5" s="160">
        <v>49303</v>
      </c>
      <c r="Z5" s="160">
        <v>10657</v>
      </c>
      <c r="AA5" s="160">
        <v>11125</v>
      </c>
      <c r="AB5" s="160">
        <v>21782</v>
      </c>
      <c r="AC5" s="160">
        <v>9584</v>
      </c>
      <c r="AD5" s="160">
        <v>31366</v>
      </c>
      <c r="AE5" s="160">
        <v>9220</v>
      </c>
      <c r="AF5" s="160">
        <v>18804</v>
      </c>
      <c r="AG5" s="160">
        <v>40586</v>
      </c>
      <c r="AH5" s="160">
        <v>7453</v>
      </c>
      <c r="AI5" s="160">
        <v>7259</v>
      </c>
      <c r="AJ5" s="160">
        <v>14712</v>
      </c>
      <c r="AK5" s="160">
        <v>7274</v>
      </c>
      <c r="AL5" s="160">
        <v>21986</v>
      </c>
      <c r="AM5" s="160">
        <v>7136</v>
      </c>
      <c r="AN5" s="160">
        <v>14410</v>
      </c>
      <c r="AO5" s="160">
        <v>29122</v>
      </c>
      <c r="AP5" s="160">
        <v>7780</v>
      </c>
      <c r="AQ5" s="160">
        <v>-3022</v>
      </c>
      <c r="AR5" s="160">
        <v>4758</v>
      </c>
      <c r="AS5" s="160">
        <v>2330</v>
      </c>
      <c r="AT5" s="160">
        <v>7088</v>
      </c>
      <c r="AU5" s="160">
        <v>2642</v>
      </c>
      <c r="AV5" s="160">
        <v>4972</v>
      </c>
      <c r="AW5" s="160">
        <v>9730</v>
      </c>
      <c r="AX5" s="160">
        <v>2615</v>
      </c>
      <c r="AY5" s="160">
        <v>3797</v>
      </c>
      <c r="AZ5" s="160">
        <v>6412</v>
      </c>
      <c r="BA5" s="160">
        <v>4248</v>
      </c>
      <c r="BB5" s="160">
        <v>10660</v>
      </c>
      <c r="BC5" s="160">
        <v>5532</v>
      </c>
      <c r="BD5" s="160">
        <v>9779.6119199999994</v>
      </c>
      <c r="BE5" s="160">
        <v>16192</v>
      </c>
      <c r="BF5" s="160">
        <v>5066</v>
      </c>
      <c r="BG5" s="160">
        <v>5042</v>
      </c>
      <c r="BH5" s="160">
        <v>10108</v>
      </c>
      <c r="BI5" s="160">
        <v>5051</v>
      </c>
      <c r="BJ5" s="160">
        <v>15159</v>
      </c>
      <c r="BK5" s="160">
        <v>4492</v>
      </c>
      <c r="BL5" s="160">
        <v>9543</v>
      </c>
      <c r="BM5" s="160">
        <v>19651</v>
      </c>
      <c r="BN5" s="160">
        <v>4425</v>
      </c>
      <c r="BO5" s="160">
        <v>4390</v>
      </c>
      <c r="BP5" s="160">
        <v>8815</v>
      </c>
      <c r="BQ5" s="160">
        <v>2475</v>
      </c>
      <c r="BR5" s="160">
        <v>11290</v>
      </c>
      <c r="BS5" s="160">
        <v>4117</v>
      </c>
      <c r="BT5" s="160">
        <v>6592</v>
      </c>
      <c r="BU5" s="160">
        <v>15407</v>
      </c>
      <c r="BV5" s="160">
        <v>3670</v>
      </c>
      <c r="BW5" s="160">
        <v>3692</v>
      </c>
      <c r="BX5" s="160">
        <v>7362</v>
      </c>
      <c r="BY5" s="160">
        <v>4298</v>
      </c>
      <c r="BZ5" s="160">
        <v>11660</v>
      </c>
      <c r="CA5" s="160">
        <v>4328</v>
      </c>
      <c r="CB5" s="160">
        <v>8626</v>
      </c>
      <c r="CC5" s="160">
        <v>15988</v>
      </c>
      <c r="CD5" s="160">
        <v>1700</v>
      </c>
      <c r="CE5" s="160">
        <v>3763</v>
      </c>
      <c r="CF5" s="160">
        <v>5463</v>
      </c>
      <c r="CG5" s="160">
        <v>4082</v>
      </c>
      <c r="CH5" s="160">
        <v>9545</v>
      </c>
      <c r="CI5" s="160">
        <v>3498</v>
      </c>
      <c r="CJ5" s="160">
        <v>7580</v>
      </c>
      <c r="CK5" s="160">
        <v>13043</v>
      </c>
      <c r="CL5" s="160">
        <v>2828</v>
      </c>
      <c r="CM5" s="160">
        <v>3263</v>
      </c>
      <c r="CN5" s="160">
        <v>6091</v>
      </c>
      <c r="CO5" s="160">
        <v>3827</v>
      </c>
      <c r="CP5" s="160">
        <v>9918</v>
      </c>
      <c r="CQ5" s="160">
        <v>3304</v>
      </c>
      <c r="CR5" s="160">
        <v>7131</v>
      </c>
      <c r="CS5" s="160">
        <v>13222</v>
      </c>
      <c r="CT5" s="160">
        <v>2724</v>
      </c>
      <c r="CU5" s="160">
        <v>3029</v>
      </c>
      <c r="CV5" s="160">
        <v>5753</v>
      </c>
      <c r="CW5" s="160">
        <v>3193</v>
      </c>
      <c r="CX5" s="160">
        <v>8946</v>
      </c>
      <c r="CY5" s="160">
        <v>3724</v>
      </c>
      <c r="CZ5" s="160">
        <v>6917</v>
      </c>
      <c r="DA5" s="160">
        <v>12670</v>
      </c>
      <c r="DB5" s="160">
        <v>3855</v>
      </c>
      <c r="DC5" s="160">
        <v>3539</v>
      </c>
      <c r="DD5" s="160">
        <v>7394</v>
      </c>
      <c r="DE5" s="160">
        <v>5577</v>
      </c>
      <c r="DF5" s="160">
        <v>12971</v>
      </c>
      <c r="DG5" s="160">
        <v>6836</v>
      </c>
      <c r="DH5" s="160">
        <v>12413</v>
      </c>
      <c r="DI5" s="160">
        <v>19807</v>
      </c>
      <c r="DJ5" s="160">
        <v>2426</v>
      </c>
      <c r="DK5" s="160">
        <v>3749</v>
      </c>
      <c r="DL5" s="160">
        <v>6175</v>
      </c>
      <c r="DM5" s="160">
        <v>2311</v>
      </c>
      <c r="DN5" s="160">
        <v>8486</v>
      </c>
      <c r="DO5" s="160">
        <v>757</v>
      </c>
      <c r="DP5" s="160">
        <v>3068</v>
      </c>
      <c r="DQ5" s="160">
        <v>9243</v>
      </c>
      <c r="DR5" s="160">
        <v>2345</v>
      </c>
      <c r="DS5" s="160">
        <v>1781</v>
      </c>
      <c r="DT5" s="160">
        <v>4126</v>
      </c>
      <c r="DU5" s="160">
        <v>1374</v>
      </c>
      <c r="DV5" s="160">
        <v>5500</v>
      </c>
      <c r="DW5" s="160">
        <v>2268</v>
      </c>
      <c r="DX5" s="160">
        <v>3642</v>
      </c>
      <c r="DY5" s="160">
        <v>7768</v>
      </c>
      <c r="DZ5" s="160">
        <v>1464</v>
      </c>
      <c r="EA5" s="160">
        <v>424</v>
      </c>
      <c r="EB5" s="160">
        <v>1888</v>
      </c>
      <c r="EC5" s="160">
        <v>487</v>
      </c>
      <c r="ED5" s="160">
        <v>2375</v>
      </c>
      <c r="EE5" s="160">
        <f t="shared" si="0"/>
        <v>1333</v>
      </c>
      <c r="EF5" s="160">
        <f t="shared" si="1"/>
        <v>1820</v>
      </c>
      <c r="EG5" s="160">
        <v>3708</v>
      </c>
      <c r="EH5" s="160">
        <v>1677</v>
      </c>
      <c r="EI5" s="160">
        <f t="shared" si="2"/>
        <v>1323</v>
      </c>
      <c r="EJ5" s="160">
        <v>3000</v>
      </c>
      <c r="EK5" s="160">
        <f t="shared" si="3"/>
        <v>1279</v>
      </c>
      <c r="EL5" s="160">
        <v>4279</v>
      </c>
      <c r="EM5" s="160">
        <f t="shared" si="4"/>
        <v>1459</v>
      </c>
      <c r="EN5" s="160">
        <f t="shared" si="5"/>
        <v>2738</v>
      </c>
      <c r="EO5" s="160">
        <v>5738</v>
      </c>
    </row>
    <row r="6" spans="1:145">
      <c r="A6" s="49" t="s">
        <v>385</v>
      </c>
      <c r="B6" s="160">
        <v>181181</v>
      </c>
      <c r="C6" s="160">
        <v>176467</v>
      </c>
      <c r="D6" s="160">
        <v>357648</v>
      </c>
      <c r="E6" s="160">
        <v>254559</v>
      </c>
      <c r="F6" s="160">
        <v>612207</v>
      </c>
      <c r="G6" s="160">
        <v>228201</v>
      </c>
      <c r="H6" s="160">
        <v>482760</v>
      </c>
      <c r="I6" s="160">
        <v>840408</v>
      </c>
      <c r="J6" s="160">
        <v>252638</v>
      </c>
      <c r="K6" s="160">
        <v>284777</v>
      </c>
      <c r="L6" s="160">
        <v>537415</v>
      </c>
      <c r="M6" s="160">
        <v>259267</v>
      </c>
      <c r="N6" s="160">
        <v>796682</v>
      </c>
      <c r="O6" s="160">
        <v>217275</v>
      </c>
      <c r="P6" s="160">
        <v>476542</v>
      </c>
      <c r="Q6" s="160">
        <v>1013957</v>
      </c>
      <c r="R6" s="160">
        <v>172985</v>
      </c>
      <c r="S6" s="160">
        <v>183452</v>
      </c>
      <c r="T6" s="160">
        <v>356437</v>
      </c>
      <c r="U6" s="160">
        <v>171323</v>
      </c>
      <c r="V6" s="160">
        <v>527760</v>
      </c>
      <c r="W6" s="160">
        <v>164265</v>
      </c>
      <c r="X6" s="160">
        <v>335588</v>
      </c>
      <c r="Y6" s="160">
        <v>692025</v>
      </c>
      <c r="Z6" s="160">
        <v>171578</v>
      </c>
      <c r="AA6" s="160">
        <v>193676</v>
      </c>
      <c r="AB6" s="160">
        <v>365254</v>
      </c>
      <c r="AC6" s="160">
        <v>219568</v>
      </c>
      <c r="AD6" s="160">
        <v>584822</v>
      </c>
      <c r="AE6" s="160">
        <v>240162</v>
      </c>
      <c r="AF6" s="160">
        <v>459730</v>
      </c>
      <c r="AG6" s="160">
        <v>824984</v>
      </c>
      <c r="AH6" s="160">
        <v>236062</v>
      </c>
      <c r="AI6" s="160">
        <v>177612</v>
      </c>
      <c r="AJ6" s="160">
        <v>413674</v>
      </c>
      <c r="AK6" s="160">
        <v>213153</v>
      </c>
      <c r="AL6" s="160">
        <v>626827</v>
      </c>
      <c r="AM6" s="160">
        <v>196436</v>
      </c>
      <c r="AN6" s="160">
        <v>409589</v>
      </c>
      <c r="AO6" s="160">
        <v>823263</v>
      </c>
      <c r="AP6" s="160">
        <v>187288</v>
      </c>
      <c r="AQ6" s="160">
        <v>192135</v>
      </c>
      <c r="AR6" s="160">
        <v>379423</v>
      </c>
      <c r="AS6" s="160">
        <v>219461</v>
      </c>
      <c r="AT6" s="160">
        <v>598884</v>
      </c>
      <c r="AU6" s="160">
        <v>241515</v>
      </c>
      <c r="AV6" s="160">
        <v>460976</v>
      </c>
      <c r="AW6" s="160">
        <v>840399</v>
      </c>
      <c r="AX6" s="160">
        <v>202323</v>
      </c>
      <c r="AY6" s="160">
        <v>209555</v>
      </c>
      <c r="AZ6" s="160">
        <v>411878</v>
      </c>
      <c r="BA6" s="160">
        <v>250442</v>
      </c>
      <c r="BB6" s="160">
        <v>662320</v>
      </c>
      <c r="BC6" s="160">
        <v>336668</v>
      </c>
      <c r="BD6" s="160">
        <v>587109.40497000003</v>
      </c>
      <c r="BE6" s="160">
        <v>998988</v>
      </c>
      <c r="BF6" s="160">
        <v>307554</v>
      </c>
      <c r="BG6" s="160">
        <v>276944</v>
      </c>
      <c r="BH6" s="160">
        <v>584498</v>
      </c>
      <c r="BI6" s="160">
        <v>269525</v>
      </c>
      <c r="BJ6" s="160">
        <v>854023</v>
      </c>
      <c r="BK6" s="160">
        <v>259324</v>
      </c>
      <c r="BL6" s="160">
        <v>524596</v>
      </c>
      <c r="BM6" s="160">
        <v>1113347</v>
      </c>
      <c r="BN6" s="160">
        <v>237350</v>
      </c>
      <c r="BO6" s="160">
        <v>253172</v>
      </c>
      <c r="BP6" s="160">
        <v>490522</v>
      </c>
      <c r="BQ6" s="160">
        <v>302354</v>
      </c>
      <c r="BR6" s="160">
        <v>792876</v>
      </c>
      <c r="BS6" s="160">
        <v>289079</v>
      </c>
      <c r="BT6" s="160">
        <v>579783</v>
      </c>
      <c r="BU6" s="160">
        <v>1081955</v>
      </c>
      <c r="BV6" s="160">
        <v>280324</v>
      </c>
      <c r="BW6" s="160">
        <v>314972</v>
      </c>
      <c r="BX6" s="160">
        <v>595296</v>
      </c>
      <c r="BY6" s="160">
        <v>335165</v>
      </c>
      <c r="BZ6" s="160">
        <v>930461</v>
      </c>
      <c r="CA6" s="160">
        <v>319614</v>
      </c>
      <c r="CB6" s="160">
        <v>644621</v>
      </c>
      <c r="CC6" s="160">
        <v>1250075</v>
      </c>
      <c r="CD6" s="160">
        <v>307113</v>
      </c>
      <c r="CE6" s="160">
        <v>270538</v>
      </c>
      <c r="CF6" s="160">
        <v>577651</v>
      </c>
      <c r="CG6" s="160">
        <v>253707</v>
      </c>
      <c r="CH6" s="160">
        <v>831358</v>
      </c>
      <c r="CI6" s="160">
        <v>249246</v>
      </c>
      <c r="CJ6" s="160">
        <v>501314</v>
      </c>
      <c r="CK6" s="160">
        <v>1080604</v>
      </c>
      <c r="CL6" s="160">
        <v>270463</v>
      </c>
      <c r="CM6" s="160">
        <v>307744</v>
      </c>
      <c r="CN6" s="160">
        <v>578207</v>
      </c>
      <c r="CO6" s="160">
        <v>422407</v>
      </c>
      <c r="CP6" s="160">
        <v>1000614</v>
      </c>
      <c r="CQ6" s="160">
        <v>437931</v>
      </c>
      <c r="CR6" s="160">
        <v>858278</v>
      </c>
      <c r="CS6" s="160">
        <v>1438545</v>
      </c>
      <c r="CT6" s="160">
        <v>429592</v>
      </c>
      <c r="CU6" s="160">
        <v>439849</v>
      </c>
      <c r="CV6" s="160">
        <v>869441</v>
      </c>
      <c r="CW6" s="160">
        <v>472400</v>
      </c>
      <c r="CX6" s="160">
        <v>1341841</v>
      </c>
      <c r="CY6" s="160">
        <v>487153</v>
      </c>
      <c r="CZ6" s="160">
        <v>947518</v>
      </c>
      <c r="DA6" s="160">
        <v>1828994</v>
      </c>
      <c r="DB6" s="160">
        <v>505437</v>
      </c>
      <c r="DC6" s="160">
        <v>550833</v>
      </c>
      <c r="DD6" s="160">
        <v>1056270</v>
      </c>
      <c r="DE6" s="160">
        <v>650012</v>
      </c>
      <c r="DF6" s="160">
        <v>1706282</v>
      </c>
      <c r="DG6" s="160">
        <v>629625</v>
      </c>
      <c r="DH6" s="160">
        <v>1258952</v>
      </c>
      <c r="DI6" s="160">
        <v>2335907</v>
      </c>
      <c r="DJ6" s="160">
        <v>636661</v>
      </c>
      <c r="DK6" s="160">
        <v>714869</v>
      </c>
      <c r="DL6" s="160">
        <v>1351530</v>
      </c>
      <c r="DM6" s="160">
        <v>731022</v>
      </c>
      <c r="DN6" s="160">
        <v>2082552</v>
      </c>
      <c r="DO6" s="160">
        <v>703245</v>
      </c>
      <c r="DP6" s="160">
        <v>1406081</v>
      </c>
      <c r="DQ6" s="160">
        <v>2785797</v>
      </c>
      <c r="DR6" s="160">
        <v>675401</v>
      </c>
      <c r="DS6" s="160">
        <v>583408</v>
      </c>
      <c r="DT6" s="160">
        <v>1258809</v>
      </c>
      <c r="DU6" s="160">
        <v>530814</v>
      </c>
      <c r="DV6" s="160">
        <v>1789623</v>
      </c>
      <c r="DW6" s="160">
        <v>490770</v>
      </c>
      <c r="DX6" s="160">
        <v>999359</v>
      </c>
      <c r="DY6" s="160">
        <v>2280393</v>
      </c>
      <c r="DZ6" s="160">
        <v>385882</v>
      </c>
      <c r="EA6" s="160">
        <v>354239</v>
      </c>
      <c r="EB6" s="160">
        <v>740121</v>
      </c>
      <c r="EC6" s="160">
        <v>500554</v>
      </c>
      <c r="ED6" s="160">
        <v>1240675</v>
      </c>
      <c r="EE6" s="160">
        <f t="shared" si="0"/>
        <v>373765</v>
      </c>
      <c r="EF6" s="160">
        <f t="shared" si="1"/>
        <v>874319</v>
      </c>
      <c r="EG6" s="160">
        <v>1614440</v>
      </c>
      <c r="EH6" s="160">
        <v>378250</v>
      </c>
      <c r="EI6" s="160">
        <f t="shared" si="2"/>
        <v>303978</v>
      </c>
      <c r="EJ6" s="160">
        <v>682228</v>
      </c>
      <c r="EK6" s="160">
        <f t="shared" si="3"/>
        <v>410517</v>
      </c>
      <c r="EL6" s="160">
        <v>1092745</v>
      </c>
      <c r="EM6" s="160">
        <f t="shared" si="4"/>
        <v>330307</v>
      </c>
      <c r="EN6" s="160">
        <f t="shared" si="5"/>
        <v>740824</v>
      </c>
      <c r="EO6" s="160">
        <v>1423052</v>
      </c>
    </row>
    <row r="7" spans="1:145">
      <c r="A7" s="49" t="s">
        <v>409</v>
      </c>
      <c r="B7" s="160">
        <v>0</v>
      </c>
      <c r="C7" s="160">
        <v>0</v>
      </c>
      <c r="D7" s="160">
        <v>0</v>
      </c>
      <c r="E7" s="160">
        <v>0</v>
      </c>
      <c r="F7" s="160">
        <v>0</v>
      </c>
      <c r="G7" s="160">
        <v>0</v>
      </c>
      <c r="H7" s="160">
        <v>0</v>
      </c>
      <c r="I7" s="160">
        <v>0</v>
      </c>
      <c r="J7" s="160">
        <v>3879</v>
      </c>
      <c r="K7" s="160">
        <v>-6075</v>
      </c>
      <c r="L7" s="160">
        <v>-2196</v>
      </c>
      <c r="M7" s="160">
        <v>2282</v>
      </c>
      <c r="N7" s="160">
        <v>86</v>
      </c>
      <c r="O7" s="160">
        <v>-1463</v>
      </c>
      <c r="P7" s="160">
        <v>819</v>
      </c>
      <c r="Q7" s="160">
        <v>-1377</v>
      </c>
      <c r="R7" s="160">
        <v>3454</v>
      </c>
      <c r="S7" s="160">
        <v>2042</v>
      </c>
      <c r="T7" s="160">
        <v>5496</v>
      </c>
      <c r="U7" s="160">
        <v>-2367</v>
      </c>
      <c r="V7" s="160">
        <v>3129</v>
      </c>
      <c r="W7" s="160">
        <v>-5297</v>
      </c>
      <c r="X7" s="160">
        <v>-7664</v>
      </c>
      <c r="Y7" s="160">
        <v>-2168</v>
      </c>
      <c r="Z7" s="160">
        <v>1266</v>
      </c>
      <c r="AA7" s="160">
        <v>348</v>
      </c>
      <c r="AB7" s="160">
        <v>1614</v>
      </c>
      <c r="AC7" s="160">
        <v>0</v>
      </c>
      <c r="AD7" s="160">
        <v>1614</v>
      </c>
      <c r="AE7" s="160">
        <v>446</v>
      </c>
      <c r="AF7" s="160">
        <v>446</v>
      </c>
      <c r="AG7" s="160">
        <v>2060</v>
      </c>
      <c r="AH7" s="160">
        <v>0</v>
      </c>
      <c r="AI7" s="160">
        <v>0</v>
      </c>
      <c r="AJ7" s="160">
        <v>0</v>
      </c>
      <c r="AK7" s="160">
        <v>0</v>
      </c>
      <c r="AL7" s="160">
        <v>0</v>
      </c>
      <c r="AM7" s="160">
        <v>-6148</v>
      </c>
      <c r="AN7" s="160">
        <v>-6148</v>
      </c>
      <c r="AO7" s="160">
        <v>-6148</v>
      </c>
      <c r="AP7" s="160">
        <v>2829</v>
      </c>
      <c r="AQ7" s="160">
        <v>1199</v>
      </c>
      <c r="AR7" s="160">
        <v>4028</v>
      </c>
      <c r="AS7" s="160">
        <v>1712</v>
      </c>
      <c r="AT7" s="160">
        <v>5740</v>
      </c>
      <c r="AU7" s="160">
        <v>4316</v>
      </c>
      <c r="AV7" s="160">
        <v>6028</v>
      </c>
      <c r="AW7" s="160">
        <v>10056</v>
      </c>
      <c r="AX7" s="160">
        <v>998</v>
      </c>
      <c r="AY7" s="160">
        <v>4376</v>
      </c>
      <c r="AZ7" s="160">
        <v>5374</v>
      </c>
      <c r="BA7" s="160">
        <v>-5374</v>
      </c>
      <c r="BB7" s="160">
        <v>0</v>
      </c>
      <c r="BC7" s="160">
        <v>0</v>
      </c>
      <c r="BD7" s="160">
        <v>0</v>
      </c>
      <c r="BE7" s="160">
        <v>0</v>
      </c>
      <c r="BF7" s="160">
        <v>0</v>
      </c>
      <c r="BG7" s="160">
        <v>19815</v>
      </c>
      <c r="BH7" s="160">
        <v>19815</v>
      </c>
      <c r="BI7" s="160">
        <v>3329</v>
      </c>
      <c r="BJ7" s="160">
        <v>23144</v>
      </c>
      <c r="BK7" s="160">
        <v>874</v>
      </c>
      <c r="BL7" s="160">
        <v>4140</v>
      </c>
      <c r="BM7" s="160">
        <v>24018</v>
      </c>
      <c r="BN7" s="160">
        <v>0</v>
      </c>
      <c r="BO7" s="160">
        <v>0</v>
      </c>
      <c r="BP7" s="160">
        <v>0</v>
      </c>
      <c r="BQ7" s="160">
        <v>0</v>
      </c>
      <c r="BR7" s="160">
        <v>0</v>
      </c>
      <c r="BS7" s="160">
        <v>0</v>
      </c>
      <c r="BT7" s="160">
        <v>0</v>
      </c>
      <c r="BU7" s="160">
        <v>0</v>
      </c>
      <c r="BV7" s="160">
        <v>0</v>
      </c>
      <c r="BW7" s="160">
        <v>0</v>
      </c>
      <c r="BX7" s="160">
        <v>0</v>
      </c>
      <c r="BY7" s="160">
        <v>0</v>
      </c>
      <c r="BZ7" s="160">
        <v>0</v>
      </c>
      <c r="CA7" s="160">
        <v>0</v>
      </c>
      <c r="CB7" s="160">
        <v>0</v>
      </c>
      <c r="CC7" s="160">
        <v>0</v>
      </c>
      <c r="CD7" s="160">
        <v>33920</v>
      </c>
      <c r="CE7" s="160">
        <v>377597</v>
      </c>
      <c r="CF7" s="160">
        <v>411517</v>
      </c>
      <c r="CG7" s="160">
        <v>-128142</v>
      </c>
      <c r="CH7" s="160">
        <v>283375</v>
      </c>
      <c r="CI7" s="160">
        <v>-75896</v>
      </c>
      <c r="CJ7" s="160">
        <v>-204038</v>
      </c>
      <c r="CK7" s="160">
        <v>207479</v>
      </c>
      <c r="CL7" s="160">
        <v>-76829</v>
      </c>
      <c r="CM7" s="160">
        <v>84989</v>
      </c>
      <c r="CN7" s="160">
        <v>8160</v>
      </c>
      <c r="CO7" s="160">
        <v>10495</v>
      </c>
      <c r="CP7" s="160">
        <v>18655</v>
      </c>
      <c r="CQ7" s="160">
        <v>-15970</v>
      </c>
      <c r="CR7" s="160">
        <v>-5475</v>
      </c>
      <c r="CS7" s="160">
        <v>2685</v>
      </c>
      <c r="CT7" s="160">
        <v>8958</v>
      </c>
      <c r="CU7" s="160">
        <v>-60123</v>
      </c>
      <c r="CV7" s="160">
        <v>-51165</v>
      </c>
      <c r="CW7" s="160">
        <v>135883</v>
      </c>
      <c r="CX7" s="160">
        <v>84718</v>
      </c>
      <c r="CY7" s="160">
        <v>165935</v>
      </c>
      <c r="CZ7" s="160">
        <v>301818</v>
      </c>
      <c r="DA7" s="160">
        <v>250653</v>
      </c>
      <c r="DB7" s="160">
        <v>452806</v>
      </c>
      <c r="DC7" s="160">
        <v>-118930</v>
      </c>
      <c r="DD7" s="160">
        <v>333876</v>
      </c>
      <c r="DE7" s="160">
        <v>221059</v>
      </c>
      <c r="DF7" s="160">
        <v>554935</v>
      </c>
      <c r="DG7" s="160">
        <v>68568</v>
      </c>
      <c r="DH7" s="160">
        <v>289627</v>
      </c>
      <c r="DI7" s="160">
        <v>623503</v>
      </c>
      <c r="DJ7" s="160">
        <v>-10059</v>
      </c>
      <c r="DK7" s="160">
        <v>-285454</v>
      </c>
      <c r="DL7" s="160">
        <v>-295513</v>
      </c>
      <c r="DM7" s="160">
        <v>58715</v>
      </c>
      <c r="DN7" s="160">
        <v>-236798</v>
      </c>
      <c r="DO7" s="160">
        <v>-105616</v>
      </c>
      <c r="DP7" s="160">
        <v>-46901</v>
      </c>
      <c r="DQ7" s="160">
        <v>-342414</v>
      </c>
      <c r="DR7" s="160">
        <v>-91503</v>
      </c>
      <c r="DS7" s="160">
        <v>47007</v>
      </c>
      <c r="DT7" s="160">
        <v>-44496</v>
      </c>
      <c r="DU7" s="160">
        <v>-101516</v>
      </c>
      <c r="DV7" s="160">
        <v>-146012</v>
      </c>
      <c r="DW7" s="160">
        <v>59717</v>
      </c>
      <c r="DX7" s="160">
        <v>-41799</v>
      </c>
      <c r="DY7" s="160">
        <v>-86295</v>
      </c>
      <c r="DZ7" s="160">
        <v>-70339</v>
      </c>
      <c r="EA7" s="160">
        <v>191748</v>
      </c>
      <c r="EB7" s="160">
        <v>121409</v>
      </c>
      <c r="EC7" s="160">
        <v>91750</v>
      </c>
      <c r="ED7" s="160">
        <v>213159</v>
      </c>
      <c r="EE7" s="160">
        <f t="shared" si="0"/>
        <v>4467</v>
      </c>
      <c r="EF7" s="160">
        <f t="shared" si="1"/>
        <v>96217</v>
      </c>
      <c r="EG7" s="160">
        <v>217626</v>
      </c>
      <c r="EH7" s="160">
        <v>7426</v>
      </c>
      <c r="EI7" s="160">
        <f t="shared" si="2"/>
        <v>49143</v>
      </c>
      <c r="EJ7" s="160">
        <v>56569</v>
      </c>
      <c r="EK7" s="160">
        <f t="shared" si="3"/>
        <v>171642</v>
      </c>
      <c r="EL7" s="160">
        <v>228211</v>
      </c>
      <c r="EM7" s="160">
        <f t="shared" si="4"/>
        <v>-96115</v>
      </c>
      <c r="EN7" s="160">
        <f t="shared" si="5"/>
        <v>75527</v>
      </c>
      <c r="EO7" s="160">
        <v>132096</v>
      </c>
    </row>
    <row r="8" spans="1:145" s="4" customFormat="1">
      <c r="A8" s="61" t="s">
        <v>529</v>
      </c>
      <c r="B8" s="160">
        <v>16195</v>
      </c>
      <c r="C8" s="160">
        <v>71763</v>
      </c>
      <c r="D8" s="160">
        <v>87958</v>
      </c>
      <c r="E8" s="160">
        <v>236950</v>
      </c>
      <c r="F8" s="160">
        <v>324908</v>
      </c>
      <c r="G8" s="160">
        <v>20292</v>
      </c>
      <c r="H8" s="160">
        <v>257242</v>
      </c>
      <c r="I8" s="160">
        <v>345200</v>
      </c>
      <c r="J8" s="160">
        <v>30403</v>
      </c>
      <c r="K8" s="160">
        <v>62044</v>
      </c>
      <c r="L8" s="160">
        <v>92447</v>
      </c>
      <c r="M8" s="160">
        <v>28440</v>
      </c>
      <c r="N8" s="160">
        <v>120887</v>
      </c>
      <c r="O8" s="160">
        <v>42661</v>
      </c>
      <c r="P8" s="160">
        <v>71101</v>
      </c>
      <c r="Q8" s="160">
        <v>163548</v>
      </c>
      <c r="R8" s="160">
        <v>20947</v>
      </c>
      <c r="S8" s="160">
        <v>75571</v>
      </c>
      <c r="T8" s="160">
        <v>96518</v>
      </c>
      <c r="U8" s="160">
        <v>47911</v>
      </c>
      <c r="V8" s="160">
        <v>144429</v>
      </c>
      <c r="W8" s="160">
        <v>50743</v>
      </c>
      <c r="X8" s="160">
        <v>98654</v>
      </c>
      <c r="Y8" s="160">
        <v>195172</v>
      </c>
      <c r="Z8" s="160">
        <v>49143</v>
      </c>
      <c r="AA8" s="160">
        <v>96882</v>
      </c>
      <c r="AB8" s="160">
        <v>146025</v>
      </c>
      <c r="AC8" s="160">
        <v>87797</v>
      </c>
      <c r="AD8" s="160">
        <v>233822</v>
      </c>
      <c r="AE8" s="160">
        <v>125047</v>
      </c>
      <c r="AF8" s="160">
        <v>212844</v>
      </c>
      <c r="AG8" s="160">
        <v>358869</v>
      </c>
      <c r="AH8" s="160">
        <v>126369</v>
      </c>
      <c r="AI8" s="160">
        <v>274159</v>
      </c>
      <c r="AJ8" s="160">
        <v>400528</v>
      </c>
      <c r="AK8" s="160">
        <v>61763</v>
      </c>
      <c r="AL8" s="160">
        <v>462291</v>
      </c>
      <c r="AM8" s="160">
        <v>-36703</v>
      </c>
      <c r="AN8" s="160">
        <v>25060</v>
      </c>
      <c r="AO8" s="160">
        <v>425588</v>
      </c>
      <c r="AP8" s="160">
        <v>4477</v>
      </c>
      <c r="AQ8" s="160">
        <v>4112</v>
      </c>
      <c r="AR8" s="160">
        <v>8589</v>
      </c>
      <c r="AS8" s="160">
        <v>-4378</v>
      </c>
      <c r="AT8" s="160">
        <v>4211</v>
      </c>
      <c r="AU8" s="160">
        <v>46396</v>
      </c>
      <c r="AV8" s="160">
        <v>42018</v>
      </c>
      <c r="AW8" s="160">
        <v>50607</v>
      </c>
      <c r="AX8" s="160">
        <v>14281</v>
      </c>
      <c r="AY8" s="160">
        <v>-4932</v>
      </c>
      <c r="AZ8" s="160">
        <v>9349</v>
      </c>
      <c r="BA8" s="160">
        <v>97300</v>
      </c>
      <c r="BB8" s="160">
        <v>106649</v>
      </c>
      <c r="BC8" s="160">
        <v>111070</v>
      </c>
      <c r="BD8" s="160">
        <v>208370.33812999999</v>
      </c>
      <c r="BE8" s="160">
        <v>217719</v>
      </c>
      <c r="BF8" s="160">
        <v>16800</v>
      </c>
      <c r="BG8" s="160">
        <v>24004</v>
      </c>
      <c r="BH8" s="160">
        <v>40804</v>
      </c>
      <c r="BI8" s="160">
        <v>18615</v>
      </c>
      <c r="BJ8" s="160">
        <v>59419</v>
      </c>
      <c r="BK8" s="160">
        <v>12359</v>
      </c>
      <c r="BL8" s="160">
        <v>30974</v>
      </c>
      <c r="BM8" s="160">
        <v>71778</v>
      </c>
      <c r="BN8" s="160">
        <v>19522</v>
      </c>
      <c r="BO8" s="160">
        <v>16002</v>
      </c>
      <c r="BP8" s="160">
        <v>35524</v>
      </c>
      <c r="BQ8" s="160">
        <v>11194</v>
      </c>
      <c r="BR8" s="160">
        <v>46718</v>
      </c>
      <c r="BS8" s="160">
        <v>7826</v>
      </c>
      <c r="BT8" s="160">
        <v>19020</v>
      </c>
      <c r="BU8" s="160">
        <v>54544</v>
      </c>
      <c r="BV8" s="160">
        <v>8023</v>
      </c>
      <c r="BW8" s="160">
        <v>9334</v>
      </c>
      <c r="BX8" s="160">
        <v>17357</v>
      </c>
      <c r="BY8" s="160">
        <v>106386</v>
      </c>
      <c r="BZ8" s="160">
        <v>123743</v>
      </c>
      <c r="CA8" s="160">
        <v>16563</v>
      </c>
      <c r="CB8" s="160">
        <v>122949</v>
      </c>
      <c r="CC8" s="160">
        <v>140306</v>
      </c>
      <c r="CD8" s="160">
        <v>9248</v>
      </c>
      <c r="CE8" s="160">
        <v>64047</v>
      </c>
      <c r="CF8" s="160">
        <v>73295</v>
      </c>
      <c r="CG8" s="160">
        <v>16258</v>
      </c>
      <c r="CH8" s="160">
        <v>89553</v>
      </c>
      <c r="CI8" s="160">
        <v>17189</v>
      </c>
      <c r="CJ8" s="160">
        <v>33447</v>
      </c>
      <c r="CK8" s="160">
        <v>106742</v>
      </c>
      <c r="CL8" s="160">
        <v>10148</v>
      </c>
      <c r="CM8" s="160">
        <v>74979</v>
      </c>
      <c r="CN8" s="160">
        <v>85127</v>
      </c>
      <c r="CO8" s="160">
        <v>19122</v>
      </c>
      <c r="CP8" s="160">
        <v>104249</v>
      </c>
      <c r="CQ8" s="160">
        <v>50832</v>
      </c>
      <c r="CR8" s="160">
        <v>69954</v>
      </c>
      <c r="CS8" s="160">
        <v>155081</v>
      </c>
      <c r="CT8" s="160">
        <v>10289</v>
      </c>
      <c r="CU8" s="160">
        <v>9983</v>
      </c>
      <c r="CV8" s="160">
        <v>20272</v>
      </c>
      <c r="CW8" s="160">
        <v>97574</v>
      </c>
      <c r="CX8" s="160">
        <v>117846</v>
      </c>
      <c r="CY8" s="160">
        <v>82403</v>
      </c>
      <c r="CZ8" s="160">
        <v>179977</v>
      </c>
      <c r="DA8" s="160">
        <v>200249</v>
      </c>
      <c r="DB8" s="160">
        <v>193146</v>
      </c>
      <c r="DC8" s="160">
        <v>-20931</v>
      </c>
      <c r="DD8" s="160">
        <v>172215</v>
      </c>
      <c r="DE8" s="160">
        <v>289387</v>
      </c>
      <c r="DF8" s="160">
        <v>461602</v>
      </c>
      <c r="DG8" s="160">
        <v>-10363</v>
      </c>
      <c r="DH8" s="160">
        <v>279024</v>
      </c>
      <c r="DI8" s="160">
        <v>451239</v>
      </c>
      <c r="DJ8" s="160">
        <v>15567</v>
      </c>
      <c r="DK8" s="160">
        <v>14844</v>
      </c>
      <c r="DL8" s="160">
        <v>30411</v>
      </c>
      <c r="DM8" s="160">
        <v>23637</v>
      </c>
      <c r="DN8" s="160">
        <v>54048</v>
      </c>
      <c r="DO8" s="160">
        <v>22427</v>
      </c>
      <c r="DP8" s="160">
        <v>46064</v>
      </c>
      <c r="DQ8" s="160">
        <v>76475</v>
      </c>
      <c r="DR8" s="160">
        <v>29530</v>
      </c>
      <c r="DS8" s="160">
        <v>49243</v>
      </c>
      <c r="DT8" s="160">
        <v>78773</v>
      </c>
      <c r="DU8" s="160">
        <v>21590</v>
      </c>
      <c r="DV8" s="160">
        <v>100363</v>
      </c>
      <c r="DW8" s="160">
        <v>44731</v>
      </c>
      <c r="DX8" s="160">
        <v>66321</v>
      </c>
      <c r="DY8" s="160">
        <v>145094</v>
      </c>
      <c r="DZ8" s="160">
        <v>27411</v>
      </c>
      <c r="EA8" s="160">
        <v>126337</v>
      </c>
      <c r="EB8" s="160">
        <v>153748</v>
      </c>
      <c r="EC8" s="160">
        <v>70743</v>
      </c>
      <c r="ED8" s="160">
        <v>224491</v>
      </c>
      <c r="EE8" s="160">
        <f t="shared" si="0"/>
        <v>-11170</v>
      </c>
      <c r="EF8" s="160">
        <f t="shared" si="1"/>
        <v>59573</v>
      </c>
      <c r="EG8" s="160">
        <v>213321</v>
      </c>
      <c r="EH8" s="160">
        <v>63501</v>
      </c>
      <c r="EI8" s="160">
        <f t="shared" si="2"/>
        <v>1585</v>
      </c>
      <c r="EJ8" s="160">
        <v>65086</v>
      </c>
      <c r="EK8" s="160">
        <f t="shared" si="3"/>
        <v>88733</v>
      </c>
      <c r="EL8" s="160">
        <v>153819</v>
      </c>
      <c r="EM8" s="160">
        <f t="shared" si="4"/>
        <v>-16065</v>
      </c>
      <c r="EN8" s="160">
        <f t="shared" si="5"/>
        <v>72668</v>
      </c>
      <c r="EO8" s="160">
        <v>137754</v>
      </c>
    </row>
    <row r="9" spans="1:145">
      <c r="A9" s="49" t="s">
        <v>530</v>
      </c>
      <c r="B9" s="160">
        <v>20995</v>
      </c>
      <c r="C9" s="160">
        <v>26863</v>
      </c>
      <c r="D9" s="160">
        <v>47858</v>
      </c>
      <c r="E9" s="160">
        <v>35860</v>
      </c>
      <c r="F9" s="160">
        <v>83718</v>
      </c>
      <c r="G9" s="160">
        <v>91795</v>
      </c>
      <c r="H9" s="160">
        <v>127655</v>
      </c>
      <c r="I9" s="160">
        <v>175513</v>
      </c>
      <c r="J9" s="160">
        <v>99258</v>
      </c>
      <c r="K9" s="160">
        <v>104883</v>
      </c>
      <c r="L9" s="160">
        <v>204141</v>
      </c>
      <c r="M9" s="160">
        <v>101171</v>
      </c>
      <c r="N9" s="160">
        <v>305312</v>
      </c>
      <c r="O9" s="160">
        <v>81298</v>
      </c>
      <c r="P9" s="160">
        <v>182469</v>
      </c>
      <c r="Q9" s="160">
        <v>386610</v>
      </c>
      <c r="R9" s="160">
        <v>69496</v>
      </c>
      <c r="S9" s="160">
        <v>56166</v>
      </c>
      <c r="T9" s="160">
        <v>125662</v>
      </c>
      <c r="U9" s="160">
        <v>58047</v>
      </c>
      <c r="V9" s="160">
        <v>183709</v>
      </c>
      <c r="W9" s="160">
        <v>54623</v>
      </c>
      <c r="X9" s="160">
        <v>112670</v>
      </c>
      <c r="Y9" s="160">
        <v>238332</v>
      </c>
      <c r="Z9" s="160">
        <v>56031</v>
      </c>
      <c r="AA9" s="160">
        <v>61044</v>
      </c>
      <c r="AB9" s="160">
        <v>117075</v>
      </c>
      <c r="AC9" s="160">
        <v>62147</v>
      </c>
      <c r="AD9" s="160">
        <v>179222</v>
      </c>
      <c r="AE9" s="160">
        <v>61364</v>
      </c>
      <c r="AF9" s="160">
        <v>123511</v>
      </c>
      <c r="AG9" s="160">
        <v>240586</v>
      </c>
      <c r="AH9" s="160">
        <v>165290</v>
      </c>
      <c r="AI9" s="160">
        <v>101194</v>
      </c>
      <c r="AJ9" s="160">
        <v>266484</v>
      </c>
      <c r="AK9" s="160">
        <v>71412</v>
      </c>
      <c r="AL9" s="160">
        <v>337896</v>
      </c>
      <c r="AM9" s="160">
        <v>68355</v>
      </c>
      <c r="AN9" s="160">
        <v>139767</v>
      </c>
      <c r="AO9" s="160">
        <v>406251</v>
      </c>
      <c r="AP9" s="160">
        <v>75345</v>
      </c>
      <c r="AQ9" s="160">
        <v>71038</v>
      </c>
      <c r="AR9" s="160">
        <v>146383</v>
      </c>
      <c r="AS9" s="160">
        <v>69648</v>
      </c>
      <c r="AT9" s="160">
        <v>216031</v>
      </c>
      <c r="AU9" s="160">
        <v>69067</v>
      </c>
      <c r="AV9" s="160">
        <v>138715</v>
      </c>
      <c r="AW9" s="160">
        <v>285098</v>
      </c>
      <c r="AX9" s="160">
        <v>73609</v>
      </c>
      <c r="AY9" s="160">
        <v>81469</v>
      </c>
      <c r="AZ9" s="160">
        <v>155078</v>
      </c>
      <c r="BA9" s="160">
        <v>100812</v>
      </c>
      <c r="BB9" s="160">
        <v>255890</v>
      </c>
      <c r="BC9" s="160">
        <v>54494</v>
      </c>
      <c r="BD9" s="160">
        <v>155306.22990000001</v>
      </c>
      <c r="BE9" s="160">
        <v>310384</v>
      </c>
      <c r="BF9" s="160">
        <v>46843</v>
      </c>
      <c r="BG9" s="160">
        <v>43959</v>
      </c>
      <c r="BH9" s="160">
        <v>90802</v>
      </c>
      <c r="BI9" s="160">
        <v>43166</v>
      </c>
      <c r="BJ9" s="160">
        <v>133968</v>
      </c>
      <c r="BK9" s="160">
        <v>42625</v>
      </c>
      <c r="BL9" s="160">
        <v>85791</v>
      </c>
      <c r="BM9" s="160">
        <v>176593</v>
      </c>
      <c r="BN9" s="160">
        <v>42925</v>
      </c>
      <c r="BO9" s="160">
        <v>45795</v>
      </c>
      <c r="BP9" s="160">
        <v>88720</v>
      </c>
      <c r="BQ9" s="160">
        <v>51523</v>
      </c>
      <c r="BR9" s="160">
        <v>140243</v>
      </c>
      <c r="BS9" s="160">
        <v>52159</v>
      </c>
      <c r="BT9" s="160">
        <v>103682</v>
      </c>
      <c r="BU9" s="160">
        <v>192402</v>
      </c>
      <c r="BV9" s="160">
        <v>49402</v>
      </c>
      <c r="BW9" s="160">
        <v>55542</v>
      </c>
      <c r="BX9" s="160">
        <v>104944</v>
      </c>
      <c r="BY9" s="160">
        <v>76653</v>
      </c>
      <c r="BZ9" s="160">
        <v>181597</v>
      </c>
      <c r="CA9" s="160">
        <v>81704</v>
      </c>
      <c r="CB9" s="160">
        <v>158357</v>
      </c>
      <c r="CC9" s="160">
        <v>263301</v>
      </c>
      <c r="CD9" s="160">
        <v>80148</v>
      </c>
      <c r="CE9" s="160">
        <v>75708</v>
      </c>
      <c r="CF9" s="160">
        <v>155856</v>
      </c>
      <c r="CG9" s="160">
        <v>75113</v>
      </c>
      <c r="CH9" s="160">
        <v>230969</v>
      </c>
      <c r="CI9" s="160">
        <v>67150</v>
      </c>
      <c r="CJ9" s="160">
        <v>142263</v>
      </c>
      <c r="CK9" s="160">
        <v>298119</v>
      </c>
      <c r="CL9" s="160">
        <v>65058</v>
      </c>
      <c r="CM9" s="160">
        <v>72548</v>
      </c>
      <c r="CN9" s="160">
        <v>137606</v>
      </c>
      <c r="CO9" s="160">
        <v>90812</v>
      </c>
      <c r="CP9" s="160">
        <v>228418</v>
      </c>
      <c r="CQ9" s="160">
        <v>95082</v>
      </c>
      <c r="CR9" s="160">
        <v>185894</v>
      </c>
      <c r="CS9" s="160">
        <v>323500</v>
      </c>
      <c r="CT9" s="160">
        <v>142418</v>
      </c>
      <c r="CU9" s="160">
        <v>161968</v>
      </c>
      <c r="CV9" s="160">
        <v>304386</v>
      </c>
      <c r="CW9" s="160">
        <v>166963</v>
      </c>
      <c r="CX9" s="160">
        <v>471349</v>
      </c>
      <c r="CY9" s="160">
        <v>158863</v>
      </c>
      <c r="CZ9" s="160">
        <v>325826</v>
      </c>
      <c r="DA9" s="160">
        <v>630212</v>
      </c>
      <c r="DB9" s="160">
        <v>165345</v>
      </c>
      <c r="DC9" s="160">
        <v>185651</v>
      </c>
      <c r="DD9" s="160">
        <v>350996</v>
      </c>
      <c r="DE9" s="160">
        <v>225949</v>
      </c>
      <c r="DF9" s="160">
        <v>576945</v>
      </c>
      <c r="DG9" s="160">
        <v>264080</v>
      </c>
      <c r="DH9" s="160">
        <v>490029</v>
      </c>
      <c r="DI9" s="160">
        <v>841025</v>
      </c>
      <c r="DJ9" s="160">
        <v>265288</v>
      </c>
      <c r="DK9" s="160">
        <v>282071</v>
      </c>
      <c r="DL9" s="160">
        <v>547359</v>
      </c>
      <c r="DM9" s="160">
        <v>311401</v>
      </c>
      <c r="DN9" s="160">
        <v>858760</v>
      </c>
      <c r="DO9" s="160">
        <v>309101</v>
      </c>
      <c r="DP9" s="160">
        <v>620502</v>
      </c>
      <c r="DQ9" s="160">
        <v>1167861</v>
      </c>
      <c r="DR9" s="160">
        <v>299737</v>
      </c>
      <c r="DS9" s="160">
        <v>260053</v>
      </c>
      <c r="DT9" s="160">
        <v>559790</v>
      </c>
      <c r="DU9" s="160">
        <v>243288</v>
      </c>
      <c r="DV9" s="160">
        <v>803078</v>
      </c>
      <c r="DW9" s="160">
        <v>201093</v>
      </c>
      <c r="DX9" s="160">
        <v>444381</v>
      </c>
      <c r="DY9" s="160">
        <v>1004171</v>
      </c>
      <c r="DZ9" s="160">
        <v>190472</v>
      </c>
      <c r="EA9" s="160">
        <v>187599</v>
      </c>
      <c r="EB9" s="160">
        <v>378071</v>
      </c>
      <c r="EC9" s="160">
        <v>192436</v>
      </c>
      <c r="ED9" s="160">
        <v>570507</v>
      </c>
      <c r="EE9" s="160">
        <f t="shared" si="0"/>
        <v>191374</v>
      </c>
      <c r="EF9" s="160">
        <f t="shared" si="1"/>
        <v>383810</v>
      </c>
      <c r="EG9" s="160">
        <v>761881</v>
      </c>
      <c r="EH9" s="160">
        <v>190896</v>
      </c>
      <c r="EI9" s="160">
        <f t="shared" si="2"/>
        <v>194708</v>
      </c>
      <c r="EJ9" s="160">
        <v>385604</v>
      </c>
      <c r="EK9" s="160">
        <f t="shared" si="3"/>
        <v>189321</v>
      </c>
      <c r="EL9" s="160">
        <v>574925</v>
      </c>
      <c r="EM9" s="160">
        <f t="shared" si="4"/>
        <v>157306</v>
      </c>
      <c r="EN9" s="160">
        <f t="shared" si="5"/>
        <v>346627</v>
      </c>
      <c r="EO9" s="160">
        <v>732231</v>
      </c>
    </row>
    <row r="10" spans="1:145">
      <c r="A10" s="49" t="s">
        <v>542</v>
      </c>
      <c r="B10" s="160">
        <v>0</v>
      </c>
      <c r="C10" s="160">
        <v>0</v>
      </c>
      <c r="D10" s="160">
        <v>0</v>
      </c>
      <c r="E10" s="160">
        <v>0</v>
      </c>
      <c r="F10" s="160">
        <v>0</v>
      </c>
      <c r="G10" s="160">
        <v>0</v>
      </c>
      <c r="H10" s="160">
        <v>0</v>
      </c>
      <c r="I10" s="160">
        <v>0</v>
      </c>
      <c r="J10" s="160">
        <v>0</v>
      </c>
      <c r="K10" s="160">
        <v>0</v>
      </c>
      <c r="L10" s="160">
        <v>0</v>
      </c>
      <c r="M10" s="160">
        <v>0</v>
      </c>
      <c r="N10" s="160">
        <v>0</v>
      </c>
      <c r="O10" s="160">
        <v>0</v>
      </c>
      <c r="P10" s="160">
        <v>0</v>
      </c>
      <c r="Q10" s="160">
        <v>0</v>
      </c>
      <c r="R10" s="160">
        <v>0</v>
      </c>
      <c r="S10" s="160">
        <v>0</v>
      </c>
      <c r="T10" s="160">
        <v>0</v>
      </c>
      <c r="U10" s="160">
        <v>0</v>
      </c>
      <c r="V10" s="160">
        <v>0</v>
      </c>
      <c r="W10" s="160">
        <v>0</v>
      </c>
      <c r="X10" s="160">
        <v>0</v>
      </c>
      <c r="Y10" s="160">
        <v>0</v>
      </c>
      <c r="Z10" s="160">
        <v>0</v>
      </c>
      <c r="AA10" s="160">
        <v>0</v>
      </c>
      <c r="AB10" s="160">
        <v>0</v>
      </c>
      <c r="AC10" s="160">
        <v>0</v>
      </c>
      <c r="AD10" s="160">
        <v>0</v>
      </c>
      <c r="AE10" s="160">
        <v>0</v>
      </c>
      <c r="AF10" s="160">
        <v>0</v>
      </c>
      <c r="AG10" s="160">
        <v>0</v>
      </c>
      <c r="AH10" s="160">
        <v>0</v>
      </c>
      <c r="AI10" s="160">
        <v>0</v>
      </c>
      <c r="AJ10" s="160">
        <v>0</v>
      </c>
      <c r="AK10" s="160">
        <v>0</v>
      </c>
      <c r="AL10" s="160">
        <v>0</v>
      </c>
      <c r="AM10" s="160">
        <v>0</v>
      </c>
      <c r="AN10" s="160">
        <v>0</v>
      </c>
      <c r="AO10" s="160">
        <v>0</v>
      </c>
      <c r="AP10" s="160">
        <v>0</v>
      </c>
      <c r="AQ10" s="160">
        <v>0</v>
      </c>
      <c r="AR10" s="160">
        <v>0</v>
      </c>
      <c r="AS10" s="160">
        <v>0</v>
      </c>
      <c r="AT10" s="160">
        <v>0</v>
      </c>
      <c r="AU10" s="160">
        <v>0</v>
      </c>
      <c r="AV10" s="160">
        <v>0</v>
      </c>
      <c r="AW10" s="160">
        <v>0</v>
      </c>
      <c r="AX10" s="160">
        <v>0</v>
      </c>
      <c r="AY10" s="160">
        <v>0</v>
      </c>
      <c r="AZ10" s="160">
        <v>0</v>
      </c>
      <c r="BA10" s="160">
        <v>0</v>
      </c>
      <c r="BB10" s="160">
        <v>0</v>
      </c>
      <c r="BC10" s="160">
        <v>0</v>
      </c>
      <c r="BD10" s="160">
        <v>0</v>
      </c>
      <c r="BE10" s="160">
        <v>0</v>
      </c>
      <c r="BF10" s="160">
        <v>0</v>
      </c>
      <c r="BG10" s="160">
        <v>0</v>
      </c>
      <c r="BH10" s="160">
        <v>0</v>
      </c>
      <c r="BI10" s="160">
        <v>0</v>
      </c>
      <c r="BJ10" s="160">
        <v>0</v>
      </c>
      <c r="BK10" s="160">
        <v>0</v>
      </c>
      <c r="BL10" s="160">
        <v>0</v>
      </c>
      <c r="BM10" s="160">
        <v>0</v>
      </c>
      <c r="BN10" s="160">
        <v>0</v>
      </c>
      <c r="BO10" s="160">
        <v>0</v>
      </c>
      <c r="BP10" s="160">
        <v>0</v>
      </c>
      <c r="BQ10" s="160">
        <v>0</v>
      </c>
      <c r="BR10" s="160">
        <v>0</v>
      </c>
      <c r="BS10" s="160">
        <v>0</v>
      </c>
      <c r="BT10" s="160">
        <v>0</v>
      </c>
      <c r="BU10" s="160">
        <v>0</v>
      </c>
      <c r="BV10" s="160">
        <v>0</v>
      </c>
      <c r="BW10" s="160">
        <v>0</v>
      </c>
      <c r="BX10" s="160">
        <v>0</v>
      </c>
      <c r="BY10" s="160">
        <v>0</v>
      </c>
      <c r="BZ10" s="160">
        <v>0</v>
      </c>
      <c r="CA10" s="160">
        <v>0</v>
      </c>
      <c r="CB10" s="160">
        <v>0</v>
      </c>
      <c r="CC10" s="160">
        <v>0</v>
      </c>
      <c r="CD10" s="160">
        <v>0</v>
      </c>
      <c r="CE10" s="160">
        <v>9660</v>
      </c>
      <c r="CF10" s="160">
        <v>9660</v>
      </c>
      <c r="CG10" s="160">
        <v>9322</v>
      </c>
      <c r="CH10" s="160">
        <v>18982</v>
      </c>
      <c r="CI10" s="160">
        <v>10041</v>
      </c>
      <c r="CJ10" s="160">
        <v>19363</v>
      </c>
      <c r="CK10" s="160">
        <v>29023</v>
      </c>
      <c r="CL10" s="160">
        <v>11321</v>
      </c>
      <c r="CM10" s="160">
        <v>13046</v>
      </c>
      <c r="CN10" s="160">
        <v>24367</v>
      </c>
      <c r="CO10" s="160">
        <v>13865</v>
      </c>
      <c r="CP10" s="160">
        <v>38232</v>
      </c>
      <c r="CQ10" s="160">
        <v>10339</v>
      </c>
      <c r="CR10" s="160">
        <v>24204</v>
      </c>
      <c r="CS10" s="160">
        <v>48571</v>
      </c>
      <c r="CT10" s="160">
        <v>8056</v>
      </c>
      <c r="CU10" s="160">
        <v>5359</v>
      </c>
      <c r="CV10" s="160">
        <v>13415</v>
      </c>
      <c r="CW10" s="160">
        <v>5685</v>
      </c>
      <c r="CX10" s="160">
        <v>19100</v>
      </c>
      <c r="CY10" s="160">
        <v>25864</v>
      </c>
      <c r="CZ10" s="160">
        <v>31549</v>
      </c>
      <c r="DA10" s="160">
        <v>44964</v>
      </c>
      <c r="DB10" s="160">
        <v>25005</v>
      </c>
      <c r="DC10" s="160">
        <v>24056</v>
      </c>
      <c r="DD10" s="160">
        <v>49061</v>
      </c>
      <c r="DE10" s="160">
        <v>22678</v>
      </c>
      <c r="DF10" s="160">
        <v>71739</v>
      </c>
      <c r="DG10" s="160">
        <v>20063</v>
      </c>
      <c r="DH10" s="160">
        <v>42741</v>
      </c>
      <c r="DI10" s="160">
        <v>91802</v>
      </c>
      <c r="DJ10" s="160">
        <v>17447</v>
      </c>
      <c r="DK10" s="160">
        <v>16365</v>
      </c>
      <c r="DL10" s="160">
        <v>33812</v>
      </c>
      <c r="DM10" s="160">
        <v>29423</v>
      </c>
      <c r="DN10" s="160">
        <v>63235</v>
      </c>
      <c r="DO10" s="160">
        <v>30688</v>
      </c>
      <c r="DP10" s="160">
        <v>60111</v>
      </c>
      <c r="DQ10" s="160">
        <v>93923</v>
      </c>
      <c r="DR10" s="160">
        <v>29057</v>
      </c>
      <c r="DS10" s="160">
        <v>25841</v>
      </c>
      <c r="DT10" s="160">
        <v>54898</v>
      </c>
      <c r="DU10" s="160">
        <v>23045</v>
      </c>
      <c r="DV10" s="160">
        <v>77943</v>
      </c>
      <c r="DW10" s="160">
        <v>20227</v>
      </c>
      <c r="DX10" s="160">
        <v>43272</v>
      </c>
      <c r="DY10" s="160">
        <v>98170</v>
      </c>
      <c r="DZ10" s="160">
        <v>17461</v>
      </c>
      <c r="EA10" s="160">
        <v>20549</v>
      </c>
      <c r="EB10" s="160">
        <v>38010</v>
      </c>
      <c r="EC10" s="160">
        <v>22352</v>
      </c>
      <c r="ED10" s="160">
        <v>60362</v>
      </c>
      <c r="EE10" s="160">
        <f t="shared" si="0"/>
        <v>19738</v>
      </c>
      <c r="EF10" s="160">
        <f t="shared" si="1"/>
        <v>42090</v>
      </c>
      <c r="EG10" s="160">
        <v>80100</v>
      </c>
      <c r="EH10" s="160">
        <v>16907</v>
      </c>
      <c r="EI10" s="160">
        <f t="shared" si="2"/>
        <v>14119</v>
      </c>
      <c r="EJ10" s="160">
        <v>31026</v>
      </c>
      <c r="EK10" s="160">
        <f t="shared" si="3"/>
        <v>11908</v>
      </c>
      <c r="EL10" s="160">
        <v>42934</v>
      </c>
      <c r="EM10" s="160">
        <f t="shared" si="4"/>
        <v>9853</v>
      </c>
      <c r="EN10" s="160">
        <f t="shared" si="5"/>
        <v>21761</v>
      </c>
      <c r="EO10" s="160">
        <v>52787</v>
      </c>
    </row>
    <row r="11" spans="1:145">
      <c r="A11" s="1" t="s">
        <v>543</v>
      </c>
      <c r="B11" s="161">
        <v>-285124</v>
      </c>
      <c r="C11" s="161">
        <v>-338884</v>
      </c>
      <c r="D11" s="161">
        <v>-624008</v>
      </c>
      <c r="E11" s="161">
        <v>-464013</v>
      </c>
      <c r="F11" s="161">
        <v>-1088021</v>
      </c>
      <c r="G11" s="161">
        <v>-467612</v>
      </c>
      <c r="H11" s="161">
        <v>-931625</v>
      </c>
      <c r="I11" s="161">
        <v>-1555633</v>
      </c>
      <c r="J11" s="161">
        <v>-449628</v>
      </c>
      <c r="K11" s="161">
        <v>-461899</v>
      </c>
      <c r="L11" s="161">
        <v>-911527</v>
      </c>
      <c r="M11" s="161">
        <v>-479965</v>
      </c>
      <c r="N11" s="161">
        <v>-1391492</v>
      </c>
      <c r="O11" s="161">
        <v>-302073</v>
      </c>
      <c r="P11" s="161">
        <v>-782038</v>
      </c>
      <c r="Q11" s="161">
        <v>-1693565</v>
      </c>
      <c r="R11" s="161">
        <v>-336630</v>
      </c>
      <c r="S11" s="161">
        <v>-346046</v>
      </c>
      <c r="T11" s="161">
        <v>-682676</v>
      </c>
      <c r="U11" s="161">
        <v>-305142</v>
      </c>
      <c r="V11" s="161">
        <v>-987818</v>
      </c>
      <c r="W11" s="161">
        <v>-191708</v>
      </c>
      <c r="X11" s="161">
        <v>-496850</v>
      </c>
      <c r="Y11" s="161">
        <v>-1179526</v>
      </c>
      <c r="Z11" s="161">
        <v>-312619</v>
      </c>
      <c r="AA11" s="161">
        <v>-393876</v>
      </c>
      <c r="AB11" s="161">
        <v>-706495</v>
      </c>
      <c r="AC11" s="161">
        <v>-417077</v>
      </c>
      <c r="AD11" s="161">
        <v>-1123572</v>
      </c>
      <c r="AE11" s="161">
        <v>-345476</v>
      </c>
      <c r="AF11" s="161">
        <v>-762553</v>
      </c>
      <c r="AG11" s="161">
        <v>-1469048</v>
      </c>
      <c r="AH11" s="161">
        <v>-441306</v>
      </c>
      <c r="AI11" s="161">
        <v>-397457</v>
      </c>
      <c r="AJ11" s="161">
        <v>-838763</v>
      </c>
      <c r="AK11" s="161">
        <v>-385864</v>
      </c>
      <c r="AL11" s="161">
        <v>-1224627</v>
      </c>
      <c r="AM11" s="161">
        <v>-325274</v>
      </c>
      <c r="AN11" s="161">
        <v>-711138</v>
      </c>
      <c r="AO11" s="161">
        <v>-1549901</v>
      </c>
      <c r="AP11" s="161">
        <v>-362539</v>
      </c>
      <c r="AQ11" s="161">
        <v>-326031</v>
      </c>
      <c r="AR11" s="161">
        <v>-688570</v>
      </c>
      <c r="AS11" s="161">
        <v>-361547</v>
      </c>
      <c r="AT11" s="161">
        <v>-1050117</v>
      </c>
      <c r="AU11" s="161">
        <v>-401024</v>
      </c>
      <c r="AV11" s="161">
        <v>-762571</v>
      </c>
      <c r="AW11" s="161">
        <v>-1451141</v>
      </c>
      <c r="AX11" s="161">
        <v>-375437</v>
      </c>
      <c r="AY11" s="161">
        <v>-412326</v>
      </c>
      <c r="AZ11" s="161">
        <v>-787763</v>
      </c>
      <c r="BA11" s="161">
        <v>-666227</v>
      </c>
      <c r="BB11" s="161">
        <v>-1453990</v>
      </c>
      <c r="BC11" s="161">
        <v>-703323</v>
      </c>
      <c r="BD11" s="161">
        <v>-1374924.25605</v>
      </c>
      <c r="BE11" s="161">
        <v>-2157313</v>
      </c>
      <c r="BF11" s="161">
        <v>-624727</v>
      </c>
      <c r="BG11" s="161">
        <v>-530194</v>
      </c>
      <c r="BH11" s="161">
        <v>-1154921</v>
      </c>
      <c r="BI11" s="161">
        <v>-483225</v>
      </c>
      <c r="BJ11" s="161">
        <v>-1638146</v>
      </c>
      <c r="BK11" s="161">
        <v>-504747</v>
      </c>
      <c r="BL11" s="161">
        <v>994710</v>
      </c>
      <c r="BM11" s="161">
        <v>-2142893</v>
      </c>
      <c r="BN11" s="161">
        <v>-573999</v>
      </c>
      <c r="BO11" s="161">
        <v>-581538</v>
      </c>
      <c r="BP11" s="161">
        <v>-1155537</v>
      </c>
      <c r="BQ11" s="161">
        <v>-639689</v>
      </c>
      <c r="BR11" s="161">
        <v>-1795226</v>
      </c>
      <c r="BS11" s="161">
        <v>-650259</v>
      </c>
      <c r="BT11" s="161">
        <v>1300847</v>
      </c>
      <c r="BU11" s="161">
        <v>-2445485</v>
      </c>
      <c r="BV11" s="161">
        <v>-683057</v>
      </c>
      <c r="BW11" s="161">
        <v>-746979</v>
      </c>
      <c r="BX11" s="161">
        <v>-1430036</v>
      </c>
      <c r="BY11" s="161">
        <v>-978002</v>
      </c>
      <c r="BZ11" s="161">
        <v>-2408038</v>
      </c>
      <c r="CA11" s="161">
        <v>-800157</v>
      </c>
      <c r="CB11" s="161">
        <v>1789378</v>
      </c>
      <c r="CC11" s="161">
        <v>-3208195</v>
      </c>
      <c r="CD11" s="161">
        <v>-822230</v>
      </c>
      <c r="CE11" s="161">
        <v>-1248543</v>
      </c>
      <c r="CF11" s="161">
        <v>-2070773</v>
      </c>
      <c r="CG11" s="161">
        <v>-696118</v>
      </c>
      <c r="CH11" s="161">
        <v>-2766891</v>
      </c>
      <c r="CI11" s="161">
        <v>-701347</v>
      </c>
      <c r="CJ11" s="161">
        <v>-1410768</v>
      </c>
      <c r="CK11" s="161">
        <v>-3468238</v>
      </c>
      <c r="CL11" s="161">
        <v>-676273</v>
      </c>
      <c r="CM11" s="161">
        <v>-929825</v>
      </c>
      <c r="CN11" s="161">
        <v>-1606098</v>
      </c>
      <c r="CO11" s="161">
        <v>-954003</v>
      </c>
      <c r="CP11" s="161">
        <v>-2560101</v>
      </c>
      <c r="CQ11" s="161">
        <v>-1006858</v>
      </c>
      <c r="CR11" s="161">
        <v>-1976353</v>
      </c>
      <c r="CS11" s="161">
        <v>-3566959</v>
      </c>
      <c r="CT11" s="161">
        <v>-1086128</v>
      </c>
      <c r="CU11" s="161">
        <v>-1019937</v>
      </c>
      <c r="CV11" s="161">
        <v>-2106065</v>
      </c>
      <c r="CW11" s="161">
        <v>-1515812</v>
      </c>
      <c r="CX11" s="161">
        <v>-3621877</v>
      </c>
      <c r="CY11" s="161">
        <v>-1569178</v>
      </c>
      <c r="CZ11" s="161">
        <v>-3095999</v>
      </c>
      <c r="DA11" s="161">
        <v>-5191055</v>
      </c>
      <c r="DB11" s="161">
        <v>-2281238</v>
      </c>
      <c r="DC11" s="161">
        <v>-1322057</v>
      </c>
      <c r="DD11" s="161">
        <v>-3603295</v>
      </c>
      <c r="DE11" s="161">
        <v>-2502474</v>
      </c>
      <c r="DF11" s="161">
        <v>-6105769</v>
      </c>
      <c r="DG11" s="161">
        <v>-1836033</v>
      </c>
      <c r="DH11" s="161">
        <v>-4354600</v>
      </c>
      <c r="DI11" s="161">
        <v>-7941802</v>
      </c>
      <c r="DJ11" s="161">
        <v>-1755839</v>
      </c>
      <c r="DK11" s="161">
        <v>-1499409</v>
      </c>
      <c r="DL11" s="161">
        <v>-3255248</v>
      </c>
      <c r="DM11" s="161">
        <v>-2142626</v>
      </c>
      <c r="DN11" s="161">
        <v>-5397874</v>
      </c>
      <c r="DO11" s="161">
        <v>-1768980</v>
      </c>
      <c r="DP11" s="161">
        <v>-3930192</v>
      </c>
      <c r="DQ11" s="161">
        <v>-7166854</v>
      </c>
      <c r="DR11" s="161">
        <v>-1718456</v>
      </c>
      <c r="DS11" s="161">
        <v>-1662108</v>
      </c>
      <c r="DT11" s="161">
        <v>-3380564</v>
      </c>
      <c r="DU11" s="161">
        <v>-1449064</v>
      </c>
      <c r="DV11" s="161">
        <v>-4829628</v>
      </c>
      <c r="DW11" s="161">
        <v>-1378242</v>
      </c>
      <c r="DX11" s="161">
        <v>-2839409</v>
      </c>
      <c r="DY11" s="161">
        <v>-6207870</v>
      </c>
      <c r="DZ11" s="161">
        <v>-1101154</v>
      </c>
      <c r="EA11" s="161">
        <v>-1453982</v>
      </c>
      <c r="EB11" s="161">
        <v>-2555136</v>
      </c>
      <c r="EC11" s="161">
        <v>-1264066</v>
      </c>
      <c r="ED11" s="161">
        <v>-3819202</v>
      </c>
      <c r="EE11" s="161">
        <f t="shared" si="0"/>
        <v>-1321465</v>
      </c>
      <c r="EF11" s="161">
        <f t="shared" si="1"/>
        <v>-2585531</v>
      </c>
      <c r="EG11" s="161">
        <v>-5140667</v>
      </c>
      <c r="EH11" s="161">
        <v>-1204405</v>
      </c>
      <c r="EI11" s="161">
        <f t="shared" si="2"/>
        <v>-1201121</v>
      </c>
      <c r="EJ11" s="161">
        <v>-2405526</v>
      </c>
      <c r="EK11" s="161">
        <f t="shared" si="3"/>
        <v>-1503791</v>
      </c>
      <c r="EL11" s="161">
        <v>-3909317</v>
      </c>
      <c r="EM11" s="161">
        <f t="shared" si="4"/>
        <v>-864976</v>
      </c>
      <c r="EN11" s="161">
        <f t="shared" si="5"/>
        <v>-2368767</v>
      </c>
      <c r="EO11" s="161">
        <v>-4774293</v>
      </c>
    </row>
    <row r="12" spans="1:145" s="71" customFormat="1">
      <c r="A12" s="49" t="s">
        <v>544</v>
      </c>
      <c r="B12" s="160">
        <v>-200843</v>
      </c>
      <c r="C12" s="160">
        <v>-196708</v>
      </c>
      <c r="D12" s="160">
        <v>-397551</v>
      </c>
      <c r="E12" s="160">
        <v>-224288</v>
      </c>
      <c r="F12" s="160">
        <v>-621839</v>
      </c>
      <c r="G12" s="160">
        <v>-281044</v>
      </c>
      <c r="H12" s="160">
        <v>-505332</v>
      </c>
      <c r="I12" s="160">
        <v>-902883</v>
      </c>
      <c r="J12" s="160">
        <v>-337609</v>
      </c>
      <c r="K12" s="160">
        <v>-357456</v>
      </c>
      <c r="L12" s="160">
        <v>-695065</v>
      </c>
      <c r="M12" s="160">
        <v>-351678</v>
      </c>
      <c r="N12" s="160">
        <v>-1046743</v>
      </c>
      <c r="O12" s="160">
        <v>-285264</v>
      </c>
      <c r="P12" s="160">
        <v>-636942</v>
      </c>
      <c r="Q12" s="160">
        <v>-1332007</v>
      </c>
      <c r="R12" s="160">
        <v>-246045</v>
      </c>
      <c r="S12" s="160">
        <v>-235711</v>
      </c>
      <c r="T12" s="160">
        <v>-481756</v>
      </c>
      <c r="U12" s="160">
        <v>-230790</v>
      </c>
      <c r="V12" s="160">
        <v>-712546</v>
      </c>
      <c r="W12" s="160">
        <v>-233929</v>
      </c>
      <c r="X12" s="160">
        <v>-464719</v>
      </c>
      <c r="Y12" s="160">
        <v>-946475</v>
      </c>
      <c r="Z12" s="160">
        <v>-256701</v>
      </c>
      <c r="AA12" s="160">
        <v>-286822</v>
      </c>
      <c r="AB12" s="160">
        <v>-543523</v>
      </c>
      <c r="AC12" s="160">
        <v>-300772</v>
      </c>
      <c r="AD12" s="160">
        <v>-844295</v>
      </c>
      <c r="AE12" s="160">
        <v>-292721</v>
      </c>
      <c r="AF12" s="160">
        <v>-593493</v>
      </c>
      <c r="AG12" s="160">
        <v>-1137016</v>
      </c>
      <c r="AH12" s="160">
        <v>-309481</v>
      </c>
      <c r="AI12" s="160">
        <v>-261155</v>
      </c>
      <c r="AJ12" s="160">
        <v>-570636</v>
      </c>
      <c r="AK12" s="160">
        <v>-297269</v>
      </c>
      <c r="AL12" s="160">
        <v>-867905</v>
      </c>
      <c r="AM12" s="160">
        <v>-277270</v>
      </c>
      <c r="AN12" s="160">
        <v>-574539</v>
      </c>
      <c r="AO12" s="160">
        <v>-1145175</v>
      </c>
      <c r="AP12" s="160">
        <v>-271829</v>
      </c>
      <c r="AQ12" s="160">
        <v>-252381</v>
      </c>
      <c r="AR12" s="160">
        <v>-524210</v>
      </c>
      <c r="AS12" s="160">
        <v>-285021</v>
      </c>
      <c r="AT12" s="160">
        <v>-809231</v>
      </c>
      <c r="AU12" s="160">
        <v>-280089</v>
      </c>
      <c r="AV12" s="160">
        <v>-565110</v>
      </c>
      <c r="AW12" s="160">
        <v>-1089320</v>
      </c>
      <c r="AX12" s="160">
        <v>-287484</v>
      </c>
      <c r="AY12" s="160">
        <v>-313530</v>
      </c>
      <c r="AZ12" s="160">
        <v>-601014</v>
      </c>
      <c r="BA12" s="160">
        <v>-380341</v>
      </c>
      <c r="BB12" s="160">
        <v>-981355</v>
      </c>
      <c r="BC12" s="160">
        <v>-419722</v>
      </c>
      <c r="BD12" s="160">
        <v>-800062.94649</v>
      </c>
      <c r="BE12" s="160">
        <v>-1401077</v>
      </c>
      <c r="BF12" s="160">
        <v>-373526</v>
      </c>
      <c r="BG12" s="160">
        <v>-330637</v>
      </c>
      <c r="BH12" s="160">
        <v>-704163</v>
      </c>
      <c r="BI12" s="160">
        <v>-322901</v>
      </c>
      <c r="BJ12" s="160">
        <v>-1027064</v>
      </c>
      <c r="BK12" s="160">
        <v>-307462</v>
      </c>
      <c r="BL12" s="160">
        <v>637745</v>
      </c>
      <c r="BM12" s="160">
        <v>-1334526</v>
      </c>
      <c r="BN12" s="160">
        <v>-303990</v>
      </c>
      <c r="BO12" s="160">
        <v>-329916</v>
      </c>
      <c r="BP12" s="160">
        <v>-633906</v>
      </c>
      <c r="BQ12" s="160">
        <v>-387499</v>
      </c>
      <c r="BR12" s="160">
        <v>-1021405</v>
      </c>
      <c r="BS12" s="160">
        <v>-381261</v>
      </c>
      <c r="BT12" s="160">
        <v>778478</v>
      </c>
      <c r="BU12" s="160">
        <v>-1402666</v>
      </c>
      <c r="BV12" s="160">
        <v>-391528</v>
      </c>
      <c r="BW12" s="160">
        <v>-447770</v>
      </c>
      <c r="BX12" s="160">
        <v>-839298</v>
      </c>
      <c r="BY12" s="160">
        <v>-492912</v>
      </c>
      <c r="BZ12" s="160">
        <v>-1332210</v>
      </c>
      <c r="CA12" s="160">
        <v>-463023</v>
      </c>
      <c r="CB12" s="160">
        <v>967270</v>
      </c>
      <c r="CC12" s="160">
        <v>-1795233</v>
      </c>
      <c r="CD12" s="160">
        <v>-444749</v>
      </c>
      <c r="CE12" s="160">
        <v>-868790</v>
      </c>
      <c r="CF12" s="160">
        <v>-1313539</v>
      </c>
      <c r="CG12" s="160">
        <v>-284180</v>
      </c>
      <c r="CH12" s="160">
        <v>-1597719</v>
      </c>
      <c r="CI12" s="160">
        <v>-388378</v>
      </c>
      <c r="CJ12" s="160">
        <v>-685902</v>
      </c>
      <c r="CK12" s="160">
        <v>-1986097</v>
      </c>
      <c r="CL12" s="160">
        <v>-354573</v>
      </c>
      <c r="CM12" s="160">
        <v>-638045</v>
      </c>
      <c r="CN12" s="160">
        <v>-992618</v>
      </c>
      <c r="CO12" s="160">
        <v>-718393</v>
      </c>
      <c r="CP12" s="160">
        <v>-1711011</v>
      </c>
      <c r="CQ12" s="160">
        <v>-741517</v>
      </c>
      <c r="CR12" s="160">
        <v>-1475894</v>
      </c>
      <c r="CS12" s="160">
        <v>-2452528</v>
      </c>
      <c r="CT12" s="160">
        <v>-830033</v>
      </c>
      <c r="CU12" s="160">
        <v>-811232</v>
      </c>
      <c r="CV12" s="160">
        <v>-1641265</v>
      </c>
      <c r="CW12" s="160">
        <v>-1094417</v>
      </c>
      <c r="CX12" s="160">
        <v>-2735682</v>
      </c>
      <c r="CY12" s="160">
        <v>-1144361</v>
      </c>
      <c r="CZ12" s="160">
        <v>-2251000</v>
      </c>
      <c r="DA12" s="160">
        <v>-3880043</v>
      </c>
      <c r="DB12" s="160">
        <v>-1472050</v>
      </c>
      <c r="DC12" s="160">
        <v>-990705</v>
      </c>
      <c r="DD12" s="160">
        <v>-2462755</v>
      </c>
      <c r="DE12" s="160">
        <v>-1540515</v>
      </c>
      <c r="DF12" s="160">
        <v>-4003270</v>
      </c>
      <c r="DG12" s="160">
        <v>-1377304</v>
      </c>
      <c r="DH12" s="160">
        <v>-2934761</v>
      </c>
      <c r="DI12" s="160">
        <v>-5380574</v>
      </c>
      <c r="DJ12" s="160">
        <v>-1269918</v>
      </c>
      <c r="DK12" s="160">
        <v>-1124509</v>
      </c>
      <c r="DL12" s="160">
        <v>-2394427</v>
      </c>
      <c r="DM12" s="160">
        <v>-1529892</v>
      </c>
      <c r="DN12" s="160">
        <v>-3924319</v>
      </c>
      <c r="DO12" s="160">
        <v>-1289543</v>
      </c>
      <c r="DP12" s="160">
        <v>-2839594</v>
      </c>
      <c r="DQ12" s="160">
        <v>-5213862</v>
      </c>
      <c r="DR12" s="160">
        <v>-1258327</v>
      </c>
      <c r="DS12" s="160">
        <v>-1214995</v>
      </c>
      <c r="DT12" s="160">
        <v>-2473322</v>
      </c>
      <c r="DU12" s="160">
        <v>-965609</v>
      </c>
      <c r="DV12" s="160">
        <v>-3438931</v>
      </c>
      <c r="DW12" s="160">
        <v>-930651</v>
      </c>
      <c r="DX12" s="160">
        <v>-1909375</v>
      </c>
      <c r="DY12" s="160">
        <v>-4369582</v>
      </c>
      <c r="DZ12" s="160">
        <v>-731258</v>
      </c>
      <c r="EA12" s="160">
        <v>-981148</v>
      </c>
      <c r="EB12" s="160">
        <v>-1712406</v>
      </c>
      <c r="EC12" s="160">
        <v>-897916</v>
      </c>
      <c r="ED12" s="160">
        <v>-2610322</v>
      </c>
      <c r="EE12" s="160">
        <f t="shared" si="0"/>
        <v>-790478</v>
      </c>
      <c r="EF12" s="160">
        <f t="shared" si="1"/>
        <v>-1688394</v>
      </c>
      <c r="EG12" s="160">
        <v>-3400800</v>
      </c>
      <c r="EH12" s="160">
        <v>-809007</v>
      </c>
      <c r="EI12" s="160">
        <f t="shared" si="2"/>
        <v>-878612</v>
      </c>
      <c r="EJ12" s="160">
        <v>-1687619</v>
      </c>
      <c r="EK12" s="160">
        <f t="shared" si="3"/>
        <v>-1011188</v>
      </c>
      <c r="EL12" s="160">
        <v>-2698807</v>
      </c>
      <c r="EM12" s="160">
        <f t="shared" si="4"/>
        <v>-590292</v>
      </c>
      <c r="EN12" s="160">
        <f t="shared" si="5"/>
        <v>-1601480</v>
      </c>
      <c r="EO12" s="160">
        <v>-3289099</v>
      </c>
    </row>
    <row r="13" spans="1:145">
      <c r="A13" s="49" t="s">
        <v>531</v>
      </c>
      <c r="B13" s="160">
        <v>-36946</v>
      </c>
      <c r="C13" s="160">
        <v>-87379</v>
      </c>
      <c r="D13" s="160">
        <v>-124325</v>
      </c>
      <c r="E13" s="160">
        <v>-194248</v>
      </c>
      <c r="F13" s="160">
        <v>-318573</v>
      </c>
      <c r="G13" s="160">
        <v>-24714</v>
      </c>
      <c r="H13" s="160">
        <v>-218962</v>
      </c>
      <c r="I13" s="160">
        <v>-343287</v>
      </c>
      <c r="J13" s="160">
        <v>-25814</v>
      </c>
      <c r="K13" s="160">
        <v>-28501</v>
      </c>
      <c r="L13" s="160">
        <v>-54315</v>
      </c>
      <c r="M13" s="160">
        <v>-35327</v>
      </c>
      <c r="N13" s="160">
        <v>-89642</v>
      </c>
      <c r="O13" s="160">
        <v>-42033</v>
      </c>
      <c r="P13" s="160">
        <v>-77360</v>
      </c>
      <c r="Q13" s="160">
        <v>-131675</v>
      </c>
      <c r="R13" s="160">
        <v>-13693</v>
      </c>
      <c r="S13" s="160">
        <v>-51572</v>
      </c>
      <c r="T13" s="160">
        <v>-65265</v>
      </c>
      <c r="U13" s="160">
        <v>-29620</v>
      </c>
      <c r="V13" s="160">
        <v>-94885</v>
      </c>
      <c r="W13" s="160">
        <v>-22329</v>
      </c>
      <c r="X13" s="160">
        <v>-51949</v>
      </c>
      <c r="Y13" s="160">
        <v>-117214</v>
      </c>
      <c r="Z13" s="160">
        <v>-31449</v>
      </c>
      <c r="AA13" s="160">
        <v>-26392</v>
      </c>
      <c r="AB13" s="160">
        <v>-57841</v>
      </c>
      <c r="AC13" s="160">
        <v>-33050</v>
      </c>
      <c r="AD13" s="160">
        <v>-90891</v>
      </c>
      <c r="AE13" s="160">
        <v>-48639</v>
      </c>
      <c r="AF13" s="160">
        <v>-81689</v>
      </c>
      <c r="AG13" s="160">
        <v>-139530</v>
      </c>
      <c r="AH13" s="160">
        <v>-38334</v>
      </c>
      <c r="AI13" s="160">
        <v>-58554</v>
      </c>
      <c r="AJ13" s="160">
        <v>-96888</v>
      </c>
      <c r="AK13" s="160">
        <v>-33627</v>
      </c>
      <c r="AL13" s="160">
        <v>-130515</v>
      </c>
      <c r="AM13" s="160">
        <v>-13258</v>
      </c>
      <c r="AN13" s="160">
        <v>-46885</v>
      </c>
      <c r="AO13" s="160">
        <v>-143773</v>
      </c>
      <c r="AP13" s="160">
        <v>-21171</v>
      </c>
      <c r="AQ13" s="160">
        <v>-24968</v>
      </c>
      <c r="AR13" s="160">
        <v>-46139</v>
      </c>
      <c r="AS13" s="160">
        <v>-20885</v>
      </c>
      <c r="AT13" s="160">
        <v>-67024</v>
      </c>
      <c r="AU13" s="160">
        <v>-71388</v>
      </c>
      <c r="AV13" s="160">
        <v>-92273</v>
      </c>
      <c r="AW13" s="160">
        <v>-138412</v>
      </c>
      <c r="AX13" s="160">
        <v>-47227</v>
      </c>
      <c r="AY13" s="160">
        <v>-36633</v>
      </c>
      <c r="AZ13" s="160">
        <v>-83860</v>
      </c>
      <c r="BA13" s="160">
        <v>-182113</v>
      </c>
      <c r="BB13" s="160">
        <v>-265973</v>
      </c>
      <c r="BC13" s="160">
        <v>-216173</v>
      </c>
      <c r="BD13" s="160">
        <v>-398286.28156999999</v>
      </c>
      <c r="BE13" s="160">
        <v>-482146</v>
      </c>
      <c r="BF13" s="160">
        <v>-99871</v>
      </c>
      <c r="BG13" s="160">
        <v>-90735</v>
      </c>
      <c r="BH13" s="160">
        <v>-190606</v>
      </c>
      <c r="BI13" s="160">
        <v>-94547</v>
      </c>
      <c r="BJ13" s="160">
        <v>-285153</v>
      </c>
      <c r="BK13" s="160">
        <v>-100575</v>
      </c>
      <c r="BL13" s="160">
        <v>-195122</v>
      </c>
      <c r="BM13" s="160">
        <v>-385728</v>
      </c>
      <c r="BN13" s="160">
        <v>-114679</v>
      </c>
      <c r="BO13" s="160">
        <v>-123747</v>
      </c>
      <c r="BP13" s="160">
        <v>-238426</v>
      </c>
      <c r="BQ13" s="160">
        <v>-142540</v>
      </c>
      <c r="BR13" s="160">
        <v>-380966</v>
      </c>
      <c r="BS13" s="160">
        <v>-142192</v>
      </c>
      <c r="BT13" s="160">
        <v>284732</v>
      </c>
      <c r="BU13" s="160">
        <v>-523158</v>
      </c>
      <c r="BV13" s="160">
        <v>-153071</v>
      </c>
      <c r="BW13" s="160">
        <v>-156131</v>
      </c>
      <c r="BX13" s="160">
        <v>-309202</v>
      </c>
      <c r="BY13" s="160">
        <v>-302791</v>
      </c>
      <c r="BZ13" s="160">
        <v>-611993</v>
      </c>
      <c r="CA13" s="160">
        <v>-171459</v>
      </c>
      <c r="CB13" s="160">
        <v>474250</v>
      </c>
      <c r="CC13" s="160">
        <v>-783452</v>
      </c>
      <c r="CD13" s="160">
        <v>-210364</v>
      </c>
      <c r="CE13" s="160">
        <v>-160988</v>
      </c>
      <c r="CF13" s="160">
        <v>-371352</v>
      </c>
      <c r="CG13" s="160">
        <v>-138649</v>
      </c>
      <c r="CH13" s="160">
        <v>-510001</v>
      </c>
      <c r="CI13" s="160">
        <v>-119695</v>
      </c>
      <c r="CJ13" s="160">
        <v>-258344</v>
      </c>
      <c r="CK13" s="160">
        <v>-629696</v>
      </c>
      <c r="CL13" s="160">
        <v>-125274</v>
      </c>
      <c r="CM13" s="160">
        <v>-138935</v>
      </c>
      <c r="CN13" s="160">
        <v>-264209</v>
      </c>
      <c r="CO13" s="160">
        <v>-69415</v>
      </c>
      <c r="CP13" s="160">
        <v>-333624</v>
      </c>
      <c r="CQ13" s="160">
        <v>-119860</v>
      </c>
      <c r="CR13" s="160">
        <v>-189266</v>
      </c>
      <c r="CS13" s="160">
        <v>-453484</v>
      </c>
      <c r="CT13" s="160">
        <v>-59699</v>
      </c>
      <c r="CU13" s="160">
        <v>-67234</v>
      </c>
      <c r="CV13" s="160">
        <v>-126933</v>
      </c>
      <c r="CW13" s="160">
        <v>-212083</v>
      </c>
      <c r="CX13" s="160">
        <v>-339016</v>
      </c>
      <c r="CY13" s="160">
        <v>-187754</v>
      </c>
      <c r="CZ13" s="160">
        <v>-399813</v>
      </c>
      <c r="DA13" s="160">
        <v>-526770</v>
      </c>
      <c r="DB13" s="160">
        <v>-404568</v>
      </c>
      <c r="DC13" s="160">
        <v>-25547</v>
      </c>
      <c r="DD13" s="160">
        <v>-430115</v>
      </c>
      <c r="DE13" s="160">
        <v>-547841</v>
      </c>
      <c r="DF13" s="160">
        <v>-977956</v>
      </c>
      <c r="DG13" s="160">
        <v>-31841</v>
      </c>
      <c r="DH13" s="160">
        <v>-579682</v>
      </c>
      <c r="DI13" s="160">
        <v>-1009797</v>
      </c>
      <c r="DJ13" s="160">
        <v>-60538</v>
      </c>
      <c r="DK13" s="160">
        <v>-65932</v>
      </c>
      <c r="DL13" s="160">
        <v>-126470</v>
      </c>
      <c r="DM13" s="160">
        <v>-82060</v>
      </c>
      <c r="DN13" s="160">
        <v>-208530</v>
      </c>
      <c r="DO13" s="160">
        <v>-76867</v>
      </c>
      <c r="DP13" s="160">
        <v>-158872</v>
      </c>
      <c r="DQ13" s="160">
        <v>-285397</v>
      </c>
      <c r="DR13" s="160">
        <v>-84455</v>
      </c>
      <c r="DS13" s="160">
        <v>-107216</v>
      </c>
      <c r="DT13" s="160">
        <v>-191671</v>
      </c>
      <c r="DU13" s="160">
        <v>-107615</v>
      </c>
      <c r="DV13" s="160">
        <v>-299286</v>
      </c>
      <c r="DW13" s="160">
        <v>-94626</v>
      </c>
      <c r="DX13" s="160">
        <v>-202207</v>
      </c>
      <c r="DY13" s="160">
        <v>-393912</v>
      </c>
      <c r="DZ13" s="160">
        <v>-64978</v>
      </c>
      <c r="EA13" s="160">
        <v>-195084</v>
      </c>
      <c r="EB13" s="160">
        <v>-260062</v>
      </c>
      <c r="EC13" s="160">
        <v>-118600</v>
      </c>
      <c r="ED13" s="160">
        <v>-378662</v>
      </c>
      <c r="EE13" s="160">
        <f t="shared" si="0"/>
        <v>-81175</v>
      </c>
      <c r="EF13" s="160">
        <f t="shared" si="1"/>
        <v>-199775</v>
      </c>
      <c r="EG13" s="160">
        <v>-459837</v>
      </c>
      <c r="EH13" s="160">
        <v>-109977</v>
      </c>
      <c r="EI13" s="160">
        <f t="shared" si="2"/>
        <v>-28127</v>
      </c>
      <c r="EJ13" s="160">
        <v>-138104</v>
      </c>
      <c r="EK13" s="160">
        <f t="shared" si="3"/>
        <v>-143613</v>
      </c>
      <c r="EL13" s="160">
        <v>-281717</v>
      </c>
      <c r="EM13" s="160">
        <f t="shared" si="4"/>
        <v>-9561</v>
      </c>
      <c r="EN13" s="160">
        <f t="shared" si="5"/>
        <v>-153174</v>
      </c>
      <c r="EO13" s="160">
        <v>-291278</v>
      </c>
    </row>
    <row r="14" spans="1:145">
      <c r="A14" s="49" t="s">
        <v>409</v>
      </c>
      <c r="B14" s="160">
        <v>0</v>
      </c>
      <c r="C14" s="160">
        <v>-11758</v>
      </c>
      <c r="D14" s="160">
        <v>-11758</v>
      </c>
      <c r="E14" s="160">
        <v>-4623</v>
      </c>
      <c r="F14" s="160">
        <v>-16381</v>
      </c>
      <c r="G14" s="160">
        <v>-16867</v>
      </c>
      <c r="H14" s="160">
        <v>-21490</v>
      </c>
      <c r="I14" s="160">
        <v>-33248</v>
      </c>
      <c r="J14" s="160">
        <v>0</v>
      </c>
      <c r="K14" s="160">
        <v>0</v>
      </c>
      <c r="L14" s="160">
        <v>0</v>
      </c>
      <c r="M14" s="160">
        <v>0</v>
      </c>
      <c r="N14" s="160">
        <v>0</v>
      </c>
      <c r="O14" s="160">
        <v>0</v>
      </c>
      <c r="P14" s="160">
        <v>0</v>
      </c>
      <c r="Q14" s="160">
        <v>0</v>
      </c>
      <c r="R14" s="160">
        <v>0</v>
      </c>
      <c r="S14" s="160">
        <v>0</v>
      </c>
      <c r="T14" s="160">
        <v>0</v>
      </c>
      <c r="U14" s="160">
        <v>0</v>
      </c>
      <c r="V14" s="160">
        <v>0</v>
      </c>
      <c r="W14" s="160">
        <v>0</v>
      </c>
      <c r="X14" s="160">
        <v>0</v>
      </c>
      <c r="Y14" s="160">
        <v>0</v>
      </c>
      <c r="Z14" s="160">
        <v>0</v>
      </c>
      <c r="AA14" s="160">
        <v>0</v>
      </c>
      <c r="AB14" s="160">
        <v>0</v>
      </c>
      <c r="AC14" s="160">
        <v>-91</v>
      </c>
      <c r="AD14" s="160">
        <v>-91</v>
      </c>
      <c r="AE14" s="160">
        <v>0</v>
      </c>
      <c r="AF14" s="160">
        <v>-91</v>
      </c>
      <c r="AG14" s="160">
        <v>-91</v>
      </c>
      <c r="AH14" s="160">
        <v>-985</v>
      </c>
      <c r="AI14" s="160">
        <v>-1008</v>
      </c>
      <c r="AJ14" s="160">
        <v>-1993</v>
      </c>
      <c r="AK14" s="160">
        <v>-2238</v>
      </c>
      <c r="AL14" s="160">
        <v>-4231</v>
      </c>
      <c r="AM14" s="160">
        <v>4231</v>
      </c>
      <c r="AN14" s="160">
        <v>0</v>
      </c>
      <c r="AO14" s="160">
        <v>0</v>
      </c>
      <c r="AP14" s="160">
        <v>0</v>
      </c>
      <c r="AQ14" s="160">
        <v>0</v>
      </c>
      <c r="AR14" s="160">
        <v>0</v>
      </c>
      <c r="AS14" s="160">
        <v>0</v>
      </c>
      <c r="AT14" s="160">
        <v>0</v>
      </c>
      <c r="AU14" s="160">
        <v>0</v>
      </c>
      <c r="AV14" s="160">
        <v>0</v>
      </c>
      <c r="AW14" s="160">
        <v>0</v>
      </c>
      <c r="AX14" s="160">
        <v>0</v>
      </c>
      <c r="AY14" s="160">
        <v>0</v>
      </c>
      <c r="AZ14" s="160">
        <v>0</v>
      </c>
      <c r="BA14" s="160">
        <v>-5839</v>
      </c>
      <c r="BB14" s="160">
        <v>-5839</v>
      </c>
      <c r="BC14" s="160">
        <v>-11709</v>
      </c>
      <c r="BD14" s="160">
        <v>-22921.567470000002</v>
      </c>
      <c r="BE14" s="160">
        <v>-17548</v>
      </c>
      <c r="BF14" s="160">
        <v>-1120</v>
      </c>
      <c r="BG14" s="160">
        <v>1120</v>
      </c>
      <c r="BH14" s="160">
        <v>0</v>
      </c>
      <c r="BI14" s="160">
        <v>0</v>
      </c>
      <c r="BJ14" s="160">
        <v>0</v>
      </c>
      <c r="BK14" s="160">
        <v>0</v>
      </c>
      <c r="BL14" s="160">
        <v>0</v>
      </c>
      <c r="BM14" s="160">
        <v>0</v>
      </c>
      <c r="BN14" s="160">
        <v>-1856</v>
      </c>
      <c r="BO14" s="160">
        <v>-804</v>
      </c>
      <c r="BP14" s="160">
        <v>-2660</v>
      </c>
      <c r="BQ14" s="160">
        <v>1544</v>
      </c>
      <c r="BR14" s="160">
        <v>-1116</v>
      </c>
      <c r="BS14" s="160">
        <v>-223</v>
      </c>
      <c r="BT14" s="160">
        <v>0</v>
      </c>
      <c r="BU14" s="160">
        <v>-1339</v>
      </c>
      <c r="BV14" s="160">
        <v>0</v>
      </c>
      <c r="BW14" s="160">
        <v>0</v>
      </c>
      <c r="BX14" s="160">
        <v>0</v>
      </c>
      <c r="BY14" s="160">
        <v>0</v>
      </c>
      <c r="BZ14" s="160">
        <v>0</v>
      </c>
      <c r="CA14" s="160">
        <v>0</v>
      </c>
      <c r="CB14" s="160">
        <v>0</v>
      </c>
      <c r="CC14" s="160">
        <v>0</v>
      </c>
      <c r="CD14" s="160">
        <v>0</v>
      </c>
      <c r="CE14" s="160">
        <v>0</v>
      </c>
      <c r="CF14" s="160">
        <v>0</v>
      </c>
      <c r="CG14" s="160">
        <v>0</v>
      </c>
      <c r="CH14" s="160">
        <v>0</v>
      </c>
      <c r="CI14" s="160">
        <v>0</v>
      </c>
      <c r="CJ14" s="160">
        <v>0</v>
      </c>
      <c r="CK14" s="160">
        <v>0</v>
      </c>
      <c r="CL14" s="160">
        <v>0</v>
      </c>
      <c r="CM14" s="160">
        <v>0</v>
      </c>
      <c r="CN14" s="160">
        <v>0</v>
      </c>
      <c r="CO14" s="160">
        <v>0</v>
      </c>
      <c r="CP14" s="160">
        <v>0</v>
      </c>
      <c r="CQ14" s="160">
        <v>0</v>
      </c>
      <c r="CR14" s="160">
        <v>0</v>
      </c>
      <c r="CS14" s="160">
        <v>0</v>
      </c>
      <c r="CT14" s="160">
        <v>0</v>
      </c>
      <c r="CU14" s="160">
        <v>0</v>
      </c>
      <c r="CV14" s="160">
        <v>0</v>
      </c>
      <c r="CW14" s="160">
        <v>0</v>
      </c>
      <c r="CX14" s="160">
        <v>0</v>
      </c>
      <c r="CY14" s="160">
        <v>0</v>
      </c>
      <c r="CZ14" s="160">
        <v>0</v>
      </c>
      <c r="DA14" s="160">
        <v>0</v>
      </c>
      <c r="DB14" s="160">
        <v>0</v>
      </c>
      <c r="DC14" s="160">
        <v>0</v>
      </c>
      <c r="DD14" s="160">
        <v>0</v>
      </c>
      <c r="DE14" s="160">
        <v>0</v>
      </c>
      <c r="DF14" s="160">
        <v>0</v>
      </c>
      <c r="DG14" s="160">
        <v>0</v>
      </c>
      <c r="DH14" s="160">
        <v>0</v>
      </c>
      <c r="DI14" s="160">
        <v>0</v>
      </c>
      <c r="DJ14" s="160">
        <v>0</v>
      </c>
      <c r="DK14" s="160">
        <v>0</v>
      </c>
      <c r="DL14" s="160">
        <v>0</v>
      </c>
      <c r="DM14" s="160">
        <v>0</v>
      </c>
      <c r="DN14" s="160">
        <v>0</v>
      </c>
      <c r="DO14" s="160">
        <v>0</v>
      </c>
      <c r="DP14" s="160">
        <v>0</v>
      </c>
      <c r="DQ14" s="160">
        <v>0</v>
      </c>
      <c r="DR14" s="160">
        <v>0</v>
      </c>
      <c r="DS14" s="160">
        <v>0</v>
      </c>
      <c r="DT14" s="160">
        <v>0</v>
      </c>
      <c r="DU14" s="160">
        <v>0</v>
      </c>
      <c r="DV14" s="160">
        <v>0</v>
      </c>
      <c r="DW14" s="160">
        <v>0</v>
      </c>
      <c r="DX14" s="160">
        <v>0</v>
      </c>
      <c r="DY14" s="160">
        <v>0</v>
      </c>
      <c r="DZ14" s="160">
        <v>0</v>
      </c>
      <c r="EA14" s="160">
        <v>0</v>
      </c>
      <c r="EB14" s="160">
        <v>0</v>
      </c>
      <c r="EC14" s="160">
        <v>0</v>
      </c>
      <c r="ED14" s="160">
        <v>0</v>
      </c>
      <c r="EE14" s="160">
        <v>0</v>
      </c>
      <c r="EF14" s="160">
        <v>0</v>
      </c>
      <c r="EG14" s="160">
        <v>0</v>
      </c>
      <c r="EH14" s="160">
        <v>0</v>
      </c>
      <c r="EI14" s="160">
        <f t="shared" si="2"/>
        <v>0</v>
      </c>
      <c r="EJ14" s="160">
        <v>0</v>
      </c>
      <c r="EK14" s="160">
        <f t="shared" si="3"/>
        <v>0</v>
      </c>
      <c r="EL14" s="160">
        <v>0</v>
      </c>
      <c r="EM14" s="160">
        <f t="shared" si="4"/>
        <v>0</v>
      </c>
      <c r="EN14" s="160">
        <f t="shared" si="5"/>
        <v>0</v>
      </c>
      <c r="EO14" s="160">
        <v>0</v>
      </c>
    </row>
    <row r="15" spans="1:145">
      <c r="A15" s="49" t="s">
        <v>545</v>
      </c>
      <c r="B15" s="160">
        <v>0</v>
      </c>
      <c r="C15" s="160">
        <v>0</v>
      </c>
      <c r="D15" s="160">
        <v>0</v>
      </c>
      <c r="E15" s="160">
        <v>0</v>
      </c>
      <c r="F15" s="160">
        <v>0</v>
      </c>
      <c r="G15" s="160">
        <v>0</v>
      </c>
      <c r="H15" s="160">
        <v>0</v>
      </c>
      <c r="I15" s="160">
        <v>0</v>
      </c>
      <c r="J15" s="160">
        <v>0</v>
      </c>
      <c r="K15" s="160">
        <v>0</v>
      </c>
      <c r="L15" s="160">
        <v>0</v>
      </c>
      <c r="M15" s="160">
        <v>0</v>
      </c>
      <c r="N15" s="160">
        <v>0</v>
      </c>
      <c r="O15" s="160">
        <v>0</v>
      </c>
      <c r="P15" s="160">
        <v>0</v>
      </c>
      <c r="Q15" s="160">
        <v>0</v>
      </c>
      <c r="R15" s="160">
        <v>0</v>
      </c>
      <c r="S15" s="160">
        <v>0</v>
      </c>
      <c r="T15" s="160">
        <v>0</v>
      </c>
      <c r="U15" s="160">
        <v>0</v>
      </c>
      <c r="V15" s="160">
        <v>0</v>
      </c>
      <c r="W15" s="160">
        <v>0</v>
      </c>
      <c r="X15" s="160">
        <v>0</v>
      </c>
      <c r="Y15" s="160">
        <v>0</v>
      </c>
      <c r="Z15" s="160">
        <v>0</v>
      </c>
      <c r="AA15" s="160">
        <v>0</v>
      </c>
      <c r="AB15" s="160">
        <v>0</v>
      </c>
      <c r="AC15" s="160">
        <v>0</v>
      </c>
      <c r="AD15" s="160">
        <v>0</v>
      </c>
      <c r="AE15" s="160">
        <v>0</v>
      </c>
      <c r="AF15" s="160">
        <v>0</v>
      </c>
      <c r="AG15" s="160">
        <v>0</v>
      </c>
      <c r="AH15" s="160">
        <v>0</v>
      </c>
      <c r="AI15" s="160">
        <v>0</v>
      </c>
      <c r="AJ15" s="160">
        <v>0</v>
      </c>
      <c r="AK15" s="160">
        <v>0</v>
      </c>
      <c r="AL15" s="160">
        <v>0</v>
      </c>
      <c r="AM15" s="160">
        <v>0</v>
      </c>
      <c r="AN15" s="160">
        <v>0</v>
      </c>
      <c r="AO15" s="160">
        <v>0</v>
      </c>
      <c r="AP15" s="160">
        <v>0</v>
      </c>
      <c r="AQ15" s="160">
        <v>0</v>
      </c>
      <c r="AR15" s="160">
        <v>0</v>
      </c>
      <c r="AS15" s="160">
        <v>0</v>
      </c>
      <c r="AT15" s="160">
        <v>0</v>
      </c>
      <c r="AU15" s="160">
        <v>0</v>
      </c>
      <c r="AV15" s="160">
        <v>0</v>
      </c>
      <c r="AW15" s="160">
        <v>0</v>
      </c>
      <c r="AX15" s="160">
        <v>0</v>
      </c>
      <c r="AY15" s="160">
        <v>0</v>
      </c>
      <c r="AZ15" s="160">
        <v>0</v>
      </c>
      <c r="BA15" s="160">
        <v>0</v>
      </c>
      <c r="BB15" s="160">
        <v>0</v>
      </c>
      <c r="BC15" s="160">
        <v>0</v>
      </c>
      <c r="BD15" s="160">
        <v>0</v>
      </c>
      <c r="BE15" s="160">
        <v>0</v>
      </c>
      <c r="BF15" s="160">
        <v>0</v>
      </c>
      <c r="BG15" s="160">
        <v>0</v>
      </c>
      <c r="BH15" s="160">
        <v>0</v>
      </c>
      <c r="BI15" s="160">
        <v>0</v>
      </c>
      <c r="BJ15" s="160">
        <v>0</v>
      </c>
      <c r="BK15" s="160">
        <v>0</v>
      </c>
      <c r="BL15" s="160">
        <v>0</v>
      </c>
      <c r="BM15" s="160">
        <v>0</v>
      </c>
      <c r="BN15" s="160">
        <v>0</v>
      </c>
      <c r="BO15" s="160">
        <v>0</v>
      </c>
      <c r="BP15" s="160">
        <v>0</v>
      </c>
      <c r="BQ15" s="160">
        <v>0</v>
      </c>
      <c r="BR15" s="160">
        <v>0</v>
      </c>
      <c r="BS15" s="160">
        <v>0</v>
      </c>
      <c r="BT15" s="160">
        <v>0</v>
      </c>
      <c r="BU15" s="160">
        <v>0</v>
      </c>
      <c r="BV15" s="160">
        <v>-3</v>
      </c>
      <c r="BW15" s="160">
        <v>3</v>
      </c>
      <c r="BX15" s="160">
        <v>0</v>
      </c>
      <c r="BY15" s="160">
        <v>0</v>
      </c>
      <c r="BZ15" s="160">
        <v>0</v>
      </c>
      <c r="CA15" s="160">
        <v>0</v>
      </c>
      <c r="CB15" s="160">
        <v>0</v>
      </c>
      <c r="CC15" s="160">
        <v>0</v>
      </c>
      <c r="CD15" s="160">
        <v>0</v>
      </c>
      <c r="CE15" s="160">
        <v>0</v>
      </c>
      <c r="CF15" s="160">
        <v>0</v>
      </c>
      <c r="CG15" s="160">
        <v>0</v>
      </c>
      <c r="CH15" s="160">
        <v>0</v>
      </c>
      <c r="CI15" s="160">
        <v>0</v>
      </c>
      <c r="CJ15" s="160">
        <v>0</v>
      </c>
      <c r="CK15" s="160">
        <v>0</v>
      </c>
      <c r="CL15" s="160">
        <v>0</v>
      </c>
      <c r="CM15" s="160">
        <v>0</v>
      </c>
      <c r="CN15" s="160">
        <v>0</v>
      </c>
      <c r="CO15" s="160">
        <v>0</v>
      </c>
      <c r="CP15" s="160">
        <v>0</v>
      </c>
      <c r="CQ15" s="160">
        <v>0</v>
      </c>
      <c r="CR15" s="160">
        <v>0</v>
      </c>
      <c r="CS15" s="160">
        <v>0</v>
      </c>
      <c r="CT15" s="160">
        <v>0</v>
      </c>
      <c r="CU15" s="160">
        <v>0</v>
      </c>
      <c r="CV15" s="160">
        <v>0</v>
      </c>
      <c r="CW15" s="160">
        <v>0</v>
      </c>
      <c r="CX15" s="160">
        <v>0</v>
      </c>
      <c r="CY15" s="160">
        <v>0</v>
      </c>
      <c r="CZ15" s="160">
        <v>0</v>
      </c>
      <c r="DA15" s="160">
        <v>0</v>
      </c>
      <c r="DB15" s="160">
        <v>0</v>
      </c>
      <c r="DC15" s="160">
        <v>0</v>
      </c>
      <c r="DD15" s="160">
        <v>0</v>
      </c>
      <c r="DE15" s="160">
        <v>0</v>
      </c>
      <c r="DF15" s="160">
        <v>0</v>
      </c>
      <c r="DG15" s="160">
        <v>0</v>
      </c>
      <c r="DH15" s="160">
        <v>0</v>
      </c>
      <c r="DI15" s="160">
        <v>0</v>
      </c>
      <c r="DJ15" s="160">
        <v>0</v>
      </c>
      <c r="DK15" s="160">
        <v>0</v>
      </c>
      <c r="DL15" s="160">
        <v>0</v>
      </c>
      <c r="DM15" s="160">
        <v>0</v>
      </c>
      <c r="DN15" s="160">
        <v>0</v>
      </c>
      <c r="DO15" s="160">
        <v>0</v>
      </c>
      <c r="DP15" s="160">
        <v>0</v>
      </c>
      <c r="DQ15" s="160">
        <v>0</v>
      </c>
      <c r="DR15" s="160">
        <v>0</v>
      </c>
      <c r="DS15" s="160">
        <v>0</v>
      </c>
      <c r="DT15" s="160">
        <v>0</v>
      </c>
      <c r="DU15" s="160">
        <v>0</v>
      </c>
      <c r="DV15" s="160">
        <v>0</v>
      </c>
      <c r="DW15" s="160">
        <v>0</v>
      </c>
      <c r="DX15" s="160">
        <v>0</v>
      </c>
      <c r="DY15" s="160">
        <v>0</v>
      </c>
      <c r="DZ15" s="160">
        <v>0</v>
      </c>
      <c r="EA15" s="160">
        <v>0</v>
      </c>
      <c r="EB15" s="160">
        <v>0</v>
      </c>
      <c r="EC15" s="160">
        <v>0</v>
      </c>
      <c r="ED15" s="160">
        <v>0</v>
      </c>
      <c r="EE15" s="160">
        <v>0</v>
      </c>
      <c r="EF15" s="160">
        <v>0</v>
      </c>
      <c r="EG15" s="160">
        <v>0</v>
      </c>
      <c r="EH15" s="160">
        <v>0</v>
      </c>
      <c r="EI15" s="160">
        <f t="shared" si="2"/>
        <v>0</v>
      </c>
      <c r="EJ15" s="160">
        <v>0</v>
      </c>
      <c r="EK15" s="160">
        <f t="shared" si="3"/>
        <v>0</v>
      </c>
      <c r="EL15" s="160">
        <v>0</v>
      </c>
      <c r="EM15" s="160">
        <f t="shared" si="4"/>
        <v>0</v>
      </c>
      <c r="EN15" s="160">
        <f t="shared" si="5"/>
        <v>0</v>
      </c>
      <c r="EO15" s="160">
        <v>0</v>
      </c>
    </row>
    <row r="16" spans="1:145">
      <c r="A16" s="49" t="s">
        <v>429</v>
      </c>
      <c r="B16" s="160">
        <v>-47335</v>
      </c>
      <c r="C16" s="160">
        <v>-43039</v>
      </c>
      <c r="D16" s="160">
        <v>-90374</v>
      </c>
      <c r="E16" s="160">
        <v>-40854</v>
      </c>
      <c r="F16" s="160">
        <v>-131228</v>
      </c>
      <c r="G16" s="160">
        <v>-144987</v>
      </c>
      <c r="H16" s="160">
        <v>-185841</v>
      </c>
      <c r="I16" s="160">
        <v>-276215</v>
      </c>
      <c r="J16" s="160">
        <v>-86205</v>
      </c>
      <c r="K16" s="160">
        <v>-75942</v>
      </c>
      <c r="L16" s="160">
        <v>-162147</v>
      </c>
      <c r="M16" s="160">
        <v>-89862</v>
      </c>
      <c r="N16" s="160">
        <v>-252009</v>
      </c>
      <c r="O16" s="160">
        <v>4386</v>
      </c>
      <c r="P16" s="160">
        <v>-85476</v>
      </c>
      <c r="Q16" s="160">
        <v>-247623</v>
      </c>
      <c r="R16" s="160">
        <v>-69243</v>
      </c>
      <c r="S16" s="160">
        <v>-49782</v>
      </c>
      <c r="T16" s="160">
        <v>-119025</v>
      </c>
      <c r="U16" s="160">
        <v>-35398</v>
      </c>
      <c r="V16" s="160">
        <v>-154423</v>
      </c>
      <c r="W16" s="160">
        <v>72799</v>
      </c>
      <c r="X16" s="160">
        <v>37401</v>
      </c>
      <c r="Y16" s="160">
        <v>-81624</v>
      </c>
      <c r="Z16" s="160">
        <v>-17240</v>
      </c>
      <c r="AA16" s="160">
        <v>-71872</v>
      </c>
      <c r="AB16" s="160">
        <v>-89112</v>
      </c>
      <c r="AC16" s="160">
        <v>-76920</v>
      </c>
      <c r="AD16" s="160">
        <v>-166032</v>
      </c>
      <c r="AE16" s="160">
        <v>2848</v>
      </c>
      <c r="AF16" s="160">
        <v>-74072</v>
      </c>
      <c r="AG16" s="160">
        <v>-163184</v>
      </c>
      <c r="AH16" s="160">
        <v>-86103</v>
      </c>
      <c r="AI16" s="160">
        <v>-72166</v>
      </c>
      <c r="AJ16" s="160">
        <v>-158269</v>
      </c>
      <c r="AK16" s="160">
        <v>-48167</v>
      </c>
      <c r="AL16" s="160">
        <v>-206436</v>
      </c>
      <c r="AM16" s="160">
        <v>-34639</v>
      </c>
      <c r="AN16" s="160">
        <v>-82806</v>
      </c>
      <c r="AO16" s="160">
        <v>-241075</v>
      </c>
      <c r="AP16" s="160">
        <v>-64488</v>
      </c>
      <c r="AQ16" s="160">
        <v>-53733</v>
      </c>
      <c r="AR16" s="160">
        <v>-118221</v>
      </c>
      <c r="AS16" s="160">
        <v>-55641</v>
      </c>
      <c r="AT16" s="160">
        <v>-173862</v>
      </c>
      <c r="AU16" s="160">
        <v>-49547</v>
      </c>
      <c r="AV16" s="160">
        <v>-105188</v>
      </c>
      <c r="AW16" s="160">
        <v>-223409</v>
      </c>
      <c r="AX16" s="160">
        <v>-40726</v>
      </c>
      <c r="AY16" s="160">
        <v>-62163</v>
      </c>
      <c r="AZ16" s="160">
        <v>-102889</v>
      </c>
      <c r="BA16" s="160">
        <v>-97934</v>
      </c>
      <c r="BB16" s="160">
        <v>-200823</v>
      </c>
      <c r="BC16" s="160">
        <v>-55719</v>
      </c>
      <c r="BD16" s="160">
        <v>-153653.46051999999</v>
      </c>
      <c r="BE16" s="160">
        <v>-256542</v>
      </c>
      <c r="BF16" s="160">
        <v>-150210</v>
      </c>
      <c r="BG16" s="160">
        <v>-109942</v>
      </c>
      <c r="BH16" s="160">
        <v>-260152</v>
      </c>
      <c r="BI16" s="160">
        <v>-65777</v>
      </c>
      <c r="BJ16" s="160">
        <v>-325929</v>
      </c>
      <c r="BK16" s="160">
        <v>-96710</v>
      </c>
      <c r="BL16" s="160">
        <v>161843</v>
      </c>
      <c r="BM16" s="160">
        <v>-422639</v>
      </c>
      <c r="BN16" s="160">
        <v>-153474</v>
      </c>
      <c r="BO16" s="160">
        <v>-127071</v>
      </c>
      <c r="BP16" s="160">
        <v>-280545</v>
      </c>
      <c r="BQ16" s="160">
        <v>-111194</v>
      </c>
      <c r="BR16" s="160">
        <v>-391739</v>
      </c>
      <c r="BS16" s="160">
        <v>-126583</v>
      </c>
      <c r="BT16" s="160">
        <v>-237637</v>
      </c>
      <c r="BU16" s="160">
        <v>-518322</v>
      </c>
      <c r="BV16" s="160">
        <v>-138455</v>
      </c>
      <c r="BW16" s="160">
        <v>-143081</v>
      </c>
      <c r="BX16" s="160">
        <v>-281536</v>
      </c>
      <c r="BY16" s="160">
        <v>-182299</v>
      </c>
      <c r="BZ16" s="160">
        <v>-463835</v>
      </c>
      <c r="CA16" s="160">
        <v>-165675</v>
      </c>
      <c r="CB16" s="160">
        <v>-347858</v>
      </c>
      <c r="CC16" s="160">
        <v>-629510</v>
      </c>
      <c r="CD16" s="160">
        <v>-167117</v>
      </c>
      <c r="CE16" s="160">
        <v>-218765</v>
      </c>
      <c r="CF16" s="160">
        <v>-385882</v>
      </c>
      <c r="CG16" s="160">
        <v>-273289</v>
      </c>
      <c r="CH16" s="160">
        <v>-659171</v>
      </c>
      <c r="CI16" s="160">
        <v>-193274</v>
      </c>
      <c r="CJ16" s="160">
        <v>-466522</v>
      </c>
      <c r="CK16" s="160">
        <v>-852445</v>
      </c>
      <c r="CL16" s="160">
        <v>-196426</v>
      </c>
      <c r="CM16" s="160">
        <v>-152845</v>
      </c>
      <c r="CN16" s="160">
        <v>-349271</v>
      </c>
      <c r="CO16" s="160">
        <v>-166195</v>
      </c>
      <c r="CP16" s="160">
        <v>-515466</v>
      </c>
      <c r="CQ16" s="160">
        <v>-145481</v>
      </c>
      <c r="CR16" s="160">
        <v>-311193</v>
      </c>
      <c r="CS16" s="160">
        <v>-660947</v>
      </c>
      <c r="CT16" s="160">
        <v>-196396</v>
      </c>
      <c r="CU16" s="160">
        <v>-141471</v>
      </c>
      <c r="CV16" s="160">
        <v>-337867</v>
      </c>
      <c r="CW16" s="160">
        <v>-209312</v>
      </c>
      <c r="CX16" s="160">
        <v>-547179</v>
      </c>
      <c r="CY16" s="160">
        <v>-237063</v>
      </c>
      <c r="CZ16" s="160">
        <v>-445186</v>
      </c>
      <c r="DA16" s="160">
        <v>-784242</v>
      </c>
      <c r="DB16" s="160">
        <v>-404620</v>
      </c>
      <c r="DC16" s="160">
        <v>-305805</v>
      </c>
      <c r="DD16" s="160">
        <v>-710425</v>
      </c>
      <c r="DE16" s="160">
        <v>-414118</v>
      </c>
      <c r="DF16" s="160">
        <v>-1124543</v>
      </c>
      <c r="DG16" s="160">
        <v>-426888</v>
      </c>
      <c r="DH16" s="160">
        <v>-840157</v>
      </c>
      <c r="DI16" s="160">
        <v>-1551431</v>
      </c>
      <c r="DJ16" s="160">
        <v>-425383</v>
      </c>
      <c r="DK16" s="160">
        <v>-308968</v>
      </c>
      <c r="DL16" s="160">
        <v>-734351</v>
      </c>
      <c r="DM16" s="160">
        <v>-530674</v>
      </c>
      <c r="DN16" s="160">
        <v>-1265025</v>
      </c>
      <c r="DO16" s="160">
        <v>-402570</v>
      </c>
      <c r="DP16" s="160">
        <v>-931726</v>
      </c>
      <c r="DQ16" s="160">
        <v>-1667595</v>
      </c>
      <c r="DR16" s="160">
        <v>-375674</v>
      </c>
      <c r="DS16" s="160">
        <v>-339897</v>
      </c>
      <c r="DT16" s="160">
        <v>-715571</v>
      </c>
      <c r="DU16" s="160">
        <v>-375840</v>
      </c>
      <c r="DV16" s="160">
        <v>-1091411</v>
      </c>
      <c r="DW16" s="160">
        <v>-352965</v>
      </c>
      <c r="DX16" s="160">
        <v>-727827</v>
      </c>
      <c r="DY16" s="160">
        <v>-1444376</v>
      </c>
      <c r="DZ16" s="160">
        <v>-304918</v>
      </c>
      <c r="EA16" s="160">
        <v>-277750</v>
      </c>
      <c r="EB16" s="160">
        <v>-582668</v>
      </c>
      <c r="EC16" s="160">
        <v>-247550</v>
      </c>
      <c r="ED16" s="160">
        <v>-830218</v>
      </c>
      <c r="EE16" s="160">
        <f>EG16-ED16</f>
        <v>-449812</v>
      </c>
      <c r="EF16" s="160">
        <f>EG16-EB16</f>
        <v>-697362</v>
      </c>
      <c r="EG16" s="160">
        <v>-1280030</v>
      </c>
      <c r="EH16" s="160">
        <v>-285421</v>
      </c>
      <c r="EI16" s="160">
        <f t="shared" si="2"/>
        <v>-294382</v>
      </c>
      <c r="EJ16" s="160">
        <v>-579803</v>
      </c>
      <c r="EK16" s="160">
        <f t="shared" si="3"/>
        <v>-348990</v>
      </c>
      <c r="EL16" s="160">
        <v>-928793</v>
      </c>
      <c r="EM16" s="160">
        <f t="shared" si="4"/>
        <v>-265123</v>
      </c>
      <c r="EN16" s="160">
        <f t="shared" si="5"/>
        <v>-614113</v>
      </c>
      <c r="EO16" s="160">
        <v>-1193916</v>
      </c>
    </row>
    <row r="17" spans="1:145">
      <c r="A17" s="49" t="s">
        <v>431</v>
      </c>
      <c r="B17" s="160">
        <v>0</v>
      </c>
      <c r="C17" s="160">
        <v>0</v>
      </c>
      <c r="D17" s="160">
        <v>0</v>
      </c>
      <c r="E17" s="160">
        <v>0</v>
      </c>
      <c r="F17" s="160">
        <v>0</v>
      </c>
      <c r="G17" s="160">
        <v>0</v>
      </c>
      <c r="H17" s="160">
        <v>0</v>
      </c>
      <c r="I17" s="160">
        <v>0</v>
      </c>
      <c r="J17" s="160">
        <v>0</v>
      </c>
      <c r="K17" s="160">
        <v>0</v>
      </c>
      <c r="L17" s="160">
        <v>0</v>
      </c>
      <c r="M17" s="160">
        <v>-3098</v>
      </c>
      <c r="N17" s="160">
        <v>-3098</v>
      </c>
      <c r="O17" s="160">
        <v>-7663</v>
      </c>
      <c r="P17" s="160">
        <v>-10761</v>
      </c>
      <c r="Q17" s="160">
        <v>-10761</v>
      </c>
      <c r="R17" s="160">
        <v>-7649</v>
      </c>
      <c r="S17" s="160">
        <v>-8981</v>
      </c>
      <c r="T17" s="160">
        <v>-16630</v>
      </c>
      <c r="U17" s="160">
        <v>-9334</v>
      </c>
      <c r="V17" s="160">
        <v>-25964</v>
      </c>
      <c r="W17" s="160">
        <v>-8249</v>
      </c>
      <c r="X17" s="160">
        <v>-17583</v>
      </c>
      <c r="Y17" s="160">
        <v>-34213</v>
      </c>
      <c r="Z17" s="160">
        <v>-7229</v>
      </c>
      <c r="AA17" s="160">
        <v>-8790</v>
      </c>
      <c r="AB17" s="160">
        <v>-16019</v>
      </c>
      <c r="AC17" s="160">
        <v>-6244</v>
      </c>
      <c r="AD17" s="160">
        <v>-22263</v>
      </c>
      <c r="AE17" s="160">
        <v>-7055</v>
      </c>
      <c r="AF17" s="160">
        <v>-13299</v>
      </c>
      <c r="AG17" s="160">
        <v>-29318</v>
      </c>
      <c r="AH17" s="160">
        <v>-6403</v>
      </c>
      <c r="AI17" s="160">
        <v>-4574</v>
      </c>
      <c r="AJ17" s="160">
        <v>-10977</v>
      </c>
      <c r="AK17" s="160">
        <v>-4563</v>
      </c>
      <c r="AL17" s="160">
        <v>-15540</v>
      </c>
      <c r="AM17" s="160">
        <v>-4338</v>
      </c>
      <c r="AN17" s="160">
        <v>-8901</v>
      </c>
      <c r="AO17" s="160">
        <v>-19878</v>
      </c>
      <c r="AP17" s="160">
        <v>-5051</v>
      </c>
      <c r="AQ17" s="160">
        <v>5051</v>
      </c>
      <c r="AR17" s="160">
        <v>0</v>
      </c>
      <c r="AS17" s="160">
        <v>0</v>
      </c>
      <c r="AT17" s="160">
        <v>0</v>
      </c>
      <c r="AU17" s="160">
        <v>0</v>
      </c>
      <c r="AV17" s="160">
        <v>0</v>
      </c>
      <c r="AW17" s="160">
        <v>0</v>
      </c>
      <c r="AX17" s="160">
        <v>0</v>
      </c>
      <c r="AY17" s="160">
        <v>0</v>
      </c>
      <c r="AZ17" s="160">
        <v>0</v>
      </c>
      <c r="BA17" s="160">
        <v>0</v>
      </c>
      <c r="BB17" s="160">
        <v>0</v>
      </c>
      <c r="BC17" s="160">
        <v>0</v>
      </c>
      <c r="BD17" s="160">
        <v>0</v>
      </c>
      <c r="BE17" s="160">
        <v>0</v>
      </c>
      <c r="BF17" s="160">
        <v>0</v>
      </c>
      <c r="BG17" s="160">
        <v>0</v>
      </c>
      <c r="BH17" s="160">
        <v>0</v>
      </c>
      <c r="BI17" s="160">
        <v>0</v>
      </c>
      <c r="BJ17" s="160">
        <v>0</v>
      </c>
      <c r="BK17" s="160">
        <v>0</v>
      </c>
      <c r="BL17" s="160">
        <v>0</v>
      </c>
      <c r="BM17" s="160">
        <v>0</v>
      </c>
      <c r="BN17" s="160">
        <v>0</v>
      </c>
      <c r="BO17" s="160">
        <v>0</v>
      </c>
      <c r="BP17" s="160">
        <v>0</v>
      </c>
      <c r="BQ17" s="160">
        <v>0</v>
      </c>
      <c r="BR17" s="160">
        <v>0</v>
      </c>
      <c r="BS17" s="160">
        <v>0</v>
      </c>
      <c r="BT17" s="160">
        <v>0</v>
      </c>
      <c r="BU17" s="160">
        <v>0</v>
      </c>
      <c r="BV17" s="160">
        <v>0</v>
      </c>
      <c r="BW17" s="160">
        <v>0</v>
      </c>
      <c r="BX17" s="160">
        <v>0</v>
      </c>
      <c r="BY17" s="160">
        <v>0</v>
      </c>
      <c r="BZ17" s="160">
        <v>0</v>
      </c>
      <c r="CA17" s="160">
        <v>0</v>
      </c>
      <c r="CB17" s="160">
        <v>0</v>
      </c>
      <c r="CC17" s="160">
        <v>0</v>
      </c>
      <c r="CD17" s="160">
        <v>0</v>
      </c>
      <c r="CE17" s="160">
        <v>0</v>
      </c>
      <c r="CF17" s="160">
        <v>0</v>
      </c>
      <c r="CG17" s="160">
        <v>0</v>
      </c>
      <c r="CH17" s="160">
        <v>0</v>
      </c>
      <c r="CI17" s="160">
        <v>0</v>
      </c>
      <c r="CJ17" s="160">
        <v>0</v>
      </c>
      <c r="CK17" s="160">
        <v>0</v>
      </c>
      <c r="CL17" s="160">
        <v>0</v>
      </c>
      <c r="CM17" s="160">
        <v>0</v>
      </c>
      <c r="CN17" s="160">
        <v>0</v>
      </c>
      <c r="CO17" s="160">
        <v>0</v>
      </c>
      <c r="CP17" s="160">
        <v>0</v>
      </c>
      <c r="CQ17" s="160">
        <v>0</v>
      </c>
      <c r="CR17" s="160">
        <v>0</v>
      </c>
      <c r="CS17" s="160">
        <v>0</v>
      </c>
      <c r="CT17" s="160">
        <v>0</v>
      </c>
      <c r="CU17" s="160">
        <v>0</v>
      </c>
      <c r="CV17" s="160">
        <v>0</v>
      </c>
      <c r="CW17" s="160">
        <v>0</v>
      </c>
      <c r="CX17" s="160">
        <v>0</v>
      </c>
      <c r="CY17" s="160">
        <v>0</v>
      </c>
      <c r="CZ17" s="160">
        <v>0</v>
      </c>
      <c r="DA17" s="160">
        <v>0</v>
      </c>
      <c r="DB17" s="160">
        <v>0</v>
      </c>
      <c r="DC17" s="160">
        <v>0</v>
      </c>
      <c r="DD17" s="160">
        <v>0</v>
      </c>
      <c r="DE17" s="160">
        <v>0</v>
      </c>
      <c r="DF17" s="160">
        <v>0</v>
      </c>
      <c r="DG17" s="160">
        <v>0</v>
      </c>
      <c r="DH17" s="160">
        <v>0</v>
      </c>
      <c r="DI17" s="160">
        <v>0</v>
      </c>
      <c r="DJ17" s="160">
        <v>0</v>
      </c>
      <c r="DK17" s="160">
        <v>0</v>
      </c>
      <c r="DL17" s="160">
        <v>0</v>
      </c>
      <c r="DM17" s="160">
        <v>0</v>
      </c>
      <c r="DN17" s="160">
        <v>0</v>
      </c>
      <c r="DO17" s="160">
        <v>0</v>
      </c>
      <c r="DP17" s="160">
        <v>0</v>
      </c>
      <c r="DQ17" s="160">
        <v>0</v>
      </c>
      <c r="DR17" s="160">
        <v>0</v>
      </c>
      <c r="DS17" s="160">
        <v>0</v>
      </c>
      <c r="DT17" s="160">
        <v>0</v>
      </c>
      <c r="DU17" s="160">
        <v>0</v>
      </c>
      <c r="DV17" s="160">
        <v>0</v>
      </c>
      <c r="DW17" s="160">
        <v>0</v>
      </c>
      <c r="DX17" s="160">
        <v>0</v>
      </c>
      <c r="DY17" s="160">
        <v>0</v>
      </c>
      <c r="DZ17" s="160">
        <v>0</v>
      </c>
      <c r="EA17" s="160">
        <v>0</v>
      </c>
      <c r="EB17" s="160">
        <v>0</v>
      </c>
      <c r="EC17" s="160">
        <v>0</v>
      </c>
      <c r="ED17" s="160">
        <v>0</v>
      </c>
      <c r="EE17" s="160">
        <v>0</v>
      </c>
      <c r="EF17" s="160">
        <v>0</v>
      </c>
      <c r="EG17" s="160">
        <v>0</v>
      </c>
      <c r="EH17" s="160">
        <v>0</v>
      </c>
      <c r="EI17" s="160">
        <f t="shared" si="2"/>
        <v>0</v>
      </c>
      <c r="EJ17" s="160">
        <v>0</v>
      </c>
      <c r="EK17" s="160">
        <f t="shared" si="3"/>
        <v>0</v>
      </c>
      <c r="EL17" s="160">
        <v>0</v>
      </c>
      <c r="EM17" s="160">
        <f t="shared" si="4"/>
        <v>0</v>
      </c>
      <c r="EN17" s="160">
        <f t="shared" si="5"/>
        <v>0</v>
      </c>
      <c r="EO17" s="160">
        <v>0</v>
      </c>
    </row>
    <row r="18" spans="1:145">
      <c r="A18" s="1" t="s">
        <v>546</v>
      </c>
      <c r="B18" s="161">
        <v>152081</v>
      </c>
      <c r="C18" s="161">
        <v>196708</v>
      </c>
      <c r="D18" s="161">
        <v>348789</v>
      </c>
      <c r="E18" s="161">
        <v>387873</v>
      </c>
      <c r="F18" s="161">
        <v>736662</v>
      </c>
      <c r="G18" s="161">
        <v>197461</v>
      </c>
      <c r="H18" s="161">
        <v>585334</v>
      </c>
      <c r="I18" s="161">
        <v>934123</v>
      </c>
      <c r="J18" s="161">
        <v>258883</v>
      </c>
      <c r="K18" s="161">
        <v>310935</v>
      </c>
      <c r="L18" s="161">
        <v>569818</v>
      </c>
      <c r="M18" s="161">
        <v>253152</v>
      </c>
      <c r="N18" s="161">
        <v>822970</v>
      </c>
      <c r="O18" s="161">
        <v>386829</v>
      </c>
      <c r="P18" s="161">
        <v>639981</v>
      </c>
      <c r="Q18" s="161">
        <v>1209799</v>
      </c>
      <c r="R18" s="161">
        <v>278814</v>
      </c>
      <c r="S18" s="161">
        <v>341106</v>
      </c>
      <c r="T18" s="161">
        <v>619920</v>
      </c>
      <c r="U18" s="161">
        <v>337089</v>
      </c>
      <c r="V18" s="161">
        <v>957009</v>
      </c>
      <c r="W18" s="161">
        <v>444144</v>
      </c>
      <c r="X18" s="161">
        <v>781233</v>
      </c>
      <c r="Y18" s="161">
        <v>1401153</v>
      </c>
      <c r="Z18" s="161">
        <v>379943</v>
      </c>
      <c r="AA18" s="161">
        <v>379512</v>
      </c>
      <c r="AB18" s="161">
        <v>759455</v>
      </c>
      <c r="AC18" s="161">
        <v>377240</v>
      </c>
      <c r="AD18" s="161">
        <v>1136695</v>
      </c>
      <c r="AE18" s="161">
        <v>478913</v>
      </c>
      <c r="AF18" s="161">
        <v>856153</v>
      </c>
      <c r="AG18" s="161">
        <v>1615608</v>
      </c>
      <c r="AH18" s="161">
        <v>492229</v>
      </c>
      <c r="AI18" s="161">
        <v>573518</v>
      </c>
      <c r="AJ18" s="161">
        <v>1065747</v>
      </c>
      <c r="AK18" s="161">
        <v>366050</v>
      </c>
      <c r="AL18" s="161">
        <v>1431797</v>
      </c>
      <c r="AM18" s="161">
        <v>314721</v>
      </c>
      <c r="AN18" s="161">
        <v>680771</v>
      </c>
      <c r="AO18" s="161">
        <v>1746518</v>
      </c>
      <c r="AP18" s="161">
        <v>307449</v>
      </c>
      <c r="AQ18" s="161">
        <v>353253</v>
      </c>
      <c r="AR18" s="161">
        <v>660702</v>
      </c>
      <c r="AS18" s="161">
        <v>359354</v>
      </c>
      <c r="AT18" s="161">
        <v>1020056</v>
      </c>
      <c r="AU18" s="161">
        <v>404627</v>
      </c>
      <c r="AV18" s="161">
        <v>763981</v>
      </c>
      <c r="AW18" s="161">
        <v>1424683</v>
      </c>
      <c r="AX18" s="161">
        <v>394781</v>
      </c>
      <c r="AY18" s="161">
        <v>399741</v>
      </c>
      <c r="AZ18" s="161">
        <v>794522</v>
      </c>
      <c r="BA18" s="161">
        <v>412312</v>
      </c>
      <c r="BB18" s="161">
        <v>1206834</v>
      </c>
      <c r="BC18" s="161">
        <v>515516</v>
      </c>
      <c r="BD18" s="161">
        <v>927827.65948000003</v>
      </c>
      <c r="BE18" s="161">
        <v>1722350</v>
      </c>
      <c r="BF18" s="161">
        <v>456486</v>
      </c>
      <c r="BG18" s="161">
        <v>528979</v>
      </c>
      <c r="BH18" s="161">
        <v>985465</v>
      </c>
      <c r="BI18" s="161">
        <v>562306</v>
      </c>
      <c r="BJ18" s="161">
        <v>1547771</v>
      </c>
      <c r="BK18" s="161">
        <v>571956</v>
      </c>
      <c r="BL18" s="161">
        <v>1123208</v>
      </c>
      <c r="BM18" s="161">
        <v>2119727</v>
      </c>
      <c r="BN18" s="161">
        <v>493818</v>
      </c>
      <c r="BO18" s="161">
        <v>583876</v>
      </c>
      <c r="BP18" s="161">
        <v>1077694</v>
      </c>
      <c r="BQ18" s="161">
        <v>658519</v>
      </c>
      <c r="BR18" s="161">
        <v>1736213</v>
      </c>
      <c r="BS18" s="161">
        <v>660129</v>
      </c>
      <c r="BT18" s="161">
        <v>1297438</v>
      </c>
      <c r="BU18" s="161">
        <v>2396342</v>
      </c>
      <c r="BV18" s="161">
        <v>616831</v>
      </c>
      <c r="BW18" s="161">
        <v>689523</v>
      </c>
      <c r="BX18" s="161">
        <v>1306354</v>
      </c>
      <c r="BY18" s="161">
        <v>690866</v>
      </c>
      <c r="BZ18" s="161">
        <v>1997220</v>
      </c>
      <c r="CA18" s="161">
        <v>741316</v>
      </c>
      <c r="CB18" s="161">
        <v>1410805</v>
      </c>
      <c r="CC18" s="161">
        <v>2738536</v>
      </c>
      <c r="CD18" s="161">
        <v>729029</v>
      </c>
      <c r="CE18" s="161">
        <v>736049</v>
      </c>
      <c r="CF18" s="161">
        <v>1465078</v>
      </c>
      <c r="CG18" s="161">
        <v>684495</v>
      </c>
      <c r="CH18" s="161">
        <v>2149573</v>
      </c>
      <c r="CI18" s="161">
        <v>728582</v>
      </c>
      <c r="CJ18" s="161">
        <v>1398135</v>
      </c>
      <c r="CK18" s="161">
        <v>2878155</v>
      </c>
      <c r="CL18" s="161">
        <v>711505</v>
      </c>
      <c r="CM18" s="161">
        <v>776154</v>
      </c>
      <c r="CN18" s="161">
        <v>1487659</v>
      </c>
      <c r="CO18" s="161">
        <v>757075</v>
      </c>
      <c r="CP18" s="161">
        <v>2244734</v>
      </c>
      <c r="CQ18" s="161">
        <v>760834</v>
      </c>
      <c r="CR18" s="161">
        <v>1500357</v>
      </c>
      <c r="CS18" s="161">
        <v>3005568</v>
      </c>
      <c r="CT18" s="161">
        <v>672762</v>
      </c>
      <c r="CU18" s="161">
        <v>801450</v>
      </c>
      <c r="CV18" s="161">
        <v>1474212</v>
      </c>
      <c r="CW18" s="161">
        <v>769949</v>
      </c>
      <c r="CX18" s="161">
        <v>2244161</v>
      </c>
      <c r="CY18" s="161">
        <v>761441</v>
      </c>
      <c r="CZ18" s="161">
        <v>1508346</v>
      </c>
      <c r="DA18" s="161">
        <v>3005602</v>
      </c>
      <c r="DB18" s="161">
        <v>648063</v>
      </c>
      <c r="DC18" s="161">
        <v>782272</v>
      </c>
      <c r="DD18" s="161">
        <v>1430335</v>
      </c>
      <c r="DE18" s="161">
        <v>666165</v>
      </c>
      <c r="DF18" s="161">
        <v>2096500</v>
      </c>
      <c r="DG18" s="161">
        <v>766042</v>
      </c>
      <c r="DH18" s="161">
        <v>1395429</v>
      </c>
      <c r="DI18" s="161">
        <v>2862542</v>
      </c>
      <c r="DJ18" s="161">
        <v>843049</v>
      </c>
      <c r="DK18" s="161">
        <v>960481</v>
      </c>
      <c r="DL18" s="161">
        <v>1803530</v>
      </c>
      <c r="DM18" s="161">
        <v>759634</v>
      </c>
      <c r="DN18" s="161">
        <v>2563164</v>
      </c>
      <c r="DO18" s="161">
        <v>938399</v>
      </c>
      <c r="DP18" s="161">
        <v>1651261</v>
      </c>
      <c r="DQ18" s="161">
        <v>3501563</v>
      </c>
      <c r="DR18" s="161">
        <v>856787</v>
      </c>
      <c r="DS18" s="161">
        <v>941591</v>
      </c>
      <c r="DT18" s="161">
        <v>1798378</v>
      </c>
      <c r="DU18" s="161">
        <v>897584</v>
      </c>
      <c r="DV18" s="161">
        <v>2695962</v>
      </c>
      <c r="DW18" s="161">
        <v>1074660</v>
      </c>
      <c r="DX18" s="161">
        <v>1937916</v>
      </c>
      <c r="DY18" s="161">
        <v>3770622</v>
      </c>
      <c r="DZ18" s="161">
        <v>1042355</v>
      </c>
      <c r="EA18" s="161">
        <v>1059392</v>
      </c>
      <c r="EB18" s="161">
        <v>2101747</v>
      </c>
      <c r="EC18" s="161">
        <v>1181092</v>
      </c>
      <c r="ED18" s="161">
        <v>3282839</v>
      </c>
      <c r="EE18" s="161">
        <f t="shared" ref="EE18:EE27" si="6">EG18-ED18</f>
        <v>1128271</v>
      </c>
      <c r="EF18" s="161">
        <f t="shared" ref="EF18:EF27" si="7">EG18-EB18</f>
        <v>2309363</v>
      </c>
      <c r="EG18" s="161">
        <v>4411110</v>
      </c>
      <c r="EH18" s="161">
        <v>1060292</v>
      </c>
      <c r="EI18" s="161">
        <f t="shared" si="2"/>
        <v>1057157</v>
      </c>
      <c r="EJ18" s="161">
        <v>2117449</v>
      </c>
      <c r="EK18" s="161">
        <f t="shared" si="3"/>
        <v>1085707</v>
      </c>
      <c r="EL18" s="161">
        <v>3203156</v>
      </c>
      <c r="EM18" s="161">
        <f t="shared" si="4"/>
        <v>1127965</v>
      </c>
      <c r="EN18" s="161">
        <f t="shared" si="5"/>
        <v>2213672</v>
      </c>
      <c r="EO18" s="161">
        <v>4331121</v>
      </c>
    </row>
    <row r="19" spans="1:145" s="5" customFormat="1">
      <c r="A19" s="1" t="s">
        <v>547</v>
      </c>
      <c r="B19" s="161">
        <v>-97514</v>
      </c>
      <c r="C19" s="161">
        <v>-157384</v>
      </c>
      <c r="D19" s="161">
        <v>-254898</v>
      </c>
      <c r="E19" s="161">
        <v>-276148</v>
      </c>
      <c r="F19" s="161">
        <v>-531046</v>
      </c>
      <c r="G19" s="161">
        <v>-86739</v>
      </c>
      <c r="H19" s="161">
        <v>-362887</v>
      </c>
      <c r="I19" s="161">
        <v>-617785</v>
      </c>
      <c r="J19" s="161">
        <v>-135886</v>
      </c>
      <c r="K19" s="161">
        <v>-225237</v>
      </c>
      <c r="L19" s="161">
        <v>-361123</v>
      </c>
      <c r="M19" s="161">
        <v>-151436</v>
      </c>
      <c r="N19" s="161">
        <v>-512559</v>
      </c>
      <c r="O19" s="161">
        <v>-217141</v>
      </c>
      <c r="P19" s="161">
        <v>-368577</v>
      </c>
      <c r="Q19" s="161">
        <v>-729700</v>
      </c>
      <c r="R19" s="161">
        <v>-175531</v>
      </c>
      <c r="S19" s="161">
        <v>-244224</v>
      </c>
      <c r="T19" s="161">
        <v>-419755</v>
      </c>
      <c r="U19" s="161">
        <v>-245333</v>
      </c>
      <c r="V19" s="161">
        <v>-665088</v>
      </c>
      <c r="W19" s="161">
        <v>-258341</v>
      </c>
      <c r="X19" s="161">
        <v>-503674</v>
      </c>
      <c r="Y19" s="161">
        <v>-923429</v>
      </c>
      <c r="Z19" s="161">
        <v>-236618</v>
      </c>
      <c r="AA19" s="161">
        <v>-248971</v>
      </c>
      <c r="AB19" s="161">
        <v>-485589</v>
      </c>
      <c r="AC19" s="161">
        <v>-277197</v>
      </c>
      <c r="AD19" s="161">
        <v>-762786</v>
      </c>
      <c r="AE19" s="161">
        <v>-305900</v>
      </c>
      <c r="AF19" s="161">
        <v>-583097</v>
      </c>
      <c r="AG19" s="161">
        <v>-1068686</v>
      </c>
      <c r="AH19" s="161">
        <v>-331544</v>
      </c>
      <c r="AI19" s="161">
        <v>-438423</v>
      </c>
      <c r="AJ19" s="161">
        <v>-769967</v>
      </c>
      <c r="AK19" s="161">
        <v>-270252</v>
      </c>
      <c r="AL19" s="161">
        <v>-1040219</v>
      </c>
      <c r="AM19" s="161">
        <v>-157232</v>
      </c>
      <c r="AN19" s="161">
        <v>-427484</v>
      </c>
      <c r="AO19" s="161">
        <v>-1197451</v>
      </c>
      <c r="AP19" s="161">
        <v>-165751</v>
      </c>
      <c r="AQ19" s="161">
        <v>-214907</v>
      </c>
      <c r="AR19" s="161">
        <v>-380658</v>
      </c>
      <c r="AS19" s="161">
        <v>-194542</v>
      </c>
      <c r="AT19" s="161">
        <v>-575200</v>
      </c>
      <c r="AU19" s="161">
        <v>-216381</v>
      </c>
      <c r="AV19" s="161">
        <v>-410923</v>
      </c>
      <c r="AW19" s="161">
        <v>-791581</v>
      </c>
      <c r="AX19" s="161">
        <v>-225553</v>
      </c>
      <c r="AY19" s="161">
        <v>-257269</v>
      </c>
      <c r="AZ19" s="161">
        <v>-482822</v>
      </c>
      <c r="BA19" s="161">
        <v>-262584</v>
      </c>
      <c r="BB19" s="161">
        <v>-745406</v>
      </c>
      <c r="BC19" s="161">
        <v>-272705</v>
      </c>
      <c r="BD19" s="161">
        <v>-532021.46845758602</v>
      </c>
      <c r="BE19" s="161">
        <v>-1018111</v>
      </c>
      <c r="BF19" s="161">
        <v>-297820</v>
      </c>
      <c r="BG19" s="161">
        <v>-364110</v>
      </c>
      <c r="BH19" s="161">
        <v>-661930</v>
      </c>
      <c r="BI19" s="161">
        <v>-333135</v>
      </c>
      <c r="BJ19" s="161">
        <v>-995065</v>
      </c>
      <c r="BK19" s="161">
        <v>-271395</v>
      </c>
      <c r="BL19" s="161">
        <v>-601210</v>
      </c>
      <c r="BM19" s="161">
        <v>-1266460</v>
      </c>
      <c r="BN19" s="161">
        <v>-312265</v>
      </c>
      <c r="BO19" s="161">
        <v>-306389</v>
      </c>
      <c r="BP19" s="161">
        <v>-618654</v>
      </c>
      <c r="BQ19" s="161">
        <v>-331555</v>
      </c>
      <c r="BR19" s="161">
        <v>-950209</v>
      </c>
      <c r="BS19" s="161">
        <v>-298309</v>
      </c>
      <c r="BT19" s="161">
        <v>-620593</v>
      </c>
      <c r="BU19" s="161">
        <v>-1248518</v>
      </c>
      <c r="BV19" s="161">
        <v>-285432</v>
      </c>
      <c r="BW19" s="161">
        <v>-336057</v>
      </c>
      <c r="BX19" s="161">
        <v>-621489</v>
      </c>
      <c r="BY19" s="161">
        <v>-328896</v>
      </c>
      <c r="BZ19" s="161">
        <v>-950385</v>
      </c>
      <c r="CA19" s="161">
        <v>-415859</v>
      </c>
      <c r="CB19" s="161">
        <v>-735470</v>
      </c>
      <c r="CC19" s="161">
        <v>-1366244</v>
      </c>
      <c r="CD19" s="161">
        <v>-400847</v>
      </c>
      <c r="CE19" s="161">
        <v>-435604</v>
      </c>
      <c r="CF19" s="161">
        <v>-836451</v>
      </c>
      <c r="CG19" s="161">
        <v>-385427</v>
      </c>
      <c r="CH19" s="161">
        <v>-1221878</v>
      </c>
      <c r="CI19" s="161">
        <v>-452694</v>
      </c>
      <c r="CJ19" s="161">
        <v>-833479</v>
      </c>
      <c r="CK19" s="161">
        <v>-1674572</v>
      </c>
      <c r="CL19" s="161">
        <v>-392451</v>
      </c>
      <c r="CM19" s="161">
        <v>-452474</v>
      </c>
      <c r="CN19" s="161">
        <v>-844925</v>
      </c>
      <c r="CO19" s="161">
        <v>-478335</v>
      </c>
      <c r="CP19" s="161">
        <v>-1323260</v>
      </c>
      <c r="CQ19" s="161">
        <v>-475741</v>
      </c>
      <c r="CR19" s="161">
        <v>-958835</v>
      </c>
      <c r="CS19" s="161">
        <v>-1799001</v>
      </c>
      <c r="CT19" s="161">
        <v>-563742</v>
      </c>
      <c r="CU19" s="161">
        <v>-632585</v>
      </c>
      <c r="CV19" s="161">
        <v>-1196327</v>
      </c>
      <c r="CW19" s="161">
        <v>-451370</v>
      </c>
      <c r="CX19" s="161">
        <v>-1647697</v>
      </c>
      <c r="CY19" s="161">
        <v>-394253</v>
      </c>
      <c r="CZ19" s="161">
        <v>-863610</v>
      </c>
      <c r="DA19" s="161">
        <v>-2041950</v>
      </c>
      <c r="DB19" s="161">
        <v>-460154</v>
      </c>
      <c r="DC19" s="161">
        <v>-488785</v>
      </c>
      <c r="DD19" s="161">
        <v>-948939</v>
      </c>
      <c r="DE19" s="161">
        <v>-306225</v>
      </c>
      <c r="DF19" s="161">
        <v>-1255164</v>
      </c>
      <c r="DG19" s="161">
        <v>-569044</v>
      </c>
      <c r="DH19" s="161">
        <v>-890783</v>
      </c>
      <c r="DI19" s="161">
        <v>-1824208</v>
      </c>
      <c r="DJ19" s="161">
        <v>-530720</v>
      </c>
      <c r="DK19" s="161">
        <v>-605433</v>
      </c>
      <c r="DL19" s="161">
        <v>-1136153</v>
      </c>
      <c r="DM19" s="161">
        <v>-555951</v>
      </c>
      <c r="DN19" s="161">
        <v>-1692104</v>
      </c>
      <c r="DO19" s="161">
        <v>-704604</v>
      </c>
      <c r="DP19" s="161">
        <v>-1278957</v>
      </c>
      <c r="DQ19" s="161">
        <v>-2396708</v>
      </c>
      <c r="DR19" s="161">
        <v>-674231</v>
      </c>
      <c r="DS19" s="161">
        <v>-639161</v>
      </c>
      <c r="DT19" s="161">
        <v>-1313392</v>
      </c>
      <c r="DU19" s="161">
        <v>-577293</v>
      </c>
      <c r="DV19" s="161">
        <v>-1890685</v>
      </c>
      <c r="DW19" s="161">
        <v>-285303</v>
      </c>
      <c r="DX19" s="161">
        <v>-894797</v>
      </c>
      <c r="DY19" s="161">
        <v>-2175988</v>
      </c>
      <c r="DZ19" s="161">
        <v>-621672</v>
      </c>
      <c r="EA19" s="161">
        <v>-617186</v>
      </c>
      <c r="EB19" s="161">
        <v>-1238858</v>
      </c>
      <c r="EC19" s="161">
        <v>-677338</v>
      </c>
      <c r="ED19" s="161">
        <v>-1916196</v>
      </c>
      <c r="EE19" s="161">
        <f t="shared" si="6"/>
        <v>-711756</v>
      </c>
      <c r="EF19" s="161">
        <f t="shared" si="7"/>
        <v>-1389094</v>
      </c>
      <c r="EG19" s="161">
        <v>-2627952</v>
      </c>
      <c r="EH19" s="161">
        <v>-599160</v>
      </c>
      <c r="EI19" s="161">
        <f t="shared" si="2"/>
        <v>-561993</v>
      </c>
      <c r="EJ19" s="161">
        <v>-1161153</v>
      </c>
      <c r="EK19" s="161">
        <f t="shared" si="3"/>
        <v>-657896</v>
      </c>
      <c r="EL19" s="161">
        <v>-1819049</v>
      </c>
      <c r="EM19" s="161">
        <f t="shared" si="4"/>
        <v>-912904</v>
      </c>
      <c r="EN19" s="161">
        <f t="shared" si="5"/>
        <v>-1570800</v>
      </c>
      <c r="EO19" s="161">
        <v>-2731953</v>
      </c>
    </row>
    <row r="20" spans="1:145" s="1" customFormat="1">
      <c r="A20" s="49" t="s">
        <v>548</v>
      </c>
      <c r="B20" s="160">
        <v>68162</v>
      </c>
      <c r="C20" s="160">
        <v>71805</v>
      </c>
      <c r="D20" s="160">
        <v>139967</v>
      </c>
      <c r="E20" s="160">
        <v>70395</v>
      </c>
      <c r="F20" s="160">
        <v>210362</v>
      </c>
      <c r="G20" s="160">
        <v>75679</v>
      </c>
      <c r="H20" s="160">
        <v>146074</v>
      </c>
      <c r="I20" s="160">
        <v>286041</v>
      </c>
      <c r="J20" s="160">
        <v>73436</v>
      </c>
      <c r="K20" s="160">
        <v>77492</v>
      </c>
      <c r="L20" s="160">
        <v>150928</v>
      </c>
      <c r="M20" s="160">
        <v>83438</v>
      </c>
      <c r="N20" s="160">
        <v>234366</v>
      </c>
      <c r="O20" s="160">
        <v>89830</v>
      </c>
      <c r="P20" s="160">
        <v>173268</v>
      </c>
      <c r="Q20" s="160">
        <v>324196</v>
      </c>
      <c r="R20" s="160">
        <v>88404</v>
      </c>
      <c r="S20" s="160">
        <v>94704</v>
      </c>
      <c r="T20" s="160">
        <v>183108</v>
      </c>
      <c r="U20" s="160">
        <v>100712</v>
      </c>
      <c r="V20" s="160">
        <v>283820</v>
      </c>
      <c r="W20" s="160">
        <v>110458</v>
      </c>
      <c r="X20" s="160">
        <v>211170</v>
      </c>
      <c r="Y20" s="160">
        <v>394278</v>
      </c>
      <c r="Z20" s="160">
        <v>105462</v>
      </c>
      <c r="AA20" s="160">
        <v>110067</v>
      </c>
      <c r="AB20" s="160">
        <v>215529</v>
      </c>
      <c r="AC20" s="160">
        <v>109660</v>
      </c>
      <c r="AD20" s="160">
        <v>325189</v>
      </c>
      <c r="AE20" s="160">
        <v>117594</v>
      </c>
      <c r="AF20" s="160">
        <v>227254</v>
      </c>
      <c r="AG20" s="160">
        <v>442783</v>
      </c>
      <c r="AH20" s="160">
        <v>117149</v>
      </c>
      <c r="AI20" s="160">
        <v>121602</v>
      </c>
      <c r="AJ20" s="160">
        <v>238751</v>
      </c>
      <c r="AK20" s="160">
        <v>121484</v>
      </c>
      <c r="AL20" s="160">
        <v>360235</v>
      </c>
      <c r="AM20" s="160">
        <v>121430</v>
      </c>
      <c r="AN20" s="160">
        <v>242914</v>
      </c>
      <c r="AO20" s="160">
        <v>481665</v>
      </c>
      <c r="AP20" s="160">
        <v>45258</v>
      </c>
      <c r="AQ20" s="160">
        <v>42742</v>
      </c>
      <c r="AR20" s="160">
        <v>88000</v>
      </c>
      <c r="AS20" s="160">
        <v>46436</v>
      </c>
      <c r="AT20" s="160">
        <v>134436</v>
      </c>
      <c r="AU20" s="160">
        <v>34290</v>
      </c>
      <c r="AV20" s="160">
        <v>80726</v>
      </c>
      <c r="AW20" s="160">
        <v>168726</v>
      </c>
      <c r="AX20" s="160">
        <v>31876</v>
      </c>
      <c r="AY20" s="160">
        <v>34880</v>
      </c>
      <c r="AZ20" s="160">
        <v>66756</v>
      </c>
      <c r="BA20" s="160">
        <v>34098</v>
      </c>
      <c r="BB20" s="160">
        <v>100854</v>
      </c>
      <c r="BC20" s="160">
        <v>34465</v>
      </c>
      <c r="BD20" s="160">
        <v>68562.780889999995</v>
      </c>
      <c r="BE20" s="160">
        <v>135319</v>
      </c>
      <c r="BF20" s="160">
        <v>32778</v>
      </c>
      <c r="BG20" s="160">
        <v>33964</v>
      </c>
      <c r="BH20" s="160">
        <v>66742</v>
      </c>
      <c r="BI20" s="160">
        <v>34756</v>
      </c>
      <c r="BJ20" s="160">
        <v>101498</v>
      </c>
      <c r="BK20" s="160">
        <v>35965</v>
      </c>
      <c r="BL20" s="160">
        <v>47599</v>
      </c>
      <c r="BM20" s="160">
        <v>137463</v>
      </c>
      <c r="BN20" s="160">
        <v>35269</v>
      </c>
      <c r="BO20" s="160">
        <v>36890</v>
      </c>
      <c r="BP20" s="160">
        <v>72159</v>
      </c>
      <c r="BQ20" s="160">
        <v>39346</v>
      </c>
      <c r="BR20" s="160">
        <v>111505</v>
      </c>
      <c r="BS20" s="160">
        <v>39676</v>
      </c>
      <c r="BT20" s="160">
        <v>52438</v>
      </c>
      <c r="BU20" s="160">
        <v>151181</v>
      </c>
      <c r="BV20" s="160">
        <v>38889</v>
      </c>
      <c r="BW20" s="160">
        <v>25149</v>
      </c>
      <c r="BX20" s="160">
        <v>64038</v>
      </c>
      <c r="BY20" s="160">
        <v>42970</v>
      </c>
      <c r="BZ20" s="160">
        <v>107008</v>
      </c>
      <c r="CA20" s="160">
        <v>46536</v>
      </c>
      <c r="CB20" s="160">
        <v>56622</v>
      </c>
      <c r="CC20" s="160">
        <v>153544</v>
      </c>
      <c r="CD20" s="160">
        <v>47497</v>
      </c>
      <c r="CE20" s="160">
        <v>48790</v>
      </c>
      <c r="CF20" s="160">
        <v>96287</v>
      </c>
      <c r="CG20" s="160">
        <v>50053</v>
      </c>
      <c r="CH20" s="160">
        <v>146340</v>
      </c>
      <c r="CI20" s="160">
        <v>49222</v>
      </c>
      <c r="CJ20" s="160">
        <v>57501</v>
      </c>
      <c r="CK20" s="160">
        <v>195562</v>
      </c>
      <c r="CL20" s="160">
        <v>46598</v>
      </c>
      <c r="CM20" s="160">
        <v>51909</v>
      </c>
      <c r="CN20" s="160">
        <v>98507</v>
      </c>
      <c r="CO20" s="160">
        <v>54386</v>
      </c>
      <c r="CP20" s="160">
        <v>152893</v>
      </c>
      <c r="CQ20" s="160">
        <v>57900</v>
      </c>
      <c r="CR20" s="160">
        <v>66453</v>
      </c>
      <c r="CS20" s="160">
        <v>210793</v>
      </c>
      <c r="CT20" s="160">
        <v>51003</v>
      </c>
      <c r="CU20" s="160">
        <v>54186</v>
      </c>
      <c r="CV20" s="160">
        <v>105189</v>
      </c>
      <c r="CW20" s="160">
        <v>58027</v>
      </c>
      <c r="CX20" s="160">
        <v>163216</v>
      </c>
      <c r="CY20" s="160">
        <v>58108</v>
      </c>
      <c r="CZ20" s="160">
        <v>74459</v>
      </c>
      <c r="DA20" s="160">
        <v>221324</v>
      </c>
      <c r="DB20" s="160">
        <v>58810</v>
      </c>
      <c r="DC20" s="160">
        <v>61027</v>
      </c>
      <c r="DD20" s="160">
        <v>119837</v>
      </c>
      <c r="DE20" s="160">
        <v>63557</v>
      </c>
      <c r="DF20" s="160">
        <v>183394</v>
      </c>
      <c r="DG20" s="160">
        <v>65620</v>
      </c>
      <c r="DH20" s="160">
        <v>74916</v>
      </c>
      <c r="DI20" s="160">
        <v>249014</v>
      </c>
      <c r="DJ20" s="160">
        <v>69292</v>
      </c>
      <c r="DK20" s="160">
        <v>74497</v>
      </c>
      <c r="DL20" s="160">
        <v>143789</v>
      </c>
      <c r="DM20" s="160">
        <v>76064</v>
      </c>
      <c r="DN20" s="160">
        <v>219853</v>
      </c>
      <c r="DO20" s="160">
        <v>77131</v>
      </c>
      <c r="DP20" s="160">
        <v>74734</v>
      </c>
      <c r="DQ20" s="160">
        <v>296984</v>
      </c>
      <c r="DR20" s="160">
        <v>77450</v>
      </c>
      <c r="DS20" s="160">
        <v>78002</v>
      </c>
      <c r="DT20" s="160">
        <v>155452</v>
      </c>
      <c r="DU20" s="160">
        <v>81534</v>
      </c>
      <c r="DV20" s="160">
        <v>236986</v>
      </c>
      <c r="DW20" s="160">
        <v>80393</v>
      </c>
      <c r="DX20" s="160">
        <v>70241</v>
      </c>
      <c r="DY20" s="160">
        <v>651416</v>
      </c>
      <c r="DZ20" s="160">
        <v>238258</v>
      </c>
      <c r="EA20" s="160">
        <f>EB20-DZ20</f>
        <v>231938</v>
      </c>
      <c r="EB20" s="160">
        <v>470196</v>
      </c>
      <c r="EC20" s="160">
        <f>ED20-EB20</f>
        <v>222017</v>
      </c>
      <c r="ED20" s="160">
        <v>692213</v>
      </c>
      <c r="EE20" s="160">
        <f t="shared" si="6"/>
        <v>253859</v>
      </c>
      <c r="EF20" s="160">
        <f t="shared" si="7"/>
        <v>475876</v>
      </c>
      <c r="EG20" s="160">
        <v>946072</v>
      </c>
      <c r="EH20" s="160">
        <v>227254</v>
      </c>
      <c r="EI20" s="160">
        <f t="shared" si="2"/>
        <v>228537</v>
      </c>
      <c r="EJ20" s="160">
        <v>455791</v>
      </c>
      <c r="EK20" s="160">
        <f t="shared" si="3"/>
        <v>236370</v>
      </c>
      <c r="EL20" s="160">
        <v>692161</v>
      </c>
      <c r="EM20" s="160">
        <f t="shared" si="4"/>
        <v>255327</v>
      </c>
      <c r="EN20" s="160">
        <f t="shared" si="5"/>
        <v>491697</v>
      </c>
      <c r="EO20" s="160">
        <v>947488</v>
      </c>
    </row>
    <row r="21" spans="1:145" s="1" customFormat="1">
      <c r="A21" s="49" t="s">
        <v>549</v>
      </c>
      <c r="B21" s="160">
        <v>-100564</v>
      </c>
      <c r="C21" s="160">
        <v>0</v>
      </c>
      <c r="D21" s="160">
        <v>-100564</v>
      </c>
      <c r="E21" s="160">
        <v>0</v>
      </c>
      <c r="F21" s="160">
        <v>-100564</v>
      </c>
      <c r="G21" s="160">
        <v>0</v>
      </c>
      <c r="H21" s="160">
        <v>0</v>
      </c>
      <c r="I21" s="160">
        <v>-100564</v>
      </c>
      <c r="J21" s="160">
        <v>0</v>
      </c>
      <c r="K21" s="160">
        <v>0</v>
      </c>
      <c r="L21" s="160">
        <v>0</v>
      </c>
      <c r="M21" s="160">
        <v>0</v>
      </c>
      <c r="N21" s="160">
        <v>0</v>
      </c>
      <c r="O21" s="160">
        <v>0</v>
      </c>
      <c r="P21" s="160">
        <v>0</v>
      </c>
      <c r="Q21" s="160">
        <v>0</v>
      </c>
      <c r="R21" s="160">
        <v>0</v>
      </c>
      <c r="S21" s="160">
        <v>0</v>
      </c>
      <c r="T21" s="160">
        <v>0</v>
      </c>
      <c r="U21" s="160">
        <v>0</v>
      </c>
      <c r="V21" s="160">
        <v>0</v>
      </c>
      <c r="W21" s="160">
        <v>0</v>
      </c>
      <c r="X21" s="160">
        <v>0</v>
      </c>
      <c r="Y21" s="160">
        <v>0</v>
      </c>
      <c r="Z21" s="160">
        <v>0</v>
      </c>
      <c r="AA21" s="160">
        <v>0</v>
      </c>
      <c r="AB21" s="160">
        <v>0</v>
      </c>
      <c r="AC21" s="160">
        <v>0</v>
      </c>
      <c r="AD21" s="160">
        <v>0</v>
      </c>
      <c r="AE21" s="160">
        <v>0</v>
      </c>
      <c r="AF21" s="160">
        <v>0</v>
      </c>
      <c r="AG21" s="160">
        <v>0</v>
      </c>
      <c r="AH21" s="160">
        <v>0</v>
      </c>
      <c r="AI21" s="160">
        <v>0</v>
      </c>
      <c r="AJ21" s="160">
        <v>0</v>
      </c>
      <c r="AK21" s="160">
        <v>0</v>
      </c>
      <c r="AL21" s="160">
        <v>0</v>
      </c>
      <c r="AM21" s="160">
        <v>0</v>
      </c>
      <c r="AN21" s="160">
        <v>0</v>
      </c>
      <c r="AO21" s="160">
        <v>0</v>
      </c>
      <c r="AP21" s="160">
        <v>89008</v>
      </c>
      <c r="AQ21" s="160">
        <v>89514</v>
      </c>
      <c r="AR21" s="160">
        <v>178522</v>
      </c>
      <c r="AS21" s="160">
        <v>91492</v>
      </c>
      <c r="AT21" s="160">
        <v>270014</v>
      </c>
      <c r="AU21" s="160">
        <v>110254</v>
      </c>
      <c r="AV21" s="160">
        <v>201746</v>
      </c>
      <c r="AW21" s="160">
        <v>380268</v>
      </c>
      <c r="AX21" s="160">
        <v>111391</v>
      </c>
      <c r="AY21" s="160">
        <v>93739</v>
      </c>
      <c r="AZ21" s="160">
        <v>205130</v>
      </c>
      <c r="BA21" s="160">
        <v>94057</v>
      </c>
      <c r="BB21" s="160">
        <v>299187</v>
      </c>
      <c r="BC21" s="160">
        <v>104185</v>
      </c>
      <c r="BD21" s="160">
        <v>198242.53993</v>
      </c>
      <c r="BE21" s="160">
        <v>403372</v>
      </c>
      <c r="BF21" s="160">
        <v>109465</v>
      </c>
      <c r="BG21" s="160">
        <v>106366</v>
      </c>
      <c r="BH21" s="160">
        <v>215831</v>
      </c>
      <c r="BI21" s="160">
        <v>109889</v>
      </c>
      <c r="BJ21" s="160">
        <v>325720</v>
      </c>
      <c r="BK21" s="160">
        <v>116158</v>
      </c>
      <c r="BL21" s="160">
        <v>226050</v>
      </c>
      <c r="BM21" s="160">
        <v>441878</v>
      </c>
      <c r="BN21" s="160">
        <v>114618</v>
      </c>
      <c r="BO21" s="160">
        <v>120546</v>
      </c>
      <c r="BP21" s="160">
        <v>235164</v>
      </c>
      <c r="BQ21" s="160">
        <v>121510</v>
      </c>
      <c r="BR21" s="160">
        <v>356674</v>
      </c>
      <c r="BS21" s="160">
        <v>133806</v>
      </c>
      <c r="BT21" s="160">
        <v>255321</v>
      </c>
      <c r="BU21" s="160">
        <v>490480</v>
      </c>
      <c r="BV21" s="160">
        <v>132689</v>
      </c>
      <c r="BW21" s="160">
        <v>148270</v>
      </c>
      <c r="BX21" s="160">
        <v>280959</v>
      </c>
      <c r="BY21" s="160">
        <v>129403</v>
      </c>
      <c r="BZ21" s="160">
        <v>410362</v>
      </c>
      <c r="CA21" s="160">
        <v>138069</v>
      </c>
      <c r="CB21" s="160">
        <v>267478</v>
      </c>
      <c r="CC21" s="160">
        <v>548431</v>
      </c>
      <c r="CD21" s="160">
        <v>135734</v>
      </c>
      <c r="CE21" s="160">
        <v>141737</v>
      </c>
      <c r="CF21" s="160">
        <v>277471</v>
      </c>
      <c r="CG21" s="160">
        <v>152541</v>
      </c>
      <c r="CH21" s="160">
        <v>430012</v>
      </c>
      <c r="CI21" s="160">
        <v>172993</v>
      </c>
      <c r="CJ21" s="160">
        <v>325545</v>
      </c>
      <c r="CK21" s="160">
        <v>603005</v>
      </c>
      <c r="CL21" s="160">
        <v>165118</v>
      </c>
      <c r="CM21" s="160">
        <v>183810</v>
      </c>
      <c r="CN21" s="160">
        <v>348928</v>
      </c>
      <c r="CO21" s="160">
        <v>206922</v>
      </c>
      <c r="CP21" s="160">
        <v>555850</v>
      </c>
      <c r="CQ21" s="160">
        <v>216797</v>
      </c>
      <c r="CR21" s="160">
        <v>378375</v>
      </c>
      <c r="CS21" s="160">
        <v>772647</v>
      </c>
      <c r="CT21" s="160">
        <v>217524</v>
      </c>
      <c r="CU21" s="160">
        <v>232173</v>
      </c>
      <c r="CV21" s="160">
        <v>449697</v>
      </c>
      <c r="CW21" s="160">
        <v>250332</v>
      </c>
      <c r="CX21" s="160">
        <v>700029</v>
      </c>
      <c r="CY21" s="160">
        <v>274945</v>
      </c>
      <c r="CZ21" s="160">
        <v>338711</v>
      </c>
      <c r="DA21" s="160">
        <v>974974</v>
      </c>
      <c r="DB21" s="160">
        <v>266082</v>
      </c>
      <c r="DC21" s="160">
        <v>290076</v>
      </c>
      <c r="DD21" s="160">
        <v>556158</v>
      </c>
      <c r="DE21" s="160">
        <v>305798</v>
      </c>
      <c r="DF21" s="160">
        <v>861956</v>
      </c>
      <c r="DG21" s="160">
        <v>333660</v>
      </c>
      <c r="DH21" s="160">
        <v>384638</v>
      </c>
      <c r="DI21" s="160">
        <v>1195616</v>
      </c>
      <c r="DJ21" s="160">
        <v>332086</v>
      </c>
      <c r="DK21" s="160">
        <v>352110</v>
      </c>
      <c r="DL21" s="160">
        <v>684196</v>
      </c>
      <c r="DM21" s="160">
        <v>365543</v>
      </c>
      <c r="DN21" s="160">
        <v>1049739</v>
      </c>
      <c r="DO21" s="160">
        <v>353598</v>
      </c>
      <c r="DP21" s="160">
        <v>434227</v>
      </c>
      <c r="DQ21" s="160">
        <v>1403337</v>
      </c>
      <c r="DR21" s="160">
        <v>338022</v>
      </c>
      <c r="DS21" s="160">
        <v>345926</v>
      </c>
      <c r="DT21" s="160">
        <v>683948</v>
      </c>
      <c r="DU21" s="160">
        <v>358584</v>
      </c>
      <c r="DV21" s="160">
        <v>1042532</v>
      </c>
      <c r="DW21" s="160">
        <v>386633</v>
      </c>
      <c r="DX21" s="160">
        <v>478731</v>
      </c>
      <c r="DY21" s="160">
        <v>1153411</v>
      </c>
      <c r="DZ21" s="160">
        <v>242972</v>
      </c>
      <c r="EA21" s="160">
        <f>EB21-DZ21</f>
        <v>257778</v>
      </c>
      <c r="EB21" s="160">
        <v>500750</v>
      </c>
      <c r="EC21" s="160">
        <f>ED21-EB21</f>
        <v>265965</v>
      </c>
      <c r="ED21" s="160">
        <v>766715</v>
      </c>
      <c r="EE21" s="160">
        <f t="shared" si="6"/>
        <v>284336</v>
      </c>
      <c r="EF21" s="160">
        <f t="shared" si="7"/>
        <v>550301</v>
      </c>
      <c r="EG21" s="160">
        <v>1051051</v>
      </c>
      <c r="EH21" s="160">
        <v>263479</v>
      </c>
      <c r="EI21" s="160">
        <f t="shared" si="2"/>
        <v>273042</v>
      </c>
      <c r="EJ21" s="160">
        <v>536521</v>
      </c>
      <c r="EK21" s="160">
        <f t="shared" si="3"/>
        <v>283865</v>
      </c>
      <c r="EL21" s="160">
        <v>820386</v>
      </c>
      <c r="EM21" s="160">
        <f t="shared" si="4"/>
        <v>274642</v>
      </c>
      <c r="EN21" s="160">
        <f t="shared" si="5"/>
        <v>558507</v>
      </c>
      <c r="EO21" s="160">
        <v>1095028</v>
      </c>
    </row>
    <row r="22" spans="1:145">
      <c r="A22" s="49" t="s">
        <v>550</v>
      </c>
      <c r="B22" s="160">
        <v>-59759</v>
      </c>
      <c r="C22" s="160">
        <v>-113481</v>
      </c>
      <c r="D22" s="160">
        <v>-173240</v>
      </c>
      <c r="E22" s="160">
        <v>-129655</v>
      </c>
      <c r="F22" s="160">
        <v>-302895</v>
      </c>
      <c r="G22" s="160">
        <v>-160850</v>
      </c>
      <c r="H22" s="160">
        <v>-290505</v>
      </c>
      <c r="I22" s="160">
        <v>-463745</v>
      </c>
      <c r="J22" s="160">
        <v>-112301</v>
      </c>
      <c r="K22" s="160">
        <v>-136901</v>
      </c>
      <c r="L22" s="160">
        <v>-249202</v>
      </c>
      <c r="M22" s="160">
        <v>-131589</v>
      </c>
      <c r="N22" s="160">
        <v>-380791</v>
      </c>
      <c r="O22" s="160">
        <v>-167327</v>
      </c>
      <c r="P22" s="160">
        <v>-298916</v>
      </c>
      <c r="Q22" s="160">
        <v>-548118</v>
      </c>
      <c r="R22" s="160">
        <v>-137930</v>
      </c>
      <c r="S22" s="160">
        <v>-149634</v>
      </c>
      <c r="T22" s="160">
        <v>-287564</v>
      </c>
      <c r="U22" s="160">
        <v>-162510</v>
      </c>
      <c r="V22" s="160">
        <v>-450074</v>
      </c>
      <c r="W22" s="160">
        <v>-176438</v>
      </c>
      <c r="X22" s="160">
        <v>-338948</v>
      </c>
      <c r="Y22" s="160">
        <v>-626512</v>
      </c>
      <c r="Z22" s="160">
        <v>-164750</v>
      </c>
      <c r="AA22" s="160">
        <v>-145998</v>
      </c>
      <c r="AB22" s="160">
        <v>-310748</v>
      </c>
      <c r="AC22" s="160">
        <v>-190497</v>
      </c>
      <c r="AD22" s="160">
        <v>-501245</v>
      </c>
      <c r="AE22" s="160">
        <v>-166928</v>
      </c>
      <c r="AF22" s="160">
        <v>-357425</v>
      </c>
      <c r="AG22" s="160">
        <v>-668173</v>
      </c>
      <c r="AH22" s="160">
        <v>-165312</v>
      </c>
      <c r="AI22" s="160">
        <v>-185403</v>
      </c>
      <c r="AJ22" s="160">
        <v>-350715</v>
      </c>
      <c r="AK22" s="160">
        <v>-175630</v>
      </c>
      <c r="AL22" s="160">
        <v>-526345</v>
      </c>
      <c r="AM22" s="160">
        <v>-169164</v>
      </c>
      <c r="AN22" s="160">
        <v>-344794</v>
      </c>
      <c r="AO22" s="160">
        <v>-695509</v>
      </c>
      <c r="AP22" s="160">
        <v>-173162</v>
      </c>
      <c r="AQ22" s="160">
        <v>-181899</v>
      </c>
      <c r="AR22" s="160">
        <v>-355061</v>
      </c>
      <c r="AS22" s="160">
        <v>-203123</v>
      </c>
      <c r="AT22" s="160">
        <v>-558184</v>
      </c>
      <c r="AU22" s="160">
        <v>-181508</v>
      </c>
      <c r="AV22" s="160">
        <v>-384631</v>
      </c>
      <c r="AW22" s="160">
        <v>-739692</v>
      </c>
      <c r="AX22" s="160">
        <v>-194000</v>
      </c>
      <c r="AY22" s="160">
        <v>-213190</v>
      </c>
      <c r="AZ22" s="160">
        <v>-407190</v>
      </c>
      <c r="BA22" s="160">
        <v>-209275</v>
      </c>
      <c r="BB22" s="160">
        <v>-616465</v>
      </c>
      <c r="BC22" s="160">
        <v>-218904</v>
      </c>
      <c r="BD22" s="160">
        <v>-428179.0661</v>
      </c>
      <c r="BE22" s="160">
        <v>-835369</v>
      </c>
      <c r="BF22" s="160">
        <v>-214982</v>
      </c>
      <c r="BG22" s="160">
        <v>-223764</v>
      </c>
      <c r="BH22" s="160">
        <v>-438746</v>
      </c>
      <c r="BI22" s="160">
        <v>-232030</v>
      </c>
      <c r="BJ22" s="160">
        <v>-670776</v>
      </c>
      <c r="BK22" s="160">
        <v>-230226</v>
      </c>
      <c r="BL22" s="160">
        <v>-458683</v>
      </c>
      <c r="BM22" s="160">
        <v>-901002</v>
      </c>
      <c r="BN22" s="160">
        <v>-214046</v>
      </c>
      <c r="BO22" s="160">
        <v>-227948</v>
      </c>
      <c r="BP22" s="160">
        <v>-441994</v>
      </c>
      <c r="BQ22" s="160">
        <v>-245537</v>
      </c>
      <c r="BR22" s="160">
        <v>-687531</v>
      </c>
      <c r="BS22" s="160">
        <v>-278961</v>
      </c>
      <c r="BT22" s="160">
        <v>-518392</v>
      </c>
      <c r="BU22" s="160">
        <v>-966492</v>
      </c>
      <c r="BV22" s="160">
        <v>-240885</v>
      </c>
      <c r="BW22" s="160">
        <v>-266202</v>
      </c>
      <c r="BX22" s="160">
        <v>-507087</v>
      </c>
      <c r="BY22" s="160">
        <v>-291435</v>
      </c>
      <c r="BZ22" s="160">
        <v>-798522</v>
      </c>
      <c r="CA22" s="160">
        <v>-302360</v>
      </c>
      <c r="CB22" s="160">
        <v>-591067</v>
      </c>
      <c r="CC22" s="160">
        <v>-1100882</v>
      </c>
      <c r="CD22" s="160">
        <v>-266730</v>
      </c>
      <c r="CE22" s="160">
        <v>-309731</v>
      </c>
      <c r="CF22" s="160">
        <v>-576461</v>
      </c>
      <c r="CG22" s="160">
        <v>-321151</v>
      </c>
      <c r="CH22" s="160">
        <v>-897612</v>
      </c>
      <c r="CI22" s="160">
        <v>-335889</v>
      </c>
      <c r="CJ22" s="160">
        <v>-651937</v>
      </c>
      <c r="CK22" s="160">
        <v>-1233501</v>
      </c>
      <c r="CL22" s="160">
        <v>-295928</v>
      </c>
      <c r="CM22" s="160">
        <v>-343457</v>
      </c>
      <c r="CN22" s="160">
        <v>-639385</v>
      </c>
      <c r="CO22" s="160">
        <v>-356637</v>
      </c>
      <c r="CP22" s="160">
        <v>-996022</v>
      </c>
      <c r="CQ22" s="160">
        <v>-364068</v>
      </c>
      <c r="CR22" s="160">
        <v>-716968</v>
      </c>
      <c r="CS22" s="160">
        <v>-1360090</v>
      </c>
      <c r="CT22" s="160">
        <v>-407838</v>
      </c>
      <c r="CU22" s="160">
        <v>-368721</v>
      </c>
      <c r="CV22" s="160">
        <v>-776559</v>
      </c>
      <c r="CW22" s="160">
        <v>-362841</v>
      </c>
      <c r="CX22" s="160">
        <v>-1139400</v>
      </c>
      <c r="CY22" s="160">
        <v>-395666</v>
      </c>
      <c r="CZ22" s="160">
        <v>-753304</v>
      </c>
      <c r="DA22" s="160">
        <v>-1535066</v>
      </c>
      <c r="DB22" s="160">
        <v>-383811</v>
      </c>
      <c r="DC22" s="160">
        <v>-389874</v>
      </c>
      <c r="DD22" s="160">
        <v>-773685</v>
      </c>
      <c r="DE22" s="160">
        <v>-462043</v>
      </c>
      <c r="DF22" s="160">
        <v>-1235728</v>
      </c>
      <c r="DG22" s="160">
        <v>-448634</v>
      </c>
      <c r="DH22" s="160">
        <v>-904562</v>
      </c>
      <c r="DI22" s="160">
        <v>-1684362</v>
      </c>
      <c r="DJ22" s="160">
        <v>-404144</v>
      </c>
      <c r="DK22" s="160">
        <v>-433910</v>
      </c>
      <c r="DL22" s="160">
        <v>-838054</v>
      </c>
      <c r="DM22" s="160">
        <v>-458135</v>
      </c>
      <c r="DN22" s="160">
        <v>-1296189</v>
      </c>
      <c r="DO22" s="160">
        <v>-521302</v>
      </c>
      <c r="DP22" s="160">
        <v>-973011</v>
      </c>
      <c r="DQ22" s="160">
        <v>-1817491</v>
      </c>
      <c r="DR22" s="160">
        <v>-560033</v>
      </c>
      <c r="DS22" s="160">
        <v>-459528</v>
      </c>
      <c r="DT22" s="160">
        <v>-1019561</v>
      </c>
      <c r="DU22" s="160">
        <v>-461785</v>
      </c>
      <c r="DV22" s="160">
        <v>-1481346</v>
      </c>
      <c r="DW22" s="160">
        <v>-460770</v>
      </c>
      <c r="DX22" s="160">
        <v>-915842</v>
      </c>
      <c r="DY22" s="160">
        <v>-1942116</v>
      </c>
      <c r="DZ22" s="160">
        <v>-474862</v>
      </c>
      <c r="EA22" s="160">
        <v>-482433</v>
      </c>
      <c r="EB22" s="160">
        <v>-957295</v>
      </c>
      <c r="EC22" s="160">
        <v>-505160</v>
      </c>
      <c r="ED22" s="160">
        <v>-1462455</v>
      </c>
      <c r="EE22" s="160">
        <f t="shared" si="6"/>
        <v>-592946</v>
      </c>
      <c r="EF22" s="160">
        <f t="shared" si="7"/>
        <v>-1098106</v>
      </c>
      <c r="EG22" s="160">
        <v>-2055401</v>
      </c>
      <c r="EH22" s="160">
        <v>-494063</v>
      </c>
      <c r="EI22" s="160">
        <f t="shared" si="2"/>
        <v>-478301</v>
      </c>
      <c r="EJ22" s="160">
        <v>-972364</v>
      </c>
      <c r="EK22" s="160">
        <f t="shared" si="3"/>
        <v>-502287</v>
      </c>
      <c r="EL22" s="160">
        <v>-1474651</v>
      </c>
      <c r="EM22" s="160">
        <f t="shared" si="4"/>
        <v>-499377</v>
      </c>
      <c r="EN22" s="160">
        <f t="shared" si="5"/>
        <v>-1001664</v>
      </c>
      <c r="EO22" s="160">
        <v>-1974028</v>
      </c>
    </row>
    <row r="23" spans="1:145">
      <c r="A23" s="49" t="s">
        <v>551</v>
      </c>
      <c r="B23" s="160">
        <v>-22418</v>
      </c>
      <c r="C23" s="160">
        <v>-63131</v>
      </c>
      <c r="D23" s="160">
        <v>-85549</v>
      </c>
      <c r="E23" s="160">
        <v>-64530</v>
      </c>
      <c r="F23" s="160">
        <v>-150079</v>
      </c>
      <c r="G23" s="160">
        <v>-107124</v>
      </c>
      <c r="H23" s="160">
        <v>-171654</v>
      </c>
      <c r="I23" s="160">
        <v>-257203</v>
      </c>
      <c r="J23" s="160">
        <v>-68380</v>
      </c>
      <c r="K23" s="160">
        <v>-65588</v>
      </c>
      <c r="L23" s="160">
        <v>-133968</v>
      </c>
      <c r="M23" s="160">
        <v>-83115</v>
      </c>
      <c r="N23" s="160">
        <v>-217083</v>
      </c>
      <c r="O23" s="160">
        <v>-92420</v>
      </c>
      <c r="P23" s="160">
        <v>-175535</v>
      </c>
      <c r="Q23" s="160">
        <v>-309503</v>
      </c>
      <c r="R23" s="160">
        <v>-92559</v>
      </c>
      <c r="S23" s="160">
        <v>-89551</v>
      </c>
      <c r="T23" s="160">
        <v>-182110</v>
      </c>
      <c r="U23" s="160">
        <v>-95873</v>
      </c>
      <c r="V23" s="160">
        <v>-277983</v>
      </c>
      <c r="W23" s="160">
        <v>-97987</v>
      </c>
      <c r="X23" s="160">
        <v>-193860</v>
      </c>
      <c r="Y23" s="160">
        <v>-375970</v>
      </c>
      <c r="Z23" s="160">
        <v>-100045</v>
      </c>
      <c r="AA23" s="160">
        <v>-115069</v>
      </c>
      <c r="AB23" s="160">
        <v>-215114</v>
      </c>
      <c r="AC23" s="160">
        <v>-109354</v>
      </c>
      <c r="AD23" s="160">
        <v>-324468</v>
      </c>
      <c r="AE23" s="160">
        <v>-123183</v>
      </c>
      <c r="AF23" s="160">
        <v>-232537</v>
      </c>
      <c r="AG23" s="160">
        <v>-447651</v>
      </c>
      <c r="AH23" s="160">
        <v>-119665</v>
      </c>
      <c r="AI23" s="160">
        <v>-121443</v>
      </c>
      <c r="AJ23" s="160">
        <v>-241108</v>
      </c>
      <c r="AK23" s="160">
        <v>-131609</v>
      </c>
      <c r="AL23" s="160">
        <v>-372717</v>
      </c>
      <c r="AM23" s="160">
        <v>-120833</v>
      </c>
      <c r="AN23" s="160">
        <v>-252442</v>
      </c>
      <c r="AO23" s="160">
        <v>-493550</v>
      </c>
      <c r="AP23" s="160">
        <v>-133344</v>
      </c>
      <c r="AQ23" s="160">
        <v>-115488</v>
      </c>
      <c r="AR23" s="160">
        <v>-248832</v>
      </c>
      <c r="AS23" s="160">
        <v>-143287</v>
      </c>
      <c r="AT23" s="160">
        <v>-392119</v>
      </c>
      <c r="AU23" s="160">
        <v>-135496</v>
      </c>
      <c r="AV23" s="160">
        <v>-278783</v>
      </c>
      <c r="AW23" s="160">
        <v>-527615</v>
      </c>
      <c r="AX23" s="160">
        <v>-137744</v>
      </c>
      <c r="AY23" s="160">
        <v>-159933</v>
      </c>
      <c r="AZ23" s="160">
        <v>-297677</v>
      </c>
      <c r="BA23" s="160">
        <v>-165228</v>
      </c>
      <c r="BB23" s="160">
        <v>-462905</v>
      </c>
      <c r="BC23" s="160">
        <v>-162841</v>
      </c>
      <c r="BD23" s="160">
        <v>-300432.07773999998</v>
      </c>
      <c r="BE23" s="160">
        <v>-625746</v>
      </c>
      <c r="BF23" s="160">
        <v>-163880</v>
      </c>
      <c r="BG23" s="160">
        <v>-162882</v>
      </c>
      <c r="BH23" s="160">
        <v>-326762</v>
      </c>
      <c r="BI23" s="160">
        <v>-178250</v>
      </c>
      <c r="BJ23" s="160">
        <v>-505012</v>
      </c>
      <c r="BK23" s="160">
        <v>-173873</v>
      </c>
      <c r="BL23" s="160">
        <v>-347221</v>
      </c>
      <c r="BM23" s="160">
        <v>-678885</v>
      </c>
      <c r="BN23" s="160">
        <v>-209005</v>
      </c>
      <c r="BO23" s="160">
        <v>-186271</v>
      </c>
      <c r="BP23" s="160">
        <v>-395276</v>
      </c>
      <c r="BQ23" s="160">
        <v>-182608</v>
      </c>
      <c r="BR23" s="160">
        <v>-577884</v>
      </c>
      <c r="BS23" s="160">
        <v>-165342</v>
      </c>
      <c r="BT23" s="160">
        <v>-341807</v>
      </c>
      <c r="BU23" s="160">
        <v>-743226</v>
      </c>
      <c r="BV23" s="160">
        <v>-170730</v>
      </c>
      <c r="BW23" s="160">
        <v>-175660</v>
      </c>
      <c r="BX23" s="160">
        <v>-346390</v>
      </c>
      <c r="BY23" s="160">
        <v>-187538</v>
      </c>
      <c r="BZ23" s="160">
        <v>-533928</v>
      </c>
      <c r="CA23" s="160">
        <v>-207433</v>
      </c>
      <c r="CB23" s="160">
        <v>-386505</v>
      </c>
      <c r="CC23" s="160">
        <v>-741361</v>
      </c>
      <c r="CD23" s="160">
        <v>-211863</v>
      </c>
      <c r="CE23" s="160">
        <v>-202888</v>
      </c>
      <c r="CF23" s="160">
        <v>-414751</v>
      </c>
      <c r="CG23" s="160">
        <v>-208841</v>
      </c>
      <c r="CH23" s="160">
        <v>-623592</v>
      </c>
      <c r="CI23" s="160">
        <v>-237878</v>
      </c>
      <c r="CJ23" s="160">
        <v>-433892</v>
      </c>
      <c r="CK23" s="160">
        <v>-861470</v>
      </c>
      <c r="CL23" s="160">
        <v>-239388</v>
      </c>
      <c r="CM23" s="160">
        <v>-238317</v>
      </c>
      <c r="CN23" s="160">
        <v>-477705</v>
      </c>
      <c r="CO23" s="160">
        <v>-289960</v>
      </c>
      <c r="CP23" s="160">
        <v>-767665</v>
      </c>
      <c r="CQ23" s="160">
        <v>-286993</v>
      </c>
      <c r="CR23" s="160">
        <v>-555688</v>
      </c>
      <c r="CS23" s="160">
        <v>-1054658</v>
      </c>
      <c r="CT23" s="160">
        <v>-292154</v>
      </c>
      <c r="CU23" s="160">
        <v>-300445</v>
      </c>
      <c r="CV23" s="160">
        <v>-592599</v>
      </c>
      <c r="CW23" s="160">
        <v>-327085</v>
      </c>
      <c r="CX23" s="160">
        <v>-919684</v>
      </c>
      <c r="CY23" s="160">
        <v>-351760</v>
      </c>
      <c r="CZ23" s="160">
        <v>-594711</v>
      </c>
      <c r="DA23" s="160">
        <v>-1271444</v>
      </c>
      <c r="DB23" s="160">
        <v>-335906</v>
      </c>
      <c r="DC23" s="160">
        <v>-333582</v>
      </c>
      <c r="DD23" s="160">
        <v>-669488</v>
      </c>
      <c r="DE23" s="160">
        <v>-351361</v>
      </c>
      <c r="DF23" s="160">
        <v>-1020849</v>
      </c>
      <c r="DG23" s="160">
        <v>-375520</v>
      </c>
      <c r="DH23" s="160">
        <v>-598176</v>
      </c>
      <c r="DI23" s="160">
        <v>-1396369</v>
      </c>
      <c r="DJ23" s="160">
        <v>-369032</v>
      </c>
      <c r="DK23" s="160">
        <v>-426264</v>
      </c>
      <c r="DL23" s="160">
        <v>-795296</v>
      </c>
      <c r="DM23" s="160">
        <v>-418497</v>
      </c>
      <c r="DN23" s="160">
        <v>-1213793</v>
      </c>
      <c r="DO23" s="160">
        <v>-430514</v>
      </c>
      <c r="DP23" s="160">
        <v>-699707</v>
      </c>
      <c r="DQ23" s="160">
        <v>-1644307</v>
      </c>
      <c r="DR23" s="160">
        <v>-425669</v>
      </c>
      <c r="DS23" s="160">
        <v>-464465</v>
      </c>
      <c r="DT23" s="160">
        <v>-890134</v>
      </c>
      <c r="DU23" s="160">
        <v>-439055</v>
      </c>
      <c r="DV23" s="160">
        <v>-1329189</v>
      </c>
      <c r="DW23" s="160">
        <v>-453554</v>
      </c>
      <c r="DX23" s="160">
        <v>-766804</v>
      </c>
      <c r="DY23" s="160">
        <v>-1782743</v>
      </c>
      <c r="DZ23" s="160">
        <v>-455577</v>
      </c>
      <c r="EA23" s="160">
        <v>-446377</v>
      </c>
      <c r="EB23" s="160">
        <v>-901954</v>
      </c>
      <c r="EC23" s="160">
        <v>-454846</v>
      </c>
      <c r="ED23" s="160">
        <v>-1356800</v>
      </c>
      <c r="EE23" s="160">
        <f t="shared" si="6"/>
        <v>-482856</v>
      </c>
      <c r="EF23" s="160">
        <f t="shared" si="7"/>
        <v>-937702</v>
      </c>
      <c r="EG23" s="160">
        <v>-1839656</v>
      </c>
      <c r="EH23" s="160">
        <v>-456779</v>
      </c>
      <c r="EI23" s="160">
        <f t="shared" si="2"/>
        <v>-455337</v>
      </c>
      <c r="EJ23" s="160">
        <v>-912116</v>
      </c>
      <c r="EK23" s="160">
        <f t="shared" si="3"/>
        <v>-443570</v>
      </c>
      <c r="EL23" s="160">
        <v>-1355686</v>
      </c>
      <c r="EM23" s="160">
        <f t="shared" si="4"/>
        <v>-463723</v>
      </c>
      <c r="EN23" s="160">
        <f t="shared" si="5"/>
        <v>-907293</v>
      </c>
      <c r="EO23" s="160">
        <v>-1819409</v>
      </c>
    </row>
    <row r="24" spans="1:145">
      <c r="A24" s="49" t="s">
        <v>537</v>
      </c>
      <c r="B24" s="160">
        <v>43963</v>
      </c>
      <c r="C24" s="160">
        <v>-21248</v>
      </c>
      <c r="D24" s="160">
        <v>22715</v>
      </c>
      <c r="E24" s="160">
        <v>-27397</v>
      </c>
      <c r="F24" s="160">
        <v>-4682</v>
      </c>
      <c r="G24" s="160">
        <v>-94449</v>
      </c>
      <c r="H24" s="160">
        <v>-121846</v>
      </c>
      <c r="I24" s="160">
        <v>-99131</v>
      </c>
      <c r="J24" s="160">
        <v>-26563</v>
      </c>
      <c r="K24" s="160">
        <v>-26240</v>
      </c>
      <c r="L24" s="160">
        <v>-52803</v>
      </c>
      <c r="M24" s="160">
        <v>-28079</v>
      </c>
      <c r="N24" s="160">
        <v>-80882</v>
      </c>
      <c r="O24" s="160">
        <v>-37216</v>
      </c>
      <c r="P24" s="160">
        <v>-65295</v>
      </c>
      <c r="Q24" s="160">
        <v>-118098</v>
      </c>
      <c r="R24" s="160">
        <v>-35273</v>
      </c>
      <c r="S24" s="160">
        <v>-37635</v>
      </c>
      <c r="T24" s="160">
        <v>-72908</v>
      </c>
      <c r="U24" s="160">
        <v>-38883</v>
      </c>
      <c r="V24" s="160">
        <v>-111791</v>
      </c>
      <c r="W24" s="160">
        <v>-39588</v>
      </c>
      <c r="X24" s="160">
        <v>-78471</v>
      </c>
      <c r="Y24" s="160">
        <v>-151379</v>
      </c>
      <c r="Z24" s="160">
        <v>-36461</v>
      </c>
      <c r="AA24" s="160">
        <v>-37335</v>
      </c>
      <c r="AB24" s="160">
        <v>-73796</v>
      </c>
      <c r="AC24" s="160">
        <v>-38337</v>
      </c>
      <c r="AD24" s="160">
        <v>-112133</v>
      </c>
      <c r="AE24" s="160">
        <v>-40052</v>
      </c>
      <c r="AF24" s="160">
        <v>-78389</v>
      </c>
      <c r="AG24" s="160">
        <v>-152185</v>
      </c>
      <c r="AH24" s="160">
        <v>-46049</v>
      </c>
      <c r="AI24" s="160">
        <v>-43590</v>
      </c>
      <c r="AJ24" s="160">
        <v>-89639</v>
      </c>
      <c r="AK24" s="160">
        <v>-41259</v>
      </c>
      <c r="AL24" s="160">
        <v>-130898</v>
      </c>
      <c r="AM24" s="160">
        <v>-40131</v>
      </c>
      <c r="AN24" s="160">
        <v>-81390</v>
      </c>
      <c r="AO24" s="160">
        <v>-171029</v>
      </c>
      <c r="AP24" s="160">
        <v>-37323</v>
      </c>
      <c r="AQ24" s="160">
        <v>-37110</v>
      </c>
      <c r="AR24" s="160">
        <v>-74433</v>
      </c>
      <c r="AS24" s="160">
        <v>-38123</v>
      </c>
      <c r="AT24" s="160">
        <v>-112556</v>
      </c>
      <c r="AU24" s="160">
        <v>-40825</v>
      </c>
      <c r="AV24" s="160">
        <v>-78948</v>
      </c>
      <c r="AW24" s="160">
        <v>-153381</v>
      </c>
      <c r="AX24" s="160">
        <v>-36587</v>
      </c>
      <c r="AY24" s="160">
        <v>-37588</v>
      </c>
      <c r="AZ24" s="160">
        <v>-74175</v>
      </c>
      <c r="BA24" s="160">
        <v>-37339</v>
      </c>
      <c r="BB24" s="160">
        <v>-111514</v>
      </c>
      <c r="BC24" s="160">
        <v>-41072</v>
      </c>
      <c r="BD24" s="160">
        <v>-78411.170530000003</v>
      </c>
      <c r="BE24" s="160">
        <v>-152586</v>
      </c>
      <c r="BF24" s="160">
        <v>-44821</v>
      </c>
      <c r="BG24" s="160">
        <v>-45598</v>
      </c>
      <c r="BH24" s="160">
        <v>-90419</v>
      </c>
      <c r="BI24" s="160">
        <v>-44829</v>
      </c>
      <c r="BJ24" s="160">
        <v>-135248</v>
      </c>
      <c r="BK24" s="160">
        <v>-46736</v>
      </c>
      <c r="BL24" s="160">
        <v>-88478</v>
      </c>
      <c r="BM24" s="160">
        <v>-181984</v>
      </c>
      <c r="BN24" s="160">
        <v>-47888</v>
      </c>
      <c r="BO24" s="160">
        <v>-49744</v>
      </c>
      <c r="BP24" s="160">
        <v>-97632</v>
      </c>
      <c r="BQ24" s="160">
        <v>-52692</v>
      </c>
      <c r="BR24" s="160">
        <v>-150324</v>
      </c>
      <c r="BS24" s="160">
        <v>-53674</v>
      </c>
      <c r="BT24" s="160">
        <v>-102258</v>
      </c>
      <c r="BU24" s="160">
        <v>-203998</v>
      </c>
      <c r="BV24" s="160">
        <v>-54540</v>
      </c>
      <c r="BW24" s="160">
        <v>-56583</v>
      </c>
      <c r="BX24" s="160">
        <v>-111123</v>
      </c>
      <c r="BY24" s="160">
        <v>-60136</v>
      </c>
      <c r="BZ24" s="160">
        <v>-171259</v>
      </c>
      <c r="CA24" s="160">
        <v>-61063</v>
      </c>
      <c r="CB24" s="160">
        <v>-116674</v>
      </c>
      <c r="CC24" s="160">
        <v>-232322</v>
      </c>
      <c r="CD24" s="160">
        <v>-63628</v>
      </c>
      <c r="CE24" s="160">
        <v>-64003</v>
      </c>
      <c r="CF24" s="160">
        <v>-127631</v>
      </c>
      <c r="CG24" s="160">
        <v>-64272</v>
      </c>
      <c r="CH24" s="160">
        <v>-191903</v>
      </c>
      <c r="CI24" s="160">
        <v>-66286</v>
      </c>
      <c r="CJ24" s="160">
        <v>-125042</v>
      </c>
      <c r="CK24" s="160">
        <v>-258189</v>
      </c>
      <c r="CL24" s="160">
        <v>-64877</v>
      </c>
      <c r="CM24" s="160">
        <v>-67929</v>
      </c>
      <c r="CN24" s="160">
        <v>-132806</v>
      </c>
      <c r="CO24" s="160">
        <v>-69928</v>
      </c>
      <c r="CP24" s="160">
        <v>-202734</v>
      </c>
      <c r="CQ24" s="160">
        <v>-76452</v>
      </c>
      <c r="CR24" s="160">
        <v>-132470</v>
      </c>
      <c r="CS24" s="160">
        <v>-279186</v>
      </c>
      <c r="CT24" s="160">
        <v>-73733</v>
      </c>
      <c r="CU24" s="160">
        <v>-76823</v>
      </c>
      <c r="CV24" s="160">
        <v>-150556</v>
      </c>
      <c r="CW24" s="160">
        <v>-81122</v>
      </c>
      <c r="CX24" s="160">
        <v>-231678</v>
      </c>
      <c r="CY24" s="160">
        <v>-87759</v>
      </c>
      <c r="CZ24" s="160">
        <v>-133614</v>
      </c>
      <c r="DA24" s="160">
        <v>-319437</v>
      </c>
      <c r="DB24" s="160">
        <v>-88283</v>
      </c>
      <c r="DC24" s="160">
        <v>-93323</v>
      </c>
      <c r="DD24" s="160">
        <v>-181606</v>
      </c>
      <c r="DE24" s="160">
        <v>-108667</v>
      </c>
      <c r="DF24" s="160">
        <v>-290273</v>
      </c>
      <c r="DG24" s="160">
        <v>-106028</v>
      </c>
      <c r="DH24" s="160">
        <v>-164232</v>
      </c>
      <c r="DI24" s="160">
        <v>-396301</v>
      </c>
      <c r="DJ24" s="160">
        <v>-110214</v>
      </c>
      <c r="DK24" s="160">
        <v>-113130</v>
      </c>
      <c r="DL24" s="160">
        <v>-223344</v>
      </c>
      <c r="DM24" s="160">
        <v>-110021</v>
      </c>
      <c r="DN24" s="160">
        <v>-333365</v>
      </c>
      <c r="DO24" s="160">
        <v>-114511</v>
      </c>
      <c r="DP24" s="160">
        <v>-168565</v>
      </c>
      <c r="DQ24" s="160">
        <v>-447876</v>
      </c>
      <c r="DR24" s="160">
        <v>-108996</v>
      </c>
      <c r="DS24" s="160">
        <v>-111490</v>
      </c>
      <c r="DT24" s="160">
        <v>-220486</v>
      </c>
      <c r="DU24" s="160">
        <v>-112377</v>
      </c>
      <c r="DV24" s="160">
        <v>-332863</v>
      </c>
      <c r="DW24" s="160">
        <v>-120891</v>
      </c>
      <c r="DX24" s="160">
        <v>-178593</v>
      </c>
      <c r="DY24" s="160">
        <v>-453754</v>
      </c>
      <c r="DZ24" s="160">
        <v>-122236</v>
      </c>
      <c r="EA24" s="160">
        <v>-119765</v>
      </c>
      <c r="EB24" s="160">
        <v>-242001</v>
      </c>
      <c r="EC24" s="160">
        <v>-122537</v>
      </c>
      <c r="ED24" s="160">
        <v>-364538</v>
      </c>
      <c r="EE24" s="160">
        <f t="shared" si="6"/>
        <v>-123419</v>
      </c>
      <c r="EF24" s="160">
        <f t="shared" si="7"/>
        <v>-245956</v>
      </c>
      <c r="EG24" s="160">
        <v>-487957</v>
      </c>
      <c r="EH24" s="160">
        <v>-118502</v>
      </c>
      <c r="EI24" s="160">
        <f t="shared" si="2"/>
        <v>-119399</v>
      </c>
      <c r="EJ24" s="160">
        <v>-237901</v>
      </c>
      <c r="EK24" s="160">
        <f t="shared" si="3"/>
        <v>-120070</v>
      </c>
      <c r="EL24" s="160">
        <v>-357971</v>
      </c>
      <c r="EM24" s="160">
        <f t="shared" si="4"/>
        <v>-124717</v>
      </c>
      <c r="EN24" s="160">
        <f t="shared" si="5"/>
        <v>-244787</v>
      </c>
      <c r="EO24" s="160">
        <v>-482688</v>
      </c>
    </row>
    <row r="25" spans="1:145">
      <c r="A25" s="49" t="s">
        <v>552</v>
      </c>
      <c r="B25" s="160">
        <v>0</v>
      </c>
      <c r="C25" s="160">
        <v>0</v>
      </c>
      <c r="D25" s="160">
        <v>0</v>
      </c>
      <c r="E25" s="160">
        <v>0</v>
      </c>
      <c r="F25" s="160">
        <v>0</v>
      </c>
      <c r="G25" s="160">
        <v>0</v>
      </c>
      <c r="H25" s="160">
        <v>0</v>
      </c>
      <c r="I25" s="160">
        <v>0</v>
      </c>
      <c r="J25" s="160">
        <v>0</v>
      </c>
      <c r="K25" s="160">
        <v>0</v>
      </c>
      <c r="L25" s="160">
        <v>0</v>
      </c>
      <c r="M25" s="160">
        <v>0</v>
      </c>
      <c r="N25" s="160">
        <v>0</v>
      </c>
      <c r="O25" s="160">
        <v>0</v>
      </c>
      <c r="P25" s="160">
        <v>0</v>
      </c>
      <c r="Q25" s="160">
        <v>0</v>
      </c>
      <c r="R25" s="160">
        <v>0</v>
      </c>
      <c r="S25" s="160">
        <v>0</v>
      </c>
      <c r="T25" s="160">
        <v>0</v>
      </c>
      <c r="U25" s="160">
        <v>0</v>
      </c>
      <c r="V25" s="160">
        <v>0</v>
      </c>
      <c r="W25" s="160">
        <v>0</v>
      </c>
      <c r="X25" s="160">
        <v>0</v>
      </c>
      <c r="Y25" s="160">
        <v>0</v>
      </c>
      <c r="Z25" s="160">
        <v>0</v>
      </c>
      <c r="AA25" s="160">
        <v>0</v>
      </c>
      <c r="AB25" s="160">
        <v>0</v>
      </c>
      <c r="AC25" s="160">
        <v>0</v>
      </c>
      <c r="AD25" s="160">
        <v>0</v>
      </c>
      <c r="AE25" s="160">
        <v>0</v>
      </c>
      <c r="AF25" s="160">
        <v>0</v>
      </c>
      <c r="AG25" s="160">
        <v>0</v>
      </c>
      <c r="AH25" s="160">
        <v>0</v>
      </c>
      <c r="AI25" s="160">
        <v>0</v>
      </c>
      <c r="AJ25" s="160">
        <v>0</v>
      </c>
      <c r="AK25" s="160">
        <v>0</v>
      </c>
      <c r="AL25" s="160">
        <v>0</v>
      </c>
      <c r="AM25" s="160">
        <v>0</v>
      </c>
      <c r="AN25" s="160">
        <v>0</v>
      </c>
      <c r="AO25" s="160">
        <v>0</v>
      </c>
      <c r="AP25" s="160">
        <v>0</v>
      </c>
      <c r="AQ25" s="160">
        <v>0</v>
      </c>
      <c r="AR25" s="160">
        <v>0</v>
      </c>
      <c r="AS25" s="160">
        <v>0</v>
      </c>
      <c r="AT25" s="160">
        <v>0</v>
      </c>
      <c r="AU25" s="160">
        <v>0</v>
      </c>
      <c r="AV25" s="160">
        <v>0</v>
      </c>
      <c r="AW25" s="160">
        <v>0</v>
      </c>
      <c r="AX25" s="160">
        <v>0</v>
      </c>
      <c r="AY25" s="160">
        <v>0</v>
      </c>
      <c r="AZ25" s="160">
        <v>0</v>
      </c>
      <c r="BA25" s="160">
        <v>0</v>
      </c>
      <c r="BB25" s="160">
        <v>0</v>
      </c>
      <c r="BC25" s="160">
        <v>0</v>
      </c>
      <c r="BD25" s="160">
        <v>0</v>
      </c>
      <c r="BE25" s="160">
        <v>0</v>
      </c>
      <c r="BF25" s="160">
        <v>0</v>
      </c>
      <c r="BG25" s="160">
        <v>0</v>
      </c>
      <c r="BH25" s="160">
        <v>0</v>
      </c>
      <c r="BI25" s="160">
        <v>0</v>
      </c>
      <c r="BJ25" s="160">
        <v>0</v>
      </c>
      <c r="BK25" s="160">
        <v>0</v>
      </c>
      <c r="BL25" s="160">
        <v>0</v>
      </c>
      <c r="BM25" s="160">
        <v>0</v>
      </c>
      <c r="BN25" s="160">
        <v>0</v>
      </c>
      <c r="BO25" s="160">
        <v>0</v>
      </c>
      <c r="BP25" s="160">
        <v>0</v>
      </c>
      <c r="BQ25" s="160">
        <v>0</v>
      </c>
      <c r="BR25" s="160">
        <v>0</v>
      </c>
      <c r="BS25" s="160">
        <v>0</v>
      </c>
      <c r="BT25" s="160">
        <v>0</v>
      </c>
      <c r="BU25" s="160">
        <v>0</v>
      </c>
      <c r="BV25" s="160">
        <v>0</v>
      </c>
      <c r="BW25" s="160">
        <v>0</v>
      </c>
      <c r="BX25" s="160">
        <v>0</v>
      </c>
      <c r="BY25" s="160">
        <v>0</v>
      </c>
      <c r="BZ25" s="160">
        <v>0</v>
      </c>
      <c r="CA25" s="160">
        <v>0</v>
      </c>
      <c r="CB25" s="160">
        <v>0</v>
      </c>
      <c r="CC25" s="160">
        <v>0</v>
      </c>
      <c r="CD25" s="160">
        <v>0</v>
      </c>
      <c r="CE25" s="160">
        <v>431</v>
      </c>
      <c r="CF25" s="160">
        <v>431</v>
      </c>
      <c r="CG25" s="160">
        <v>26</v>
      </c>
      <c r="CH25" s="160">
        <v>457</v>
      </c>
      <c r="CI25" s="160">
        <v>750</v>
      </c>
      <c r="CJ25" s="160">
        <v>20993</v>
      </c>
      <c r="CK25" s="160">
        <v>1207</v>
      </c>
      <c r="CL25" s="160">
        <v>-13</v>
      </c>
      <c r="CM25" s="160">
        <v>-1307</v>
      </c>
      <c r="CN25" s="160">
        <v>-1320</v>
      </c>
      <c r="CO25" s="160">
        <v>2137</v>
      </c>
      <c r="CP25" s="160">
        <v>817</v>
      </c>
      <c r="CQ25" s="160">
        <v>686</v>
      </c>
      <c r="CR25" s="160">
        <v>47121</v>
      </c>
      <c r="CS25" s="160">
        <v>1503</v>
      </c>
      <c r="CT25" s="160">
        <v>2193</v>
      </c>
      <c r="CU25" s="160">
        <v>532</v>
      </c>
      <c r="CV25" s="160">
        <v>2725</v>
      </c>
      <c r="CW25" s="160">
        <v>-139</v>
      </c>
      <c r="CX25" s="160">
        <v>2586</v>
      </c>
      <c r="CY25" s="160">
        <v>588</v>
      </c>
      <c r="CZ25" s="160">
        <v>83113</v>
      </c>
      <c r="DA25" s="160">
        <v>3174</v>
      </c>
      <c r="DB25" s="160">
        <v>794</v>
      </c>
      <c r="DC25" s="160">
        <v>-159</v>
      </c>
      <c r="DD25" s="160">
        <v>635</v>
      </c>
      <c r="DE25" s="160">
        <v>625</v>
      </c>
      <c r="DF25" s="160">
        <v>1260</v>
      </c>
      <c r="DG25" s="160">
        <v>4934</v>
      </c>
      <c r="DH25" s="160">
        <v>111054</v>
      </c>
      <c r="DI25" s="160">
        <v>6194</v>
      </c>
      <c r="DJ25" s="160">
        <v>12980</v>
      </c>
      <c r="DK25" s="160">
        <v>4124</v>
      </c>
      <c r="DL25" s="160">
        <v>17104</v>
      </c>
      <c r="DM25" s="160">
        <v>5184</v>
      </c>
      <c r="DN25" s="160">
        <v>22288</v>
      </c>
      <c r="DO25" s="160">
        <v>6564</v>
      </c>
      <c r="DP25" s="160">
        <v>143411</v>
      </c>
      <c r="DQ25" s="160">
        <v>28852</v>
      </c>
      <c r="DR25" s="160">
        <v>6108</v>
      </c>
      <c r="DS25" s="160">
        <v>7581</v>
      </c>
      <c r="DT25" s="160">
        <v>13689</v>
      </c>
      <c r="DU25" s="160">
        <v>6875</v>
      </c>
      <c r="DV25" s="160">
        <v>20564</v>
      </c>
      <c r="DW25" s="160">
        <v>10497</v>
      </c>
      <c r="DX25" s="160">
        <v>151558</v>
      </c>
      <c r="DY25" s="160">
        <v>31061</v>
      </c>
      <c r="DZ25" s="160">
        <v>8062</v>
      </c>
      <c r="EA25" s="160">
        <v>9989</v>
      </c>
      <c r="EB25" s="160">
        <v>18051</v>
      </c>
      <c r="EC25" s="160">
        <v>9228</v>
      </c>
      <c r="ED25" s="160">
        <v>27279</v>
      </c>
      <c r="EE25" s="160">
        <f t="shared" si="6"/>
        <v>17900</v>
      </c>
      <c r="EF25" s="160">
        <f t="shared" si="7"/>
        <v>27128</v>
      </c>
      <c r="EG25" s="160">
        <v>45179</v>
      </c>
      <c r="EH25" s="160">
        <v>11244</v>
      </c>
      <c r="EI25" s="160">
        <f t="shared" si="2"/>
        <v>11914</v>
      </c>
      <c r="EJ25" s="160">
        <v>23158</v>
      </c>
      <c r="EK25" s="160">
        <f t="shared" si="3"/>
        <v>2983</v>
      </c>
      <c r="EL25" s="160">
        <v>26141</v>
      </c>
      <c r="EM25" s="160">
        <f t="shared" si="4"/>
        <v>20456</v>
      </c>
      <c r="EN25" s="160">
        <f t="shared" si="5"/>
        <v>23439</v>
      </c>
      <c r="EO25" s="160">
        <v>46597</v>
      </c>
    </row>
    <row r="26" spans="1:145">
      <c r="A26" s="49" t="s">
        <v>553</v>
      </c>
      <c r="B26" s="160">
        <v>-30371</v>
      </c>
      <c r="C26" s="160">
        <v>39853</v>
      </c>
      <c r="D26" s="160">
        <v>9482</v>
      </c>
      <c r="E26" s="160">
        <v>116934</v>
      </c>
      <c r="F26" s="160">
        <v>126416</v>
      </c>
      <c r="G26" s="160">
        <v>191612</v>
      </c>
      <c r="H26" s="160">
        <v>308546</v>
      </c>
      <c r="I26" s="160">
        <v>318028</v>
      </c>
      <c r="J26" s="160">
        <v>53075</v>
      </c>
      <c r="K26" s="160">
        <v>73116</v>
      </c>
      <c r="L26" s="160">
        <v>126191</v>
      </c>
      <c r="M26" s="160">
        <v>36334</v>
      </c>
      <c r="N26" s="160">
        <v>162525</v>
      </c>
      <c r="O26" s="160">
        <v>47179</v>
      </c>
      <c r="P26" s="160">
        <v>83513</v>
      </c>
      <c r="Q26" s="160">
        <v>209704</v>
      </c>
      <c r="R26" s="160">
        <v>36984</v>
      </c>
      <c r="S26" s="160">
        <v>36953</v>
      </c>
      <c r="T26" s="160">
        <v>73937</v>
      </c>
      <c r="U26" s="160">
        <v>60091</v>
      </c>
      <c r="V26" s="160">
        <v>134028</v>
      </c>
      <c r="W26" s="160">
        <v>57137</v>
      </c>
      <c r="X26" s="160">
        <v>117228</v>
      </c>
      <c r="Y26" s="160">
        <v>191165</v>
      </c>
      <c r="Z26" s="160">
        <v>36369</v>
      </c>
      <c r="AA26" s="160">
        <v>138974</v>
      </c>
      <c r="AB26" s="160">
        <v>175343</v>
      </c>
      <c r="AC26" s="160">
        <v>77842</v>
      </c>
      <c r="AD26" s="160">
        <v>253185</v>
      </c>
      <c r="AE26" s="160">
        <v>36636</v>
      </c>
      <c r="AF26" s="160">
        <v>114478</v>
      </c>
      <c r="AG26" s="160">
        <v>289821</v>
      </c>
      <c r="AH26" s="160">
        <v>56319</v>
      </c>
      <c r="AI26" s="160">
        <v>90516</v>
      </c>
      <c r="AJ26" s="160">
        <v>146835</v>
      </c>
      <c r="AK26" s="160">
        <v>34587</v>
      </c>
      <c r="AL26" s="160">
        <v>181422</v>
      </c>
      <c r="AM26" s="160">
        <v>26561</v>
      </c>
      <c r="AN26" s="160">
        <v>61148</v>
      </c>
      <c r="AO26" s="160">
        <v>207983</v>
      </c>
      <c r="AP26" s="160">
        <v>92664</v>
      </c>
      <c r="AQ26" s="160">
        <v>33157</v>
      </c>
      <c r="AR26" s="160">
        <v>125821</v>
      </c>
      <c r="AS26" s="160">
        <v>78789</v>
      </c>
      <c r="AT26" s="160">
        <v>204610</v>
      </c>
      <c r="AU26" s="160">
        <v>45240</v>
      </c>
      <c r="AV26" s="160">
        <v>124029</v>
      </c>
      <c r="AW26" s="160">
        <v>249850</v>
      </c>
      <c r="AX26" s="160">
        <v>35468</v>
      </c>
      <c r="AY26" s="160">
        <v>54626</v>
      </c>
      <c r="AZ26" s="160">
        <v>90094</v>
      </c>
      <c r="BA26" s="160">
        <v>40824</v>
      </c>
      <c r="BB26" s="160">
        <v>130918</v>
      </c>
      <c r="BC26" s="160">
        <v>62300</v>
      </c>
      <c r="BD26" s="160">
        <v>112210.64163</v>
      </c>
      <c r="BE26" s="160">
        <v>193218</v>
      </c>
      <c r="BF26" s="160">
        <v>28796</v>
      </c>
      <c r="BG26" s="160">
        <v>30792</v>
      </c>
      <c r="BH26" s="160">
        <v>59588</v>
      </c>
      <c r="BI26" s="160">
        <v>29103</v>
      </c>
      <c r="BJ26" s="160">
        <v>88691</v>
      </c>
      <c r="BK26" s="160">
        <v>55020</v>
      </c>
      <c r="BL26" s="160">
        <v>83147</v>
      </c>
      <c r="BM26" s="160">
        <v>143711</v>
      </c>
      <c r="BN26" s="160">
        <v>45687</v>
      </c>
      <c r="BO26" s="160">
        <v>43096</v>
      </c>
      <c r="BP26" s="160">
        <v>88783</v>
      </c>
      <c r="BQ26" s="160">
        <v>38991</v>
      </c>
      <c r="BR26" s="160">
        <v>127774</v>
      </c>
      <c r="BS26" s="160">
        <v>81129</v>
      </c>
      <c r="BT26" s="160">
        <v>120022</v>
      </c>
      <c r="BU26" s="160">
        <v>208903</v>
      </c>
      <c r="BV26" s="160">
        <v>66543</v>
      </c>
      <c r="BW26" s="160">
        <v>46564</v>
      </c>
      <c r="BX26" s="160">
        <v>113107</v>
      </c>
      <c r="BY26" s="160">
        <v>86703</v>
      </c>
      <c r="BZ26" s="160">
        <v>199810</v>
      </c>
      <c r="CA26" s="160">
        <v>43127</v>
      </c>
      <c r="CB26" s="160">
        <v>139924</v>
      </c>
      <c r="CC26" s="160">
        <v>242937</v>
      </c>
      <c r="CD26" s="160">
        <v>50812</v>
      </c>
      <c r="CE26" s="160">
        <v>53692</v>
      </c>
      <c r="CF26" s="160">
        <v>104504</v>
      </c>
      <c r="CG26" s="160">
        <v>93799</v>
      </c>
      <c r="CH26" s="160">
        <v>198303</v>
      </c>
      <c r="CI26" s="160">
        <v>51277</v>
      </c>
      <c r="CJ26" s="160">
        <v>147923</v>
      </c>
      <c r="CK26" s="160">
        <v>249580</v>
      </c>
      <c r="CL26" s="160">
        <v>65533</v>
      </c>
      <c r="CM26" s="160">
        <v>59267</v>
      </c>
      <c r="CN26" s="160">
        <v>124800</v>
      </c>
      <c r="CO26" s="160">
        <v>67480</v>
      </c>
      <c r="CP26" s="160">
        <v>192280</v>
      </c>
      <c r="CQ26" s="160">
        <v>62311</v>
      </c>
      <c r="CR26" s="160">
        <v>132519</v>
      </c>
      <c r="CS26" s="160">
        <v>254591</v>
      </c>
      <c r="CT26" s="160">
        <v>60078</v>
      </c>
      <c r="CU26" s="160">
        <v>153419</v>
      </c>
      <c r="CV26" s="160">
        <v>213497</v>
      </c>
      <c r="CW26" s="160">
        <v>97476</v>
      </c>
      <c r="CX26" s="160">
        <v>310973</v>
      </c>
      <c r="CY26" s="160">
        <v>208950</v>
      </c>
      <c r="CZ26" s="160">
        <v>307355</v>
      </c>
      <c r="DA26" s="160">
        <v>519923</v>
      </c>
      <c r="DB26" s="160">
        <v>123731</v>
      </c>
      <c r="DC26" s="160">
        <v>74074</v>
      </c>
      <c r="DD26" s="160">
        <v>197805</v>
      </c>
      <c r="DE26" s="160">
        <v>363959</v>
      </c>
      <c r="DF26" s="160">
        <v>561764</v>
      </c>
      <c r="DG26" s="160">
        <v>73635</v>
      </c>
      <c r="DH26" s="160">
        <v>435368</v>
      </c>
      <c r="DI26" s="160">
        <v>635399</v>
      </c>
      <c r="DJ26" s="160">
        <v>94759</v>
      </c>
      <c r="DK26" s="160">
        <v>95634</v>
      </c>
      <c r="DL26" s="160">
        <v>190393</v>
      </c>
      <c r="DM26" s="160">
        <v>115527</v>
      </c>
      <c r="DN26" s="160">
        <v>305920</v>
      </c>
      <c r="DO26" s="160">
        <v>113579</v>
      </c>
      <c r="DP26" s="160">
        <v>227431</v>
      </c>
      <c r="DQ26" s="160">
        <v>419499</v>
      </c>
      <c r="DR26" s="160">
        <v>111039</v>
      </c>
      <c r="DS26" s="160">
        <v>95498</v>
      </c>
      <c r="DT26" s="160">
        <v>206537</v>
      </c>
      <c r="DU26" s="160">
        <v>130102</v>
      </c>
      <c r="DV26" s="160">
        <v>336639</v>
      </c>
      <c r="DW26" s="160">
        <v>429296</v>
      </c>
      <c r="DX26" s="160">
        <v>562249</v>
      </c>
      <c r="DY26" s="160">
        <v>765935</v>
      </c>
      <c r="DZ26" s="160">
        <v>76576</v>
      </c>
      <c r="EA26" s="160">
        <v>105939</v>
      </c>
      <c r="EB26" s="160">
        <v>161155</v>
      </c>
      <c r="EC26" s="160">
        <v>113797</v>
      </c>
      <c r="ED26" s="160">
        <v>312369</v>
      </c>
      <c r="EE26" s="160">
        <f t="shared" si="6"/>
        <v>18895</v>
      </c>
      <c r="EF26" s="160">
        <f t="shared" si="7"/>
        <v>170109</v>
      </c>
      <c r="EG26" s="160">
        <v>331264</v>
      </c>
      <c r="EH26" s="160">
        <v>97458</v>
      </c>
      <c r="EI26" s="160">
        <f t="shared" si="2"/>
        <v>299564</v>
      </c>
      <c r="EJ26" s="160">
        <v>397022</v>
      </c>
      <c r="EK26" s="160">
        <f t="shared" si="3"/>
        <v>144644</v>
      </c>
      <c r="EL26" s="160">
        <v>541666</v>
      </c>
      <c r="EM26" s="160">
        <f t="shared" si="4"/>
        <v>220796</v>
      </c>
      <c r="EN26" s="160">
        <f t="shared" si="5"/>
        <v>365440</v>
      </c>
      <c r="EO26" s="160">
        <v>762462</v>
      </c>
    </row>
    <row r="27" spans="1:145">
      <c r="A27" s="49" t="s">
        <v>535</v>
      </c>
      <c r="B27" s="160">
        <v>3473</v>
      </c>
      <c r="C27" s="160">
        <v>-74129</v>
      </c>
      <c r="D27" s="160">
        <v>-70656</v>
      </c>
      <c r="E27" s="160">
        <v>-245882</v>
      </c>
      <c r="F27" s="160">
        <v>-316538</v>
      </c>
      <c r="G27" s="160">
        <v>-102191</v>
      </c>
      <c r="H27" s="160">
        <v>-348073</v>
      </c>
      <c r="I27" s="160">
        <v>-418729</v>
      </c>
      <c r="J27" s="160">
        <v>-61571</v>
      </c>
      <c r="K27" s="160">
        <v>-149759</v>
      </c>
      <c r="L27" s="160">
        <v>-211330</v>
      </c>
      <c r="M27" s="160">
        <v>-43448</v>
      </c>
      <c r="N27" s="160">
        <v>-254778</v>
      </c>
      <c r="O27" s="160">
        <v>-61790</v>
      </c>
      <c r="P27" s="160">
        <v>-105238</v>
      </c>
      <c r="Q27" s="160">
        <v>-316568</v>
      </c>
      <c r="R27" s="160">
        <v>-37696</v>
      </c>
      <c r="S27" s="160">
        <v>-102185</v>
      </c>
      <c r="T27" s="160">
        <v>-139881</v>
      </c>
      <c r="U27" s="160">
        <v>-112714</v>
      </c>
      <c r="V27" s="160">
        <v>-252595</v>
      </c>
      <c r="W27" s="160">
        <v>-113195</v>
      </c>
      <c r="X27" s="160">
        <v>-225909</v>
      </c>
      <c r="Y27" s="160">
        <v>-365790</v>
      </c>
      <c r="Z27" s="160">
        <v>-82936</v>
      </c>
      <c r="AA27" s="160">
        <v>-204367</v>
      </c>
      <c r="AB27" s="160">
        <v>-287303</v>
      </c>
      <c r="AC27" s="160">
        <v>-132258</v>
      </c>
      <c r="AD27" s="160">
        <v>-419561</v>
      </c>
      <c r="AE27" s="160">
        <v>-137395</v>
      </c>
      <c r="AF27" s="160">
        <v>-269653</v>
      </c>
      <c r="AG27" s="160">
        <v>-556956</v>
      </c>
      <c r="AH27" s="160">
        <v>-180506</v>
      </c>
      <c r="AI27" s="160">
        <v>-306423</v>
      </c>
      <c r="AJ27" s="160">
        <v>-486929</v>
      </c>
      <c r="AK27" s="160">
        <v>-84002</v>
      </c>
      <c r="AL27" s="160">
        <v>-570931</v>
      </c>
      <c r="AM27" s="160">
        <v>17604</v>
      </c>
      <c r="AN27" s="160">
        <v>-66398</v>
      </c>
      <c r="AO27" s="160">
        <v>-553327</v>
      </c>
      <c r="AP27" s="160">
        <v>-48852</v>
      </c>
      <c r="AQ27" s="160">
        <v>-45823</v>
      </c>
      <c r="AR27" s="160">
        <v>-94675</v>
      </c>
      <c r="AS27" s="160">
        <v>-26726</v>
      </c>
      <c r="AT27" s="160">
        <v>-121401</v>
      </c>
      <c r="AU27" s="160">
        <v>-48336</v>
      </c>
      <c r="AV27" s="160">
        <v>-75062</v>
      </c>
      <c r="AW27" s="160">
        <v>-169737</v>
      </c>
      <c r="AX27" s="160">
        <v>-35957</v>
      </c>
      <c r="AY27" s="160">
        <v>-29803</v>
      </c>
      <c r="AZ27" s="160">
        <v>-65760</v>
      </c>
      <c r="BA27" s="160">
        <v>-19721</v>
      </c>
      <c r="BB27" s="160">
        <v>-85481</v>
      </c>
      <c r="BC27" s="160">
        <v>-50838</v>
      </c>
      <c r="BD27" s="160">
        <v>-104015.116537586</v>
      </c>
      <c r="BE27" s="160">
        <v>-136319</v>
      </c>
      <c r="BF27" s="160">
        <v>-45176</v>
      </c>
      <c r="BG27" s="160">
        <v>-102988</v>
      </c>
      <c r="BH27" s="160">
        <v>-148164</v>
      </c>
      <c r="BI27" s="160">
        <v>-51774</v>
      </c>
      <c r="BJ27" s="160">
        <v>-199938</v>
      </c>
      <c r="BK27" s="160">
        <v>-27703</v>
      </c>
      <c r="BL27" s="160">
        <v>-77303</v>
      </c>
      <c r="BM27" s="160">
        <v>-227641</v>
      </c>
      <c r="BN27" s="160">
        <v>-36900</v>
      </c>
      <c r="BO27" s="160">
        <v>-42958</v>
      </c>
      <c r="BP27" s="160">
        <v>-79858</v>
      </c>
      <c r="BQ27" s="160">
        <v>-50565</v>
      </c>
      <c r="BR27" s="160">
        <v>-130423</v>
      </c>
      <c r="BS27" s="160">
        <v>-54943</v>
      </c>
      <c r="BT27" s="160">
        <v>-109697</v>
      </c>
      <c r="BU27" s="160">
        <v>-185366</v>
      </c>
      <c r="BV27" s="160">
        <v>-57398</v>
      </c>
      <c r="BW27" s="160">
        <v>-57595</v>
      </c>
      <c r="BX27" s="160">
        <v>-114993</v>
      </c>
      <c r="BY27" s="160">
        <v>-48863</v>
      </c>
      <c r="BZ27" s="160">
        <v>-163856</v>
      </c>
      <c r="CA27" s="160">
        <v>-72735</v>
      </c>
      <c r="CB27" s="160">
        <v>-128788</v>
      </c>
      <c r="CC27" s="160">
        <v>-236591</v>
      </c>
      <c r="CD27" s="160">
        <v>-92669</v>
      </c>
      <c r="CE27" s="160">
        <v>-103632</v>
      </c>
      <c r="CF27" s="160">
        <v>-196301</v>
      </c>
      <c r="CG27" s="160">
        <v>-87582</v>
      </c>
      <c r="CH27" s="160">
        <v>-283883</v>
      </c>
      <c r="CI27" s="160">
        <v>-86883</v>
      </c>
      <c r="CJ27" s="160">
        <v>-174570</v>
      </c>
      <c r="CK27" s="160">
        <v>-370766</v>
      </c>
      <c r="CL27" s="160">
        <v>-69494</v>
      </c>
      <c r="CM27" s="160">
        <v>-96450</v>
      </c>
      <c r="CN27" s="160">
        <v>-165944</v>
      </c>
      <c r="CO27" s="160">
        <v>-92735</v>
      </c>
      <c r="CP27" s="160">
        <v>-258679</v>
      </c>
      <c r="CQ27" s="160">
        <v>-85922</v>
      </c>
      <c r="CR27" s="160">
        <v>-178177</v>
      </c>
      <c r="CS27" s="160">
        <v>-344601</v>
      </c>
      <c r="CT27" s="160">
        <v>-120815</v>
      </c>
      <c r="CU27" s="160">
        <v>-326906</v>
      </c>
      <c r="CV27" s="160">
        <v>-447721</v>
      </c>
      <c r="CW27" s="160">
        <v>-86018</v>
      </c>
      <c r="CX27" s="160">
        <v>-533739</v>
      </c>
      <c r="CY27" s="160">
        <v>-101659</v>
      </c>
      <c r="CZ27" s="160">
        <v>-185619</v>
      </c>
      <c r="DA27" s="160">
        <v>-635398</v>
      </c>
      <c r="DB27" s="160">
        <v>-101571</v>
      </c>
      <c r="DC27" s="160">
        <v>-97024</v>
      </c>
      <c r="DD27" s="160">
        <v>-198595</v>
      </c>
      <c r="DE27" s="160">
        <v>-118093</v>
      </c>
      <c r="DF27" s="160">
        <v>-316688</v>
      </c>
      <c r="DG27" s="160">
        <v>-116711</v>
      </c>
      <c r="DH27" s="160">
        <v>-229789</v>
      </c>
      <c r="DI27" s="160">
        <v>-433399</v>
      </c>
      <c r="DJ27" s="160">
        <v>-156447</v>
      </c>
      <c r="DK27" s="160">
        <v>-158494</v>
      </c>
      <c r="DL27" s="160">
        <v>-314941</v>
      </c>
      <c r="DM27" s="160">
        <v>-131616</v>
      </c>
      <c r="DN27" s="160">
        <v>-446557</v>
      </c>
      <c r="DO27" s="160">
        <v>-189149</v>
      </c>
      <c r="DP27" s="160">
        <v>-317477</v>
      </c>
      <c r="DQ27" s="160">
        <v>-635706</v>
      </c>
      <c r="DR27" s="160">
        <v>-112152</v>
      </c>
      <c r="DS27" s="160">
        <v>-130685</v>
      </c>
      <c r="DT27" s="160">
        <v>-242837</v>
      </c>
      <c r="DU27" s="160">
        <v>-141171</v>
      </c>
      <c r="DV27" s="160">
        <v>-384008</v>
      </c>
      <c r="DW27" s="160">
        <v>-156907</v>
      </c>
      <c r="DX27" s="160">
        <v>-296337</v>
      </c>
      <c r="DY27" s="160">
        <v>-540915</v>
      </c>
      <c r="DZ27" s="160">
        <v>-134865</v>
      </c>
      <c r="EA27" s="160">
        <v>-152895</v>
      </c>
      <c r="EB27" s="160">
        <v>-287760</v>
      </c>
      <c r="EC27" s="160">
        <v>-183005</v>
      </c>
      <c r="ED27" s="160">
        <v>-470765</v>
      </c>
      <c r="EE27" s="160">
        <f t="shared" si="6"/>
        <v>-147739</v>
      </c>
      <c r="EF27" s="160">
        <f t="shared" si="7"/>
        <v>-330744</v>
      </c>
      <c r="EG27" s="160">
        <v>-618504</v>
      </c>
      <c r="EH27" s="160">
        <v>-129251</v>
      </c>
      <c r="EI27" s="160">
        <f t="shared" si="2"/>
        <v>-322013</v>
      </c>
      <c r="EJ27" s="160">
        <v>-451264</v>
      </c>
      <c r="EK27" s="160">
        <f t="shared" si="3"/>
        <v>-259831</v>
      </c>
      <c r="EL27" s="160">
        <v>-711095</v>
      </c>
      <c r="EM27" s="160">
        <f t="shared" si="4"/>
        <v>-595817</v>
      </c>
      <c r="EN27" s="160">
        <f t="shared" si="5"/>
        <v>-855648</v>
      </c>
      <c r="EO27" s="160">
        <v>-1306912</v>
      </c>
    </row>
    <row r="28" spans="1:145">
      <c r="A28" s="49" t="s">
        <v>554</v>
      </c>
      <c r="B28" s="160">
        <v>54567</v>
      </c>
      <c r="C28" s="160">
        <v>2947</v>
      </c>
      <c r="D28" s="160">
        <v>57514</v>
      </c>
      <c r="E28" s="160">
        <v>3987</v>
      </c>
      <c r="F28" s="160">
        <v>61501</v>
      </c>
      <c r="G28" s="160">
        <v>-44547</v>
      </c>
      <c r="H28" s="160">
        <v>-40560</v>
      </c>
      <c r="I28" s="160">
        <v>16954</v>
      </c>
      <c r="J28" s="160">
        <v>6418</v>
      </c>
      <c r="K28" s="160">
        <v>2643</v>
      </c>
      <c r="L28" s="160">
        <v>9061</v>
      </c>
      <c r="M28" s="160">
        <v>15023</v>
      </c>
      <c r="N28" s="160">
        <v>24084</v>
      </c>
      <c r="O28" s="160">
        <v>4603</v>
      </c>
      <c r="P28" s="160">
        <v>19626</v>
      </c>
      <c r="Q28" s="160">
        <v>28687</v>
      </c>
      <c r="R28" s="160">
        <v>2539</v>
      </c>
      <c r="S28" s="160">
        <v>3124</v>
      </c>
      <c r="T28" s="160">
        <v>5663</v>
      </c>
      <c r="U28" s="160">
        <v>3844</v>
      </c>
      <c r="V28" s="160">
        <v>9507</v>
      </c>
      <c r="W28" s="160">
        <v>1272</v>
      </c>
      <c r="X28" s="160">
        <v>5116</v>
      </c>
      <c r="Y28" s="160">
        <v>10779</v>
      </c>
      <c r="Z28" s="160">
        <v>5743</v>
      </c>
      <c r="AA28" s="160">
        <v>4757</v>
      </c>
      <c r="AB28" s="160">
        <v>10500</v>
      </c>
      <c r="AC28" s="160">
        <v>5747</v>
      </c>
      <c r="AD28" s="160">
        <v>16247</v>
      </c>
      <c r="AE28" s="160">
        <v>7428</v>
      </c>
      <c r="AF28" s="160">
        <v>13175</v>
      </c>
      <c r="AG28" s="160">
        <v>23675</v>
      </c>
      <c r="AH28" s="160">
        <v>6520</v>
      </c>
      <c r="AI28" s="160">
        <v>6318</v>
      </c>
      <c r="AJ28" s="160">
        <v>12838</v>
      </c>
      <c r="AK28" s="160">
        <v>6177</v>
      </c>
      <c r="AL28" s="160">
        <v>19015</v>
      </c>
      <c r="AM28" s="160">
        <v>7301</v>
      </c>
      <c r="AN28" s="160">
        <v>13478</v>
      </c>
      <c r="AO28" s="160">
        <v>26316</v>
      </c>
      <c r="AP28" s="160">
        <v>0</v>
      </c>
      <c r="AQ28" s="160">
        <v>0</v>
      </c>
      <c r="AR28" s="160">
        <v>0</v>
      </c>
      <c r="AS28" s="160">
        <v>0</v>
      </c>
      <c r="AT28" s="160">
        <v>0</v>
      </c>
      <c r="AU28" s="160">
        <v>0</v>
      </c>
      <c r="AV28" s="160">
        <v>0</v>
      </c>
      <c r="AW28" s="160">
        <v>0</v>
      </c>
      <c r="AX28" s="160">
        <v>0</v>
      </c>
      <c r="AY28" s="160">
        <v>0</v>
      </c>
      <c r="AZ28" s="160">
        <v>0</v>
      </c>
      <c r="BA28" s="160">
        <v>0</v>
      </c>
      <c r="BB28" s="160">
        <v>0</v>
      </c>
      <c r="BC28" s="160">
        <v>0</v>
      </c>
      <c r="BD28" s="160">
        <v>0</v>
      </c>
      <c r="BE28" s="160">
        <v>0</v>
      </c>
      <c r="BF28" s="160">
        <v>0</v>
      </c>
      <c r="BG28" s="160">
        <v>0</v>
      </c>
      <c r="BH28" s="160">
        <v>0</v>
      </c>
      <c r="BI28" s="160">
        <v>0</v>
      </c>
      <c r="BJ28" s="160">
        <v>0</v>
      </c>
      <c r="BK28" s="160">
        <v>0</v>
      </c>
      <c r="BL28" s="160">
        <v>0</v>
      </c>
      <c r="BM28" s="160">
        <v>0</v>
      </c>
      <c r="BN28" s="160">
        <v>0</v>
      </c>
      <c r="BO28" s="160">
        <v>0</v>
      </c>
      <c r="BP28" s="160">
        <v>0</v>
      </c>
      <c r="BQ28" s="160">
        <v>0</v>
      </c>
      <c r="BR28" s="160">
        <v>0</v>
      </c>
      <c r="BS28" s="160">
        <v>0</v>
      </c>
      <c r="BT28" s="160">
        <v>0</v>
      </c>
      <c r="BU28" s="160">
        <v>0</v>
      </c>
      <c r="BV28" s="160">
        <v>0</v>
      </c>
      <c r="BW28" s="160">
        <v>0</v>
      </c>
      <c r="BX28" s="160">
        <v>0</v>
      </c>
      <c r="BY28" s="160">
        <v>0</v>
      </c>
      <c r="BZ28" s="160">
        <v>0</v>
      </c>
      <c r="CA28" s="160">
        <v>0</v>
      </c>
      <c r="CB28" s="160">
        <v>0</v>
      </c>
      <c r="CC28" s="160">
        <v>0</v>
      </c>
      <c r="CD28" s="160">
        <v>0</v>
      </c>
      <c r="CE28" s="160">
        <v>0</v>
      </c>
      <c r="CF28" s="160">
        <v>0</v>
      </c>
      <c r="CG28" s="160">
        <v>0</v>
      </c>
      <c r="CH28" s="160">
        <v>0</v>
      </c>
      <c r="CI28" s="160">
        <v>0</v>
      </c>
      <c r="CJ28" s="160">
        <v>0</v>
      </c>
      <c r="CK28" s="160">
        <v>0</v>
      </c>
      <c r="CL28" s="160">
        <v>0</v>
      </c>
      <c r="CM28" s="160">
        <v>0</v>
      </c>
      <c r="CN28" s="160">
        <v>0</v>
      </c>
      <c r="CO28" s="160">
        <v>0</v>
      </c>
      <c r="CP28" s="160">
        <v>0</v>
      </c>
      <c r="CQ28" s="160">
        <v>0</v>
      </c>
      <c r="CR28" s="160">
        <v>0</v>
      </c>
      <c r="CS28" s="160">
        <v>0</v>
      </c>
      <c r="CT28" s="160"/>
      <c r="CU28" s="160">
        <v>0</v>
      </c>
      <c r="CV28" s="160">
        <v>0</v>
      </c>
      <c r="CW28" s="160">
        <v>0</v>
      </c>
      <c r="CX28" s="160">
        <v>0</v>
      </c>
      <c r="CY28" s="160">
        <v>0</v>
      </c>
      <c r="CZ28" s="160">
        <v>0</v>
      </c>
      <c r="DA28" s="160">
        <v>0</v>
      </c>
      <c r="DB28" s="160">
        <v>0</v>
      </c>
      <c r="DC28" s="160">
        <v>0</v>
      </c>
      <c r="DD28" s="160">
        <v>0</v>
      </c>
      <c r="DE28" s="160">
        <v>0</v>
      </c>
      <c r="DF28" s="160">
        <v>0</v>
      </c>
      <c r="DG28" s="160">
        <v>0</v>
      </c>
      <c r="DH28" s="160">
        <v>0</v>
      </c>
      <c r="DI28" s="160">
        <v>0</v>
      </c>
      <c r="DJ28" s="160">
        <v>0</v>
      </c>
      <c r="DK28" s="160">
        <v>0</v>
      </c>
      <c r="DL28" s="160">
        <v>0</v>
      </c>
      <c r="DM28" s="160">
        <v>0</v>
      </c>
      <c r="DN28" s="160">
        <v>0</v>
      </c>
      <c r="DO28" s="160">
        <v>0</v>
      </c>
      <c r="DP28" s="160">
        <v>0</v>
      </c>
      <c r="DQ28" s="160">
        <v>0</v>
      </c>
      <c r="DR28" s="160">
        <v>0</v>
      </c>
      <c r="DS28" s="160">
        <v>0</v>
      </c>
      <c r="DT28" s="160">
        <v>0</v>
      </c>
      <c r="DU28" s="160">
        <v>0</v>
      </c>
      <c r="DV28" s="160">
        <v>0</v>
      </c>
      <c r="DW28" s="160">
        <v>0</v>
      </c>
      <c r="DX28" s="160">
        <v>0</v>
      </c>
      <c r="DY28" s="160">
        <v>0</v>
      </c>
      <c r="DZ28" s="160">
        <v>0</v>
      </c>
      <c r="EA28" s="160">
        <v>0</v>
      </c>
      <c r="EB28" s="160">
        <v>0</v>
      </c>
      <c r="EC28" s="160">
        <v>0</v>
      </c>
      <c r="ED28" s="160">
        <v>0</v>
      </c>
      <c r="EE28" s="160">
        <v>0</v>
      </c>
      <c r="EF28" s="160">
        <v>0</v>
      </c>
      <c r="EG28" s="160">
        <v>0</v>
      </c>
      <c r="EH28" s="160">
        <v>0</v>
      </c>
      <c r="EI28" s="160">
        <f t="shared" si="2"/>
        <v>0</v>
      </c>
      <c r="EJ28" s="160">
        <v>0</v>
      </c>
      <c r="EK28" s="160">
        <f t="shared" si="3"/>
        <v>0</v>
      </c>
      <c r="EL28" s="160">
        <v>0</v>
      </c>
      <c r="EM28" s="160">
        <f t="shared" si="4"/>
        <v>0</v>
      </c>
      <c r="EN28" s="160">
        <f t="shared" si="5"/>
        <v>0</v>
      </c>
      <c r="EO28" s="160">
        <v>0</v>
      </c>
    </row>
    <row r="29" spans="1:145">
      <c r="A29" s="1" t="s">
        <v>555</v>
      </c>
      <c r="B29" s="161">
        <v>-1457</v>
      </c>
      <c r="C29" s="161">
        <v>39324</v>
      </c>
      <c r="D29" s="161">
        <v>37867</v>
      </c>
      <c r="E29" s="161">
        <v>111725</v>
      </c>
      <c r="F29" s="161">
        <v>149592</v>
      </c>
      <c r="G29" s="161">
        <v>166746</v>
      </c>
      <c r="H29" s="161">
        <v>278471</v>
      </c>
      <c r="I29" s="161">
        <v>316338</v>
      </c>
      <c r="J29" s="161">
        <v>122997</v>
      </c>
      <c r="K29" s="161">
        <v>85698</v>
      </c>
      <c r="L29" s="161">
        <v>208695</v>
      </c>
      <c r="M29" s="161">
        <v>101716</v>
      </c>
      <c r="N29" s="161">
        <v>310411</v>
      </c>
      <c r="O29" s="161">
        <v>169688</v>
      </c>
      <c r="P29" s="161">
        <v>271404</v>
      </c>
      <c r="Q29" s="161">
        <v>480099</v>
      </c>
      <c r="R29" s="161">
        <v>103283</v>
      </c>
      <c r="S29" s="161">
        <v>96882</v>
      </c>
      <c r="T29" s="161">
        <v>200165</v>
      </c>
      <c r="U29" s="161">
        <v>91756</v>
      </c>
      <c r="V29" s="161">
        <v>291921</v>
      </c>
      <c r="W29" s="161">
        <v>185803</v>
      </c>
      <c r="X29" s="161">
        <v>277559</v>
      </c>
      <c r="Y29" s="161">
        <v>477724</v>
      </c>
      <c r="Z29" s="161">
        <v>143325</v>
      </c>
      <c r="AA29" s="161">
        <v>130541</v>
      </c>
      <c r="AB29" s="161">
        <v>273866</v>
      </c>
      <c r="AC29" s="161">
        <v>100043</v>
      </c>
      <c r="AD29" s="161">
        <v>373909</v>
      </c>
      <c r="AE29" s="161">
        <v>173013</v>
      </c>
      <c r="AF29" s="161">
        <v>273056</v>
      </c>
      <c r="AG29" s="161">
        <v>546922</v>
      </c>
      <c r="AH29" s="161">
        <v>160685</v>
      </c>
      <c r="AI29" s="161">
        <v>135095</v>
      </c>
      <c r="AJ29" s="161">
        <v>295780</v>
      </c>
      <c r="AK29" s="161">
        <v>95798</v>
      </c>
      <c r="AL29" s="161">
        <v>391578</v>
      </c>
      <c r="AM29" s="161">
        <v>157489</v>
      </c>
      <c r="AN29" s="161">
        <v>253287</v>
      </c>
      <c r="AO29" s="161">
        <v>549067</v>
      </c>
      <c r="AP29" s="161">
        <v>141698</v>
      </c>
      <c r="AQ29" s="161">
        <v>138346</v>
      </c>
      <c r="AR29" s="161">
        <v>280044</v>
      </c>
      <c r="AS29" s="161">
        <v>164812</v>
      </c>
      <c r="AT29" s="161">
        <v>444856</v>
      </c>
      <c r="AU29" s="161">
        <v>188246</v>
      </c>
      <c r="AV29" s="161">
        <v>353058</v>
      </c>
      <c r="AW29" s="161">
        <v>633102</v>
      </c>
      <c r="AX29" s="161">
        <v>169228</v>
      </c>
      <c r="AY29" s="161">
        <v>142472</v>
      </c>
      <c r="AZ29" s="161">
        <v>311700</v>
      </c>
      <c r="BA29" s="161">
        <v>149728</v>
      </c>
      <c r="BB29" s="161">
        <v>461428</v>
      </c>
      <c r="BC29" s="161">
        <v>242811</v>
      </c>
      <c r="BD29" s="161">
        <v>395806.19102241402</v>
      </c>
      <c r="BE29" s="161">
        <v>704239</v>
      </c>
      <c r="BF29" s="161">
        <v>158666</v>
      </c>
      <c r="BG29" s="161">
        <v>164869</v>
      </c>
      <c r="BH29" s="161">
        <v>323535</v>
      </c>
      <c r="BI29" s="161">
        <v>229171</v>
      </c>
      <c r="BJ29" s="161">
        <v>552706</v>
      </c>
      <c r="BK29" s="161">
        <v>300561</v>
      </c>
      <c r="BL29" s="161">
        <v>521998</v>
      </c>
      <c r="BM29" s="161">
        <v>853267</v>
      </c>
      <c r="BN29" s="161">
        <v>181553</v>
      </c>
      <c r="BO29" s="161">
        <v>277487</v>
      </c>
      <c r="BP29" s="161">
        <v>459040</v>
      </c>
      <c r="BQ29" s="161">
        <v>326964</v>
      </c>
      <c r="BR29" s="161">
        <v>786004</v>
      </c>
      <c r="BS29" s="161">
        <v>361820</v>
      </c>
      <c r="BT29" s="161">
        <v>676845</v>
      </c>
      <c r="BU29" s="161">
        <v>1147824</v>
      </c>
      <c r="BV29" s="161">
        <v>331399</v>
      </c>
      <c r="BW29" s="161">
        <v>353466</v>
      </c>
      <c r="BX29" s="161">
        <v>684865</v>
      </c>
      <c r="BY29" s="161">
        <v>361970</v>
      </c>
      <c r="BZ29" s="161">
        <v>1046835</v>
      </c>
      <c r="CA29" s="161">
        <v>325457</v>
      </c>
      <c r="CB29" s="161">
        <v>675335</v>
      </c>
      <c r="CC29" s="161">
        <v>1372292</v>
      </c>
      <c r="CD29" s="161">
        <v>328182</v>
      </c>
      <c r="CE29" s="161">
        <v>300445</v>
      </c>
      <c r="CF29" s="161">
        <v>628627</v>
      </c>
      <c r="CG29" s="161">
        <v>299068</v>
      </c>
      <c r="CH29" s="161">
        <v>927695</v>
      </c>
      <c r="CI29" s="161">
        <v>275888</v>
      </c>
      <c r="CJ29" s="161">
        <v>564656</v>
      </c>
      <c r="CK29" s="161">
        <v>1203583</v>
      </c>
      <c r="CL29" s="161">
        <v>319054</v>
      </c>
      <c r="CM29" s="161">
        <v>323680</v>
      </c>
      <c r="CN29" s="161">
        <v>642734</v>
      </c>
      <c r="CO29" s="161">
        <v>278740</v>
      </c>
      <c r="CP29" s="161">
        <v>921474</v>
      </c>
      <c r="CQ29" s="161">
        <v>285093</v>
      </c>
      <c r="CR29" s="161">
        <v>541522</v>
      </c>
      <c r="CS29" s="161">
        <v>1206567</v>
      </c>
      <c r="CT29" s="161">
        <v>109020</v>
      </c>
      <c r="CU29" s="161">
        <v>168865</v>
      </c>
      <c r="CV29" s="161">
        <v>277885</v>
      </c>
      <c r="CW29" s="161">
        <v>318579</v>
      </c>
      <c r="CX29" s="161">
        <v>596464</v>
      </c>
      <c r="CY29" s="161">
        <v>367188</v>
      </c>
      <c r="CZ29" s="161">
        <v>644736</v>
      </c>
      <c r="DA29" s="161">
        <v>963652</v>
      </c>
      <c r="DB29" s="161">
        <v>187909</v>
      </c>
      <c r="DC29" s="161">
        <v>293487</v>
      </c>
      <c r="DD29" s="161">
        <v>481396</v>
      </c>
      <c r="DE29" s="161">
        <v>359940</v>
      </c>
      <c r="DF29" s="161">
        <v>841336</v>
      </c>
      <c r="DG29" s="161">
        <v>196998</v>
      </c>
      <c r="DH29" s="161">
        <v>504646</v>
      </c>
      <c r="DI29" s="161">
        <v>1038334</v>
      </c>
      <c r="DJ29" s="161">
        <v>312329</v>
      </c>
      <c r="DK29" s="161">
        <v>355048</v>
      </c>
      <c r="DL29" s="161">
        <v>667377</v>
      </c>
      <c r="DM29" s="161">
        <v>203683</v>
      </c>
      <c r="DN29" s="161">
        <v>871060</v>
      </c>
      <c r="DO29" s="161">
        <v>233795</v>
      </c>
      <c r="DP29" s="161">
        <v>372304</v>
      </c>
      <c r="DQ29" s="161">
        <v>1104855</v>
      </c>
      <c r="DR29" s="161">
        <v>182556</v>
      </c>
      <c r="DS29" s="161">
        <v>302430</v>
      </c>
      <c r="DT29" s="161">
        <v>484986</v>
      </c>
      <c r="DU29" s="161">
        <v>320291</v>
      </c>
      <c r="DV29" s="161">
        <v>805277</v>
      </c>
      <c r="DW29" s="161">
        <v>789357</v>
      </c>
      <c r="DX29" s="161">
        <v>1043119</v>
      </c>
      <c r="DY29" s="161">
        <v>1594634</v>
      </c>
      <c r="DZ29" s="161">
        <v>420683</v>
      </c>
      <c r="EA29" s="161">
        <v>442206</v>
      </c>
      <c r="EB29" s="161">
        <v>862889</v>
      </c>
      <c r="EC29" s="161">
        <v>503754</v>
      </c>
      <c r="ED29" s="161">
        <v>1366643</v>
      </c>
      <c r="EE29" s="161">
        <f>EG29-ED29</f>
        <v>416515</v>
      </c>
      <c r="EF29" s="161">
        <f>EG29-EB29</f>
        <v>920269</v>
      </c>
      <c r="EG29" s="161">
        <v>1783158</v>
      </c>
      <c r="EH29" s="161">
        <v>461132</v>
      </c>
      <c r="EI29" s="161">
        <f t="shared" si="2"/>
        <v>495164</v>
      </c>
      <c r="EJ29" s="161">
        <v>956296</v>
      </c>
      <c r="EK29" s="161">
        <f t="shared" si="3"/>
        <v>427811</v>
      </c>
      <c r="EL29" s="161">
        <v>1384107</v>
      </c>
      <c r="EM29" s="161">
        <f t="shared" si="4"/>
        <v>215061</v>
      </c>
      <c r="EN29" s="161">
        <f t="shared" si="5"/>
        <v>642872</v>
      </c>
      <c r="EO29" s="161">
        <v>1599168</v>
      </c>
    </row>
    <row r="30" spans="1:145" s="4" customFormat="1">
      <c r="A30" s="3" t="s">
        <v>556</v>
      </c>
      <c r="B30" s="161">
        <v>1608</v>
      </c>
      <c r="C30" s="161">
        <v>-904</v>
      </c>
      <c r="D30" s="161">
        <v>704</v>
      </c>
      <c r="E30" s="161">
        <v>-1180</v>
      </c>
      <c r="F30" s="161">
        <v>-476</v>
      </c>
      <c r="G30" s="161">
        <v>-3836</v>
      </c>
      <c r="H30" s="161">
        <v>-5016</v>
      </c>
      <c r="I30" s="161">
        <v>-4312</v>
      </c>
      <c r="J30" s="161">
        <v>-402</v>
      </c>
      <c r="K30" s="161">
        <v>-239</v>
      </c>
      <c r="L30" s="161">
        <v>-641</v>
      </c>
      <c r="M30" s="161">
        <v>-534</v>
      </c>
      <c r="N30" s="161">
        <v>-1175</v>
      </c>
      <c r="O30" s="161">
        <v>658</v>
      </c>
      <c r="P30" s="161">
        <v>124</v>
      </c>
      <c r="Q30" s="161">
        <v>-517</v>
      </c>
      <c r="R30" s="161">
        <v>-333</v>
      </c>
      <c r="S30" s="161">
        <v>-711</v>
      </c>
      <c r="T30" s="161">
        <v>-1044</v>
      </c>
      <c r="U30" s="161">
        <v>-1162</v>
      </c>
      <c r="V30" s="161">
        <v>-2206</v>
      </c>
      <c r="W30" s="161">
        <v>-651</v>
      </c>
      <c r="X30" s="161">
        <v>-1813</v>
      </c>
      <c r="Y30" s="161">
        <v>-2857</v>
      </c>
      <c r="Z30" s="161">
        <v>-514</v>
      </c>
      <c r="AA30" s="161">
        <v>-253</v>
      </c>
      <c r="AB30" s="161">
        <v>-767</v>
      </c>
      <c r="AC30" s="161">
        <v>-1660</v>
      </c>
      <c r="AD30" s="161">
        <v>-2427</v>
      </c>
      <c r="AE30" s="161">
        <v>-8</v>
      </c>
      <c r="AF30" s="161">
        <v>-1668</v>
      </c>
      <c r="AG30" s="161">
        <v>-2435</v>
      </c>
      <c r="AH30" s="161">
        <v>198</v>
      </c>
      <c r="AI30" s="161">
        <v>652</v>
      </c>
      <c r="AJ30" s="161">
        <v>850</v>
      </c>
      <c r="AK30" s="161">
        <v>-303</v>
      </c>
      <c r="AL30" s="161">
        <v>547</v>
      </c>
      <c r="AM30" s="161">
        <v>-288</v>
      </c>
      <c r="AN30" s="161">
        <v>-591</v>
      </c>
      <c r="AO30" s="161">
        <v>259</v>
      </c>
      <c r="AP30" s="161">
        <v>235</v>
      </c>
      <c r="AQ30" s="161">
        <v>-2587</v>
      </c>
      <c r="AR30" s="161">
        <v>-2352</v>
      </c>
      <c r="AS30" s="161">
        <v>10924</v>
      </c>
      <c r="AT30" s="161">
        <v>8572</v>
      </c>
      <c r="AU30" s="161">
        <v>-8572</v>
      </c>
      <c r="AV30" s="161">
        <v>2352</v>
      </c>
      <c r="AW30" s="161">
        <v>0</v>
      </c>
      <c r="AX30" s="161">
        <v>0</v>
      </c>
      <c r="AY30" s="161">
        <v>0</v>
      </c>
      <c r="AZ30" s="161">
        <v>0</v>
      </c>
      <c r="BA30" s="161">
        <v>0</v>
      </c>
      <c r="BB30" s="161">
        <v>0</v>
      </c>
      <c r="BC30" s="161">
        <v>0</v>
      </c>
      <c r="BD30" s="161">
        <v>-3267.1021799999999</v>
      </c>
      <c r="BE30" s="161">
        <v>0</v>
      </c>
      <c r="BF30" s="161">
        <v>0</v>
      </c>
      <c r="BG30" s="161">
        <v>0</v>
      </c>
      <c r="BH30" s="161">
        <v>0</v>
      </c>
      <c r="BI30" s="161">
        <v>0</v>
      </c>
      <c r="BJ30" s="161">
        <v>0</v>
      </c>
      <c r="BK30" s="161">
        <v>0</v>
      </c>
      <c r="BL30" s="161">
        <v>0</v>
      </c>
      <c r="BM30" s="161">
        <v>0</v>
      </c>
      <c r="BN30" s="161">
        <v>0</v>
      </c>
      <c r="BO30" s="161">
        <v>0</v>
      </c>
      <c r="BP30" s="161">
        <v>0</v>
      </c>
      <c r="BQ30" s="161">
        <v>0</v>
      </c>
      <c r="BR30" s="161">
        <v>0</v>
      </c>
      <c r="BS30" s="161">
        <v>0</v>
      </c>
      <c r="BT30" s="161">
        <v>0</v>
      </c>
      <c r="BU30" s="161">
        <v>0</v>
      </c>
      <c r="BV30" s="161">
        <v>0</v>
      </c>
      <c r="BW30" s="161">
        <v>0</v>
      </c>
      <c r="BX30" s="161">
        <v>0</v>
      </c>
      <c r="BY30" s="161">
        <v>0</v>
      </c>
      <c r="BZ30" s="161">
        <v>0</v>
      </c>
      <c r="CA30" s="161">
        <v>0</v>
      </c>
      <c r="CB30" s="161">
        <v>0</v>
      </c>
      <c r="CC30" s="161">
        <v>0</v>
      </c>
      <c r="CD30" s="161">
        <v>0</v>
      </c>
      <c r="CE30" s="161">
        <v>0</v>
      </c>
      <c r="CF30" s="161">
        <v>0</v>
      </c>
      <c r="CG30" s="161">
        <v>0</v>
      </c>
      <c r="CH30" s="161">
        <v>0</v>
      </c>
      <c r="CI30" s="161">
        <v>0</v>
      </c>
      <c r="CJ30" s="161">
        <v>0</v>
      </c>
      <c r="CK30" s="161">
        <v>0</v>
      </c>
      <c r="CL30" s="161">
        <v>0</v>
      </c>
      <c r="CM30" s="161">
        <v>0</v>
      </c>
      <c r="CN30" s="161">
        <v>0</v>
      </c>
      <c r="CO30" s="161">
        <v>0</v>
      </c>
      <c r="CP30" s="161">
        <v>0</v>
      </c>
      <c r="CQ30" s="161">
        <v>0</v>
      </c>
      <c r="CR30" s="161">
        <v>0</v>
      </c>
      <c r="CS30" s="161">
        <v>0</v>
      </c>
      <c r="CT30" s="161">
        <v>0</v>
      </c>
      <c r="CU30" s="161">
        <v>0</v>
      </c>
      <c r="CV30" s="161">
        <v>0</v>
      </c>
      <c r="CW30" s="161">
        <v>0</v>
      </c>
      <c r="CX30" s="161">
        <v>0</v>
      </c>
      <c r="CY30" s="161">
        <v>0</v>
      </c>
      <c r="CZ30" s="161">
        <v>0</v>
      </c>
      <c r="DA30" s="161">
        <v>0</v>
      </c>
      <c r="DB30" s="161">
        <v>0</v>
      </c>
      <c r="DC30" s="161">
        <v>0</v>
      </c>
      <c r="DD30" s="161">
        <v>0</v>
      </c>
      <c r="DE30" s="161">
        <v>0</v>
      </c>
      <c r="DF30" s="161">
        <v>0</v>
      </c>
      <c r="DG30" s="161">
        <v>0</v>
      </c>
      <c r="DH30" s="161">
        <v>0</v>
      </c>
      <c r="DI30" s="161">
        <v>0</v>
      </c>
      <c r="DJ30" s="161">
        <v>0</v>
      </c>
      <c r="DK30" s="161">
        <v>0</v>
      </c>
      <c r="DL30" s="161">
        <v>0</v>
      </c>
      <c r="DM30" s="161">
        <v>0</v>
      </c>
      <c r="DN30" s="161">
        <v>0</v>
      </c>
      <c r="DO30" s="161">
        <v>0</v>
      </c>
      <c r="DP30" s="161">
        <v>0</v>
      </c>
      <c r="DQ30" s="161">
        <v>0</v>
      </c>
      <c r="DR30" s="161">
        <v>0</v>
      </c>
      <c r="DS30" s="161">
        <v>0</v>
      </c>
      <c r="DT30" s="161">
        <v>0</v>
      </c>
      <c r="DU30" s="161">
        <v>0</v>
      </c>
      <c r="DV30" s="161">
        <v>0</v>
      </c>
      <c r="DW30" s="161">
        <v>0</v>
      </c>
      <c r="DX30" s="161">
        <v>0</v>
      </c>
      <c r="DY30" s="161">
        <v>0</v>
      </c>
      <c r="DZ30" s="161">
        <v>0</v>
      </c>
      <c r="EA30" s="161">
        <v>0</v>
      </c>
      <c r="EB30" s="161">
        <v>0</v>
      </c>
      <c r="EC30" s="161">
        <v>0</v>
      </c>
      <c r="ED30" s="161">
        <v>0</v>
      </c>
      <c r="EE30" s="161">
        <v>0</v>
      </c>
      <c r="EF30" s="161">
        <v>0</v>
      </c>
      <c r="EG30" s="161">
        <v>0</v>
      </c>
      <c r="EH30" s="161">
        <v>0</v>
      </c>
      <c r="EI30" s="161">
        <f t="shared" si="2"/>
        <v>0</v>
      </c>
      <c r="EJ30" s="161">
        <v>0</v>
      </c>
      <c r="EK30" s="161">
        <f t="shared" si="3"/>
        <v>0</v>
      </c>
      <c r="EL30" s="161">
        <v>0</v>
      </c>
      <c r="EM30" s="161">
        <f t="shared" si="4"/>
        <v>0</v>
      </c>
      <c r="EN30" s="161">
        <f t="shared" si="5"/>
        <v>0</v>
      </c>
      <c r="EO30" s="161">
        <v>0</v>
      </c>
    </row>
    <row r="31" spans="1:145" s="1" customFormat="1">
      <c r="A31" s="61" t="s">
        <v>477</v>
      </c>
      <c r="B31" s="160">
        <v>-3065</v>
      </c>
      <c r="C31" s="160">
        <v>402</v>
      </c>
      <c r="D31" s="160">
        <v>-2663</v>
      </c>
      <c r="E31" s="160">
        <v>714</v>
      </c>
      <c r="F31" s="160">
        <v>-1949</v>
      </c>
      <c r="G31" s="160">
        <v>5911</v>
      </c>
      <c r="H31" s="160">
        <v>6625</v>
      </c>
      <c r="I31" s="160">
        <v>3962</v>
      </c>
      <c r="J31" s="160">
        <v>914</v>
      </c>
      <c r="K31" s="160">
        <v>562</v>
      </c>
      <c r="L31" s="160">
        <v>1476</v>
      </c>
      <c r="M31" s="160">
        <v>980</v>
      </c>
      <c r="N31" s="160">
        <v>2456</v>
      </c>
      <c r="O31" s="160">
        <v>1478</v>
      </c>
      <c r="P31" s="160">
        <v>2458</v>
      </c>
      <c r="Q31" s="160">
        <v>3934</v>
      </c>
      <c r="R31" s="160">
        <v>1463</v>
      </c>
      <c r="S31" s="160">
        <v>641</v>
      </c>
      <c r="T31" s="160">
        <v>2104</v>
      </c>
      <c r="U31" s="160">
        <v>496</v>
      </c>
      <c r="V31" s="160">
        <v>2600</v>
      </c>
      <c r="W31" s="160">
        <v>969</v>
      </c>
      <c r="X31" s="160">
        <v>1465</v>
      </c>
      <c r="Y31" s="160">
        <v>3569</v>
      </c>
      <c r="Z31" s="160">
        <v>518</v>
      </c>
      <c r="AA31" s="160">
        <v>1569</v>
      </c>
      <c r="AB31" s="160">
        <v>2087</v>
      </c>
      <c r="AC31" s="160">
        <v>471</v>
      </c>
      <c r="AD31" s="160">
        <v>2558</v>
      </c>
      <c r="AE31" s="160">
        <v>1116</v>
      </c>
      <c r="AF31" s="160">
        <v>1587</v>
      </c>
      <c r="AG31" s="160">
        <v>3674</v>
      </c>
      <c r="AH31" s="160">
        <v>1551</v>
      </c>
      <c r="AI31" s="160">
        <v>2517</v>
      </c>
      <c r="AJ31" s="160">
        <v>4068</v>
      </c>
      <c r="AK31" s="160">
        <v>1195</v>
      </c>
      <c r="AL31" s="160">
        <v>5263</v>
      </c>
      <c r="AM31" s="160">
        <v>1171</v>
      </c>
      <c r="AN31" s="160">
        <v>2366</v>
      </c>
      <c r="AO31" s="160">
        <v>6434</v>
      </c>
      <c r="AP31" s="160">
        <v>0</v>
      </c>
      <c r="AQ31" s="160">
        <v>0</v>
      </c>
      <c r="AR31" s="160">
        <v>0</v>
      </c>
      <c r="AS31" s="160">
        <v>0</v>
      </c>
      <c r="AT31" s="160">
        <v>0</v>
      </c>
      <c r="AU31" s="160">
        <v>0</v>
      </c>
      <c r="AV31" s="160">
        <v>0</v>
      </c>
      <c r="AW31" s="160">
        <v>0</v>
      </c>
      <c r="AX31" s="160">
        <v>0</v>
      </c>
      <c r="AY31" s="160">
        <v>0</v>
      </c>
      <c r="AZ31" s="160">
        <v>0</v>
      </c>
      <c r="BA31" s="160">
        <v>0</v>
      </c>
      <c r="BB31" s="160">
        <v>0</v>
      </c>
      <c r="BC31" s="160">
        <v>0</v>
      </c>
      <c r="BD31" s="160">
        <v>0</v>
      </c>
      <c r="BE31" s="160">
        <v>0</v>
      </c>
      <c r="BF31" s="160">
        <v>0</v>
      </c>
      <c r="BG31" s="160">
        <v>0</v>
      </c>
      <c r="BH31" s="160">
        <v>0</v>
      </c>
      <c r="BI31" s="160">
        <v>0</v>
      </c>
      <c r="BJ31" s="160">
        <v>0</v>
      </c>
      <c r="BK31" s="160">
        <v>0</v>
      </c>
      <c r="BL31" s="160">
        <v>0</v>
      </c>
      <c r="BM31" s="160">
        <v>0</v>
      </c>
      <c r="BN31" s="160">
        <v>0</v>
      </c>
      <c r="BO31" s="160">
        <v>0</v>
      </c>
      <c r="BP31" s="160">
        <v>0</v>
      </c>
      <c r="BQ31" s="160">
        <v>0</v>
      </c>
      <c r="BR31" s="160">
        <v>0</v>
      </c>
      <c r="BS31" s="160">
        <v>0</v>
      </c>
      <c r="BT31" s="160">
        <v>0</v>
      </c>
      <c r="BU31" s="160">
        <v>0</v>
      </c>
      <c r="BV31" s="160">
        <v>0</v>
      </c>
      <c r="BW31" s="160">
        <v>0</v>
      </c>
      <c r="BX31" s="160">
        <v>0</v>
      </c>
      <c r="BY31" s="160">
        <v>0</v>
      </c>
      <c r="BZ31" s="160">
        <v>0</v>
      </c>
      <c r="CA31" s="160">
        <v>0</v>
      </c>
      <c r="CB31" s="160">
        <v>0</v>
      </c>
      <c r="CC31" s="160">
        <v>0</v>
      </c>
      <c r="CD31" s="160">
        <v>0</v>
      </c>
      <c r="CE31" s="160">
        <v>0</v>
      </c>
      <c r="CF31" s="160">
        <v>0</v>
      </c>
      <c r="CG31" s="160">
        <v>0</v>
      </c>
      <c r="CH31" s="160">
        <v>0</v>
      </c>
      <c r="CI31" s="160">
        <v>0</v>
      </c>
      <c r="CJ31" s="160">
        <v>0</v>
      </c>
      <c r="CK31" s="160">
        <v>0</v>
      </c>
      <c r="CL31" s="160">
        <v>0</v>
      </c>
      <c r="CM31" s="160">
        <v>0</v>
      </c>
      <c r="CN31" s="160">
        <v>0</v>
      </c>
      <c r="CO31" s="160">
        <v>0</v>
      </c>
      <c r="CP31" s="160">
        <v>0</v>
      </c>
      <c r="CQ31" s="160">
        <v>0</v>
      </c>
      <c r="CR31" s="160">
        <v>0</v>
      </c>
      <c r="CS31" s="160">
        <v>0</v>
      </c>
      <c r="CT31" s="160">
        <v>0</v>
      </c>
      <c r="CU31" s="160">
        <v>0</v>
      </c>
      <c r="CV31" s="160">
        <v>0</v>
      </c>
      <c r="CW31" s="160">
        <v>0</v>
      </c>
      <c r="CX31" s="160">
        <v>0</v>
      </c>
      <c r="CY31" s="160">
        <v>0</v>
      </c>
      <c r="CZ31" s="160">
        <v>0</v>
      </c>
      <c r="DA31" s="160">
        <v>0</v>
      </c>
      <c r="DB31" s="160">
        <v>0</v>
      </c>
      <c r="DC31" s="160">
        <v>0</v>
      </c>
      <c r="DD31" s="160">
        <v>0</v>
      </c>
      <c r="DE31" s="160">
        <v>0</v>
      </c>
      <c r="DF31" s="160">
        <v>0</v>
      </c>
      <c r="DG31" s="160">
        <v>0</v>
      </c>
      <c r="DH31" s="160">
        <v>0</v>
      </c>
      <c r="DI31" s="160">
        <v>0</v>
      </c>
      <c r="DJ31" s="160">
        <v>0</v>
      </c>
      <c r="DK31" s="160">
        <v>0</v>
      </c>
      <c r="DL31" s="160">
        <v>0</v>
      </c>
      <c r="DM31" s="160">
        <v>0</v>
      </c>
      <c r="DN31" s="160">
        <v>0</v>
      </c>
      <c r="DO31" s="160">
        <v>0</v>
      </c>
      <c r="DP31" s="160">
        <v>0</v>
      </c>
      <c r="DQ31" s="160">
        <v>0</v>
      </c>
      <c r="DR31" s="160">
        <v>0</v>
      </c>
      <c r="DS31" s="160">
        <v>0</v>
      </c>
      <c r="DT31" s="160">
        <v>0</v>
      </c>
      <c r="DU31" s="160">
        <v>0</v>
      </c>
      <c r="DV31" s="160">
        <v>0</v>
      </c>
      <c r="DW31" s="160">
        <v>0</v>
      </c>
      <c r="DX31" s="160">
        <v>0</v>
      </c>
      <c r="DY31" s="160">
        <v>0</v>
      </c>
      <c r="DZ31" s="160">
        <v>0</v>
      </c>
      <c r="EA31" s="160">
        <v>0</v>
      </c>
      <c r="EB31" s="160">
        <v>0</v>
      </c>
      <c r="EC31" s="160">
        <v>0</v>
      </c>
      <c r="ED31" s="160">
        <v>0</v>
      </c>
      <c r="EE31" s="160">
        <v>0</v>
      </c>
      <c r="EF31" s="160">
        <v>0</v>
      </c>
      <c r="EG31" s="160">
        <v>0</v>
      </c>
      <c r="EH31" s="160">
        <v>0</v>
      </c>
      <c r="EI31" s="160">
        <f t="shared" si="2"/>
        <v>0</v>
      </c>
      <c r="EJ31" s="160">
        <v>0</v>
      </c>
      <c r="EK31" s="160">
        <f t="shared" si="3"/>
        <v>0</v>
      </c>
      <c r="EL31" s="160">
        <v>0</v>
      </c>
      <c r="EM31" s="160">
        <f t="shared" si="4"/>
        <v>0</v>
      </c>
      <c r="EN31" s="160">
        <f t="shared" si="5"/>
        <v>0</v>
      </c>
      <c r="EO31" s="160">
        <v>0</v>
      </c>
    </row>
    <row r="32" spans="1:145" s="3" customFormat="1">
      <c r="A32" s="61" t="s">
        <v>557</v>
      </c>
      <c r="B32" s="160">
        <v>53110</v>
      </c>
      <c r="C32" s="160">
        <v>-1306</v>
      </c>
      <c r="D32" s="160">
        <v>51804</v>
      </c>
      <c r="E32" s="160">
        <v>-1894</v>
      </c>
      <c r="F32" s="160">
        <v>49910</v>
      </c>
      <c r="G32" s="160">
        <v>-58184</v>
      </c>
      <c r="H32" s="160">
        <v>-60078</v>
      </c>
      <c r="I32" s="160">
        <v>-8274</v>
      </c>
      <c r="J32" s="160">
        <v>-1316</v>
      </c>
      <c r="K32" s="160">
        <v>-801</v>
      </c>
      <c r="L32" s="160">
        <v>-2117</v>
      </c>
      <c r="M32" s="160">
        <v>-1514</v>
      </c>
      <c r="N32" s="160">
        <v>-3631</v>
      </c>
      <c r="O32" s="160">
        <v>-820</v>
      </c>
      <c r="P32" s="160">
        <v>-2334</v>
      </c>
      <c r="Q32" s="160">
        <v>-4451</v>
      </c>
      <c r="R32" s="160">
        <v>-1796</v>
      </c>
      <c r="S32" s="160">
        <v>-1352</v>
      </c>
      <c r="T32" s="160">
        <v>-3148</v>
      </c>
      <c r="U32" s="160">
        <v>-1658</v>
      </c>
      <c r="V32" s="160">
        <v>-4806</v>
      </c>
      <c r="W32" s="160">
        <v>-1620</v>
      </c>
      <c r="X32" s="160">
        <v>-3278</v>
      </c>
      <c r="Y32" s="160">
        <v>-6426</v>
      </c>
      <c r="Z32" s="160">
        <v>-1032</v>
      </c>
      <c r="AA32" s="160">
        <v>-1822</v>
      </c>
      <c r="AB32" s="160">
        <v>-2854</v>
      </c>
      <c r="AC32" s="160">
        <v>-2131</v>
      </c>
      <c r="AD32" s="160">
        <v>-4985</v>
      </c>
      <c r="AE32" s="160">
        <v>-1124</v>
      </c>
      <c r="AF32" s="160">
        <v>-3255</v>
      </c>
      <c r="AG32" s="160">
        <v>-6109</v>
      </c>
      <c r="AH32" s="160">
        <v>-1353</v>
      </c>
      <c r="AI32" s="160">
        <v>-1865</v>
      </c>
      <c r="AJ32" s="160">
        <v>-3218</v>
      </c>
      <c r="AK32" s="160">
        <v>-1498</v>
      </c>
      <c r="AL32" s="160">
        <v>-4716</v>
      </c>
      <c r="AM32" s="160">
        <v>-1459</v>
      </c>
      <c r="AN32" s="160">
        <v>-2957</v>
      </c>
      <c r="AO32" s="160">
        <v>-6175</v>
      </c>
      <c r="AP32" s="160">
        <v>0</v>
      </c>
      <c r="AQ32" s="160">
        <v>0</v>
      </c>
      <c r="AR32" s="160">
        <v>0</v>
      </c>
      <c r="AS32" s="160">
        <v>0</v>
      </c>
      <c r="AT32" s="160">
        <v>0</v>
      </c>
      <c r="AU32" s="160">
        <v>0</v>
      </c>
      <c r="AV32" s="160">
        <v>0</v>
      </c>
      <c r="AW32" s="160">
        <v>0</v>
      </c>
      <c r="AX32" s="160">
        <v>0</v>
      </c>
      <c r="AY32" s="160">
        <v>0</v>
      </c>
      <c r="AZ32" s="160">
        <v>0</v>
      </c>
      <c r="BA32" s="160">
        <v>0</v>
      </c>
      <c r="BB32" s="160">
        <v>0</v>
      </c>
      <c r="BC32" s="160">
        <v>0</v>
      </c>
      <c r="BD32" s="160">
        <v>0</v>
      </c>
      <c r="BE32" s="160">
        <v>0</v>
      </c>
      <c r="BF32" s="160">
        <v>0</v>
      </c>
      <c r="BG32" s="160">
        <v>0</v>
      </c>
      <c r="BH32" s="160">
        <v>0</v>
      </c>
      <c r="BI32" s="160">
        <v>0</v>
      </c>
      <c r="BJ32" s="160">
        <v>0</v>
      </c>
      <c r="BK32" s="160">
        <v>0</v>
      </c>
      <c r="BL32" s="160">
        <v>0</v>
      </c>
      <c r="BM32" s="160">
        <v>0</v>
      </c>
      <c r="BN32" s="160">
        <v>0</v>
      </c>
      <c r="BO32" s="160">
        <v>0</v>
      </c>
      <c r="BP32" s="160">
        <v>0</v>
      </c>
      <c r="BQ32" s="160">
        <v>0</v>
      </c>
      <c r="BR32" s="160">
        <v>0</v>
      </c>
      <c r="BS32" s="160">
        <v>0</v>
      </c>
      <c r="BT32" s="160">
        <v>0</v>
      </c>
      <c r="BU32" s="160">
        <v>0</v>
      </c>
      <c r="BV32" s="160">
        <v>0</v>
      </c>
      <c r="BW32" s="160">
        <v>0</v>
      </c>
      <c r="BX32" s="160">
        <v>0</v>
      </c>
      <c r="BY32" s="160">
        <v>0</v>
      </c>
      <c r="BZ32" s="160">
        <v>0</v>
      </c>
      <c r="CA32" s="160">
        <v>0</v>
      </c>
      <c r="CB32" s="160">
        <v>0</v>
      </c>
      <c r="CC32" s="160">
        <v>0</v>
      </c>
      <c r="CD32" s="160">
        <v>0</v>
      </c>
      <c r="CE32" s="160">
        <v>0</v>
      </c>
      <c r="CF32" s="160">
        <v>0</v>
      </c>
      <c r="CG32" s="160">
        <v>0</v>
      </c>
      <c r="CH32" s="160">
        <v>0</v>
      </c>
      <c r="CI32" s="160">
        <v>0</v>
      </c>
      <c r="CJ32" s="160">
        <v>0</v>
      </c>
      <c r="CK32" s="160">
        <v>0</v>
      </c>
      <c r="CL32" s="160">
        <v>0</v>
      </c>
      <c r="CM32" s="160">
        <v>0</v>
      </c>
      <c r="CN32" s="160">
        <v>0</v>
      </c>
      <c r="CO32" s="160">
        <v>0</v>
      </c>
      <c r="CP32" s="160">
        <v>0</v>
      </c>
      <c r="CQ32" s="160">
        <v>0</v>
      </c>
      <c r="CR32" s="160">
        <v>0</v>
      </c>
      <c r="CS32" s="160">
        <v>0</v>
      </c>
      <c r="CT32" s="160">
        <v>0</v>
      </c>
      <c r="CU32" s="160">
        <v>0</v>
      </c>
      <c r="CV32" s="160">
        <v>0</v>
      </c>
      <c r="CW32" s="160">
        <v>0</v>
      </c>
      <c r="CX32" s="160">
        <v>0</v>
      </c>
      <c r="CY32" s="160">
        <v>0</v>
      </c>
      <c r="CZ32" s="160">
        <v>0</v>
      </c>
      <c r="DA32" s="160">
        <v>0</v>
      </c>
      <c r="DB32" s="160">
        <v>0</v>
      </c>
      <c r="DC32" s="160">
        <v>0</v>
      </c>
      <c r="DD32" s="160">
        <v>0</v>
      </c>
      <c r="DE32" s="160">
        <v>0</v>
      </c>
      <c r="DF32" s="160">
        <v>0</v>
      </c>
      <c r="DG32" s="160">
        <v>0</v>
      </c>
      <c r="DH32" s="160">
        <v>0</v>
      </c>
      <c r="DI32" s="160">
        <v>0</v>
      </c>
      <c r="DJ32" s="160">
        <v>0</v>
      </c>
      <c r="DK32" s="160">
        <v>0</v>
      </c>
      <c r="DL32" s="160">
        <v>0</v>
      </c>
      <c r="DM32" s="160">
        <v>0</v>
      </c>
      <c r="DN32" s="160">
        <v>0</v>
      </c>
      <c r="DO32" s="160">
        <v>0</v>
      </c>
      <c r="DP32" s="160">
        <v>0</v>
      </c>
      <c r="DQ32" s="160">
        <v>0</v>
      </c>
      <c r="DR32" s="160">
        <v>0</v>
      </c>
      <c r="DS32" s="160">
        <v>0</v>
      </c>
      <c r="DT32" s="160">
        <v>0</v>
      </c>
      <c r="DU32" s="160">
        <v>0</v>
      </c>
      <c r="DV32" s="160">
        <v>0</v>
      </c>
      <c r="DW32" s="160">
        <v>0</v>
      </c>
      <c r="DX32" s="160">
        <v>0</v>
      </c>
      <c r="DY32" s="160">
        <v>0</v>
      </c>
      <c r="DZ32" s="160">
        <v>0</v>
      </c>
      <c r="EA32" s="160">
        <v>0</v>
      </c>
      <c r="EB32" s="160">
        <v>0</v>
      </c>
      <c r="EC32" s="160">
        <v>0</v>
      </c>
      <c r="ED32" s="160">
        <v>0</v>
      </c>
      <c r="EE32" s="160">
        <v>0</v>
      </c>
      <c r="EF32" s="160">
        <v>0</v>
      </c>
      <c r="EG32" s="160">
        <v>0</v>
      </c>
      <c r="EH32" s="160">
        <v>0</v>
      </c>
      <c r="EI32" s="160">
        <f t="shared" si="2"/>
        <v>0</v>
      </c>
      <c r="EJ32" s="160">
        <v>0</v>
      </c>
      <c r="EK32" s="160">
        <f t="shared" si="3"/>
        <v>0</v>
      </c>
      <c r="EL32" s="160">
        <v>0</v>
      </c>
      <c r="EM32" s="160">
        <f t="shared" si="4"/>
        <v>0</v>
      </c>
      <c r="EN32" s="160">
        <f t="shared" si="5"/>
        <v>0</v>
      </c>
      <c r="EO32" s="160">
        <v>0</v>
      </c>
    </row>
    <row r="33" spans="1:145" s="37" customFormat="1">
      <c r="A33" s="26" t="s">
        <v>558</v>
      </c>
      <c r="B33" s="161">
        <v>-18730</v>
      </c>
      <c r="C33" s="161">
        <v>38420</v>
      </c>
      <c r="D33" s="161">
        <v>19690</v>
      </c>
      <c r="E33" s="161">
        <v>110545</v>
      </c>
      <c r="F33" s="161">
        <v>130235</v>
      </c>
      <c r="G33" s="161">
        <v>181791</v>
      </c>
      <c r="H33" s="161">
        <v>292336</v>
      </c>
      <c r="I33" s="161">
        <v>312026</v>
      </c>
      <c r="J33" s="161">
        <v>122595</v>
      </c>
      <c r="K33" s="161">
        <v>85459</v>
      </c>
      <c r="L33" s="161">
        <v>208054</v>
      </c>
      <c r="M33" s="161">
        <v>101182</v>
      </c>
      <c r="N33" s="161">
        <v>309236</v>
      </c>
      <c r="O33" s="161">
        <v>170346</v>
      </c>
      <c r="P33" s="161">
        <v>271528</v>
      </c>
      <c r="Q33" s="161">
        <v>479582</v>
      </c>
      <c r="R33" s="161">
        <v>102950</v>
      </c>
      <c r="S33" s="161">
        <v>96171</v>
      </c>
      <c r="T33" s="161">
        <v>199121</v>
      </c>
      <c r="U33" s="161">
        <v>90594</v>
      </c>
      <c r="V33" s="161">
        <v>289715</v>
      </c>
      <c r="W33" s="161">
        <v>185152</v>
      </c>
      <c r="X33" s="161">
        <v>275746</v>
      </c>
      <c r="Y33" s="161">
        <v>474867</v>
      </c>
      <c r="Z33" s="161">
        <v>142811</v>
      </c>
      <c r="AA33" s="161">
        <v>130288</v>
      </c>
      <c r="AB33" s="161">
        <v>273099</v>
      </c>
      <c r="AC33" s="161">
        <v>98383</v>
      </c>
      <c r="AD33" s="161">
        <v>371482</v>
      </c>
      <c r="AE33" s="161">
        <v>173005</v>
      </c>
      <c r="AF33" s="161">
        <v>271388</v>
      </c>
      <c r="AG33" s="161">
        <v>544487</v>
      </c>
      <c r="AH33" s="161">
        <v>160883</v>
      </c>
      <c r="AI33" s="161">
        <v>135747</v>
      </c>
      <c r="AJ33" s="161">
        <v>296630</v>
      </c>
      <c r="AK33" s="161">
        <v>95495</v>
      </c>
      <c r="AL33" s="161">
        <v>392125</v>
      </c>
      <c r="AM33" s="161">
        <v>157201</v>
      </c>
      <c r="AN33" s="161">
        <v>252696</v>
      </c>
      <c r="AO33" s="161">
        <v>549326</v>
      </c>
      <c r="AP33" s="161">
        <v>141933</v>
      </c>
      <c r="AQ33" s="161">
        <v>135759</v>
      </c>
      <c r="AR33" s="161">
        <v>277692</v>
      </c>
      <c r="AS33" s="161">
        <v>175736</v>
      </c>
      <c r="AT33" s="161">
        <v>453428</v>
      </c>
      <c r="AU33" s="161">
        <v>179674</v>
      </c>
      <c r="AV33" s="161">
        <v>355410</v>
      </c>
      <c r="AW33" s="161">
        <v>633102</v>
      </c>
      <c r="AX33" s="161">
        <v>169228</v>
      </c>
      <c r="AY33" s="161">
        <v>142472</v>
      </c>
      <c r="AZ33" s="161">
        <v>311700</v>
      </c>
      <c r="BA33" s="161">
        <v>149728</v>
      </c>
      <c r="BB33" s="161">
        <v>461428</v>
      </c>
      <c r="BC33" s="161">
        <v>242811</v>
      </c>
      <c r="BD33" s="161">
        <v>392539.08884241403</v>
      </c>
      <c r="BE33" s="161">
        <v>704239</v>
      </c>
      <c r="BF33" s="161">
        <v>158666</v>
      </c>
      <c r="BG33" s="161">
        <v>164869</v>
      </c>
      <c r="BH33" s="161">
        <v>323535</v>
      </c>
      <c r="BI33" s="161">
        <v>229171</v>
      </c>
      <c r="BJ33" s="161">
        <v>552706</v>
      </c>
      <c r="BK33" s="161">
        <v>300561</v>
      </c>
      <c r="BL33" s="161">
        <v>521998</v>
      </c>
      <c r="BM33" s="161">
        <v>853267</v>
      </c>
      <c r="BN33" s="161">
        <v>181553</v>
      </c>
      <c r="BO33" s="161">
        <v>277487</v>
      </c>
      <c r="BP33" s="161">
        <v>459040</v>
      </c>
      <c r="BQ33" s="161">
        <v>326964</v>
      </c>
      <c r="BR33" s="161">
        <v>786004</v>
      </c>
      <c r="BS33" s="161">
        <v>361820</v>
      </c>
      <c r="BT33" s="161">
        <v>676845</v>
      </c>
      <c r="BU33" s="161">
        <v>1147824</v>
      </c>
      <c r="BV33" s="161">
        <v>331399</v>
      </c>
      <c r="BW33" s="161">
        <v>353466</v>
      </c>
      <c r="BX33" s="161">
        <v>684865</v>
      </c>
      <c r="BY33" s="161">
        <v>361970</v>
      </c>
      <c r="BZ33" s="161">
        <v>1046835</v>
      </c>
      <c r="CA33" s="161">
        <v>325457</v>
      </c>
      <c r="CB33" s="161">
        <v>675335</v>
      </c>
      <c r="CC33" s="161">
        <v>1372292</v>
      </c>
      <c r="CD33" s="161">
        <v>328182</v>
      </c>
      <c r="CE33" s="161">
        <v>300445</v>
      </c>
      <c r="CF33" s="161">
        <v>628627</v>
      </c>
      <c r="CG33" s="161">
        <v>299068</v>
      </c>
      <c r="CH33" s="161">
        <v>927695</v>
      </c>
      <c r="CI33" s="161">
        <v>275888</v>
      </c>
      <c r="CJ33" s="161">
        <v>564656</v>
      </c>
      <c r="CK33" s="161">
        <v>1203583</v>
      </c>
      <c r="CL33" s="161">
        <v>319054</v>
      </c>
      <c r="CM33" s="161">
        <v>323680</v>
      </c>
      <c r="CN33" s="161">
        <v>642734</v>
      </c>
      <c r="CO33" s="161">
        <v>278740</v>
      </c>
      <c r="CP33" s="161">
        <v>921474</v>
      </c>
      <c r="CQ33" s="161">
        <v>285093</v>
      </c>
      <c r="CR33" s="161">
        <v>541522</v>
      </c>
      <c r="CS33" s="161">
        <v>1206567</v>
      </c>
      <c r="CT33" s="161">
        <v>109020</v>
      </c>
      <c r="CU33" s="161">
        <v>168865</v>
      </c>
      <c r="CV33" s="161">
        <v>277885</v>
      </c>
      <c r="CW33" s="161">
        <v>318579</v>
      </c>
      <c r="CX33" s="161">
        <v>596464</v>
      </c>
      <c r="CY33" s="161">
        <v>367188</v>
      </c>
      <c r="CZ33" s="161">
        <v>644736</v>
      </c>
      <c r="DA33" s="161">
        <v>963652</v>
      </c>
      <c r="DB33" s="161">
        <v>187909</v>
      </c>
      <c r="DC33" s="161">
        <v>293487</v>
      </c>
      <c r="DD33" s="161">
        <v>481396</v>
      </c>
      <c r="DE33" s="161">
        <v>359940</v>
      </c>
      <c r="DF33" s="161">
        <v>841336</v>
      </c>
      <c r="DG33" s="161">
        <v>196998</v>
      </c>
      <c r="DH33" s="161">
        <v>504646</v>
      </c>
      <c r="DI33" s="161">
        <v>1038334</v>
      </c>
      <c r="DJ33" s="161">
        <v>312329</v>
      </c>
      <c r="DK33" s="161">
        <v>355048</v>
      </c>
      <c r="DL33" s="161">
        <v>667377</v>
      </c>
      <c r="DM33" s="161">
        <v>203683</v>
      </c>
      <c r="DN33" s="161">
        <v>871060</v>
      </c>
      <c r="DO33" s="161">
        <v>233795</v>
      </c>
      <c r="DP33" s="161">
        <v>372304</v>
      </c>
      <c r="DQ33" s="161">
        <v>1104855</v>
      </c>
      <c r="DR33" s="161">
        <v>182556</v>
      </c>
      <c r="DS33" s="161">
        <v>302430</v>
      </c>
      <c r="DT33" s="161">
        <v>484986</v>
      </c>
      <c r="DU33" s="161">
        <v>320291</v>
      </c>
      <c r="DV33" s="161">
        <v>805277</v>
      </c>
      <c r="DW33" s="161">
        <v>789357</v>
      </c>
      <c r="DX33" s="161">
        <v>1043119</v>
      </c>
      <c r="DY33" s="161">
        <v>1594634</v>
      </c>
      <c r="DZ33" s="161">
        <v>420683</v>
      </c>
      <c r="EA33" s="161">
        <v>442206</v>
      </c>
      <c r="EB33" s="161">
        <v>862889</v>
      </c>
      <c r="EC33" s="161">
        <v>503754</v>
      </c>
      <c r="ED33" s="161">
        <v>1366643</v>
      </c>
      <c r="EE33" s="161">
        <f>EG33-ED33</f>
        <v>416515</v>
      </c>
      <c r="EF33" s="161">
        <f>EG33-EB33</f>
        <v>920269</v>
      </c>
      <c r="EG33" s="161">
        <v>1783158</v>
      </c>
      <c r="EH33" s="161">
        <v>461132</v>
      </c>
      <c r="EI33" s="161">
        <f t="shared" si="2"/>
        <v>495164</v>
      </c>
      <c r="EJ33" s="161">
        <v>956296</v>
      </c>
      <c r="EK33" s="161">
        <f t="shared" si="3"/>
        <v>427811</v>
      </c>
      <c r="EL33" s="161">
        <v>1384107</v>
      </c>
      <c r="EM33" s="161">
        <f t="shared" si="4"/>
        <v>215061</v>
      </c>
      <c r="EN33" s="161">
        <f t="shared" si="5"/>
        <v>642872</v>
      </c>
      <c r="EO33" s="161">
        <v>1599168</v>
      </c>
    </row>
    <row r="34" spans="1:145" s="37" customFormat="1">
      <c r="A34" s="26" t="s">
        <v>559</v>
      </c>
      <c r="B34" s="161">
        <v>0</v>
      </c>
      <c r="C34" s="161">
        <v>0</v>
      </c>
      <c r="D34" s="161">
        <v>0</v>
      </c>
      <c r="E34" s="161">
        <v>0</v>
      </c>
      <c r="F34" s="161">
        <v>0</v>
      </c>
      <c r="G34" s="161">
        <v>0</v>
      </c>
      <c r="H34" s="161">
        <v>0</v>
      </c>
      <c r="I34" s="161">
        <v>0</v>
      </c>
      <c r="J34" s="161">
        <v>0</v>
      </c>
      <c r="K34" s="161">
        <v>0</v>
      </c>
      <c r="L34" s="161">
        <v>0</v>
      </c>
      <c r="M34" s="161">
        <v>0</v>
      </c>
      <c r="N34" s="161">
        <v>0</v>
      </c>
      <c r="O34" s="161">
        <v>0</v>
      </c>
      <c r="P34" s="161">
        <v>0</v>
      </c>
      <c r="Q34" s="161">
        <v>0</v>
      </c>
      <c r="R34" s="161">
        <v>0</v>
      </c>
      <c r="S34" s="161">
        <v>0</v>
      </c>
      <c r="T34" s="161">
        <v>0</v>
      </c>
      <c r="U34" s="161">
        <v>0</v>
      </c>
      <c r="V34" s="161">
        <v>0</v>
      </c>
      <c r="W34" s="161">
        <v>0</v>
      </c>
      <c r="X34" s="161">
        <v>0</v>
      </c>
      <c r="Y34" s="161">
        <v>0</v>
      </c>
      <c r="Z34" s="161">
        <v>0</v>
      </c>
      <c r="AA34" s="161">
        <v>0</v>
      </c>
      <c r="AB34" s="161">
        <v>0</v>
      </c>
      <c r="AC34" s="161">
        <v>0</v>
      </c>
      <c r="AD34" s="161">
        <v>0</v>
      </c>
      <c r="AE34" s="161">
        <v>0</v>
      </c>
      <c r="AF34" s="161">
        <v>0</v>
      </c>
      <c r="AG34" s="161">
        <v>0</v>
      </c>
      <c r="AH34" s="161">
        <v>0</v>
      </c>
      <c r="AI34" s="161">
        <v>0</v>
      </c>
      <c r="AJ34" s="161">
        <v>0</v>
      </c>
      <c r="AK34" s="161">
        <v>0</v>
      </c>
      <c r="AL34" s="161">
        <v>0</v>
      </c>
      <c r="AM34" s="161">
        <v>0</v>
      </c>
      <c r="AN34" s="161">
        <v>0</v>
      </c>
      <c r="AO34" s="161">
        <v>0</v>
      </c>
      <c r="AP34" s="161">
        <v>497459</v>
      </c>
      <c r="AQ34" s="161">
        <v>-49049</v>
      </c>
      <c r="AR34" s="161">
        <v>448410</v>
      </c>
      <c r="AS34" s="161">
        <v>-42830</v>
      </c>
      <c r="AT34" s="161">
        <v>405580</v>
      </c>
      <c r="AU34" s="161">
        <v>-59742</v>
      </c>
      <c r="AV34" s="161">
        <v>-102572</v>
      </c>
      <c r="AW34" s="161">
        <v>345838</v>
      </c>
      <c r="AX34" s="161">
        <v>-48252</v>
      </c>
      <c r="AY34" s="161">
        <v>58156</v>
      </c>
      <c r="AZ34" s="161">
        <v>9904</v>
      </c>
      <c r="BA34" s="161">
        <v>-32311</v>
      </c>
      <c r="BB34" s="161">
        <v>-22407</v>
      </c>
      <c r="BC34" s="161">
        <v>-60785</v>
      </c>
      <c r="BD34" s="161">
        <v>-105567.23579999999</v>
      </c>
      <c r="BE34" s="161">
        <v>-83192</v>
      </c>
      <c r="BF34" s="161">
        <v>-44620</v>
      </c>
      <c r="BG34" s="161">
        <v>-53091</v>
      </c>
      <c r="BH34" s="161">
        <v>-97711</v>
      </c>
      <c r="BI34" s="161">
        <v>-75593</v>
      </c>
      <c r="BJ34" s="161">
        <v>-173304</v>
      </c>
      <c r="BK34" s="161">
        <v>-94293</v>
      </c>
      <c r="BL34" s="161">
        <v>-162274</v>
      </c>
      <c r="BM34" s="161">
        <v>-267597</v>
      </c>
      <c r="BN34" s="161">
        <v>-48338</v>
      </c>
      <c r="BO34" s="161">
        <v>-83222</v>
      </c>
      <c r="BP34" s="161">
        <v>-131560</v>
      </c>
      <c r="BQ34" s="161">
        <v>-109434</v>
      </c>
      <c r="BR34" s="161">
        <v>-240994</v>
      </c>
      <c r="BS34" s="161">
        <v>-116062</v>
      </c>
      <c r="BT34" s="161">
        <v>-213736</v>
      </c>
      <c r="BU34" s="161">
        <v>-357056</v>
      </c>
      <c r="BV34" s="161">
        <v>-107640</v>
      </c>
      <c r="BW34" s="161">
        <v>-113933</v>
      </c>
      <c r="BX34" s="161">
        <v>-221573</v>
      </c>
      <c r="BY34" s="161">
        <v>-106905</v>
      </c>
      <c r="BZ34" s="161">
        <v>-328478</v>
      </c>
      <c r="CA34" s="161">
        <v>-77135</v>
      </c>
      <c r="CB34" s="161">
        <v>-172081</v>
      </c>
      <c r="CC34" s="161">
        <v>-405613</v>
      </c>
      <c r="CD34" s="161">
        <v>-97902</v>
      </c>
      <c r="CE34" s="161">
        <v>-79710</v>
      </c>
      <c r="CF34" s="161">
        <v>-177612</v>
      </c>
      <c r="CG34" s="161">
        <v>-65507</v>
      </c>
      <c r="CH34" s="161">
        <v>-243119</v>
      </c>
      <c r="CI34" s="161">
        <v>-65953</v>
      </c>
      <c r="CJ34" s="161">
        <v>-121425</v>
      </c>
      <c r="CK34" s="161">
        <v>-309072</v>
      </c>
      <c r="CL34" s="161">
        <v>-95587</v>
      </c>
      <c r="CM34" s="161">
        <v>-89843</v>
      </c>
      <c r="CN34" s="161">
        <v>-185430</v>
      </c>
      <c r="CO34" s="161">
        <v>-76844</v>
      </c>
      <c r="CP34" s="161">
        <v>-262274</v>
      </c>
      <c r="CQ34" s="161">
        <v>-61181</v>
      </c>
      <c r="CR34" s="161">
        <v>-115901</v>
      </c>
      <c r="CS34" s="161">
        <v>-323455</v>
      </c>
      <c r="CT34" s="161">
        <v>-8319</v>
      </c>
      <c r="CU34" s="161">
        <v>-2775</v>
      </c>
      <c r="CV34" s="161">
        <v>-11094</v>
      </c>
      <c r="CW34" s="161">
        <v>-76194</v>
      </c>
      <c r="CX34" s="161">
        <v>-87288</v>
      </c>
      <c r="CY34" s="161">
        <v>-93607</v>
      </c>
      <c r="CZ34" s="161">
        <v>-129048</v>
      </c>
      <c r="DA34" s="161">
        <v>-180895</v>
      </c>
      <c r="DB34" s="161">
        <v>-16725</v>
      </c>
      <c r="DC34" s="161">
        <v>-77964</v>
      </c>
      <c r="DD34" s="161">
        <v>-94689</v>
      </c>
      <c r="DE34" s="161">
        <v>34290</v>
      </c>
      <c r="DF34" s="161">
        <v>-60399</v>
      </c>
      <c r="DG34" s="161">
        <v>-22527</v>
      </c>
      <c r="DH34" s="161">
        <v>63717</v>
      </c>
      <c r="DI34" s="161">
        <v>-82926</v>
      </c>
      <c r="DJ34" s="161">
        <v>-98936</v>
      </c>
      <c r="DK34" s="161">
        <v>-127734</v>
      </c>
      <c r="DL34" s="161">
        <v>-226670</v>
      </c>
      <c r="DM34" s="161">
        <v>-71750</v>
      </c>
      <c r="DN34" s="161">
        <v>-298420</v>
      </c>
      <c r="DO34" s="161">
        <v>-47693</v>
      </c>
      <c r="DP34" s="161">
        <v>-54586</v>
      </c>
      <c r="DQ34" s="161">
        <v>-346113</v>
      </c>
      <c r="DR34" s="161">
        <v>-30353</v>
      </c>
      <c r="DS34" s="161">
        <v>-88399</v>
      </c>
      <c r="DT34" s="161">
        <v>-118752</v>
      </c>
      <c r="DU34" s="161">
        <v>-70988</v>
      </c>
      <c r="DV34" s="161">
        <v>-189740</v>
      </c>
      <c r="DW34" s="161">
        <v>-227623</v>
      </c>
      <c r="DX34" s="161">
        <v>-232403</v>
      </c>
      <c r="DY34" s="161">
        <v>-417363</v>
      </c>
      <c r="DZ34" s="161">
        <v>-147003</v>
      </c>
      <c r="EA34" s="161">
        <v>-149745</v>
      </c>
      <c r="EB34" s="161">
        <v>-296748</v>
      </c>
      <c r="EC34" s="161">
        <v>-179276</v>
      </c>
      <c r="ED34" s="161">
        <v>-476024</v>
      </c>
      <c r="EE34" s="161">
        <f>EG34-ED34</f>
        <v>-132853</v>
      </c>
      <c r="EF34" s="161">
        <f>EG34-EB34</f>
        <v>-312129</v>
      </c>
      <c r="EG34" s="161">
        <v>-608877</v>
      </c>
      <c r="EH34" s="161">
        <v>-107392</v>
      </c>
      <c r="EI34" s="161">
        <f t="shared" si="2"/>
        <v>-126368</v>
      </c>
      <c r="EJ34" s="161">
        <v>-233760</v>
      </c>
      <c r="EK34" s="161">
        <f t="shared" si="3"/>
        <v>-103349</v>
      </c>
      <c r="EL34" s="161">
        <v>-337109</v>
      </c>
      <c r="EM34" s="161">
        <f t="shared" si="4"/>
        <v>224643</v>
      </c>
      <c r="EN34" s="161">
        <f t="shared" si="5"/>
        <v>121294</v>
      </c>
      <c r="EO34" s="161">
        <v>-112466</v>
      </c>
    </row>
    <row r="35" spans="1:145" s="37" customFormat="1">
      <c r="A35" s="61" t="s">
        <v>390</v>
      </c>
      <c r="B35" s="160">
        <v>0</v>
      </c>
      <c r="C35" s="160">
        <v>0</v>
      </c>
      <c r="D35" s="160">
        <v>0</v>
      </c>
      <c r="E35" s="160">
        <v>0</v>
      </c>
      <c r="F35" s="160">
        <v>0</v>
      </c>
      <c r="G35" s="160">
        <v>0</v>
      </c>
      <c r="H35" s="160">
        <v>0</v>
      </c>
      <c r="I35" s="160">
        <v>0</v>
      </c>
      <c r="J35" s="160">
        <v>0</v>
      </c>
      <c r="K35" s="160">
        <v>0</v>
      </c>
      <c r="L35" s="160">
        <v>0</v>
      </c>
      <c r="M35" s="160">
        <v>0</v>
      </c>
      <c r="N35" s="160">
        <v>0</v>
      </c>
      <c r="O35" s="160">
        <v>0</v>
      </c>
      <c r="P35" s="160">
        <v>0</v>
      </c>
      <c r="Q35" s="160">
        <v>0</v>
      </c>
      <c r="R35" s="160">
        <v>0</v>
      </c>
      <c r="S35" s="160">
        <v>0</v>
      </c>
      <c r="T35" s="160">
        <v>0</v>
      </c>
      <c r="U35" s="160">
        <v>0</v>
      </c>
      <c r="V35" s="160">
        <v>0</v>
      </c>
      <c r="W35" s="160">
        <v>0</v>
      </c>
      <c r="X35" s="160">
        <v>0</v>
      </c>
      <c r="Y35" s="160">
        <v>0</v>
      </c>
      <c r="Z35" s="160">
        <v>0</v>
      </c>
      <c r="AA35" s="160">
        <v>0</v>
      </c>
      <c r="AB35" s="160">
        <v>0</v>
      </c>
      <c r="AC35" s="160">
        <v>0</v>
      </c>
      <c r="AD35" s="160">
        <v>0</v>
      </c>
      <c r="AE35" s="160">
        <v>0</v>
      </c>
      <c r="AF35" s="160">
        <v>0</v>
      </c>
      <c r="AG35" s="160">
        <v>0</v>
      </c>
      <c r="AH35" s="160">
        <v>0</v>
      </c>
      <c r="AI35" s="160">
        <v>0</v>
      </c>
      <c r="AJ35" s="160">
        <v>0</v>
      </c>
      <c r="AK35" s="160">
        <v>0</v>
      </c>
      <c r="AL35" s="160">
        <v>0</v>
      </c>
      <c r="AM35" s="160">
        <v>0</v>
      </c>
      <c r="AN35" s="160">
        <v>0</v>
      </c>
      <c r="AO35" s="160">
        <v>0</v>
      </c>
      <c r="AP35" s="160">
        <v>0</v>
      </c>
      <c r="AQ35" s="160">
        <v>0</v>
      </c>
      <c r="AR35" s="160">
        <v>0</v>
      </c>
      <c r="AS35" s="160">
        <v>0</v>
      </c>
      <c r="AT35" s="160">
        <v>0</v>
      </c>
      <c r="AU35" s="160">
        <v>0</v>
      </c>
      <c r="AV35" s="160">
        <v>0</v>
      </c>
      <c r="AW35" s="160">
        <v>0</v>
      </c>
      <c r="AX35" s="160">
        <v>0</v>
      </c>
      <c r="AY35" s="160">
        <v>0</v>
      </c>
      <c r="AZ35" s="160">
        <v>0</v>
      </c>
      <c r="BA35" s="160">
        <v>0</v>
      </c>
      <c r="BB35" s="160">
        <v>0</v>
      </c>
      <c r="BC35" s="160">
        <v>0</v>
      </c>
      <c r="BD35" s="160">
        <v>0</v>
      </c>
      <c r="BE35" s="160">
        <v>0</v>
      </c>
      <c r="BF35" s="160">
        <v>0</v>
      </c>
      <c r="BG35" s="160">
        <v>0</v>
      </c>
      <c r="BH35" s="160">
        <v>0</v>
      </c>
      <c r="BI35" s="160">
        <v>0</v>
      </c>
      <c r="BJ35" s="160">
        <v>0</v>
      </c>
      <c r="BK35" s="160">
        <v>0</v>
      </c>
      <c r="BL35" s="160">
        <v>0</v>
      </c>
      <c r="BM35" s="160">
        <v>0</v>
      </c>
      <c r="BN35" s="160">
        <v>0</v>
      </c>
      <c r="BO35" s="160">
        <v>0</v>
      </c>
      <c r="BP35" s="160">
        <v>0</v>
      </c>
      <c r="BQ35" s="160">
        <v>0</v>
      </c>
      <c r="BR35" s="160">
        <v>0</v>
      </c>
      <c r="BS35" s="160">
        <v>0</v>
      </c>
      <c r="BT35" s="160">
        <v>0</v>
      </c>
      <c r="BU35" s="160">
        <v>0</v>
      </c>
      <c r="BV35" s="160">
        <v>0</v>
      </c>
      <c r="BW35" s="160">
        <v>0</v>
      </c>
      <c r="BX35" s="160">
        <v>0</v>
      </c>
      <c r="BY35" s="160">
        <v>0</v>
      </c>
      <c r="BZ35" s="160">
        <v>0</v>
      </c>
      <c r="CA35" s="160">
        <v>0</v>
      </c>
      <c r="CB35" s="160">
        <v>0</v>
      </c>
      <c r="CC35" s="160">
        <v>0</v>
      </c>
      <c r="CD35" s="160">
        <v>0</v>
      </c>
      <c r="CE35" s="160">
        <v>0</v>
      </c>
      <c r="CF35" s="160">
        <v>0</v>
      </c>
      <c r="CG35" s="160">
        <v>0</v>
      </c>
      <c r="CH35" s="160">
        <v>0</v>
      </c>
      <c r="CI35" s="160">
        <v>0</v>
      </c>
      <c r="CJ35" s="160">
        <v>0</v>
      </c>
      <c r="CK35" s="160">
        <v>0</v>
      </c>
      <c r="CL35" s="160">
        <v>0</v>
      </c>
      <c r="CM35" s="160">
        <v>0</v>
      </c>
      <c r="CN35" s="160">
        <v>0</v>
      </c>
      <c r="CO35" s="160">
        <v>0</v>
      </c>
      <c r="CP35" s="160">
        <v>0</v>
      </c>
      <c r="CQ35" s="160">
        <v>0</v>
      </c>
      <c r="CR35" s="160">
        <v>0</v>
      </c>
      <c r="CS35" s="160">
        <v>0</v>
      </c>
      <c r="CT35" s="160">
        <v>0</v>
      </c>
      <c r="CU35" s="160">
        <v>0</v>
      </c>
      <c r="CV35" s="160">
        <v>0</v>
      </c>
      <c r="CW35" s="160">
        <v>0</v>
      </c>
      <c r="CX35" s="160">
        <v>0</v>
      </c>
      <c r="CY35" s="160">
        <v>-328320</v>
      </c>
      <c r="CZ35" s="160">
        <v>-225708</v>
      </c>
      <c r="DA35" s="160">
        <v>-328320</v>
      </c>
      <c r="DB35" s="160">
        <v>-112951</v>
      </c>
      <c r="DC35" s="160">
        <v>-99715</v>
      </c>
      <c r="DD35" s="160">
        <v>-212666</v>
      </c>
      <c r="DE35" s="160">
        <v>-166599</v>
      </c>
      <c r="DF35" s="160">
        <v>-379265</v>
      </c>
      <c r="DG35" s="160">
        <v>-96251</v>
      </c>
      <c r="DH35" s="160">
        <v>-210905</v>
      </c>
      <c r="DI35" s="160">
        <v>-475516</v>
      </c>
      <c r="DJ35" s="160">
        <v>-201250</v>
      </c>
      <c r="DK35" s="160">
        <v>-103554</v>
      </c>
      <c r="DL35" s="160">
        <v>-304804</v>
      </c>
      <c r="DM35" s="160">
        <v>-173580</v>
      </c>
      <c r="DN35" s="160">
        <v>-478384</v>
      </c>
      <c r="DO35" s="160">
        <v>-154102</v>
      </c>
      <c r="DP35" s="160">
        <v>-262593</v>
      </c>
      <c r="DQ35" s="160">
        <v>-632486</v>
      </c>
      <c r="DR35" s="160">
        <v>-113931</v>
      </c>
      <c r="DS35" s="160">
        <v>-132253</v>
      </c>
      <c r="DT35" s="160">
        <v>-246184</v>
      </c>
      <c r="DU35" s="160">
        <v>-90028</v>
      </c>
      <c r="DV35" s="160">
        <v>-336212</v>
      </c>
      <c r="DW35" s="160">
        <v>-252517</v>
      </c>
      <c r="DX35" s="160">
        <v>-276101</v>
      </c>
      <c r="DY35" s="160">
        <v>-588729</v>
      </c>
      <c r="DZ35" s="160">
        <v>-137362</v>
      </c>
      <c r="EA35" s="160">
        <v>-71622</v>
      </c>
      <c r="EB35" s="160">
        <v>-208984</v>
      </c>
      <c r="EC35" s="160">
        <v>-141279</v>
      </c>
      <c r="ED35" s="160">
        <v>-350263</v>
      </c>
      <c r="EE35" s="160">
        <f>EG35-ED35</f>
        <v>-52946</v>
      </c>
      <c r="EF35" s="160">
        <f>EG35-EB35</f>
        <v>-194225</v>
      </c>
      <c r="EG35" s="160">
        <v>-403209</v>
      </c>
      <c r="EH35" s="160">
        <v>-102282</v>
      </c>
      <c r="EI35" s="160">
        <f t="shared" si="2"/>
        <v>-85440</v>
      </c>
      <c r="EJ35" s="160">
        <v>-187722</v>
      </c>
      <c r="EK35" s="160">
        <f t="shared" si="3"/>
        <v>-75055</v>
      </c>
      <c r="EL35" s="160">
        <v>-262777</v>
      </c>
      <c r="EM35" s="160">
        <f t="shared" si="4"/>
        <v>-92086</v>
      </c>
      <c r="EN35" s="160">
        <f t="shared" si="5"/>
        <v>-167141</v>
      </c>
      <c r="EO35" s="160">
        <v>-354863</v>
      </c>
    </row>
    <row r="36" spans="1:145" s="37" customFormat="1">
      <c r="A36" s="61" t="s">
        <v>391</v>
      </c>
      <c r="B36" s="160">
        <v>0</v>
      </c>
      <c r="C36" s="160">
        <v>0</v>
      </c>
      <c r="D36" s="160">
        <v>0</v>
      </c>
      <c r="E36" s="160">
        <v>0</v>
      </c>
      <c r="F36" s="160">
        <v>0</v>
      </c>
      <c r="G36" s="160">
        <v>0</v>
      </c>
      <c r="H36" s="160">
        <v>0</v>
      </c>
      <c r="I36" s="160">
        <v>0</v>
      </c>
      <c r="J36" s="160">
        <v>0</v>
      </c>
      <c r="K36" s="160">
        <v>0</v>
      </c>
      <c r="L36" s="160">
        <v>0</v>
      </c>
      <c r="M36" s="160">
        <v>0</v>
      </c>
      <c r="N36" s="160">
        <v>0</v>
      </c>
      <c r="O36" s="160">
        <v>0</v>
      </c>
      <c r="P36" s="160">
        <v>0</v>
      </c>
      <c r="Q36" s="160">
        <v>0</v>
      </c>
      <c r="R36" s="160">
        <v>0</v>
      </c>
      <c r="S36" s="160">
        <v>0</v>
      </c>
      <c r="T36" s="160">
        <v>0</v>
      </c>
      <c r="U36" s="160">
        <v>0</v>
      </c>
      <c r="V36" s="160">
        <v>0</v>
      </c>
      <c r="W36" s="160">
        <v>0</v>
      </c>
      <c r="X36" s="160">
        <v>0</v>
      </c>
      <c r="Y36" s="160">
        <v>0</v>
      </c>
      <c r="Z36" s="160">
        <v>0</v>
      </c>
      <c r="AA36" s="160">
        <v>0</v>
      </c>
      <c r="AB36" s="160">
        <v>0</v>
      </c>
      <c r="AC36" s="160">
        <v>0</v>
      </c>
      <c r="AD36" s="160">
        <v>0</v>
      </c>
      <c r="AE36" s="160">
        <v>0</v>
      </c>
      <c r="AF36" s="160">
        <v>0</v>
      </c>
      <c r="AG36" s="160">
        <v>0</v>
      </c>
      <c r="AH36" s="160">
        <v>0</v>
      </c>
      <c r="AI36" s="160">
        <v>0</v>
      </c>
      <c r="AJ36" s="160">
        <v>0</v>
      </c>
      <c r="AK36" s="160">
        <v>0</v>
      </c>
      <c r="AL36" s="160">
        <v>0</v>
      </c>
      <c r="AM36" s="160">
        <v>0</v>
      </c>
      <c r="AN36" s="160">
        <v>0</v>
      </c>
      <c r="AO36" s="160">
        <v>0</v>
      </c>
      <c r="AP36" s="160">
        <v>0</v>
      </c>
      <c r="AQ36" s="160">
        <v>0</v>
      </c>
      <c r="AR36" s="160">
        <v>0</v>
      </c>
      <c r="AS36" s="160">
        <v>0</v>
      </c>
      <c r="AT36" s="160">
        <v>0</v>
      </c>
      <c r="AU36" s="160">
        <v>0</v>
      </c>
      <c r="AV36" s="160">
        <v>0</v>
      </c>
      <c r="AW36" s="160">
        <v>0</v>
      </c>
      <c r="AX36" s="160">
        <v>0</v>
      </c>
      <c r="AY36" s="160">
        <v>0</v>
      </c>
      <c r="AZ36" s="160">
        <v>0</v>
      </c>
      <c r="BA36" s="160">
        <v>0</v>
      </c>
      <c r="BB36" s="160">
        <v>0</v>
      </c>
      <c r="BC36" s="160">
        <v>0</v>
      </c>
      <c r="BD36" s="160">
        <v>0</v>
      </c>
      <c r="BE36" s="160">
        <v>0</v>
      </c>
      <c r="BF36" s="160">
        <v>0</v>
      </c>
      <c r="BG36" s="160">
        <v>0</v>
      </c>
      <c r="BH36" s="160">
        <v>0</v>
      </c>
      <c r="BI36" s="160">
        <v>0</v>
      </c>
      <c r="BJ36" s="160">
        <v>0</v>
      </c>
      <c r="BK36" s="160">
        <v>0</v>
      </c>
      <c r="BL36" s="160">
        <v>0</v>
      </c>
      <c r="BM36" s="160">
        <v>0</v>
      </c>
      <c r="BN36" s="160">
        <v>0</v>
      </c>
      <c r="BO36" s="160">
        <v>0</v>
      </c>
      <c r="BP36" s="160">
        <v>0</v>
      </c>
      <c r="BQ36" s="160">
        <v>0</v>
      </c>
      <c r="BR36" s="160">
        <v>0</v>
      </c>
      <c r="BS36" s="160">
        <v>0</v>
      </c>
      <c r="BT36" s="160">
        <v>0</v>
      </c>
      <c r="BU36" s="160">
        <v>0</v>
      </c>
      <c r="BV36" s="160">
        <v>0</v>
      </c>
      <c r="BW36" s="160">
        <v>0</v>
      </c>
      <c r="BX36" s="160">
        <v>0</v>
      </c>
      <c r="BY36" s="160">
        <v>0</v>
      </c>
      <c r="BZ36" s="160">
        <v>0</v>
      </c>
      <c r="CA36" s="160">
        <v>0</v>
      </c>
      <c r="CB36" s="160">
        <v>0</v>
      </c>
      <c r="CC36" s="160">
        <v>0</v>
      </c>
      <c r="CD36" s="160">
        <v>0</v>
      </c>
      <c r="CE36" s="160">
        <v>0</v>
      </c>
      <c r="CF36" s="160">
        <v>0</v>
      </c>
      <c r="CG36" s="160">
        <v>0</v>
      </c>
      <c r="CH36" s="160">
        <v>0</v>
      </c>
      <c r="CI36" s="160">
        <v>0</v>
      </c>
      <c r="CJ36" s="160">
        <v>0</v>
      </c>
      <c r="CK36" s="160">
        <v>0</v>
      </c>
      <c r="CL36" s="160">
        <v>0</v>
      </c>
      <c r="CM36" s="160">
        <v>0</v>
      </c>
      <c r="CN36" s="160">
        <v>0</v>
      </c>
      <c r="CO36" s="160">
        <v>0</v>
      </c>
      <c r="CP36" s="160">
        <v>0</v>
      </c>
      <c r="CQ36" s="160">
        <v>0</v>
      </c>
      <c r="CR36" s="160">
        <v>0</v>
      </c>
      <c r="CS36" s="160">
        <v>0</v>
      </c>
      <c r="CT36" s="160">
        <v>0</v>
      </c>
      <c r="CU36" s="160">
        <v>0</v>
      </c>
      <c r="CV36" s="160">
        <v>0</v>
      </c>
      <c r="CW36" s="160">
        <v>0</v>
      </c>
      <c r="CX36" s="160">
        <v>0</v>
      </c>
      <c r="CY36" s="160">
        <v>147425</v>
      </c>
      <c r="CZ36" s="160">
        <v>96660</v>
      </c>
      <c r="DA36" s="160">
        <v>147425</v>
      </c>
      <c r="DB36" s="160">
        <v>96226</v>
      </c>
      <c r="DC36" s="160">
        <v>21751</v>
      </c>
      <c r="DD36" s="160">
        <v>117977</v>
      </c>
      <c r="DE36" s="160">
        <v>200889</v>
      </c>
      <c r="DF36" s="160">
        <v>318866</v>
      </c>
      <c r="DG36" s="160">
        <v>73724</v>
      </c>
      <c r="DH36" s="160">
        <v>274622</v>
      </c>
      <c r="DI36" s="160">
        <v>392590</v>
      </c>
      <c r="DJ36" s="160">
        <v>102314</v>
      </c>
      <c r="DK36" s="160">
        <v>-24180</v>
      </c>
      <c r="DL36" s="160">
        <v>78134</v>
      </c>
      <c r="DM36" s="160">
        <v>101830</v>
      </c>
      <c r="DN36" s="160">
        <v>179964</v>
      </c>
      <c r="DO36" s="160">
        <v>106409</v>
      </c>
      <c r="DP36" s="160">
        <v>208007</v>
      </c>
      <c r="DQ36" s="160">
        <v>286373</v>
      </c>
      <c r="DR36" s="160">
        <v>83578</v>
      </c>
      <c r="DS36" s="160">
        <v>43854</v>
      </c>
      <c r="DT36" s="160">
        <v>127432</v>
      </c>
      <c r="DU36" s="160">
        <v>19040</v>
      </c>
      <c r="DV36" s="160">
        <v>146472</v>
      </c>
      <c r="DW36" s="160">
        <v>24894</v>
      </c>
      <c r="DX36" s="160">
        <v>43698</v>
      </c>
      <c r="DY36" s="160">
        <v>171366</v>
      </c>
      <c r="DZ36" s="160">
        <v>-9641</v>
      </c>
      <c r="EA36" s="160">
        <v>-78123</v>
      </c>
      <c r="EB36" s="160">
        <v>-87764</v>
      </c>
      <c r="EC36" s="160">
        <v>-37997</v>
      </c>
      <c r="ED36" s="160">
        <v>-125761</v>
      </c>
      <c r="EE36" s="160">
        <f>EG36-ED36</f>
        <v>-79907</v>
      </c>
      <c r="EF36" s="160">
        <f>EG36-EB36</f>
        <v>-117904</v>
      </c>
      <c r="EG36" s="160">
        <v>-205668</v>
      </c>
      <c r="EH36" s="160">
        <v>-5110</v>
      </c>
      <c r="EI36" s="160">
        <f t="shared" si="2"/>
        <v>-40928</v>
      </c>
      <c r="EJ36" s="160">
        <v>-46038</v>
      </c>
      <c r="EK36" s="160">
        <f t="shared" si="3"/>
        <v>-28294</v>
      </c>
      <c r="EL36" s="160">
        <v>-74332</v>
      </c>
      <c r="EM36" s="160">
        <f t="shared" si="4"/>
        <v>316729</v>
      </c>
      <c r="EN36" s="160">
        <f t="shared" si="5"/>
        <v>288435</v>
      </c>
      <c r="EO36" s="160">
        <v>242397</v>
      </c>
    </row>
    <row r="37" spans="1:145" s="4" customFormat="1">
      <c r="A37" s="3" t="s">
        <v>560</v>
      </c>
      <c r="B37" s="161">
        <v>0</v>
      </c>
      <c r="C37" s="161">
        <v>-17545</v>
      </c>
      <c r="D37" s="161">
        <v>-17545</v>
      </c>
      <c r="E37" s="161">
        <v>-63100</v>
      </c>
      <c r="F37" s="161">
        <v>-80645</v>
      </c>
      <c r="G37" s="161">
        <v>-65505</v>
      </c>
      <c r="H37" s="161">
        <v>-128605</v>
      </c>
      <c r="I37" s="161">
        <v>-146150</v>
      </c>
      <c r="J37" s="161">
        <v>-56626</v>
      </c>
      <c r="K37" s="161">
        <v>-50818</v>
      </c>
      <c r="L37" s="161">
        <v>-107444</v>
      </c>
      <c r="M37" s="161">
        <v>-47623</v>
      </c>
      <c r="N37" s="161">
        <v>-155067</v>
      </c>
      <c r="O37" s="161">
        <v>-19697</v>
      </c>
      <c r="P37" s="161">
        <v>-67320</v>
      </c>
      <c r="Q37" s="161">
        <v>-174764</v>
      </c>
      <c r="R37" s="161">
        <v>-53024</v>
      </c>
      <c r="S37" s="161">
        <v>-33516</v>
      </c>
      <c r="T37" s="161">
        <v>-86540</v>
      </c>
      <c r="U37" s="161">
        <v>-34925</v>
      </c>
      <c r="V37" s="161">
        <v>-121465</v>
      </c>
      <c r="W37" s="161">
        <v>-28436</v>
      </c>
      <c r="X37" s="161">
        <v>-63361</v>
      </c>
      <c r="Y37" s="161">
        <v>-149901</v>
      </c>
      <c r="Z37" s="161">
        <v>-40836</v>
      </c>
      <c r="AA37" s="161">
        <v>-47342</v>
      </c>
      <c r="AB37" s="161">
        <v>-88178</v>
      </c>
      <c r="AC37" s="161">
        <v>-38655</v>
      </c>
      <c r="AD37" s="161">
        <v>-126833</v>
      </c>
      <c r="AE37" s="161">
        <v>-41897</v>
      </c>
      <c r="AF37" s="161">
        <v>-80552</v>
      </c>
      <c r="AG37" s="161">
        <v>-168730</v>
      </c>
      <c r="AH37" s="161">
        <v>-66360</v>
      </c>
      <c r="AI37" s="161">
        <v>-41374</v>
      </c>
      <c r="AJ37" s="161">
        <v>-107734</v>
      </c>
      <c r="AK37" s="161">
        <v>-19561</v>
      </c>
      <c r="AL37" s="161">
        <v>-127295</v>
      </c>
      <c r="AM37" s="161">
        <v>-34860</v>
      </c>
      <c r="AN37" s="161">
        <v>-54421</v>
      </c>
      <c r="AO37" s="161">
        <v>-162155</v>
      </c>
      <c r="AP37" s="161">
        <v>0</v>
      </c>
      <c r="AQ37" s="161">
        <v>0</v>
      </c>
      <c r="AR37" s="161">
        <v>0</v>
      </c>
      <c r="AS37" s="161">
        <v>0</v>
      </c>
      <c r="AT37" s="161">
        <v>0</v>
      </c>
      <c r="AU37" s="161">
        <v>0</v>
      </c>
      <c r="AV37" s="161">
        <v>0</v>
      </c>
      <c r="AW37" s="161">
        <v>0</v>
      </c>
      <c r="AX37" s="161">
        <v>0</v>
      </c>
      <c r="AY37" s="161">
        <v>0</v>
      </c>
      <c r="AZ37" s="161">
        <v>0</v>
      </c>
      <c r="BA37" s="161">
        <v>0</v>
      </c>
      <c r="BB37" s="161">
        <v>0</v>
      </c>
      <c r="BC37" s="161">
        <v>0</v>
      </c>
      <c r="BD37" s="161">
        <v>0</v>
      </c>
      <c r="BE37" s="161">
        <v>0</v>
      </c>
      <c r="BF37" s="161">
        <v>0</v>
      </c>
      <c r="BG37" s="161">
        <v>0</v>
      </c>
      <c r="BH37" s="161">
        <v>0</v>
      </c>
      <c r="BI37" s="161">
        <v>0</v>
      </c>
      <c r="BJ37" s="161">
        <v>0</v>
      </c>
      <c r="BK37" s="161">
        <v>0</v>
      </c>
      <c r="BL37" s="161">
        <v>0</v>
      </c>
      <c r="BM37" s="161">
        <v>0</v>
      </c>
      <c r="BN37" s="161">
        <v>0</v>
      </c>
      <c r="BO37" s="161">
        <v>0</v>
      </c>
      <c r="BP37" s="161">
        <v>0</v>
      </c>
      <c r="BQ37" s="161">
        <v>0</v>
      </c>
      <c r="BR37" s="161">
        <v>0</v>
      </c>
      <c r="BS37" s="161">
        <v>0</v>
      </c>
      <c r="BT37" s="161">
        <v>0</v>
      </c>
      <c r="BU37" s="161">
        <v>0</v>
      </c>
      <c r="BV37" s="161">
        <v>0</v>
      </c>
      <c r="BW37" s="161">
        <v>0</v>
      </c>
      <c r="BX37" s="161">
        <v>0</v>
      </c>
      <c r="BY37" s="161">
        <v>0</v>
      </c>
      <c r="BZ37" s="161">
        <v>0</v>
      </c>
      <c r="CA37" s="161">
        <v>0</v>
      </c>
      <c r="CB37" s="161">
        <v>0</v>
      </c>
      <c r="CC37" s="161">
        <v>0</v>
      </c>
      <c r="CD37" s="161">
        <v>0</v>
      </c>
      <c r="CE37" s="161">
        <v>0</v>
      </c>
      <c r="CF37" s="161">
        <v>0</v>
      </c>
      <c r="CG37" s="161">
        <v>0</v>
      </c>
      <c r="CH37" s="161">
        <v>0</v>
      </c>
      <c r="CI37" s="161">
        <v>0</v>
      </c>
      <c r="CJ37" s="161">
        <v>0</v>
      </c>
      <c r="CK37" s="161">
        <v>0</v>
      </c>
      <c r="CL37" s="161">
        <v>0</v>
      </c>
      <c r="CM37" s="161">
        <v>0</v>
      </c>
      <c r="CN37" s="161">
        <v>0</v>
      </c>
      <c r="CO37" s="161">
        <v>0</v>
      </c>
      <c r="CP37" s="161">
        <v>0</v>
      </c>
      <c r="CQ37" s="161">
        <v>0</v>
      </c>
      <c r="CR37" s="161">
        <v>0</v>
      </c>
      <c r="CS37" s="161">
        <v>0</v>
      </c>
      <c r="CT37" s="161">
        <v>0</v>
      </c>
      <c r="CU37" s="161">
        <v>0</v>
      </c>
      <c r="CV37" s="161">
        <v>0</v>
      </c>
      <c r="CW37" s="161">
        <v>0</v>
      </c>
      <c r="CX37" s="161">
        <v>0</v>
      </c>
      <c r="CY37" s="161">
        <v>0</v>
      </c>
      <c r="CZ37" s="161">
        <v>0</v>
      </c>
      <c r="DA37" s="161">
        <v>0</v>
      </c>
      <c r="DB37" s="161">
        <v>0</v>
      </c>
      <c r="DC37" s="161">
        <v>0</v>
      </c>
      <c r="DD37" s="161">
        <v>0</v>
      </c>
      <c r="DE37" s="161">
        <v>0</v>
      </c>
      <c r="DF37" s="161">
        <v>0</v>
      </c>
      <c r="DG37" s="161">
        <v>0</v>
      </c>
      <c r="DH37" s="161">
        <v>0</v>
      </c>
      <c r="DI37" s="161">
        <v>0</v>
      </c>
      <c r="DJ37" s="161">
        <v>0</v>
      </c>
      <c r="DK37" s="161">
        <v>0</v>
      </c>
      <c r="DL37" s="161">
        <v>0</v>
      </c>
      <c r="DM37" s="161">
        <v>0</v>
      </c>
      <c r="DN37" s="161">
        <v>0</v>
      </c>
      <c r="DO37" s="161">
        <v>0</v>
      </c>
      <c r="DP37" s="161">
        <v>0</v>
      </c>
      <c r="DQ37" s="161">
        <v>0</v>
      </c>
      <c r="DR37" s="161">
        <v>0</v>
      </c>
      <c r="DS37" s="161">
        <v>0</v>
      </c>
      <c r="DT37" s="161">
        <v>0</v>
      </c>
      <c r="DU37" s="161">
        <v>0</v>
      </c>
      <c r="DV37" s="161">
        <v>0</v>
      </c>
      <c r="DW37" s="161">
        <v>0</v>
      </c>
      <c r="DX37" s="161">
        <v>0</v>
      </c>
      <c r="DY37" s="161">
        <v>0</v>
      </c>
      <c r="DZ37" s="161">
        <v>0</v>
      </c>
      <c r="EA37" s="161">
        <v>0</v>
      </c>
      <c r="EB37" s="161">
        <v>0</v>
      </c>
      <c r="EC37" s="161">
        <v>0</v>
      </c>
      <c r="ED37" s="161">
        <v>0</v>
      </c>
      <c r="EE37" s="161">
        <v>0</v>
      </c>
      <c r="EF37" s="161">
        <v>0</v>
      </c>
      <c r="EG37" s="161">
        <v>0</v>
      </c>
      <c r="EH37" s="161">
        <v>0</v>
      </c>
      <c r="EI37" s="161">
        <f t="shared" si="2"/>
        <v>0</v>
      </c>
      <c r="EJ37" s="161">
        <v>0</v>
      </c>
      <c r="EK37" s="161">
        <f t="shared" si="3"/>
        <v>0</v>
      </c>
      <c r="EL37" s="161">
        <v>0</v>
      </c>
      <c r="EM37" s="161">
        <f t="shared" si="4"/>
        <v>0</v>
      </c>
      <c r="EN37" s="161">
        <f t="shared" si="5"/>
        <v>0</v>
      </c>
      <c r="EO37" s="161">
        <v>0</v>
      </c>
    </row>
    <row r="38" spans="1:145" s="4" customFormat="1">
      <c r="A38" s="3" t="s">
        <v>538</v>
      </c>
      <c r="B38" s="161">
        <v>0</v>
      </c>
      <c r="C38" s="161">
        <v>0</v>
      </c>
      <c r="D38" s="161">
        <v>0</v>
      </c>
      <c r="E38" s="161">
        <v>0</v>
      </c>
      <c r="F38" s="161">
        <v>0</v>
      </c>
      <c r="G38" s="161">
        <v>0</v>
      </c>
      <c r="H38" s="161">
        <v>0</v>
      </c>
      <c r="I38" s="161">
        <v>0</v>
      </c>
      <c r="J38" s="161">
        <v>0</v>
      </c>
      <c r="K38" s="161">
        <v>0</v>
      </c>
      <c r="L38" s="161">
        <v>0</v>
      </c>
      <c r="M38" s="161">
        <v>0</v>
      </c>
      <c r="N38" s="161">
        <v>0</v>
      </c>
      <c r="O38" s="161">
        <v>0</v>
      </c>
      <c r="P38" s="161">
        <v>0</v>
      </c>
      <c r="Q38" s="161">
        <v>0</v>
      </c>
      <c r="R38" s="161">
        <v>0</v>
      </c>
      <c r="S38" s="161">
        <v>0</v>
      </c>
      <c r="T38" s="161">
        <v>0</v>
      </c>
      <c r="U38" s="161">
        <v>0</v>
      </c>
      <c r="V38" s="161">
        <v>0</v>
      </c>
      <c r="W38" s="161">
        <v>0</v>
      </c>
      <c r="X38" s="161">
        <v>0</v>
      </c>
      <c r="Y38" s="161">
        <v>0</v>
      </c>
      <c r="Z38" s="161">
        <v>0</v>
      </c>
      <c r="AA38" s="161">
        <v>0</v>
      </c>
      <c r="AB38" s="161">
        <v>0</v>
      </c>
      <c r="AC38" s="161">
        <v>0</v>
      </c>
      <c r="AD38" s="161">
        <v>0</v>
      </c>
      <c r="AE38" s="161">
        <v>0</v>
      </c>
      <c r="AF38" s="161">
        <v>0</v>
      </c>
      <c r="AG38" s="161">
        <v>0</v>
      </c>
      <c r="AH38" s="161">
        <v>0</v>
      </c>
      <c r="AI38" s="161">
        <v>0</v>
      </c>
      <c r="AJ38" s="161">
        <v>0</v>
      </c>
      <c r="AK38" s="161">
        <v>0</v>
      </c>
      <c r="AL38" s="161">
        <v>0</v>
      </c>
      <c r="AM38" s="161">
        <v>0</v>
      </c>
      <c r="AN38" s="161">
        <v>0</v>
      </c>
      <c r="AO38" s="161">
        <v>0</v>
      </c>
      <c r="AP38" s="161">
        <v>-900</v>
      </c>
      <c r="AQ38" s="161">
        <v>0</v>
      </c>
      <c r="AR38" s="161">
        <v>-900</v>
      </c>
      <c r="AS38" s="161">
        <v>-56238</v>
      </c>
      <c r="AT38" s="161">
        <v>-57138</v>
      </c>
      <c r="AU38" s="161">
        <v>-5076</v>
      </c>
      <c r="AV38" s="161">
        <v>-61314</v>
      </c>
      <c r="AW38" s="161">
        <v>-62214</v>
      </c>
      <c r="AX38" s="161">
        <v>0</v>
      </c>
      <c r="AY38" s="161">
        <v>-13288</v>
      </c>
      <c r="AZ38" s="161">
        <v>-13288</v>
      </c>
      <c r="BA38" s="161">
        <v>-6624</v>
      </c>
      <c r="BB38" s="161">
        <v>-19912</v>
      </c>
      <c r="BC38" s="161">
        <v>-10078</v>
      </c>
      <c r="BD38" s="161">
        <v>-16702.486379999998</v>
      </c>
      <c r="BE38" s="161">
        <v>-29990</v>
      </c>
      <c r="BF38" s="161">
        <v>-7495</v>
      </c>
      <c r="BG38" s="161">
        <v>-7496</v>
      </c>
      <c r="BH38" s="161">
        <v>-14991</v>
      </c>
      <c r="BI38" s="161">
        <v>-7495</v>
      </c>
      <c r="BJ38" s="161">
        <v>-22486</v>
      </c>
      <c r="BK38" s="161">
        <v>-21917</v>
      </c>
      <c r="BL38" s="161">
        <v>29385</v>
      </c>
      <c r="BM38" s="161">
        <v>-44403</v>
      </c>
      <c r="BN38" s="161">
        <v>-11312</v>
      </c>
      <c r="BO38" s="161">
        <v>-11094</v>
      </c>
      <c r="BP38" s="161">
        <v>-22406</v>
      </c>
      <c r="BQ38" s="161">
        <v>-11094</v>
      </c>
      <c r="BR38" s="161">
        <v>-33500</v>
      </c>
      <c r="BS38" s="161">
        <v>-15804</v>
      </c>
      <c r="BT38" s="161">
        <v>-26866</v>
      </c>
      <c r="BU38" s="161">
        <v>-49304</v>
      </c>
      <c r="BV38" s="161">
        <v>-12407</v>
      </c>
      <c r="BW38" s="161">
        <v>-12319</v>
      </c>
      <c r="BX38" s="161">
        <v>-24726</v>
      </c>
      <c r="BY38" s="161">
        <v>-15843</v>
      </c>
      <c r="BZ38" s="161">
        <v>-40569</v>
      </c>
      <c r="CA38" s="161">
        <v>-21611</v>
      </c>
      <c r="CB38" s="161">
        <v>-37403</v>
      </c>
      <c r="CC38" s="161">
        <v>-62180</v>
      </c>
      <c r="CD38" s="161">
        <v>-15823</v>
      </c>
      <c r="CE38" s="161">
        <v>-15538</v>
      </c>
      <c r="CF38" s="161">
        <v>-31361</v>
      </c>
      <c r="CG38" s="161">
        <v>-25997</v>
      </c>
      <c r="CH38" s="161">
        <v>-57358</v>
      </c>
      <c r="CI38" s="161">
        <v>-18441</v>
      </c>
      <c r="CJ38" s="161">
        <v>-44232</v>
      </c>
      <c r="CK38" s="161">
        <v>-75799</v>
      </c>
      <c r="CL38" s="161">
        <v>-18747</v>
      </c>
      <c r="CM38" s="161">
        <v>-18818</v>
      </c>
      <c r="CN38" s="161">
        <v>-37565</v>
      </c>
      <c r="CO38" s="161">
        <v>-18895</v>
      </c>
      <c r="CP38" s="161">
        <v>-56460</v>
      </c>
      <c r="CQ38" s="161">
        <v>-34871</v>
      </c>
      <c r="CR38" s="161">
        <v>-53693</v>
      </c>
      <c r="CS38" s="161">
        <v>-91331</v>
      </c>
      <c r="CT38" s="161">
        <v>-22858</v>
      </c>
      <c r="CU38" s="161">
        <v>-15896</v>
      </c>
      <c r="CV38" s="161">
        <v>-38754</v>
      </c>
      <c r="CW38" s="161">
        <v>-26946</v>
      </c>
      <c r="CX38" s="161">
        <v>-65700</v>
      </c>
      <c r="CY38" s="161">
        <v>-25280</v>
      </c>
      <c r="CZ38" s="161">
        <v>-52152</v>
      </c>
      <c r="DA38" s="161">
        <v>-90980</v>
      </c>
      <c r="DB38" s="161">
        <v>-24052</v>
      </c>
      <c r="DC38" s="161">
        <v>-22505</v>
      </c>
      <c r="DD38" s="161">
        <v>-46557</v>
      </c>
      <c r="DE38" s="161">
        <v>-34772</v>
      </c>
      <c r="DF38" s="161">
        <v>-81329</v>
      </c>
      <c r="DG38" s="161">
        <v>-24832</v>
      </c>
      <c r="DH38" s="161">
        <v>-59524</v>
      </c>
      <c r="DI38" s="161">
        <v>-106161</v>
      </c>
      <c r="DJ38" s="161">
        <v>-25190</v>
      </c>
      <c r="DK38" s="161">
        <v>-25624</v>
      </c>
      <c r="DL38" s="161">
        <v>-50814</v>
      </c>
      <c r="DM38" s="161">
        <v>-26743</v>
      </c>
      <c r="DN38" s="161">
        <v>-77557</v>
      </c>
      <c r="DO38" s="161">
        <v>-20909</v>
      </c>
      <c r="DP38" s="161">
        <v>-47652</v>
      </c>
      <c r="DQ38" s="161">
        <v>-98466</v>
      </c>
      <c r="DR38" s="161">
        <v>-23535</v>
      </c>
      <c r="DS38" s="161">
        <v>-26202</v>
      </c>
      <c r="DT38" s="161">
        <v>-49737</v>
      </c>
      <c r="DU38" s="161">
        <v>-28694</v>
      </c>
      <c r="DV38" s="161">
        <v>-78431</v>
      </c>
      <c r="DW38" s="161">
        <v>-45191</v>
      </c>
      <c r="DX38" s="161">
        <v>-73885</v>
      </c>
      <c r="DY38" s="161">
        <v>-123622</v>
      </c>
      <c r="DZ38" s="161">
        <v>-29558</v>
      </c>
      <c r="EA38" s="161">
        <v>-30318</v>
      </c>
      <c r="EB38" s="161">
        <v>-59876</v>
      </c>
      <c r="EC38" s="161">
        <v>-34080</v>
      </c>
      <c r="ED38" s="161">
        <v>-93956</v>
      </c>
      <c r="EE38" s="161">
        <f>EG38-ED38</f>
        <v>-30940</v>
      </c>
      <c r="EF38" s="161">
        <f>EG38-EB38</f>
        <v>-65020</v>
      </c>
      <c r="EG38" s="161">
        <v>-124896</v>
      </c>
      <c r="EH38" s="161">
        <v>-33601</v>
      </c>
      <c r="EI38" s="161">
        <f t="shared" si="2"/>
        <v>-33211</v>
      </c>
      <c r="EJ38" s="161">
        <v>-66812</v>
      </c>
      <c r="EK38" s="161">
        <f t="shared" si="3"/>
        <v>-32489</v>
      </c>
      <c r="EL38" s="161">
        <v>-99301</v>
      </c>
      <c r="EM38" s="161">
        <f t="shared" si="4"/>
        <v>-42462</v>
      </c>
      <c r="EN38" s="161">
        <f t="shared" si="5"/>
        <v>-74951</v>
      </c>
      <c r="EO38" s="161">
        <v>-141763</v>
      </c>
    </row>
    <row r="39" spans="1:145" s="4" customFormat="1">
      <c r="A39" s="3" t="s">
        <v>561</v>
      </c>
      <c r="B39" s="161">
        <v>0</v>
      </c>
      <c r="C39" s="161">
        <v>0</v>
      </c>
      <c r="D39" s="161">
        <v>0</v>
      </c>
      <c r="E39" s="161">
        <v>0</v>
      </c>
      <c r="F39" s="161">
        <v>0</v>
      </c>
      <c r="G39" s="161">
        <v>0</v>
      </c>
      <c r="H39" s="161">
        <v>0</v>
      </c>
      <c r="I39" s="161">
        <v>0</v>
      </c>
      <c r="J39" s="161">
        <v>0</v>
      </c>
      <c r="K39" s="161">
        <v>0</v>
      </c>
      <c r="L39" s="161">
        <v>0</v>
      </c>
      <c r="M39" s="161">
        <v>0</v>
      </c>
      <c r="N39" s="161">
        <v>0</v>
      </c>
      <c r="O39" s="161">
        <v>0</v>
      </c>
      <c r="P39" s="161">
        <v>0</v>
      </c>
      <c r="Q39" s="161">
        <v>0</v>
      </c>
      <c r="R39" s="161">
        <v>0</v>
      </c>
      <c r="S39" s="161">
        <v>0</v>
      </c>
      <c r="T39" s="161">
        <v>0</v>
      </c>
      <c r="U39" s="161">
        <v>0</v>
      </c>
      <c r="V39" s="161">
        <v>0</v>
      </c>
      <c r="W39" s="161">
        <v>0</v>
      </c>
      <c r="X39" s="161">
        <v>0</v>
      </c>
      <c r="Y39" s="161">
        <v>0</v>
      </c>
      <c r="Z39" s="161">
        <v>0</v>
      </c>
      <c r="AA39" s="161">
        <v>0</v>
      </c>
      <c r="AB39" s="161">
        <v>0</v>
      </c>
      <c r="AC39" s="161">
        <v>0</v>
      </c>
      <c r="AD39" s="161">
        <v>0</v>
      </c>
      <c r="AE39" s="161">
        <v>0</v>
      </c>
      <c r="AF39" s="161">
        <v>0</v>
      </c>
      <c r="AG39" s="161">
        <v>0</v>
      </c>
      <c r="AH39" s="161">
        <v>0</v>
      </c>
      <c r="AI39" s="161">
        <v>0</v>
      </c>
      <c r="AJ39" s="161">
        <v>0</v>
      </c>
      <c r="AK39" s="161">
        <v>0</v>
      </c>
      <c r="AL39" s="161">
        <v>0</v>
      </c>
      <c r="AM39" s="161">
        <v>0</v>
      </c>
      <c r="AN39" s="161">
        <v>0</v>
      </c>
      <c r="AO39" s="161">
        <v>0</v>
      </c>
      <c r="AP39" s="161">
        <v>-33</v>
      </c>
      <c r="AQ39" s="161">
        <v>-38</v>
      </c>
      <c r="AR39" s="161">
        <v>-71</v>
      </c>
      <c r="AS39" s="161">
        <v>-39</v>
      </c>
      <c r="AT39" s="161">
        <v>-110</v>
      </c>
      <c r="AU39" s="161">
        <v>-235</v>
      </c>
      <c r="AV39" s="161">
        <v>-274</v>
      </c>
      <c r="AW39" s="161">
        <v>-345</v>
      </c>
      <c r="AX39" s="161">
        <v>-38</v>
      </c>
      <c r="AY39" s="161">
        <v>-51</v>
      </c>
      <c r="AZ39" s="161">
        <v>-89</v>
      </c>
      <c r="BA39" s="161">
        <v>-47</v>
      </c>
      <c r="BB39" s="161">
        <v>-136</v>
      </c>
      <c r="BC39" s="161">
        <v>-48</v>
      </c>
      <c r="BD39" s="161">
        <v>-94.649762413404005</v>
      </c>
      <c r="BE39" s="161">
        <v>-184</v>
      </c>
      <c r="BF39" s="161">
        <v>-16</v>
      </c>
      <c r="BG39" s="161">
        <v>-60</v>
      </c>
      <c r="BH39" s="161">
        <v>-76</v>
      </c>
      <c r="BI39" s="161">
        <v>-36</v>
      </c>
      <c r="BJ39" s="161">
        <v>-112</v>
      </c>
      <c r="BK39" s="161">
        <v>-59</v>
      </c>
      <c r="BL39" s="161">
        <v>0</v>
      </c>
      <c r="BM39" s="161">
        <v>-171</v>
      </c>
      <c r="BN39" s="161">
        <v>-35</v>
      </c>
      <c r="BO39" s="161">
        <v>-40</v>
      </c>
      <c r="BP39" s="161">
        <v>-75</v>
      </c>
      <c r="BQ39" s="161">
        <v>-51</v>
      </c>
      <c r="BR39" s="161">
        <v>-126</v>
      </c>
      <c r="BS39" s="161">
        <v>-96</v>
      </c>
      <c r="BT39" s="161">
        <v>0</v>
      </c>
      <c r="BU39" s="161">
        <v>-222</v>
      </c>
      <c r="BV39" s="161">
        <v>-33</v>
      </c>
      <c r="BW39" s="161">
        <v>-35</v>
      </c>
      <c r="BX39" s="161">
        <v>-68</v>
      </c>
      <c r="BY39" s="161">
        <v>-39</v>
      </c>
      <c r="BZ39" s="161">
        <v>-107</v>
      </c>
      <c r="CA39" s="161">
        <v>-43</v>
      </c>
      <c r="CB39" s="161">
        <v>0</v>
      </c>
      <c r="CC39" s="161">
        <v>-150</v>
      </c>
      <c r="CD39" s="161">
        <v>-36</v>
      </c>
      <c r="CE39" s="161">
        <v>-27</v>
      </c>
      <c r="CF39" s="161">
        <v>-63</v>
      </c>
      <c r="CG39" s="161">
        <v>-34</v>
      </c>
      <c r="CH39" s="161">
        <v>-97</v>
      </c>
      <c r="CI39" s="161">
        <v>-25</v>
      </c>
      <c r="CJ39" s="161">
        <v>0</v>
      </c>
      <c r="CK39" s="161">
        <v>-122</v>
      </c>
      <c r="CL39" s="161">
        <v>-27</v>
      </c>
      <c r="CM39" s="161">
        <v>-26</v>
      </c>
      <c r="CN39" s="161">
        <v>-53</v>
      </c>
      <c r="CO39" s="161">
        <v>-35</v>
      </c>
      <c r="CP39" s="161">
        <v>-88</v>
      </c>
      <c r="CQ39" s="161">
        <v>-79</v>
      </c>
      <c r="CR39" s="161">
        <v>0</v>
      </c>
      <c r="CS39" s="161">
        <v>-167</v>
      </c>
      <c r="CT39" s="161">
        <v>-75</v>
      </c>
      <c r="CU39" s="161">
        <v>-82</v>
      </c>
      <c r="CV39" s="161">
        <v>-157</v>
      </c>
      <c r="CW39" s="161">
        <v>-97</v>
      </c>
      <c r="CX39" s="161">
        <v>-254</v>
      </c>
      <c r="CY39" s="161">
        <v>-107</v>
      </c>
      <c r="CZ39" s="161">
        <v>0</v>
      </c>
      <c r="DA39" s="161">
        <v>-361</v>
      </c>
      <c r="DB39" s="161">
        <v>-100</v>
      </c>
      <c r="DC39" s="161">
        <v>-119</v>
      </c>
      <c r="DD39" s="161">
        <v>-219</v>
      </c>
      <c r="DE39" s="161">
        <v>-127</v>
      </c>
      <c r="DF39" s="161">
        <v>-346</v>
      </c>
      <c r="DG39" s="161">
        <v>-131</v>
      </c>
      <c r="DH39" s="161">
        <v>0</v>
      </c>
      <c r="DI39" s="161">
        <v>-477</v>
      </c>
      <c r="DJ39" s="161">
        <v>-126</v>
      </c>
      <c r="DK39" s="161">
        <v>-144</v>
      </c>
      <c r="DL39" s="161">
        <v>-270</v>
      </c>
      <c r="DM39" s="161">
        <v>-170</v>
      </c>
      <c r="DN39" s="161">
        <v>-440</v>
      </c>
      <c r="DO39" s="161">
        <v>-147</v>
      </c>
      <c r="DP39" s="161">
        <v>0</v>
      </c>
      <c r="DQ39" s="161">
        <v>-587</v>
      </c>
      <c r="DR39" s="161">
        <v>-138</v>
      </c>
      <c r="DS39" s="161">
        <v>-154</v>
      </c>
      <c r="DT39" s="161">
        <v>-292</v>
      </c>
      <c r="DU39" s="161">
        <v>-153</v>
      </c>
      <c r="DV39" s="161">
        <v>-445</v>
      </c>
      <c r="DW39" s="161">
        <v>-168</v>
      </c>
      <c r="DX39" s="161">
        <v>0</v>
      </c>
      <c r="DY39" s="161">
        <v>-613</v>
      </c>
      <c r="DZ39" s="161">
        <v>-158</v>
      </c>
      <c r="EA39" s="161">
        <v>-186</v>
      </c>
      <c r="EB39" s="161">
        <v>-344</v>
      </c>
      <c r="EC39" s="161">
        <v>-177</v>
      </c>
      <c r="ED39" s="161">
        <v>-521</v>
      </c>
      <c r="EE39" s="161">
        <f>EG39-ED39</f>
        <v>-235</v>
      </c>
      <c r="EF39" s="161">
        <f>EG39-EB39</f>
        <v>-412</v>
      </c>
      <c r="EG39" s="161">
        <v>-756</v>
      </c>
      <c r="EH39" s="161">
        <v>-182</v>
      </c>
      <c r="EI39" s="161">
        <f t="shared" si="2"/>
        <v>-194</v>
      </c>
      <c r="EJ39" s="161">
        <v>-376</v>
      </c>
      <c r="EK39" s="161">
        <f t="shared" si="3"/>
        <v>-57</v>
      </c>
      <c r="EL39" s="161">
        <v>-433</v>
      </c>
      <c r="EM39" s="161">
        <f t="shared" si="4"/>
        <v>-88</v>
      </c>
      <c r="EN39" s="161">
        <f t="shared" si="5"/>
        <v>-145</v>
      </c>
      <c r="EO39" s="161">
        <v>-521</v>
      </c>
    </row>
    <row r="40" spans="1:145" s="1" customFormat="1">
      <c r="A40" s="3" t="s">
        <v>562</v>
      </c>
      <c r="B40" s="161">
        <v>-19</v>
      </c>
      <c r="C40" s="161">
        <v>0</v>
      </c>
      <c r="D40" s="161">
        <v>-19</v>
      </c>
      <c r="E40" s="161">
        <v>0</v>
      </c>
      <c r="F40" s="161">
        <v>-19</v>
      </c>
      <c r="G40" s="161">
        <v>19</v>
      </c>
      <c r="H40" s="161">
        <v>19</v>
      </c>
      <c r="I40" s="161">
        <v>0</v>
      </c>
      <c r="J40" s="161">
        <v>0</v>
      </c>
      <c r="K40" s="161">
        <v>0</v>
      </c>
      <c r="L40" s="161">
        <v>0</v>
      </c>
      <c r="M40" s="161">
        <v>0</v>
      </c>
      <c r="N40" s="161">
        <v>0</v>
      </c>
      <c r="O40" s="161">
        <v>0</v>
      </c>
      <c r="P40" s="161">
        <v>0</v>
      </c>
      <c r="Q40" s="161">
        <v>0</v>
      </c>
      <c r="R40" s="161">
        <v>0</v>
      </c>
      <c r="S40" s="161">
        <v>0</v>
      </c>
      <c r="T40" s="161">
        <v>0</v>
      </c>
      <c r="U40" s="161">
        <v>0</v>
      </c>
      <c r="V40" s="161">
        <v>0</v>
      </c>
      <c r="W40" s="161">
        <v>0</v>
      </c>
      <c r="X40" s="161">
        <v>0</v>
      </c>
      <c r="Y40" s="161">
        <v>0</v>
      </c>
      <c r="Z40" s="161">
        <v>0</v>
      </c>
      <c r="AA40" s="161">
        <v>0</v>
      </c>
      <c r="AB40" s="161">
        <v>0</v>
      </c>
      <c r="AC40" s="161">
        <v>0</v>
      </c>
      <c r="AD40" s="161">
        <v>0</v>
      </c>
      <c r="AE40" s="161">
        <v>0</v>
      </c>
      <c r="AF40" s="161">
        <v>0</v>
      </c>
      <c r="AG40" s="161">
        <v>0</v>
      </c>
      <c r="AH40" s="161">
        <v>0</v>
      </c>
      <c r="AI40" s="161">
        <v>0</v>
      </c>
      <c r="AJ40" s="161">
        <v>0</v>
      </c>
      <c r="AK40" s="161">
        <v>0</v>
      </c>
      <c r="AL40" s="161">
        <v>0</v>
      </c>
      <c r="AM40" s="161">
        <v>0</v>
      </c>
      <c r="AN40" s="161">
        <v>0</v>
      </c>
      <c r="AO40" s="161">
        <v>0</v>
      </c>
      <c r="AP40" s="161">
        <v>0</v>
      </c>
      <c r="AQ40" s="161">
        <v>0</v>
      </c>
      <c r="AR40" s="161">
        <v>0</v>
      </c>
      <c r="AS40" s="161">
        <v>0</v>
      </c>
      <c r="AT40" s="161">
        <v>0</v>
      </c>
      <c r="AU40" s="161">
        <v>0</v>
      </c>
      <c r="AV40" s="161">
        <v>0</v>
      </c>
      <c r="AW40" s="161">
        <v>0</v>
      </c>
      <c r="AX40" s="161">
        <v>0</v>
      </c>
      <c r="AY40" s="161">
        <v>0</v>
      </c>
      <c r="AZ40" s="161">
        <v>0</v>
      </c>
      <c r="BA40" s="161">
        <v>0</v>
      </c>
      <c r="BB40" s="161">
        <v>0</v>
      </c>
      <c r="BC40" s="161">
        <v>0</v>
      </c>
      <c r="BD40" s="161">
        <v>0</v>
      </c>
      <c r="BE40" s="161">
        <v>0</v>
      </c>
      <c r="BF40" s="161">
        <v>0</v>
      </c>
      <c r="BG40" s="161">
        <v>0</v>
      </c>
      <c r="BH40" s="161">
        <v>0</v>
      </c>
      <c r="BI40" s="161">
        <v>0</v>
      </c>
      <c r="BJ40" s="161">
        <v>0</v>
      </c>
      <c r="BK40" s="161">
        <v>0</v>
      </c>
      <c r="BL40" s="161">
        <v>0</v>
      </c>
      <c r="BM40" s="161">
        <v>0</v>
      </c>
      <c r="BN40" s="161">
        <v>0</v>
      </c>
      <c r="BO40" s="161">
        <v>0</v>
      </c>
      <c r="BP40" s="161">
        <v>0</v>
      </c>
      <c r="BQ40" s="161">
        <v>0</v>
      </c>
      <c r="BR40" s="161">
        <v>0</v>
      </c>
      <c r="BS40" s="161">
        <v>0</v>
      </c>
      <c r="BT40" s="161">
        <v>0</v>
      </c>
      <c r="BU40" s="161">
        <v>0</v>
      </c>
      <c r="BV40" s="161">
        <v>0</v>
      </c>
      <c r="BW40" s="161">
        <v>0</v>
      </c>
      <c r="BX40" s="161">
        <v>0</v>
      </c>
      <c r="BY40" s="161">
        <v>0</v>
      </c>
      <c r="BZ40" s="161">
        <v>0</v>
      </c>
      <c r="CA40" s="161">
        <v>0</v>
      </c>
      <c r="CB40" s="161">
        <v>0</v>
      </c>
      <c r="CC40" s="161">
        <v>0</v>
      </c>
      <c r="CD40" s="161">
        <v>0</v>
      </c>
      <c r="CE40" s="161">
        <v>0</v>
      </c>
      <c r="CF40" s="161">
        <v>0</v>
      </c>
      <c r="CG40" s="161">
        <v>0</v>
      </c>
      <c r="CH40" s="161">
        <v>0</v>
      </c>
      <c r="CI40" s="161">
        <v>0</v>
      </c>
      <c r="CJ40" s="161">
        <v>0</v>
      </c>
      <c r="CK40" s="161">
        <v>0</v>
      </c>
      <c r="CL40" s="161">
        <v>0</v>
      </c>
      <c r="CM40" s="161">
        <v>0</v>
      </c>
      <c r="CN40" s="161">
        <v>0</v>
      </c>
      <c r="CO40" s="161">
        <v>0</v>
      </c>
      <c r="CP40" s="161">
        <v>0</v>
      </c>
      <c r="CQ40" s="161">
        <v>0</v>
      </c>
      <c r="CR40" s="161">
        <v>0</v>
      </c>
      <c r="CS40" s="161">
        <v>0</v>
      </c>
      <c r="CT40" s="161">
        <v>0</v>
      </c>
      <c r="CU40" s="161">
        <v>0</v>
      </c>
      <c r="CV40" s="161">
        <v>0</v>
      </c>
      <c r="CW40" s="161">
        <v>0</v>
      </c>
      <c r="CX40" s="161">
        <v>0</v>
      </c>
      <c r="CY40" s="161">
        <v>0</v>
      </c>
      <c r="CZ40" s="161">
        <v>0</v>
      </c>
      <c r="DA40" s="161">
        <v>0</v>
      </c>
      <c r="DB40" s="161">
        <v>0</v>
      </c>
      <c r="DC40" s="161">
        <v>0</v>
      </c>
      <c r="DD40" s="161">
        <v>0</v>
      </c>
      <c r="DE40" s="161">
        <v>0</v>
      </c>
      <c r="DF40" s="161">
        <v>0</v>
      </c>
      <c r="DG40" s="161">
        <v>0</v>
      </c>
      <c r="DH40" s="161">
        <v>0</v>
      </c>
      <c r="DI40" s="161">
        <v>0</v>
      </c>
      <c r="DJ40" s="161">
        <v>0</v>
      </c>
      <c r="DK40" s="161">
        <v>0</v>
      </c>
      <c r="DL40" s="161">
        <v>0</v>
      </c>
      <c r="DM40" s="161">
        <v>0</v>
      </c>
      <c r="DN40" s="161">
        <v>0</v>
      </c>
      <c r="DO40" s="161">
        <v>0</v>
      </c>
      <c r="DP40" s="161">
        <v>0</v>
      </c>
      <c r="DQ40" s="161">
        <v>0</v>
      </c>
      <c r="DR40" s="161">
        <v>0</v>
      </c>
      <c r="DS40" s="161">
        <v>0</v>
      </c>
      <c r="DT40" s="161">
        <v>0</v>
      </c>
      <c r="DU40" s="161">
        <v>0</v>
      </c>
      <c r="DV40" s="161">
        <v>0</v>
      </c>
      <c r="DW40" s="161">
        <v>0</v>
      </c>
      <c r="DX40" s="161">
        <v>0</v>
      </c>
      <c r="DY40" s="161">
        <v>0</v>
      </c>
      <c r="DZ40" s="161">
        <v>0</v>
      </c>
      <c r="EA40" s="161">
        <v>0</v>
      </c>
      <c r="EB40" s="161">
        <v>0</v>
      </c>
      <c r="EC40" s="161">
        <v>0</v>
      </c>
      <c r="ED40" s="161">
        <v>0</v>
      </c>
      <c r="EE40" s="161">
        <v>0</v>
      </c>
      <c r="EF40" s="161">
        <v>0</v>
      </c>
      <c r="EG40" s="161">
        <v>0</v>
      </c>
      <c r="EH40" s="161">
        <v>0</v>
      </c>
      <c r="EI40" s="161">
        <f t="shared" si="2"/>
        <v>0</v>
      </c>
      <c r="EJ40" s="161">
        <v>0</v>
      </c>
      <c r="EK40" s="161">
        <f t="shared" si="3"/>
        <v>0</v>
      </c>
      <c r="EL40" s="161">
        <v>0</v>
      </c>
      <c r="EM40" s="161">
        <f t="shared" si="4"/>
        <v>0</v>
      </c>
      <c r="EN40" s="161">
        <f t="shared" si="5"/>
        <v>0</v>
      </c>
      <c r="EO40" s="161">
        <v>0</v>
      </c>
    </row>
    <row r="41" spans="1:145" s="1" customFormat="1">
      <c r="A41" s="3" t="s">
        <v>563</v>
      </c>
      <c r="B41" s="161">
        <v>-19</v>
      </c>
      <c r="C41" s="161">
        <v>19</v>
      </c>
      <c r="D41" s="161">
        <v>0</v>
      </c>
      <c r="E41" s="161">
        <v>-6713</v>
      </c>
      <c r="F41" s="161">
        <v>-6713</v>
      </c>
      <c r="G41" s="161">
        <v>-9512</v>
      </c>
      <c r="H41" s="161">
        <v>-16225</v>
      </c>
      <c r="I41" s="161">
        <v>-16225</v>
      </c>
      <c r="J41" s="161">
        <v>0</v>
      </c>
      <c r="K41" s="161">
        <v>0</v>
      </c>
      <c r="L41" s="161">
        <v>0</v>
      </c>
      <c r="M41" s="161">
        <v>-6721</v>
      </c>
      <c r="N41" s="161">
        <v>-6721</v>
      </c>
      <c r="O41" s="161">
        <v>-12662</v>
      </c>
      <c r="P41" s="161">
        <v>-19383</v>
      </c>
      <c r="Q41" s="161">
        <v>-19383</v>
      </c>
      <c r="R41" s="161">
        <v>0</v>
      </c>
      <c r="S41" s="161">
        <v>0</v>
      </c>
      <c r="T41" s="161">
        <v>0</v>
      </c>
      <c r="U41" s="161">
        <v>-12270</v>
      </c>
      <c r="V41" s="161">
        <v>-12270</v>
      </c>
      <c r="W41" s="161">
        <v>-9472</v>
      </c>
      <c r="X41" s="161">
        <v>-21742</v>
      </c>
      <c r="Y41" s="161">
        <v>-21742</v>
      </c>
      <c r="Z41" s="161">
        <v>0</v>
      </c>
      <c r="AA41" s="161">
        <v>-10477</v>
      </c>
      <c r="AB41" s="161">
        <v>-10477</v>
      </c>
      <c r="AC41" s="161">
        <v>-13962</v>
      </c>
      <c r="AD41" s="161">
        <v>-24439</v>
      </c>
      <c r="AE41" s="161">
        <v>629</v>
      </c>
      <c r="AF41" s="161">
        <v>-13333</v>
      </c>
      <c r="AG41" s="161">
        <v>-23810</v>
      </c>
      <c r="AH41" s="161">
        <v>0</v>
      </c>
      <c r="AI41" s="161">
        <v>0</v>
      </c>
      <c r="AJ41" s="161">
        <v>0</v>
      </c>
      <c r="AK41" s="161">
        <v>-10316</v>
      </c>
      <c r="AL41" s="161">
        <v>-10316</v>
      </c>
      <c r="AM41" s="161">
        <v>-15196</v>
      </c>
      <c r="AN41" s="161">
        <v>-25512</v>
      </c>
      <c r="AO41" s="161">
        <v>-25512</v>
      </c>
      <c r="AP41" s="161">
        <v>0</v>
      </c>
      <c r="AQ41" s="161">
        <v>0</v>
      </c>
      <c r="AR41" s="161">
        <v>0</v>
      </c>
      <c r="AS41" s="161">
        <v>0</v>
      </c>
      <c r="AT41" s="161">
        <v>0</v>
      </c>
      <c r="AU41" s="161">
        <v>0</v>
      </c>
      <c r="AV41" s="161">
        <v>0</v>
      </c>
      <c r="AW41" s="161">
        <v>0</v>
      </c>
      <c r="AX41" s="161">
        <v>0</v>
      </c>
      <c r="AY41" s="161">
        <v>0</v>
      </c>
      <c r="AZ41" s="161">
        <v>0</v>
      </c>
      <c r="BA41" s="161">
        <v>0</v>
      </c>
      <c r="BB41" s="161">
        <v>0</v>
      </c>
      <c r="BC41" s="161">
        <v>0</v>
      </c>
      <c r="BD41" s="161">
        <v>0</v>
      </c>
      <c r="BE41" s="161">
        <v>0</v>
      </c>
      <c r="BF41" s="161">
        <v>0</v>
      </c>
      <c r="BG41" s="161">
        <v>0</v>
      </c>
      <c r="BH41" s="161">
        <v>0</v>
      </c>
      <c r="BI41" s="161">
        <v>0</v>
      </c>
      <c r="BJ41" s="161">
        <v>0</v>
      </c>
      <c r="BK41" s="161">
        <v>0</v>
      </c>
      <c r="BL41" s="161">
        <v>0</v>
      </c>
      <c r="BM41" s="161">
        <v>0</v>
      </c>
      <c r="BN41" s="161">
        <v>0</v>
      </c>
      <c r="BO41" s="161">
        <v>0</v>
      </c>
      <c r="BP41" s="161">
        <v>0</v>
      </c>
      <c r="BQ41" s="161">
        <v>0</v>
      </c>
      <c r="BR41" s="161">
        <v>0</v>
      </c>
      <c r="BS41" s="161">
        <v>0</v>
      </c>
      <c r="BT41" s="161">
        <v>0</v>
      </c>
      <c r="BU41" s="161">
        <v>0</v>
      </c>
      <c r="BV41" s="161">
        <v>0</v>
      </c>
      <c r="BW41" s="161">
        <v>0</v>
      </c>
      <c r="BX41" s="161">
        <v>0</v>
      </c>
      <c r="BY41" s="161">
        <v>0</v>
      </c>
      <c r="BZ41" s="161">
        <v>0</v>
      </c>
      <c r="CA41" s="161">
        <v>0</v>
      </c>
      <c r="CB41" s="161">
        <v>0</v>
      </c>
      <c r="CC41" s="161">
        <v>0</v>
      </c>
      <c r="CD41" s="161">
        <v>0</v>
      </c>
      <c r="CE41" s="161">
        <v>0</v>
      </c>
      <c r="CF41" s="161">
        <v>0</v>
      </c>
      <c r="CG41" s="161">
        <v>0</v>
      </c>
      <c r="CH41" s="161">
        <v>0</v>
      </c>
      <c r="CI41" s="161">
        <v>0</v>
      </c>
      <c r="CJ41" s="161">
        <v>0</v>
      </c>
      <c r="CK41" s="161">
        <v>0</v>
      </c>
      <c r="CL41" s="161">
        <v>0</v>
      </c>
      <c r="CM41" s="161">
        <v>0</v>
      </c>
      <c r="CN41" s="161">
        <v>0</v>
      </c>
      <c r="CO41" s="161">
        <v>0</v>
      </c>
      <c r="CP41" s="161">
        <v>0</v>
      </c>
      <c r="CQ41" s="161">
        <v>0</v>
      </c>
      <c r="CR41" s="161">
        <v>0</v>
      </c>
      <c r="CS41" s="161">
        <v>0</v>
      </c>
      <c r="CT41" s="161">
        <v>0</v>
      </c>
      <c r="CU41" s="161">
        <v>0</v>
      </c>
      <c r="CV41" s="161">
        <v>0</v>
      </c>
      <c r="CW41" s="161">
        <v>0</v>
      </c>
      <c r="CX41" s="161">
        <v>0</v>
      </c>
      <c r="CY41" s="161">
        <v>0</v>
      </c>
      <c r="CZ41" s="161">
        <v>0</v>
      </c>
      <c r="DA41" s="161">
        <v>0</v>
      </c>
      <c r="DB41" s="161">
        <v>0</v>
      </c>
      <c r="DC41" s="161">
        <v>0</v>
      </c>
      <c r="DD41" s="161">
        <v>0</v>
      </c>
      <c r="DE41" s="161">
        <v>0</v>
      </c>
      <c r="DF41" s="161">
        <v>0</v>
      </c>
      <c r="DG41" s="161">
        <v>0</v>
      </c>
      <c r="DH41" s="161">
        <v>0</v>
      </c>
      <c r="DI41" s="161">
        <v>0</v>
      </c>
      <c r="DJ41" s="161">
        <v>0</v>
      </c>
      <c r="DK41" s="161">
        <v>0</v>
      </c>
      <c r="DL41" s="161">
        <v>0</v>
      </c>
      <c r="DM41" s="161">
        <v>0</v>
      </c>
      <c r="DN41" s="161">
        <v>0</v>
      </c>
      <c r="DO41" s="161">
        <v>0</v>
      </c>
      <c r="DP41" s="161">
        <v>0</v>
      </c>
      <c r="DQ41" s="161">
        <v>0</v>
      </c>
      <c r="DR41" s="161">
        <v>0</v>
      </c>
      <c r="DS41" s="161">
        <v>0</v>
      </c>
      <c r="DT41" s="161">
        <v>0</v>
      </c>
      <c r="DU41" s="161">
        <v>0</v>
      </c>
      <c r="DV41" s="161">
        <v>0</v>
      </c>
      <c r="DW41" s="161">
        <v>0</v>
      </c>
      <c r="DX41" s="161">
        <v>0</v>
      </c>
      <c r="DY41" s="161">
        <v>0</v>
      </c>
      <c r="DZ41" s="161">
        <v>0</v>
      </c>
      <c r="EA41" s="161">
        <v>0</v>
      </c>
      <c r="EB41" s="161">
        <v>0</v>
      </c>
      <c r="EC41" s="161">
        <v>0</v>
      </c>
      <c r="ED41" s="161">
        <v>0</v>
      </c>
      <c r="EE41" s="161">
        <v>0</v>
      </c>
      <c r="EF41" s="161">
        <v>0</v>
      </c>
      <c r="EG41" s="161">
        <v>0</v>
      </c>
      <c r="EH41" s="161">
        <v>0</v>
      </c>
      <c r="EI41" s="161">
        <f t="shared" si="2"/>
        <v>0</v>
      </c>
      <c r="EJ41" s="161">
        <v>0</v>
      </c>
      <c r="EK41" s="161">
        <f t="shared" si="3"/>
        <v>0</v>
      </c>
      <c r="EL41" s="161">
        <v>0</v>
      </c>
      <c r="EM41" s="161">
        <f t="shared" si="4"/>
        <v>0</v>
      </c>
      <c r="EN41" s="161">
        <f t="shared" si="5"/>
        <v>0</v>
      </c>
      <c r="EO41" s="161">
        <v>0</v>
      </c>
    </row>
    <row r="42" spans="1:145" s="1" customFormat="1">
      <c r="A42" s="61" t="s">
        <v>564</v>
      </c>
      <c r="B42" s="160">
        <v>-19</v>
      </c>
      <c r="C42" s="160">
        <v>0</v>
      </c>
      <c r="D42" s="160">
        <v>-19</v>
      </c>
      <c r="E42" s="160">
        <v>-6713</v>
      </c>
      <c r="F42" s="160">
        <v>-6732</v>
      </c>
      <c r="G42" s="160">
        <v>6732</v>
      </c>
      <c r="H42" s="160">
        <v>19</v>
      </c>
      <c r="I42" s="160">
        <v>0</v>
      </c>
      <c r="J42" s="160">
        <v>0</v>
      </c>
      <c r="K42" s="160">
        <v>0</v>
      </c>
      <c r="L42" s="160">
        <v>0</v>
      </c>
      <c r="M42" s="160">
        <v>-6721</v>
      </c>
      <c r="N42" s="160">
        <v>-6721</v>
      </c>
      <c r="O42" s="160">
        <v>6721</v>
      </c>
      <c r="P42" s="160">
        <v>0</v>
      </c>
      <c r="Q42" s="160">
        <v>0</v>
      </c>
      <c r="R42" s="160">
        <v>0</v>
      </c>
      <c r="S42" s="160">
        <v>0</v>
      </c>
      <c r="T42" s="160">
        <v>0</v>
      </c>
      <c r="U42" s="160">
        <v>0</v>
      </c>
      <c r="V42" s="160">
        <v>0</v>
      </c>
      <c r="W42" s="160">
        <v>0</v>
      </c>
      <c r="X42" s="160">
        <v>0</v>
      </c>
      <c r="Y42" s="160">
        <v>0</v>
      </c>
      <c r="Z42" s="160">
        <v>0</v>
      </c>
      <c r="AA42" s="160">
        <v>0</v>
      </c>
      <c r="AB42" s="160">
        <v>0</v>
      </c>
      <c r="AC42" s="160">
        <v>-13962</v>
      </c>
      <c r="AD42" s="160">
        <v>-13962</v>
      </c>
      <c r="AE42" s="160">
        <v>13962</v>
      </c>
      <c r="AF42" s="160">
        <v>0</v>
      </c>
      <c r="AG42" s="160">
        <v>0</v>
      </c>
      <c r="AH42" s="160">
        <v>0</v>
      </c>
      <c r="AI42" s="160">
        <v>0</v>
      </c>
      <c r="AJ42" s="160">
        <v>0</v>
      </c>
      <c r="AK42" s="160">
        <v>-10316</v>
      </c>
      <c r="AL42" s="160">
        <v>-10316</v>
      </c>
      <c r="AM42" s="160">
        <v>10316</v>
      </c>
      <c r="AN42" s="160">
        <v>0</v>
      </c>
      <c r="AO42" s="160">
        <v>0</v>
      </c>
      <c r="AP42" s="160">
        <v>0</v>
      </c>
      <c r="AQ42" s="160">
        <v>0</v>
      </c>
      <c r="AR42" s="160">
        <v>0</v>
      </c>
      <c r="AS42" s="160">
        <v>0</v>
      </c>
      <c r="AT42" s="160">
        <v>0</v>
      </c>
      <c r="AU42" s="160">
        <v>0</v>
      </c>
      <c r="AV42" s="160">
        <v>0</v>
      </c>
      <c r="AW42" s="160">
        <v>0</v>
      </c>
      <c r="AX42" s="160">
        <v>0</v>
      </c>
      <c r="AY42" s="160">
        <v>0</v>
      </c>
      <c r="AZ42" s="160">
        <v>0</v>
      </c>
      <c r="BA42" s="160">
        <v>0</v>
      </c>
      <c r="BB42" s="160">
        <v>0</v>
      </c>
      <c r="BC42" s="160">
        <v>0</v>
      </c>
      <c r="BD42" s="160">
        <v>0</v>
      </c>
      <c r="BE42" s="160">
        <v>0</v>
      </c>
      <c r="BF42" s="160">
        <v>0</v>
      </c>
      <c r="BG42" s="160">
        <v>0</v>
      </c>
      <c r="BH42" s="160">
        <v>0</v>
      </c>
      <c r="BI42" s="160">
        <v>0</v>
      </c>
      <c r="BJ42" s="160">
        <v>0</v>
      </c>
      <c r="BK42" s="160">
        <v>0</v>
      </c>
      <c r="BL42" s="160">
        <v>0</v>
      </c>
      <c r="BM42" s="160">
        <v>0</v>
      </c>
      <c r="BN42" s="160">
        <v>0</v>
      </c>
      <c r="BO42" s="160">
        <v>0</v>
      </c>
      <c r="BP42" s="160">
        <v>0</v>
      </c>
      <c r="BQ42" s="160">
        <v>0</v>
      </c>
      <c r="BR42" s="160">
        <v>0</v>
      </c>
      <c r="BS42" s="160">
        <v>0</v>
      </c>
      <c r="BT42" s="160">
        <v>0</v>
      </c>
      <c r="BU42" s="160">
        <v>0</v>
      </c>
      <c r="BV42" s="160">
        <v>0</v>
      </c>
      <c r="BW42" s="160">
        <v>0</v>
      </c>
      <c r="BX42" s="160">
        <v>0</v>
      </c>
      <c r="BY42" s="160">
        <v>0</v>
      </c>
      <c r="BZ42" s="160">
        <v>0</v>
      </c>
      <c r="CA42" s="160">
        <v>0</v>
      </c>
      <c r="CB42" s="160">
        <v>0</v>
      </c>
      <c r="CC42" s="160">
        <v>0</v>
      </c>
      <c r="CD42" s="160">
        <v>0</v>
      </c>
      <c r="CE42" s="160">
        <v>0</v>
      </c>
      <c r="CF42" s="160">
        <v>0</v>
      </c>
      <c r="CG42" s="160">
        <v>0</v>
      </c>
      <c r="CH42" s="160">
        <v>0</v>
      </c>
      <c r="CI42" s="160">
        <v>0</v>
      </c>
      <c r="CJ42" s="160">
        <v>0</v>
      </c>
      <c r="CK42" s="160">
        <v>0</v>
      </c>
      <c r="CL42" s="160">
        <v>0</v>
      </c>
      <c r="CM42" s="160">
        <v>0</v>
      </c>
      <c r="CN42" s="160">
        <v>0</v>
      </c>
      <c r="CO42" s="160">
        <v>0</v>
      </c>
      <c r="CP42" s="160">
        <v>0</v>
      </c>
      <c r="CQ42" s="160">
        <v>0</v>
      </c>
      <c r="CR42" s="160">
        <v>0</v>
      </c>
      <c r="CS42" s="160">
        <v>0</v>
      </c>
      <c r="CT42" s="160">
        <v>0</v>
      </c>
      <c r="CU42" s="160">
        <v>0</v>
      </c>
      <c r="CV42" s="160">
        <v>0</v>
      </c>
      <c r="CW42" s="160">
        <v>0</v>
      </c>
      <c r="CX42" s="160">
        <v>0</v>
      </c>
      <c r="CY42" s="160">
        <v>0</v>
      </c>
      <c r="CZ42" s="160">
        <v>0</v>
      </c>
      <c r="DA42" s="160">
        <v>0</v>
      </c>
      <c r="DB42" s="160">
        <v>0</v>
      </c>
      <c r="DC42" s="160">
        <v>0</v>
      </c>
      <c r="DD42" s="160">
        <v>0</v>
      </c>
      <c r="DE42" s="160">
        <v>0</v>
      </c>
      <c r="DF42" s="160">
        <v>0</v>
      </c>
      <c r="DG42" s="160">
        <v>0</v>
      </c>
      <c r="DH42" s="160">
        <v>0</v>
      </c>
      <c r="DI42" s="160">
        <v>0</v>
      </c>
      <c r="DJ42" s="160">
        <v>0</v>
      </c>
      <c r="DK42" s="160">
        <v>0</v>
      </c>
      <c r="DL42" s="160">
        <v>0</v>
      </c>
      <c r="DM42" s="160">
        <v>0</v>
      </c>
      <c r="DN42" s="160">
        <v>0</v>
      </c>
      <c r="DO42" s="160">
        <v>0</v>
      </c>
      <c r="DP42" s="160">
        <v>0</v>
      </c>
      <c r="DQ42" s="160">
        <v>0</v>
      </c>
      <c r="DR42" s="160">
        <v>0</v>
      </c>
      <c r="DS42" s="160">
        <v>0</v>
      </c>
      <c r="DT42" s="160">
        <v>0</v>
      </c>
      <c r="DU42" s="160">
        <v>0</v>
      </c>
      <c r="DV42" s="160">
        <v>0</v>
      </c>
      <c r="DW42" s="160">
        <v>0</v>
      </c>
      <c r="DX42" s="160">
        <v>0</v>
      </c>
      <c r="DY42" s="160">
        <v>0</v>
      </c>
      <c r="DZ42" s="160">
        <v>0</v>
      </c>
      <c r="EA42" s="160">
        <v>0</v>
      </c>
      <c r="EB42" s="160">
        <v>0</v>
      </c>
      <c r="EC42" s="160">
        <v>0</v>
      </c>
      <c r="ED42" s="160">
        <v>0</v>
      </c>
      <c r="EE42" s="160">
        <v>0</v>
      </c>
      <c r="EF42" s="160">
        <v>0</v>
      </c>
      <c r="EG42" s="160">
        <v>0</v>
      </c>
      <c r="EH42" s="160">
        <v>0</v>
      </c>
      <c r="EI42" s="160">
        <f t="shared" si="2"/>
        <v>0</v>
      </c>
      <c r="EJ42" s="160">
        <v>0</v>
      </c>
      <c r="EK42" s="160">
        <f t="shared" si="3"/>
        <v>0</v>
      </c>
      <c r="EL42" s="160">
        <v>0</v>
      </c>
      <c r="EM42" s="160">
        <f t="shared" si="4"/>
        <v>0</v>
      </c>
      <c r="EN42" s="160">
        <f t="shared" si="5"/>
        <v>0</v>
      </c>
      <c r="EO42" s="160">
        <v>0</v>
      </c>
    </row>
    <row r="43" spans="1:145" s="1" customFormat="1">
      <c r="A43" s="1" t="s">
        <v>539</v>
      </c>
      <c r="B43" s="161">
        <v>34361</v>
      </c>
      <c r="C43" s="161">
        <v>20894</v>
      </c>
      <c r="D43" s="161">
        <v>55255</v>
      </c>
      <c r="E43" s="161">
        <v>40732</v>
      </c>
      <c r="F43" s="161">
        <v>95987</v>
      </c>
      <c r="G43" s="161">
        <v>53664</v>
      </c>
      <c r="H43" s="161">
        <v>94396</v>
      </c>
      <c r="I43" s="161">
        <v>149651</v>
      </c>
      <c r="J43" s="161">
        <v>65969</v>
      </c>
      <c r="K43" s="161">
        <v>34641</v>
      </c>
      <c r="L43" s="161">
        <v>100610</v>
      </c>
      <c r="M43" s="161">
        <v>46838</v>
      </c>
      <c r="N43" s="161">
        <v>147448</v>
      </c>
      <c r="O43" s="161">
        <v>137987</v>
      </c>
      <c r="P43" s="161">
        <v>184825</v>
      </c>
      <c r="Q43" s="161">
        <v>285435</v>
      </c>
      <c r="R43" s="161">
        <v>49926</v>
      </c>
      <c r="S43" s="161">
        <v>62655</v>
      </c>
      <c r="T43" s="161">
        <v>112581</v>
      </c>
      <c r="U43" s="161">
        <v>43399</v>
      </c>
      <c r="V43" s="161">
        <v>155980</v>
      </c>
      <c r="W43" s="161">
        <v>147244</v>
      </c>
      <c r="X43" s="161">
        <v>190643</v>
      </c>
      <c r="Y43" s="161">
        <v>303224</v>
      </c>
      <c r="Z43" s="161">
        <v>101975</v>
      </c>
      <c r="AA43" s="161">
        <v>72469</v>
      </c>
      <c r="AB43" s="161">
        <v>174444</v>
      </c>
      <c r="AC43" s="161">
        <v>45766</v>
      </c>
      <c r="AD43" s="161">
        <v>220210</v>
      </c>
      <c r="AE43" s="161">
        <v>131737</v>
      </c>
      <c r="AF43" s="161">
        <v>177503</v>
      </c>
      <c r="AG43" s="161">
        <v>351947</v>
      </c>
      <c r="AH43" s="161">
        <v>94523</v>
      </c>
      <c r="AI43" s="161">
        <v>94373</v>
      </c>
      <c r="AJ43" s="161">
        <v>188896</v>
      </c>
      <c r="AK43" s="161">
        <v>65618</v>
      </c>
      <c r="AL43" s="161">
        <v>254514</v>
      </c>
      <c r="AM43" s="161">
        <v>107145</v>
      </c>
      <c r="AN43" s="161">
        <v>172763</v>
      </c>
      <c r="AO43" s="161">
        <v>361659</v>
      </c>
      <c r="AP43" s="161">
        <v>638459</v>
      </c>
      <c r="AQ43" s="161">
        <v>86672</v>
      </c>
      <c r="AR43" s="161">
        <v>725131</v>
      </c>
      <c r="AS43" s="161">
        <v>76629</v>
      </c>
      <c r="AT43" s="161">
        <v>801760</v>
      </c>
      <c r="AU43" s="161">
        <v>114621</v>
      </c>
      <c r="AV43" s="161">
        <v>191250</v>
      </c>
      <c r="AW43" s="161">
        <v>916381</v>
      </c>
      <c r="AX43" s="161">
        <v>120938</v>
      </c>
      <c r="AY43" s="161">
        <v>187289</v>
      </c>
      <c r="AZ43" s="161">
        <v>308227</v>
      </c>
      <c r="BA43" s="161">
        <v>110746</v>
      </c>
      <c r="BB43" s="161">
        <v>418973</v>
      </c>
      <c r="BC43" s="161">
        <v>171900</v>
      </c>
      <c r="BD43" s="161">
        <v>282646.14136000001</v>
      </c>
      <c r="BE43" s="161">
        <v>590873</v>
      </c>
      <c r="BF43" s="161">
        <v>106535</v>
      </c>
      <c r="BG43" s="161">
        <v>104222</v>
      </c>
      <c r="BH43" s="161">
        <v>210757</v>
      </c>
      <c r="BI43" s="161">
        <v>146047</v>
      </c>
      <c r="BJ43" s="161">
        <v>356804</v>
      </c>
      <c r="BK43" s="161">
        <v>184292</v>
      </c>
      <c r="BL43" s="161">
        <v>330339</v>
      </c>
      <c r="BM43" s="161">
        <v>541096</v>
      </c>
      <c r="BN43" s="161">
        <v>121868</v>
      </c>
      <c r="BO43" s="161">
        <v>183131</v>
      </c>
      <c r="BP43" s="161">
        <v>304999</v>
      </c>
      <c r="BQ43" s="161">
        <v>206385</v>
      </c>
      <c r="BR43" s="161">
        <v>511384</v>
      </c>
      <c r="BS43" s="161">
        <v>229858</v>
      </c>
      <c r="BT43" s="161">
        <v>436243</v>
      </c>
      <c r="BU43" s="161">
        <v>741242</v>
      </c>
      <c r="BV43" s="161">
        <v>211319</v>
      </c>
      <c r="BW43" s="161">
        <v>227179</v>
      </c>
      <c r="BX43" s="161">
        <v>438498</v>
      </c>
      <c r="BY43" s="161">
        <v>239183</v>
      </c>
      <c r="BZ43" s="161">
        <v>677681</v>
      </c>
      <c r="CA43" s="161">
        <v>226668</v>
      </c>
      <c r="CB43" s="161">
        <v>465851</v>
      </c>
      <c r="CC43" s="161">
        <v>904349</v>
      </c>
      <c r="CD43" s="161">
        <v>214421</v>
      </c>
      <c r="CE43" s="161">
        <v>205170</v>
      </c>
      <c r="CF43" s="161">
        <v>419591</v>
      </c>
      <c r="CG43" s="161">
        <v>207530</v>
      </c>
      <c r="CH43" s="161">
        <v>627121</v>
      </c>
      <c r="CI43" s="161">
        <v>191469</v>
      </c>
      <c r="CJ43" s="161">
        <v>398999</v>
      </c>
      <c r="CK43" s="161">
        <v>818590</v>
      </c>
      <c r="CL43" s="161">
        <v>204693</v>
      </c>
      <c r="CM43" s="161">
        <v>214993</v>
      </c>
      <c r="CN43" s="161">
        <v>419686</v>
      </c>
      <c r="CO43" s="161">
        <v>182966</v>
      </c>
      <c r="CP43" s="161">
        <v>602652</v>
      </c>
      <c r="CQ43" s="161">
        <v>188962</v>
      </c>
      <c r="CR43" s="161">
        <v>371928</v>
      </c>
      <c r="CS43" s="161">
        <v>791614</v>
      </c>
      <c r="CT43" s="161">
        <v>77768</v>
      </c>
      <c r="CU43" s="161">
        <v>150112</v>
      </c>
      <c r="CV43" s="161">
        <v>227880</v>
      </c>
      <c r="CW43" s="161">
        <v>215342</v>
      </c>
      <c r="CX43" s="161">
        <v>443222</v>
      </c>
      <c r="CY43" s="161">
        <v>248194</v>
      </c>
      <c r="CZ43" s="161">
        <v>463536</v>
      </c>
      <c r="DA43" s="161">
        <v>691416</v>
      </c>
      <c r="DB43" s="161">
        <v>147032</v>
      </c>
      <c r="DC43" s="161">
        <v>192899</v>
      </c>
      <c r="DD43" s="161">
        <v>339931</v>
      </c>
      <c r="DE43" s="161">
        <v>359331</v>
      </c>
      <c r="DF43" s="161">
        <v>699262</v>
      </c>
      <c r="DG43" s="161">
        <v>149508</v>
      </c>
      <c r="DH43" s="161">
        <v>508839</v>
      </c>
      <c r="DI43" s="161">
        <v>848770</v>
      </c>
      <c r="DJ43" s="161">
        <v>188077</v>
      </c>
      <c r="DK43" s="161">
        <v>201546</v>
      </c>
      <c r="DL43" s="161">
        <v>389623</v>
      </c>
      <c r="DM43" s="161">
        <v>105020</v>
      </c>
      <c r="DN43" s="161">
        <v>494643</v>
      </c>
      <c r="DO43" s="161">
        <v>165046</v>
      </c>
      <c r="DP43" s="161">
        <v>270066</v>
      </c>
      <c r="DQ43" s="161">
        <v>659689</v>
      </c>
      <c r="DR43" s="161">
        <v>128530</v>
      </c>
      <c r="DS43" s="161">
        <v>187675</v>
      </c>
      <c r="DT43" s="161">
        <v>316205</v>
      </c>
      <c r="DU43" s="161">
        <v>220456</v>
      </c>
      <c r="DV43" s="161">
        <v>536661</v>
      </c>
      <c r="DW43" s="161">
        <v>516375</v>
      </c>
      <c r="DX43" s="161">
        <v>736831</v>
      </c>
      <c r="DY43" s="161">
        <v>1053036</v>
      </c>
      <c r="DZ43" s="161">
        <v>243964</v>
      </c>
      <c r="EA43" s="161">
        <v>261957</v>
      </c>
      <c r="EB43" s="161">
        <v>505921</v>
      </c>
      <c r="EC43" s="161">
        <v>290221</v>
      </c>
      <c r="ED43" s="161">
        <v>796142</v>
      </c>
      <c r="EE43" s="161">
        <f>EG43-ED43</f>
        <v>252487</v>
      </c>
      <c r="EF43" s="161">
        <f>EG43-EB43</f>
        <v>542708</v>
      </c>
      <c r="EG43" s="161">
        <v>1048629</v>
      </c>
      <c r="EH43" s="161">
        <v>319957</v>
      </c>
      <c r="EI43" s="161">
        <f t="shared" si="2"/>
        <v>335391</v>
      </c>
      <c r="EJ43" s="161">
        <v>655348</v>
      </c>
      <c r="EK43" s="161">
        <f t="shared" si="3"/>
        <v>291916</v>
      </c>
      <c r="EL43" s="161">
        <v>947264</v>
      </c>
      <c r="EM43" s="161">
        <f t="shared" si="4"/>
        <v>397154</v>
      </c>
      <c r="EN43" s="161">
        <f t="shared" si="5"/>
        <v>689070</v>
      </c>
      <c r="EO43" s="161">
        <v>1344418</v>
      </c>
    </row>
    <row r="44" spans="1:145" s="1" customFormat="1">
      <c r="A44" s="38"/>
      <c r="B44" s="36"/>
      <c r="C44" s="36"/>
      <c r="D44" s="36"/>
      <c r="E44" s="36"/>
      <c r="F44" s="36"/>
      <c r="G44" s="36"/>
      <c r="H44" s="36"/>
      <c r="I44" s="36"/>
      <c r="J44" s="36"/>
      <c r="K44" s="36"/>
      <c r="L44" s="36"/>
      <c r="M44" s="36"/>
      <c r="N44" s="36"/>
      <c r="O44" s="36"/>
      <c r="P44" s="36"/>
      <c r="Q44" s="36"/>
      <c r="R44" s="36"/>
      <c r="S44" s="12"/>
      <c r="T44" s="12"/>
      <c r="U44" s="12"/>
      <c r="V44" s="12"/>
      <c r="W44" s="12"/>
      <c r="X44" s="12"/>
      <c r="Y44" s="12"/>
      <c r="Z44" s="12"/>
      <c r="AA44" s="12"/>
      <c r="AB44" s="33"/>
      <c r="AC44" s="12"/>
      <c r="AD44" s="12"/>
      <c r="AE44" s="12"/>
      <c r="AF44" s="33"/>
      <c r="AG44" s="12"/>
      <c r="AH44" s="12"/>
      <c r="AI44" s="12"/>
      <c r="AJ44" s="33"/>
      <c r="AK44" s="12"/>
      <c r="AL44" s="12"/>
      <c r="AM44" s="12"/>
      <c r="AN44" s="33"/>
      <c r="AO44" s="12"/>
      <c r="AP44" s="12"/>
      <c r="AQ44" s="12"/>
      <c r="AR44" s="12"/>
      <c r="AS44" s="12"/>
      <c r="AT44" s="72"/>
      <c r="AU44" s="12"/>
      <c r="AV44" s="12"/>
      <c r="AW44" s="12"/>
      <c r="AX44" s="12"/>
      <c r="AY44" s="12"/>
      <c r="AZ44" s="12"/>
      <c r="BA44" s="12"/>
      <c r="BB44" s="12"/>
      <c r="BC44" s="12"/>
      <c r="BD44" s="12"/>
      <c r="BE44" s="12"/>
      <c r="BF44" s="12"/>
      <c r="BG44" s="12"/>
      <c r="BH44" s="12"/>
      <c r="BI44" s="12"/>
      <c r="BJ44" s="12"/>
      <c r="BK44" s="12"/>
      <c r="BL44" s="12"/>
      <c r="BM44" s="12"/>
      <c r="BN44" s="12"/>
      <c r="BO44" s="12"/>
      <c r="BP44" s="12"/>
      <c r="BQ44" s="12"/>
      <c r="BR44" s="12"/>
      <c r="BS44" s="12"/>
      <c r="BT44" s="12"/>
      <c r="BU44" s="12"/>
      <c r="BV44" s="12"/>
      <c r="BW44" s="12"/>
      <c r="BX44" s="12"/>
      <c r="BY44" s="12"/>
      <c r="BZ44" s="12"/>
      <c r="CA44" s="12"/>
      <c r="CB44" s="12"/>
      <c r="CC44" s="12"/>
      <c r="CD44" s="12"/>
      <c r="CE44" s="12"/>
      <c r="CF44" s="38"/>
      <c r="CG44" s="38"/>
      <c r="CH44" s="38"/>
      <c r="CI44" s="38"/>
      <c r="CJ44" s="38"/>
      <c r="CK44" s="38"/>
      <c r="CL44" s="38"/>
      <c r="CM44" s="38"/>
      <c r="CN44" s="4"/>
      <c r="CO44" s="4"/>
      <c r="CP44" s="4"/>
      <c r="CQ44" s="4"/>
      <c r="CR44" s="4"/>
      <c r="CS44" s="4"/>
      <c r="CT44" s="4"/>
      <c r="CU44" s="44"/>
      <c r="CV44" s="4"/>
      <c r="CW44" s="4"/>
      <c r="CX44" s="4"/>
      <c r="CY44" s="4"/>
      <c r="CZ44" s="4"/>
      <c r="DA44" s="4"/>
      <c r="DB44" s="4"/>
      <c r="DC44" s="4"/>
      <c r="DD44" s="38"/>
      <c r="DE44" s="38"/>
      <c r="DF44" s="38"/>
      <c r="DG44" s="38"/>
      <c r="DH44" s="38"/>
      <c r="DI44" s="38"/>
      <c r="DJ44" s="38"/>
      <c r="DK44" s="33"/>
      <c r="DL44" s="38"/>
      <c r="DM44" s="38"/>
      <c r="DN44" s="38"/>
      <c r="DO44" s="38"/>
      <c r="DP44" s="38"/>
      <c r="DQ44" s="38"/>
      <c r="DR44" s="38"/>
      <c r="DS44" s="33"/>
      <c r="DT44" s="38"/>
      <c r="DU44" s="38"/>
      <c r="DV44" s="38"/>
      <c r="DW44" s="38"/>
      <c r="DX44" s="38"/>
      <c r="DY44" s="38"/>
      <c r="DZ44" s="38"/>
      <c r="EA44" s="33"/>
      <c r="EB44" s="38"/>
      <c r="EC44" s="38"/>
      <c r="ED44" s="38"/>
      <c r="EE44" s="38"/>
      <c r="EF44" s="38"/>
      <c r="EG44" s="38"/>
      <c r="EH44" s="38"/>
      <c r="EI44" s="36"/>
      <c r="EJ44" s="38"/>
      <c r="EK44" s="38"/>
      <c r="EL44" s="38"/>
      <c r="EM44" s="38"/>
      <c r="EN44" s="38"/>
      <c r="EO44" s="38"/>
    </row>
    <row r="45" spans="1:145" ht="15" customHeight="1">
      <c r="A45" s="368" t="s">
        <v>118</v>
      </c>
      <c r="B45" s="36"/>
      <c r="C45" s="36"/>
      <c r="D45" s="36"/>
      <c r="E45" s="36"/>
      <c r="F45" s="36"/>
      <c r="G45" s="36"/>
      <c r="H45" s="36"/>
      <c r="I45" s="36"/>
      <c r="J45" s="36"/>
      <c r="K45" s="36"/>
      <c r="L45" s="36"/>
      <c r="M45" s="36"/>
      <c r="N45" s="36"/>
      <c r="O45" s="36"/>
      <c r="P45" s="36"/>
      <c r="Q45" s="36"/>
      <c r="R45" s="36"/>
      <c r="AB45" s="33"/>
      <c r="AF45" s="33"/>
      <c r="AJ45" s="33"/>
      <c r="AN45" s="33"/>
      <c r="AT45" s="72"/>
      <c r="CU45" s="44"/>
      <c r="DK45" s="36"/>
      <c r="DS45" s="36"/>
      <c r="EA45" s="36"/>
      <c r="EI45" s="36"/>
    </row>
    <row r="46" spans="1:145">
      <c r="A46" s="368"/>
      <c r="B46" s="33"/>
      <c r="C46" s="33"/>
      <c r="D46" s="33"/>
      <c r="E46" s="33"/>
      <c r="F46" s="33"/>
      <c r="G46" s="33"/>
      <c r="H46" s="33"/>
      <c r="I46" s="33"/>
      <c r="J46" s="33"/>
      <c r="K46" s="33"/>
      <c r="L46" s="33"/>
      <c r="M46" s="33"/>
      <c r="N46" s="33"/>
      <c r="O46" s="33"/>
      <c r="P46" s="33"/>
      <c r="Q46" s="33"/>
      <c r="R46" s="33"/>
      <c r="AB46" s="33"/>
      <c r="AF46" s="33"/>
      <c r="AJ46" s="33"/>
      <c r="AN46" s="33"/>
      <c r="AT46" s="72"/>
      <c r="CU46" s="44"/>
      <c r="DK46" s="36"/>
      <c r="DS46" s="36"/>
      <c r="EA46" s="36"/>
      <c r="EI46" s="36"/>
    </row>
    <row r="47" spans="1:145">
      <c r="A47" s="24"/>
      <c r="B47" s="33"/>
      <c r="C47" s="33"/>
      <c r="D47" s="33"/>
      <c r="E47" s="33"/>
      <c r="F47" s="33"/>
      <c r="G47" s="33"/>
      <c r="H47" s="33"/>
      <c r="I47" s="33"/>
      <c r="J47" s="33"/>
      <c r="K47" s="33"/>
      <c r="L47" s="33"/>
      <c r="M47" s="33"/>
      <c r="N47" s="33"/>
      <c r="O47" s="33"/>
      <c r="P47" s="33"/>
      <c r="Q47" s="33"/>
      <c r="R47" s="33"/>
    </row>
    <row r="48" spans="1:145">
      <c r="A48" s="19"/>
      <c r="B48" s="33"/>
      <c r="C48" s="33"/>
      <c r="D48" s="33"/>
      <c r="E48" s="33"/>
      <c r="F48" s="33"/>
      <c r="G48" s="33"/>
      <c r="H48" s="33"/>
      <c r="I48" s="33"/>
      <c r="J48" s="33"/>
      <c r="K48" s="33"/>
      <c r="L48" s="33"/>
      <c r="M48" s="33"/>
      <c r="N48" s="33"/>
      <c r="O48" s="33"/>
      <c r="P48" s="33"/>
      <c r="Q48" s="33"/>
      <c r="R48" s="33"/>
    </row>
    <row r="49" spans="2:18">
      <c r="B49" s="33"/>
      <c r="C49" s="33"/>
      <c r="D49" s="33"/>
      <c r="E49" s="33"/>
      <c r="F49" s="33"/>
      <c r="G49" s="33"/>
      <c r="H49" s="33"/>
      <c r="I49" s="33"/>
      <c r="J49" s="33"/>
      <c r="K49" s="33"/>
      <c r="L49" s="33"/>
      <c r="M49" s="33"/>
      <c r="N49" s="33"/>
      <c r="O49" s="33"/>
      <c r="P49" s="33"/>
      <c r="Q49" s="33"/>
      <c r="R49" s="33"/>
    </row>
    <row r="50" spans="2:18">
      <c r="B50" s="33"/>
      <c r="C50" s="33"/>
      <c r="D50" s="33"/>
      <c r="E50" s="33"/>
      <c r="F50" s="33"/>
      <c r="G50" s="33"/>
      <c r="H50" s="33"/>
      <c r="I50" s="33"/>
      <c r="J50" s="33"/>
      <c r="K50" s="33"/>
      <c r="L50" s="33"/>
      <c r="M50" s="33"/>
      <c r="N50" s="33"/>
      <c r="O50" s="33"/>
      <c r="P50" s="33"/>
      <c r="Q50" s="33"/>
      <c r="R50" s="33"/>
    </row>
    <row r="51" spans="2:18">
      <c r="B51" s="33"/>
      <c r="C51" s="33"/>
      <c r="D51" s="33"/>
      <c r="E51" s="33"/>
      <c r="F51" s="33"/>
      <c r="G51" s="33"/>
      <c r="H51" s="33"/>
      <c r="I51" s="33"/>
      <c r="J51" s="33"/>
      <c r="K51" s="33"/>
      <c r="L51" s="33"/>
      <c r="M51" s="33"/>
      <c r="N51" s="33"/>
      <c r="O51" s="33"/>
      <c r="P51" s="33"/>
      <c r="Q51" s="33"/>
      <c r="R51" s="33"/>
    </row>
    <row r="52" spans="2:18">
      <c r="B52" s="33"/>
      <c r="C52" s="33"/>
      <c r="D52" s="33"/>
      <c r="E52" s="33"/>
      <c r="F52" s="33"/>
      <c r="G52" s="33"/>
      <c r="H52" s="33"/>
      <c r="I52" s="33"/>
      <c r="J52" s="33"/>
      <c r="K52" s="33"/>
      <c r="L52" s="33"/>
      <c r="M52" s="33"/>
      <c r="N52" s="33"/>
      <c r="O52" s="33"/>
      <c r="P52" s="33"/>
      <c r="Q52" s="33"/>
      <c r="R52" s="33"/>
    </row>
    <row r="53" spans="2:18">
      <c r="B53" s="12"/>
      <c r="C53" s="12"/>
      <c r="D53" s="12"/>
      <c r="E53" s="12"/>
      <c r="F53" s="12"/>
      <c r="G53" s="12"/>
      <c r="H53" s="12"/>
      <c r="I53" s="12"/>
      <c r="J53" s="12"/>
      <c r="K53" s="12"/>
      <c r="L53" s="12"/>
      <c r="M53" s="12"/>
      <c r="N53" s="12"/>
      <c r="O53" s="12"/>
      <c r="P53" s="12"/>
      <c r="Q53" s="12"/>
      <c r="R53" s="12"/>
    </row>
  </sheetData>
  <mergeCells count="1">
    <mergeCell ref="A45:A46"/>
  </mergeCells>
  <phoneticPr fontId="7" type="noConversion"/>
  <hyperlinks>
    <hyperlink ref="A1" location="Index!A1" display="Index" xr:uid="{00000000-0004-0000-0600-000000000000}"/>
  </hyperlinks>
  <pageMargins left="0.51181102362204722" right="0.51181102362204722" top="0.78740157480314965" bottom="0.78740157480314965" header="0.31496062992125984" footer="0.31496062992125984"/>
  <pageSetup paperSize="9" scale="6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0050"/>
  </sheetPr>
  <dimension ref="A1:AS28"/>
  <sheetViews>
    <sheetView workbookViewId="0">
      <pane xSplit="1" topLeftCell="AD1" activePane="topRight" state="frozen"/>
      <selection pane="topRight" activeCell="AG15" sqref="AG15"/>
    </sheetView>
  </sheetViews>
  <sheetFormatPr defaultColWidth="9" defaultRowHeight="15"/>
  <cols>
    <col min="1" max="1" width="63.85546875" style="171" customWidth="1"/>
    <col min="2" max="14" width="13.42578125" style="171" customWidth="1"/>
    <col min="15" max="19" width="13.28515625" style="171" customWidth="1"/>
    <col min="20" max="20" width="13.42578125" style="171" customWidth="1"/>
    <col min="21" max="21" width="13.5703125" style="171" customWidth="1"/>
    <col min="22" max="22" width="13.42578125" style="171" customWidth="1"/>
    <col min="23" max="24" width="13.140625" style="171" customWidth="1"/>
    <col min="25" max="25" width="13.28515625" customWidth="1"/>
    <col min="26" max="26" width="13.28515625" style="171" customWidth="1"/>
    <col min="27" max="45" width="12" style="171" customWidth="1"/>
    <col min="46" max="16384" width="9" style="171"/>
  </cols>
  <sheetData>
    <row r="1" spans="1:45" ht="57" customHeight="1">
      <c r="A1" s="145" t="s">
        <v>379</v>
      </c>
      <c r="F1" s="172"/>
      <c r="I1" s="172"/>
      <c r="J1" s="172"/>
      <c r="K1" s="172"/>
      <c r="L1" s="172"/>
      <c r="M1" s="172"/>
      <c r="O1" s="172"/>
      <c r="Q1" s="172"/>
      <c r="V1" s="172"/>
      <c r="W1" s="170"/>
      <c r="X1" s="170"/>
    </row>
    <row r="2" spans="1:45" customFormat="1">
      <c r="A2" s="219" t="s">
        <v>909</v>
      </c>
      <c r="B2" s="184" t="s">
        <v>332</v>
      </c>
      <c r="C2" s="184" t="s">
        <v>333</v>
      </c>
      <c r="D2" s="184" t="s">
        <v>334</v>
      </c>
      <c r="E2" s="184" t="s">
        <v>336</v>
      </c>
      <c r="F2" s="184" t="s">
        <v>337</v>
      </c>
      <c r="G2" s="184" t="s">
        <v>338</v>
      </c>
      <c r="H2" s="184" t="s">
        <v>339</v>
      </c>
      <c r="I2" s="184" t="s">
        <v>342</v>
      </c>
      <c r="J2" s="184" t="s">
        <v>344</v>
      </c>
      <c r="K2" s="184" t="s">
        <v>345</v>
      </c>
      <c r="L2" s="184" t="s">
        <v>346</v>
      </c>
      <c r="M2" s="184" t="s">
        <v>348</v>
      </c>
      <c r="N2" s="184" t="s">
        <v>350</v>
      </c>
      <c r="O2" s="184" t="s">
        <v>351</v>
      </c>
      <c r="P2" s="184" t="s">
        <v>352</v>
      </c>
      <c r="Q2" s="184" t="s">
        <v>353</v>
      </c>
      <c r="R2" s="184" t="s">
        <v>355</v>
      </c>
      <c r="S2" s="184" t="s">
        <v>356</v>
      </c>
      <c r="T2" s="184" t="s">
        <v>357</v>
      </c>
      <c r="U2" s="184" t="s">
        <v>358</v>
      </c>
      <c r="V2" s="184" t="s">
        <v>360</v>
      </c>
      <c r="W2" s="184" t="s">
        <v>377</v>
      </c>
      <c r="X2" s="184" t="s">
        <v>908</v>
      </c>
      <c r="Y2" s="184" t="s">
        <v>1060</v>
      </c>
      <c r="Z2" s="184" t="s">
        <v>1078</v>
      </c>
      <c r="AA2" s="184" t="s">
        <v>1144</v>
      </c>
      <c r="AB2" s="184" t="s">
        <v>1151</v>
      </c>
      <c r="AC2" s="184" t="s">
        <v>1165</v>
      </c>
      <c r="AD2" s="184" t="s">
        <v>1171</v>
      </c>
      <c r="AE2" s="184" t="s">
        <v>1178</v>
      </c>
      <c r="AF2" s="184" t="s">
        <v>1203</v>
      </c>
      <c r="AG2" s="184" t="s">
        <v>1213</v>
      </c>
    </row>
    <row r="3" spans="1:45" s="174" customFormat="1">
      <c r="A3" s="173" t="s">
        <v>910</v>
      </c>
      <c r="B3" s="231">
        <v>811382</v>
      </c>
      <c r="C3" s="231">
        <v>776057</v>
      </c>
      <c r="D3" s="231">
        <v>794486</v>
      </c>
      <c r="E3" s="231">
        <v>801704</v>
      </c>
      <c r="F3" s="231">
        <v>788769</v>
      </c>
      <c r="G3" s="231">
        <v>668409</v>
      </c>
      <c r="H3" s="231">
        <v>778847</v>
      </c>
      <c r="I3" s="231">
        <v>886049</v>
      </c>
      <c r="J3" s="231">
        <v>777838</v>
      </c>
      <c r="K3" s="231">
        <v>696325</v>
      </c>
      <c r="L3" s="231">
        <v>916407</v>
      </c>
      <c r="M3" s="231">
        <v>1161179</v>
      </c>
      <c r="N3" s="231">
        <v>981458</v>
      </c>
      <c r="O3" s="231">
        <v>1132130</v>
      </c>
      <c r="P3" s="231">
        <v>1374878</v>
      </c>
      <c r="Q3" s="231">
        <v>1263648</v>
      </c>
      <c r="R3" s="231">
        <v>1457599</v>
      </c>
      <c r="S3" s="231">
        <v>1583843</v>
      </c>
      <c r="T3" s="231">
        <v>1669927</v>
      </c>
      <c r="U3" s="231">
        <v>1464768</v>
      </c>
      <c r="V3" s="231">
        <v>1456979</v>
      </c>
      <c r="W3" s="231">
        <v>1134317</v>
      </c>
      <c r="X3" s="231">
        <v>1062549</v>
      </c>
      <c r="Y3" s="231">
        <v>1004366</v>
      </c>
      <c r="Z3" s="231">
        <v>1047260</v>
      </c>
      <c r="AA3" s="231">
        <v>1117180</v>
      </c>
      <c r="AB3" s="231">
        <v>1049695</v>
      </c>
      <c r="AC3" s="231">
        <v>1123167</v>
      </c>
      <c r="AD3" s="231">
        <v>1117887</v>
      </c>
      <c r="AE3" s="231">
        <v>1174369</v>
      </c>
      <c r="AF3" s="231">
        <v>1207860</v>
      </c>
      <c r="AG3" s="231">
        <v>1126982</v>
      </c>
      <c r="AH3" s="161"/>
      <c r="AI3" s="161"/>
      <c r="AJ3" s="161"/>
      <c r="AK3" s="161"/>
      <c r="AL3" s="161"/>
      <c r="AM3" s="161"/>
      <c r="AN3" s="161"/>
      <c r="AO3" s="161"/>
      <c r="AP3" s="161"/>
      <c r="AQ3" s="161"/>
      <c r="AR3" s="161"/>
      <c r="AS3" s="161"/>
    </row>
    <row r="4" spans="1:45">
      <c r="A4" s="175" t="s">
        <v>911</v>
      </c>
      <c r="B4" s="229">
        <v>609484</v>
      </c>
      <c r="C4" s="229">
        <v>622575</v>
      </c>
      <c r="D4" s="229">
        <v>614696</v>
      </c>
      <c r="E4" s="229">
        <v>705710</v>
      </c>
      <c r="F4" s="229">
        <v>632514</v>
      </c>
      <c r="G4" s="229">
        <v>580801</v>
      </c>
      <c r="H4" s="229">
        <v>632137</v>
      </c>
      <c r="I4" s="229">
        <v>702255</v>
      </c>
      <c r="J4" s="229">
        <v>604777</v>
      </c>
      <c r="K4" s="229">
        <v>596831</v>
      </c>
      <c r="L4" s="229">
        <v>726197</v>
      </c>
      <c r="M4" s="229">
        <v>892719</v>
      </c>
      <c r="N4" s="229">
        <v>696055</v>
      </c>
      <c r="O4" s="229">
        <v>773232</v>
      </c>
      <c r="P4" s="229">
        <v>923134</v>
      </c>
      <c r="Q4" s="229">
        <v>811407</v>
      </c>
      <c r="R4" s="229">
        <v>975469</v>
      </c>
      <c r="S4" s="229">
        <v>1106068</v>
      </c>
      <c r="T4" s="229">
        <v>1123978</v>
      </c>
      <c r="U4" s="229">
        <v>934688</v>
      </c>
      <c r="V4" s="229">
        <v>864608</v>
      </c>
      <c r="W4" s="229">
        <v>840939</v>
      </c>
      <c r="X4" s="229">
        <v>751402</v>
      </c>
      <c r="Y4" s="229">
        <v>824699</v>
      </c>
      <c r="Z4" s="229">
        <v>885585</v>
      </c>
      <c r="AA4" s="229">
        <v>831507</v>
      </c>
      <c r="AB4" s="229">
        <v>781558</v>
      </c>
      <c r="AC4" s="229">
        <v>856819</v>
      </c>
      <c r="AD4" s="229">
        <v>840369</v>
      </c>
      <c r="AE4" s="229">
        <v>968602</v>
      </c>
      <c r="AF4" s="229">
        <v>848997</v>
      </c>
      <c r="AG4" s="229">
        <v>948147</v>
      </c>
      <c r="AH4" s="160"/>
      <c r="AI4" s="160"/>
      <c r="AJ4" s="160"/>
      <c r="AK4" s="160"/>
      <c r="AL4" s="160"/>
      <c r="AM4" s="160"/>
      <c r="AN4" s="160"/>
      <c r="AO4" s="160"/>
      <c r="AP4" s="160"/>
      <c r="AQ4" s="160"/>
      <c r="AR4" s="160"/>
      <c r="AS4" s="160"/>
    </row>
    <row r="5" spans="1:45">
      <c r="A5" s="175" t="s">
        <v>912</v>
      </c>
      <c r="B5" s="229">
        <v>201898</v>
      </c>
      <c r="C5" s="229">
        <v>153482</v>
      </c>
      <c r="D5" s="229">
        <v>179790</v>
      </c>
      <c r="E5" s="229">
        <v>95994</v>
      </c>
      <c r="F5" s="229">
        <v>156255</v>
      </c>
      <c r="G5" s="229">
        <v>87608</v>
      </c>
      <c r="H5" s="229">
        <v>146710</v>
      </c>
      <c r="I5" s="229">
        <v>183794</v>
      </c>
      <c r="J5" s="229">
        <v>173061</v>
      </c>
      <c r="K5" s="229">
        <v>99494</v>
      </c>
      <c r="L5" s="229">
        <v>190210</v>
      </c>
      <c r="M5" s="229">
        <v>268460</v>
      </c>
      <c r="N5" s="229">
        <v>285403</v>
      </c>
      <c r="O5" s="229">
        <v>358898</v>
      </c>
      <c r="P5" s="229">
        <v>451744</v>
      </c>
      <c r="Q5" s="229">
        <v>452241</v>
      </c>
      <c r="R5" s="229">
        <v>482130</v>
      </c>
      <c r="S5" s="229">
        <v>477775</v>
      </c>
      <c r="T5" s="229">
        <v>545949</v>
      </c>
      <c r="U5" s="229">
        <v>530080</v>
      </c>
      <c r="V5" s="229">
        <v>592371</v>
      </c>
      <c r="W5" s="229">
        <v>293378</v>
      </c>
      <c r="X5" s="229">
        <v>311147</v>
      </c>
      <c r="Y5" s="229">
        <v>179667</v>
      </c>
      <c r="Z5" s="229">
        <v>161675</v>
      </c>
      <c r="AA5" s="229">
        <v>285673</v>
      </c>
      <c r="AB5" s="229">
        <v>268137</v>
      </c>
      <c r="AC5" s="229">
        <v>266348</v>
      </c>
      <c r="AD5" s="229">
        <v>277518</v>
      </c>
      <c r="AE5" s="229">
        <v>205767</v>
      </c>
      <c r="AF5" s="229">
        <v>358863</v>
      </c>
      <c r="AG5" s="229">
        <v>178835</v>
      </c>
      <c r="AH5" s="160"/>
      <c r="AI5" s="160"/>
      <c r="AJ5" s="160"/>
      <c r="AK5" s="160"/>
      <c r="AL5" s="160"/>
      <c r="AM5" s="160"/>
      <c r="AN5" s="160"/>
      <c r="AO5" s="160"/>
      <c r="AP5" s="160"/>
      <c r="AQ5" s="160"/>
      <c r="AR5" s="160"/>
      <c r="AS5" s="160"/>
    </row>
    <row r="6" spans="1:45" s="174" customFormat="1">
      <c r="A6" s="173" t="s">
        <v>913</v>
      </c>
      <c r="B6" s="231">
        <v>229027</v>
      </c>
      <c r="C6" s="231">
        <v>522353</v>
      </c>
      <c r="D6" s="231">
        <v>1929563</v>
      </c>
      <c r="E6" s="231">
        <v>48313</v>
      </c>
      <c r="F6" s="231">
        <v>729878</v>
      </c>
      <c r="G6" s="231">
        <v>1266840</v>
      </c>
      <c r="H6" s="231">
        <v>7652774</v>
      </c>
      <c r="I6" s="231">
        <v>4522822</v>
      </c>
      <c r="J6" s="231">
        <v>5911212</v>
      </c>
      <c r="K6" s="231">
        <v>5362727</v>
      </c>
      <c r="L6" s="231">
        <v>4416415</v>
      </c>
      <c r="M6" s="231">
        <v>1012969</v>
      </c>
      <c r="N6" s="231">
        <v>7171747</v>
      </c>
      <c r="O6" s="231">
        <v>8663376</v>
      </c>
      <c r="P6" s="231">
        <v>5622748</v>
      </c>
      <c r="Q6" s="231">
        <v>5716507</v>
      </c>
      <c r="R6" s="231">
        <v>7859055</v>
      </c>
      <c r="S6" s="231">
        <v>7857816</v>
      </c>
      <c r="T6" s="231">
        <v>8292134</v>
      </c>
      <c r="U6" s="231">
        <v>4933697</v>
      </c>
      <c r="V6" s="231">
        <v>7481373</v>
      </c>
      <c r="W6" s="231">
        <v>6527113</v>
      </c>
      <c r="X6" s="231">
        <v>6223191</v>
      </c>
      <c r="Y6" s="231">
        <v>2425056</v>
      </c>
      <c r="Z6" s="231">
        <v>2354753</v>
      </c>
      <c r="AA6" s="231">
        <v>4038140</v>
      </c>
      <c r="AB6" s="231">
        <v>6344177</v>
      </c>
      <c r="AC6" s="231">
        <v>4523920</v>
      </c>
      <c r="AD6" s="231">
        <v>1192406</v>
      </c>
      <c r="AE6" s="231">
        <v>3464463</v>
      </c>
      <c r="AF6" s="231">
        <v>2980007</v>
      </c>
      <c r="AG6" s="231">
        <v>607438</v>
      </c>
      <c r="AH6" s="161"/>
      <c r="AI6" s="161"/>
      <c r="AJ6" s="161"/>
      <c r="AK6" s="161"/>
      <c r="AL6" s="161"/>
      <c r="AM6" s="161"/>
      <c r="AN6" s="161"/>
      <c r="AO6" s="161"/>
      <c r="AP6" s="161"/>
      <c r="AQ6" s="161"/>
      <c r="AR6" s="161"/>
      <c r="AS6" s="161"/>
    </row>
    <row r="7" spans="1:45">
      <c r="A7" s="175" t="s">
        <v>915</v>
      </c>
      <c r="B7" s="229">
        <v>222663</v>
      </c>
      <c r="C7" s="229">
        <v>157771</v>
      </c>
      <c r="D7" s="229">
        <v>1820561</v>
      </c>
      <c r="E7" s="229">
        <v>41687</v>
      </c>
      <c r="F7" s="229">
        <v>364204</v>
      </c>
      <c r="G7" s="229">
        <v>1111828</v>
      </c>
      <c r="H7" s="229">
        <v>7591169</v>
      </c>
      <c r="I7" s="229">
        <v>4509866</v>
      </c>
      <c r="J7" s="229">
        <v>5887730</v>
      </c>
      <c r="K7" s="229">
        <v>5354931</v>
      </c>
      <c r="L7" s="229">
        <v>4407881</v>
      </c>
      <c r="M7" s="229">
        <v>1004897</v>
      </c>
      <c r="N7" s="229">
        <v>7161292</v>
      </c>
      <c r="O7" s="229">
        <v>8652317</v>
      </c>
      <c r="P7" s="229">
        <v>5591302</v>
      </c>
      <c r="Q7" s="229">
        <v>5706112</v>
      </c>
      <c r="R7" s="229">
        <v>7859055</v>
      </c>
      <c r="S7" s="229">
        <v>7351600</v>
      </c>
      <c r="T7" s="229">
        <v>8201608</v>
      </c>
      <c r="U7" s="229">
        <v>4851645</v>
      </c>
      <c r="V7" s="229">
        <v>6799995</v>
      </c>
      <c r="W7" s="229">
        <v>5649992</v>
      </c>
      <c r="X7" s="229">
        <v>5904970</v>
      </c>
      <c r="Y7" s="229">
        <v>1850305</v>
      </c>
      <c r="Z7" s="229">
        <v>1559994</v>
      </c>
      <c r="AA7" s="229">
        <v>1999997</v>
      </c>
      <c r="AB7" s="229">
        <v>5600883</v>
      </c>
      <c r="AC7" s="229">
        <v>4500977</v>
      </c>
      <c r="AD7" s="229">
        <v>1070320</v>
      </c>
      <c r="AE7" s="229">
        <v>1700440</v>
      </c>
      <c r="AF7" s="229">
        <v>2980007</v>
      </c>
      <c r="AG7" s="229">
        <v>599996</v>
      </c>
      <c r="AH7" s="160"/>
      <c r="AI7" s="160"/>
      <c r="AJ7" s="160"/>
      <c r="AK7" s="160"/>
      <c r="AL7" s="160"/>
      <c r="AM7" s="160"/>
      <c r="AN7" s="160"/>
      <c r="AO7" s="160"/>
      <c r="AP7" s="160"/>
      <c r="AQ7" s="160"/>
      <c r="AR7" s="160"/>
      <c r="AS7" s="160"/>
    </row>
    <row r="8" spans="1:45">
      <c r="A8" s="175" t="s">
        <v>916</v>
      </c>
      <c r="B8" s="229">
        <v>6364</v>
      </c>
      <c r="C8" s="229">
        <v>364582</v>
      </c>
      <c r="D8" s="229">
        <v>109002</v>
      </c>
      <c r="E8" s="229">
        <v>6626</v>
      </c>
      <c r="F8" s="229">
        <v>365674</v>
      </c>
      <c r="G8" s="229">
        <v>155012</v>
      </c>
      <c r="H8" s="229">
        <v>61605</v>
      </c>
      <c r="I8" s="229">
        <v>12956</v>
      </c>
      <c r="J8" s="229">
        <v>23482</v>
      </c>
      <c r="K8" s="229">
        <v>7796</v>
      </c>
      <c r="L8" s="229">
        <v>8534</v>
      </c>
      <c r="M8" s="229">
        <v>8072</v>
      </c>
      <c r="N8" s="229">
        <v>10455</v>
      </c>
      <c r="O8" s="229">
        <v>11059</v>
      </c>
      <c r="P8" s="229">
        <v>31446</v>
      </c>
      <c r="Q8" s="229">
        <v>10395</v>
      </c>
      <c r="R8" s="232" t="s">
        <v>313</v>
      </c>
      <c r="S8" s="229">
        <v>506216</v>
      </c>
      <c r="T8" s="229">
        <v>90526</v>
      </c>
      <c r="U8" s="229">
        <v>82052</v>
      </c>
      <c r="V8" s="229">
        <v>681378</v>
      </c>
      <c r="W8" s="229">
        <v>877121</v>
      </c>
      <c r="X8" s="229">
        <v>318221</v>
      </c>
      <c r="Y8" s="229">
        <v>574751</v>
      </c>
      <c r="Z8" s="229">
        <v>794759</v>
      </c>
      <c r="AA8" s="229">
        <v>2038143</v>
      </c>
      <c r="AB8" s="229">
        <v>743294</v>
      </c>
      <c r="AC8" s="229">
        <v>22943</v>
      </c>
      <c r="AD8" s="229">
        <v>122086</v>
      </c>
      <c r="AE8" s="229">
        <v>1764023</v>
      </c>
      <c r="AF8" s="229">
        <v>0</v>
      </c>
      <c r="AG8" s="229">
        <v>7442</v>
      </c>
    </row>
    <row r="9" spans="1:45" s="174" customFormat="1">
      <c r="A9" s="173" t="s">
        <v>385</v>
      </c>
      <c r="B9" s="232" t="s">
        <v>313</v>
      </c>
      <c r="C9" s="232" t="s">
        <v>313</v>
      </c>
      <c r="D9" s="232" t="s">
        <v>313</v>
      </c>
      <c r="E9" s="232" t="s">
        <v>313</v>
      </c>
      <c r="F9" s="232" t="s">
        <v>313</v>
      </c>
      <c r="G9" s="232" t="s">
        <v>313</v>
      </c>
      <c r="H9" s="232" t="s">
        <v>313</v>
      </c>
      <c r="I9" s="232" t="s">
        <v>313</v>
      </c>
      <c r="J9" s="232" t="s">
        <v>313</v>
      </c>
      <c r="K9" s="232" t="s">
        <v>313</v>
      </c>
      <c r="L9" s="232" t="s">
        <v>313</v>
      </c>
      <c r="M9" s="232" t="s">
        <v>313</v>
      </c>
      <c r="N9" s="232" t="s">
        <v>313</v>
      </c>
      <c r="O9" s="232" t="s">
        <v>313</v>
      </c>
      <c r="P9" s="232" t="s">
        <v>313</v>
      </c>
      <c r="Q9" s="232" t="s">
        <v>313</v>
      </c>
      <c r="R9" s="232" t="s">
        <v>313</v>
      </c>
      <c r="S9" s="232" t="s">
        <v>313</v>
      </c>
      <c r="T9" s="232" t="s">
        <v>313</v>
      </c>
      <c r="U9" s="231">
        <v>232196</v>
      </c>
      <c r="V9" s="231">
        <v>33839</v>
      </c>
      <c r="W9" s="231">
        <v>23342</v>
      </c>
      <c r="X9" s="231">
        <v>43598</v>
      </c>
      <c r="Y9" s="231">
        <v>10382</v>
      </c>
      <c r="Z9" s="231">
        <v>5724</v>
      </c>
      <c r="AA9" s="231">
        <v>6570</v>
      </c>
      <c r="AB9" s="231">
        <v>23735</v>
      </c>
      <c r="AC9" s="231">
        <v>18391</v>
      </c>
      <c r="AD9" s="231">
        <v>6098</v>
      </c>
      <c r="AE9" s="231">
        <v>43919</v>
      </c>
      <c r="AF9" s="231">
        <v>45987</v>
      </c>
      <c r="AG9" s="231">
        <v>57858</v>
      </c>
    </row>
    <row r="10" spans="1:45">
      <c r="A10" s="175" t="s">
        <v>917</v>
      </c>
      <c r="B10" s="232" t="s">
        <v>313</v>
      </c>
      <c r="C10" s="232" t="s">
        <v>313</v>
      </c>
      <c r="D10" s="232" t="s">
        <v>313</v>
      </c>
      <c r="E10" s="232" t="s">
        <v>313</v>
      </c>
      <c r="F10" s="232" t="s">
        <v>313</v>
      </c>
      <c r="G10" s="232" t="s">
        <v>313</v>
      </c>
      <c r="H10" s="232" t="s">
        <v>313</v>
      </c>
      <c r="I10" s="232" t="s">
        <v>313</v>
      </c>
      <c r="J10" s="232" t="s">
        <v>313</v>
      </c>
      <c r="K10" s="232" t="s">
        <v>313</v>
      </c>
      <c r="L10" s="232" t="s">
        <v>313</v>
      </c>
      <c r="M10" s="232" t="s">
        <v>313</v>
      </c>
      <c r="N10" s="232" t="s">
        <v>313</v>
      </c>
      <c r="O10" s="232" t="s">
        <v>313</v>
      </c>
      <c r="P10" s="232" t="s">
        <v>313</v>
      </c>
      <c r="Q10" s="232" t="s">
        <v>313</v>
      </c>
      <c r="R10" s="232" t="s">
        <v>313</v>
      </c>
      <c r="S10" s="232" t="s">
        <v>313</v>
      </c>
      <c r="T10" s="232" t="s">
        <v>313</v>
      </c>
      <c r="U10" s="229">
        <v>232196</v>
      </c>
      <c r="V10" s="229">
        <v>33839</v>
      </c>
      <c r="W10" s="229">
        <v>23342</v>
      </c>
      <c r="X10" s="229">
        <v>43598</v>
      </c>
      <c r="Y10" s="229">
        <v>10382</v>
      </c>
      <c r="Z10" s="229">
        <v>5724</v>
      </c>
      <c r="AA10" s="229">
        <v>6570</v>
      </c>
      <c r="AB10" s="229">
        <v>23735</v>
      </c>
      <c r="AC10" s="229">
        <v>18391</v>
      </c>
      <c r="AD10" s="229">
        <v>6098</v>
      </c>
      <c r="AE10" s="229">
        <v>43919</v>
      </c>
      <c r="AF10" s="229">
        <v>45987</v>
      </c>
      <c r="AG10" s="229">
        <v>57858</v>
      </c>
    </row>
    <row r="11" spans="1:45" s="174" customFormat="1">
      <c r="A11" s="173" t="s">
        <v>364</v>
      </c>
      <c r="B11" s="231">
        <v>1040409</v>
      </c>
      <c r="C11" s="231">
        <v>1298410</v>
      </c>
      <c r="D11" s="231">
        <v>2724049</v>
      </c>
      <c r="E11" s="231">
        <v>850017</v>
      </c>
      <c r="F11" s="231">
        <v>1518647</v>
      </c>
      <c r="G11" s="231">
        <v>1935249</v>
      </c>
      <c r="H11" s="231">
        <v>8431621</v>
      </c>
      <c r="I11" s="231">
        <v>5408871</v>
      </c>
      <c r="J11" s="231">
        <v>6689050</v>
      </c>
      <c r="K11" s="231">
        <v>6059052</v>
      </c>
      <c r="L11" s="231">
        <v>5332822</v>
      </c>
      <c r="M11" s="231">
        <v>2174148</v>
      </c>
      <c r="N11" s="231">
        <v>8153205</v>
      </c>
      <c r="O11" s="231">
        <v>9795506</v>
      </c>
      <c r="P11" s="231">
        <v>6997626</v>
      </c>
      <c r="Q11" s="231">
        <v>6980155</v>
      </c>
      <c r="R11" s="231">
        <v>9316654</v>
      </c>
      <c r="S11" s="231">
        <v>9441659</v>
      </c>
      <c r="T11" s="231">
        <v>9962061</v>
      </c>
      <c r="U11" s="231">
        <v>6630661</v>
      </c>
      <c r="V11" s="231">
        <v>8972191</v>
      </c>
      <c r="W11" s="231">
        <v>7684772</v>
      </c>
      <c r="X11" s="231">
        <v>7329338</v>
      </c>
      <c r="Y11" s="231">
        <v>3439804</v>
      </c>
      <c r="Z11" s="231">
        <v>3407737</v>
      </c>
      <c r="AA11" s="231">
        <v>5161890</v>
      </c>
      <c r="AB11" s="231">
        <v>7417607</v>
      </c>
      <c r="AC11" s="231">
        <v>5665478</v>
      </c>
      <c r="AD11" s="231">
        <f>AD9+AD6+AD3</f>
        <v>2316391</v>
      </c>
      <c r="AE11" s="231">
        <v>4682751</v>
      </c>
      <c r="AF11" s="231">
        <v>4233854</v>
      </c>
      <c r="AG11" s="231">
        <v>1792278</v>
      </c>
    </row>
    <row r="12" spans="1:45" ht="23.25">
      <c r="A12" s="177" t="s">
        <v>914</v>
      </c>
    </row>
    <row r="20" spans="1:1">
      <c r="A20"/>
    </row>
    <row r="21" spans="1:1">
      <c r="A21" s="175"/>
    </row>
    <row r="22" spans="1:1">
      <c r="A22" s="175"/>
    </row>
    <row r="23" spans="1:1">
      <c r="A23" s="175"/>
    </row>
    <row r="24" spans="1:1">
      <c r="A24" s="173"/>
    </row>
    <row r="25" spans="1:1">
      <c r="A25" s="175"/>
    </row>
    <row r="28" spans="1:1">
      <c r="A28" s="176"/>
    </row>
  </sheetData>
  <hyperlinks>
    <hyperlink ref="A1" location="Index!A1" display="Index" xr:uid="{00000000-0004-0000-0700-000000000000}"/>
  </hyperlinks>
  <pageMargins left="0.511811024" right="0.511811024" top="0.78740157499999996" bottom="0.78740157499999996" header="0.31496062000000002" footer="0.31496062000000002"/>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0050"/>
  </sheetPr>
  <dimension ref="A1:FK25"/>
  <sheetViews>
    <sheetView topLeftCell="A4" zoomScaleNormal="100" workbookViewId="0">
      <pane xSplit="1" topLeftCell="FE1" activePane="topRight" state="frozen"/>
      <selection pane="topRight" activeCell="FN22" sqref="FN22"/>
    </sheetView>
  </sheetViews>
  <sheetFormatPr defaultRowHeight="15"/>
  <cols>
    <col min="1" max="1" width="72.42578125" customWidth="1"/>
    <col min="2" max="116" width="13.28515625" customWidth="1"/>
    <col min="117" max="117" width="13.140625" customWidth="1"/>
    <col min="118" max="118" width="12.85546875" customWidth="1"/>
    <col min="119" max="119" width="12.5703125" customWidth="1"/>
    <col min="120" max="167" width="13.28515625" customWidth="1"/>
  </cols>
  <sheetData>
    <row r="1" spans="1:167" ht="57" customHeight="1">
      <c r="A1" s="145" t="s">
        <v>379</v>
      </c>
      <c r="B1" s="145"/>
      <c r="C1" s="145"/>
      <c r="D1" s="145"/>
      <c r="E1" s="145"/>
      <c r="F1" s="145"/>
      <c r="G1" s="135"/>
      <c r="H1" s="135"/>
      <c r="I1" s="135"/>
      <c r="J1" s="135"/>
      <c r="K1" s="135"/>
      <c r="L1" s="135"/>
      <c r="M1" s="135"/>
      <c r="N1" s="135"/>
      <c r="O1" s="135"/>
      <c r="P1" s="135"/>
      <c r="Q1" s="135"/>
      <c r="R1" s="135"/>
      <c r="S1" s="135"/>
      <c r="T1" s="135"/>
      <c r="U1" s="135"/>
      <c r="V1" s="135"/>
      <c r="W1" s="135"/>
      <c r="X1" s="135"/>
      <c r="Y1" s="135"/>
      <c r="Z1" s="135"/>
      <c r="AA1" s="135"/>
      <c r="AB1" s="135"/>
      <c r="AC1" s="135"/>
      <c r="AD1" s="135"/>
      <c r="AE1" s="135"/>
      <c r="AF1" s="135"/>
      <c r="AG1" s="135"/>
      <c r="AH1" s="135"/>
      <c r="AI1" s="135"/>
      <c r="AJ1" s="135"/>
      <c r="AK1" s="135"/>
      <c r="AL1" s="135"/>
      <c r="AM1" s="135"/>
      <c r="AN1" s="135"/>
      <c r="AO1" s="135"/>
      <c r="AP1" s="135"/>
      <c r="AQ1" s="135"/>
      <c r="AR1" s="135"/>
      <c r="AS1" s="135"/>
      <c r="AT1" s="135"/>
      <c r="AU1" s="135"/>
      <c r="AV1" s="135"/>
      <c r="AW1" s="135"/>
      <c r="AX1" s="135"/>
      <c r="AY1" s="135"/>
      <c r="AZ1" s="135"/>
      <c r="BA1" s="135"/>
      <c r="BB1" s="135"/>
      <c r="BC1" s="135"/>
      <c r="BD1" s="135"/>
      <c r="BE1" s="135"/>
      <c r="BF1" s="135"/>
      <c r="BG1" s="135"/>
      <c r="BH1" s="135"/>
      <c r="BI1" s="135"/>
      <c r="BJ1" s="135"/>
      <c r="BK1" s="135"/>
      <c r="BL1" s="135"/>
      <c r="BM1" s="135"/>
      <c r="BN1" s="135"/>
      <c r="BO1" s="135"/>
      <c r="BP1" s="135"/>
      <c r="BQ1" s="135"/>
      <c r="BR1" s="135"/>
      <c r="BS1" s="135"/>
      <c r="BT1" s="135"/>
      <c r="BU1" s="135"/>
      <c r="BV1" s="135"/>
      <c r="BW1" s="135"/>
      <c r="BX1" s="135"/>
      <c r="BY1" s="135"/>
      <c r="BZ1" s="135"/>
      <c r="CA1" s="135"/>
      <c r="CB1" s="135"/>
      <c r="CC1" s="135"/>
      <c r="CD1" s="135"/>
      <c r="CE1" s="135"/>
      <c r="CF1" s="135"/>
      <c r="CG1" s="135"/>
      <c r="CH1" s="135"/>
      <c r="CI1" s="135"/>
      <c r="CJ1" s="135"/>
      <c r="CK1" s="135"/>
      <c r="CL1" s="135"/>
      <c r="CM1" s="135"/>
      <c r="CN1" s="135"/>
      <c r="CO1" s="135"/>
      <c r="CP1" s="135"/>
      <c r="CQ1" s="135"/>
      <c r="CR1" s="135"/>
      <c r="CS1" s="135"/>
      <c r="CT1" s="135"/>
      <c r="CU1" s="135"/>
      <c r="CV1" s="135"/>
      <c r="CW1" s="135"/>
      <c r="CX1" s="135"/>
      <c r="CY1" s="135"/>
      <c r="CZ1" s="135"/>
      <c r="DA1" s="135"/>
      <c r="DB1" s="135"/>
      <c r="DC1" s="135"/>
      <c r="DD1" s="135"/>
      <c r="DE1" s="135"/>
      <c r="DF1" s="135"/>
      <c r="DG1" s="135"/>
    </row>
    <row r="2" spans="1:167" ht="17.25" customHeight="1">
      <c r="A2" s="145"/>
      <c r="B2" s="145"/>
      <c r="C2" s="145"/>
      <c r="D2" s="145"/>
      <c r="E2" s="145"/>
      <c r="F2" s="145"/>
      <c r="G2" s="135"/>
      <c r="H2" s="135"/>
      <c r="I2" s="135"/>
      <c r="J2" s="135"/>
      <c r="K2" s="135"/>
      <c r="L2" s="135"/>
      <c r="M2" s="135"/>
      <c r="N2" s="135"/>
      <c r="O2" s="135"/>
      <c r="P2" s="135"/>
      <c r="Q2" s="135"/>
      <c r="R2" s="135"/>
      <c r="S2" s="135"/>
      <c r="T2" s="135"/>
      <c r="U2" s="135"/>
      <c r="V2" s="135"/>
      <c r="W2" s="135"/>
      <c r="X2" s="135"/>
      <c r="Y2" s="135"/>
      <c r="Z2" s="135"/>
      <c r="AA2" s="135"/>
      <c r="AB2" s="135"/>
      <c r="AC2" s="135"/>
      <c r="AD2" s="135"/>
      <c r="AE2" s="135"/>
      <c r="AF2" s="135"/>
      <c r="AG2" s="135"/>
      <c r="AH2" s="135"/>
      <c r="AI2" s="135"/>
      <c r="AJ2" s="135"/>
      <c r="AK2" s="135"/>
      <c r="AL2" s="135"/>
      <c r="AM2" s="135"/>
      <c r="AN2" s="135"/>
      <c r="AO2" s="135"/>
      <c r="AP2" s="135"/>
      <c r="AQ2" s="135"/>
      <c r="AR2" s="135"/>
      <c r="AS2" s="135"/>
      <c r="AT2" s="135"/>
      <c r="AU2" s="135"/>
      <c r="AV2" s="135"/>
      <c r="AW2" s="135"/>
      <c r="AX2" s="135"/>
      <c r="AY2" s="135"/>
      <c r="AZ2" s="135"/>
      <c r="BA2" s="135"/>
      <c r="BB2" s="135"/>
      <c r="BC2" s="135"/>
      <c r="BD2" s="135"/>
      <c r="BE2" s="135"/>
      <c r="BF2" s="135"/>
      <c r="BG2" s="135"/>
      <c r="BH2" s="135"/>
      <c r="BI2" s="135"/>
      <c r="BJ2" s="135"/>
      <c r="BK2" s="135"/>
      <c r="BL2" s="135"/>
      <c r="BM2" s="135"/>
      <c r="BN2" s="135"/>
      <c r="BO2" s="135"/>
      <c r="BP2" s="135"/>
      <c r="BQ2" s="135"/>
      <c r="BR2" s="135"/>
      <c r="BS2" s="135"/>
      <c r="BT2" s="135"/>
      <c r="BU2" s="135"/>
      <c r="BV2" s="135"/>
      <c r="BW2" s="135"/>
      <c r="BX2" s="135"/>
      <c r="BY2" s="135"/>
      <c r="BZ2" s="135"/>
      <c r="CA2" s="135"/>
      <c r="CB2" s="135"/>
      <c r="CC2" s="135"/>
      <c r="CD2" s="135"/>
      <c r="CE2" s="135"/>
      <c r="CF2" s="135"/>
      <c r="CG2" s="135"/>
      <c r="CH2" s="135"/>
      <c r="CI2" s="135"/>
      <c r="CJ2" s="135"/>
      <c r="CK2" s="135"/>
      <c r="CL2" s="135"/>
      <c r="CM2" s="135"/>
      <c r="CN2" s="135"/>
      <c r="CO2" s="135"/>
      <c r="CP2" s="135"/>
      <c r="CQ2" s="135"/>
      <c r="CR2" s="135"/>
      <c r="CS2" s="135"/>
      <c r="CT2" s="135"/>
      <c r="CU2" s="135"/>
      <c r="CV2" s="135"/>
      <c r="CW2" s="135"/>
      <c r="CX2" s="135"/>
      <c r="CY2" s="135"/>
      <c r="CZ2" s="135"/>
      <c r="DA2" s="135"/>
      <c r="DB2" s="135"/>
      <c r="DC2" s="135"/>
      <c r="DD2" s="135"/>
      <c r="DE2" s="135"/>
      <c r="DF2" s="135"/>
      <c r="DG2" s="135"/>
    </row>
    <row r="3" spans="1:167" ht="16.5" customHeight="1">
      <c r="A3" s="375" t="s">
        <v>616</v>
      </c>
      <c r="B3" s="371" t="s">
        <v>623</v>
      </c>
      <c r="C3" s="371" t="s">
        <v>624</v>
      </c>
      <c r="D3" s="371" t="s">
        <v>625</v>
      </c>
      <c r="E3" s="373" t="s">
        <v>626</v>
      </c>
      <c r="F3" s="369" t="s">
        <v>1088</v>
      </c>
      <c r="G3" s="371" t="s">
        <v>623</v>
      </c>
      <c r="H3" s="371" t="s">
        <v>624</v>
      </c>
      <c r="I3" s="371" t="s">
        <v>625</v>
      </c>
      <c r="J3" s="373" t="s">
        <v>626</v>
      </c>
      <c r="K3" s="369" t="s">
        <v>1089</v>
      </c>
      <c r="L3" s="371" t="s">
        <v>623</v>
      </c>
      <c r="M3" s="371" t="s">
        <v>624</v>
      </c>
      <c r="N3" s="371" t="s">
        <v>625</v>
      </c>
      <c r="O3" s="373" t="s">
        <v>626</v>
      </c>
      <c r="P3" s="369" t="s">
        <v>1090</v>
      </c>
      <c r="Q3" s="371" t="s">
        <v>623</v>
      </c>
      <c r="R3" s="371" t="s">
        <v>624</v>
      </c>
      <c r="S3" s="371" t="s">
        <v>625</v>
      </c>
      <c r="T3" s="373" t="s">
        <v>626</v>
      </c>
      <c r="U3" s="369" t="s">
        <v>1091</v>
      </c>
      <c r="V3" s="371" t="s">
        <v>623</v>
      </c>
      <c r="W3" s="371" t="s">
        <v>624</v>
      </c>
      <c r="X3" s="371" t="s">
        <v>625</v>
      </c>
      <c r="Y3" s="373" t="s">
        <v>626</v>
      </c>
      <c r="Z3" s="369" t="s">
        <v>1092</v>
      </c>
      <c r="AA3" s="371" t="s">
        <v>623</v>
      </c>
      <c r="AB3" s="371" t="s">
        <v>624</v>
      </c>
      <c r="AC3" s="371" t="s">
        <v>625</v>
      </c>
      <c r="AD3" s="373" t="s">
        <v>626</v>
      </c>
      <c r="AE3" s="369" t="s">
        <v>1093</v>
      </c>
      <c r="AF3" s="371" t="s">
        <v>623</v>
      </c>
      <c r="AG3" s="371" t="s">
        <v>624</v>
      </c>
      <c r="AH3" s="371" t="s">
        <v>625</v>
      </c>
      <c r="AI3" s="373" t="s">
        <v>626</v>
      </c>
      <c r="AJ3" s="369" t="s">
        <v>1094</v>
      </c>
      <c r="AK3" s="371" t="s">
        <v>623</v>
      </c>
      <c r="AL3" s="371" t="s">
        <v>624</v>
      </c>
      <c r="AM3" s="371" t="s">
        <v>625</v>
      </c>
      <c r="AN3" s="373" t="s">
        <v>626</v>
      </c>
      <c r="AO3" s="369" t="s">
        <v>1095</v>
      </c>
      <c r="AP3" s="371" t="s">
        <v>623</v>
      </c>
      <c r="AQ3" s="371" t="s">
        <v>624</v>
      </c>
      <c r="AR3" s="371" t="s">
        <v>625</v>
      </c>
      <c r="AS3" s="373" t="s">
        <v>626</v>
      </c>
      <c r="AT3" s="369" t="s">
        <v>1096</v>
      </c>
      <c r="AU3" s="371" t="s">
        <v>623</v>
      </c>
      <c r="AV3" s="371" t="s">
        <v>624</v>
      </c>
      <c r="AW3" s="371" t="s">
        <v>625</v>
      </c>
      <c r="AX3" s="373" t="s">
        <v>626</v>
      </c>
      <c r="AY3" s="369" t="s">
        <v>1097</v>
      </c>
      <c r="AZ3" s="371" t="s">
        <v>623</v>
      </c>
      <c r="BA3" s="371" t="s">
        <v>624</v>
      </c>
      <c r="BB3" s="371" t="s">
        <v>625</v>
      </c>
      <c r="BC3" s="373" t="s">
        <v>626</v>
      </c>
      <c r="BD3" s="369" t="s">
        <v>1098</v>
      </c>
      <c r="BE3" s="371" t="s">
        <v>623</v>
      </c>
      <c r="BF3" s="371" t="s">
        <v>624</v>
      </c>
      <c r="BG3" s="371" t="s">
        <v>625</v>
      </c>
      <c r="BH3" s="373" t="s">
        <v>626</v>
      </c>
      <c r="BI3" s="369" t="s">
        <v>1099</v>
      </c>
      <c r="BJ3" s="371" t="s">
        <v>623</v>
      </c>
      <c r="BK3" s="371" t="s">
        <v>624</v>
      </c>
      <c r="BL3" s="371" t="s">
        <v>625</v>
      </c>
      <c r="BM3" s="373" t="s">
        <v>626</v>
      </c>
      <c r="BN3" s="369" t="s">
        <v>1100</v>
      </c>
      <c r="BO3" s="371" t="s">
        <v>623</v>
      </c>
      <c r="BP3" s="371" t="s">
        <v>624</v>
      </c>
      <c r="BQ3" s="371" t="s">
        <v>625</v>
      </c>
      <c r="BR3" s="373" t="s">
        <v>626</v>
      </c>
      <c r="BS3" s="369" t="s">
        <v>1101</v>
      </c>
      <c r="BT3" s="371" t="s">
        <v>623</v>
      </c>
      <c r="BU3" s="371" t="s">
        <v>624</v>
      </c>
      <c r="BV3" s="371" t="s">
        <v>625</v>
      </c>
      <c r="BW3" s="373" t="s">
        <v>626</v>
      </c>
      <c r="BX3" s="369" t="s">
        <v>1102</v>
      </c>
      <c r="BY3" s="371" t="s">
        <v>623</v>
      </c>
      <c r="BZ3" s="371" t="s">
        <v>624</v>
      </c>
      <c r="CA3" s="371" t="s">
        <v>625</v>
      </c>
      <c r="CB3" s="373" t="s">
        <v>626</v>
      </c>
      <c r="CC3" s="369" t="s">
        <v>1103</v>
      </c>
      <c r="CD3" s="371" t="s">
        <v>623</v>
      </c>
      <c r="CE3" s="371" t="s">
        <v>624</v>
      </c>
      <c r="CF3" s="371" t="s">
        <v>625</v>
      </c>
      <c r="CG3" s="373" t="s">
        <v>626</v>
      </c>
      <c r="CH3" s="369" t="s">
        <v>1104</v>
      </c>
      <c r="CI3" s="371" t="s">
        <v>623</v>
      </c>
      <c r="CJ3" s="371" t="s">
        <v>624</v>
      </c>
      <c r="CK3" s="371" t="s">
        <v>625</v>
      </c>
      <c r="CL3" s="373" t="s">
        <v>626</v>
      </c>
      <c r="CM3" s="369" t="s">
        <v>1105</v>
      </c>
      <c r="CN3" s="371" t="s">
        <v>623</v>
      </c>
      <c r="CO3" s="371" t="s">
        <v>624</v>
      </c>
      <c r="CP3" s="371" t="s">
        <v>625</v>
      </c>
      <c r="CQ3" s="373" t="s">
        <v>626</v>
      </c>
      <c r="CR3" s="369" t="s">
        <v>1106</v>
      </c>
      <c r="CS3" s="371" t="s">
        <v>623</v>
      </c>
      <c r="CT3" s="371" t="s">
        <v>624</v>
      </c>
      <c r="CU3" s="371" t="s">
        <v>625</v>
      </c>
      <c r="CV3" s="373" t="s">
        <v>626</v>
      </c>
      <c r="CW3" s="369" t="s">
        <v>1107</v>
      </c>
      <c r="CX3" s="371" t="s">
        <v>623</v>
      </c>
      <c r="CY3" s="371" t="s">
        <v>624</v>
      </c>
      <c r="CZ3" s="371" t="s">
        <v>625</v>
      </c>
      <c r="DA3" s="373" t="s">
        <v>626</v>
      </c>
      <c r="DB3" s="369" t="s">
        <v>1108</v>
      </c>
      <c r="DC3" s="371" t="s">
        <v>623</v>
      </c>
      <c r="DD3" s="371" t="s">
        <v>624</v>
      </c>
      <c r="DE3" s="371" t="s">
        <v>625</v>
      </c>
      <c r="DF3" s="373" t="s">
        <v>626</v>
      </c>
      <c r="DG3" s="369" t="s">
        <v>1109</v>
      </c>
      <c r="DH3" s="371" t="s">
        <v>623</v>
      </c>
      <c r="DI3" s="371" t="s">
        <v>624</v>
      </c>
      <c r="DJ3" s="371" t="s">
        <v>625</v>
      </c>
      <c r="DK3" s="373" t="s">
        <v>626</v>
      </c>
      <c r="DL3" s="369" t="s">
        <v>1110</v>
      </c>
      <c r="DM3" s="371" t="s">
        <v>623</v>
      </c>
      <c r="DN3" s="371" t="s">
        <v>624</v>
      </c>
      <c r="DO3" s="371" t="s">
        <v>625</v>
      </c>
      <c r="DP3" s="373" t="s">
        <v>626</v>
      </c>
      <c r="DQ3" s="369" t="s">
        <v>1111</v>
      </c>
      <c r="DR3" s="371" t="s">
        <v>623</v>
      </c>
      <c r="DS3" s="371" t="s">
        <v>624</v>
      </c>
      <c r="DT3" s="371" t="s">
        <v>625</v>
      </c>
      <c r="DU3" s="373" t="s">
        <v>626</v>
      </c>
      <c r="DV3" s="369" t="s">
        <v>1113</v>
      </c>
      <c r="DW3" s="371" t="s">
        <v>623</v>
      </c>
      <c r="DX3" s="371" t="s">
        <v>624</v>
      </c>
      <c r="DY3" s="371" t="s">
        <v>625</v>
      </c>
      <c r="DZ3" s="373" t="s">
        <v>626</v>
      </c>
      <c r="EA3" s="369" t="s">
        <v>1147</v>
      </c>
      <c r="EB3" s="371" t="s">
        <v>623</v>
      </c>
      <c r="EC3" s="371" t="s">
        <v>624</v>
      </c>
      <c r="ED3" s="371" t="s">
        <v>625</v>
      </c>
      <c r="EE3" s="373" t="s">
        <v>626</v>
      </c>
      <c r="EF3" s="369" t="s">
        <v>1154</v>
      </c>
      <c r="EG3" s="371" t="s">
        <v>623</v>
      </c>
      <c r="EH3" s="371" t="s">
        <v>624</v>
      </c>
      <c r="EI3" s="371" t="s">
        <v>625</v>
      </c>
      <c r="EJ3" s="373" t="s">
        <v>626</v>
      </c>
      <c r="EK3" s="369" t="s">
        <v>1169</v>
      </c>
      <c r="EL3" s="371" t="s">
        <v>623</v>
      </c>
      <c r="EM3" s="371" t="s">
        <v>624</v>
      </c>
      <c r="EN3" s="371" t="s">
        <v>625</v>
      </c>
      <c r="EO3" s="373" t="s">
        <v>626</v>
      </c>
      <c r="EP3" s="369" t="s">
        <v>1173</v>
      </c>
      <c r="EQ3" s="371" t="s">
        <v>623</v>
      </c>
      <c r="ER3" s="371" t="s">
        <v>624</v>
      </c>
      <c r="ES3" s="371" t="s">
        <v>625</v>
      </c>
      <c r="ET3" s="371" t="s">
        <v>1183</v>
      </c>
      <c r="EU3" s="371" t="s">
        <v>1185</v>
      </c>
      <c r="EV3" s="373" t="s">
        <v>1184</v>
      </c>
      <c r="EW3" s="369" t="s">
        <v>1181</v>
      </c>
      <c r="EX3" s="371" t="s">
        <v>623</v>
      </c>
      <c r="EY3" s="371" t="s">
        <v>624</v>
      </c>
      <c r="EZ3" s="371" t="s">
        <v>625</v>
      </c>
      <c r="FA3" s="371" t="s">
        <v>1183</v>
      </c>
      <c r="FB3" s="371" t="s">
        <v>1185</v>
      </c>
      <c r="FC3" s="373" t="s">
        <v>1184</v>
      </c>
      <c r="FD3" s="369" t="s">
        <v>1205</v>
      </c>
      <c r="FE3" s="371" t="s">
        <v>623</v>
      </c>
      <c r="FF3" s="371" t="s">
        <v>624</v>
      </c>
      <c r="FG3" s="371" t="s">
        <v>625</v>
      </c>
      <c r="FH3" s="371" t="s">
        <v>1183</v>
      </c>
      <c r="FI3" s="371" t="s">
        <v>1185</v>
      </c>
      <c r="FJ3" s="373" t="s">
        <v>1184</v>
      </c>
      <c r="FK3" s="369" t="s">
        <v>1215</v>
      </c>
    </row>
    <row r="4" spans="1:167" ht="16.5" customHeight="1">
      <c r="A4" s="375"/>
      <c r="B4" s="372"/>
      <c r="C4" s="372"/>
      <c r="D4" s="372"/>
      <c r="E4" s="374"/>
      <c r="F4" s="370"/>
      <c r="G4" s="372"/>
      <c r="H4" s="372"/>
      <c r="I4" s="372"/>
      <c r="J4" s="374"/>
      <c r="K4" s="370"/>
      <c r="L4" s="372"/>
      <c r="M4" s="372"/>
      <c r="N4" s="372"/>
      <c r="O4" s="374"/>
      <c r="P4" s="370"/>
      <c r="Q4" s="372"/>
      <c r="R4" s="372"/>
      <c r="S4" s="372"/>
      <c r="T4" s="374"/>
      <c r="U4" s="370"/>
      <c r="V4" s="372"/>
      <c r="W4" s="372"/>
      <c r="X4" s="372"/>
      <c r="Y4" s="374"/>
      <c r="Z4" s="370"/>
      <c r="AA4" s="372"/>
      <c r="AB4" s="372"/>
      <c r="AC4" s="372"/>
      <c r="AD4" s="374"/>
      <c r="AE4" s="370"/>
      <c r="AF4" s="372"/>
      <c r="AG4" s="372"/>
      <c r="AH4" s="372"/>
      <c r="AI4" s="374"/>
      <c r="AJ4" s="370"/>
      <c r="AK4" s="372"/>
      <c r="AL4" s="372"/>
      <c r="AM4" s="372"/>
      <c r="AN4" s="374"/>
      <c r="AO4" s="370"/>
      <c r="AP4" s="372"/>
      <c r="AQ4" s="372"/>
      <c r="AR4" s="372"/>
      <c r="AS4" s="374"/>
      <c r="AT4" s="370"/>
      <c r="AU4" s="372"/>
      <c r="AV4" s="372"/>
      <c r="AW4" s="372"/>
      <c r="AX4" s="374"/>
      <c r="AY4" s="370"/>
      <c r="AZ4" s="372"/>
      <c r="BA4" s="372"/>
      <c r="BB4" s="372"/>
      <c r="BC4" s="374"/>
      <c r="BD4" s="370"/>
      <c r="BE4" s="372"/>
      <c r="BF4" s="372"/>
      <c r="BG4" s="372"/>
      <c r="BH4" s="374"/>
      <c r="BI4" s="370"/>
      <c r="BJ4" s="372"/>
      <c r="BK4" s="372"/>
      <c r="BL4" s="372"/>
      <c r="BM4" s="374"/>
      <c r="BN4" s="370"/>
      <c r="BO4" s="372"/>
      <c r="BP4" s="372"/>
      <c r="BQ4" s="372"/>
      <c r="BR4" s="374"/>
      <c r="BS4" s="370"/>
      <c r="BT4" s="372"/>
      <c r="BU4" s="372"/>
      <c r="BV4" s="372"/>
      <c r="BW4" s="374"/>
      <c r="BX4" s="370"/>
      <c r="BY4" s="372"/>
      <c r="BZ4" s="372"/>
      <c r="CA4" s="372"/>
      <c r="CB4" s="374"/>
      <c r="CC4" s="370"/>
      <c r="CD4" s="372"/>
      <c r="CE4" s="372"/>
      <c r="CF4" s="372"/>
      <c r="CG4" s="374"/>
      <c r="CH4" s="370"/>
      <c r="CI4" s="372"/>
      <c r="CJ4" s="372"/>
      <c r="CK4" s="372"/>
      <c r="CL4" s="374"/>
      <c r="CM4" s="370"/>
      <c r="CN4" s="372"/>
      <c r="CO4" s="372"/>
      <c r="CP4" s="372"/>
      <c r="CQ4" s="374"/>
      <c r="CR4" s="370"/>
      <c r="CS4" s="372"/>
      <c r="CT4" s="372"/>
      <c r="CU4" s="372"/>
      <c r="CV4" s="374"/>
      <c r="CW4" s="370"/>
      <c r="CX4" s="372"/>
      <c r="CY4" s="372"/>
      <c r="CZ4" s="372"/>
      <c r="DA4" s="374"/>
      <c r="DB4" s="370"/>
      <c r="DC4" s="372"/>
      <c r="DD4" s="372"/>
      <c r="DE4" s="372"/>
      <c r="DF4" s="374"/>
      <c r="DG4" s="370"/>
      <c r="DH4" s="372"/>
      <c r="DI4" s="372"/>
      <c r="DJ4" s="372"/>
      <c r="DK4" s="374"/>
      <c r="DL4" s="370"/>
      <c r="DM4" s="372"/>
      <c r="DN4" s="372"/>
      <c r="DO4" s="372"/>
      <c r="DP4" s="374"/>
      <c r="DQ4" s="370"/>
      <c r="DR4" s="372"/>
      <c r="DS4" s="372"/>
      <c r="DT4" s="372"/>
      <c r="DU4" s="374"/>
      <c r="DV4" s="370"/>
      <c r="DW4" s="372"/>
      <c r="DX4" s="372"/>
      <c r="DY4" s="372"/>
      <c r="DZ4" s="374"/>
      <c r="EA4" s="370"/>
      <c r="EB4" s="372"/>
      <c r="EC4" s="372"/>
      <c r="ED4" s="372"/>
      <c r="EE4" s="374"/>
      <c r="EF4" s="370"/>
      <c r="EG4" s="372"/>
      <c r="EH4" s="372"/>
      <c r="EI4" s="372"/>
      <c r="EJ4" s="374"/>
      <c r="EK4" s="370"/>
      <c r="EL4" s="372"/>
      <c r="EM4" s="372"/>
      <c r="EN4" s="372"/>
      <c r="EO4" s="374"/>
      <c r="EP4" s="370"/>
      <c r="EQ4" s="372"/>
      <c r="ER4" s="372"/>
      <c r="ES4" s="372"/>
      <c r="ET4" s="372"/>
      <c r="EU4" s="372"/>
      <c r="EV4" s="374"/>
      <c r="EW4" s="370"/>
      <c r="EX4" s="372"/>
      <c r="EY4" s="372"/>
      <c r="EZ4" s="372"/>
      <c r="FA4" s="372"/>
      <c r="FB4" s="372"/>
      <c r="FC4" s="374"/>
      <c r="FD4" s="370"/>
      <c r="FE4" s="372"/>
      <c r="FF4" s="372"/>
      <c r="FG4" s="372"/>
      <c r="FH4" s="372"/>
      <c r="FI4" s="372"/>
      <c r="FJ4" s="374"/>
      <c r="FK4" s="370"/>
    </row>
    <row r="5" spans="1:167" s="64" customFormat="1">
      <c r="A5" s="133" t="s">
        <v>464</v>
      </c>
      <c r="B5" s="233"/>
      <c r="C5" s="231"/>
      <c r="D5" s="231"/>
      <c r="E5" s="231"/>
      <c r="F5" s="234"/>
      <c r="G5" s="233"/>
      <c r="H5" s="231"/>
      <c r="I5" s="231"/>
      <c r="J5" s="231"/>
      <c r="K5" s="234"/>
      <c r="L5" s="233"/>
      <c r="M5" s="231"/>
      <c r="N5" s="231"/>
      <c r="O5" s="231"/>
      <c r="P5" s="234"/>
      <c r="Q5" s="233"/>
      <c r="R5" s="231"/>
      <c r="S5" s="231"/>
      <c r="T5" s="231"/>
      <c r="U5" s="234"/>
      <c r="V5" s="233"/>
      <c r="W5" s="231"/>
      <c r="X5" s="231"/>
      <c r="Y5" s="231"/>
      <c r="Z5" s="234"/>
      <c r="AA5" s="233"/>
      <c r="AB5" s="231"/>
      <c r="AC5" s="231"/>
      <c r="AD5" s="231"/>
      <c r="AE5" s="234"/>
      <c r="AF5" s="233"/>
      <c r="AG5" s="231"/>
      <c r="AH5" s="231"/>
      <c r="AI5" s="231"/>
      <c r="AJ5" s="234"/>
      <c r="AK5" s="233"/>
      <c r="AL5" s="231"/>
      <c r="AM5" s="231"/>
      <c r="AN5" s="231"/>
      <c r="AO5" s="234"/>
      <c r="AP5" s="233"/>
      <c r="AQ5" s="231"/>
      <c r="AR5" s="231"/>
      <c r="AS5" s="231"/>
      <c r="AT5" s="234"/>
      <c r="AU5" s="233"/>
      <c r="AV5" s="231"/>
      <c r="AW5" s="231"/>
      <c r="AX5" s="231"/>
      <c r="AY5" s="234"/>
      <c r="AZ5" s="233"/>
      <c r="BA5" s="231"/>
      <c r="BB5" s="231"/>
      <c r="BC5" s="231"/>
      <c r="BD5" s="234"/>
      <c r="BE5" s="233"/>
      <c r="BF5" s="231"/>
      <c r="BG5" s="231"/>
      <c r="BH5" s="231"/>
      <c r="BI5" s="234"/>
      <c r="BJ5" s="233"/>
      <c r="BK5" s="231"/>
      <c r="BL5" s="231"/>
      <c r="BM5" s="231"/>
      <c r="BN5" s="234"/>
      <c r="BO5" s="233"/>
      <c r="BP5" s="231"/>
      <c r="BQ5" s="231"/>
      <c r="BR5" s="231"/>
      <c r="BS5" s="234"/>
      <c r="BT5" s="233"/>
      <c r="BU5" s="231"/>
      <c r="BV5" s="231"/>
      <c r="BW5" s="231"/>
      <c r="BX5" s="234"/>
      <c r="BY5" s="233"/>
      <c r="BZ5" s="231"/>
      <c r="CA5" s="231"/>
      <c r="CB5" s="231"/>
      <c r="CC5" s="234"/>
      <c r="CD5" s="233"/>
      <c r="CE5" s="231"/>
      <c r="CF5" s="231"/>
      <c r="CG5" s="231"/>
      <c r="CH5" s="234"/>
      <c r="CI5" s="233"/>
      <c r="CJ5" s="231"/>
      <c r="CK5" s="231"/>
      <c r="CL5" s="231"/>
      <c r="CM5" s="234"/>
      <c r="CN5" s="233"/>
      <c r="CO5" s="231"/>
      <c r="CP5" s="231"/>
      <c r="CQ5" s="231"/>
      <c r="CR5" s="234"/>
      <c r="CS5" s="233"/>
      <c r="CT5" s="231"/>
      <c r="CU5" s="231"/>
      <c r="CV5" s="231"/>
      <c r="CW5" s="234"/>
      <c r="CX5" s="233"/>
      <c r="CY5" s="231"/>
      <c r="CZ5" s="231"/>
      <c r="DA5" s="231"/>
      <c r="DB5" s="234"/>
      <c r="DC5" s="235"/>
      <c r="DD5" s="236"/>
      <c r="DE5" s="236"/>
      <c r="DF5" s="236"/>
      <c r="DG5" s="236"/>
      <c r="DH5" s="237"/>
      <c r="DI5" s="238"/>
      <c r="DJ5" s="238"/>
      <c r="DK5" s="238"/>
      <c r="DL5" s="238"/>
      <c r="DM5" s="237"/>
      <c r="DN5" s="238"/>
      <c r="DO5" s="238"/>
      <c r="DP5" s="238"/>
      <c r="DQ5" s="239"/>
      <c r="DR5" s="262"/>
      <c r="DS5" s="263"/>
      <c r="DT5" s="263"/>
      <c r="DU5" s="263"/>
      <c r="DV5" s="264"/>
      <c r="DW5" s="262"/>
      <c r="DX5" s="263"/>
      <c r="DY5" s="263"/>
      <c r="DZ5" s="263"/>
      <c r="EA5" s="264"/>
      <c r="EB5" s="344"/>
      <c r="EC5" s="345"/>
      <c r="ED5" s="345"/>
      <c r="EE5" s="345"/>
      <c r="EF5" s="346"/>
      <c r="EG5" s="344"/>
      <c r="EH5" s="345"/>
      <c r="EI5" s="345"/>
      <c r="EJ5" s="345"/>
      <c r="EK5" s="346"/>
      <c r="EL5" s="344"/>
      <c r="EM5" s="345"/>
      <c r="EN5" s="345"/>
      <c r="EO5" s="345"/>
      <c r="EP5" s="346"/>
      <c r="EQ5" s="344"/>
      <c r="ER5" s="345"/>
      <c r="ES5" s="345"/>
      <c r="ET5" s="345"/>
      <c r="EU5" s="345"/>
      <c r="EV5" s="345"/>
      <c r="EW5" s="346"/>
      <c r="EX5" s="344"/>
      <c r="EY5" s="345"/>
      <c r="EZ5" s="345"/>
      <c r="FA5" s="345"/>
      <c r="FB5" s="345"/>
      <c r="FC5" s="345"/>
      <c r="FD5" s="346"/>
      <c r="FE5" s="344"/>
      <c r="FF5" s="345"/>
      <c r="FG5" s="345"/>
      <c r="FH5" s="345"/>
      <c r="FI5" s="345"/>
      <c r="FJ5" s="345"/>
      <c r="FK5" s="346"/>
    </row>
    <row r="6" spans="1:167" s="38" customFormat="1">
      <c r="A6" s="134" t="s">
        <v>617</v>
      </c>
      <c r="B6" s="240">
        <v>2591689</v>
      </c>
      <c r="C6" s="229" t="s">
        <v>313</v>
      </c>
      <c r="D6" s="229" t="s">
        <v>313</v>
      </c>
      <c r="E6" s="229" t="s">
        <v>313</v>
      </c>
      <c r="F6" s="241">
        <v>2591689</v>
      </c>
      <c r="G6" s="240">
        <v>2650446</v>
      </c>
      <c r="H6" s="229" t="s">
        <v>313</v>
      </c>
      <c r="I6" s="229" t="s">
        <v>313</v>
      </c>
      <c r="J6" s="229" t="s">
        <v>313</v>
      </c>
      <c r="K6" s="241">
        <v>2650446</v>
      </c>
      <c r="L6" s="240">
        <v>2449543</v>
      </c>
      <c r="M6" s="229" t="s">
        <v>313</v>
      </c>
      <c r="N6" s="229" t="s">
        <v>313</v>
      </c>
      <c r="O6" s="229" t="s">
        <v>313</v>
      </c>
      <c r="P6" s="241">
        <v>2449543</v>
      </c>
      <c r="Q6" s="240">
        <v>3553902</v>
      </c>
      <c r="R6" s="229" t="s">
        <v>313</v>
      </c>
      <c r="S6" s="229" t="s">
        <v>313</v>
      </c>
      <c r="T6" s="229" t="s">
        <v>313</v>
      </c>
      <c r="U6" s="241">
        <v>3553902</v>
      </c>
      <c r="V6" s="240">
        <v>2808267</v>
      </c>
      <c r="W6" s="229" t="s">
        <v>313</v>
      </c>
      <c r="X6" s="229" t="s">
        <v>313</v>
      </c>
      <c r="Y6" s="229" t="s">
        <v>313</v>
      </c>
      <c r="Z6" s="241">
        <v>2808267</v>
      </c>
      <c r="AA6" s="240">
        <v>2763100</v>
      </c>
      <c r="AB6" s="229" t="s">
        <v>313</v>
      </c>
      <c r="AC6" s="229" t="s">
        <v>313</v>
      </c>
      <c r="AD6" s="229" t="s">
        <v>313</v>
      </c>
      <c r="AE6" s="241">
        <v>2763100</v>
      </c>
      <c r="AF6" s="240">
        <v>2842310</v>
      </c>
      <c r="AG6" s="229" t="s">
        <v>313</v>
      </c>
      <c r="AH6" s="229" t="s">
        <v>313</v>
      </c>
      <c r="AI6" s="229" t="s">
        <v>313</v>
      </c>
      <c r="AJ6" s="241">
        <v>2842310</v>
      </c>
      <c r="AK6" s="240">
        <v>3629157</v>
      </c>
      <c r="AL6" s="229" t="s">
        <v>313</v>
      </c>
      <c r="AM6" s="229" t="s">
        <v>313</v>
      </c>
      <c r="AN6" s="229" t="s">
        <v>313</v>
      </c>
      <c r="AO6" s="241">
        <v>3629157</v>
      </c>
      <c r="AP6" s="240">
        <v>2818114</v>
      </c>
      <c r="AQ6" s="229" t="s">
        <v>313</v>
      </c>
      <c r="AR6" s="229" t="s">
        <v>313</v>
      </c>
      <c r="AS6" s="229" t="s">
        <v>313</v>
      </c>
      <c r="AT6" s="241">
        <v>2818114</v>
      </c>
      <c r="AU6" s="240">
        <v>2720053</v>
      </c>
      <c r="AV6" s="229" t="s">
        <v>313</v>
      </c>
      <c r="AW6" s="229" t="s">
        <v>313</v>
      </c>
      <c r="AX6" s="229" t="s">
        <v>313</v>
      </c>
      <c r="AY6" s="241">
        <v>2720053</v>
      </c>
      <c r="AZ6" s="240">
        <v>2583129</v>
      </c>
      <c r="BA6" s="229" t="s">
        <v>313</v>
      </c>
      <c r="BB6" s="229" t="s">
        <v>313</v>
      </c>
      <c r="BC6" s="229" t="s">
        <v>313</v>
      </c>
      <c r="BD6" s="241">
        <v>2583129</v>
      </c>
      <c r="BE6" s="240">
        <v>3228976</v>
      </c>
      <c r="BF6" s="229" t="s">
        <v>313</v>
      </c>
      <c r="BG6" s="229" t="s">
        <v>313</v>
      </c>
      <c r="BH6" s="229" t="s">
        <v>313</v>
      </c>
      <c r="BI6" s="241">
        <v>3228976</v>
      </c>
      <c r="BJ6" s="240">
        <v>2793272</v>
      </c>
      <c r="BK6" s="229" t="s">
        <v>313</v>
      </c>
      <c r="BL6" s="229" t="s">
        <v>313</v>
      </c>
      <c r="BM6" s="229" t="s">
        <v>313</v>
      </c>
      <c r="BN6" s="241">
        <v>2793272</v>
      </c>
      <c r="BO6" s="240">
        <v>2970447</v>
      </c>
      <c r="BP6" s="229" t="s">
        <v>313</v>
      </c>
      <c r="BQ6" s="229" t="s">
        <v>313</v>
      </c>
      <c r="BR6" s="229" t="s">
        <v>313</v>
      </c>
      <c r="BS6" s="241">
        <v>2970447</v>
      </c>
      <c r="BT6" s="240">
        <v>3476315</v>
      </c>
      <c r="BU6" s="229" t="s">
        <v>313</v>
      </c>
      <c r="BV6" s="229" t="s">
        <v>313</v>
      </c>
      <c r="BW6" s="229" t="s">
        <v>313</v>
      </c>
      <c r="BX6" s="241">
        <v>3476315</v>
      </c>
      <c r="BY6" s="240">
        <v>4289107</v>
      </c>
      <c r="BZ6" s="229" t="s">
        <v>313</v>
      </c>
      <c r="CA6" s="229" t="s">
        <v>313</v>
      </c>
      <c r="CB6" s="229" t="s">
        <v>313</v>
      </c>
      <c r="CC6" s="241">
        <v>4289107</v>
      </c>
      <c r="CD6" s="240">
        <v>3580404</v>
      </c>
      <c r="CE6" s="229" t="s">
        <v>313</v>
      </c>
      <c r="CF6" s="229" t="s">
        <v>313</v>
      </c>
      <c r="CG6" s="229" t="s">
        <v>313</v>
      </c>
      <c r="CH6" s="241">
        <v>3580404</v>
      </c>
      <c r="CI6" s="240">
        <v>3768224</v>
      </c>
      <c r="CJ6" s="229" t="s">
        <v>313</v>
      </c>
      <c r="CK6" s="229" t="s">
        <v>313</v>
      </c>
      <c r="CL6" s="229" t="s">
        <v>313</v>
      </c>
      <c r="CM6" s="241">
        <v>3768224</v>
      </c>
      <c r="CN6" s="240">
        <v>4014014</v>
      </c>
      <c r="CO6" s="229" t="s">
        <v>313</v>
      </c>
      <c r="CP6" s="229" t="s">
        <v>313</v>
      </c>
      <c r="CQ6" s="229" t="s">
        <v>313</v>
      </c>
      <c r="CR6" s="241">
        <v>4014014</v>
      </c>
      <c r="CS6" s="240">
        <v>4675682</v>
      </c>
      <c r="CT6" s="229" t="s">
        <v>313</v>
      </c>
      <c r="CU6" s="229" t="s">
        <v>313</v>
      </c>
      <c r="CV6" s="229" t="s">
        <v>313</v>
      </c>
      <c r="CW6" s="241">
        <v>4675682</v>
      </c>
      <c r="CX6" s="240">
        <v>3747220</v>
      </c>
      <c r="CY6" s="229" t="s">
        <v>313</v>
      </c>
      <c r="CZ6" s="229" t="s">
        <v>313</v>
      </c>
      <c r="DA6" s="229" t="s">
        <v>313</v>
      </c>
      <c r="DB6" s="241">
        <v>3747220</v>
      </c>
      <c r="DC6" s="240">
        <v>3783817</v>
      </c>
      <c r="DD6" s="230" t="s">
        <v>313</v>
      </c>
      <c r="DE6" s="230" t="s">
        <v>313</v>
      </c>
      <c r="DF6" s="230" t="s">
        <v>313</v>
      </c>
      <c r="DG6" s="229">
        <v>3783817</v>
      </c>
      <c r="DH6" s="242">
        <v>3621821</v>
      </c>
      <c r="DI6" s="229" t="s">
        <v>313</v>
      </c>
      <c r="DJ6" s="229" t="s">
        <v>313</v>
      </c>
      <c r="DK6" s="229" t="s">
        <v>313</v>
      </c>
      <c r="DL6" s="229">
        <v>3621821</v>
      </c>
      <c r="DM6" s="242">
        <v>4788216</v>
      </c>
      <c r="DN6" s="229">
        <v>0</v>
      </c>
      <c r="DO6" s="229">
        <v>0</v>
      </c>
      <c r="DP6" s="229">
        <v>0</v>
      </c>
      <c r="DQ6" s="243">
        <v>4788216</v>
      </c>
      <c r="DR6" s="242">
        <v>3611303</v>
      </c>
      <c r="DS6" s="229" t="s">
        <v>313</v>
      </c>
      <c r="DT6" s="229" t="s">
        <v>313</v>
      </c>
      <c r="DU6" s="229" t="s">
        <v>313</v>
      </c>
      <c r="DV6" s="243">
        <v>3611303</v>
      </c>
      <c r="DW6" s="242">
        <v>3709765</v>
      </c>
      <c r="DX6" s="229" t="s">
        <v>313</v>
      </c>
      <c r="DY6" s="229" t="s">
        <v>313</v>
      </c>
      <c r="DZ6" s="229" t="s">
        <v>313</v>
      </c>
      <c r="EA6" s="243">
        <v>3709765</v>
      </c>
      <c r="EB6" s="229">
        <v>3655612</v>
      </c>
      <c r="EC6" s="229">
        <v>0</v>
      </c>
      <c r="ED6" s="229">
        <v>0</v>
      </c>
      <c r="EE6" s="229">
        <v>0</v>
      </c>
      <c r="EF6" s="243">
        <v>3655612</v>
      </c>
      <c r="EG6" s="229">
        <v>5243960</v>
      </c>
      <c r="EH6" s="229">
        <v>0</v>
      </c>
      <c r="EI6" s="229">
        <v>0</v>
      </c>
      <c r="EJ6" s="229">
        <v>0</v>
      </c>
      <c r="EK6" s="243">
        <v>5243960</v>
      </c>
      <c r="EL6" s="229">
        <v>3314967</v>
      </c>
      <c r="EM6" s="229">
        <v>0</v>
      </c>
      <c r="EN6" s="229">
        <v>0</v>
      </c>
      <c r="EO6" s="229">
        <v>0</v>
      </c>
      <c r="EP6" s="243">
        <v>3314967</v>
      </c>
      <c r="EQ6" s="229">
        <v>3895609</v>
      </c>
      <c r="ER6" s="229">
        <v>0</v>
      </c>
      <c r="ES6" s="229">
        <v>0</v>
      </c>
      <c r="ET6" s="229">
        <v>0</v>
      </c>
      <c r="EU6" s="229">
        <v>0</v>
      </c>
      <c r="EV6" s="229">
        <v>0</v>
      </c>
      <c r="EW6" s="243">
        <v>3895609</v>
      </c>
      <c r="EX6" s="229">
        <v>3185093</v>
      </c>
      <c r="EY6" s="229">
        <v>0</v>
      </c>
      <c r="EZ6" s="229">
        <v>0</v>
      </c>
      <c r="FA6" s="229">
        <v>0</v>
      </c>
      <c r="FB6" s="229">
        <v>0</v>
      </c>
      <c r="FC6" s="229">
        <v>0</v>
      </c>
      <c r="FD6" s="243">
        <v>3185093</v>
      </c>
      <c r="FE6" s="229">
        <v>4387034</v>
      </c>
      <c r="FF6" s="229" t="s">
        <v>313</v>
      </c>
      <c r="FG6" s="229" t="s">
        <v>313</v>
      </c>
      <c r="FH6" s="229" t="s">
        <v>313</v>
      </c>
      <c r="FI6" s="229" t="s">
        <v>313</v>
      </c>
      <c r="FJ6" s="229" t="s">
        <v>313</v>
      </c>
      <c r="FK6" s="243">
        <v>4387034</v>
      </c>
    </row>
    <row r="7" spans="1:167" s="38" customFormat="1">
      <c r="A7" s="134" t="s">
        <v>618</v>
      </c>
      <c r="B7" s="240">
        <v>7705484</v>
      </c>
      <c r="C7" s="229" t="s">
        <v>313</v>
      </c>
      <c r="D7" s="229" t="s">
        <v>313</v>
      </c>
      <c r="E7" s="229" t="s">
        <v>313</v>
      </c>
      <c r="F7" s="241">
        <v>7705484</v>
      </c>
      <c r="G7" s="240">
        <v>7844713</v>
      </c>
      <c r="H7" s="229" t="s">
        <v>313</v>
      </c>
      <c r="I7" s="229" t="s">
        <v>313</v>
      </c>
      <c r="J7" s="229" t="s">
        <v>313</v>
      </c>
      <c r="K7" s="241">
        <v>7844713</v>
      </c>
      <c r="L7" s="240">
        <v>8067876</v>
      </c>
      <c r="M7" s="229" t="s">
        <v>313</v>
      </c>
      <c r="N7" s="229" t="s">
        <v>313</v>
      </c>
      <c r="O7" s="229" t="s">
        <v>313</v>
      </c>
      <c r="P7" s="241">
        <v>8067876</v>
      </c>
      <c r="Q7" s="240">
        <v>8312468</v>
      </c>
      <c r="R7" s="229" t="s">
        <v>313</v>
      </c>
      <c r="S7" s="229" t="s">
        <v>313</v>
      </c>
      <c r="T7" s="229" t="s">
        <v>313</v>
      </c>
      <c r="U7" s="241">
        <v>8312468</v>
      </c>
      <c r="V7" s="240">
        <v>8486221</v>
      </c>
      <c r="W7" s="229" t="s">
        <v>313</v>
      </c>
      <c r="X7" s="229" t="s">
        <v>313</v>
      </c>
      <c r="Y7" s="229" t="s">
        <v>313</v>
      </c>
      <c r="Z7" s="241">
        <v>8486221</v>
      </c>
      <c r="AA7" s="240">
        <v>8740123</v>
      </c>
      <c r="AB7" s="229" t="s">
        <v>313</v>
      </c>
      <c r="AC7" s="229" t="s">
        <v>313</v>
      </c>
      <c r="AD7" s="229" t="s">
        <v>313</v>
      </c>
      <c r="AE7" s="241">
        <v>8740123</v>
      </c>
      <c r="AF7" s="240">
        <v>9019984</v>
      </c>
      <c r="AG7" s="229" t="s">
        <v>313</v>
      </c>
      <c r="AH7" s="229" t="s">
        <v>313</v>
      </c>
      <c r="AI7" s="229" t="s">
        <v>313</v>
      </c>
      <c r="AJ7" s="241">
        <v>9019984</v>
      </c>
      <c r="AK7" s="240">
        <v>9127809</v>
      </c>
      <c r="AL7" s="229" t="s">
        <v>313</v>
      </c>
      <c r="AM7" s="229" t="s">
        <v>313</v>
      </c>
      <c r="AN7" s="229" t="s">
        <v>313</v>
      </c>
      <c r="AO7" s="241">
        <v>9127809</v>
      </c>
      <c r="AP7" s="240">
        <v>9195670</v>
      </c>
      <c r="AQ7" s="229" t="s">
        <v>313</v>
      </c>
      <c r="AR7" s="229" t="s">
        <v>313</v>
      </c>
      <c r="AS7" s="229" t="s">
        <v>313</v>
      </c>
      <c r="AT7" s="241">
        <v>9195670</v>
      </c>
      <c r="AU7" s="240">
        <v>9366609</v>
      </c>
      <c r="AV7" s="229" t="s">
        <v>313</v>
      </c>
      <c r="AW7" s="229" t="s">
        <v>313</v>
      </c>
      <c r="AX7" s="229" t="s">
        <v>313</v>
      </c>
      <c r="AY7" s="241">
        <v>9366609</v>
      </c>
      <c r="AZ7" s="240">
        <v>9488702</v>
      </c>
      <c r="BA7" s="229" t="s">
        <v>313</v>
      </c>
      <c r="BB7" s="229" t="s">
        <v>313</v>
      </c>
      <c r="BC7" s="229" t="s">
        <v>313</v>
      </c>
      <c r="BD7" s="241">
        <v>9488702</v>
      </c>
      <c r="BE7" s="240">
        <v>9622161</v>
      </c>
      <c r="BF7" s="229" t="s">
        <v>313</v>
      </c>
      <c r="BG7" s="229" t="s">
        <v>313</v>
      </c>
      <c r="BH7" s="229" t="s">
        <v>313</v>
      </c>
      <c r="BI7" s="241">
        <v>9622161</v>
      </c>
      <c r="BJ7" s="240">
        <v>9705603</v>
      </c>
      <c r="BK7" s="229" t="s">
        <v>313</v>
      </c>
      <c r="BL7" s="229" t="s">
        <v>313</v>
      </c>
      <c r="BM7" s="229" t="s">
        <v>313</v>
      </c>
      <c r="BN7" s="241">
        <v>9705603</v>
      </c>
      <c r="BO7" s="240">
        <v>10282017</v>
      </c>
      <c r="BP7" s="229" t="s">
        <v>313</v>
      </c>
      <c r="BQ7" s="229" t="s">
        <v>313</v>
      </c>
      <c r="BR7" s="229" t="s">
        <v>313</v>
      </c>
      <c r="BS7" s="241">
        <v>10282017</v>
      </c>
      <c r="BT7" s="240">
        <v>10705205</v>
      </c>
      <c r="BU7" s="229" t="s">
        <v>313</v>
      </c>
      <c r="BV7" s="229" t="s">
        <v>313</v>
      </c>
      <c r="BW7" s="229" t="s">
        <v>313</v>
      </c>
      <c r="BX7" s="241">
        <v>10705205</v>
      </c>
      <c r="BY7" s="240">
        <v>11065557</v>
      </c>
      <c r="BZ7" s="229" t="s">
        <v>313</v>
      </c>
      <c r="CA7" s="229" t="s">
        <v>313</v>
      </c>
      <c r="CB7" s="229" t="s">
        <v>313</v>
      </c>
      <c r="CC7" s="241">
        <v>11065557</v>
      </c>
      <c r="CD7" s="240">
        <v>11110911</v>
      </c>
      <c r="CE7" s="229" t="s">
        <v>313</v>
      </c>
      <c r="CF7" s="229" t="s">
        <v>313</v>
      </c>
      <c r="CG7" s="229" t="s">
        <v>313</v>
      </c>
      <c r="CH7" s="241">
        <v>11110911</v>
      </c>
      <c r="CI7" s="240">
        <v>11416564</v>
      </c>
      <c r="CJ7" s="229" t="s">
        <v>313</v>
      </c>
      <c r="CK7" s="229" t="s">
        <v>313</v>
      </c>
      <c r="CL7" s="229" t="s">
        <v>313</v>
      </c>
      <c r="CM7" s="241">
        <v>11416564</v>
      </c>
      <c r="CN7" s="240">
        <v>11526976</v>
      </c>
      <c r="CO7" s="229" t="s">
        <v>313</v>
      </c>
      <c r="CP7" s="229" t="s">
        <v>313</v>
      </c>
      <c r="CQ7" s="229" t="s">
        <v>313</v>
      </c>
      <c r="CR7" s="241">
        <v>11526976</v>
      </c>
      <c r="CS7" s="240">
        <v>11565559</v>
      </c>
      <c r="CT7" s="229" t="s">
        <v>313</v>
      </c>
      <c r="CU7" s="229" t="s">
        <v>313</v>
      </c>
      <c r="CV7" s="229" t="s">
        <v>313</v>
      </c>
      <c r="CW7" s="241">
        <v>11565559</v>
      </c>
      <c r="CX7" s="240">
        <v>11527982</v>
      </c>
      <c r="CY7" s="229" t="s">
        <v>313</v>
      </c>
      <c r="CZ7" s="229" t="s">
        <v>313</v>
      </c>
      <c r="DA7" s="229" t="s">
        <v>313</v>
      </c>
      <c r="DB7" s="241">
        <v>11527982</v>
      </c>
      <c r="DC7" s="240">
        <v>11610670</v>
      </c>
      <c r="DD7" s="230" t="s">
        <v>313</v>
      </c>
      <c r="DE7" s="230" t="s">
        <v>313</v>
      </c>
      <c r="DF7" s="230" t="s">
        <v>313</v>
      </c>
      <c r="DG7" s="229">
        <v>11610670</v>
      </c>
      <c r="DH7" s="242">
        <v>11436990</v>
      </c>
      <c r="DI7" s="229" t="s">
        <v>313</v>
      </c>
      <c r="DJ7" s="229" t="s">
        <v>313</v>
      </c>
      <c r="DK7" s="229" t="s">
        <v>313</v>
      </c>
      <c r="DL7" s="229">
        <v>11436990</v>
      </c>
      <c r="DM7" s="242">
        <v>11294457</v>
      </c>
      <c r="DN7" s="229">
        <v>0</v>
      </c>
      <c r="DO7" s="229">
        <v>0</v>
      </c>
      <c r="DP7" s="229">
        <v>0</v>
      </c>
      <c r="DQ7" s="243">
        <v>11294457</v>
      </c>
      <c r="DR7" s="242">
        <v>11118294</v>
      </c>
      <c r="DS7" s="229" t="s">
        <v>313</v>
      </c>
      <c r="DT7" s="229" t="s">
        <v>313</v>
      </c>
      <c r="DU7" s="229" t="s">
        <v>313</v>
      </c>
      <c r="DV7" s="243">
        <v>11118294</v>
      </c>
      <c r="DW7" s="242">
        <v>11224856</v>
      </c>
      <c r="DX7" s="229" t="s">
        <v>313</v>
      </c>
      <c r="DY7" s="229" t="s">
        <v>313</v>
      </c>
      <c r="DZ7" s="229" t="s">
        <v>313</v>
      </c>
      <c r="EA7" s="243">
        <v>11224856</v>
      </c>
      <c r="EB7" s="229">
        <v>11086515</v>
      </c>
      <c r="EC7" s="229">
        <v>0</v>
      </c>
      <c r="ED7" s="229">
        <v>0</v>
      </c>
      <c r="EE7" s="229">
        <v>0</v>
      </c>
      <c r="EF7" s="243">
        <v>11086515</v>
      </c>
      <c r="EG7" s="229">
        <v>11085032</v>
      </c>
      <c r="EH7" s="229">
        <v>0</v>
      </c>
      <c r="EI7" s="229">
        <v>0</v>
      </c>
      <c r="EJ7" s="229">
        <v>0</v>
      </c>
      <c r="EK7" s="243">
        <v>11085032</v>
      </c>
      <c r="EL7" s="229">
        <v>11045695</v>
      </c>
      <c r="EM7" s="229">
        <v>0</v>
      </c>
      <c r="EN7" s="229">
        <v>0</v>
      </c>
      <c r="EO7" s="229">
        <v>0</v>
      </c>
      <c r="EP7" s="243">
        <v>11045695</v>
      </c>
      <c r="EQ7" s="229">
        <v>11542970</v>
      </c>
      <c r="ER7" s="229">
        <v>0</v>
      </c>
      <c r="ES7" s="229">
        <v>0</v>
      </c>
      <c r="ET7" s="229">
        <v>0</v>
      </c>
      <c r="EU7" s="229">
        <v>0</v>
      </c>
      <c r="EV7" s="229">
        <v>0</v>
      </c>
      <c r="EW7" s="243">
        <v>11542970</v>
      </c>
      <c r="EX7" s="229">
        <v>11509928</v>
      </c>
      <c r="EY7" s="229">
        <v>0</v>
      </c>
      <c r="EZ7" s="229">
        <v>0</v>
      </c>
      <c r="FA7" s="229">
        <v>0</v>
      </c>
      <c r="FB7" s="229">
        <v>0</v>
      </c>
      <c r="FC7" s="229">
        <v>0</v>
      </c>
      <c r="FD7" s="243">
        <v>11509928</v>
      </c>
      <c r="FE7" s="229">
        <v>11402348</v>
      </c>
      <c r="FF7" s="229" t="s">
        <v>313</v>
      </c>
      <c r="FG7" s="229" t="s">
        <v>313</v>
      </c>
      <c r="FH7" s="229" t="s">
        <v>313</v>
      </c>
      <c r="FI7" s="229" t="s">
        <v>313</v>
      </c>
      <c r="FJ7" s="229" t="s">
        <v>313</v>
      </c>
      <c r="FK7" s="243">
        <v>11402348</v>
      </c>
    </row>
    <row r="8" spans="1:167" s="38" customFormat="1">
      <c r="A8" s="134" t="s">
        <v>405</v>
      </c>
      <c r="B8" s="240" t="s">
        <v>313</v>
      </c>
      <c r="C8" s="229">
        <v>6181</v>
      </c>
      <c r="D8" s="229">
        <v>147724</v>
      </c>
      <c r="E8" s="229">
        <v>123948</v>
      </c>
      <c r="F8" s="241">
        <v>277853</v>
      </c>
      <c r="G8" s="240" t="s">
        <v>313</v>
      </c>
      <c r="H8" s="229">
        <v>83760</v>
      </c>
      <c r="I8" s="229">
        <v>72167</v>
      </c>
      <c r="J8" s="229">
        <v>105944</v>
      </c>
      <c r="K8" s="241">
        <v>261871</v>
      </c>
      <c r="L8" s="240" t="s">
        <v>313</v>
      </c>
      <c r="M8" s="229">
        <v>28373</v>
      </c>
      <c r="N8" s="229">
        <v>47315</v>
      </c>
      <c r="O8" s="229">
        <v>94824</v>
      </c>
      <c r="P8" s="241">
        <v>170512</v>
      </c>
      <c r="Q8" s="240" t="s">
        <v>313</v>
      </c>
      <c r="R8" s="229">
        <v>56477</v>
      </c>
      <c r="S8" s="229">
        <v>25410</v>
      </c>
      <c r="T8" s="229">
        <v>67225</v>
      </c>
      <c r="U8" s="241">
        <v>149112</v>
      </c>
      <c r="V8" s="240" t="s">
        <v>313</v>
      </c>
      <c r="W8" s="229">
        <v>10110</v>
      </c>
      <c r="X8" s="229">
        <v>35973</v>
      </c>
      <c r="Y8" s="229">
        <v>42742</v>
      </c>
      <c r="Z8" s="241">
        <v>88825</v>
      </c>
      <c r="AA8" s="240" t="s">
        <v>313</v>
      </c>
      <c r="AB8" s="229">
        <v>3352</v>
      </c>
      <c r="AC8" s="229">
        <v>40311</v>
      </c>
      <c r="AD8" s="229">
        <v>25929</v>
      </c>
      <c r="AE8" s="241">
        <v>69592</v>
      </c>
      <c r="AF8" s="240" t="s">
        <v>313</v>
      </c>
      <c r="AG8" s="229">
        <v>38145</v>
      </c>
      <c r="AH8" s="229">
        <v>73975</v>
      </c>
      <c r="AI8" s="229">
        <v>12847</v>
      </c>
      <c r="AJ8" s="241">
        <v>124967</v>
      </c>
      <c r="AK8" s="240" t="s">
        <v>313</v>
      </c>
      <c r="AL8" s="229">
        <v>16851</v>
      </c>
      <c r="AM8" s="229">
        <v>95455</v>
      </c>
      <c r="AN8" s="229" t="s">
        <v>313</v>
      </c>
      <c r="AO8" s="241">
        <v>112306</v>
      </c>
      <c r="AP8" s="240" t="s">
        <v>313</v>
      </c>
      <c r="AQ8" s="229">
        <v>71607</v>
      </c>
      <c r="AR8" s="229">
        <v>66135</v>
      </c>
      <c r="AS8" s="229">
        <v>50105</v>
      </c>
      <c r="AT8" s="241">
        <v>187847</v>
      </c>
      <c r="AU8" s="240" t="s">
        <v>313</v>
      </c>
      <c r="AV8" s="229">
        <v>105567</v>
      </c>
      <c r="AW8" s="229">
        <v>15661</v>
      </c>
      <c r="AX8" s="229">
        <v>50620</v>
      </c>
      <c r="AY8" s="241">
        <v>171848</v>
      </c>
      <c r="AZ8" s="240" t="s">
        <v>313</v>
      </c>
      <c r="BA8" s="229">
        <v>249675</v>
      </c>
      <c r="BB8" s="229">
        <v>77934</v>
      </c>
      <c r="BC8" s="229" t="s">
        <v>313</v>
      </c>
      <c r="BD8" s="241">
        <v>327609</v>
      </c>
      <c r="BE8" s="240" t="s">
        <v>313</v>
      </c>
      <c r="BF8" s="229">
        <v>173781</v>
      </c>
      <c r="BG8" s="229">
        <v>283308</v>
      </c>
      <c r="BH8" s="229" t="s">
        <v>313</v>
      </c>
      <c r="BI8" s="241">
        <v>457089</v>
      </c>
      <c r="BJ8" s="240" t="s">
        <v>313</v>
      </c>
      <c r="BK8" s="229">
        <v>814474</v>
      </c>
      <c r="BL8" s="229">
        <v>274811</v>
      </c>
      <c r="BM8" s="229" t="s">
        <v>313</v>
      </c>
      <c r="BN8" s="241">
        <v>1089285</v>
      </c>
      <c r="BO8" s="240" t="s">
        <v>313</v>
      </c>
      <c r="BP8" s="229">
        <v>1054839</v>
      </c>
      <c r="BQ8" s="229">
        <v>512</v>
      </c>
      <c r="BR8" s="229" t="s">
        <v>313</v>
      </c>
      <c r="BS8" s="241">
        <v>1055351</v>
      </c>
      <c r="BT8" s="240" t="s">
        <v>313</v>
      </c>
      <c r="BU8" s="229">
        <v>1046186</v>
      </c>
      <c r="BV8" s="229">
        <v>150001</v>
      </c>
      <c r="BW8" s="229" t="s">
        <v>313</v>
      </c>
      <c r="BX8" s="241">
        <v>1196187</v>
      </c>
      <c r="BY8" s="240" t="s">
        <v>313</v>
      </c>
      <c r="BZ8" s="229">
        <v>848313</v>
      </c>
      <c r="CA8" s="229">
        <v>630515</v>
      </c>
      <c r="CB8" s="229" t="s">
        <v>313</v>
      </c>
      <c r="CC8" s="241">
        <v>1478828</v>
      </c>
      <c r="CD8" s="240" t="s">
        <v>313</v>
      </c>
      <c r="CE8" s="229">
        <v>373341</v>
      </c>
      <c r="CF8" s="229">
        <v>810537</v>
      </c>
      <c r="CG8" s="229" t="s">
        <v>313</v>
      </c>
      <c r="CH8" s="241">
        <v>1183878</v>
      </c>
      <c r="CI8" s="240" t="s">
        <v>313</v>
      </c>
      <c r="CJ8" s="229">
        <v>122896</v>
      </c>
      <c r="CK8" s="229">
        <v>508</v>
      </c>
      <c r="CL8" s="229" t="s">
        <v>313</v>
      </c>
      <c r="CM8" s="241">
        <v>123404</v>
      </c>
      <c r="CN8" s="240" t="s">
        <v>313</v>
      </c>
      <c r="CO8" s="229">
        <v>389430</v>
      </c>
      <c r="CP8" s="229">
        <v>968124</v>
      </c>
      <c r="CQ8" s="229" t="s">
        <v>313</v>
      </c>
      <c r="CR8" s="241">
        <v>1357554</v>
      </c>
      <c r="CS8" s="240" t="s">
        <v>313</v>
      </c>
      <c r="CT8" s="229">
        <v>893504</v>
      </c>
      <c r="CU8" s="229">
        <v>499158</v>
      </c>
      <c r="CV8" s="229" t="s">
        <v>313</v>
      </c>
      <c r="CW8" s="241">
        <v>1392662</v>
      </c>
      <c r="CX8" s="240" t="s">
        <v>313</v>
      </c>
      <c r="CY8" s="229">
        <v>5557</v>
      </c>
      <c r="CZ8" s="229">
        <v>503206</v>
      </c>
      <c r="DA8" s="229" t="s">
        <v>313</v>
      </c>
      <c r="DB8" s="241">
        <v>508763</v>
      </c>
      <c r="DC8" s="244" t="s">
        <v>313</v>
      </c>
      <c r="DD8" s="229">
        <v>511508</v>
      </c>
      <c r="DE8" s="230" t="s">
        <v>313</v>
      </c>
      <c r="DF8" s="230" t="s">
        <v>313</v>
      </c>
      <c r="DG8" s="229">
        <v>511508</v>
      </c>
      <c r="DH8" s="242" t="s">
        <v>313</v>
      </c>
      <c r="DI8" s="229">
        <v>4290</v>
      </c>
      <c r="DJ8" s="229">
        <v>1900216</v>
      </c>
      <c r="DK8" s="229" t="s">
        <v>313</v>
      </c>
      <c r="DL8" s="229">
        <v>1904506</v>
      </c>
      <c r="DM8" s="245">
        <v>0</v>
      </c>
      <c r="DN8" s="229">
        <v>2563711</v>
      </c>
      <c r="DO8" s="229">
        <v>0</v>
      </c>
      <c r="DP8" s="229">
        <v>0</v>
      </c>
      <c r="DQ8" s="243">
        <v>2563711</v>
      </c>
      <c r="DR8" s="242" t="s">
        <v>313</v>
      </c>
      <c r="DS8" s="229">
        <v>633039</v>
      </c>
      <c r="DT8" s="229">
        <v>2395849</v>
      </c>
      <c r="DU8" s="229" t="s">
        <v>313</v>
      </c>
      <c r="DV8" s="243">
        <v>3028888</v>
      </c>
      <c r="DW8" s="242" t="s">
        <v>313</v>
      </c>
      <c r="DX8" s="229">
        <v>2486173</v>
      </c>
      <c r="DY8" s="229">
        <v>263172</v>
      </c>
      <c r="DZ8" s="229" t="s">
        <v>313</v>
      </c>
      <c r="EA8" s="243">
        <v>2749345</v>
      </c>
      <c r="EB8" s="229">
        <v>0</v>
      </c>
      <c r="EC8" s="229">
        <v>270854</v>
      </c>
      <c r="ED8" s="229">
        <v>2119633</v>
      </c>
      <c r="EE8" s="229">
        <v>0</v>
      </c>
      <c r="EF8" s="243">
        <v>2390487</v>
      </c>
      <c r="EG8" s="229">
        <v>0</v>
      </c>
      <c r="EH8" s="229">
        <v>408803</v>
      </c>
      <c r="EI8" s="229">
        <v>1816001</v>
      </c>
      <c r="EJ8" s="229">
        <v>0</v>
      </c>
      <c r="EK8" s="243">
        <v>2224804</v>
      </c>
      <c r="EL8" s="229">
        <v>0</v>
      </c>
      <c r="EM8" s="229">
        <v>16591</v>
      </c>
      <c r="EN8" s="229">
        <v>1972021</v>
      </c>
      <c r="EO8" s="229">
        <v>0</v>
      </c>
      <c r="EP8" s="243">
        <v>1988612</v>
      </c>
      <c r="EQ8" s="229">
        <v>0</v>
      </c>
      <c r="ER8" s="229">
        <v>2144634</v>
      </c>
      <c r="ES8" s="229">
        <v>0</v>
      </c>
      <c r="ET8" s="229">
        <v>0</v>
      </c>
      <c r="EU8" s="229">
        <v>0</v>
      </c>
      <c r="EV8" s="229">
        <v>0</v>
      </c>
      <c r="EW8" s="243">
        <v>2144634</v>
      </c>
      <c r="EX8" s="229">
        <v>0</v>
      </c>
      <c r="EY8" s="229">
        <v>157755</v>
      </c>
      <c r="EZ8" s="229">
        <v>817835</v>
      </c>
      <c r="FA8" s="229">
        <v>0</v>
      </c>
      <c r="FB8" s="229">
        <v>0</v>
      </c>
      <c r="FC8" s="229">
        <v>0</v>
      </c>
      <c r="FD8" s="243">
        <v>975590</v>
      </c>
      <c r="FE8" s="229" t="s">
        <v>313</v>
      </c>
      <c r="FF8" s="229">
        <v>349317</v>
      </c>
      <c r="FG8" s="229">
        <v>1347775</v>
      </c>
      <c r="FH8" s="229" t="s">
        <v>313</v>
      </c>
      <c r="FI8" s="229" t="s">
        <v>313</v>
      </c>
      <c r="FJ8" s="229" t="s">
        <v>313</v>
      </c>
      <c r="FK8" s="243">
        <v>1697092</v>
      </c>
    </row>
    <row r="9" spans="1:167" s="38" customFormat="1">
      <c r="A9" s="134" t="s">
        <v>619</v>
      </c>
      <c r="B9" s="240">
        <v>6059</v>
      </c>
      <c r="C9" s="229">
        <v>1860439</v>
      </c>
      <c r="D9" s="229">
        <v>1509164</v>
      </c>
      <c r="E9" s="229">
        <v>29124721</v>
      </c>
      <c r="F9" s="241">
        <v>32500383</v>
      </c>
      <c r="G9" s="240">
        <v>6988</v>
      </c>
      <c r="H9" s="229">
        <v>2455148</v>
      </c>
      <c r="I9" s="229">
        <v>1046881</v>
      </c>
      <c r="J9" s="229">
        <v>30086505</v>
      </c>
      <c r="K9" s="241">
        <v>33595522</v>
      </c>
      <c r="L9" s="240">
        <v>7937</v>
      </c>
      <c r="M9" s="229">
        <v>2636720</v>
      </c>
      <c r="N9" s="229">
        <v>994098</v>
      </c>
      <c r="O9" s="229">
        <v>31053642</v>
      </c>
      <c r="P9" s="241">
        <v>34692397</v>
      </c>
      <c r="Q9" s="240">
        <v>7830</v>
      </c>
      <c r="R9" s="229">
        <v>2704059</v>
      </c>
      <c r="S9" s="229">
        <v>692592</v>
      </c>
      <c r="T9" s="229">
        <v>31664626</v>
      </c>
      <c r="U9" s="241">
        <v>35069107</v>
      </c>
      <c r="V9" s="240">
        <v>7648</v>
      </c>
      <c r="W9" s="229">
        <v>2604541</v>
      </c>
      <c r="X9" s="229">
        <v>1302382</v>
      </c>
      <c r="Y9" s="229">
        <v>31716076</v>
      </c>
      <c r="Z9" s="241">
        <v>35630647</v>
      </c>
      <c r="AA9" s="240">
        <v>7530</v>
      </c>
      <c r="AB9" s="229">
        <v>2658898</v>
      </c>
      <c r="AC9" s="229">
        <v>1408416</v>
      </c>
      <c r="AD9" s="229">
        <v>32325010</v>
      </c>
      <c r="AE9" s="241">
        <v>36399854</v>
      </c>
      <c r="AF9" s="240">
        <v>7406</v>
      </c>
      <c r="AG9" s="229">
        <v>2691531</v>
      </c>
      <c r="AH9" s="229">
        <v>1671050</v>
      </c>
      <c r="AI9" s="229">
        <v>32842595</v>
      </c>
      <c r="AJ9" s="241">
        <v>37212582</v>
      </c>
      <c r="AK9" s="240">
        <v>7844</v>
      </c>
      <c r="AL9" s="229">
        <v>2706449</v>
      </c>
      <c r="AM9" s="229">
        <v>1915708</v>
      </c>
      <c r="AN9" s="229">
        <v>33364564</v>
      </c>
      <c r="AO9" s="241">
        <v>37994565</v>
      </c>
      <c r="AP9" s="240">
        <v>6802</v>
      </c>
      <c r="AQ9" s="229">
        <v>3010341</v>
      </c>
      <c r="AR9" s="229">
        <v>2429438</v>
      </c>
      <c r="AS9" s="229">
        <v>32897837</v>
      </c>
      <c r="AT9" s="241">
        <v>38344418</v>
      </c>
      <c r="AU9" s="240">
        <v>6558</v>
      </c>
      <c r="AV9" s="229">
        <v>3294493</v>
      </c>
      <c r="AW9" s="229">
        <v>2753672</v>
      </c>
      <c r="AX9" s="229">
        <v>32866799</v>
      </c>
      <c r="AY9" s="241">
        <v>38921522</v>
      </c>
      <c r="AZ9" s="240">
        <v>6830</v>
      </c>
      <c r="BA9" s="229">
        <v>3550138</v>
      </c>
      <c r="BB9" s="229">
        <v>2573401</v>
      </c>
      <c r="BC9" s="229">
        <v>33444004</v>
      </c>
      <c r="BD9" s="241">
        <v>39574373</v>
      </c>
      <c r="BE9" s="240">
        <v>11851</v>
      </c>
      <c r="BF9" s="229">
        <v>3707923</v>
      </c>
      <c r="BG9" s="229">
        <v>2362334</v>
      </c>
      <c r="BH9" s="229">
        <v>34248080</v>
      </c>
      <c r="BI9" s="241">
        <v>40330188</v>
      </c>
      <c r="BJ9" s="240">
        <v>12922</v>
      </c>
      <c r="BK9" s="229">
        <v>3756032</v>
      </c>
      <c r="BL9" s="229">
        <v>2621170</v>
      </c>
      <c r="BM9" s="229">
        <v>33953690</v>
      </c>
      <c r="BN9" s="241">
        <v>40343814</v>
      </c>
      <c r="BO9" s="240" t="s">
        <v>313</v>
      </c>
      <c r="BP9" s="229">
        <v>3937129</v>
      </c>
      <c r="BQ9" s="229">
        <v>2051062</v>
      </c>
      <c r="BR9" s="229">
        <v>36420024</v>
      </c>
      <c r="BS9" s="241">
        <v>42408215</v>
      </c>
      <c r="BT9" s="240" t="s">
        <v>313</v>
      </c>
      <c r="BU9" s="229">
        <v>3578835</v>
      </c>
      <c r="BV9" s="229">
        <v>2957210</v>
      </c>
      <c r="BW9" s="229">
        <v>37966836</v>
      </c>
      <c r="BX9" s="241">
        <v>44502881</v>
      </c>
      <c r="BY9" s="240" t="s">
        <v>313</v>
      </c>
      <c r="BZ9" s="229">
        <v>3637689</v>
      </c>
      <c r="CA9" s="229">
        <v>5644048</v>
      </c>
      <c r="CB9" s="229">
        <v>36317886</v>
      </c>
      <c r="CC9" s="241">
        <v>45599623</v>
      </c>
      <c r="CD9" s="240" t="s">
        <v>313</v>
      </c>
      <c r="CE9" s="229">
        <v>3986825</v>
      </c>
      <c r="CF9" s="229">
        <v>5832331</v>
      </c>
      <c r="CG9" s="229">
        <v>35257098</v>
      </c>
      <c r="CH9" s="241">
        <v>45076254</v>
      </c>
      <c r="CI9" s="240" t="s">
        <v>313</v>
      </c>
      <c r="CJ9" s="229">
        <v>3956536</v>
      </c>
      <c r="CK9" s="229">
        <v>6021196</v>
      </c>
      <c r="CL9" s="229">
        <v>35877769</v>
      </c>
      <c r="CM9" s="241">
        <v>45855501</v>
      </c>
      <c r="CN9" s="240" t="s">
        <v>313</v>
      </c>
      <c r="CO9" s="229">
        <v>4177193</v>
      </c>
      <c r="CP9" s="229">
        <v>5910227</v>
      </c>
      <c r="CQ9" s="229">
        <v>36407710</v>
      </c>
      <c r="CR9" s="241">
        <v>46495130</v>
      </c>
      <c r="CS9" s="240" t="s">
        <v>313</v>
      </c>
      <c r="CT9" s="229">
        <v>4185474</v>
      </c>
      <c r="CU9" s="229">
        <v>5928429</v>
      </c>
      <c r="CV9" s="229">
        <v>36512250</v>
      </c>
      <c r="CW9" s="241">
        <v>46626153</v>
      </c>
      <c r="CX9" s="240" t="s">
        <v>313</v>
      </c>
      <c r="CY9" s="229">
        <v>4487242</v>
      </c>
      <c r="CZ9" s="229">
        <v>6725994</v>
      </c>
      <c r="DA9" s="229">
        <v>35878167</v>
      </c>
      <c r="DB9" s="241">
        <v>47091403</v>
      </c>
      <c r="DC9" s="244" t="s">
        <v>313</v>
      </c>
      <c r="DD9" s="229">
        <v>4986344</v>
      </c>
      <c r="DE9" s="229">
        <v>4715605</v>
      </c>
      <c r="DF9" s="229">
        <v>39000678</v>
      </c>
      <c r="DG9" s="229">
        <v>48702627</v>
      </c>
      <c r="DH9" s="242" t="s">
        <v>313</v>
      </c>
      <c r="DI9" s="229">
        <v>5728096</v>
      </c>
      <c r="DJ9" s="229">
        <v>3818387</v>
      </c>
      <c r="DK9" s="229">
        <v>40021210</v>
      </c>
      <c r="DL9" s="229">
        <v>49567693</v>
      </c>
      <c r="DM9" s="245">
        <v>0</v>
      </c>
      <c r="DN9" s="229">
        <v>4765652</v>
      </c>
      <c r="DO9" s="229">
        <v>3409436</v>
      </c>
      <c r="DP9" s="229">
        <v>40778300</v>
      </c>
      <c r="DQ9" s="243">
        <v>48953388</v>
      </c>
      <c r="DR9" s="242" t="s">
        <v>313</v>
      </c>
      <c r="DS9" s="229">
        <v>4740995</v>
      </c>
      <c r="DT9" s="229">
        <v>4216821</v>
      </c>
      <c r="DU9" s="229">
        <v>41108433</v>
      </c>
      <c r="DV9" s="243">
        <v>50066249</v>
      </c>
      <c r="DW9" s="242" t="s">
        <v>313</v>
      </c>
      <c r="DX9" s="229">
        <v>4959332</v>
      </c>
      <c r="DY9" s="229">
        <v>3919409</v>
      </c>
      <c r="DZ9" s="229">
        <v>42284055</v>
      </c>
      <c r="EA9" s="243">
        <v>51162796</v>
      </c>
      <c r="EB9" s="229">
        <v>0</v>
      </c>
      <c r="EC9" s="229">
        <v>6905045</v>
      </c>
      <c r="ED9" s="229">
        <v>2944512</v>
      </c>
      <c r="EE9" s="229">
        <v>41378634</v>
      </c>
      <c r="EF9" s="243">
        <v>51228191</v>
      </c>
      <c r="EG9" s="229">
        <v>0</v>
      </c>
      <c r="EH9" s="229">
        <v>5054005</v>
      </c>
      <c r="EI9" s="229">
        <v>3939768</v>
      </c>
      <c r="EJ9" s="229">
        <v>43849277</v>
      </c>
      <c r="EK9" s="243">
        <v>52843050</v>
      </c>
      <c r="EL9" s="229">
        <v>0</v>
      </c>
      <c r="EM9" s="229">
        <v>5581499</v>
      </c>
      <c r="EN9" s="229">
        <v>3921368</v>
      </c>
      <c r="EO9" s="229">
        <v>45810403</v>
      </c>
      <c r="EP9" s="243">
        <v>55313270</v>
      </c>
      <c r="EQ9" s="229">
        <v>0</v>
      </c>
      <c r="ER9" s="229">
        <v>5591521</v>
      </c>
      <c r="ES9" s="229">
        <v>4603011</v>
      </c>
      <c r="ET9" s="229">
        <v>27207722</v>
      </c>
      <c r="EU9" s="229">
        <v>10434280</v>
      </c>
      <c r="EV9" s="229">
        <v>11755385</v>
      </c>
      <c r="EW9" s="243">
        <v>59591919</v>
      </c>
      <c r="EX9" s="229">
        <v>0</v>
      </c>
      <c r="EY9" s="229">
        <v>5500450</v>
      </c>
      <c r="EZ9" s="229">
        <v>4309080</v>
      </c>
      <c r="FA9" s="229">
        <v>29477275</v>
      </c>
      <c r="FB9" s="229">
        <v>10823726</v>
      </c>
      <c r="FC9" s="229">
        <v>11194670</v>
      </c>
      <c r="FD9" s="243">
        <v>61305201</v>
      </c>
      <c r="FE9" s="229" t="s">
        <v>313</v>
      </c>
      <c r="FF9" s="229">
        <v>5568861</v>
      </c>
      <c r="FG9" s="229">
        <v>4142017</v>
      </c>
      <c r="FH9" s="229">
        <v>30907601</v>
      </c>
      <c r="FI9" s="229">
        <v>10640349</v>
      </c>
      <c r="FJ9" s="229">
        <v>10955083</v>
      </c>
      <c r="FK9" s="243">
        <v>62213911</v>
      </c>
    </row>
    <row r="10" spans="1:167" s="38" customFormat="1">
      <c r="A10" s="134" t="s">
        <v>1182</v>
      </c>
      <c r="B10" s="240"/>
      <c r="C10" s="229"/>
      <c r="D10" s="229"/>
      <c r="E10" s="229"/>
      <c r="F10" s="241"/>
      <c r="G10" s="240"/>
      <c r="H10" s="229"/>
      <c r="I10" s="229"/>
      <c r="J10" s="229"/>
      <c r="K10" s="241"/>
      <c r="L10" s="240"/>
      <c r="M10" s="229"/>
      <c r="N10" s="229"/>
      <c r="O10" s="229"/>
      <c r="P10" s="241"/>
      <c r="Q10" s="240"/>
      <c r="R10" s="229"/>
      <c r="S10" s="229"/>
      <c r="T10" s="229"/>
      <c r="U10" s="241"/>
      <c r="V10" s="240"/>
      <c r="W10" s="229"/>
      <c r="X10" s="229"/>
      <c r="Y10" s="229"/>
      <c r="Z10" s="241"/>
      <c r="AA10" s="240"/>
      <c r="AB10" s="229"/>
      <c r="AC10" s="229"/>
      <c r="AD10" s="229"/>
      <c r="AE10" s="241"/>
      <c r="AF10" s="240"/>
      <c r="AG10" s="229"/>
      <c r="AH10" s="229"/>
      <c r="AI10" s="229"/>
      <c r="AJ10" s="241"/>
      <c r="AK10" s="240"/>
      <c r="AL10" s="229"/>
      <c r="AM10" s="229"/>
      <c r="AN10" s="229"/>
      <c r="AO10" s="241"/>
      <c r="AP10" s="240"/>
      <c r="AQ10" s="229"/>
      <c r="AR10" s="229"/>
      <c r="AS10" s="229"/>
      <c r="AT10" s="241"/>
      <c r="AU10" s="240"/>
      <c r="AV10" s="229"/>
      <c r="AW10" s="229"/>
      <c r="AX10" s="229"/>
      <c r="AY10" s="241"/>
      <c r="AZ10" s="240"/>
      <c r="BA10" s="229"/>
      <c r="BB10" s="229"/>
      <c r="BC10" s="229"/>
      <c r="BD10" s="241"/>
      <c r="BE10" s="240"/>
      <c r="BF10" s="229"/>
      <c r="BG10" s="229"/>
      <c r="BH10" s="229"/>
      <c r="BI10" s="241"/>
      <c r="BJ10" s="240"/>
      <c r="BK10" s="229"/>
      <c r="BL10" s="229"/>
      <c r="BM10" s="229"/>
      <c r="BN10" s="241"/>
      <c r="BO10" s="240"/>
      <c r="BP10" s="229"/>
      <c r="BQ10" s="229"/>
      <c r="BR10" s="229"/>
      <c r="BS10" s="241"/>
      <c r="BT10" s="240"/>
      <c r="BU10" s="229"/>
      <c r="BV10" s="229"/>
      <c r="BW10" s="229"/>
      <c r="BX10" s="241"/>
      <c r="BY10" s="240"/>
      <c r="BZ10" s="229"/>
      <c r="CA10" s="229"/>
      <c r="CB10" s="229"/>
      <c r="CC10" s="241"/>
      <c r="CD10" s="240"/>
      <c r="CE10" s="229"/>
      <c r="CF10" s="229"/>
      <c r="CG10" s="229"/>
      <c r="CH10" s="241"/>
      <c r="CI10" s="240"/>
      <c r="CJ10" s="229"/>
      <c r="CK10" s="229"/>
      <c r="CL10" s="229"/>
      <c r="CM10" s="241"/>
      <c r="CN10" s="240"/>
      <c r="CO10" s="229"/>
      <c r="CP10" s="229"/>
      <c r="CQ10" s="229"/>
      <c r="CR10" s="241"/>
      <c r="CS10" s="240"/>
      <c r="CT10" s="229"/>
      <c r="CU10" s="229"/>
      <c r="CV10" s="229"/>
      <c r="CW10" s="241"/>
      <c r="CX10" s="240"/>
      <c r="CY10" s="229"/>
      <c r="CZ10" s="229"/>
      <c r="DA10" s="229"/>
      <c r="DB10" s="241"/>
      <c r="DC10" s="244"/>
      <c r="DD10" s="229"/>
      <c r="DE10" s="229"/>
      <c r="DF10" s="229"/>
      <c r="DG10" s="229"/>
      <c r="DH10" s="242"/>
      <c r="DI10" s="229"/>
      <c r="DJ10" s="229"/>
      <c r="DK10" s="229"/>
      <c r="DL10" s="229"/>
      <c r="DM10" s="245"/>
      <c r="DN10" s="229"/>
      <c r="DO10" s="229"/>
      <c r="DP10" s="229"/>
      <c r="DQ10" s="243"/>
      <c r="DR10" s="242"/>
      <c r="DS10" s="229"/>
      <c r="DT10" s="229"/>
      <c r="DU10" s="229"/>
      <c r="DV10" s="243"/>
      <c r="DW10" s="242"/>
      <c r="DX10" s="229"/>
      <c r="DY10" s="229"/>
      <c r="DZ10" s="229"/>
      <c r="EA10" s="243"/>
      <c r="EB10" s="229"/>
      <c r="EC10" s="229"/>
      <c r="ED10" s="229"/>
      <c r="EE10" s="229"/>
      <c r="EF10" s="243"/>
      <c r="EG10" s="229"/>
      <c r="EH10" s="229"/>
      <c r="EI10" s="229"/>
      <c r="EJ10" s="229"/>
      <c r="EK10" s="243"/>
      <c r="EL10" s="229"/>
      <c r="EM10" s="229"/>
      <c r="EN10" s="229"/>
      <c r="EO10" s="229"/>
      <c r="EP10" s="243"/>
      <c r="EQ10" s="229">
        <v>8387965</v>
      </c>
      <c r="ER10" s="229">
        <v>0</v>
      </c>
      <c r="ES10" s="229">
        <v>0</v>
      </c>
      <c r="ET10" s="229">
        <v>0</v>
      </c>
      <c r="EU10" s="229">
        <v>0</v>
      </c>
      <c r="EV10" s="229">
        <v>0</v>
      </c>
      <c r="EW10" s="243">
        <v>8387965</v>
      </c>
      <c r="EX10" s="229">
        <v>8525764</v>
      </c>
      <c r="EY10" s="229">
        <v>0</v>
      </c>
      <c r="EZ10" s="229">
        <v>0</v>
      </c>
      <c r="FA10" s="229">
        <v>0</v>
      </c>
      <c r="FB10" s="229">
        <v>0</v>
      </c>
      <c r="FC10" s="229">
        <v>0</v>
      </c>
      <c r="FD10" s="243">
        <v>8525764</v>
      </c>
      <c r="FE10" s="229">
        <v>8221103</v>
      </c>
      <c r="FF10" s="229" t="s">
        <v>313</v>
      </c>
      <c r="FG10" s="229" t="s">
        <v>313</v>
      </c>
      <c r="FH10" s="229" t="s">
        <v>313</v>
      </c>
      <c r="FI10" s="229" t="s">
        <v>313</v>
      </c>
      <c r="FJ10" s="229" t="s">
        <v>313</v>
      </c>
      <c r="FK10" s="243">
        <v>8221103</v>
      </c>
    </row>
    <row r="11" spans="1:167" s="38" customFormat="1">
      <c r="A11" s="134" t="s">
        <v>485</v>
      </c>
      <c r="B11" s="240">
        <v>0</v>
      </c>
      <c r="C11" s="229">
        <v>0</v>
      </c>
      <c r="D11" s="229">
        <v>0</v>
      </c>
      <c r="E11" s="229">
        <v>0</v>
      </c>
      <c r="F11" s="241">
        <v>0</v>
      </c>
      <c r="G11" s="240">
        <v>0</v>
      </c>
      <c r="H11" s="229">
        <v>0</v>
      </c>
      <c r="I11" s="229">
        <v>0</v>
      </c>
      <c r="J11" s="229">
        <v>0</v>
      </c>
      <c r="K11" s="241">
        <v>0</v>
      </c>
      <c r="L11" s="240">
        <v>0</v>
      </c>
      <c r="M11" s="229">
        <v>0</v>
      </c>
      <c r="N11" s="229">
        <v>0</v>
      </c>
      <c r="O11" s="229">
        <v>0</v>
      </c>
      <c r="P11" s="241">
        <v>0</v>
      </c>
      <c r="Q11" s="240">
        <v>0</v>
      </c>
      <c r="R11" s="229">
        <v>0</v>
      </c>
      <c r="S11" s="229">
        <v>0</v>
      </c>
      <c r="T11" s="229">
        <v>0</v>
      </c>
      <c r="U11" s="241">
        <v>0</v>
      </c>
      <c r="V11" s="240">
        <v>0</v>
      </c>
      <c r="W11" s="229">
        <v>0</v>
      </c>
      <c r="X11" s="229">
        <v>0</v>
      </c>
      <c r="Y11" s="229">
        <v>0</v>
      </c>
      <c r="Z11" s="241">
        <v>0</v>
      </c>
      <c r="AA11" s="240">
        <v>0</v>
      </c>
      <c r="AB11" s="229">
        <v>0</v>
      </c>
      <c r="AC11" s="229">
        <v>0</v>
      </c>
      <c r="AD11" s="229">
        <v>0</v>
      </c>
      <c r="AE11" s="241">
        <v>0</v>
      </c>
      <c r="AF11" s="240">
        <v>25</v>
      </c>
      <c r="AG11" s="229" t="s">
        <v>313</v>
      </c>
      <c r="AH11" s="229" t="s">
        <v>313</v>
      </c>
      <c r="AI11" s="229" t="s">
        <v>313</v>
      </c>
      <c r="AJ11" s="241">
        <v>25</v>
      </c>
      <c r="AK11" s="240">
        <v>273</v>
      </c>
      <c r="AL11" s="229" t="s">
        <v>313</v>
      </c>
      <c r="AM11" s="229" t="s">
        <v>313</v>
      </c>
      <c r="AN11" s="229" t="s">
        <v>313</v>
      </c>
      <c r="AO11" s="241">
        <v>273</v>
      </c>
      <c r="AP11" s="240">
        <v>437</v>
      </c>
      <c r="AQ11" s="229" t="s">
        <v>313</v>
      </c>
      <c r="AR11" s="229" t="s">
        <v>313</v>
      </c>
      <c r="AS11" s="229" t="s">
        <v>313</v>
      </c>
      <c r="AT11" s="241">
        <v>437</v>
      </c>
      <c r="AU11" s="240">
        <v>683</v>
      </c>
      <c r="AV11" s="229" t="s">
        <v>313</v>
      </c>
      <c r="AW11" s="229" t="s">
        <v>313</v>
      </c>
      <c r="AX11" s="229" t="s">
        <v>313</v>
      </c>
      <c r="AY11" s="241">
        <v>683</v>
      </c>
      <c r="AZ11" s="240">
        <v>634</v>
      </c>
      <c r="BA11" s="229" t="s">
        <v>313</v>
      </c>
      <c r="BB11" s="229" t="s">
        <v>313</v>
      </c>
      <c r="BC11" s="229" t="s">
        <v>313</v>
      </c>
      <c r="BD11" s="241">
        <v>634</v>
      </c>
      <c r="BE11" s="240">
        <v>1670</v>
      </c>
      <c r="BF11" s="229" t="s">
        <v>313</v>
      </c>
      <c r="BG11" s="229" t="s">
        <v>313</v>
      </c>
      <c r="BH11" s="229" t="s">
        <v>313</v>
      </c>
      <c r="BI11" s="241">
        <v>1670</v>
      </c>
      <c r="BJ11" s="240">
        <v>1822</v>
      </c>
      <c r="BK11" s="229" t="s">
        <v>313</v>
      </c>
      <c r="BL11" s="229" t="s">
        <v>313</v>
      </c>
      <c r="BM11" s="229" t="s">
        <v>313</v>
      </c>
      <c r="BN11" s="241">
        <v>1822</v>
      </c>
      <c r="BO11" s="240">
        <v>2932</v>
      </c>
      <c r="BP11" s="229" t="s">
        <v>313</v>
      </c>
      <c r="BQ11" s="229" t="s">
        <v>313</v>
      </c>
      <c r="BR11" s="229" t="s">
        <v>313</v>
      </c>
      <c r="BS11" s="241">
        <v>2932</v>
      </c>
      <c r="BT11" s="240">
        <v>12063</v>
      </c>
      <c r="BU11" s="229" t="s">
        <v>313</v>
      </c>
      <c r="BV11" s="229" t="s">
        <v>313</v>
      </c>
      <c r="BW11" s="229" t="s">
        <v>313</v>
      </c>
      <c r="BX11" s="241">
        <v>12063</v>
      </c>
      <c r="BY11" s="240">
        <v>13388</v>
      </c>
      <c r="BZ11" s="229" t="s">
        <v>313</v>
      </c>
      <c r="CA11" s="229" t="s">
        <v>313</v>
      </c>
      <c r="CB11" s="229" t="s">
        <v>313</v>
      </c>
      <c r="CC11" s="241">
        <v>13388</v>
      </c>
      <c r="CD11" s="240">
        <v>15070</v>
      </c>
      <c r="CE11" s="229" t="s">
        <v>313</v>
      </c>
      <c r="CF11" s="229" t="s">
        <v>313</v>
      </c>
      <c r="CG11" s="229" t="s">
        <v>313</v>
      </c>
      <c r="CH11" s="241">
        <v>15070</v>
      </c>
      <c r="CI11" s="240">
        <v>16306</v>
      </c>
      <c r="CJ11" s="229" t="s">
        <v>313</v>
      </c>
      <c r="CK11" s="229" t="s">
        <v>313</v>
      </c>
      <c r="CL11" s="229" t="s">
        <v>313</v>
      </c>
      <c r="CM11" s="241">
        <v>16306</v>
      </c>
      <c r="CN11" s="240">
        <v>15328</v>
      </c>
      <c r="CO11" s="229" t="s">
        <v>313</v>
      </c>
      <c r="CP11" s="229" t="s">
        <v>313</v>
      </c>
      <c r="CQ11" s="229" t="s">
        <v>313</v>
      </c>
      <c r="CR11" s="241">
        <v>15328</v>
      </c>
      <c r="CS11" s="240">
        <v>17324</v>
      </c>
      <c r="CT11" s="229" t="s">
        <v>313</v>
      </c>
      <c r="CU11" s="229" t="s">
        <v>313</v>
      </c>
      <c r="CV11" s="229" t="s">
        <v>313</v>
      </c>
      <c r="CW11" s="241">
        <v>17324</v>
      </c>
      <c r="CX11" s="240">
        <v>18568</v>
      </c>
      <c r="CY11" s="229" t="s">
        <v>313</v>
      </c>
      <c r="CZ11" s="229" t="s">
        <v>313</v>
      </c>
      <c r="DA11" s="229" t="s">
        <v>313</v>
      </c>
      <c r="DB11" s="241">
        <v>18568</v>
      </c>
      <c r="DC11" s="240">
        <v>16412</v>
      </c>
      <c r="DD11" s="230" t="s">
        <v>313</v>
      </c>
      <c r="DE11" s="230" t="s">
        <v>313</v>
      </c>
      <c r="DF11" s="230" t="s">
        <v>313</v>
      </c>
      <c r="DG11" s="229">
        <v>16412</v>
      </c>
      <c r="DH11" s="242">
        <v>15746</v>
      </c>
      <c r="DI11" s="229" t="s">
        <v>313</v>
      </c>
      <c r="DJ11" s="229" t="s">
        <v>313</v>
      </c>
      <c r="DK11" s="229" t="s">
        <v>313</v>
      </c>
      <c r="DL11" s="229">
        <v>15746</v>
      </c>
      <c r="DM11" s="242">
        <v>16110</v>
      </c>
      <c r="DN11" s="229">
        <v>0</v>
      </c>
      <c r="DO11" s="229">
        <v>0</v>
      </c>
      <c r="DP11" s="229">
        <v>0</v>
      </c>
      <c r="DQ11" s="243">
        <v>16110</v>
      </c>
      <c r="DR11" s="242">
        <v>14211</v>
      </c>
      <c r="DS11" s="229" t="s">
        <v>313</v>
      </c>
      <c r="DT11" s="229" t="s">
        <v>313</v>
      </c>
      <c r="DU11" s="229" t="s">
        <v>313</v>
      </c>
      <c r="DV11" s="243">
        <v>14211</v>
      </c>
      <c r="DW11" s="242">
        <v>14573</v>
      </c>
      <c r="DX11" s="229" t="s">
        <v>313</v>
      </c>
      <c r="DY11" s="229" t="s">
        <v>313</v>
      </c>
      <c r="DZ11" s="229" t="s">
        <v>313</v>
      </c>
      <c r="EA11" s="243">
        <v>14573</v>
      </c>
      <c r="EB11" s="229">
        <v>194917</v>
      </c>
      <c r="EC11" s="229">
        <v>0</v>
      </c>
      <c r="ED11" s="229">
        <v>0</v>
      </c>
      <c r="EE11" s="229">
        <v>0</v>
      </c>
      <c r="EF11" s="243">
        <v>194917</v>
      </c>
      <c r="EG11" s="229">
        <v>14936</v>
      </c>
      <c r="EH11" s="229">
        <v>0</v>
      </c>
      <c r="EI11" s="229">
        <v>0</v>
      </c>
      <c r="EJ11" s="229">
        <v>0</v>
      </c>
      <c r="EK11" s="243">
        <v>14936</v>
      </c>
      <c r="EL11" s="229">
        <v>212769</v>
      </c>
      <c r="EM11" s="229">
        <v>0</v>
      </c>
      <c r="EN11" s="229">
        <v>0</v>
      </c>
      <c r="EO11" s="229">
        <v>0</v>
      </c>
      <c r="EP11" s="243">
        <v>212769</v>
      </c>
      <c r="EQ11" s="348">
        <v>14405</v>
      </c>
      <c r="ER11" s="229">
        <v>0</v>
      </c>
      <c r="ES11" s="229">
        <v>0</v>
      </c>
      <c r="ET11" s="229">
        <v>0</v>
      </c>
      <c r="EU11" s="229">
        <v>0</v>
      </c>
      <c r="EV11" s="229">
        <v>0</v>
      </c>
      <c r="EW11" s="243">
        <v>14405</v>
      </c>
      <c r="EX11" s="348">
        <v>14294</v>
      </c>
      <c r="EY11" s="229">
        <v>0</v>
      </c>
      <c r="EZ11" s="229">
        <v>0</v>
      </c>
      <c r="FA11" s="229">
        <v>0</v>
      </c>
      <c r="FB11" s="229">
        <v>0</v>
      </c>
      <c r="FC11" s="229">
        <v>0</v>
      </c>
      <c r="FD11" s="243">
        <v>14294</v>
      </c>
      <c r="FE11" s="348">
        <v>273402</v>
      </c>
      <c r="FF11" s="229" t="s">
        <v>313</v>
      </c>
      <c r="FG11" s="229" t="s">
        <v>313</v>
      </c>
      <c r="FH11" s="229" t="s">
        <v>313</v>
      </c>
      <c r="FI11" s="229" t="s">
        <v>313</v>
      </c>
      <c r="FJ11" s="229" t="s">
        <v>313</v>
      </c>
      <c r="FK11" s="243">
        <v>273402</v>
      </c>
    </row>
    <row r="12" spans="1:167" s="64" customFormat="1">
      <c r="A12" s="133" t="s">
        <v>133</v>
      </c>
      <c r="B12" s="233">
        <v>10303232</v>
      </c>
      <c r="C12" s="231">
        <v>1866620</v>
      </c>
      <c r="D12" s="231">
        <v>1656888</v>
      </c>
      <c r="E12" s="231">
        <v>29248669</v>
      </c>
      <c r="F12" s="234">
        <v>43075409</v>
      </c>
      <c r="G12" s="233">
        <v>10502147</v>
      </c>
      <c r="H12" s="231">
        <v>2538908</v>
      </c>
      <c r="I12" s="231">
        <v>1119048</v>
      </c>
      <c r="J12" s="231">
        <v>30192449</v>
      </c>
      <c r="K12" s="234">
        <v>44352552</v>
      </c>
      <c r="L12" s="233">
        <v>10525356</v>
      </c>
      <c r="M12" s="231">
        <v>2665093</v>
      </c>
      <c r="N12" s="231">
        <v>1041413</v>
      </c>
      <c r="O12" s="231">
        <v>31148466</v>
      </c>
      <c r="P12" s="234">
        <v>45380328</v>
      </c>
      <c r="Q12" s="233">
        <v>11874200</v>
      </c>
      <c r="R12" s="231">
        <v>2760536</v>
      </c>
      <c r="S12" s="231">
        <v>718002</v>
      </c>
      <c r="T12" s="231">
        <v>31731851</v>
      </c>
      <c r="U12" s="234">
        <v>47084589</v>
      </c>
      <c r="V12" s="233">
        <v>11302136</v>
      </c>
      <c r="W12" s="231">
        <v>2614651</v>
      </c>
      <c r="X12" s="231">
        <v>1338355</v>
      </c>
      <c r="Y12" s="231">
        <v>31758818</v>
      </c>
      <c r="Z12" s="234">
        <v>47013960</v>
      </c>
      <c r="AA12" s="233">
        <v>11510753</v>
      </c>
      <c r="AB12" s="231">
        <v>2662250</v>
      </c>
      <c r="AC12" s="231">
        <v>1448727</v>
      </c>
      <c r="AD12" s="231">
        <v>32350939</v>
      </c>
      <c r="AE12" s="234">
        <v>47972669</v>
      </c>
      <c r="AF12" s="233">
        <v>11869725</v>
      </c>
      <c r="AG12" s="231">
        <v>2729676</v>
      </c>
      <c r="AH12" s="231">
        <v>1745025</v>
      </c>
      <c r="AI12" s="231">
        <v>32855442</v>
      </c>
      <c r="AJ12" s="234">
        <v>49199868</v>
      </c>
      <c r="AK12" s="233">
        <v>12765083</v>
      </c>
      <c r="AL12" s="231">
        <v>2723300</v>
      </c>
      <c r="AM12" s="231">
        <v>2011163</v>
      </c>
      <c r="AN12" s="231">
        <v>33364564</v>
      </c>
      <c r="AO12" s="234">
        <v>50864110</v>
      </c>
      <c r="AP12" s="233">
        <v>12021023</v>
      </c>
      <c r="AQ12" s="231">
        <v>3081948</v>
      </c>
      <c r="AR12" s="231">
        <v>2495573</v>
      </c>
      <c r="AS12" s="231">
        <v>32947942</v>
      </c>
      <c r="AT12" s="234">
        <v>50546486</v>
      </c>
      <c r="AU12" s="233">
        <v>12093903</v>
      </c>
      <c r="AV12" s="231">
        <v>3400060</v>
      </c>
      <c r="AW12" s="231">
        <v>2769333</v>
      </c>
      <c r="AX12" s="231">
        <v>32917419</v>
      </c>
      <c r="AY12" s="234">
        <v>51180715</v>
      </c>
      <c r="AZ12" s="233">
        <v>12079295</v>
      </c>
      <c r="BA12" s="231">
        <v>3799813</v>
      </c>
      <c r="BB12" s="231">
        <v>2651335</v>
      </c>
      <c r="BC12" s="231">
        <v>33444004</v>
      </c>
      <c r="BD12" s="234">
        <v>51974447</v>
      </c>
      <c r="BE12" s="233">
        <v>12864658</v>
      </c>
      <c r="BF12" s="231">
        <v>3881704</v>
      </c>
      <c r="BG12" s="231">
        <v>2645642</v>
      </c>
      <c r="BH12" s="231">
        <v>34248080</v>
      </c>
      <c r="BI12" s="234">
        <v>53640084</v>
      </c>
      <c r="BJ12" s="233">
        <v>12513619</v>
      </c>
      <c r="BK12" s="231">
        <v>4570506</v>
      </c>
      <c r="BL12" s="231">
        <v>2895981</v>
      </c>
      <c r="BM12" s="231">
        <v>33953690</v>
      </c>
      <c r="BN12" s="234">
        <v>53933796</v>
      </c>
      <c r="BO12" s="233">
        <v>13255396</v>
      </c>
      <c r="BP12" s="231">
        <v>4991968</v>
      </c>
      <c r="BQ12" s="231">
        <v>2051574</v>
      </c>
      <c r="BR12" s="231">
        <v>36420024</v>
      </c>
      <c r="BS12" s="234">
        <v>56718962</v>
      </c>
      <c r="BT12" s="233">
        <v>14193583</v>
      </c>
      <c r="BU12" s="231">
        <v>4625021</v>
      </c>
      <c r="BV12" s="231">
        <v>3107211</v>
      </c>
      <c r="BW12" s="231">
        <v>37966836</v>
      </c>
      <c r="BX12" s="234">
        <v>59892651</v>
      </c>
      <c r="BY12" s="233">
        <v>15368052</v>
      </c>
      <c r="BZ12" s="231">
        <v>4486002</v>
      </c>
      <c r="CA12" s="231">
        <v>6274563</v>
      </c>
      <c r="CB12" s="231">
        <v>36317886</v>
      </c>
      <c r="CC12" s="234">
        <v>62446503</v>
      </c>
      <c r="CD12" s="233">
        <v>14706385</v>
      </c>
      <c r="CE12" s="231">
        <v>4360166</v>
      </c>
      <c r="CF12" s="231">
        <v>6642868</v>
      </c>
      <c r="CG12" s="231">
        <v>35257098</v>
      </c>
      <c r="CH12" s="234">
        <v>60966517</v>
      </c>
      <c r="CI12" s="233">
        <v>15201094</v>
      </c>
      <c r="CJ12" s="231">
        <v>4079432</v>
      </c>
      <c r="CK12" s="231">
        <v>6021704</v>
      </c>
      <c r="CL12" s="231">
        <v>35877769</v>
      </c>
      <c r="CM12" s="234">
        <v>61179999</v>
      </c>
      <c r="CN12" s="233">
        <v>15556318</v>
      </c>
      <c r="CO12" s="231">
        <v>4566623</v>
      </c>
      <c r="CP12" s="231">
        <v>6878351</v>
      </c>
      <c r="CQ12" s="231">
        <v>36407710</v>
      </c>
      <c r="CR12" s="234">
        <v>63409002</v>
      </c>
      <c r="CS12" s="233">
        <v>16258565</v>
      </c>
      <c r="CT12" s="231">
        <v>5078978</v>
      </c>
      <c r="CU12" s="231">
        <v>6427587</v>
      </c>
      <c r="CV12" s="231">
        <v>36512250</v>
      </c>
      <c r="CW12" s="234">
        <v>64277380</v>
      </c>
      <c r="CX12" s="233">
        <v>15293770</v>
      </c>
      <c r="CY12" s="231">
        <v>4492799</v>
      </c>
      <c r="CZ12" s="231">
        <v>7229200</v>
      </c>
      <c r="DA12" s="231">
        <v>35878167</v>
      </c>
      <c r="DB12" s="234">
        <v>62893936</v>
      </c>
      <c r="DC12" s="233">
        <v>15410899</v>
      </c>
      <c r="DD12" s="231">
        <v>5497852</v>
      </c>
      <c r="DE12" s="231">
        <v>4715605</v>
      </c>
      <c r="DF12" s="231">
        <v>39000678</v>
      </c>
      <c r="DG12" s="231">
        <v>64625034</v>
      </c>
      <c r="DH12" s="246">
        <v>15074557</v>
      </c>
      <c r="DI12" s="231">
        <v>5732386</v>
      </c>
      <c r="DJ12" s="231">
        <v>5718603</v>
      </c>
      <c r="DK12" s="231">
        <v>40021210</v>
      </c>
      <c r="DL12" s="231">
        <v>66546756</v>
      </c>
      <c r="DM12" s="246">
        <v>16098783</v>
      </c>
      <c r="DN12" s="231">
        <v>7329363</v>
      </c>
      <c r="DO12" s="231">
        <v>3409436</v>
      </c>
      <c r="DP12" s="231">
        <v>40778300</v>
      </c>
      <c r="DQ12" s="247">
        <v>67615882</v>
      </c>
      <c r="DR12" s="246">
        <v>14743808</v>
      </c>
      <c r="DS12" s="231">
        <v>5374034</v>
      </c>
      <c r="DT12" s="231">
        <v>6612670</v>
      </c>
      <c r="DU12" s="231">
        <v>41108433</v>
      </c>
      <c r="DV12" s="247">
        <v>67838945</v>
      </c>
      <c r="DW12" s="246">
        <v>14949194</v>
      </c>
      <c r="DX12" s="231">
        <v>7445505</v>
      </c>
      <c r="DY12" s="231">
        <v>4182581</v>
      </c>
      <c r="DZ12" s="231">
        <v>42284055</v>
      </c>
      <c r="EA12" s="247">
        <v>68861335</v>
      </c>
      <c r="EB12" s="231">
        <v>14937044</v>
      </c>
      <c r="EC12" s="231">
        <v>7175899</v>
      </c>
      <c r="ED12" s="231">
        <v>5064145</v>
      </c>
      <c r="EE12" s="231">
        <v>41378634</v>
      </c>
      <c r="EF12" s="247">
        <v>68555722</v>
      </c>
      <c r="EG12" s="231">
        <v>16343928</v>
      </c>
      <c r="EH12" s="231">
        <v>5462808</v>
      </c>
      <c r="EI12" s="231">
        <v>5755769</v>
      </c>
      <c r="EJ12" s="231">
        <v>43849277</v>
      </c>
      <c r="EK12" s="247">
        <v>71411782</v>
      </c>
      <c r="EL12" s="231">
        <v>14573431</v>
      </c>
      <c r="EM12" s="231">
        <v>5598090</v>
      </c>
      <c r="EN12" s="231">
        <v>5893389</v>
      </c>
      <c r="EO12" s="231">
        <v>45810403</v>
      </c>
      <c r="EP12" s="247">
        <v>71875313</v>
      </c>
      <c r="EQ12" s="231">
        <v>23840949</v>
      </c>
      <c r="ER12" s="231">
        <v>7736155</v>
      </c>
      <c r="ES12" s="231">
        <v>4603011</v>
      </c>
      <c r="ET12" s="231">
        <v>27207722</v>
      </c>
      <c r="EU12" s="231">
        <v>10434280</v>
      </c>
      <c r="EV12" s="231">
        <v>11755385</v>
      </c>
      <c r="EW12" s="247">
        <v>85577502</v>
      </c>
      <c r="EX12" s="231">
        <v>23235079</v>
      </c>
      <c r="EY12" s="231">
        <v>5658205</v>
      </c>
      <c r="EZ12" s="231">
        <v>5126915</v>
      </c>
      <c r="FA12" s="231">
        <v>29477275</v>
      </c>
      <c r="FB12" s="231">
        <v>10823726</v>
      </c>
      <c r="FC12" s="231">
        <v>11194670</v>
      </c>
      <c r="FD12" s="247">
        <v>85515870</v>
      </c>
      <c r="FE12" s="231">
        <v>24283887</v>
      </c>
      <c r="FF12" s="231">
        <v>5918178</v>
      </c>
      <c r="FG12" s="231">
        <v>5489792</v>
      </c>
      <c r="FH12" s="231">
        <v>30907601</v>
      </c>
      <c r="FI12" s="231">
        <v>10640349</v>
      </c>
      <c r="FJ12" s="231">
        <v>10955083</v>
      </c>
      <c r="FK12" s="247">
        <v>88194890</v>
      </c>
    </row>
    <row r="13" spans="1:167" s="64" customFormat="1">
      <c r="A13" s="64" t="s">
        <v>620</v>
      </c>
      <c r="B13" s="233"/>
      <c r="C13" s="231"/>
      <c r="D13" s="231"/>
      <c r="E13" s="231"/>
      <c r="F13" s="234"/>
      <c r="G13" s="233"/>
      <c r="H13" s="231"/>
      <c r="I13" s="231"/>
      <c r="J13" s="231"/>
      <c r="K13" s="234"/>
      <c r="L13" s="233"/>
      <c r="M13" s="231"/>
      <c r="N13" s="231"/>
      <c r="O13" s="231"/>
      <c r="P13" s="234"/>
      <c r="Q13" s="233"/>
      <c r="R13" s="231"/>
      <c r="S13" s="231"/>
      <c r="T13" s="231"/>
      <c r="U13" s="234"/>
      <c r="V13" s="233"/>
      <c r="W13" s="231"/>
      <c r="X13" s="231"/>
      <c r="Y13" s="231"/>
      <c r="Z13" s="234"/>
      <c r="AA13" s="233"/>
      <c r="AB13" s="231"/>
      <c r="AC13" s="231"/>
      <c r="AD13" s="231"/>
      <c r="AE13" s="234"/>
      <c r="AF13" s="233"/>
      <c r="AG13" s="231"/>
      <c r="AH13" s="231"/>
      <c r="AI13" s="231"/>
      <c r="AJ13" s="234"/>
      <c r="AK13" s="233"/>
      <c r="AL13" s="231"/>
      <c r="AM13" s="231"/>
      <c r="AN13" s="231"/>
      <c r="AO13" s="234"/>
      <c r="AP13" s="233"/>
      <c r="AQ13" s="231"/>
      <c r="AR13" s="231"/>
      <c r="AS13" s="231"/>
      <c r="AT13" s="234"/>
      <c r="AU13" s="233"/>
      <c r="AV13" s="231"/>
      <c r="AW13" s="231"/>
      <c r="AX13" s="231"/>
      <c r="AY13" s="234"/>
      <c r="AZ13" s="233"/>
      <c r="BA13" s="231"/>
      <c r="BB13" s="231"/>
      <c r="BC13" s="231"/>
      <c r="BD13" s="234"/>
      <c r="BE13" s="233"/>
      <c r="BF13" s="231"/>
      <c r="BG13" s="231"/>
      <c r="BH13" s="231"/>
      <c r="BI13" s="234"/>
      <c r="BJ13" s="233"/>
      <c r="BK13" s="231"/>
      <c r="BL13" s="231"/>
      <c r="BM13" s="231"/>
      <c r="BN13" s="234"/>
      <c r="BO13" s="233"/>
      <c r="BP13" s="231"/>
      <c r="BQ13" s="231"/>
      <c r="BR13" s="231"/>
      <c r="BS13" s="234"/>
      <c r="BT13" s="233"/>
      <c r="BU13" s="231"/>
      <c r="BV13" s="231"/>
      <c r="BW13" s="231"/>
      <c r="BX13" s="234"/>
      <c r="BY13" s="233"/>
      <c r="BZ13" s="231"/>
      <c r="CA13" s="231"/>
      <c r="CB13" s="231"/>
      <c r="CC13" s="234"/>
      <c r="CD13" s="233"/>
      <c r="CE13" s="231"/>
      <c r="CF13" s="231"/>
      <c r="CG13" s="231"/>
      <c r="CH13" s="234"/>
      <c r="CI13" s="233"/>
      <c r="CJ13" s="231"/>
      <c r="CK13" s="231"/>
      <c r="CL13" s="231"/>
      <c r="CM13" s="234"/>
      <c r="CN13" s="233"/>
      <c r="CO13" s="231"/>
      <c r="CP13" s="231"/>
      <c r="CQ13" s="231"/>
      <c r="CR13" s="234"/>
      <c r="CS13" s="233"/>
      <c r="CT13" s="231"/>
      <c r="CU13" s="231"/>
      <c r="CV13" s="231"/>
      <c r="CW13" s="234"/>
      <c r="CX13" s="233"/>
      <c r="CY13" s="231"/>
      <c r="CZ13" s="231"/>
      <c r="DA13" s="231"/>
      <c r="DB13" s="234"/>
      <c r="DC13" s="248"/>
      <c r="DD13" s="249"/>
      <c r="DE13" s="249"/>
      <c r="DF13" s="249"/>
      <c r="DG13" s="249"/>
      <c r="DH13" s="242"/>
      <c r="DI13" s="229"/>
      <c r="DJ13" s="229"/>
      <c r="DK13" s="229"/>
      <c r="DL13" s="229"/>
      <c r="DM13" s="242"/>
      <c r="DN13" s="229"/>
      <c r="DO13" s="229"/>
      <c r="DP13" s="229"/>
      <c r="DQ13" s="243"/>
      <c r="DR13" s="242"/>
      <c r="DS13" s="229"/>
      <c r="DT13" s="229"/>
      <c r="DU13" s="229"/>
      <c r="DV13" s="243"/>
      <c r="DW13" s="242"/>
      <c r="DX13" s="229"/>
      <c r="DY13" s="229"/>
      <c r="DZ13" s="229"/>
      <c r="EA13" s="243"/>
      <c r="EB13" s="174"/>
      <c r="EC13" s="174"/>
      <c r="ED13" s="229"/>
      <c r="EE13" s="229"/>
      <c r="EF13" s="243"/>
      <c r="EG13" s="174"/>
      <c r="EH13" s="174"/>
      <c r="EI13" s="229"/>
      <c r="EJ13" s="229"/>
      <c r="EK13" s="243"/>
      <c r="EL13" s="174"/>
      <c r="EM13" s="174"/>
      <c r="EN13" s="229"/>
      <c r="EO13" s="229"/>
      <c r="EP13" s="243"/>
      <c r="EQ13" s="174"/>
      <c r="ER13" s="174"/>
      <c r="ES13" s="229"/>
      <c r="ET13" s="229"/>
      <c r="EU13" s="229"/>
      <c r="EV13" s="229"/>
      <c r="EW13" s="243"/>
      <c r="EX13" s="174"/>
      <c r="EY13" s="174"/>
      <c r="EZ13" s="229"/>
      <c r="FA13" s="229"/>
      <c r="FB13" s="229"/>
      <c r="FC13" s="229"/>
      <c r="FD13" s="243"/>
      <c r="FE13" s="174"/>
      <c r="FF13" s="174"/>
      <c r="FG13" s="229"/>
      <c r="FH13" s="229"/>
      <c r="FI13" s="229"/>
      <c r="FJ13" s="229"/>
      <c r="FK13" s="243"/>
    </row>
    <row r="14" spans="1:167">
      <c r="A14" t="s">
        <v>621</v>
      </c>
      <c r="B14" s="240" t="s">
        <v>313</v>
      </c>
      <c r="C14" s="229">
        <v>4985964</v>
      </c>
      <c r="D14" s="229" t="s">
        <v>313</v>
      </c>
      <c r="E14" s="229" t="s">
        <v>313</v>
      </c>
      <c r="F14" s="241">
        <v>4985964</v>
      </c>
      <c r="G14" s="240" t="s">
        <v>313</v>
      </c>
      <c r="H14" s="229">
        <v>4484261</v>
      </c>
      <c r="I14" s="229" t="s">
        <v>313</v>
      </c>
      <c r="J14" s="229" t="s">
        <v>313</v>
      </c>
      <c r="K14" s="241">
        <v>4484261</v>
      </c>
      <c r="L14" s="240" t="s">
        <v>313</v>
      </c>
      <c r="M14" s="229">
        <v>4749766</v>
      </c>
      <c r="N14" s="229" t="s">
        <v>313</v>
      </c>
      <c r="O14" s="229" t="s">
        <v>313</v>
      </c>
      <c r="P14" s="241">
        <v>4749766</v>
      </c>
      <c r="Q14" s="240" t="s">
        <v>313</v>
      </c>
      <c r="R14" s="229">
        <v>4852616</v>
      </c>
      <c r="S14" s="229" t="s">
        <v>313</v>
      </c>
      <c r="T14" s="229" t="s">
        <v>313</v>
      </c>
      <c r="U14" s="241">
        <v>4852616</v>
      </c>
      <c r="V14" s="240" t="s">
        <v>313</v>
      </c>
      <c r="W14" s="229">
        <v>3197299</v>
      </c>
      <c r="X14" s="229" t="s">
        <v>313</v>
      </c>
      <c r="Y14" s="229" t="s">
        <v>313</v>
      </c>
      <c r="Z14" s="241">
        <v>3197299</v>
      </c>
      <c r="AA14" s="240" t="s">
        <v>313</v>
      </c>
      <c r="AB14" s="229">
        <v>4967889</v>
      </c>
      <c r="AC14" s="229" t="s">
        <v>313</v>
      </c>
      <c r="AD14" s="229" t="s">
        <v>313</v>
      </c>
      <c r="AE14" s="241">
        <v>4967889</v>
      </c>
      <c r="AF14" s="240" t="s">
        <v>313</v>
      </c>
      <c r="AG14" s="229">
        <v>3421508</v>
      </c>
      <c r="AH14" s="229" t="s">
        <v>313</v>
      </c>
      <c r="AI14" s="229" t="s">
        <v>313</v>
      </c>
      <c r="AJ14" s="241">
        <v>3421508</v>
      </c>
      <c r="AK14" s="240" t="s">
        <v>313</v>
      </c>
      <c r="AL14" s="229">
        <v>3928602</v>
      </c>
      <c r="AM14" s="229" t="s">
        <v>313</v>
      </c>
      <c r="AN14" s="229" t="s">
        <v>313</v>
      </c>
      <c r="AO14" s="241">
        <v>3928602</v>
      </c>
      <c r="AP14" s="240" t="s">
        <v>313</v>
      </c>
      <c r="AQ14" s="229">
        <v>3849763</v>
      </c>
      <c r="AR14" s="229" t="s">
        <v>313</v>
      </c>
      <c r="AS14" s="229" t="s">
        <v>313</v>
      </c>
      <c r="AT14" s="241">
        <v>3849763</v>
      </c>
      <c r="AU14" s="240" t="s">
        <v>313</v>
      </c>
      <c r="AV14" s="229">
        <v>4281861</v>
      </c>
      <c r="AW14" s="229" t="s">
        <v>313</v>
      </c>
      <c r="AX14" s="229" t="s">
        <v>313</v>
      </c>
      <c r="AY14" s="241">
        <v>4281861</v>
      </c>
      <c r="AZ14" s="240" t="s">
        <v>313</v>
      </c>
      <c r="BA14" s="229">
        <v>3796843</v>
      </c>
      <c r="BB14" s="229" t="s">
        <v>313</v>
      </c>
      <c r="BC14" s="229" t="s">
        <v>313</v>
      </c>
      <c r="BD14" s="241">
        <v>3796843</v>
      </c>
      <c r="BE14" s="240" t="s">
        <v>313</v>
      </c>
      <c r="BF14" s="229">
        <v>3391443</v>
      </c>
      <c r="BG14" s="229" t="s">
        <v>313</v>
      </c>
      <c r="BH14" s="229" t="s">
        <v>313</v>
      </c>
      <c r="BI14" s="241">
        <v>3391443</v>
      </c>
      <c r="BJ14" s="240" t="s">
        <v>313</v>
      </c>
      <c r="BK14" s="229">
        <v>3822491</v>
      </c>
      <c r="BL14" s="229" t="s">
        <v>313</v>
      </c>
      <c r="BM14" s="229" t="s">
        <v>313</v>
      </c>
      <c r="BN14" s="241">
        <v>3822491</v>
      </c>
      <c r="BO14" s="240" t="s">
        <v>313</v>
      </c>
      <c r="BP14" s="229">
        <v>4219772</v>
      </c>
      <c r="BQ14" s="229" t="s">
        <v>313</v>
      </c>
      <c r="BR14" s="229" t="s">
        <v>313</v>
      </c>
      <c r="BS14" s="241">
        <v>4219772</v>
      </c>
      <c r="BT14" s="240" t="s">
        <v>313</v>
      </c>
      <c r="BU14" s="229">
        <v>4205420</v>
      </c>
      <c r="BV14" s="229" t="s">
        <v>313</v>
      </c>
      <c r="BW14" s="229" t="s">
        <v>313</v>
      </c>
      <c r="BX14" s="241">
        <v>4205420</v>
      </c>
      <c r="BY14" s="240" t="s">
        <v>313</v>
      </c>
      <c r="BZ14" s="229">
        <v>4362437</v>
      </c>
      <c r="CA14" s="229" t="s">
        <v>313</v>
      </c>
      <c r="CB14" s="229" t="s">
        <v>313</v>
      </c>
      <c r="CC14" s="241">
        <v>4362437</v>
      </c>
      <c r="CD14" s="240" t="s">
        <v>313</v>
      </c>
      <c r="CE14" s="229">
        <v>7019799</v>
      </c>
      <c r="CF14" s="229" t="s">
        <v>313</v>
      </c>
      <c r="CG14" s="229" t="s">
        <v>313</v>
      </c>
      <c r="CH14" s="241">
        <v>7019799</v>
      </c>
      <c r="CI14" s="240" t="s">
        <v>313</v>
      </c>
      <c r="CJ14" s="229">
        <v>8679331</v>
      </c>
      <c r="CK14" s="229" t="s">
        <v>313</v>
      </c>
      <c r="CL14" s="229" t="s">
        <v>313</v>
      </c>
      <c r="CM14" s="241">
        <v>8679331</v>
      </c>
      <c r="CN14" s="240" t="s">
        <v>313</v>
      </c>
      <c r="CO14" s="229">
        <v>8948284</v>
      </c>
      <c r="CP14" s="229" t="s">
        <v>313</v>
      </c>
      <c r="CQ14" s="229" t="s">
        <v>313</v>
      </c>
      <c r="CR14" s="241">
        <v>8948284</v>
      </c>
      <c r="CS14" s="240" t="s">
        <v>313</v>
      </c>
      <c r="CT14" s="229">
        <v>10721736</v>
      </c>
      <c r="CU14" s="229" t="s">
        <v>313</v>
      </c>
      <c r="CV14" s="229" t="s">
        <v>313</v>
      </c>
      <c r="CW14" s="241">
        <v>10721736</v>
      </c>
      <c r="CX14" s="240" t="s">
        <v>313</v>
      </c>
      <c r="CY14" s="229">
        <v>13760775</v>
      </c>
      <c r="CZ14" s="229" t="s">
        <v>313</v>
      </c>
      <c r="DA14" s="229" t="s">
        <v>313</v>
      </c>
      <c r="DB14" s="241">
        <v>13760775</v>
      </c>
      <c r="DC14" s="244" t="s">
        <v>313</v>
      </c>
      <c r="DD14" s="229">
        <v>15483400</v>
      </c>
      <c r="DE14" s="230" t="s">
        <v>313</v>
      </c>
      <c r="DF14" s="230" t="s">
        <v>313</v>
      </c>
      <c r="DG14" s="229">
        <v>15483400</v>
      </c>
      <c r="DH14" s="242" t="s">
        <v>313</v>
      </c>
      <c r="DI14" s="229">
        <v>14403990</v>
      </c>
      <c r="DJ14" s="229" t="s">
        <v>313</v>
      </c>
      <c r="DK14" s="229" t="s">
        <v>313</v>
      </c>
      <c r="DL14" s="229">
        <v>14403990</v>
      </c>
      <c r="DM14" s="242">
        <v>0</v>
      </c>
      <c r="DN14" s="229">
        <v>12421035</v>
      </c>
      <c r="DO14" s="229">
        <v>0</v>
      </c>
      <c r="DP14" s="229">
        <v>0</v>
      </c>
      <c r="DQ14" s="243">
        <v>12421035</v>
      </c>
      <c r="DR14" s="242" t="s">
        <v>313</v>
      </c>
      <c r="DS14" s="229">
        <v>12551971</v>
      </c>
      <c r="DT14" s="229" t="s">
        <v>313</v>
      </c>
      <c r="DU14" s="229" t="s">
        <v>313</v>
      </c>
      <c r="DV14" s="243">
        <v>12551971</v>
      </c>
      <c r="DW14" s="242" t="s">
        <v>313</v>
      </c>
      <c r="DX14" s="229">
        <v>13931529</v>
      </c>
      <c r="DY14" s="229" t="s">
        <v>313</v>
      </c>
      <c r="DZ14" s="229" t="s">
        <v>313</v>
      </c>
      <c r="EA14" s="243">
        <v>13931529</v>
      </c>
      <c r="EB14" s="242">
        <v>0</v>
      </c>
      <c r="EC14" s="229">
        <v>18495891</v>
      </c>
      <c r="ED14" s="229">
        <v>0</v>
      </c>
      <c r="EE14" s="229">
        <v>0</v>
      </c>
      <c r="EF14" s="243">
        <v>18495891</v>
      </c>
      <c r="EG14" s="242">
        <v>0</v>
      </c>
      <c r="EH14" s="229">
        <v>16854251</v>
      </c>
      <c r="EI14" s="229">
        <v>0</v>
      </c>
      <c r="EJ14" s="229">
        <v>0</v>
      </c>
      <c r="EK14" s="243">
        <v>16854251</v>
      </c>
      <c r="EL14" s="242">
        <v>0</v>
      </c>
      <c r="EM14" s="229">
        <v>18345161</v>
      </c>
      <c r="EN14" s="229">
        <v>0</v>
      </c>
      <c r="EO14" s="229">
        <v>0</v>
      </c>
      <c r="EP14" s="243">
        <v>18345161</v>
      </c>
      <c r="EQ14" s="242">
        <v>0</v>
      </c>
      <c r="ER14" s="229">
        <v>18451855</v>
      </c>
      <c r="ES14" s="229">
        <v>0</v>
      </c>
      <c r="ET14" s="229">
        <v>0</v>
      </c>
      <c r="EU14" s="229">
        <v>0</v>
      </c>
      <c r="EV14" s="229">
        <v>0</v>
      </c>
      <c r="EW14" s="243">
        <v>18451855</v>
      </c>
      <c r="EX14" s="242">
        <v>0</v>
      </c>
      <c r="EY14" s="229">
        <v>21453543</v>
      </c>
      <c r="EZ14" s="229">
        <v>10000</v>
      </c>
      <c r="FA14" s="229">
        <v>0</v>
      </c>
      <c r="FB14" s="229">
        <v>0</v>
      </c>
      <c r="FC14" s="229">
        <v>0</v>
      </c>
      <c r="FD14" s="243">
        <v>21463543</v>
      </c>
      <c r="FE14" s="242" t="s">
        <v>313</v>
      </c>
      <c r="FF14" s="229">
        <v>22238994</v>
      </c>
      <c r="FG14" s="229" t="s">
        <v>313</v>
      </c>
      <c r="FH14" s="229" t="s">
        <v>313</v>
      </c>
      <c r="FI14" s="229" t="s">
        <v>313</v>
      </c>
      <c r="FJ14" s="229" t="s">
        <v>313</v>
      </c>
      <c r="FK14" s="243">
        <v>22238994</v>
      </c>
    </row>
    <row r="15" spans="1:167" s="64" customFormat="1">
      <c r="A15" s="64" t="s">
        <v>364</v>
      </c>
      <c r="B15" s="233" t="s">
        <v>313</v>
      </c>
      <c r="C15" s="231">
        <v>4985964</v>
      </c>
      <c r="D15" s="231" t="s">
        <v>313</v>
      </c>
      <c r="E15" s="231" t="s">
        <v>313</v>
      </c>
      <c r="F15" s="234">
        <v>4985964</v>
      </c>
      <c r="G15" s="233" t="s">
        <v>313</v>
      </c>
      <c r="H15" s="231">
        <v>4484261</v>
      </c>
      <c r="I15" s="231" t="s">
        <v>313</v>
      </c>
      <c r="J15" s="231" t="s">
        <v>313</v>
      </c>
      <c r="K15" s="234">
        <v>4484261</v>
      </c>
      <c r="L15" s="233" t="s">
        <v>313</v>
      </c>
      <c r="M15" s="231">
        <v>4749766</v>
      </c>
      <c r="N15" s="231" t="s">
        <v>313</v>
      </c>
      <c r="O15" s="231" t="s">
        <v>313</v>
      </c>
      <c r="P15" s="234">
        <v>4749766</v>
      </c>
      <c r="Q15" s="233" t="s">
        <v>313</v>
      </c>
      <c r="R15" s="231">
        <v>4852616</v>
      </c>
      <c r="S15" s="231" t="s">
        <v>313</v>
      </c>
      <c r="T15" s="231" t="s">
        <v>313</v>
      </c>
      <c r="U15" s="234">
        <v>4852616</v>
      </c>
      <c r="V15" s="233" t="s">
        <v>313</v>
      </c>
      <c r="W15" s="231">
        <v>3197299</v>
      </c>
      <c r="X15" s="231" t="s">
        <v>313</v>
      </c>
      <c r="Y15" s="231" t="s">
        <v>313</v>
      </c>
      <c r="Z15" s="234">
        <v>3197299</v>
      </c>
      <c r="AA15" s="233" t="s">
        <v>313</v>
      </c>
      <c r="AB15" s="231">
        <v>4967889</v>
      </c>
      <c r="AC15" s="231" t="s">
        <v>313</v>
      </c>
      <c r="AD15" s="231" t="s">
        <v>313</v>
      </c>
      <c r="AE15" s="234">
        <v>4967889</v>
      </c>
      <c r="AF15" s="233" t="s">
        <v>313</v>
      </c>
      <c r="AG15" s="231">
        <v>3421508</v>
      </c>
      <c r="AH15" s="231" t="s">
        <v>313</v>
      </c>
      <c r="AI15" s="231" t="s">
        <v>313</v>
      </c>
      <c r="AJ15" s="234">
        <v>3421508</v>
      </c>
      <c r="AK15" s="233" t="s">
        <v>313</v>
      </c>
      <c r="AL15" s="231">
        <v>3928602</v>
      </c>
      <c r="AM15" s="231" t="s">
        <v>313</v>
      </c>
      <c r="AN15" s="231" t="s">
        <v>313</v>
      </c>
      <c r="AO15" s="234">
        <v>3928602</v>
      </c>
      <c r="AP15" s="233" t="s">
        <v>313</v>
      </c>
      <c r="AQ15" s="231">
        <v>3849763</v>
      </c>
      <c r="AR15" s="231" t="s">
        <v>313</v>
      </c>
      <c r="AS15" s="231" t="s">
        <v>313</v>
      </c>
      <c r="AT15" s="234">
        <v>3849763</v>
      </c>
      <c r="AU15" s="233" t="s">
        <v>313</v>
      </c>
      <c r="AV15" s="231">
        <v>4281861</v>
      </c>
      <c r="AW15" s="231" t="s">
        <v>313</v>
      </c>
      <c r="AX15" s="231" t="s">
        <v>313</v>
      </c>
      <c r="AY15" s="234">
        <v>4281861</v>
      </c>
      <c r="AZ15" s="233" t="s">
        <v>313</v>
      </c>
      <c r="BA15" s="231">
        <v>3796843</v>
      </c>
      <c r="BB15" s="231" t="s">
        <v>313</v>
      </c>
      <c r="BC15" s="231" t="s">
        <v>313</v>
      </c>
      <c r="BD15" s="234">
        <v>3796843</v>
      </c>
      <c r="BE15" s="233" t="s">
        <v>313</v>
      </c>
      <c r="BF15" s="231">
        <v>3391443</v>
      </c>
      <c r="BG15" s="231" t="s">
        <v>313</v>
      </c>
      <c r="BH15" s="231" t="s">
        <v>313</v>
      </c>
      <c r="BI15" s="234">
        <v>3391443</v>
      </c>
      <c r="BJ15" s="233" t="s">
        <v>313</v>
      </c>
      <c r="BK15" s="231">
        <v>3822491</v>
      </c>
      <c r="BL15" s="231" t="s">
        <v>313</v>
      </c>
      <c r="BM15" s="231" t="s">
        <v>313</v>
      </c>
      <c r="BN15" s="234">
        <v>3822491</v>
      </c>
      <c r="BO15" s="233" t="s">
        <v>313</v>
      </c>
      <c r="BP15" s="231">
        <v>4219772</v>
      </c>
      <c r="BQ15" s="231" t="s">
        <v>313</v>
      </c>
      <c r="BR15" s="231" t="s">
        <v>313</v>
      </c>
      <c r="BS15" s="234">
        <v>4219772</v>
      </c>
      <c r="BT15" s="233" t="s">
        <v>313</v>
      </c>
      <c r="BU15" s="231">
        <v>4205420</v>
      </c>
      <c r="BV15" s="231" t="s">
        <v>313</v>
      </c>
      <c r="BW15" s="231" t="s">
        <v>313</v>
      </c>
      <c r="BX15" s="234">
        <v>4205420</v>
      </c>
      <c r="BY15" s="233" t="s">
        <v>313</v>
      </c>
      <c r="BZ15" s="231">
        <v>4362437</v>
      </c>
      <c r="CA15" s="231" t="s">
        <v>313</v>
      </c>
      <c r="CB15" s="231" t="s">
        <v>313</v>
      </c>
      <c r="CC15" s="234">
        <v>4362437</v>
      </c>
      <c r="CD15" s="233" t="s">
        <v>313</v>
      </c>
      <c r="CE15" s="231">
        <v>7019799</v>
      </c>
      <c r="CF15" s="231" t="s">
        <v>313</v>
      </c>
      <c r="CG15" s="231" t="s">
        <v>313</v>
      </c>
      <c r="CH15" s="234">
        <v>7019799</v>
      </c>
      <c r="CI15" s="233" t="s">
        <v>313</v>
      </c>
      <c r="CJ15" s="231">
        <v>8679331</v>
      </c>
      <c r="CK15" s="231" t="s">
        <v>313</v>
      </c>
      <c r="CL15" s="231" t="s">
        <v>313</v>
      </c>
      <c r="CM15" s="234">
        <v>8679331</v>
      </c>
      <c r="CN15" s="233" t="s">
        <v>313</v>
      </c>
      <c r="CO15" s="231">
        <v>8948284</v>
      </c>
      <c r="CP15" s="231" t="s">
        <v>313</v>
      </c>
      <c r="CQ15" s="231" t="s">
        <v>313</v>
      </c>
      <c r="CR15" s="234">
        <v>8948284</v>
      </c>
      <c r="CS15" s="233" t="s">
        <v>313</v>
      </c>
      <c r="CT15" s="231">
        <v>10721736</v>
      </c>
      <c r="CU15" s="231" t="s">
        <v>313</v>
      </c>
      <c r="CV15" s="231" t="s">
        <v>313</v>
      </c>
      <c r="CW15" s="234">
        <v>10721736</v>
      </c>
      <c r="CX15" s="233" t="s">
        <v>313</v>
      </c>
      <c r="CY15" s="231">
        <v>13760775</v>
      </c>
      <c r="CZ15" s="231" t="s">
        <v>313</v>
      </c>
      <c r="DA15" s="231" t="s">
        <v>313</v>
      </c>
      <c r="DB15" s="234">
        <v>13760775</v>
      </c>
      <c r="DC15" s="244" t="s">
        <v>313</v>
      </c>
      <c r="DD15" s="231">
        <v>15483400</v>
      </c>
      <c r="DE15" s="230" t="s">
        <v>313</v>
      </c>
      <c r="DF15" s="230" t="s">
        <v>313</v>
      </c>
      <c r="DG15" s="231">
        <v>15483400</v>
      </c>
      <c r="DH15" s="246" t="s">
        <v>313</v>
      </c>
      <c r="DI15" s="231">
        <v>14403990</v>
      </c>
      <c r="DJ15" s="231" t="s">
        <v>313</v>
      </c>
      <c r="DK15" s="231" t="s">
        <v>313</v>
      </c>
      <c r="DL15" s="231">
        <v>14403990</v>
      </c>
      <c r="DM15" s="246">
        <v>0</v>
      </c>
      <c r="DN15" s="231">
        <v>12421035</v>
      </c>
      <c r="DO15" s="231">
        <v>0</v>
      </c>
      <c r="DP15" s="231">
        <v>0</v>
      </c>
      <c r="DQ15" s="247">
        <v>12421035</v>
      </c>
      <c r="DR15" s="246" t="s">
        <v>313</v>
      </c>
      <c r="DS15" s="231">
        <v>12551971</v>
      </c>
      <c r="DT15" s="231" t="s">
        <v>313</v>
      </c>
      <c r="DU15" s="231" t="s">
        <v>313</v>
      </c>
      <c r="DV15" s="247">
        <v>12551971</v>
      </c>
      <c r="DW15" s="242" t="s">
        <v>313</v>
      </c>
      <c r="DX15" s="229">
        <v>13931529</v>
      </c>
      <c r="DY15" s="229" t="s">
        <v>313</v>
      </c>
      <c r="DZ15" s="229" t="s">
        <v>313</v>
      </c>
      <c r="EA15" s="243">
        <v>13931529</v>
      </c>
      <c r="EB15" s="242">
        <v>0</v>
      </c>
      <c r="EC15" s="231">
        <v>18495891</v>
      </c>
      <c r="ED15" s="229">
        <v>0</v>
      </c>
      <c r="EE15" s="229">
        <v>0</v>
      </c>
      <c r="EF15" s="247">
        <v>18495891</v>
      </c>
      <c r="EG15" s="242">
        <v>0</v>
      </c>
      <c r="EH15" s="231">
        <v>16854251</v>
      </c>
      <c r="EI15" s="229">
        <v>0</v>
      </c>
      <c r="EJ15" s="229">
        <v>0</v>
      </c>
      <c r="EK15" s="247">
        <v>16854251</v>
      </c>
      <c r="EL15" s="231">
        <v>0</v>
      </c>
      <c r="EM15" s="231">
        <v>18345161</v>
      </c>
      <c r="EN15" s="231">
        <v>0</v>
      </c>
      <c r="EO15" s="231">
        <v>0</v>
      </c>
      <c r="EP15" s="247">
        <v>18345161</v>
      </c>
      <c r="EQ15" s="231">
        <v>0</v>
      </c>
      <c r="ER15" s="231">
        <v>18451855</v>
      </c>
      <c r="ES15" s="231">
        <v>0</v>
      </c>
      <c r="ET15" s="231">
        <v>0</v>
      </c>
      <c r="EU15" s="231">
        <v>0</v>
      </c>
      <c r="EV15" s="231">
        <v>0</v>
      </c>
      <c r="EW15" s="247">
        <v>18451855</v>
      </c>
      <c r="EX15" s="231">
        <v>0</v>
      </c>
      <c r="EY15" s="231">
        <v>21453543</v>
      </c>
      <c r="EZ15" s="231">
        <v>10000</v>
      </c>
      <c r="FA15" s="231">
        <v>0</v>
      </c>
      <c r="FB15" s="231">
        <v>0</v>
      </c>
      <c r="FC15" s="231">
        <v>0</v>
      </c>
      <c r="FD15" s="247">
        <v>21463543</v>
      </c>
      <c r="FE15" s="231" t="s">
        <v>313</v>
      </c>
      <c r="FF15" s="231">
        <v>22238994</v>
      </c>
      <c r="FG15" s="231" t="s">
        <v>313</v>
      </c>
      <c r="FH15" s="231" t="s">
        <v>313</v>
      </c>
      <c r="FI15" s="231" t="s">
        <v>313</v>
      </c>
      <c r="FJ15" s="231" t="s">
        <v>313</v>
      </c>
      <c r="FK15" s="247">
        <v>22238994</v>
      </c>
    </row>
    <row r="16" spans="1:167" s="64" customFormat="1">
      <c r="A16" s="64" t="s">
        <v>466</v>
      </c>
      <c r="B16" s="233"/>
      <c r="C16" s="231"/>
      <c r="D16" s="231"/>
      <c r="E16" s="231"/>
      <c r="F16" s="234"/>
      <c r="G16" s="233"/>
      <c r="H16" s="231"/>
      <c r="I16" s="231"/>
      <c r="J16" s="231"/>
      <c r="K16" s="234"/>
      <c r="L16" s="233"/>
      <c r="M16" s="231"/>
      <c r="N16" s="231"/>
      <c r="O16" s="231"/>
      <c r="P16" s="234"/>
      <c r="Q16" s="233"/>
      <c r="R16" s="231"/>
      <c r="S16" s="231"/>
      <c r="T16" s="231"/>
      <c r="U16" s="234"/>
      <c r="V16" s="233"/>
      <c r="W16" s="231"/>
      <c r="X16" s="231"/>
      <c r="Y16" s="231"/>
      <c r="Z16" s="234"/>
      <c r="AA16" s="233"/>
      <c r="AB16" s="231"/>
      <c r="AC16" s="231"/>
      <c r="AD16" s="231"/>
      <c r="AE16" s="234"/>
      <c r="AF16" s="233"/>
      <c r="AG16" s="231"/>
      <c r="AH16" s="231"/>
      <c r="AI16" s="231"/>
      <c r="AJ16" s="234"/>
      <c r="AK16" s="233"/>
      <c r="AL16" s="231"/>
      <c r="AM16" s="231"/>
      <c r="AN16" s="231"/>
      <c r="AO16" s="234"/>
      <c r="AP16" s="233"/>
      <c r="AQ16" s="231"/>
      <c r="AR16" s="231"/>
      <c r="AS16" s="231"/>
      <c r="AT16" s="234"/>
      <c r="AU16" s="233"/>
      <c r="AV16" s="231"/>
      <c r="AW16" s="231"/>
      <c r="AX16" s="231"/>
      <c r="AY16" s="234"/>
      <c r="AZ16" s="233"/>
      <c r="BA16" s="231"/>
      <c r="BB16" s="231"/>
      <c r="BC16" s="231"/>
      <c r="BD16" s="234"/>
      <c r="BE16" s="233"/>
      <c r="BF16" s="231"/>
      <c r="BG16" s="231"/>
      <c r="BH16" s="231"/>
      <c r="BI16" s="234"/>
      <c r="BJ16" s="233"/>
      <c r="BK16" s="231"/>
      <c r="BL16" s="231"/>
      <c r="BM16" s="231"/>
      <c r="BN16" s="234"/>
      <c r="BO16" s="233"/>
      <c r="BP16" s="231"/>
      <c r="BQ16" s="231"/>
      <c r="BR16" s="231"/>
      <c r="BS16" s="234"/>
      <c r="BT16" s="233"/>
      <c r="BU16" s="231"/>
      <c r="BV16" s="231"/>
      <c r="BW16" s="231"/>
      <c r="BX16" s="234"/>
      <c r="BY16" s="233"/>
      <c r="BZ16" s="231"/>
      <c r="CA16" s="231"/>
      <c r="CB16" s="231"/>
      <c r="CC16" s="234"/>
      <c r="CD16" s="233"/>
      <c r="CE16" s="231"/>
      <c r="CF16" s="231"/>
      <c r="CG16" s="231"/>
      <c r="CH16" s="234"/>
      <c r="CI16" s="233"/>
      <c r="CJ16" s="231"/>
      <c r="CK16" s="231"/>
      <c r="CL16" s="231"/>
      <c r="CM16" s="234"/>
      <c r="CN16" s="233"/>
      <c r="CO16" s="231"/>
      <c r="CP16" s="231"/>
      <c r="CQ16" s="231"/>
      <c r="CR16" s="234"/>
      <c r="CS16" s="233"/>
      <c r="CT16" s="231"/>
      <c r="CU16" s="231"/>
      <c r="CV16" s="231"/>
      <c r="CW16" s="234"/>
      <c r="CX16" s="233"/>
      <c r="CY16" s="231"/>
      <c r="CZ16" s="231"/>
      <c r="DA16" s="231"/>
      <c r="DB16" s="234"/>
      <c r="DC16" s="244"/>
      <c r="DD16" s="249"/>
      <c r="DE16" s="249"/>
      <c r="DF16" s="249"/>
      <c r="DG16" s="249"/>
      <c r="DH16" s="242"/>
      <c r="DI16" s="229"/>
      <c r="DJ16" s="229"/>
      <c r="DK16" s="229"/>
      <c r="DL16" s="229"/>
      <c r="DM16" s="242">
        <v>0</v>
      </c>
      <c r="DN16" s="229"/>
      <c r="DO16" s="229"/>
      <c r="DP16" s="229"/>
      <c r="DQ16" s="243"/>
      <c r="DR16" s="242"/>
      <c r="DS16" s="229"/>
      <c r="DT16" s="229"/>
      <c r="DU16" s="229"/>
      <c r="DV16" s="243"/>
      <c r="DW16" s="242"/>
      <c r="DX16" s="229"/>
      <c r="DY16" s="229"/>
      <c r="DZ16" s="229"/>
      <c r="EA16" s="243"/>
      <c r="EB16" s="242">
        <v>0</v>
      </c>
      <c r="EC16" s="231"/>
      <c r="ED16" s="229"/>
      <c r="EE16" s="229"/>
      <c r="EF16" s="243"/>
      <c r="EG16" s="242"/>
      <c r="EH16" s="231"/>
      <c r="EI16" s="229"/>
      <c r="EJ16" s="229"/>
      <c r="EK16" s="243"/>
      <c r="EL16" s="242"/>
      <c r="EM16" s="231"/>
      <c r="EN16" s="229"/>
      <c r="EO16" s="229"/>
      <c r="EP16" s="243"/>
      <c r="EQ16" s="242"/>
      <c r="ER16" s="231"/>
      <c r="ES16" s="229"/>
      <c r="ET16" s="229"/>
      <c r="EU16" s="229"/>
      <c r="EV16" s="229"/>
      <c r="EW16" s="243"/>
      <c r="EX16" s="242"/>
      <c r="EY16" s="231"/>
      <c r="EZ16" s="229"/>
      <c r="FA16" s="229"/>
      <c r="FB16" s="229"/>
      <c r="FC16" s="229"/>
      <c r="FD16" s="243"/>
      <c r="FE16" s="242"/>
      <c r="FF16" s="231"/>
      <c r="FG16" s="229"/>
      <c r="FH16" s="229"/>
      <c r="FI16" s="229"/>
      <c r="FJ16" s="229"/>
      <c r="FK16" s="243"/>
    </row>
    <row r="17" spans="1:167">
      <c r="A17" t="s">
        <v>622</v>
      </c>
      <c r="B17" s="240" t="s">
        <v>313</v>
      </c>
      <c r="C17" s="229">
        <v>148316</v>
      </c>
      <c r="D17" s="229">
        <v>939493</v>
      </c>
      <c r="E17" s="229">
        <v>771223</v>
      </c>
      <c r="F17" s="241">
        <v>1859032</v>
      </c>
      <c r="G17" s="240" t="s">
        <v>313</v>
      </c>
      <c r="H17" s="229">
        <v>165842</v>
      </c>
      <c r="I17" s="229">
        <v>966657</v>
      </c>
      <c r="J17" s="229">
        <v>834513</v>
      </c>
      <c r="K17" s="241">
        <v>1967012</v>
      </c>
      <c r="L17" s="240" t="s">
        <v>313</v>
      </c>
      <c r="M17" s="229">
        <v>463594</v>
      </c>
      <c r="N17" s="229">
        <v>759328</v>
      </c>
      <c r="O17" s="229">
        <v>868969</v>
      </c>
      <c r="P17" s="241">
        <v>2091891</v>
      </c>
      <c r="Q17" s="240" t="s">
        <v>313</v>
      </c>
      <c r="R17" s="229">
        <v>618251</v>
      </c>
      <c r="S17" s="229">
        <v>356132</v>
      </c>
      <c r="T17" s="229">
        <v>1063465</v>
      </c>
      <c r="U17" s="241">
        <v>2037848</v>
      </c>
      <c r="V17" s="240" t="s">
        <v>313</v>
      </c>
      <c r="W17" s="229">
        <v>184017</v>
      </c>
      <c r="X17" s="229">
        <v>331310</v>
      </c>
      <c r="Y17" s="229">
        <v>1474524</v>
      </c>
      <c r="Z17" s="241">
        <v>1989851</v>
      </c>
      <c r="AA17" s="240" t="s">
        <v>313</v>
      </c>
      <c r="AB17" s="229">
        <v>249976</v>
      </c>
      <c r="AC17" s="229">
        <v>345721</v>
      </c>
      <c r="AD17" s="229">
        <v>1589388</v>
      </c>
      <c r="AE17" s="241">
        <v>2185085</v>
      </c>
      <c r="AF17" s="240" t="s">
        <v>313</v>
      </c>
      <c r="AG17" s="229">
        <v>216645</v>
      </c>
      <c r="AH17" s="229">
        <v>359807</v>
      </c>
      <c r="AI17" s="229">
        <v>2049368</v>
      </c>
      <c r="AJ17" s="241">
        <v>2625820</v>
      </c>
      <c r="AK17" s="240" t="s">
        <v>313</v>
      </c>
      <c r="AL17" s="229">
        <v>162862</v>
      </c>
      <c r="AM17" s="229">
        <v>526041</v>
      </c>
      <c r="AN17" s="229">
        <v>2151098</v>
      </c>
      <c r="AO17" s="241">
        <v>2840001</v>
      </c>
      <c r="AP17" s="240" t="s">
        <v>313</v>
      </c>
      <c r="AQ17" s="229">
        <v>268158</v>
      </c>
      <c r="AR17" s="229">
        <v>606507</v>
      </c>
      <c r="AS17" s="229">
        <v>2322456</v>
      </c>
      <c r="AT17" s="241">
        <v>3197121</v>
      </c>
      <c r="AU17" s="240" t="s">
        <v>313</v>
      </c>
      <c r="AV17" s="229">
        <v>222831</v>
      </c>
      <c r="AW17" s="229">
        <v>721394</v>
      </c>
      <c r="AX17" s="229">
        <v>2355001</v>
      </c>
      <c r="AY17" s="241">
        <v>3299226</v>
      </c>
      <c r="AZ17" s="240" t="s">
        <v>313</v>
      </c>
      <c r="BA17" s="229">
        <v>343422</v>
      </c>
      <c r="BB17" s="229">
        <v>909191</v>
      </c>
      <c r="BC17" s="229">
        <v>2244929</v>
      </c>
      <c r="BD17" s="241">
        <v>3497542</v>
      </c>
      <c r="BE17" s="240" t="s">
        <v>313</v>
      </c>
      <c r="BF17" s="229">
        <v>360029</v>
      </c>
      <c r="BG17" s="229">
        <v>995012</v>
      </c>
      <c r="BH17" s="229">
        <v>2205125</v>
      </c>
      <c r="BI17" s="241">
        <v>3560166</v>
      </c>
      <c r="BJ17" s="240" t="s">
        <v>313</v>
      </c>
      <c r="BK17" s="229">
        <v>337798</v>
      </c>
      <c r="BL17" s="229">
        <v>1326083</v>
      </c>
      <c r="BM17" s="229">
        <v>1687341</v>
      </c>
      <c r="BN17" s="241">
        <v>3351222</v>
      </c>
      <c r="BO17" s="240" t="s">
        <v>313</v>
      </c>
      <c r="BP17" s="229">
        <v>573535</v>
      </c>
      <c r="BQ17" s="229">
        <v>1023282</v>
      </c>
      <c r="BR17" s="229">
        <v>1486631</v>
      </c>
      <c r="BS17" s="241">
        <v>3083448</v>
      </c>
      <c r="BT17" s="240" t="s">
        <v>313</v>
      </c>
      <c r="BU17" s="229">
        <v>392224</v>
      </c>
      <c r="BV17" s="229">
        <v>978515</v>
      </c>
      <c r="BW17" s="229">
        <v>1293202</v>
      </c>
      <c r="BX17" s="241">
        <v>2663941</v>
      </c>
      <c r="BY17" s="240" t="s">
        <v>313</v>
      </c>
      <c r="BZ17" s="229">
        <v>627747</v>
      </c>
      <c r="CA17" s="229">
        <v>586767</v>
      </c>
      <c r="CB17" s="229">
        <v>1226021</v>
      </c>
      <c r="CC17" s="241">
        <v>2440535</v>
      </c>
      <c r="CD17" s="240" t="s">
        <v>313</v>
      </c>
      <c r="CE17" s="229">
        <v>320814</v>
      </c>
      <c r="CF17" s="229">
        <v>451882</v>
      </c>
      <c r="CG17" s="229">
        <v>1147143</v>
      </c>
      <c r="CH17" s="241">
        <v>1919839</v>
      </c>
      <c r="CI17" s="240" t="s">
        <v>313</v>
      </c>
      <c r="CJ17" s="229">
        <v>370313</v>
      </c>
      <c r="CK17" s="229">
        <v>258680</v>
      </c>
      <c r="CL17" s="229">
        <v>1113552</v>
      </c>
      <c r="CM17" s="241">
        <v>1742545</v>
      </c>
      <c r="CN17" s="240" t="s">
        <v>313</v>
      </c>
      <c r="CO17" s="229">
        <v>200709</v>
      </c>
      <c r="CP17" s="229">
        <v>393056</v>
      </c>
      <c r="CQ17" s="229">
        <v>1013152</v>
      </c>
      <c r="CR17" s="241">
        <v>1606917</v>
      </c>
      <c r="CS17" s="240" t="s">
        <v>313</v>
      </c>
      <c r="CT17" s="229">
        <v>215436</v>
      </c>
      <c r="CU17" s="229">
        <v>706206</v>
      </c>
      <c r="CV17" s="229">
        <v>816359</v>
      </c>
      <c r="CW17" s="241">
        <v>1738001</v>
      </c>
      <c r="CX17" s="240" t="s">
        <v>313</v>
      </c>
      <c r="CY17" s="229">
        <v>197292</v>
      </c>
      <c r="CZ17" s="229">
        <v>710254</v>
      </c>
      <c r="DA17" s="229">
        <v>928005</v>
      </c>
      <c r="DB17" s="241">
        <v>1835551</v>
      </c>
      <c r="DC17" s="244" t="s">
        <v>313</v>
      </c>
      <c r="DD17" s="229">
        <v>378277</v>
      </c>
      <c r="DE17" s="229">
        <v>774584</v>
      </c>
      <c r="DF17" s="229">
        <v>1040891</v>
      </c>
      <c r="DG17" s="229">
        <v>2193752</v>
      </c>
      <c r="DH17" s="242" t="s">
        <v>313</v>
      </c>
      <c r="DI17" s="229">
        <v>580799</v>
      </c>
      <c r="DJ17" s="229">
        <v>738717</v>
      </c>
      <c r="DK17" s="229">
        <v>1334132</v>
      </c>
      <c r="DL17" s="229">
        <v>2653648</v>
      </c>
      <c r="DM17" s="242">
        <v>0</v>
      </c>
      <c r="DN17" s="229">
        <v>394111</v>
      </c>
      <c r="DO17" s="229">
        <v>637073</v>
      </c>
      <c r="DP17" s="229">
        <v>1925899</v>
      </c>
      <c r="DQ17" s="243">
        <v>2957083</v>
      </c>
      <c r="DR17" s="242" t="s">
        <v>313</v>
      </c>
      <c r="DS17" s="229">
        <v>536276</v>
      </c>
      <c r="DT17" s="229">
        <v>1172844</v>
      </c>
      <c r="DU17" s="229">
        <v>2225944</v>
      </c>
      <c r="DV17" s="243">
        <v>3935064</v>
      </c>
      <c r="DW17" s="242" t="s">
        <v>313</v>
      </c>
      <c r="DX17" s="229">
        <v>617460</v>
      </c>
      <c r="DY17" s="229">
        <v>1275284</v>
      </c>
      <c r="DZ17" s="229">
        <v>2546021</v>
      </c>
      <c r="EA17" s="243">
        <v>4438765</v>
      </c>
      <c r="EB17" s="242">
        <v>0</v>
      </c>
      <c r="EC17" s="229">
        <v>533607</v>
      </c>
      <c r="ED17" s="229">
        <v>671124</v>
      </c>
      <c r="EE17" s="229">
        <v>3488941</v>
      </c>
      <c r="EF17" s="243">
        <v>4693672</v>
      </c>
      <c r="EG17" s="242">
        <v>0</v>
      </c>
      <c r="EH17" s="229">
        <v>550332</v>
      </c>
      <c r="EI17" s="229">
        <v>1204765</v>
      </c>
      <c r="EJ17" s="229">
        <v>5177456</v>
      </c>
      <c r="EK17" s="243">
        <v>6932553</v>
      </c>
      <c r="EL17" s="242">
        <v>0</v>
      </c>
      <c r="EM17" s="229">
        <v>474474</v>
      </c>
      <c r="EN17" s="229">
        <v>509815</v>
      </c>
      <c r="EO17" s="229">
        <v>5591834</v>
      </c>
      <c r="EP17" s="243">
        <v>6576123</v>
      </c>
      <c r="EQ17" s="242">
        <v>0</v>
      </c>
      <c r="ER17" s="229">
        <v>411731</v>
      </c>
      <c r="ES17" s="229">
        <v>1491611</v>
      </c>
      <c r="ET17" s="229">
        <v>5238863</v>
      </c>
      <c r="EU17" s="229">
        <v>10784</v>
      </c>
      <c r="EV17" s="229">
        <v>0</v>
      </c>
      <c r="EW17" s="243">
        <v>7152989</v>
      </c>
      <c r="EX17" s="242">
        <v>0</v>
      </c>
      <c r="EY17" s="229">
        <v>363345</v>
      </c>
      <c r="EZ17" s="229">
        <v>3266318</v>
      </c>
      <c r="FA17" s="229">
        <v>3565592</v>
      </c>
      <c r="FB17" s="229">
        <v>14347</v>
      </c>
      <c r="FC17" s="229">
        <v>0</v>
      </c>
      <c r="FD17" s="243">
        <v>7209602</v>
      </c>
      <c r="FE17" s="242" t="s">
        <v>313</v>
      </c>
      <c r="FF17" s="229">
        <v>455614</v>
      </c>
      <c r="FG17" s="229">
        <v>4901098</v>
      </c>
      <c r="FH17" s="229">
        <v>1556098</v>
      </c>
      <c r="FI17" s="229">
        <v>23654</v>
      </c>
      <c r="FJ17" s="229" t="s">
        <v>313</v>
      </c>
      <c r="FK17" s="243">
        <v>6936464</v>
      </c>
    </row>
    <row r="18" spans="1:167" s="64" customFormat="1">
      <c r="A18" s="64" t="s">
        <v>364</v>
      </c>
      <c r="B18" s="250" t="s">
        <v>313</v>
      </c>
      <c r="C18" s="251">
        <v>148316</v>
      </c>
      <c r="D18" s="251">
        <v>939493</v>
      </c>
      <c r="E18" s="251">
        <v>771223</v>
      </c>
      <c r="F18" s="252">
        <v>1859032</v>
      </c>
      <c r="G18" s="250" t="s">
        <v>313</v>
      </c>
      <c r="H18" s="251">
        <v>165842</v>
      </c>
      <c r="I18" s="251">
        <v>966657</v>
      </c>
      <c r="J18" s="251">
        <v>834513</v>
      </c>
      <c r="K18" s="252">
        <v>1967012</v>
      </c>
      <c r="L18" s="250" t="s">
        <v>313</v>
      </c>
      <c r="M18" s="251">
        <v>463594</v>
      </c>
      <c r="N18" s="251">
        <v>759328</v>
      </c>
      <c r="O18" s="251">
        <v>868969</v>
      </c>
      <c r="P18" s="252">
        <v>2091891</v>
      </c>
      <c r="Q18" s="250" t="s">
        <v>313</v>
      </c>
      <c r="R18" s="251">
        <v>618251</v>
      </c>
      <c r="S18" s="251">
        <v>356132</v>
      </c>
      <c r="T18" s="251">
        <v>1063465</v>
      </c>
      <c r="U18" s="252">
        <v>2037848</v>
      </c>
      <c r="V18" s="250" t="s">
        <v>313</v>
      </c>
      <c r="W18" s="251">
        <v>184017</v>
      </c>
      <c r="X18" s="251">
        <v>331310</v>
      </c>
      <c r="Y18" s="251">
        <v>1474524</v>
      </c>
      <c r="Z18" s="252">
        <v>1989851</v>
      </c>
      <c r="AA18" s="250" t="s">
        <v>313</v>
      </c>
      <c r="AB18" s="251">
        <v>249976</v>
      </c>
      <c r="AC18" s="251">
        <v>345721</v>
      </c>
      <c r="AD18" s="251">
        <v>1589388</v>
      </c>
      <c r="AE18" s="252">
        <v>2185085</v>
      </c>
      <c r="AF18" s="250" t="s">
        <v>313</v>
      </c>
      <c r="AG18" s="251">
        <v>216645</v>
      </c>
      <c r="AH18" s="251">
        <v>359807</v>
      </c>
      <c r="AI18" s="251">
        <v>2049368</v>
      </c>
      <c r="AJ18" s="252">
        <v>2625820</v>
      </c>
      <c r="AK18" s="250" t="s">
        <v>313</v>
      </c>
      <c r="AL18" s="251">
        <v>162862</v>
      </c>
      <c r="AM18" s="251">
        <v>526041</v>
      </c>
      <c r="AN18" s="251">
        <v>2151098</v>
      </c>
      <c r="AO18" s="252">
        <v>2840001</v>
      </c>
      <c r="AP18" s="250" t="s">
        <v>313</v>
      </c>
      <c r="AQ18" s="251">
        <v>268158</v>
      </c>
      <c r="AR18" s="251">
        <v>606507</v>
      </c>
      <c r="AS18" s="251">
        <v>2322456</v>
      </c>
      <c r="AT18" s="252">
        <v>3197121</v>
      </c>
      <c r="AU18" s="250" t="s">
        <v>313</v>
      </c>
      <c r="AV18" s="251">
        <v>222831</v>
      </c>
      <c r="AW18" s="251">
        <v>721394</v>
      </c>
      <c r="AX18" s="251">
        <v>2355001</v>
      </c>
      <c r="AY18" s="252">
        <v>3299226</v>
      </c>
      <c r="AZ18" s="250" t="s">
        <v>313</v>
      </c>
      <c r="BA18" s="251">
        <v>343422</v>
      </c>
      <c r="BB18" s="251">
        <v>909191</v>
      </c>
      <c r="BC18" s="251">
        <v>2244929</v>
      </c>
      <c r="BD18" s="252">
        <v>3497542</v>
      </c>
      <c r="BE18" s="250" t="s">
        <v>313</v>
      </c>
      <c r="BF18" s="251">
        <v>360029</v>
      </c>
      <c r="BG18" s="251">
        <v>995012</v>
      </c>
      <c r="BH18" s="251">
        <v>2205125</v>
      </c>
      <c r="BI18" s="252">
        <v>3560166</v>
      </c>
      <c r="BJ18" s="250" t="s">
        <v>313</v>
      </c>
      <c r="BK18" s="251">
        <v>337798</v>
      </c>
      <c r="BL18" s="251">
        <v>1326083</v>
      </c>
      <c r="BM18" s="251">
        <v>1687341</v>
      </c>
      <c r="BN18" s="252">
        <v>3351222</v>
      </c>
      <c r="BO18" s="250" t="s">
        <v>313</v>
      </c>
      <c r="BP18" s="251">
        <v>573535</v>
      </c>
      <c r="BQ18" s="251">
        <v>1023282</v>
      </c>
      <c r="BR18" s="251">
        <v>1486631</v>
      </c>
      <c r="BS18" s="252">
        <v>3083448</v>
      </c>
      <c r="BT18" s="250" t="s">
        <v>313</v>
      </c>
      <c r="BU18" s="251">
        <v>392224</v>
      </c>
      <c r="BV18" s="251">
        <v>978515</v>
      </c>
      <c r="BW18" s="251">
        <v>1293202</v>
      </c>
      <c r="BX18" s="252">
        <v>2663941</v>
      </c>
      <c r="BY18" s="250" t="s">
        <v>313</v>
      </c>
      <c r="BZ18" s="251">
        <v>627747</v>
      </c>
      <c r="CA18" s="251">
        <v>586767</v>
      </c>
      <c r="CB18" s="251">
        <v>1226021</v>
      </c>
      <c r="CC18" s="252">
        <v>2440535</v>
      </c>
      <c r="CD18" s="250" t="s">
        <v>313</v>
      </c>
      <c r="CE18" s="251">
        <v>320814</v>
      </c>
      <c r="CF18" s="251">
        <v>451882</v>
      </c>
      <c r="CG18" s="251">
        <v>1147143</v>
      </c>
      <c r="CH18" s="252">
        <v>1919839</v>
      </c>
      <c r="CI18" s="250" t="s">
        <v>313</v>
      </c>
      <c r="CJ18" s="251">
        <v>370313</v>
      </c>
      <c r="CK18" s="251">
        <v>258680</v>
      </c>
      <c r="CL18" s="251">
        <v>1113552</v>
      </c>
      <c r="CM18" s="252">
        <v>1742545</v>
      </c>
      <c r="CN18" s="250" t="s">
        <v>313</v>
      </c>
      <c r="CO18" s="251">
        <v>200709</v>
      </c>
      <c r="CP18" s="251">
        <v>393056</v>
      </c>
      <c r="CQ18" s="251">
        <v>1013152</v>
      </c>
      <c r="CR18" s="252">
        <v>1606917</v>
      </c>
      <c r="CS18" s="250" t="s">
        <v>313</v>
      </c>
      <c r="CT18" s="251">
        <v>215436</v>
      </c>
      <c r="CU18" s="251">
        <v>706206</v>
      </c>
      <c r="CV18" s="251">
        <v>816359</v>
      </c>
      <c r="CW18" s="252">
        <v>1738001</v>
      </c>
      <c r="CX18" s="250" t="s">
        <v>313</v>
      </c>
      <c r="CY18" s="251">
        <v>197292</v>
      </c>
      <c r="CZ18" s="251">
        <v>710254</v>
      </c>
      <c r="DA18" s="251">
        <v>928005</v>
      </c>
      <c r="DB18" s="252">
        <v>1835551</v>
      </c>
      <c r="DC18" s="253" t="s">
        <v>313</v>
      </c>
      <c r="DD18" s="251">
        <v>378277</v>
      </c>
      <c r="DE18" s="251">
        <v>774584</v>
      </c>
      <c r="DF18" s="251">
        <v>1040891</v>
      </c>
      <c r="DG18" s="251">
        <v>2193752</v>
      </c>
      <c r="DH18" s="254" t="s">
        <v>313</v>
      </c>
      <c r="DI18" s="255">
        <v>580799</v>
      </c>
      <c r="DJ18" s="255">
        <v>738717</v>
      </c>
      <c r="DK18" s="255">
        <v>1334132</v>
      </c>
      <c r="DL18" s="255">
        <v>2653648</v>
      </c>
      <c r="DM18" s="246">
        <v>0</v>
      </c>
      <c r="DN18" s="231">
        <v>394111</v>
      </c>
      <c r="DO18" s="231">
        <v>637073</v>
      </c>
      <c r="DP18" s="231">
        <v>1925899</v>
      </c>
      <c r="DQ18" s="247">
        <v>2957083</v>
      </c>
      <c r="DR18" s="246" t="s">
        <v>313</v>
      </c>
      <c r="DS18" s="231">
        <v>536276</v>
      </c>
      <c r="DT18" s="231">
        <v>1172844</v>
      </c>
      <c r="DU18" s="231">
        <v>2225944</v>
      </c>
      <c r="DV18" s="247">
        <v>3935064</v>
      </c>
      <c r="DW18" s="246" t="s">
        <v>313</v>
      </c>
      <c r="DX18" s="231">
        <v>617460</v>
      </c>
      <c r="DY18" s="231">
        <v>1275284</v>
      </c>
      <c r="DZ18" s="231">
        <v>2546021</v>
      </c>
      <c r="EA18" s="247">
        <v>4438765</v>
      </c>
      <c r="EB18" s="246">
        <v>0</v>
      </c>
      <c r="EC18" s="231">
        <v>533607</v>
      </c>
      <c r="ED18" s="231">
        <v>671124</v>
      </c>
      <c r="EE18" s="231">
        <v>3488941</v>
      </c>
      <c r="EF18" s="247">
        <v>4693672</v>
      </c>
      <c r="EG18" s="246">
        <v>0</v>
      </c>
      <c r="EH18" s="231">
        <v>550332</v>
      </c>
      <c r="EI18" s="231">
        <v>1204765</v>
      </c>
      <c r="EJ18" s="231">
        <v>5177456</v>
      </c>
      <c r="EK18" s="247">
        <v>6932553</v>
      </c>
      <c r="EL18" s="231">
        <v>0</v>
      </c>
      <c r="EM18" s="231">
        <v>474474</v>
      </c>
      <c r="EN18" s="231">
        <v>509815</v>
      </c>
      <c r="EO18" s="231">
        <v>5591834</v>
      </c>
      <c r="EP18" s="247">
        <v>6576123</v>
      </c>
      <c r="EQ18" s="231">
        <v>0</v>
      </c>
      <c r="ER18" s="231">
        <v>411731</v>
      </c>
      <c r="ES18" s="231">
        <v>1491611</v>
      </c>
      <c r="ET18" s="231">
        <v>5238863</v>
      </c>
      <c r="EU18" s="231">
        <v>10784</v>
      </c>
      <c r="EV18" s="231">
        <v>0</v>
      </c>
      <c r="EW18" s="247">
        <v>7152989</v>
      </c>
      <c r="EX18" s="231">
        <v>0</v>
      </c>
      <c r="EY18" s="231">
        <v>363345</v>
      </c>
      <c r="EZ18" s="231">
        <v>3266318</v>
      </c>
      <c r="FA18" s="231">
        <v>3565592</v>
      </c>
      <c r="FB18" s="231">
        <v>14347</v>
      </c>
      <c r="FC18" s="231">
        <v>0</v>
      </c>
      <c r="FD18" s="247">
        <v>7209602</v>
      </c>
      <c r="FE18" s="231" t="s">
        <v>313</v>
      </c>
      <c r="FF18" s="231">
        <v>455614</v>
      </c>
      <c r="FG18" s="231">
        <v>4901098</v>
      </c>
      <c r="FH18" s="231">
        <v>1556098</v>
      </c>
      <c r="FI18" s="231">
        <v>23654</v>
      </c>
      <c r="FJ18" s="231" t="s">
        <v>313</v>
      </c>
      <c r="FK18" s="247">
        <v>6936464</v>
      </c>
    </row>
    <row r="19" spans="1:167">
      <c r="A19" s="64" t="s">
        <v>1061</v>
      </c>
      <c r="B19" s="256"/>
      <c r="C19" s="256"/>
      <c r="D19" s="256"/>
      <c r="E19" s="256"/>
      <c r="F19" s="256"/>
      <c r="G19" s="256"/>
      <c r="H19" s="256"/>
      <c r="I19" s="256"/>
      <c r="J19" s="256"/>
      <c r="K19" s="256"/>
      <c r="L19" s="256"/>
      <c r="M19" s="256"/>
      <c r="N19" s="256"/>
      <c r="O19" s="256"/>
      <c r="P19" s="256"/>
      <c r="Q19" s="256"/>
      <c r="R19" s="256"/>
      <c r="S19" s="256"/>
      <c r="T19" s="256"/>
      <c r="U19" s="256"/>
      <c r="V19" s="256"/>
      <c r="W19" s="256"/>
      <c r="X19" s="256"/>
      <c r="Y19" s="256"/>
      <c r="Z19" s="256"/>
      <c r="AA19" s="256"/>
      <c r="AB19" s="256"/>
      <c r="AC19" s="256"/>
      <c r="AD19" s="256"/>
      <c r="AE19" s="256"/>
      <c r="AF19" s="256"/>
      <c r="AG19" s="256"/>
      <c r="AH19" s="256"/>
      <c r="AI19" s="256"/>
      <c r="AJ19" s="256"/>
      <c r="AK19" s="256"/>
      <c r="AL19" s="256"/>
      <c r="AM19" s="256"/>
      <c r="AN19" s="256"/>
      <c r="AO19" s="256"/>
      <c r="AP19" s="256"/>
      <c r="AQ19" s="256"/>
      <c r="AR19" s="256"/>
      <c r="AS19" s="256"/>
      <c r="AT19" s="256"/>
      <c r="AU19" s="256"/>
      <c r="AV19" s="256"/>
      <c r="AW19" s="256"/>
      <c r="AX19" s="256"/>
      <c r="AY19" s="256"/>
      <c r="AZ19" s="256"/>
      <c r="BA19" s="256"/>
      <c r="BB19" s="256"/>
      <c r="BC19" s="256"/>
      <c r="BD19" s="256"/>
      <c r="BE19" s="256"/>
      <c r="BF19" s="256"/>
      <c r="BG19" s="256"/>
      <c r="BH19" s="256"/>
      <c r="BI19" s="256"/>
      <c r="BJ19" s="256"/>
      <c r="BK19" s="256"/>
      <c r="BL19" s="256"/>
      <c r="BM19" s="256"/>
      <c r="BN19" s="256"/>
      <c r="BO19" s="256"/>
      <c r="BP19" s="256"/>
      <c r="BQ19" s="256"/>
      <c r="BR19" s="256"/>
      <c r="BS19" s="256"/>
      <c r="BT19" s="256"/>
      <c r="BU19" s="256"/>
      <c r="BV19" s="256"/>
      <c r="BW19" s="256"/>
      <c r="BX19" s="256"/>
      <c r="BY19" s="256"/>
      <c r="BZ19" s="256"/>
      <c r="CA19" s="256"/>
      <c r="CB19" s="256"/>
      <c r="CC19" s="256"/>
      <c r="CD19" s="256"/>
      <c r="CE19" s="256"/>
      <c r="CF19" s="256"/>
      <c r="CG19" s="256"/>
      <c r="CH19" s="256"/>
      <c r="CI19" s="256"/>
      <c r="CJ19" s="256"/>
      <c r="CK19" s="256"/>
      <c r="CL19" s="256"/>
      <c r="CM19" s="256"/>
      <c r="CN19" s="256"/>
      <c r="CO19" s="256"/>
      <c r="CP19" s="256"/>
      <c r="CQ19" s="256"/>
      <c r="CR19" s="256"/>
      <c r="CS19" s="256"/>
      <c r="CT19" s="256"/>
      <c r="CU19" s="256"/>
      <c r="CV19" s="256"/>
      <c r="CW19" s="256"/>
      <c r="CX19" s="256"/>
      <c r="CY19" s="256"/>
      <c r="CZ19" s="256"/>
      <c r="DA19" s="256"/>
      <c r="DB19" s="256"/>
      <c r="DC19" s="256"/>
      <c r="DD19" s="256"/>
      <c r="DE19" s="256"/>
      <c r="DF19" s="256"/>
      <c r="DG19" s="256"/>
      <c r="DH19" s="256"/>
      <c r="DI19" s="256"/>
      <c r="DJ19" s="256"/>
      <c r="DK19" s="256"/>
      <c r="DL19" s="256"/>
      <c r="DM19" s="246">
        <v>0</v>
      </c>
      <c r="DN19" s="257"/>
      <c r="DO19" s="257"/>
      <c r="DP19" s="257"/>
      <c r="DQ19" s="258"/>
      <c r="DR19" s="242"/>
      <c r="DS19" s="229"/>
      <c r="DT19" s="229"/>
      <c r="DU19" s="229"/>
      <c r="DV19" s="243"/>
      <c r="DW19" s="242"/>
      <c r="DX19" s="229"/>
      <c r="DY19" s="229"/>
      <c r="DZ19" s="229"/>
      <c r="EA19" s="243"/>
      <c r="EB19" s="242"/>
      <c r="EC19" s="229"/>
      <c r="ED19" s="229"/>
      <c r="EE19" s="229"/>
      <c r="EF19" s="243"/>
      <c r="EG19" s="242"/>
      <c r="EH19" s="229"/>
      <c r="EI19" s="229"/>
      <c r="EJ19" s="229"/>
      <c r="EK19" s="243"/>
      <c r="EL19" s="242"/>
      <c r="EM19" s="229"/>
      <c r="EN19" s="229"/>
      <c r="EO19" s="229"/>
      <c r="EP19" s="243"/>
      <c r="EQ19" s="242"/>
      <c r="ER19" s="229"/>
      <c r="ES19" s="229"/>
      <c r="ET19" s="229"/>
      <c r="EU19" s="229"/>
      <c r="EV19" s="229"/>
      <c r="EW19" s="243"/>
      <c r="EX19" s="242"/>
      <c r="EY19" s="229"/>
      <c r="EZ19" s="229"/>
      <c r="FA19" s="229"/>
      <c r="FB19" s="229"/>
      <c r="FC19" s="229"/>
      <c r="FD19" s="243"/>
      <c r="FE19" s="242"/>
      <c r="FF19" s="229"/>
      <c r="FG19" s="229"/>
      <c r="FH19" s="229"/>
      <c r="FI19" s="229"/>
      <c r="FJ19" s="229"/>
      <c r="FK19" s="243"/>
    </row>
    <row r="20" spans="1:167">
      <c r="A20" s="225" t="s">
        <v>1068</v>
      </c>
      <c r="B20" s="256"/>
      <c r="C20" s="256"/>
      <c r="D20" s="256"/>
      <c r="E20" s="256"/>
      <c r="F20" s="256"/>
      <c r="G20" s="256"/>
      <c r="H20" s="256"/>
      <c r="I20" s="256"/>
      <c r="J20" s="256"/>
      <c r="K20" s="256"/>
      <c r="L20" s="256"/>
      <c r="M20" s="256"/>
      <c r="N20" s="256"/>
      <c r="O20" s="256"/>
      <c r="P20" s="256"/>
      <c r="Q20" s="256"/>
      <c r="R20" s="256"/>
      <c r="S20" s="256"/>
      <c r="T20" s="256"/>
      <c r="U20" s="256"/>
      <c r="V20" s="256"/>
      <c r="W20" s="256"/>
      <c r="X20" s="256"/>
      <c r="Y20" s="256"/>
      <c r="Z20" s="256"/>
      <c r="AA20" s="256"/>
      <c r="AB20" s="256"/>
      <c r="AC20" s="256"/>
      <c r="AD20" s="256"/>
      <c r="AE20" s="256"/>
      <c r="AF20" s="256"/>
      <c r="AG20" s="256"/>
      <c r="AH20" s="256"/>
      <c r="AI20" s="256"/>
      <c r="AJ20" s="256"/>
      <c r="AK20" s="256"/>
      <c r="AL20" s="256"/>
      <c r="AM20" s="256"/>
      <c r="AN20" s="256"/>
      <c r="AO20" s="256"/>
      <c r="AP20" s="256"/>
      <c r="AQ20" s="256"/>
      <c r="AR20" s="256"/>
      <c r="AS20" s="256"/>
      <c r="AT20" s="256"/>
      <c r="AU20" s="256"/>
      <c r="AV20" s="256"/>
      <c r="AW20" s="256"/>
      <c r="AX20" s="256"/>
      <c r="AY20" s="256"/>
      <c r="AZ20" s="256"/>
      <c r="BA20" s="256"/>
      <c r="BB20" s="256"/>
      <c r="BC20" s="256"/>
      <c r="BD20" s="256"/>
      <c r="BE20" s="256"/>
      <c r="BF20" s="256"/>
      <c r="BG20" s="256"/>
      <c r="BH20" s="256"/>
      <c r="BI20" s="256"/>
      <c r="BJ20" s="256"/>
      <c r="BK20" s="256"/>
      <c r="BL20" s="256"/>
      <c r="BM20" s="256"/>
      <c r="BN20" s="256"/>
      <c r="BO20" s="256"/>
      <c r="BP20" s="256"/>
      <c r="BQ20" s="256"/>
      <c r="BR20" s="256"/>
      <c r="BS20" s="256"/>
      <c r="BT20" s="256"/>
      <c r="BU20" s="256"/>
      <c r="BV20" s="256"/>
      <c r="BW20" s="256"/>
      <c r="BX20" s="256"/>
      <c r="BY20" s="256"/>
      <c r="BZ20" s="256"/>
      <c r="CA20" s="256"/>
      <c r="CB20" s="256"/>
      <c r="CC20" s="256"/>
      <c r="CD20" s="256"/>
      <c r="CE20" s="256"/>
      <c r="CF20" s="256"/>
      <c r="CG20" s="256"/>
      <c r="CH20" s="256"/>
      <c r="CI20" s="256"/>
      <c r="CJ20" s="256"/>
      <c r="CK20" s="256"/>
      <c r="CL20" s="256"/>
      <c r="CM20" s="256"/>
      <c r="CN20" s="256"/>
      <c r="CO20" s="256"/>
      <c r="CP20" s="256"/>
      <c r="CQ20" s="256"/>
      <c r="CR20" s="256"/>
      <c r="CS20" s="256"/>
      <c r="CT20" s="256"/>
      <c r="CU20" s="256"/>
      <c r="CV20" s="256"/>
      <c r="CW20" s="256"/>
      <c r="CX20" s="256"/>
      <c r="CY20" s="256"/>
      <c r="CZ20" s="256"/>
      <c r="DA20" s="256"/>
      <c r="DB20" s="256"/>
      <c r="DC20" s="256"/>
      <c r="DD20" s="256"/>
      <c r="DE20" s="256"/>
      <c r="DF20" s="256"/>
      <c r="DG20" s="256"/>
      <c r="DH20" s="256"/>
      <c r="DI20" s="256"/>
      <c r="DJ20" s="256"/>
      <c r="DK20" s="256"/>
      <c r="DL20" s="256"/>
      <c r="DM20" s="246">
        <v>0</v>
      </c>
      <c r="DN20" s="229">
        <v>47572</v>
      </c>
      <c r="DO20" s="229">
        <v>37062</v>
      </c>
      <c r="DP20" s="229">
        <v>1085747</v>
      </c>
      <c r="DQ20" s="243">
        <v>1170381</v>
      </c>
      <c r="DR20" s="242" t="s">
        <v>313</v>
      </c>
      <c r="DS20" s="229" t="s">
        <v>313</v>
      </c>
      <c r="DT20" s="229">
        <v>74166</v>
      </c>
      <c r="DU20" s="229">
        <v>1071465</v>
      </c>
      <c r="DV20" s="243">
        <v>1145631</v>
      </c>
      <c r="DW20" s="242" t="s">
        <v>313</v>
      </c>
      <c r="DX20" s="229">
        <v>43740</v>
      </c>
      <c r="DY20" s="229">
        <v>33421</v>
      </c>
      <c r="DZ20" s="229">
        <v>1004843</v>
      </c>
      <c r="EA20" s="243">
        <v>1082004</v>
      </c>
      <c r="EB20" s="242">
        <v>0</v>
      </c>
      <c r="EC20" s="229">
        <v>0</v>
      </c>
      <c r="ED20" s="229">
        <v>72248</v>
      </c>
      <c r="EE20" s="229">
        <v>1032378</v>
      </c>
      <c r="EF20" s="243">
        <v>1104626</v>
      </c>
      <c r="EG20" s="242">
        <v>0</v>
      </c>
      <c r="EH20" s="229">
        <v>19467</v>
      </c>
      <c r="EI20" s="229">
        <v>37400</v>
      </c>
      <c r="EJ20" s="229">
        <v>1393818</v>
      </c>
      <c r="EK20" s="243">
        <v>1450685</v>
      </c>
      <c r="EL20" s="242">
        <v>0</v>
      </c>
      <c r="EM20" s="229">
        <v>0</v>
      </c>
      <c r="EN20" s="229">
        <v>71819</v>
      </c>
      <c r="EO20" s="229">
        <v>1419325</v>
      </c>
      <c r="EP20" s="243">
        <v>1491144</v>
      </c>
      <c r="EQ20" s="242">
        <v>0</v>
      </c>
      <c r="ER20" s="229">
        <v>50736</v>
      </c>
      <c r="ES20" s="229">
        <v>37198</v>
      </c>
      <c r="ET20" s="229">
        <v>1595402</v>
      </c>
      <c r="EU20" s="229">
        <v>0</v>
      </c>
      <c r="EV20" s="229">
        <v>0</v>
      </c>
      <c r="EW20" s="243">
        <v>1683336</v>
      </c>
      <c r="EX20" s="242">
        <v>0</v>
      </c>
      <c r="EY20" s="229">
        <v>0</v>
      </c>
      <c r="EZ20" s="229">
        <v>37426</v>
      </c>
      <c r="FA20" s="229">
        <v>1607748</v>
      </c>
      <c r="FB20" s="229">
        <v>0</v>
      </c>
      <c r="FC20" s="229">
        <v>0</v>
      </c>
      <c r="FD20" s="243">
        <v>1645174</v>
      </c>
      <c r="FE20" s="242" t="s">
        <v>313</v>
      </c>
      <c r="FF20" s="229">
        <v>54815</v>
      </c>
      <c r="FG20" s="229">
        <v>42321</v>
      </c>
      <c r="FH20" s="229">
        <v>1783578</v>
      </c>
      <c r="FI20" s="229" t="s">
        <v>313</v>
      </c>
      <c r="FJ20" s="229" t="s">
        <v>313</v>
      </c>
      <c r="FK20" s="243">
        <v>1880714</v>
      </c>
    </row>
    <row r="21" spans="1:167" ht="15" customHeight="1">
      <c r="A21" s="225" t="s">
        <v>1070</v>
      </c>
      <c r="B21" s="256"/>
      <c r="C21" s="256"/>
      <c r="D21" s="256"/>
      <c r="E21" s="256"/>
      <c r="F21" s="256"/>
      <c r="G21" s="256"/>
      <c r="H21" s="256"/>
      <c r="I21" s="256"/>
      <c r="J21" s="256"/>
      <c r="K21" s="256"/>
      <c r="L21" s="256"/>
      <c r="M21" s="256"/>
      <c r="N21" s="256"/>
      <c r="O21" s="256"/>
      <c r="P21" s="256"/>
      <c r="Q21" s="256"/>
      <c r="R21" s="256"/>
      <c r="S21" s="256"/>
      <c r="T21" s="256"/>
      <c r="U21" s="256"/>
      <c r="V21" s="256"/>
      <c r="W21" s="256"/>
      <c r="X21" s="256"/>
      <c r="Y21" s="256"/>
      <c r="Z21" s="256"/>
      <c r="AA21" s="256"/>
      <c r="AB21" s="256"/>
      <c r="AC21" s="256"/>
      <c r="AD21" s="256"/>
      <c r="AE21" s="256"/>
      <c r="AF21" s="256"/>
      <c r="AG21" s="256"/>
      <c r="AH21" s="256"/>
      <c r="AI21" s="256"/>
      <c r="AJ21" s="256"/>
      <c r="AK21" s="256"/>
      <c r="AL21" s="256"/>
      <c r="AM21" s="256"/>
      <c r="AN21" s="256"/>
      <c r="AO21" s="256"/>
      <c r="AP21" s="256"/>
      <c r="AQ21" s="256"/>
      <c r="AR21" s="256"/>
      <c r="AS21" s="256"/>
      <c r="AT21" s="256"/>
      <c r="AU21" s="256"/>
      <c r="AV21" s="256"/>
      <c r="AW21" s="256"/>
      <c r="AX21" s="256"/>
      <c r="AY21" s="256"/>
      <c r="AZ21" s="256"/>
      <c r="BA21" s="256"/>
      <c r="BB21" s="256"/>
      <c r="BC21" s="256"/>
      <c r="BD21" s="256"/>
      <c r="BE21" s="256"/>
      <c r="BF21" s="256"/>
      <c r="BG21" s="256"/>
      <c r="BH21" s="256"/>
      <c r="BI21" s="256"/>
      <c r="BJ21" s="256"/>
      <c r="BK21" s="256"/>
      <c r="BL21" s="256"/>
      <c r="BM21" s="256"/>
      <c r="BN21" s="256"/>
      <c r="BO21" s="256"/>
      <c r="BP21" s="256"/>
      <c r="BQ21" s="256"/>
      <c r="BR21" s="256"/>
      <c r="BS21" s="256"/>
      <c r="BT21" s="256"/>
      <c r="BU21" s="256"/>
      <c r="BV21" s="256"/>
      <c r="BW21" s="256"/>
      <c r="BX21" s="256"/>
      <c r="BY21" s="256"/>
      <c r="BZ21" s="256"/>
      <c r="CA21" s="256"/>
      <c r="CB21" s="256"/>
      <c r="CC21" s="256"/>
      <c r="CD21" s="256"/>
      <c r="CE21" s="256"/>
      <c r="CF21" s="256"/>
      <c r="CG21" s="256"/>
      <c r="CH21" s="256"/>
      <c r="CI21" s="256"/>
      <c r="CJ21" s="256"/>
      <c r="CK21" s="256"/>
      <c r="CL21" s="256"/>
      <c r="CM21" s="256"/>
      <c r="CN21" s="256"/>
      <c r="CO21" s="256"/>
      <c r="CP21" s="256"/>
      <c r="CQ21" s="256"/>
      <c r="CR21" s="256"/>
      <c r="CS21" s="256"/>
      <c r="CT21" s="256"/>
      <c r="CU21" s="256"/>
      <c r="CV21" s="256"/>
      <c r="CW21" s="256"/>
      <c r="CX21" s="256"/>
      <c r="CY21" s="256"/>
      <c r="CZ21" s="256"/>
      <c r="DA21" s="256"/>
      <c r="DB21" s="256"/>
      <c r="DC21" s="256"/>
      <c r="DD21" s="256"/>
      <c r="DE21" s="256"/>
      <c r="DF21" s="256"/>
      <c r="DG21" s="256"/>
      <c r="DH21" s="256"/>
      <c r="DI21" s="256"/>
      <c r="DJ21" s="256"/>
      <c r="DK21" s="256"/>
      <c r="DL21" s="256"/>
      <c r="DM21" s="246">
        <v>0</v>
      </c>
      <c r="DN21" s="229">
        <v>41275</v>
      </c>
      <c r="DO21" s="229">
        <v>37224</v>
      </c>
      <c r="DP21" s="229">
        <v>1090494</v>
      </c>
      <c r="DQ21" s="243">
        <v>1168993</v>
      </c>
      <c r="DR21" s="242" t="s">
        <v>313</v>
      </c>
      <c r="DS21" s="229" t="s">
        <v>313</v>
      </c>
      <c r="DT21" s="229">
        <v>72081</v>
      </c>
      <c r="DU21" s="229">
        <v>1075943</v>
      </c>
      <c r="DV21" s="243">
        <v>1148024</v>
      </c>
      <c r="DW21" s="242" t="s">
        <v>313</v>
      </c>
      <c r="DX21" s="229">
        <v>38023</v>
      </c>
      <c r="DY21" s="229">
        <v>33559</v>
      </c>
      <c r="DZ21" s="229">
        <v>1008993</v>
      </c>
      <c r="EA21" s="243">
        <v>1080575</v>
      </c>
      <c r="EB21" s="242">
        <v>0</v>
      </c>
      <c r="EC21" s="229">
        <v>0</v>
      </c>
      <c r="ED21" s="229">
        <v>70125</v>
      </c>
      <c r="EE21" s="229">
        <v>1036493</v>
      </c>
      <c r="EF21" s="243">
        <v>1106618</v>
      </c>
      <c r="EG21" s="242">
        <v>0</v>
      </c>
      <c r="EH21" s="229">
        <v>13719</v>
      </c>
      <c r="EI21" s="229">
        <v>37504</v>
      </c>
      <c r="EJ21" s="229">
        <v>1397705</v>
      </c>
      <c r="EK21" s="243">
        <v>1448928</v>
      </c>
      <c r="EL21" s="242">
        <v>0</v>
      </c>
      <c r="EM21" s="229">
        <v>0</v>
      </c>
      <c r="EN21" s="229">
        <v>69625</v>
      </c>
      <c r="EO21" s="229">
        <v>1423190</v>
      </c>
      <c r="EP21" s="243">
        <v>1492815</v>
      </c>
      <c r="EQ21" s="242">
        <v>0</v>
      </c>
      <c r="ER21" s="229">
        <v>44095</v>
      </c>
      <c r="ES21" s="229">
        <v>37294</v>
      </c>
      <c r="ET21" s="229">
        <v>1599538</v>
      </c>
      <c r="EU21" s="229">
        <v>0</v>
      </c>
      <c r="EV21" s="229">
        <v>0</v>
      </c>
      <c r="EW21" s="243">
        <v>1680927</v>
      </c>
      <c r="EX21" s="242">
        <v>0</v>
      </c>
      <c r="EY21" s="229">
        <v>0</v>
      </c>
      <c r="EZ21" s="229">
        <v>34882</v>
      </c>
      <c r="FA21" s="229">
        <v>1611763</v>
      </c>
      <c r="FB21" s="229">
        <v>0</v>
      </c>
      <c r="FC21" s="229">
        <v>0</v>
      </c>
      <c r="FD21" s="243">
        <v>1646645</v>
      </c>
      <c r="FE21" s="242" t="s">
        <v>313</v>
      </c>
      <c r="FF21" s="229">
        <v>47436</v>
      </c>
      <c r="FG21" s="229">
        <v>42409</v>
      </c>
      <c r="FH21" s="229">
        <v>1787873</v>
      </c>
      <c r="FI21" s="229" t="s">
        <v>313</v>
      </c>
      <c r="FJ21" s="229" t="s">
        <v>313</v>
      </c>
      <c r="FK21" s="243">
        <v>1877718</v>
      </c>
    </row>
    <row r="22" spans="1:167">
      <c r="A22" s="225" t="s">
        <v>1069</v>
      </c>
      <c r="B22" s="256"/>
      <c r="C22" s="256"/>
      <c r="D22" s="256"/>
      <c r="E22" s="256"/>
      <c r="F22" s="256"/>
      <c r="G22" s="256"/>
      <c r="H22" s="256"/>
      <c r="I22" s="256"/>
      <c r="J22" s="256"/>
      <c r="K22" s="256"/>
      <c r="L22" s="256"/>
      <c r="M22" s="256"/>
      <c r="N22" s="256"/>
      <c r="O22" s="256"/>
      <c r="P22" s="256"/>
      <c r="Q22" s="256"/>
      <c r="R22" s="256"/>
      <c r="S22" s="256"/>
      <c r="T22" s="256"/>
      <c r="U22" s="256"/>
      <c r="V22" s="256"/>
      <c r="W22" s="256"/>
      <c r="X22" s="256"/>
      <c r="Y22" s="256"/>
      <c r="Z22" s="256"/>
      <c r="AA22" s="256"/>
      <c r="AB22" s="256"/>
      <c r="AC22" s="256"/>
      <c r="AD22" s="256"/>
      <c r="AE22" s="256"/>
      <c r="AF22" s="256"/>
      <c r="AG22" s="256"/>
      <c r="AH22" s="256"/>
      <c r="AI22" s="256"/>
      <c r="AJ22" s="256"/>
      <c r="AK22" s="256"/>
      <c r="AL22" s="256"/>
      <c r="AM22" s="256"/>
      <c r="AN22" s="256"/>
      <c r="AO22" s="256"/>
      <c r="AP22" s="256"/>
      <c r="AQ22" s="256"/>
      <c r="AR22" s="256"/>
      <c r="AS22" s="256"/>
      <c r="AT22" s="256"/>
      <c r="AU22" s="256"/>
      <c r="AV22" s="256"/>
      <c r="AW22" s="256"/>
      <c r="AX22" s="256"/>
      <c r="AY22" s="256"/>
      <c r="AZ22" s="256"/>
      <c r="BA22" s="256"/>
      <c r="BB22" s="256"/>
      <c r="BC22" s="256"/>
      <c r="BD22" s="256"/>
      <c r="BE22" s="256"/>
      <c r="BF22" s="256"/>
      <c r="BG22" s="256"/>
      <c r="BH22" s="256"/>
      <c r="BI22" s="256"/>
      <c r="BJ22" s="256"/>
      <c r="BK22" s="256"/>
      <c r="BL22" s="256"/>
      <c r="BM22" s="256"/>
      <c r="BN22" s="256"/>
      <c r="BO22" s="256"/>
      <c r="BP22" s="256"/>
      <c r="BQ22" s="256"/>
      <c r="BR22" s="256"/>
      <c r="BS22" s="256"/>
      <c r="BT22" s="256"/>
      <c r="BU22" s="256"/>
      <c r="BV22" s="256"/>
      <c r="BW22" s="256"/>
      <c r="BX22" s="256"/>
      <c r="BY22" s="256"/>
      <c r="BZ22" s="256"/>
      <c r="CA22" s="256"/>
      <c r="CB22" s="256"/>
      <c r="CC22" s="256"/>
      <c r="CD22" s="256"/>
      <c r="CE22" s="256"/>
      <c r="CF22" s="256"/>
      <c r="CG22" s="256"/>
      <c r="CH22" s="256"/>
      <c r="CI22" s="256"/>
      <c r="CJ22" s="256"/>
      <c r="CK22" s="256"/>
      <c r="CL22" s="256"/>
      <c r="CM22" s="256"/>
      <c r="CN22" s="256"/>
      <c r="CO22" s="256"/>
      <c r="CP22" s="256"/>
      <c r="CQ22" s="256"/>
      <c r="CR22" s="256"/>
      <c r="CS22" s="256"/>
      <c r="CT22" s="256"/>
      <c r="CU22" s="256"/>
      <c r="CV22" s="256"/>
      <c r="CW22" s="256"/>
      <c r="CX22" s="256"/>
      <c r="CY22" s="256"/>
      <c r="CZ22" s="256"/>
      <c r="DA22" s="256"/>
      <c r="DB22" s="256"/>
      <c r="DC22" s="256"/>
      <c r="DD22" s="256"/>
      <c r="DE22" s="256"/>
      <c r="DF22" s="256"/>
      <c r="DG22" s="256"/>
      <c r="DH22" s="256"/>
      <c r="DI22" s="256"/>
      <c r="DJ22" s="256"/>
      <c r="DK22" s="256"/>
      <c r="DL22" s="256"/>
      <c r="DM22" s="246">
        <v>0</v>
      </c>
      <c r="DN22" s="229">
        <v>6297</v>
      </c>
      <c r="DO22" s="229">
        <v>-162</v>
      </c>
      <c r="DP22" s="229">
        <v>-4747</v>
      </c>
      <c r="DQ22" s="243">
        <v>1388</v>
      </c>
      <c r="DR22" s="242" t="s">
        <v>313</v>
      </c>
      <c r="DS22" s="229" t="s">
        <v>313</v>
      </c>
      <c r="DT22" s="229">
        <v>2085</v>
      </c>
      <c r="DU22" s="229">
        <v>-4478</v>
      </c>
      <c r="DV22" s="243">
        <v>-2393</v>
      </c>
      <c r="DW22" s="242" t="s">
        <v>313</v>
      </c>
      <c r="DX22" s="229">
        <v>5717</v>
      </c>
      <c r="DY22" s="229">
        <v>-138</v>
      </c>
      <c r="DZ22" s="229">
        <v>-4150</v>
      </c>
      <c r="EA22" s="243">
        <v>1429</v>
      </c>
      <c r="EB22" s="242">
        <v>0</v>
      </c>
      <c r="EC22" s="229">
        <v>0</v>
      </c>
      <c r="ED22" s="229">
        <v>2123</v>
      </c>
      <c r="EE22" s="229">
        <v>-4115</v>
      </c>
      <c r="EF22" s="243">
        <v>-1992</v>
      </c>
      <c r="EG22" s="242">
        <v>0</v>
      </c>
      <c r="EH22" s="229">
        <v>5748</v>
      </c>
      <c r="EI22" s="229">
        <v>-104</v>
      </c>
      <c r="EJ22" s="229">
        <v>-3887</v>
      </c>
      <c r="EK22" s="243">
        <v>1757</v>
      </c>
      <c r="EL22" s="242">
        <v>0</v>
      </c>
      <c r="EM22" s="229">
        <v>0</v>
      </c>
      <c r="EN22" s="229">
        <v>2194</v>
      </c>
      <c r="EO22" s="229">
        <v>-3865</v>
      </c>
      <c r="EP22" s="243">
        <v>-1671</v>
      </c>
      <c r="EQ22" s="242">
        <v>0</v>
      </c>
      <c r="ER22" s="229">
        <v>6641</v>
      </c>
      <c r="ES22" s="229">
        <v>-96</v>
      </c>
      <c r="ET22" s="229">
        <v>-4136</v>
      </c>
      <c r="EU22" s="229">
        <v>0</v>
      </c>
      <c r="EV22" s="229">
        <v>0</v>
      </c>
      <c r="EW22" s="243">
        <v>2409</v>
      </c>
      <c r="EX22" s="242">
        <v>0</v>
      </c>
      <c r="EY22" s="229">
        <v>0</v>
      </c>
      <c r="EZ22" s="229">
        <v>2544</v>
      </c>
      <c r="FA22" s="229">
        <v>-4015</v>
      </c>
      <c r="FB22" s="229">
        <v>0</v>
      </c>
      <c r="FC22" s="229">
        <v>0</v>
      </c>
      <c r="FD22" s="243">
        <v>-1471</v>
      </c>
      <c r="FE22" s="242" t="s">
        <v>313</v>
      </c>
      <c r="FF22" s="229">
        <v>7379</v>
      </c>
      <c r="FG22" s="229">
        <v>-88</v>
      </c>
      <c r="FH22" s="229">
        <v>-4295</v>
      </c>
      <c r="FI22" s="229" t="s">
        <v>313</v>
      </c>
      <c r="FJ22" s="229" t="s">
        <v>313</v>
      </c>
      <c r="FK22" s="243">
        <v>2996</v>
      </c>
    </row>
    <row r="23" spans="1:167">
      <c r="A23" s="225" t="s">
        <v>1071</v>
      </c>
      <c r="B23" s="256"/>
      <c r="C23" s="256"/>
      <c r="D23" s="256"/>
      <c r="E23" s="256"/>
      <c r="F23" s="256"/>
      <c r="G23" s="256"/>
      <c r="H23" s="256"/>
      <c r="I23" s="256"/>
      <c r="J23" s="256"/>
      <c r="K23" s="256"/>
      <c r="L23" s="256"/>
      <c r="M23" s="256"/>
      <c r="N23" s="256"/>
      <c r="O23" s="256"/>
      <c r="P23" s="256"/>
      <c r="Q23" s="256"/>
      <c r="R23" s="256"/>
      <c r="S23" s="256"/>
      <c r="T23" s="256"/>
      <c r="U23" s="256"/>
      <c r="V23" s="256"/>
      <c r="W23" s="256"/>
      <c r="X23" s="256"/>
      <c r="Y23" s="256"/>
      <c r="Z23" s="256"/>
      <c r="AA23" s="256"/>
      <c r="AB23" s="256"/>
      <c r="AC23" s="256"/>
      <c r="AD23" s="256"/>
      <c r="AE23" s="256"/>
      <c r="AF23" s="256"/>
      <c r="AG23" s="256"/>
      <c r="AH23" s="256"/>
      <c r="AI23" s="256"/>
      <c r="AJ23" s="256"/>
      <c r="AK23" s="256"/>
      <c r="AL23" s="256"/>
      <c r="AM23" s="256"/>
      <c r="AN23" s="256"/>
      <c r="AO23" s="256"/>
      <c r="AP23" s="256"/>
      <c r="AQ23" s="256"/>
      <c r="AR23" s="256"/>
      <c r="AS23" s="256"/>
      <c r="AT23" s="256"/>
      <c r="AU23" s="256"/>
      <c r="AV23" s="256"/>
      <c r="AW23" s="256"/>
      <c r="AX23" s="256"/>
      <c r="AY23" s="256"/>
      <c r="AZ23" s="256"/>
      <c r="BA23" s="256"/>
      <c r="BB23" s="256"/>
      <c r="BC23" s="256"/>
      <c r="BD23" s="256"/>
      <c r="BE23" s="256"/>
      <c r="BF23" s="256"/>
      <c r="BG23" s="256"/>
      <c r="BH23" s="256"/>
      <c r="BI23" s="256"/>
      <c r="BJ23" s="256"/>
      <c r="BK23" s="256"/>
      <c r="BL23" s="256"/>
      <c r="BM23" s="256"/>
      <c r="BN23" s="256"/>
      <c r="BO23" s="256"/>
      <c r="BP23" s="256"/>
      <c r="BQ23" s="256"/>
      <c r="BR23" s="256"/>
      <c r="BS23" s="256"/>
      <c r="BT23" s="256"/>
      <c r="BU23" s="256"/>
      <c r="BV23" s="256"/>
      <c r="BW23" s="256"/>
      <c r="BX23" s="256"/>
      <c r="BY23" s="256"/>
      <c r="BZ23" s="256"/>
      <c r="CA23" s="256"/>
      <c r="CB23" s="256"/>
      <c r="CC23" s="256"/>
      <c r="CD23" s="256"/>
      <c r="CE23" s="256"/>
      <c r="CF23" s="256"/>
      <c r="CG23" s="256"/>
      <c r="CH23" s="256"/>
      <c r="CI23" s="256"/>
      <c r="CJ23" s="256"/>
      <c r="CK23" s="256"/>
      <c r="CL23" s="256"/>
      <c r="CM23" s="256"/>
      <c r="CN23" s="256"/>
      <c r="CO23" s="256"/>
      <c r="CP23" s="256"/>
      <c r="CQ23" s="256"/>
      <c r="CR23" s="256"/>
      <c r="CS23" s="256"/>
      <c r="CT23" s="256"/>
      <c r="CU23" s="256"/>
      <c r="CV23" s="256"/>
      <c r="CW23" s="256"/>
      <c r="CX23" s="256"/>
      <c r="CY23" s="256"/>
      <c r="CZ23" s="256"/>
      <c r="DA23" s="256"/>
      <c r="DB23" s="256"/>
      <c r="DC23" s="256"/>
      <c r="DD23" s="256"/>
      <c r="DE23" s="256"/>
      <c r="DF23" s="256"/>
      <c r="DG23" s="256"/>
      <c r="DH23" s="256"/>
      <c r="DI23" s="256"/>
      <c r="DJ23" s="256"/>
      <c r="DK23" s="256"/>
      <c r="DL23" s="256"/>
      <c r="DM23" s="246">
        <v>0</v>
      </c>
      <c r="DN23" s="229">
        <v>0</v>
      </c>
      <c r="DO23" s="229">
        <v>0</v>
      </c>
      <c r="DP23" s="229">
        <v>314447</v>
      </c>
      <c r="DQ23" s="243">
        <v>314447</v>
      </c>
      <c r="DR23" s="242" t="s">
        <v>313</v>
      </c>
      <c r="DS23" s="229" t="s">
        <v>313</v>
      </c>
      <c r="DT23" s="229" t="s">
        <v>313</v>
      </c>
      <c r="DU23" s="229">
        <v>327261</v>
      </c>
      <c r="DV23" s="243">
        <v>327261</v>
      </c>
      <c r="DW23" s="242" t="s">
        <v>313</v>
      </c>
      <c r="DX23" s="229" t="s">
        <v>313</v>
      </c>
      <c r="DY23" s="229" t="s">
        <v>313</v>
      </c>
      <c r="DZ23" s="229">
        <v>340379</v>
      </c>
      <c r="EA23" s="243">
        <v>340379</v>
      </c>
      <c r="EB23" s="242">
        <v>0</v>
      </c>
      <c r="EC23" s="229">
        <v>0</v>
      </c>
      <c r="ED23" s="229">
        <v>0</v>
      </c>
      <c r="EE23" s="229">
        <v>354637</v>
      </c>
      <c r="EF23" s="243">
        <v>354637</v>
      </c>
      <c r="EG23" s="242">
        <v>0</v>
      </c>
      <c r="EH23" s="229">
        <v>0</v>
      </c>
      <c r="EI23" s="229">
        <v>0</v>
      </c>
      <c r="EJ23" s="229">
        <v>367738</v>
      </c>
      <c r="EK23" s="243">
        <v>367738</v>
      </c>
      <c r="EL23" s="242">
        <v>0</v>
      </c>
      <c r="EM23" s="229">
        <v>0</v>
      </c>
      <c r="EN23" s="229">
        <v>0</v>
      </c>
      <c r="EO23" s="229">
        <v>380533</v>
      </c>
      <c r="EP23" s="243">
        <v>380533</v>
      </c>
      <c r="EQ23" s="242">
        <v>0</v>
      </c>
      <c r="ER23" s="229">
        <v>0</v>
      </c>
      <c r="ES23" s="229">
        <v>0</v>
      </c>
      <c r="ET23" s="229">
        <v>0</v>
      </c>
      <c r="EU23" s="229">
        <v>0</v>
      </c>
      <c r="EV23" s="229">
        <v>393528</v>
      </c>
      <c r="EW23" s="243">
        <v>393528</v>
      </c>
      <c r="EX23" s="242">
        <v>0</v>
      </c>
      <c r="EY23" s="229">
        <v>0</v>
      </c>
      <c r="EZ23" s="229">
        <v>0</v>
      </c>
      <c r="FA23" s="229">
        <v>0</v>
      </c>
      <c r="FB23" s="229">
        <v>0</v>
      </c>
      <c r="FC23" s="229">
        <v>407323</v>
      </c>
      <c r="FD23" s="243">
        <v>407323</v>
      </c>
      <c r="FE23" s="242" t="s">
        <v>313</v>
      </c>
      <c r="FF23" s="229" t="s">
        <v>313</v>
      </c>
      <c r="FG23" s="229" t="s">
        <v>313</v>
      </c>
      <c r="FH23" s="229" t="s">
        <v>313</v>
      </c>
      <c r="FI23" s="229" t="s">
        <v>313</v>
      </c>
      <c r="FJ23" s="229">
        <v>421812</v>
      </c>
      <c r="FK23" s="243">
        <v>421812</v>
      </c>
    </row>
    <row r="24" spans="1:167">
      <c r="A24" s="224" t="s">
        <v>133</v>
      </c>
      <c r="B24" s="256"/>
      <c r="C24" s="256"/>
      <c r="D24" s="256"/>
      <c r="E24" s="256"/>
      <c r="F24" s="256"/>
      <c r="G24" s="256"/>
      <c r="H24" s="256"/>
      <c r="I24" s="256"/>
      <c r="J24" s="256"/>
      <c r="K24" s="256"/>
      <c r="L24" s="256"/>
      <c r="M24" s="256"/>
      <c r="N24" s="256"/>
      <c r="O24" s="256"/>
      <c r="P24" s="256"/>
      <c r="Q24" s="256"/>
      <c r="R24" s="256"/>
      <c r="S24" s="256"/>
      <c r="T24" s="256"/>
      <c r="U24" s="256"/>
      <c r="V24" s="256"/>
      <c r="W24" s="256"/>
      <c r="X24" s="256"/>
      <c r="Y24" s="256"/>
      <c r="Z24" s="256"/>
      <c r="AA24" s="256"/>
      <c r="AB24" s="256"/>
      <c r="AC24" s="256"/>
      <c r="AD24" s="256"/>
      <c r="AE24" s="256"/>
      <c r="AF24" s="256"/>
      <c r="AG24" s="256"/>
      <c r="AH24" s="256"/>
      <c r="AI24" s="256"/>
      <c r="AJ24" s="256"/>
      <c r="AK24" s="256"/>
      <c r="AL24" s="256"/>
      <c r="AM24" s="256"/>
      <c r="AN24" s="256"/>
      <c r="AO24" s="256"/>
      <c r="AP24" s="256"/>
      <c r="AQ24" s="256"/>
      <c r="AR24" s="256"/>
      <c r="AS24" s="256"/>
      <c r="AT24" s="256"/>
      <c r="AU24" s="256"/>
      <c r="AV24" s="256"/>
      <c r="AW24" s="256"/>
      <c r="AX24" s="256"/>
      <c r="AY24" s="256"/>
      <c r="AZ24" s="256"/>
      <c r="BA24" s="256"/>
      <c r="BB24" s="256"/>
      <c r="BC24" s="256"/>
      <c r="BD24" s="256"/>
      <c r="BE24" s="256"/>
      <c r="BF24" s="256"/>
      <c r="BG24" s="256"/>
      <c r="BH24" s="256"/>
      <c r="BI24" s="256"/>
      <c r="BJ24" s="256"/>
      <c r="BK24" s="256"/>
      <c r="BL24" s="256"/>
      <c r="BM24" s="256"/>
      <c r="BN24" s="256"/>
      <c r="BO24" s="256"/>
      <c r="BP24" s="256"/>
      <c r="BQ24" s="256"/>
      <c r="BR24" s="256"/>
      <c r="BS24" s="256"/>
      <c r="BT24" s="256"/>
      <c r="BU24" s="256"/>
      <c r="BV24" s="256"/>
      <c r="BW24" s="256"/>
      <c r="BX24" s="256"/>
      <c r="BY24" s="256"/>
      <c r="BZ24" s="256"/>
      <c r="CA24" s="256"/>
      <c r="CB24" s="256"/>
      <c r="CC24" s="256"/>
      <c r="CD24" s="256"/>
      <c r="CE24" s="256"/>
      <c r="CF24" s="256"/>
      <c r="CG24" s="256"/>
      <c r="CH24" s="256"/>
      <c r="CI24" s="256"/>
      <c r="CJ24" s="256"/>
      <c r="CK24" s="256"/>
      <c r="CL24" s="256"/>
      <c r="CM24" s="256"/>
      <c r="CN24" s="256"/>
      <c r="CO24" s="256"/>
      <c r="CP24" s="256"/>
      <c r="CQ24" s="256"/>
      <c r="CR24" s="256"/>
      <c r="CS24" s="256"/>
      <c r="CT24" s="256"/>
      <c r="CU24" s="256"/>
      <c r="CV24" s="256"/>
      <c r="CW24" s="256"/>
      <c r="CX24" s="256"/>
      <c r="CY24" s="256"/>
      <c r="CZ24" s="256"/>
      <c r="DA24" s="256"/>
      <c r="DB24" s="256"/>
      <c r="DC24" s="256"/>
      <c r="DD24" s="256"/>
      <c r="DE24" s="256"/>
      <c r="DF24" s="256"/>
      <c r="DG24" s="256"/>
      <c r="DH24" s="256"/>
      <c r="DI24" s="256"/>
      <c r="DJ24" s="256"/>
      <c r="DK24" s="256"/>
      <c r="DL24" s="256"/>
      <c r="DM24" s="254">
        <v>0</v>
      </c>
      <c r="DN24" s="255">
        <v>47572</v>
      </c>
      <c r="DO24" s="255">
        <v>37062</v>
      </c>
      <c r="DP24" s="255">
        <v>1400194</v>
      </c>
      <c r="DQ24" s="259">
        <v>1484828</v>
      </c>
      <c r="DR24" s="254" t="s">
        <v>313</v>
      </c>
      <c r="DS24" s="255" t="s">
        <v>313</v>
      </c>
      <c r="DT24" s="255">
        <v>74166</v>
      </c>
      <c r="DU24" s="255">
        <v>1398726</v>
      </c>
      <c r="DV24" s="259">
        <v>1472892</v>
      </c>
      <c r="DW24" s="254" t="s">
        <v>313</v>
      </c>
      <c r="DX24" s="255">
        <v>43740</v>
      </c>
      <c r="DY24" s="255">
        <v>33421</v>
      </c>
      <c r="DZ24" s="255">
        <v>1345222</v>
      </c>
      <c r="EA24" s="259">
        <v>1422383</v>
      </c>
      <c r="EB24" s="254">
        <v>0</v>
      </c>
      <c r="EC24" s="255">
        <v>0</v>
      </c>
      <c r="ED24" s="255">
        <v>72248</v>
      </c>
      <c r="EE24" s="255">
        <v>1387015</v>
      </c>
      <c r="EF24" s="259">
        <v>1459263</v>
      </c>
      <c r="EG24" s="254">
        <v>0</v>
      </c>
      <c r="EH24" s="255">
        <v>19467</v>
      </c>
      <c r="EI24" s="255">
        <v>37400</v>
      </c>
      <c r="EJ24" s="255">
        <v>1761556</v>
      </c>
      <c r="EK24" s="259">
        <v>1818423</v>
      </c>
      <c r="EL24" s="254">
        <v>0</v>
      </c>
      <c r="EM24" s="255">
        <v>0</v>
      </c>
      <c r="EN24" s="255">
        <v>71819</v>
      </c>
      <c r="EO24" s="255">
        <v>1799858</v>
      </c>
      <c r="EP24" s="259">
        <v>1871677</v>
      </c>
      <c r="EQ24" s="254">
        <v>0</v>
      </c>
      <c r="ER24" s="255">
        <v>50736</v>
      </c>
      <c r="ES24" s="255">
        <v>37198</v>
      </c>
      <c r="ET24" s="255">
        <v>1595402</v>
      </c>
      <c r="EU24" s="255">
        <v>0</v>
      </c>
      <c r="EV24" s="255">
        <v>393528</v>
      </c>
      <c r="EW24" s="259">
        <v>2076864</v>
      </c>
      <c r="EX24" s="254">
        <v>0</v>
      </c>
      <c r="EY24" s="255">
        <v>0</v>
      </c>
      <c r="EZ24" s="255">
        <v>37426</v>
      </c>
      <c r="FA24" s="255">
        <v>1607748</v>
      </c>
      <c r="FB24" s="255">
        <v>0</v>
      </c>
      <c r="FC24" s="255">
        <v>407323</v>
      </c>
      <c r="FD24" s="259">
        <v>2052497</v>
      </c>
      <c r="FE24" s="254" t="s">
        <v>313</v>
      </c>
      <c r="FF24" s="255">
        <v>54815</v>
      </c>
      <c r="FG24" s="255">
        <v>42321</v>
      </c>
      <c r="FH24" s="255">
        <v>1783578</v>
      </c>
      <c r="FI24" s="255" t="s">
        <v>313</v>
      </c>
      <c r="FJ24" s="255">
        <v>421812</v>
      </c>
      <c r="FK24" s="259">
        <v>2302526</v>
      </c>
    </row>
    <row r="25" spans="1:167" ht="304.5">
      <c r="A25" s="226" t="s">
        <v>1072</v>
      </c>
    </row>
  </sheetData>
  <mergeCells count="167">
    <mergeCell ref="FE3:FE4"/>
    <mergeCell ref="FF3:FF4"/>
    <mergeCell ref="FG3:FG4"/>
    <mergeCell ref="FH3:FH4"/>
    <mergeCell ref="FI3:FI4"/>
    <mergeCell ref="FJ3:FJ4"/>
    <mergeCell ref="FK3:FK4"/>
    <mergeCell ref="EX3:EX4"/>
    <mergeCell ref="EY3:EY4"/>
    <mergeCell ref="EZ3:EZ4"/>
    <mergeCell ref="FA3:FA4"/>
    <mergeCell ref="FB3:FB4"/>
    <mergeCell ref="FC3:FC4"/>
    <mergeCell ref="FD3:FD4"/>
    <mergeCell ref="EW3:EW4"/>
    <mergeCell ref="ET3:ET4"/>
    <mergeCell ref="EU3:EU4"/>
    <mergeCell ref="EL3:EL4"/>
    <mergeCell ref="EM3:EM4"/>
    <mergeCell ref="EN3:EN4"/>
    <mergeCell ref="EO3:EO4"/>
    <mergeCell ref="EP3:EP4"/>
    <mergeCell ref="DW3:DW4"/>
    <mergeCell ref="DX3:DX4"/>
    <mergeCell ref="DY3:DY4"/>
    <mergeCell ref="DZ3:DZ4"/>
    <mergeCell ref="EA3:EA4"/>
    <mergeCell ref="EB3:EB4"/>
    <mergeCell ref="EC3:EC4"/>
    <mergeCell ref="ED3:ED4"/>
    <mergeCell ref="EE3:EE4"/>
    <mergeCell ref="EF3:EF4"/>
    <mergeCell ref="EQ3:EQ4"/>
    <mergeCell ref="ER3:ER4"/>
    <mergeCell ref="ES3:ES4"/>
    <mergeCell ref="EV3:EV4"/>
    <mergeCell ref="DB3:DB4"/>
    <mergeCell ref="DC3:DC4"/>
    <mergeCell ref="DD3:DD4"/>
    <mergeCell ref="DE3:DE4"/>
    <mergeCell ref="DF3:DF4"/>
    <mergeCell ref="DG3:DG4"/>
    <mergeCell ref="DK3:DK4"/>
    <mergeCell ref="DL3:DL4"/>
    <mergeCell ref="DH3:DH4"/>
    <mergeCell ref="DI3:DI4"/>
    <mergeCell ref="DJ3:DJ4"/>
    <mergeCell ref="CV3:CV4"/>
    <mergeCell ref="CW3:CW4"/>
    <mergeCell ref="CX3:CX4"/>
    <mergeCell ref="CY3:CY4"/>
    <mergeCell ref="CZ3:CZ4"/>
    <mergeCell ref="DA3:DA4"/>
    <mergeCell ref="CP3:CP4"/>
    <mergeCell ref="CQ3:CQ4"/>
    <mergeCell ref="CR3:CR4"/>
    <mergeCell ref="CS3:CS4"/>
    <mergeCell ref="CT3:CT4"/>
    <mergeCell ref="CU3:CU4"/>
    <mergeCell ref="CJ3:CJ4"/>
    <mergeCell ref="CK3:CK4"/>
    <mergeCell ref="CL3:CL4"/>
    <mergeCell ref="CM3:CM4"/>
    <mergeCell ref="CN3:CN4"/>
    <mergeCell ref="CO3:CO4"/>
    <mergeCell ref="CD3:CD4"/>
    <mergeCell ref="CE3:CE4"/>
    <mergeCell ref="CF3:CF4"/>
    <mergeCell ref="CG3:CG4"/>
    <mergeCell ref="CH3:CH4"/>
    <mergeCell ref="CI3:CI4"/>
    <mergeCell ref="BT3:BT4"/>
    <mergeCell ref="BU3:BU4"/>
    <mergeCell ref="BV3:BV4"/>
    <mergeCell ref="BW3:BW4"/>
    <mergeCell ref="BX3:BX4"/>
    <mergeCell ref="CC3:CC4"/>
    <mergeCell ref="BY3:BY4"/>
    <mergeCell ref="BZ3:BZ4"/>
    <mergeCell ref="CA3:CA4"/>
    <mergeCell ref="CB3:CB4"/>
    <mergeCell ref="BN3:BN4"/>
    <mergeCell ref="BO3:BO4"/>
    <mergeCell ref="BP3:BP4"/>
    <mergeCell ref="BQ3:BQ4"/>
    <mergeCell ref="BR3:BR4"/>
    <mergeCell ref="BS3:BS4"/>
    <mergeCell ref="BH3:BH4"/>
    <mergeCell ref="BI3:BI4"/>
    <mergeCell ref="BJ3:BJ4"/>
    <mergeCell ref="BK3:BK4"/>
    <mergeCell ref="BL3:BL4"/>
    <mergeCell ref="BM3:BM4"/>
    <mergeCell ref="AM3:AM4"/>
    <mergeCell ref="AN3:AN4"/>
    <mergeCell ref="AO3:AO4"/>
    <mergeCell ref="BB3:BB4"/>
    <mergeCell ref="BC3:BC4"/>
    <mergeCell ref="BD3:BD4"/>
    <mergeCell ref="BE3:BE4"/>
    <mergeCell ref="BF3:BF4"/>
    <mergeCell ref="BG3:BG4"/>
    <mergeCell ref="AV3:AV4"/>
    <mergeCell ref="AW3:AW4"/>
    <mergeCell ref="AX3:AX4"/>
    <mergeCell ref="AY3:AY4"/>
    <mergeCell ref="AZ3:AZ4"/>
    <mergeCell ref="BA3:BA4"/>
    <mergeCell ref="A3:A4"/>
    <mergeCell ref="B3:B4"/>
    <mergeCell ref="C3:C4"/>
    <mergeCell ref="D3:D4"/>
    <mergeCell ref="E3:E4"/>
    <mergeCell ref="F3:F4"/>
    <mergeCell ref="K3:K4"/>
    <mergeCell ref="G3:G4"/>
    <mergeCell ref="H3:H4"/>
    <mergeCell ref="I3:I4"/>
    <mergeCell ref="J3:J4"/>
    <mergeCell ref="L3:L4"/>
    <mergeCell ref="M3:M4"/>
    <mergeCell ref="DR3:DR4"/>
    <mergeCell ref="DS3:DS4"/>
    <mergeCell ref="DT3:DT4"/>
    <mergeCell ref="DU3:DU4"/>
    <mergeCell ref="DV3:DV4"/>
    <mergeCell ref="DM3:DM4"/>
    <mergeCell ref="DN3:DN4"/>
    <mergeCell ref="DO3:DO4"/>
    <mergeCell ref="DP3:DP4"/>
    <mergeCell ref="DQ3:DQ4"/>
    <mergeCell ref="N3:N4"/>
    <mergeCell ref="O3:O4"/>
    <mergeCell ref="P3:P4"/>
    <mergeCell ref="Q3:Q4"/>
    <mergeCell ref="R3:R4"/>
    <mergeCell ref="S3:S4"/>
    <mergeCell ref="T3:T4"/>
    <mergeCell ref="AI3:AI4"/>
    <mergeCell ref="X3:X4"/>
    <mergeCell ref="Y3:Y4"/>
    <mergeCell ref="Z3:Z4"/>
    <mergeCell ref="AA3:AA4"/>
    <mergeCell ref="U3:U4"/>
    <mergeCell ref="V3:V4"/>
    <mergeCell ref="W3:W4"/>
    <mergeCell ref="EG3:EG4"/>
    <mergeCell ref="EH3:EH4"/>
    <mergeCell ref="EI3:EI4"/>
    <mergeCell ref="EJ3:EJ4"/>
    <mergeCell ref="EK3:EK4"/>
    <mergeCell ref="AB3:AB4"/>
    <mergeCell ref="AC3:AC4"/>
    <mergeCell ref="AP3:AP4"/>
    <mergeCell ref="AQ3:AQ4"/>
    <mergeCell ref="AG3:AG4"/>
    <mergeCell ref="AH3:AH4"/>
    <mergeCell ref="AD3:AD4"/>
    <mergeCell ref="AE3:AE4"/>
    <mergeCell ref="AF3:AF4"/>
    <mergeCell ref="AR3:AR4"/>
    <mergeCell ref="AS3:AS4"/>
    <mergeCell ref="AT3:AT4"/>
    <mergeCell ref="AU3:AU4"/>
    <mergeCell ref="AJ3:AJ4"/>
    <mergeCell ref="AK3:AK4"/>
    <mergeCell ref="AL3:AL4"/>
  </mergeCells>
  <hyperlinks>
    <hyperlink ref="A1" location="Index!A1" display="Index" xr:uid="{00000000-0004-0000-0800-000000000000}"/>
  </hyperlinks>
  <pageMargins left="0.511811024" right="0.511811024" top="0.78740157499999996" bottom="0.78740157499999996" header="0.31496062000000002" footer="0.31496062000000002"/>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0050"/>
  </sheetPr>
  <dimension ref="A1:AQ7"/>
  <sheetViews>
    <sheetView zoomScaleNormal="100" workbookViewId="0">
      <pane xSplit="1" topLeftCell="AF1" activePane="topRight" state="frozen"/>
      <selection pane="topRight" activeCell="AG12" sqref="AG12"/>
    </sheetView>
  </sheetViews>
  <sheetFormatPr defaultRowHeight="15"/>
  <cols>
    <col min="1" max="1" width="72.42578125" customWidth="1"/>
    <col min="2" max="2" width="13.140625" customWidth="1"/>
    <col min="3" max="10" width="13.28515625" customWidth="1"/>
    <col min="11" max="16" width="13.42578125" customWidth="1"/>
    <col min="17" max="27" width="12" bestFit="1" customWidth="1"/>
    <col min="28" max="28" width="12" customWidth="1"/>
    <col min="29" max="35" width="12" bestFit="1" customWidth="1"/>
    <col min="36" max="36" width="12" customWidth="1"/>
    <col min="37" max="43" width="12" bestFit="1" customWidth="1"/>
  </cols>
  <sheetData>
    <row r="1" spans="1:43" ht="57" customHeight="1">
      <c r="A1" s="145" t="s">
        <v>379</v>
      </c>
      <c r="B1" s="145"/>
      <c r="C1" s="135"/>
      <c r="H1" s="135"/>
      <c r="J1" s="135"/>
      <c r="L1" s="135"/>
      <c r="M1" s="135"/>
      <c r="N1" s="135"/>
      <c r="O1" s="135"/>
      <c r="P1" s="135"/>
      <c r="S1" s="135"/>
    </row>
    <row r="2" spans="1:43">
      <c r="A2" s="144" t="s">
        <v>590</v>
      </c>
      <c r="B2" s="142" t="s">
        <v>332</v>
      </c>
      <c r="C2" s="142" t="s">
        <v>333</v>
      </c>
      <c r="D2" s="142" t="s">
        <v>334</v>
      </c>
      <c r="E2" s="142" t="s">
        <v>336</v>
      </c>
      <c r="F2" s="142" t="s">
        <v>337</v>
      </c>
      <c r="G2" s="142" t="s">
        <v>338</v>
      </c>
      <c r="H2" s="142" t="s">
        <v>339</v>
      </c>
      <c r="I2" s="142" t="s">
        <v>342</v>
      </c>
      <c r="J2" s="142" t="s">
        <v>344</v>
      </c>
      <c r="K2" s="142" t="s">
        <v>345</v>
      </c>
      <c r="L2" s="142" t="s">
        <v>346</v>
      </c>
      <c r="M2" s="142" t="s">
        <v>348</v>
      </c>
      <c r="N2" s="142" t="s">
        <v>350</v>
      </c>
      <c r="O2" s="142" t="s">
        <v>351</v>
      </c>
      <c r="P2" s="142" t="s">
        <v>352</v>
      </c>
      <c r="Q2" s="142" t="s">
        <v>353</v>
      </c>
      <c r="R2" s="142" t="s">
        <v>355</v>
      </c>
      <c r="S2" s="142" t="s">
        <v>356</v>
      </c>
      <c r="T2" s="142" t="s">
        <v>357</v>
      </c>
      <c r="U2" s="142" t="s">
        <v>358</v>
      </c>
      <c r="V2" s="142" t="s">
        <v>360</v>
      </c>
      <c r="W2" s="142" t="s">
        <v>377</v>
      </c>
      <c r="X2" s="142" t="s">
        <v>908</v>
      </c>
      <c r="Y2" s="184" t="s">
        <v>1060</v>
      </c>
      <c r="Z2" s="184" t="s">
        <v>1078</v>
      </c>
      <c r="AA2" s="184" t="s">
        <v>1144</v>
      </c>
      <c r="AB2" s="184" t="s">
        <v>1155</v>
      </c>
      <c r="AC2" s="184" t="s">
        <v>1174</v>
      </c>
      <c r="AD2" s="184" t="s">
        <v>1171</v>
      </c>
      <c r="AE2" s="184" t="s">
        <v>1178</v>
      </c>
      <c r="AF2" s="184" t="s">
        <v>1203</v>
      </c>
      <c r="AG2" s="184" t="s">
        <v>1213</v>
      </c>
    </row>
    <row r="3" spans="1:43" s="38" customFormat="1">
      <c r="A3" s="134" t="s">
        <v>591</v>
      </c>
      <c r="B3" s="229">
        <v>3677337</v>
      </c>
      <c r="C3" s="229">
        <v>3806386</v>
      </c>
      <c r="D3" s="229">
        <v>3830325</v>
      </c>
      <c r="E3" s="229">
        <v>3962032</v>
      </c>
      <c r="F3" s="229">
        <v>4398385</v>
      </c>
      <c r="G3" s="229">
        <v>4725835</v>
      </c>
      <c r="H3" s="229">
        <v>3200053</v>
      </c>
      <c r="I3" s="229">
        <v>3739421</v>
      </c>
      <c r="J3" s="229">
        <v>4060920</v>
      </c>
      <c r="K3" s="229">
        <v>5225522</v>
      </c>
      <c r="L3" s="229">
        <v>5583550</v>
      </c>
      <c r="M3" s="229">
        <v>5916730</v>
      </c>
      <c r="N3" s="229">
        <v>5942731</v>
      </c>
      <c r="O3" s="229">
        <v>6431117</v>
      </c>
      <c r="P3" s="229">
        <v>6618063</v>
      </c>
      <c r="Q3" s="229">
        <v>6655299</v>
      </c>
      <c r="R3" s="229">
        <v>7642496</v>
      </c>
      <c r="S3" s="229">
        <v>8174813</v>
      </c>
      <c r="T3" s="229">
        <v>8347627</v>
      </c>
      <c r="U3" s="229">
        <v>8584162</v>
      </c>
      <c r="V3" s="229">
        <v>6793952</v>
      </c>
      <c r="W3" s="229">
        <v>7418807</v>
      </c>
      <c r="X3" s="229">
        <v>8205383</v>
      </c>
      <c r="Y3" s="229">
        <v>8909298</v>
      </c>
      <c r="Z3" s="229">
        <v>8548929</v>
      </c>
      <c r="AA3" s="229">
        <v>8766511</v>
      </c>
      <c r="AB3" s="229">
        <v>9071700</v>
      </c>
      <c r="AC3" s="229">
        <v>9372785</v>
      </c>
      <c r="AD3" s="229">
        <v>5925052</v>
      </c>
      <c r="AE3" s="229">
        <v>5594955</v>
      </c>
      <c r="AF3" s="229">
        <v>5611497</v>
      </c>
      <c r="AG3" s="229">
        <v>4861110</v>
      </c>
      <c r="AH3" s="36"/>
      <c r="AI3" s="36"/>
      <c r="AJ3" s="36"/>
      <c r="AK3" s="36"/>
      <c r="AL3" s="36"/>
      <c r="AM3" s="36"/>
      <c r="AN3" s="36"/>
      <c r="AO3" s="36"/>
      <c r="AP3" s="36"/>
      <c r="AQ3" s="36"/>
    </row>
    <row r="4" spans="1:43" s="38" customFormat="1">
      <c r="A4" s="134" t="s">
        <v>592</v>
      </c>
      <c r="B4" s="229">
        <v>1143067</v>
      </c>
      <c r="C4" s="229">
        <v>1204327</v>
      </c>
      <c r="D4" s="229">
        <v>1255224</v>
      </c>
      <c r="E4" s="229">
        <v>1245217</v>
      </c>
      <c r="F4" s="229">
        <v>482853</v>
      </c>
      <c r="G4" s="229">
        <v>388387</v>
      </c>
      <c r="H4" s="229">
        <v>344311</v>
      </c>
      <c r="I4" s="229">
        <v>289903</v>
      </c>
      <c r="J4" s="229">
        <v>2413</v>
      </c>
      <c r="K4" s="229">
        <v>2393</v>
      </c>
      <c r="L4" s="229">
        <v>2538</v>
      </c>
      <c r="M4" s="229">
        <v>2662</v>
      </c>
      <c r="N4" s="229">
        <v>2109</v>
      </c>
      <c r="O4" s="229">
        <v>2620</v>
      </c>
      <c r="P4" s="229">
        <v>2476</v>
      </c>
      <c r="Q4" s="229">
        <v>2459</v>
      </c>
      <c r="R4" s="229">
        <v>2454</v>
      </c>
      <c r="S4" s="229">
        <v>3931</v>
      </c>
      <c r="T4" s="229">
        <v>6351</v>
      </c>
      <c r="U4" s="229">
        <v>16268</v>
      </c>
      <c r="V4" s="229">
        <v>18033</v>
      </c>
      <c r="W4" s="229">
        <v>22641</v>
      </c>
      <c r="X4" s="229">
        <v>48895</v>
      </c>
      <c r="Y4" s="229">
        <v>52979</v>
      </c>
      <c r="Z4" s="229">
        <v>55088</v>
      </c>
      <c r="AA4" s="229">
        <v>56408</v>
      </c>
      <c r="AB4" s="229">
        <v>56330</v>
      </c>
      <c r="AC4" s="229">
        <v>53998</v>
      </c>
      <c r="AD4" s="229">
        <v>11615845</v>
      </c>
      <c r="AE4" s="229">
        <v>17373797</v>
      </c>
      <c r="AF4" s="229">
        <v>17855704</v>
      </c>
      <c r="AG4" s="229">
        <v>18350048</v>
      </c>
      <c r="AH4" s="36"/>
      <c r="AI4" s="36"/>
      <c r="AJ4" s="36"/>
      <c r="AK4" s="36"/>
      <c r="AL4" s="36"/>
      <c r="AM4" s="36"/>
      <c r="AN4" s="36"/>
      <c r="AO4" s="36"/>
      <c r="AP4" s="36"/>
      <c r="AQ4" s="36"/>
    </row>
    <row r="5" spans="1:43" s="38" customFormat="1">
      <c r="A5" s="134" t="s">
        <v>593</v>
      </c>
      <c r="B5" s="229">
        <v>17132036</v>
      </c>
      <c r="C5" s="229">
        <v>17526482</v>
      </c>
      <c r="D5" s="229">
        <v>16560773</v>
      </c>
      <c r="E5" s="229">
        <v>18876433</v>
      </c>
      <c r="F5" s="229">
        <v>16544287</v>
      </c>
      <c r="G5" s="229">
        <v>19413950</v>
      </c>
      <c r="H5" s="229">
        <v>14346258</v>
      </c>
      <c r="I5" s="229">
        <v>16364035</v>
      </c>
      <c r="J5" s="229">
        <v>14896870</v>
      </c>
      <c r="K5" s="229">
        <v>15732867</v>
      </c>
      <c r="L5" s="229">
        <v>16877419</v>
      </c>
      <c r="M5" s="229">
        <v>18880890</v>
      </c>
      <c r="N5" s="229">
        <v>19066818</v>
      </c>
      <c r="O5" s="229">
        <v>19846342</v>
      </c>
      <c r="P5" s="229">
        <v>24419155</v>
      </c>
      <c r="Q5" s="229">
        <v>24987444</v>
      </c>
      <c r="R5" s="229">
        <v>25708787</v>
      </c>
      <c r="S5" s="229">
        <v>27837944</v>
      </c>
      <c r="T5" s="229">
        <v>27791153</v>
      </c>
      <c r="U5" s="229">
        <v>29788639</v>
      </c>
      <c r="V5" s="229">
        <v>28371013</v>
      </c>
      <c r="W5" s="229">
        <v>31655380</v>
      </c>
      <c r="X5" s="229">
        <v>29511196</v>
      </c>
      <c r="Y5" s="229">
        <v>30492530</v>
      </c>
      <c r="Z5" s="229">
        <v>29864763</v>
      </c>
      <c r="AA5" s="229">
        <v>30804451</v>
      </c>
      <c r="AB5" s="229">
        <v>31632472</v>
      </c>
      <c r="AC5" s="229">
        <v>33624096</v>
      </c>
      <c r="AD5" s="229">
        <v>31596771</v>
      </c>
      <c r="AE5" s="229">
        <v>32897869</v>
      </c>
      <c r="AF5" s="229">
        <v>33969983</v>
      </c>
      <c r="AG5" s="229">
        <v>35098746</v>
      </c>
      <c r="AH5" s="36"/>
      <c r="AI5" s="36"/>
      <c r="AJ5" s="36"/>
      <c r="AK5" s="36"/>
      <c r="AL5" s="36"/>
      <c r="AM5" s="36"/>
      <c r="AN5" s="36"/>
      <c r="AO5" s="36"/>
      <c r="AP5" s="36"/>
      <c r="AQ5" s="36"/>
    </row>
    <row r="6" spans="1:43" s="64" customFormat="1">
      <c r="A6" s="133" t="s">
        <v>133</v>
      </c>
      <c r="B6" s="231">
        <v>21952440</v>
      </c>
      <c r="C6" s="231">
        <v>22537195</v>
      </c>
      <c r="D6" s="231">
        <v>21646322</v>
      </c>
      <c r="E6" s="231">
        <v>24083682</v>
      </c>
      <c r="F6" s="231">
        <v>21425525</v>
      </c>
      <c r="G6" s="231">
        <v>24528172</v>
      </c>
      <c r="H6" s="231">
        <v>17890622</v>
      </c>
      <c r="I6" s="231">
        <v>20393359</v>
      </c>
      <c r="J6" s="231">
        <v>18960203</v>
      </c>
      <c r="K6" s="231">
        <v>20960782</v>
      </c>
      <c r="L6" s="231">
        <v>22463507</v>
      </c>
      <c r="M6" s="231">
        <v>24800282</v>
      </c>
      <c r="N6" s="231">
        <v>25011658</v>
      </c>
      <c r="O6" s="231">
        <v>26280079</v>
      </c>
      <c r="P6" s="231">
        <v>31039694</v>
      </c>
      <c r="Q6" s="231">
        <v>31645202</v>
      </c>
      <c r="R6" s="231">
        <v>33353737</v>
      </c>
      <c r="S6" s="231">
        <v>36016688</v>
      </c>
      <c r="T6" s="231">
        <v>36145131</v>
      </c>
      <c r="U6" s="231">
        <v>38389069</v>
      </c>
      <c r="V6" s="231">
        <v>35182998</v>
      </c>
      <c r="W6" s="231">
        <v>39096828</v>
      </c>
      <c r="X6" s="231">
        <v>37765474</v>
      </c>
      <c r="Y6" s="231">
        <v>39454807</v>
      </c>
      <c r="Z6" s="231">
        <v>38468780</v>
      </c>
      <c r="AA6" s="231">
        <v>39627370</v>
      </c>
      <c r="AB6" s="231">
        <v>40760502</v>
      </c>
      <c r="AC6" s="231">
        <v>43050879</v>
      </c>
      <c r="AD6" s="231">
        <f>SUM(AD3:AD5)</f>
        <v>49137668</v>
      </c>
      <c r="AE6" s="231">
        <v>55866621</v>
      </c>
      <c r="AF6" s="231">
        <v>57437184</v>
      </c>
      <c r="AG6" s="231">
        <v>58309904</v>
      </c>
      <c r="AH6" s="33"/>
      <c r="AI6" s="33"/>
      <c r="AJ6" s="33"/>
      <c r="AK6" s="33"/>
      <c r="AL6" s="33"/>
      <c r="AM6" s="33"/>
      <c r="AN6" s="33"/>
      <c r="AO6" s="33"/>
      <c r="AP6" s="33"/>
      <c r="AQ6" s="33"/>
    </row>
    <row r="7" spans="1:43" s="38" customFormat="1">
      <c r="A7" s="134"/>
      <c r="B7" s="134"/>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6"/>
      <c r="AG7" s="36"/>
      <c r="AH7" s="36"/>
      <c r="AI7" s="36"/>
      <c r="AJ7" s="36"/>
      <c r="AK7" s="36"/>
      <c r="AL7" s="36"/>
      <c r="AM7" s="36"/>
      <c r="AN7" s="36"/>
      <c r="AO7" s="36"/>
      <c r="AP7" s="36"/>
      <c r="AQ7" s="36"/>
    </row>
  </sheetData>
  <hyperlinks>
    <hyperlink ref="A1" location="Index!A1" display="Index" xr:uid="{00000000-0004-0000-0900-000000000000}"/>
  </hyperlinks>
  <pageMargins left="0.511811024" right="0.511811024" top="0.78740157499999996" bottom="0.78740157499999996" header="0.31496062000000002" footer="0.31496062000000002"/>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0050"/>
  </sheetPr>
  <dimension ref="A1:DY17"/>
  <sheetViews>
    <sheetView zoomScaleNormal="100" workbookViewId="0">
      <pane xSplit="1" topLeftCell="DV1" activePane="topRight" state="frozen"/>
      <selection pane="topRight" activeCell="DY22" sqref="DY22"/>
    </sheetView>
  </sheetViews>
  <sheetFormatPr defaultRowHeight="15"/>
  <cols>
    <col min="1" max="1" width="46.85546875" customWidth="1"/>
    <col min="2" max="104" width="13.28515625" customWidth="1"/>
    <col min="105" max="105" width="13.42578125" customWidth="1"/>
    <col min="106" max="129" width="13.28515625" customWidth="1"/>
  </cols>
  <sheetData>
    <row r="1" spans="1:129" ht="57" customHeight="1">
      <c r="A1" s="145" t="s">
        <v>379</v>
      </c>
      <c r="B1" s="145"/>
      <c r="C1" s="145"/>
      <c r="D1" s="145"/>
      <c r="E1" s="145"/>
      <c r="F1" s="135"/>
      <c r="G1" s="135"/>
      <c r="H1" s="135"/>
      <c r="I1" s="135"/>
      <c r="J1" s="135"/>
      <c r="K1" s="135"/>
      <c r="L1" s="135"/>
      <c r="M1" s="135"/>
      <c r="N1" s="135"/>
      <c r="O1" s="135"/>
      <c r="P1" s="135"/>
      <c r="Q1" s="135"/>
      <c r="R1" s="135"/>
      <c r="S1" s="135"/>
      <c r="T1" s="135"/>
      <c r="U1" s="135"/>
      <c r="V1" s="135"/>
      <c r="W1" s="135"/>
      <c r="X1" s="135"/>
      <c r="Y1" s="135"/>
      <c r="Z1" s="135"/>
      <c r="AA1" s="135"/>
      <c r="AB1" s="135"/>
      <c r="AC1" s="135"/>
      <c r="AD1" s="135"/>
      <c r="AE1" s="135"/>
      <c r="AF1" s="135"/>
      <c r="AG1" s="135"/>
      <c r="AH1" s="135"/>
      <c r="AI1" s="135"/>
      <c r="AJ1" s="135"/>
      <c r="AK1" s="135"/>
      <c r="AL1" s="135"/>
      <c r="AM1" s="135"/>
      <c r="AN1" s="135"/>
      <c r="AO1" s="135"/>
      <c r="AP1" s="135"/>
      <c r="AQ1" s="135"/>
      <c r="AR1" s="135"/>
      <c r="AS1" s="135"/>
      <c r="AT1" s="135"/>
      <c r="AU1" s="135"/>
      <c r="AV1" s="135"/>
      <c r="AW1" s="135"/>
      <c r="AX1" s="135"/>
      <c r="AY1" s="135"/>
      <c r="AZ1" s="135"/>
      <c r="BA1" s="135"/>
      <c r="BB1" s="135"/>
      <c r="BC1" s="135"/>
      <c r="BD1" s="135"/>
      <c r="BE1" s="135"/>
      <c r="BF1" s="135"/>
      <c r="BG1" s="135"/>
      <c r="BH1" s="135"/>
      <c r="BI1" s="135"/>
      <c r="BJ1" s="135"/>
      <c r="BK1" s="135"/>
      <c r="BL1" s="135"/>
      <c r="BM1" s="135"/>
      <c r="BN1" s="135"/>
      <c r="BO1" s="135"/>
      <c r="BP1" s="135"/>
      <c r="BQ1" s="135"/>
      <c r="BR1" s="135"/>
      <c r="BS1" s="135"/>
      <c r="BT1" s="135"/>
      <c r="BU1" s="135"/>
      <c r="BV1" s="135"/>
      <c r="BW1" s="135"/>
      <c r="BX1" s="135"/>
      <c r="BY1" s="135"/>
      <c r="BZ1" s="135"/>
      <c r="CA1" s="135"/>
      <c r="CB1" s="135"/>
      <c r="CC1" s="135"/>
      <c r="CD1" s="135"/>
      <c r="CE1" s="135"/>
      <c r="CF1" s="135"/>
      <c r="CG1" s="135"/>
      <c r="CH1" s="135"/>
      <c r="CI1" s="135"/>
      <c r="CJ1" s="135"/>
      <c r="CK1" s="135"/>
    </row>
    <row r="2" spans="1:129" ht="15.75">
      <c r="A2" s="145"/>
      <c r="B2" s="376" t="s">
        <v>759</v>
      </c>
      <c r="C2" s="376"/>
      <c r="D2" s="376"/>
      <c r="E2" s="376"/>
      <c r="F2" s="376" t="s">
        <v>928</v>
      </c>
      <c r="G2" s="376"/>
      <c r="H2" s="376"/>
      <c r="I2" s="376"/>
      <c r="J2" s="376" t="s">
        <v>920</v>
      </c>
      <c r="K2" s="376"/>
      <c r="L2" s="376"/>
      <c r="M2" s="376"/>
      <c r="N2" s="376" t="s">
        <v>378</v>
      </c>
      <c r="O2" s="376"/>
      <c r="P2" s="376"/>
      <c r="Q2" s="376"/>
      <c r="R2" s="376" t="s">
        <v>755</v>
      </c>
      <c r="S2" s="376"/>
      <c r="T2" s="376"/>
      <c r="U2" s="376"/>
      <c r="V2" s="376" t="s">
        <v>933</v>
      </c>
      <c r="W2" s="376"/>
      <c r="X2" s="376"/>
      <c r="Y2" s="376"/>
      <c r="Z2" s="376" t="s">
        <v>921</v>
      </c>
      <c r="AA2" s="376"/>
      <c r="AB2" s="376"/>
      <c r="AC2" s="376"/>
      <c r="AD2" s="376" t="s">
        <v>343</v>
      </c>
      <c r="AE2" s="376"/>
      <c r="AF2" s="376"/>
      <c r="AG2" s="376"/>
      <c r="AH2" s="376" t="s">
        <v>751</v>
      </c>
      <c r="AI2" s="376"/>
      <c r="AJ2" s="376"/>
      <c r="AK2" s="376"/>
      <c r="AL2" s="376" t="s">
        <v>938</v>
      </c>
      <c r="AM2" s="376"/>
      <c r="AN2" s="376"/>
      <c r="AO2" s="376"/>
      <c r="AP2" s="376" t="s">
        <v>922</v>
      </c>
      <c r="AQ2" s="376"/>
      <c r="AR2" s="376"/>
      <c r="AS2" s="376"/>
      <c r="AT2" s="376" t="s">
        <v>349</v>
      </c>
      <c r="AU2" s="376"/>
      <c r="AV2" s="376"/>
      <c r="AW2" s="376"/>
      <c r="AX2" s="376" t="s">
        <v>747</v>
      </c>
      <c r="AY2" s="376"/>
      <c r="AZ2" s="376"/>
      <c r="BA2" s="376"/>
      <c r="BB2" s="376" t="s">
        <v>944</v>
      </c>
      <c r="BC2" s="376"/>
      <c r="BD2" s="376"/>
      <c r="BE2" s="376"/>
      <c r="BF2" s="376" t="s">
        <v>923</v>
      </c>
      <c r="BG2" s="376"/>
      <c r="BH2" s="376"/>
      <c r="BI2" s="376"/>
      <c r="BJ2" s="376" t="s">
        <v>354</v>
      </c>
      <c r="BK2" s="376"/>
      <c r="BL2" s="376"/>
      <c r="BM2" s="376"/>
      <c r="BN2" s="376" t="s">
        <v>743</v>
      </c>
      <c r="BO2" s="376"/>
      <c r="BP2" s="376"/>
      <c r="BQ2" s="376"/>
      <c r="BR2" s="376" t="s">
        <v>951</v>
      </c>
      <c r="BS2" s="376"/>
      <c r="BT2" s="376"/>
      <c r="BU2" s="376"/>
      <c r="BV2" s="377" t="s">
        <v>924</v>
      </c>
      <c r="BW2" s="377"/>
      <c r="BX2" s="377"/>
      <c r="BY2" s="377"/>
      <c r="BZ2" s="376" t="s">
        <v>359</v>
      </c>
      <c r="CA2" s="376"/>
      <c r="CB2" s="376"/>
      <c r="CC2" s="376"/>
      <c r="CD2" s="376" t="s">
        <v>739</v>
      </c>
      <c r="CE2" s="376"/>
      <c r="CF2" s="376"/>
      <c r="CG2" s="376"/>
      <c r="CH2" s="376" t="s">
        <v>629</v>
      </c>
      <c r="CI2" s="376"/>
      <c r="CJ2" s="376"/>
      <c r="CK2" s="376"/>
      <c r="CL2" s="376" t="s">
        <v>925</v>
      </c>
      <c r="CM2" s="376"/>
      <c r="CN2" s="376"/>
      <c r="CO2" s="376"/>
      <c r="CP2" s="376" t="s">
        <v>1062</v>
      </c>
      <c r="CQ2" s="376"/>
      <c r="CR2" s="376"/>
      <c r="CS2" s="376"/>
      <c r="CT2" s="376" t="s">
        <v>1087</v>
      </c>
      <c r="CU2" s="376"/>
      <c r="CV2" s="376"/>
      <c r="CW2" s="376"/>
      <c r="CX2" s="376" t="s">
        <v>1146</v>
      </c>
      <c r="CY2" s="376"/>
      <c r="CZ2" s="376"/>
      <c r="DA2" s="376"/>
      <c r="DB2" s="376" t="s">
        <v>1152</v>
      </c>
      <c r="DC2" s="376"/>
      <c r="DD2" s="376"/>
      <c r="DE2" s="376"/>
      <c r="DF2" s="376" t="s">
        <v>1166</v>
      </c>
      <c r="DG2" s="376"/>
      <c r="DH2" s="376"/>
      <c r="DI2" s="376"/>
      <c r="DJ2" s="376" t="s">
        <v>1172</v>
      </c>
      <c r="DK2" s="376"/>
      <c r="DL2" s="376"/>
      <c r="DM2" s="376"/>
      <c r="DN2" s="376" t="s">
        <v>1186</v>
      </c>
      <c r="DO2" s="376"/>
      <c r="DP2" s="376"/>
      <c r="DQ2" s="376"/>
      <c r="DR2" s="376" t="s">
        <v>1206</v>
      </c>
      <c r="DS2" s="376"/>
      <c r="DT2" s="376"/>
      <c r="DU2" s="376"/>
      <c r="DV2" s="376" t="s">
        <v>1214</v>
      </c>
      <c r="DW2" s="376"/>
      <c r="DX2" s="376"/>
      <c r="DY2" s="376"/>
    </row>
    <row r="3" spans="1:129" ht="36.75" customHeight="1">
      <c r="A3" s="144" t="s">
        <v>606</v>
      </c>
      <c r="B3" s="179" t="s">
        <v>926</v>
      </c>
      <c r="C3" s="158" t="s">
        <v>607</v>
      </c>
      <c r="D3" s="158" t="s">
        <v>608</v>
      </c>
      <c r="E3" s="180" t="s">
        <v>927</v>
      </c>
      <c r="F3" s="179" t="s">
        <v>926</v>
      </c>
      <c r="G3" s="158" t="s">
        <v>607</v>
      </c>
      <c r="H3" s="158" t="s">
        <v>608</v>
      </c>
      <c r="I3" s="180" t="s">
        <v>929</v>
      </c>
      <c r="J3" s="179" t="s">
        <v>926</v>
      </c>
      <c r="K3" s="158" t="s">
        <v>607</v>
      </c>
      <c r="L3" s="158" t="s">
        <v>608</v>
      </c>
      <c r="M3" s="180" t="s">
        <v>930</v>
      </c>
      <c r="N3" s="179" t="s">
        <v>926</v>
      </c>
      <c r="O3" s="158" t="s">
        <v>607</v>
      </c>
      <c r="P3" s="158" t="s">
        <v>608</v>
      </c>
      <c r="Q3" s="180" t="s">
        <v>931</v>
      </c>
      <c r="R3" s="179" t="s">
        <v>931</v>
      </c>
      <c r="S3" s="158" t="s">
        <v>607</v>
      </c>
      <c r="T3" s="158" t="s">
        <v>608</v>
      </c>
      <c r="U3" s="180" t="s">
        <v>932</v>
      </c>
      <c r="V3" s="179" t="s">
        <v>931</v>
      </c>
      <c r="W3" s="158" t="s">
        <v>607</v>
      </c>
      <c r="X3" s="158" t="s">
        <v>608</v>
      </c>
      <c r="Y3" s="180" t="s">
        <v>934</v>
      </c>
      <c r="Z3" s="179" t="s">
        <v>931</v>
      </c>
      <c r="AA3" s="158" t="s">
        <v>607</v>
      </c>
      <c r="AB3" s="158" t="s">
        <v>608</v>
      </c>
      <c r="AC3" s="180" t="s">
        <v>935</v>
      </c>
      <c r="AD3" s="179" t="s">
        <v>931</v>
      </c>
      <c r="AE3" s="158" t="s">
        <v>607</v>
      </c>
      <c r="AF3" s="158" t="s">
        <v>608</v>
      </c>
      <c r="AG3" s="180" t="s">
        <v>907</v>
      </c>
      <c r="AH3" s="179" t="s">
        <v>936</v>
      </c>
      <c r="AI3" s="158" t="s">
        <v>607</v>
      </c>
      <c r="AJ3" s="158" t="s">
        <v>608</v>
      </c>
      <c r="AK3" s="180" t="s">
        <v>937</v>
      </c>
      <c r="AL3" s="179" t="s">
        <v>936</v>
      </c>
      <c r="AM3" s="158" t="s">
        <v>607</v>
      </c>
      <c r="AN3" s="158" t="s">
        <v>608</v>
      </c>
      <c r="AO3" s="180" t="s">
        <v>939</v>
      </c>
      <c r="AP3" s="179" t="s">
        <v>936</v>
      </c>
      <c r="AQ3" s="158" t="s">
        <v>607</v>
      </c>
      <c r="AR3" s="158" t="s">
        <v>608</v>
      </c>
      <c r="AS3" s="180" t="s">
        <v>940</v>
      </c>
      <c r="AT3" s="179" t="s">
        <v>936</v>
      </c>
      <c r="AU3" s="158" t="s">
        <v>607</v>
      </c>
      <c r="AV3" s="158" t="s">
        <v>608</v>
      </c>
      <c r="AW3" s="180" t="s">
        <v>941</v>
      </c>
      <c r="AX3" s="179" t="s">
        <v>941</v>
      </c>
      <c r="AY3" s="158" t="s">
        <v>607</v>
      </c>
      <c r="AZ3" s="158" t="s">
        <v>608</v>
      </c>
      <c r="BA3" s="180" t="s">
        <v>942</v>
      </c>
      <c r="BB3" s="179" t="s">
        <v>941</v>
      </c>
      <c r="BC3" s="158" t="s">
        <v>607</v>
      </c>
      <c r="BD3" s="158" t="s">
        <v>608</v>
      </c>
      <c r="BE3" s="180" t="s">
        <v>943</v>
      </c>
      <c r="BF3" s="179" t="s">
        <v>941</v>
      </c>
      <c r="BG3" s="158" t="s">
        <v>607</v>
      </c>
      <c r="BH3" s="158" t="s">
        <v>608</v>
      </c>
      <c r="BI3" s="180" t="s">
        <v>945</v>
      </c>
      <c r="BJ3" s="179" t="s">
        <v>941</v>
      </c>
      <c r="BK3" s="158" t="s">
        <v>607</v>
      </c>
      <c r="BL3" s="158" t="s">
        <v>608</v>
      </c>
      <c r="BM3" s="180" t="s">
        <v>946</v>
      </c>
      <c r="BN3" s="179" t="s">
        <v>946</v>
      </c>
      <c r="BO3" s="158" t="s">
        <v>607</v>
      </c>
      <c r="BP3" s="158" t="s">
        <v>608</v>
      </c>
      <c r="BQ3" s="180" t="s">
        <v>947</v>
      </c>
      <c r="BR3" s="179" t="s">
        <v>946</v>
      </c>
      <c r="BS3" s="158" t="s">
        <v>607</v>
      </c>
      <c r="BT3" s="158" t="s">
        <v>608</v>
      </c>
      <c r="BU3" s="180" t="s">
        <v>948</v>
      </c>
      <c r="BV3" s="179" t="s">
        <v>946</v>
      </c>
      <c r="BW3" s="158" t="s">
        <v>607</v>
      </c>
      <c r="BX3" s="158" t="s">
        <v>608</v>
      </c>
      <c r="BY3" s="181" t="s">
        <v>949</v>
      </c>
      <c r="BZ3" s="179" t="s">
        <v>946</v>
      </c>
      <c r="CA3" s="158" t="s">
        <v>607</v>
      </c>
      <c r="CB3" s="158" t="s">
        <v>608</v>
      </c>
      <c r="CC3" s="180" t="s">
        <v>950</v>
      </c>
      <c r="CD3" s="182" t="s">
        <v>950</v>
      </c>
      <c r="CE3" s="158" t="s">
        <v>607</v>
      </c>
      <c r="CF3" s="158" t="s">
        <v>608</v>
      </c>
      <c r="CG3" s="183" t="s">
        <v>952</v>
      </c>
      <c r="CH3" s="182" t="s">
        <v>950</v>
      </c>
      <c r="CI3" s="158" t="s">
        <v>607</v>
      </c>
      <c r="CJ3" s="158" t="s">
        <v>608</v>
      </c>
      <c r="CK3" s="183" t="s">
        <v>953</v>
      </c>
      <c r="CL3" s="182" t="s">
        <v>950</v>
      </c>
      <c r="CM3" s="158" t="s">
        <v>607</v>
      </c>
      <c r="CN3" s="158" t="s">
        <v>608</v>
      </c>
      <c r="CO3" s="183" t="s">
        <v>954</v>
      </c>
      <c r="CP3" s="222" t="s">
        <v>950</v>
      </c>
      <c r="CQ3" s="158" t="s">
        <v>607</v>
      </c>
      <c r="CR3" s="158" t="s">
        <v>608</v>
      </c>
      <c r="CS3" s="183" t="s">
        <v>1073</v>
      </c>
      <c r="CT3" s="329" t="s">
        <v>1073</v>
      </c>
      <c r="CU3" s="158" t="s">
        <v>607</v>
      </c>
      <c r="CV3" s="158" t="s">
        <v>608</v>
      </c>
      <c r="CW3" s="183" t="s">
        <v>1112</v>
      </c>
      <c r="CX3" s="332" t="s">
        <v>1073</v>
      </c>
      <c r="CY3" s="158" t="s">
        <v>607</v>
      </c>
      <c r="CZ3" s="158" t="s">
        <v>608</v>
      </c>
      <c r="DA3" s="183" t="s">
        <v>1148</v>
      </c>
      <c r="DB3" s="342" t="s">
        <v>1073</v>
      </c>
      <c r="DC3" s="158" t="s">
        <v>607</v>
      </c>
      <c r="DD3" s="158" t="s">
        <v>608</v>
      </c>
      <c r="DE3" s="183" t="s">
        <v>1156</v>
      </c>
      <c r="DF3" s="347" t="s">
        <v>1073</v>
      </c>
      <c r="DG3" s="158" t="s">
        <v>607</v>
      </c>
      <c r="DH3" s="158" t="s">
        <v>608</v>
      </c>
      <c r="DI3" s="183" t="s">
        <v>1175</v>
      </c>
      <c r="DJ3" s="353" t="s">
        <v>1175</v>
      </c>
      <c r="DK3" s="158" t="s">
        <v>607</v>
      </c>
      <c r="DL3" s="158" t="s">
        <v>608</v>
      </c>
      <c r="DM3" s="183" t="s">
        <v>1176</v>
      </c>
      <c r="DN3" s="358" t="s">
        <v>1175</v>
      </c>
      <c r="DO3" s="158" t="s">
        <v>607</v>
      </c>
      <c r="DP3" s="158" t="s">
        <v>608</v>
      </c>
      <c r="DQ3" s="183" t="s">
        <v>1187</v>
      </c>
      <c r="DR3" s="360" t="s">
        <v>1175</v>
      </c>
      <c r="DS3" s="158" t="s">
        <v>607</v>
      </c>
      <c r="DT3" s="158" t="s">
        <v>608</v>
      </c>
      <c r="DU3" s="183" t="s">
        <v>1207</v>
      </c>
      <c r="DV3" s="363" t="s">
        <v>1175</v>
      </c>
      <c r="DW3" s="158" t="s">
        <v>607</v>
      </c>
      <c r="DX3" s="158" t="s">
        <v>608</v>
      </c>
      <c r="DY3" s="183" t="s">
        <v>1216</v>
      </c>
    </row>
    <row r="4" spans="1:129" s="38" customFormat="1">
      <c r="A4" s="134" t="s">
        <v>429</v>
      </c>
      <c r="B4" s="240">
        <v>1295992</v>
      </c>
      <c r="C4" s="229">
        <v>164334</v>
      </c>
      <c r="D4" s="229">
        <v>89453</v>
      </c>
      <c r="E4" s="241">
        <v>1370873</v>
      </c>
      <c r="F4" s="240">
        <v>1295992</v>
      </c>
      <c r="G4" s="229">
        <v>303007</v>
      </c>
      <c r="H4" s="229">
        <v>186537</v>
      </c>
      <c r="I4" s="241">
        <v>1412462</v>
      </c>
      <c r="J4" s="240">
        <v>1295992</v>
      </c>
      <c r="K4" s="229">
        <v>459140</v>
      </c>
      <c r="L4" s="229">
        <v>340456</v>
      </c>
      <c r="M4" s="241">
        <v>1414676</v>
      </c>
      <c r="N4" s="240">
        <v>1295992</v>
      </c>
      <c r="O4" s="229">
        <v>586245</v>
      </c>
      <c r="P4" s="229">
        <v>447444</v>
      </c>
      <c r="Q4" s="241">
        <v>1434793</v>
      </c>
      <c r="R4" s="240">
        <v>1434793</v>
      </c>
      <c r="S4" s="229">
        <v>114946</v>
      </c>
      <c r="T4" s="229">
        <v>159387</v>
      </c>
      <c r="U4" s="241">
        <v>1390352</v>
      </c>
      <c r="V4" s="240">
        <v>1434793</v>
      </c>
      <c r="W4" s="229">
        <v>220880</v>
      </c>
      <c r="X4" s="229">
        <v>372709</v>
      </c>
      <c r="Y4" s="241">
        <v>1282964</v>
      </c>
      <c r="Z4" s="240">
        <v>1434793</v>
      </c>
      <c r="AA4" s="229">
        <v>312037</v>
      </c>
      <c r="AB4" s="229">
        <v>537960</v>
      </c>
      <c r="AC4" s="241">
        <v>1208870</v>
      </c>
      <c r="AD4" s="240">
        <v>1434793</v>
      </c>
      <c r="AE4" s="229">
        <v>401250</v>
      </c>
      <c r="AF4" s="229">
        <v>644865</v>
      </c>
      <c r="AG4" s="241">
        <v>1191178</v>
      </c>
      <c r="AH4" s="240">
        <v>1191178</v>
      </c>
      <c r="AI4" s="229">
        <v>112299</v>
      </c>
      <c r="AJ4" s="229">
        <v>111804</v>
      </c>
      <c r="AK4" s="241">
        <v>1191673</v>
      </c>
      <c r="AL4" s="240">
        <v>1191178</v>
      </c>
      <c r="AM4" s="229">
        <v>212028</v>
      </c>
      <c r="AN4" s="229">
        <v>-198506</v>
      </c>
      <c r="AO4" s="241">
        <v>1204700</v>
      </c>
      <c r="AP4" s="240">
        <v>1191178</v>
      </c>
      <c r="AQ4" s="229">
        <v>347672</v>
      </c>
      <c r="AR4" s="229">
        <v>-342116</v>
      </c>
      <c r="AS4" s="241">
        <v>1196734</v>
      </c>
      <c r="AT4" s="240">
        <v>1191178</v>
      </c>
      <c r="AU4" s="229">
        <v>591246</v>
      </c>
      <c r="AV4" s="229">
        <v>-441779</v>
      </c>
      <c r="AW4" s="241">
        <v>1340645</v>
      </c>
      <c r="AX4" s="240">
        <v>1340645</v>
      </c>
      <c r="AY4" s="229">
        <v>130020</v>
      </c>
      <c r="AZ4" s="229">
        <v>-120544</v>
      </c>
      <c r="BA4" s="241">
        <v>1350121</v>
      </c>
      <c r="BB4" s="240">
        <v>1340645</v>
      </c>
      <c r="BC4" s="229">
        <v>342688</v>
      </c>
      <c r="BD4" s="229">
        <v>-229297</v>
      </c>
      <c r="BE4" s="241">
        <v>1454036</v>
      </c>
      <c r="BF4" s="240">
        <v>1340645</v>
      </c>
      <c r="BG4" s="229">
        <v>479071</v>
      </c>
      <c r="BH4" s="229">
        <v>-325122</v>
      </c>
      <c r="BI4" s="241">
        <v>1494594</v>
      </c>
      <c r="BJ4" s="240">
        <v>1340645</v>
      </c>
      <c r="BK4" s="229">
        <v>563293</v>
      </c>
      <c r="BL4" s="229">
        <v>-381866</v>
      </c>
      <c r="BM4" s="241">
        <v>1522072</v>
      </c>
      <c r="BN4" s="240">
        <v>1522072</v>
      </c>
      <c r="BO4" s="229">
        <v>55613</v>
      </c>
      <c r="BP4" s="229">
        <v>-71450</v>
      </c>
      <c r="BQ4" s="241">
        <v>1506235</v>
      </c>
      <c r="BR4" s="240">
        <v>1522072</v>
      </c>
      <c r="BS4" s="229">
        <v>161364</v>
      </c>
      <c r="BT4" s="229">
        <v>-170187</v>
      </c>
      <c r="BU4" s="241">
        <v>1513249</v>
      </c>
      <c r="BV4" s="260">
        <v>1522072</v>
      </c>
      <c r="BW4" s="261">
        <v>315291</v>
      </c>
      <c r="BX4" s="261">
        <v>-317730</v>
      </c>
      <c r="BY4" s="261">
        <v>1519633</v>
      </c>
      <c r="BZ4" s="240">
        <v>1522072</v>
      </c>
      <c r="CA4" s="229">
        <v>362008</v>
      </c>
      <c r="CB4" s="229">
        <v>-396790</v>
      </c>
      <c r="CC4" s="241">
        <v>1487290</v>
      </c>
      <c r="CD4" s="240">
        <v>1487290</v>
      </c>
      <c r="CE4" s="229">
        <v>94724</v>
      </c>
      <c r="CF4" s="229">
        <v>-93141</v>
      </c>
      <c r="CG4" s="241">
        <v>1488873</v>
      </c>
      <c r="CH4" s="240">
        <v>1487290</v>
      </c>
      <c r="CI4" s="229">
        <v>172570</v>
      </c>
      <c r="CJ4" s="229">
        <v>-221262</v>
      </c>
      <c r="CK4" s="229">
        <v>1438598</v>
      </c>
      <c r="CL4" s="262">
        <v>1487290</v>
      </c>
      <c r="CM4" s="263">
        <v>275148</v>
      </c>
      <c r="CN4" s="263">
        <v>-303079</v>
      </c>
      <c r="CO4" s="264">
        <v>1459359</v>
      </c>
      <c r="CP4" s="262">
        <v>1487290</v>
      </c>
      <c r="CQ4" s="263">
        <v>395478</v>
      </c>
      <c r="CR4" s="263">
        <v>-412119</v>
      </c>
      <c r="CS4" s="264">
        <v>1470649</v>
      </c>
      <c r="CT4" s="262">
        <v>1470649</v>
      </c>
      <c r="CU4" s="263">
        <v>124110</v>
      </c>
      <c r="CV4" s="263">
        <v>-96157</v>
      </c>
      <c r="CW4" s="264">
        <v>1498602</v>
      </c>
      <c r="CX4" s="262">
        <v>1470649</v>
      </c>
      <c r="CY4" s="229">
        <v>272943</v>
      </c>
      <c r="CZ4" s="229">
        <v>-189713</v>
      </c>
      <c r="DA4" s="264">
        <v>1553879</v>
      </c>
      <c r="DB4" s="262">
        <v>1470649</v>
      </c>
      <c r="DC4" s="229">
        <v>465822</v>
      </c>
      <c r="DD4" s="229">
        <v>-284545</v>
      </c>
      <c r="DE4" s="264">
        <v>1651926</v>
      </c>
      <c r="DF4" s="262">
        <v>1470649</v>
      </c>
      <c r="DG4" s="229">
        <v>550444</v>
      </c>
      <c r="DH4" s="229">
        <v>-384584</v>
      </c>
      <c r="DI4" s="264">
        <v>1636509</v>
      </c>
      <c r="DJ4" s="262">
        <v>1636509</v>
      </c>
      <c r="DK4" s="229">
        <v>175051</v>
      </c>
      <c r="DL4" s="229">
        <v>-134757</v>
      </c>
      <c r="DM4" s="264">
        <v>1676803</v>
      </c>
      <c r="DN4" s="262">
        <v>1636509</v>
      </c>
      <c r="DO4" s="229">
        <v>307027</v>
      </c>
      <c r="DP4" s="229">
        <v>-221458</v>
      </c>
      <c r="DQ4" s="264">
        <v>1722078</v>
      </c>
      <c r="DR4" s="262">
        <v>1636509</v>
      </c>
      <c r="DS4" s="229">
        <v>437257</v>
      </c>
      <c r="DT4" s="229">
        <v>-320855</v>
      </c>
      <c r="DU4" s="264">
        <v>1752911</v>
      </c>
      <c r="DV4" s="262">
        <v>1636509</v>
      </c>
      <c r="DW4" s="229">
        <v>563075</v>
      </c>
      <c r="DX4" s="229">
        <v>-408785</v>
      </c>
      <c r="DY4" s="264">
        <v>1790799</v>
      </c>
    </row>
    <row r="5" spans="1:129" s="38" customFormat="1">
      <c r="A5" s="134" t="s">
        <v>594</v>
      </c>
      <c r="B5" s="240">
        <v>141794</v>
      </c>
      <c r="C5" s="229">
        <v>10235</v>
      </c>
      <c r="D5" s="229">
        <v>3217</v>
      </c>
      <c r="E5" s="241">
        <v>148812</v>
      </c>
      <c r="F5" s="240">
        <v>141794</v>
      </c>
      <c r="G5" s="229">
        <v>18407</v>
      </c>
      <c r="H5" s="229">
        <v>6935</v>
      </c>
      <c r="I5" s="241">
        <v>153266</v>
      </c>
      <c r="J5" s="240">
        <v>141794</v>
      </c>
      <c r="K5" s="229">
        <v>38470</v>
      </c>
      <c r="L5" s="229">
        <v>24207</v>
      </c>
      <c r="M5" s="241">
        <v>156057</v>
      </c>
      <c r="N5" s="240">
        <v>141794</v>
      </c>
      <c r="O5" s="229">
        <v>46649</v>
      </c>
      <c r="P5" s="229">
        <v>31206</v>
      </c>
      <c r="Q5" s="241">
        <v>157237</v>
      </c>
      <c r="R5" s="240">
        <v>157237</v>
      </c>
      <c r="S5" s="229">
        <v>21222</v>
      </c>
      <c r="T5" s="229">
        <v>3890</v>
      </c>
      <c r="U5" s="241">
        <v>174569</v>
      </c>
      <c r="V5" s="240">
        <v>157237</v>
      </c>
      <c r="W5" s="229">
        <v>45456</v>
      </c>
      <c r="X5" s="229">
        <v>8508</v>
      </c>
      <c r="Y5" s="241">
        <v>194185</v>
      </c>
      <c r="Z5" s="240">
        <v>157237</v>
      </c>
      <c r="AA5" s="229">
        <v>79220</v>
      </c>
      <c r="AB5" s="229">
        <v>19768</v>
      </c>
      <c r="AC5" s="241">
        <v>216689</v>
      </c>
      <c r="AD5" s="240">
        <v>157237</v>
      </c>
      <c r="AE5" s="229">
        <v>90920</v>
      </c>
      <c r="AF5" s="229">
        <v>25941</v>
      </c>
      <c r="AG5" s="241">
        <v>222216</v>
      </c>
      <c r="AH5" s="240">
        <v>222216</v>
      </c>
      <c r="AI5" s="229">
        <v>17588</v>
      </c>
      <c r="AJ5" s="229">
        <v>11725</v>
      </c>
      <c r="AK5" s="241">
        <v>228079</v>
      </c>
      <c r="AL5" s="240">
        <v>222216</v>
      </c>
      <c r="AM5" s="229">
        <v>53869</v>
      </c>
      <c r="AN5" s="229">
        <v>-21130</v>
      </c>
      <c r="AO5" s="241">
        <v>254955</v>
      </c>
      <c r="AP5" s="240">
        <v>222216</v>
      </c>
      <c r="AQ5" s="229">
        <v>88265</v>
      </c>
      <c r="AR5" s="229">
        <v>-36358</v>
      </c>
      <c r="AS5" s="241">
        <v>274123</v>
      </c>
      <c r="AT5" s="240">
        <v>222216</v>
      </c>
      <c r="AU5" s="229">
        <v>310781</v>
      </c>
      <c r="AV5" s="229">
        <v>-64987</v>
      </c>
      <c r="AW5" s="241">
        <v>468010</v>
      </c>
      <c r="AX5" s="240">
        <v>468010</v>
      </c>
      <c r="AY5" s="229">
        <v>27616</v>
      </c>
      <c r="AZ5" s="229">
        <v>-54082</v>
      </c>
      <c r="BA5" s="241">
        <v>441544</v>
      </c>
      <c r="BB5" s="240">
        <v>468010</v>
      </c>
      <c r="BC5" s="229">
        <v>50283</v>
      </c>
      <c r="BD5" s="229">
        <v>-78889</v>
      </c>
      <c r="BE5" s="241">
        <v>439404</v>
      </c>
      <c r="BF5" s="240">
        <v>468010</v>
      </c>
      <c r="BG5" s="229">
        <v>111781</v>
      </c>
      <c r="BH5" s="229">
        <v>-114865</v>
      </c>
      <c r="BI5" s="241">
        <v>464926</v>
      </c>
      <c r="BJ5" s="240">
        <v>468010</v>
      </c>
      <c r="BK5" s="229">
        <v>134487</v>
      </c>
      <c r="BL5" s="229">
        <v>-133846</v>
      </c>
      <c r="BM5" s="241">
        <v>468651</v>
      </c>
      <c r="BN5" s="240">
        <v>468651</v>
      </c>
      <c r="BO5" s="229">
        <v>53523</v>
      </c>
      <c r="BP5" s="229">
        <v>-19288</v>
      </c>
      <c r="BQ5" s="241">
        <v>502886</v>
      </c>
      <c r="BR5" s="240">
        <v>468651</v>
      </c>
      <c r="BS5" s="229">
        <v>84239</v>
      </c>
      <c r="BT5" s="229">
        <v>-33822</v>
      </c>
      <c r="BU5" s="241">
        <v>519068</v>
      </c>
      <c r="BV5" s="240">
        <v>468651</v>
      </c>
      <c r="BW5" s="229">
        <v>148869</v>
      </c>
      <c r="BX5" s="229">
        <v>-55167</v>
      </c>
      <c r="BY5" s="229">
        <v>562353</v>
      </c>
      <c r="BZ5" s="240">
        <v>468651</v>
      </c>
      <c r="CA5" s="229">
        <v>188568</v>
      </c>
      <c r="CB5" s="229">
        <v>-83695</v>
      </c>
      <c r="CC5" s="241">
        <v>573524</v>
      </c>
      <c r="CD5" s="240">
        <v>573524</v>
      </c>
      <c r="CE5" s="229">
        <v>62809</v>
      </c>
      <c r="CF5" s="229">
        <v>-16134</v>
      </c>
      <c r="CG5" s="241">
        <v>620199</v>
      </c>
      <c r="CH5" s="240">
        <v>573524</v>
      </c>
      <c r="CI5" s="229">
        <v>231990</v>
      </c>
      <c r="CJ5" s="229">
        <v>-51941</v>
      </c>
      <c r="CK5" s="229">
        <v>753573</v>
      </c>
      <c r="CL5" s="242">
        <v>573524</v>
      </c>
      <c r="CM5" s="229">
        <v>267021</v>
      </c>
      <c r="CN5" s="229">
        <v>-88663</v>
      </c>
      <c r="CO5" s="243">
        <v>751882</v>
      </c>
      <c r="CP5" s="242">
        <v>573524</v>
      </c>
      <c r="CQ5" s="229">
        <v>292184</v>
      </c>
      <c r="CR5" s="229">
        <v>-135147</v>
      </c>
      <c r="CS5" s="243">
        <v>730561</v>
      </c>
      <c r="CT5" s="242">
        <v>730561</v>
      </c>
      <c r="CU5" s="229">
        <v>37121</v>
      </c>
      <c r="CV5" s="229">
        <v>-44840</v>
      </c>
      <c r="CW5" s="243">
        <v>722842</v>
      </c>
      <c r="CX5" s="242">
        <v>730561</v>
      </c>
      <c r="CY5" s="229">
        <v>60109</v>
      </c>
      <c r="CZ5" s="229">
        <v>-68313</v>
      </c>
      <c r="DA5" s="243">
        <v>722357</v>
      </c>
      <c r="DB5" s="242">
        <v>730561</v>
      </c>
      <c r="DC5" s="229">
        <v>106338</v>
      </c>
      <c r="DD5" s="229">
        <v>-113456</v>
      </c>
      <c r="DE5" s="243">
        <v>723443</v>
      </c>
      <c r="DF5" s="242">
        <v>730561</v>
      </c>
      <c r="DG5" s="229">
        <v>146132</v>
      </c>
      <c r="DH5" s="229">
        <v>-159335</v>
      </c>
      <c r="DI5" s="243">
        <v>717358</v>
      </c>
      <c r="DJ5" s="242">
        <v>717358</v>
      </c>
      <c r="DK5" s="229">
        <v>47296</v>
      </c>
      <c r="DL5" s="229">
        <v>-29052</v>
      </c>
      <c r="DM5" s="243">
        <v>735602</v>
      </c>
      <c r="DN5" s="242">
        <v>717358</v>
      </c>
      <c r="DO5" s="229">
        <v>96846</v>
      </c>
      <c r="DP5" s="229">
        <v>-58592</v>
      </c>
      <c r="DQ5" s="243">
        <v>755612</v>
      </c>
      <c r="DR5" s="242">
        <v>717358</v>
      </c>
      <c r="DS5" s="229">
        <v>158203</v>
      </c>
      <c r="DT5" s="229">
        <v>-125762</v>
      </c>
      <c r="DU5" s="243">
        <v>749799</v>
      </c>
      <c r="DV5" s="242">
        <v>717358</v>
      </c>
      <c r="DW5" s="229">
        <v>235447</v>
      </c>
      <c r="DX5" s="229">
        <v>-163005</v>
      </c>
      <c r="DY5" s="243">
        <v>789800</v>
      </c>
    </row>
    <row r="6" spans="1:129" s="38" customFormat="1">
      <c r="A6" s="134" t="s">
        <v>595</v>
      </c>
      <c r="B6" s="240">
        <v>135207</v>
      </c>
      <c r="C6" s="229">
        <v>3027</v>
      </c>
      <c r="D6" s="229">
        <v>20</v>
      </c>
      <c r="E6" s="241">
        <v>138214</v>
      </c>
      <c r="F6" s="240">
        <v>135207</v>
      </c>
      <c r="G6" s="229">
        <v>5522</v>
      </c>
      <c r="H6" s="229">
        <v>1</v>
      </c>
      <c r="I6" s="241">
        <v>140728</v>
      </c>
      <c r="J6" s="240">
        <v>135207</v>
      </c>
      <c r="K6" s="229">
        <v>7109</v>
      </c>
      <c r="L6" s="229">
        <v>19</v>
      </c>
      <c r="M6" s="241">
        <v>142297</v>
      </c>
      <c r="N6" s="240">
        <v>135207</v>
      </c>
      <c r="O6" s="229">
        <v>8996</v>
      </c>
      <c r="P6" s="229">
        <v>62</v>
      </c>
      <c r="Q6" s="241">
        <v>144141</v>
      </c>
      <c r="R6" s="240">
        <v>144141</v>
      </c>
      <c r="S6" s="229">
        <v>1307</v>
      </c>
      <c r="T6" s="229">
        <v>247</v>
      </c>
      <c r="U6" s="241">
        <v>145201</v>
      </c>
      <c r="V6" s="240">
        <v>144141</v>
      </c>
      <c r="W6" s="229">
        <v>2620</v>
      </c>
      <c r="X6" s="229">
        <v>2543</v>
      </c>
      <c r="Y6" s="241">
        <v>144218</v>
      </c>
      <c r="Z6" s="240">
        <v>144141</v>
      </c>
      <c r="AA6" s="229">
        <v>4228</v>
      </c>
      <c r="AB6" s="229">
        <v>4650</v>
      </c>
      <c r="AC6" s="241">
        <v>143719</v>
      </c>
      <c r="AD6" s="240">
        <v>144141</v>
      </c>
      <c r="AE6" s="229">
        <v>5450</v>
      </c>
      <c r="AF6" s="229">
        <v>17364</v>
      </c>
      <c r="AG6" s="241">
        <v>132227</v>
      </c>
      <c r="AH6" s="240">
        <v>132227</v>
      </c>
      <c r="AI6" s="229">
        <v>1105</v>
      </c>
      <c r="AJ6" s="229">
        <v>279</v>
      </c>
      <c r="AK6" s="241">
        <v>133053</v>
      </c>
      <c r="AL6" s="240">
        <v>132227</v>
      </c>
      <c r="AM6" s="229">
        <v>2228</v>
      </c>
      <c r="AN6" s="229">
        <v>-11</v>
      </c>
      <c r="AO6" s="241">
        <v>134444</v>
      </c>
      <c r="AP6" s="240">
        <v>132227</v>
      </c>
      <c r="AQ6" s="229">
        <v>3359</v>
      </c>
      <c r="AR6" s="229">
        <v>-172</v>
      </c>
      <c r="AS6" s="241">
        <v>135414</v>
      </c>
      <c r="AT6" s="240">
        <v>132227</v>
      </c>
      <c r="AU6" s="229">
        <v>40786</v>
      </c>
      <c r="AV6" s="229">
        <v>-19628</v>
      </c>
      <c r="AW6" s="241">
        <v>153385</v>
      </c>
      <c r="AX6" s="240">
        <v>153385</v>
      </c>
      <c r="AY6" s="229">
        <v>4760</v>
      </c>
      <c r="AZ6" s="229">
        <v>-1199</v>
      </c>
      <c r="BA6" s="241">
        <v>156946</v>
      </c>
      <c r="BB6" s="240">
        <v>153385</v>
      </c>
      <c r="BC6" s="229">
        <v>5475</v>
      </c>
      <c r="BD6" s="229">
        <v>-977</v>
      </c>
      <c r="BE6" s="241">
        <v>157883</v>
      </c>
      <c r="BF6" s="240">
        <v>153385</v>
      </c>
      <c r="BG6" s="229">
        <v>8897</v>
      </c>
      <c r="BH6" s="229">
        <v>-4094</v>
      </c>
      <c r="BI6" s="241">
        <v>158188</v>
      </c>
      <c r="BJ6" s="240">
        <v>153385</v>
      </c>
      <c r="BK6" s="229">
        <v>9406</v>
      </c>
      <c r="BL6" s="229">
        <v>-4269</v>
      </c>
      <c r="BM6" s="241">
        <v>158522</v>
      </c>
      <c r="BN6" s="240">
        <v>158522</v>
      </c>
      <c r="BO6" s="229">
        <v>2580</v>
      </c>
      <c r="BP6" s="229">
        <v>-2081</v>
      </c>
      <c r="BQ6" s="241">
        <v>159021</v>
      </c>
      <c r="BR6" s="240">
        <v>157857</v>
      </c>
      <c r="BS6" s="229">
        <v>38653</v>
      </c>
      <c r="BT6" s="229">
        <v>-4888</v>
      </c>
      <c r="BU6" s="241">
        <v>191622</v>
      </c>
      <c r="BV6" s="240">
        <v>157857</v>
      </c>
      <c r="BW6" s="229">
        <v>40734</v>
      </c>
      <c r="BX6" s="229">
        <v>-4897</v>
      </c>
      <c r="BY6" s="229">
        <v>193694</v>
      </c>
      <c r="BZ6" s="240">
        <v>157857</v>
      </c>
      <c r="CA6" s="229">
        <v>45271</v>
      </c>
      <c r="CB6" s="229">
        <v>-4988</v>
      </c>
      <c r="CC6" s="241">
        <v>198140</v>
      </c>
      <c r="CD6" s="240">
        <v>198140</v>
      </c>
      <c r="CE6" s="229">
        <v>2849</v>
      </c>
      <c r="CF6" s="229">
        <v>-2</v>
      </c>
      <c r="CG6" s="241">
        <v>200987</v>
      </c>
      <c r="CH6" s="240">
        <v>198140</v>
      </c>
      <c r="CI6" s="229">
        <v>15234</v>
      </c>
      <c r="CJ6" s="229">
        <v>-1</v>
      </c>
      <c r="CK6" s="229">
        <v>213373</v>
      </c>
      <c r="CL6" s="242">
        <v>198140</v>
      </c>
      <c r="CM6" s="229">
        <v>18128</v>
      </c>
      <c r="CN6" s="229">
        <v>-353</v>
      </c>
      <c r="CO6" s="243">
        <v>215915</v>
      </c>
      <c r="CP6" s="242">
        <v>198140</v>
      </c>
      <c r="CQ6" s="229">
        <v>21297</v>
      </c>
      <c r="CR6" s="229">
        <v>-371</v>
      </c>
      <c r="CS6" s="243">
        <v>219066</v>
      </c>
      <c r="CT6" s="242">
        <v>219066</v>
      </c>
      <c r="CU6" s="229">
        <v>8501</v>
      </c>
      <c r="CV6" s="229">
        <v>-3094</v>
      </c>
      <c r="CW6" s="243">
        <v>224473</v>
      </c>
      <c r="CX6" s="242">
        <v>219066</v>
      </c>
      <c r="CY6" s="229">
        <v>12285</v>
      </c>
      <c r="CZ6" s="229">
        <v>-3340</v>
      </c>
      <c r="DA6" s="243">
        <v>228011</v>
      </c>
      <c r="DB6" s="242">
        <v>219066</v>
      </c>
      <c r="DC6" s="229">
        <v>15710</v>
      </c>
      <c r="DD6" s="229">
        <v>-3584</v>
      </c>
      <c r="DE6" s="243">
        <v>231192</v>
      </c>
      <c r="DF6" s="242">
        <v>219066</v>
      </c>
      <c r="DG6" s="229">
        <v>18814</v>
      </c>
      <c r="DH6" s="229">
        <v>-4785</v>
      </c>
      <c r="DI6" s="243">
        <v>233095</v>
      </c>
      <c r="DJ6" s="242">
        <v>233095</v>
      </c>
      <c r="DK6" s="229">
        <v>3054</v>
      </c>
      <c r="DL6" s="229">
        <v>-133</v>
      </c>
      <c r="DM6" s="243">
        <v>236016</v>
      </c>
      <c r="DN6" s="242">
        <v>233095</v>
      </c>
      <c r="DO6" s="229">
        <v>6110</v>
      </c>
      <c r="DP6" s="229">
        <v>-330</v>
      </c>
      <c r="DQ6" s="243">
        <v>238875</v>
      </c>
      <c r="DR6" s="242">
        <v>233095</v>
      </c>
      <c r="DS6" s="229">
        <v>12014</v>
      </c>
      <c r="DT6" s="229">
        <v>-714</v>
      </c>
      <c r="DU6" s="243">
        <v>244395</v>
      </c>
      <c r="DV6" s="242">
        <v>233095</v>
      </c>
      <c r="DW6" s="229">
        <v>15684</v>
      </c>
      <c r="DX6" s="229">
        <v>-842</v>
      </c>
      <c r="DY6" s="243">
        <v>247937</v>
      </c>
    </row>
    <row r="7" spans="1:129" s="38" customFormat="1">
      <c r="A7" s="134" t="s">
        <v>596</v>
      </c>
      <c r="B7" s="240">
        <v>0</v>
      </c>
      <c r="C7" s="229">
        <v>0</v>
      </c>
      <c r="D7" s="229">
        <v>0</v>
      </c>
      <c r="E7" s="241">
        <v>0</v>
      </c>
      <c r="F7" s="240">
        <v>0</v>
      </c>
      <c r="G7" s="229">
        <v>0</v>
      </c>
      <c r="H7" s="229">
        <v>0</v>
      </c>
      <c r="I7" s="241">
        <v>0</v>
      </c>
      <c r="J7" s="240">
        <v>0</v>
      </c>
      <c r="K7" s="229">
        <v>0</v>
      </c>
      <c r="L7" s="229">
        <v>0</v>
      </c>
      <c r="M7" s="241">
        <v>0</v>
      </c>
      <c r="N7" s="240">
        <v>0</v>
      </c>
      <c r="O7" s="229">
        <v>0</v>
      </c>
      <c r="P7" s="229">
        <v>0</v>
      </c>
      <c r="Q7" s="241">
        <v>0</v>
      </c>
      <c r="R7" s="240">
        <v>0</v>
      </c>
      <c r="S7" s="229">
        <v>0</v>
      </c>
      <c r="T7" s="229">
        <v>0</v>
      </c>
      <c r="U7" s="241">
        <v>0</v>
      </c>
      <c r="V7" s="240">
        <v>0</v>
      </c>
      <c r="W7" s="229">
        <v>0</v>
      </c>
      <c r="X7" s="229">
        <v>0</v>
      </c>
      <c r="Y7" s="241">
        <v>0</v>
      </c>
      <c r="Z7" s="240">
        <v>0</v>
      </c>
      <c r="AA7" s="229">
        <v>0</v>
      </c>
      <c r="AB7" s="229">
        <v>0</v>
      </c>
      <c r="AC7" s="241">
        <v>0</v>
      </c>
      <c r="AD7" s="240">
        <v>0</v>
      </c>
      <c r="AE7" s="229">
        <v>0</v>
      </c>
      <c r="AF7" s="229">
        <v>0</v>
      </c>
      <c r="AG7" s="241">
        <v>0</v>
      </c>
      <c r="AH7" s="240">
        <v>0</v>
      </c>
      <c r="AI7" s="229">
        <v>0</v>
      </c>
      <c r="AJ7" s="229">
        <v>0</v>
      </c>
      <c r="AK7" s="241">
        <v>0</v>
      </c>
      <c r="AL7" s="240">
        <v>0</v>
      </c>
      <c r="AM7" s="229">
        <v>0</v>
      </c>
      <c r="AN7" s="229">
        <v>0</v>
      </c>
      <c r="AO7" s="241">
        <v>0</v>
      </c>
      <c r="AP7" s="240">
        <v>0</v>
      </c>
      <c r="AQ7" s="229">
        <v>0</v>
      </c>
      <c r="AR7" s="229">
        <v>0</v>
      </c>
      <c r="AS7" s="241">
        <v>0</v>
      </c>
      <c r="AT7" s="240">
        <v>0</v>
      </c>
      <c r="AU7" s="229">
        <v>0</v>
      </c>
      <c r="AV7" s="229">
        <v>0</v>
      </c>
      <c r="AW7" s="241">
        <v>0</v>
      </c>
      <c r="AX7" s="240">
        <v>0</v>
      </c>
      <c r="AY7" s="229">
        <v>0</v>
      </c>
      <c r="AZ7" s="229">
        <v>0</v>
      </c>
      <c r="BA7" s="241">
        <v>0</v>
      </c>
      <c r="BB7" s="240">
        <v>0</v>
      </c>
      <c r="BC7" s="229">
        <v>0</v>
      </c>
      <c r="BD7" s="229">
        <v>0</v>
      </c>
      <c r="BE7" s="241">
        <v>0</v>
      </c>
      <c r="BF7" s="240">
        <v>0</v>
      </c>
      <c r="BG7" s="229">
        <v>0</v>
      </c>
      <c r="BH7" s="229">
        <v>0</v>
      </c>
      <c r="BI7" s="241">
        <v>0</v>
      </c>
      <c r="BJ7" s="240">
        <v>0</v>
      </c>
      <c r="BK7" s="229">
        <v>0</v>
      </c>
      <c r="BL7" s="229">
        <v>0</v>
      </c>
      <c r="BM7" s="241">
        <v>0</v>
      </c>
      <c r="BN7" s="240">
        <v>0</v>
      </c>
      <c r="BO7" s="229">
        <v>0</v>
      </c>
      <c r="BP7" s="229">
        <v>0</v>
      </c>
      <c r="BQ7" s="241">
        <v>0</v>
      </c>
      <c r="BR7" s="240">
        <v>107720</v>
      </c>
      <c r="BS7" s="229">
        <v>31018</v>
      </c>
      <c r="BT7" s="229">
        <v>-18683</v>
      </c>
      <c r="BU7" s="241">
        <v>120055</v>
      </c>
      <c r="BV7" s="240">
        <v>107720</v>
      </c>
      <c r="BW7" s="229">
        <v>38650</v>
      </c>
      <c r="BX7" s="229">
        <v>-22824</v>
      </c>
      <c r="BY7" s="229">
        <v>123546</v>
      </c>
      <c r="BZ7" s="240">
        <v>107720</v>
      </c>
      <c r="CA7" s="229">
        <v>42809</v>
      </c>
      <c r="CB7" s="229">
        <v>-53008</v>
      </c>
      <c r="CC7" s="241">
        <v>97521</v>
      </c>
      <c r="CD7" s="240">
        <v>97521</v>
      </c>
      <c r="CE7" s="229">
        <v>11088</v>
      </c>
      <c r="CF7" s="229">
        <v>-3701</v>
      </c>
      <c r="CG7" s="241">
        <v>104908</v>
      </c>
      <c r="CH7" s="240">
        <v>97521</v>
      </c>
      <c r="CI7" s="229">
        <v>16070</v>
      </c>
      <c r="CJ7" s="229">
        <v>-27443</v>
      </c>
      <c r="CK7" s="229">
        <v>86148</v>
      </c>
      <c r="CL7" s="242">
        <v>97521</v>
      </c>
      <c r="CM7" s="229">
        <v>25496</v>
      </c>
      <c r="CN7" s="229">
        <v>-31523</v>
      </c>
      <c r="CO7" s="243">
        <v>91494</v>
      </c>
      <c r="CP7" s="242">
        <v>97521</v>
      </c>
      <c r="CQ7" s="229">
        <v>34795</v>
      </c>
      <c r="CR7" s="229">
        <v>-33385</v>
      </c>
      <c r="CS7" s="243">
        <v>98931</v>
      </c>
      <c r="CT7" s="242">
        <v>98931</v>
      </c>
      <c r="CU7" s="229">
        <v>9981</v>
      </c>
      <c r="CV7" s="229">
        <v>-3032</v>
      </c>
      <c r="CW7" s="243">
        <v>105880</v>
      </c>
      <c r="CX7" s="242">
        <v>98931</v>
      </c>
      <c r="CY7" s="229">
        <v>15311</v>
      </c>
      <c r="CZ7" s="229">
        <v>-14331</v>
      </c>
      <c r="DA7" s="243">
        <v>99911</v>
      </c>
      <c r="DB7" s="242">
        <v>98931</v>
      </c>
      <c r="DC7" s="229">
        <v>15152</v>
      </c>
      <c r="DD7" s="229">
        <v>-11501</v>
      </c>
      <c r="DE7" s="243">
        <v>102582</v>
      </c>
      <c r="DF7" s="242">
        <v>98931</v>
      </c>
      <c r="DG7" s="229">
        <v>31360</v>
      </c>
      <c r="DH7" s="229">
        <v>-15987</v>
      </c>
      <c r="DI7" s="243">
        <v>114304</v>
      </c>
      <c r="DJ7" s="242">
        <v>114304</v>
      </c>
      <c r="DK7" s="229">
        <v>2946</v>
      </c>
      <c r="DL7" s="229">
        <v>-2374</v>
      </c>
      <c r="DM7" s="243">
        <v>114876</v>
      </c>
      <c r="DN7" s="242">
        <v>114304</v>
      </c>
      <c r="DO7" s="229">
        <v>16272</v>
      </c>
      <c r="DP7" s="229">
        <v>-8074</v>
      </c>
      <c r="DQ7" s="243">
        <v>122502</v>
      </c>
      <c r="DR7" s="242">
        <v>114304</v>
      </c>
      <c r="DS7" s="229">
        <v>35654</v>
      </c>
      <c r="DT7" s="229">
        <v>-23944</v>
      </c>
      <c r="DU7" s="243">
        <v>126014</v>
      </c>
      <c r="DV7" s="242">
        <v>114304</v>
      </c>
      <c r="DW7" s="229">
        <v>41839</v>
      </c>
      <c r="DX7" s="229">
        <v>-26043</v>
      </c>
      <c r="DY7" s="243">
        <v>130100</v>
      </c>
    </row>
    <row r="8" spans="1:129" s="38" customFormat="1">
      <c r="A8" s="134" t="s">
        <v>597</v>
      </c>
      <c r="B8" s="240">
        <v>0</v>
      </c>
      <c r="C8" s="229">
        <v>0</v>
      </c>
      <c r="D8" s="229">
        <v>0</v>
      </c>
      <c r="E8" s="241">
        <v>0</v>
      </c>
      <c r="F8" s="240">
        <v>0</v>
      </c>
      <c r="G8" s="229">
        <v>0</v>
      </c>
      <c r="H8" s="229">
        <v>0</v>
      </c>
      <c r="I8" s="241">
        <v>0</v>
      </c>
      <c r="J8" s="240">
        <v>0</v>
      </c>
      <c r="K8" s="229">
        <v>0</v>
      </c>
      <c r="L8" s="229">
        <v>0</v>
      </c>
      <c r="M8" s="241">
        <v>0</v>
      </c>
      <c r="N8" s="240">
        <v>0</v>
      </c>
      <c r="O8" s="229">
        <v>0</v>
      </c>
      <c r="P8" s="229">
        <v>0</v>
      </c>
      <c r="Q8" s="241">
        <v>0</v>
      </c>
      <c r="R8" s="240">
        <v>0</v>
      </c>
      <c r="S8" s="229">
        <v>0</v>
      </c>
      <c r="T8" s="229">
        <v>0</v>
      </c>
      <c r="U8" s="241">
        <v>0</v>
      </c>
      <c r="V8" s="240">
        <v>181169</v>
      </c>
      <c r="W8" s="229">
        <v>78230</v>
      </c>
      <c r="X8" s="229" t="s">
        <v>361</v>
      </c>
      <c r="Y8" s="241">
        <v>259399</v>
      </c>
      <c r="Z8" s="240">
        <v>181169</v>
      </c>
      <c r="AA8" s="229">
        <v>87984</v>
      </c>
      <c r="AB8" s="229">
        <v>245</v>
      </c>
      <c r="AC8" s="241">
        <v>268908</v>
      </c>
      <c r="AD8" s="240">
        <v>181169</v>
      </c>
      <c r="AE8" s="229">
        <v>112653</v>
      </c>
      <c r="AF8" s="229">
        <v>234</v>
      </c>
      <c r="AG8" s="241">
        <v>293588</v>
      </c>
      <c r="AH8" s="240">
        <v>293588</v>
      </c>
      <c r="AI8" s="229">
        <v>78</v>
      </c>
      <c r="AJ8" s="229">
        <v>285251</v>
      </c>
      <c r="AK8" s="241">
        <v>8415</v>
      </c>
      <c r="AL8" s="240">
        <v>293588</v>
      </c>
      <c r="AM8" s="229">
        <v>78</v>
      </c>
      <c r="AN8" s="229">
        <v>-241492</v>
      </c>
      <c r="AO8" s="241">
        <v>52174</v>
      </c>
      <c r="AP8" s="240">
        <v>293588</v>
      </c>
      <c r="AQ8" s="229">
        <v>78</v>
      </c>
      <c r="AR8" s="229">
        <v>-232831</v>
      </c>
      <c r="AS8" s="241">
        <v>60835</v>
      </c>
      <c r="AT8" s="240">
        <v>293588</v>
      </c>
      <c r="AU8" s="229">
        <v>78</v>
      </c>
      <c r="AV8" s="229">
        <v>-243428</v>
      </c>
      <c r="AW8" s="241">
        <v>50238</v>
      </c>
      <c r="AX8" s="240">
        <v>50238</v>
      </c>
      <c r="AY8" s="229">
        <v>65361</v>
      </c>
      <c r="AZ8" s="229" t="s">
        <v>313</v>
      </c>
      <c r="BA8" s="241">
        <v>115599</v>
      </c>
      <c r="BB8" s="240">
        <v>50238</v>
      </c>
      <c r="BC8" s="229">
        <v>65206</v>
      </c>
      <c r="BD8" s="229" t="s">
        <v>313</v>
      </c>
      <c r="BE8" s="241">
        <v>115444</v>
      </c>
      <c r="BF8" s="240">
        <v>50238</v>
      </c>
      <c r="BG8" s="229">
        <v>49099</v>
      </c>
      <c r="BH8" s="229" t="s">
        <v>313</v>
      </c>
      <c r="BI8" s="241">
        <v>99337</v>
      </c>
      <c r="BJ8" s="240">
        <v>50238</v>
      </c>
      <c r="BK8" s="229">
        <v>37048</v>
      </c>
      <c r="BL8" s="229" t="s">
        <v>313</v>
      </c>
      <c r="BM8" s="241">
        <v>87286</v>
      </c>
      <c r="BN8" s="240">
        <v>87286</v>
      </c>
      <c r="BO8" s="229">
        <v>24155</v>
      </c>
      <c r="BP8" s="229">
        <v>-45751</v>
      </c>
      <c r="BQ8" s="241">
        <v>65690</v>
      </c>
      <c r="BR8" s="240">
        <v>87286</v>
      </c>
      <c r="BS8" s="229">
        <v>61920</v>
      </c>
      <c r="BT8" s="229">
        <v>-45751</v>
      </c>
      <c r="BU8" s="241">
        <v>103455</v>
      </c>
      <c r="BV8" s="240">
        <v>87286</v>
      </c>
      <c r="BW8" s="229">
        <v>61919</v>
      </c>
      <c r="BX8" s="229">
        <v>-103893</v>
      </c>
      <c r="BY8" s="229">
        <v>45312</v>
      </c>
      <c r="BZ8" s="240">
        <v>87286</v>
      </c>
      <c r="CA8" s="229">
        <v>87391</v>
      </c>
      <c r="CB8" s="229">
        <v>-139676</v>
      </c>
      <c r="CC8" s="241">
        <v>35001</v>
      </c>
      <c r="CD8" s="240">
        <v>35001</v>
      </c>
      <c r="CE8" s="229">
        <v>78137</v>
      </c>
      <c r="CF8" s="229">
        <v>-8715</v>
      </c>
      <c r="CG8" s="241">
        <v>104423</v>
      </c>
      <c r="CH8" s="240">
        <v>35001</v>
      </c>
      <c r="CI8" s="229">
        <v>143321</v>
      </c>
      <c r="CJ8" s="229">
        <v>-19697</v>
      </c>
      <c r="CK8" s="229">
        <v>158625</v>
      </c>
      <c r="CL8" s="242">
        <v>35001</v>
      </c>
      <c r="CM8" s="229">
        <v>195449</v>
      </c>
      <c r="CN8" s="229">
        <v>-23799</v>
      </c>
      <c r="CO8" s="243">
        <v>206651</v>
      </c>
      <c r="CP8" s="242">
        <v>35001</v>
      </c>
      <c r="CQ8" s="229">
        <v>236124</v>
      </c>
      <c r="CR8" s="229">
        <v>-68875</v>
      </c>
      <c r="CS8" s="243">
        <v>202250</v>
      </c>
      <c r="CT8" s="242">
        <v>202250</v>
      </c>
      <c r="CU8" s="229">
        <v>27424</v>
      </c>
      <c r="CV8" s="229">
        <v>-48159</v>
      </c>
      <c r="CW8" s="243">
        <v>181515</v>
      </c>
      <c r="CX8" s="242">
        <v>202250</v>
      </c>
      <c r="CY8" s="229">
        <v>45600</v>
      </c>
      <c r="CZ8" s="229">
        <v>-63537</v>
      </c>
      <c r="DA8" s="243">
        <v>184313</v>
      </c>
      <c r="DB8" s="242">
        <v>202250</v>
      </c>
      <c r="DC8" s="229">
        <v>67032</v>
      </c>
      <c r="DD8" s="229">
        <v>-79606</v>
      </c>
      <c r="DE8" s="243">
        <v>189676</v>
      </c>
      <c r="DF8" s="242">
        <v>202250</v>
      </c>
      <c r="DG8" s="229">
        <v>67032</v>
      </c>
      <c r="DH8" s="229">
        <v>-268794</v>
      </c>
      <c r="DI8" s="243">
        <v>488</v>
      </c>
      <c r="DJ8" s="242">
        <v>488</v>
      </c>
      <c r="DK8" s="229">
        <v>8107</v>
      </c>
      <c r="DL8" s="229">
        <v>-8595</v>
      </c>
      <c r="DM8" s="243">
        <v>0</v>
      </c>
      <c r="DN8" s="242">
        <v>488</v>
      </c>
      <c r="DO8" s="229">
        <v>10025</v>
      </c>
      <c r="DP8" s="229">
        <v>-10270</v>
      </c>
      <c r="DQ8" s="243">
        <v>243</v>
      </c>
      <c r="DR8" s="242">
        <v>488</v>
      </c>
      <c r="DS8" s="229">
        <v>18119</v>
      </c>
      <c r="DT8" s="229">
        <v>-13935</v>
      </c>
      <c r="DU8" s="243">
        <v>4672</v>
      </c>
      <c r="DV8" s="242">
        <v>488</v>
      </c>
      <c r="DW8" s="229">
        <v>20656</v>
      </c>
      <c r="DX8" s="229">
        <v>-15892</v>
      </c>
      <c r="DY8" s="243">
        <v>5252</v>
      </c>
    </row>
    <row r="9" spans="1:129" s="38" customFormat="1">
      <c r="A9" s="134" t="s">
        <v>598</v>
      </c>
      <c r="B9" s="240">
        <v>0</v>
      </c>
      <c r="C9" s="229">
        <v>0</v>
      </c>
      <c r="D9" s="229">
        <v>0</v>
      </c>
      <c r="E9" s="241">
        <v>0</v>
      </c>
      <c r="F9" s="240">
        <v>0</v>
      </c>
      <c r="G9" s="229">
        <v>0</v>
      </c>
      <c r="H9" s="229">
        <v>0</v>
      </c>
      <c r="I9" s="241">
        <v>0</v>
      </c>
      <c r="J9" s="240">
        <v>0</v>
      </c>
      <c r="K9" s="229">
        <v>0</v>
      </c>
      <c r="L9" s="229">
        <v>0</v>
      </c>
      <c r="M9" s="241">
        <v>0</v>
      </c>
      <c r="N9" s="240">
        <v>0</v>
      </c>
      <c r="O9" s="229">
        <v>0</v>
      </c>
      <c r="P9" s="229">
        <v>0</v>
      </c>
      <c r="Q9" s="241">
        <v>0</v>
      </c>
      <c r="R9" s="240">
        <v>0</v>
      </c>
      <c r="S9" s="229">
        <v>0</v>
      </c>
      <c r="T9" s="229">
        <v>0</v>
      </c>
      <c r="U9" s="241">
        <v>0</v>
      </c>
      <c r="V9" s="240">
        <v>0</v>
      </c>
      <c r="W9" s="229">
        <v>0</v>
      </c>
      <c r="X9" s="229">
        <v>0</v>
      </c>
      <c r="Y9" s="241">
        <v>0</v>
      </c>
      <c r="Z9" s="240">
        <v>0</v>
      </c>
      <c r="AA9" s="229">
        <v>0</v>
      </c>
      <c r="AB9" s="229">
        <v>0</v>
      </c>
      <c r="AC9" s="241">
        <v>0</v>
      </c>
      <c r="AD9" s="240">
        <v>0</v>
      </c>
      <c r="AE9" s="229">
        <v>0</v>
      </c>
      <c r="AF9" s="229">
        <v>0</v>
      </c>
      <c r="AG9" s="241">
        <v>0</v>
      </c>
      <c r="AH9" s="240">
        <v>0</v>
      </c>
      <c r="AI9" s="229">
        <v>0</v>
      </c>
      <c r="AJ9" s="229">
        <v>0</v>
      </c>
      <c r="AK9" s="241">
        <v>0</v>
      </c>
      <c r="AL9" s="240">
        <v>0</v>
      </c>
      <c r="AM9" s="229">
        <v>0</v>
      </c>
      <c r="AN9" s="229">
        <v>0</v>
      </c>
      <c r="AO9" s="241">
        <v>0</v>
      </c>
      <c r="AP9" s="240">
        <v>0</v>
      </c>
      <c r="AQ9" s="229">
        <v>0</v>
      </c>
      <c r="AR9" s="229">
        <v>0</v>
      </c>
      <c r="AS9" s="241">
        <v>0</v>
      </c>
      <c r="AT9" s="240">
        <v>0</v>
      </c>
      <c r="AU9" s="229">
        <v>0</v>
      </c>
      <c r="AV9" s="229">
        <v>0</v>
      </c>
      <c r="AW9" s="241">
        <v>0</v>
      </c>
      <c r="AX9" s="240">
        <v>0</v>
      </c>
      <c r="AY9" s="229">
        <v>0</v>
      </c>
      <c r="AZ9" s="229">
        <v>0</v>
      </c>
      <c r="BA9" s="241">
        <v>0</v>
      </c>
      <c r="BB9" s="240">
        <v>0</v>
      </c>
      <c r="BC9" s="229">
        <v>0</v>
      </c>
      <c r="BD9" s="229">
        <v>0</v>
      </c>
      <c r="BE9" s="241">
        <v>0</v>
      </c>
      <c r="BF9" s="240">
        <v>0</v>
      </c>
      <c r="BG9" s="229">
        <v>0</v>
      </c>
      <c r="BH9" s="229">
        <v>0</v>
      </c>
      <c r="BI9" s="241">
        <v>0</v>
      </c>
      <c r="BJ9" s="240">
        <v>0</v>
      </c>
      <c r="BK9" s="229">
        <v>0</v>
      </c>
      <c r="BL9" s="229">
        <v>0</v>
      </c>
      <c r="BM9" s="241">
        <v>0</v>
      </c>
      <c r="BN9" s="240">
        <v>0</v>
      </c>
      <c r="BO9" s="229">
        <v>0</v>
      </c>
      <c r="BP9" s="229">
        <v>0</v>
      </c>
      <c r="BQ9" s="241">
        <v>0</v>
      </c>
      <c r="BR9" s="240">
        <v>0</v>
      </c>
      <c r="BS9" s="229">
        <v>0</v>
      </c>
      <c r="BT9" s="229">
        <v>0</v>
      </c>
      <c r="BU9" s="241">
        <v>0</v>
      </c>
      <c r="BV9" s="240">
        <v>0</v>
      </c>
      <c r="BW9" s="229">
        <v>0</v>
      </c>
      <c r="BX9" s="229">
        <v>0</v>
      </c>
      <c r="BY9" s="229">
        <v>0</v>
      </c>
      <c r="BZ9" s="240">
        <v>0</v>
      </c>
      <c r="CA9" s="229">
        <v>0</v>
      </c>
      <c r="CB9" s="229">
        <v>0</v>
      </c>
      <c r="CC9" s="241">
        <v>0</v>
      </c>
      <c r="CD9" s="240">
        <v>364686</v>
      </c>
      <c r="CE9" s="229" t="s">
        <v>362</v>
      </c>
      <c r="CF9" s="229" t="s">
        <v>362</v>
      </c>
      <c r="CG9" s="241">
        <v>364686</v>
      </c>
      <c r="CH9" s="240">
        <v>364686</v>
      </c>
      <c r="CI9" s="229">
        <v>32782</v>
      </c>
      <c r="CJ9" s="230" t="s">
        <v>313</v>
      </c>
      <c r="CK9" s="229">
        <v>397468</v>
      </c>
      <c r="CL9" s="242">
        <v>364686</v>
      </c>
      <c r="CM9" s="229">
        <v>33175</v>
      </c>
      <c r="CN9" s="229"/>
      <c r="CO9" s="243">
        <v>397861</v>
      </c>
      <c r="CP9" s="242">
        <v>364686</v>
      </c>
      <c r="CQ9" s="229">
        <v>45651</v>
      </c>
      <c r="CR9" s="229">
        <v>-165665</v>
      </c>
      <c r="CS9" s="243">
        <v>244672</v>
      </c>
      <c r="CT9" s="242">
        <v>244672</v>
      </c>
      <c r="CU9" s="229">
        <v>0</v>
      </c>
      <c r="CV9" s="229">
        <v>0</v>
      </c>
      <c r="CW9" s="243">
        <v>244672</v>
      </c>
      <c r="CX9" s="242">
        <v>244672</v>
      </c>
      <c r="CY9" s="229">
        <v>111869</v>
      </c>
      <c r="CZ9" s="229">
        <v>-18</v>
      </c>
      <c r="DA9" s="243">
        <v>356523</v>
      </c>
      <c r="DB9" s="242">
        <v>244672</v>
      </c>
      <c r="DC9" s="229">
        <v>111869</v>
      </c>
      <c r="DD9" s="229">
        <v>-48</v>
      </c>
      <c r="DE9" s="243">
        <v>356493</v>
      </c>
      <c r="DF9" s="242">
        <v>244672</v>
      </c>
      <c r="DG9" s="229">
        <v>118789</v>
      </c>
      <c r="DH9" s="229">
        <v>-59536</v>
      </c>
      <c r="DI9" s="243">
        <v>303925</v>
      </c>
      <c r="DJ9" s="242">
        <v>303925</v>
      </c>
      <c r="DK9" s="229">
        <v>0</v>
      </c>
      <c r="DL9" s="229">
        <v>0</v>
      </c>
      <c r="DM9" s="243">
        <v>303925</v>
      </c>
      <c r="DN9" s="242">
        <v>303925</v>
      </c>
      <c r="DO9" s="229">
        <v>3240</v>
      </c>
      <c r="DP9" s="229">
        <v>-70826</v>
      </c>
      <c r="DQ9" s="243">
        <v>236339</v>
      </c>
      <c r="DR9" s="242">
        <v>303925</v>
      </c>
      <c r="DS9" s="229">
        <v>3240</v>
      </c>
      <c r="DT9" s="229">
        <v>-70826</v>
      </c>
      <c r="DU9" s="243">
        <v>236339</v>
      </c>
      <c r="DV9" s="242">
        <v>303925</v>
      </c>
      <c r="DW9" s="229">
        <v>3311</v>
      </c>
      <c r="DX9" s="229">
        <v>-136539</v>
      </c>
      <c r="DY9" s="243">
        <v>170697</v>
      </c>
    </row>
    <row r="10" spans="1:129" s="38" customFormat="1">
      <c r="A10" s="134" t="s">
        <v>599</v>
      </c>
      <c r="B10" s="240">
        <v>508055</v>
      </c>
      <c r="C10" s="229">
        <v>13491</v>
      </c>
      <c r="D10" s="229">
        <v>1595</v>
      </c>
      <c r="E10" s="241">
        <v>519951</v>
      </c>
      <c r="F10" s="240">
        <v>508055</v>
      </c>
      <c r="G10" s="229">
        <v>23143</v>
      </c>
      <c r="H10" s="229">
        <v>18123</v>
      </c>
      <c r="I10" s="241">
        <v>513075</v>
      </c>
      <c r="J10" s="240">
        <v>508055</v>
      </c>
      <c r="K10" s="229">
        <v>42922</v>
      </c>
      <c r="L10" s="229">
        <v>22984</v>
      </c>
      <c r="M10" s="241">
        <v>527993</v>
      </c>
      <c r="N10" s="240">
        <v>508055</v>
      </c>
      <c r="O10" s="229">
        <v>111668</v>
      </c>
      <c r="P10" s="229">
        <v>22934</v>
      </c>
      <c r="Q10" s="241">
        <v>596789</v>
      </c>
      <c r="R10" s="240">
        <v>596789</v>
      </c>
      <c r="S10" s="229">
        <v>50599</v>
      </c>
      <c r="T10" s="229">
        <v>4565</v>
      </c>
      <c r="U10" s="241">
        <v>642823</v>
      </c>
      <c r="V10" s="240">
        <v>415620</v>
      </c>
      <c r="W10" s="229">
        <v>20363</v>
      </c>
      <c r="X10" s="229">
        <v>7122</v>
      </c>
      <c r="Y10" s="241">
        <v>428861</v>
      </c>
      <c r="Z10" s="240">
        <v>415620</v>
      </c>
      <c r="AA10" s="229">
        <v>32796</v>
      </c>
      <c r="AB10" s="229">
        <v>9808</v>
      </c>
      <c r="AC10" s="241">
        <v>438608</v>
      </c>
      <c r="AD10" s="240">
        <v>415620</v>
      </c>
      <c r="AE10" s="229">
        <v>74020</v>
      </c>
      <c r="AF10" s="229">
        <v>13090</v>
      </c>
      <c r="AG10" s="241">
        <v>476550</v>
      </c>
      <c r="AH10" s="240">
        <v>476550</v>
      </c>
      <c r="AI10" s="229">
        <v>74194</v>
      </c>
      <c r="AJ10" s="229">
        <v>8592</v>
      </c>
      <c r="AK10" s="241">
        <v>542152</v>
      </c>
      <c r="AL10" s="240">
        <v>476550</v>
      </c>
      <c r="AM10" s="229">
        <v>112609</v>
      </c>
      <c r="AN10" s="229">
        <v>-64798</v>
      </c>
      <c r="AO10" s="241">
        <v>524361</v>
      </c>
      <c r="AP10" s="240">
        <v>476550</v>
      </c>
      <c r="AQ10" s="229">
        <v>111573</v>
      </c>
      <c r="AR10" s="229">
        <v>-70898</v>
      </c>
      <c r="AS10" s="241">
        <v>517225</v>
      </c>
      <c r="AT10" s="240">
        <v>476550</v>
      </c>
      <c r="AU10" s="229">
        <v>276903</v>
      </c>
      <c r="AV10" s="229">
        <v>-54575</v>
      </c>
      <c r="AW10" s="241">
        <v>698878</v>
      </c>
      <c r="AX10" s="240">
        <v>698878</v>
      </c>
      <c r="AY10" s="229">
        <v>16904</v>
      </c>
      <c r="AZ10" s="229">
        <v>-1099</v>
      </c>
      <c r="BA10" s="241">
        <v>714683</v>
      </c>
      <c r="BB10" s="240">
        <v>698878</v>
      </c>
      <c r="BC10" s="229">
        <v>28203</v>
      </c>
      <c r="BD10" s="229">
        <v>-2286</v>
      </c>
      <c r="BE10" s="241">
        <v>724795</v>
      </c>
      <c r="BF10" s="240">
        <v>698878</v>
      </c>
      <c r="BG10" s="229">
        <v>43128</v>
      </c>
      <c r="BH10" s="229">
        <v>-3473</v>
      </c>
      <c r="BI10" s="241">
        <v>738533</v>
      </c>
      <c r="BJ10" s="240">
        <v>698878</v>
      </c>
      <c r="BK10" s="229">
        <v>143478</v>
      </c>
      <c r="BL10" s="229">
        <v>-8290</v>
      </c>
      <c r="BM10" s="241">
        <v>834066</v>
      </c>
      <c r="BN10" s="240">
        <v>834066</v>
      </c>
      <c r="BO10" s="229">
        <v>30596</v>
      </c>
      <c r="BP10" s="229">
        <v>-4557</v>
      </c>
      <c r="BQ10" s="241">
        <v>860105</v>
      </c>
      <c r="BR10" s="240">
        <v>727011</v>
      </c>
      <c r="BS10" s="229">
        <v>50221</v>
      </c>
      <c r="BT10" s="229">
        <v>-10267</v>
      </c>
      <c r="BU10" s="241">
        <v>766965</v>
      </c>
      <c r="BV10" s="240">
        <v>727011</v>
      </c>
      <c r="BW10" s="229">
        <v>50221</v>
      </c>
      <c r="BX10" s="229">
        <v>-38485</v>
      </c>
      <c r="BY10" s="229">
        <v>738747</v>
      </c>
      <c r="BZ10" s="240">
        <v>727011</v>
      </c>
      <c r="CA10" s="229">
        <v>53340</v>
      </c>
      <c r="CB10" s="229">
        <v>-155801</v>
      </c>
      <c r="CC10" s="241">
        <v>624550</v>
      </c>
      <c r="CD10" s="240">
        <v>259864</v>
      </c>
      <c r="CE10" s="229">
        <v>29002</v>
      </c>
      <c r="CF10" s="229">
        <v>-30123</v>
      </c>
      <c r="CG10" s="241">
        <v>258743</v>
      </c>
      <c r="CH10" s="240">
        <v>259864</v>
      </c>
      <c r="CI10" s="229">
        <v>60028</v>
      </c>
      <c r="CJ10" s="229">
        <v>-36755</v>
      </c>
      <c r="CK10" s="229">
        <v>283137</v>
      </c>
      <c r="CL10" s="242">
        <v>259864</v>
      </c>
      <c r="CM10" s="229">
        <v>164778</v>
      </c>
      <c r="CN10" s="229">
        <v>-109841</v>
      </c>
      <c r="CO10" s="243">
        <v>314801</v>
      </c>
      <c r="CP10" s="242">
        <v>259864</v>
      </c>
      <c r="CQ10" s="229">
        <v>200161</v>
      </c>
      <c r="CR10" s="229">
        <v>-134443</v>
      </c>
      <c r="CS10" s="243">
        <v>325582</v>
      </c>
      <c r="CT10" s="242">
        <v>325582</v>
      </c>
      <c r="CU10" s="229">
        <v>25080</v>
      </c>
      <c r="CV10" s="229">
        <v>-38516</v>
      </c>
      <c r="CW10" s="243">
        <v>312146</v>
      </c>
      <c r="CX10" s="242">
        <v>325582</v>
      </c>
      <c r="CY10" s="229">
        <v>64998</v>
      </c>
      <c r="CZ10" s="229">
        <v>-84158</v>
      </c>
      <c r="DA10" s="243">
        <v>306422</v>
      </c>
      <c r="DB10" s="242">
        <v>325582</v>
      </c>
      <c r="DC10" s="229">
        <v>105063</v>
      </c>
      <c r="DD10" s="229">
        <v>-148666</v>
      </c>
      <c r="DE10" s="243">
        <v>281979</v>
      </c>
      <c r="DF10" s="242">
        <v>325582</v>
      </c>
      <c r="DG10" s="229">
        <v>143269</v>
      </c>
      <c r="DH10" s="229">
        <v>-178950</v>
      </c>
      <c r="DI10" s="243">
        <v>289901</v>
      </c>
      <c r="DJ10" s="242">
        <v>289901</v>
      </c>
      <c r="DK10" s="229">
        <v>34989</v>
      </c>
      <c r="DL10" s="229">
        <v>-104285</v>
      </c>
      <c r="DM10" s="243">
        <v>220605</v>
      </c>
      <c r="DN10" s="242">
        <v>289901</v>
      </c>
      <c r="DO10" s="229">
        <v>75423</v>
      </c>
      <c r="DP10" s="229">
        <v>-110125</v>
      </c>
      <c r="DQ10" s="243">
        <v>255199</v>
      </c>
      <c r="DR10" s="242">
        <v>289901</v>
      </c>
      <c r="DS10" s="229">
        <v>123351</v>
      </c>
      <c r="DT10" s="229">
        <v>-152241</v>
      </c>
      <c r="DU10" s="243">
        <v>261011</v>
      </c>
      <c r="DV10" s="242">
        <v>289901</v>
      </c>
      <c r="DW10" s="229">
        <v>200593</v>
      </c>
      <c r="DX10" s="229">
        <v>-193702</v>
      </c>
      <c r="DY10" s="243">
        <v>296792</v>
      </c>
    </row>
    <row r="11" spans="1:129" s="38" customFormat="1">
      <c r="A11" s="134" t="s">
        <v>600</v>
      </c>
      <c r="B11" s="240">
        <v>0</v>
      </c>
      <c r="C11" s="229">
        <v>0</v>
      </c>
      <c r="D11" s="229">
        <v>0</v>
      </c>
      <c r="E11" s="241">
        <v>0</v>
      </c>
      <c r="F11" s="240">
        <v>0</v>
      </c>
      <c r="G11" s="229">
        <v>0</v>
      </c>
      <c r="H11" s="229">
        <v>0</v>
      </c>
      <c r="I11" s="241">
        <v>0</v>
      </c>
      <c r="J11" s="240">
        <v>0</v>
      </c>
      <c r="K11" s="229">
        <v>0</v>
      </c>
      <c r="L11" s="229">
        <v>0</v>
      </c>
      <c r="M11" s="241">
        <v>0</v>
      </c>
      <c r="N11" s="240">
        <v>0</v>
      </c>
      <c r="O11" s="229">
        <v>0</v>
      </c>
      <c r="P11" s="229">
        <v>0</v>
      </c>
      <c r="Q11" s="241">
        <v>0</v>
      </c>
      <c r="R11" s="240">
        <v>0</v>
      </c>
      <c r="S11" s="229">
        <v>0</v>
      </c>
      <c r="T11" s="229">
        <v>0</v>
      </c>
      <c r="U11" s="241">
        <v>0</v>
      </c>
      <c r="V11" s="240">
        <v>0</v>
      </c>
      <c r="W11" s="229">
        <v>0</v>
      </c>
      <c r="X11" s="229">
        <v>0</v>
      </c>
      <c r="Y11" s="241">
        <v>0</v>
      </c>
      <c r="Z11" s="240">
        <v>0</v>
      </c>
      <c r="AA11" s="229">
        <v>0</v>
      </c>
      <c r="AB11" s="229">
        <v>0</v>
      </c>
      <c r="AC11" s="241">
        <v>0</v>
      </c>
      <c r="AD11" s="240">
        <v>0</v>
      </c>
      <c r="AE11" s="229">
        <v>0</v>
      </c>
      <c r="AF11" s="229">
        <v>0</v>
      </c>
      <c r="AG11" s="241">
        <v>0</v>
      </c>
      <c r="AH11" s="240">
        <v>0</v>
      </c>
      <c r="AI11" s="229">
        <v>0</v>
      </c>
      <c r="AJ11" s="229">
        <v>0</v>
      </c>
      <c r="AK11" s="241">
        <v>0</v>
      </c>
      <c r="AL11" s="240">
        <v>0</v>
      </c>
      <c r="AM11" s="229">
        <v>0</v>
      </c>
      <c r="AN11" s="229">
        <v>0</v>
      </c>
      <c r="AO11" s="241">
        <v>0</v>
      </c>
      <c r="AP11" s="240">
        <v>0</v>
      </c>
      <c r="AQ11" s="229">
        <v>0</v>
      </c>
      <c r="AR11" s="229">
        <v>0</v>
      </c>
      <c r="AS11" s="241">
        <v>0</v>
      </c>
      <c r="AT11" s="240">
        <v>0</v>
      </c>
      <c r="AU11" s="229">
        <v>0</v>
      </c>
      <c r="AV11" s="229">
        <v>0</v>
      </c>
      <c r="AW11" s="241">
        <v>0</v>
      </c>
      <c r="AX11" s="240">
        <v>0</v>
      </c>
      <c r="AY11" s="229">
        <v>0</v>
      </c>
      <c r="AZ11" s="229">
        <v>0</v>
      </c>
      <c r="BA11" s="241">
        <v>0</v>
      </c>
      <c r="BB11" s="240">
        <v>0</v>
      </c>
      <c r="BC11" s="229">
        <v>0</v>
      </c>
      <c r="BD11" s="229">
        <v>0</v>
      </c>
      <c r="BE11" s="241">
        <v>0</v>
      </c>
      <c r="BF11" s="240">
        <v>0</v>
      </c>
      <c r="BG11" s="229">
        <v>0</v>
      </c>
      <c r="BH11" s="229">
        <v>0</v>
      </c>
      <c r="BI11" s="241">
        <v>0</v>
      </c>
      <c r="BJ11" s="240">
        <v>0</v>
      </c>
      <c r="BK11" s="229">
        <v>0</v>
      </c>
      <c r="BL11" s="229">
        <v>0</v>
      </c>
      <c r="BM11" s="241">
        <v>0</v>
      </c>
      <c r="BN11" s="240">
        <v>0</v>
      </c>
      <c r="BO11" s="229">
        <v>0</v>
      </c>
      <c r="BP11" s="229">
        <v>0</v>
      </c>
      <c r="BQ11" s="241">
        <v>0</v>
      </c>
      <c r="BR11" s="240">
        <v>0</v>
      </c>
      <c r="BS11" s="229">
        <v>0</v>
      </c>
      <c r="BT11" s="229">
        <v>0</v>
      </c>
      <c r="BU11" s="241">
        <v>0</v>
      </c>
      <c r="BV11" s="240">
        <v>0</v>
      </c>
      <c r="BW11" s="229">
        <v>0</v>
      </c>
      <c r="BX11" s="229">
        <v>0</v>
      </c>
      <c r="BY11" s="229">
        <v>0</v>
      </c>
      <c r="BZ11" s="240">
        <v>0</v>
      </c>
      <c r="CA11" s="229">
        <v>0</v>
      </c>
      <c r="CB11" s="229">
        <v>0</v>
      </c>
      <c r="CC11" s="241">
        <v>0</v>
      </c>
      <c r="CD11" s="240" t="s">
        <v>313</v>
      </c>
      <c r="CE11" s="229">
        <v>43220</v>
      </c>
      <c r="CF11" s="229" t="s">
        <v>313</v>
      </c>
      <c r="CG11" s="241">
        <v>43220</v>
      </c>
      <c r="CH11" s="244" t="s">
        <v>313</v>
      </c>
      <c r="CI11" s="229">
        <v>161397</v>
      </c>
      <c r="CJ11" s="230" t="s">
        <v>313</v>
      </c>
      <c r="CK11" s="229">
        <v>161397</v>
      </c>
      <c r="CL11" s="242" t="s">
        <v>313</v>
      </c>
      <c r="CM11" s="229">
        <v>235356</v>
      </c>
      <c r="CN11" s="229" t="s">
        <v>313</v>
      </c>
      <c r="CO11" s="243">
        <v>235356</v>
      </c>
      <c r="CP11" s="242">
        <v>0</v>
      </c>
      <c r="CQ11" s="229">
        <v>212877</v>
      </c>
      <c r="CR11" s="229">
        <v>0</v>
      </c>
      <c r="CS11" s="243">
        <v>212877</v>
      </c>
      <c r="CT11" s="242">
        <v>212877</v>
      </c>
      <c r="CU11" s="229">
        <v>96626</v>
      </c>
      <c r="CV11" s="229">
        <v>0</v>
      </c>
      <c r="CW11" s="243">
        <v>309503</v>
      </c>
      <c r="CX11" s="242">
        <v>212877</v>
      </c>
      <c r="CY11" s="229">
        <v>170837</v>
      </c>
      <c r="CZ11" s="229" t="s">
        <v>313</v>
      </c>
      <c r="DA11" s="243">
        <v>383714</v>
      </c>
      <c r="DB11" s="242">
        <v>212877</v>
      </c>
      <c r="DC11" s="229">
        <v>210128</v>
      </c>
      <c r="DD11" s="229">
        <v>0</v>
      </c>
      <c r="DE11" s="243">
        <v>423005</v>
      </c>
      <c r="DF11" s="242">
        <v>212877</v>
      </c>
      <c r="DG11" s="229">
        <v>1082</v>
      </c>
      <c r="DH11" s="229">
        <v>-2112</v>
      </c>
      <c r="DI11" s="243">
        <v>211847</v>
      </c>
      <c r="DJ11" s="242">
        <v>211847</v>
      </c>
      <c r="DK11" s="229">
        <v>0</v>
      </c>
      <c r="DL11" s="229">
        <v>-14422</v>
      </c>
      <c r="DM11" s="243">
        <v>197425</v>
      </c>
      <c r="DN11" s="242">
        <v>211847</v>
      </c>
      <c r="DO11" s="229" t="s">
        <v>318</v>
      </c>
      <c r="DP11" s="229">
        <v>-59688</v>
      </c>
      <c r="DQ11" s="243">
        <v>152159</v>
      </c>
      <c r="DR11" s="242">
        <v>211847</v>
      </c>
      <c r="DS11" s="229">
        <v>0</v>
      </c>
      <c r="DT11" s="229">
        <v>-68927</v>
      </c>
      <c r="DU11" s="243">
        <v>142920</v>
      </c>
      <c r="DV11" s="242">
        <v>211847</v>
      </c>
      <c r="DW11" s="229">
        <v>0</v>
      </c>
      <c r="DX11" s="229">
        <v>-75063</v>
      </c>
      <c r="DY11" s="243">
        <v>136784</v>
      </c>
    </row>
    <row r="12" spans="1:129" s="64" customFormat="1">
      <c r="A12" s="133" t="s">
        <v>601</v>
      </c>
      <c r="B12" s="233">
        <v>2081048</v>
      </c>
      <c r="C12" s="231">
        <v>191087</v>
      </c>
      <c r="D12" s="231">
        <v>94285</v>
      </c>
      <c r="E12" s="234">
        <v>2177850</v>
      </c>
      <c r="F12" s="233">
        <v>2081048</v>
      </c>
      <c r="G12" s="231">
        <v>350079</v>
      </c>
      <c r="H12" s="231">
        <v>211596</v>
      </c>
      <c r="I12" s="234">
        <v>2219531</v>
      </c>
      <c r="J12" s="233">
        <v>2081048</v>
      </c>
      <c r="K12" s="231">
        <v>547641</v>
      </c>
      <c r="L12" s="231">
        <v>387666</v>
      </c>
      <c r="M12" s="234">
        <v>2241023</v>
      </c>
      <c r="N12" s="233">
        <v>2081048</v>
      </c>
      <c r="O12" s="231">
        <v>753558</v>
      </c>
      <c r="P12" s="231">
        <v>501646</v>
      </c>
      <c r="Q12" s="234">
        <v>2332960</v>
      </c>
      <c r="R12" s="233">
        <v>2332960</v>
      </c>
      <c r="S12" s="231">
        <v>188074</v>
      </c>
      <c r="T12" s="231">
        <v>168089</v>
      </c>
      <c r="U12" s="234">
        <v>2352945</v>
      </c>
      <c r="V12" s="233">
        <v>2332960</v>
      </c>
      <c r="W12" s="231">
        <v>367549</v>
      </c>
      <c r="X12" s="231">
        <v>390882</v>
      </c>
      <c r="Y12" s="234">
        <v>2309627</v>
      </c>
      <c r="Z12" s="233">
        <v>2332960</v>
      </c>
      <c r="AA12" s="231">
        <v>516265</v>
      </c>
      <c r="AB12" s="231">
        <v>572431</v>
      </c>
      <c r="AC12" s="234">
        <v>2276794</v>
      </c>
      <c r="AD12" s="233">
        <v>2332960</v>
      </c>
      <c r="AE12" s="231">
        <v>684293</v>
      </c>
      <c r="AF12" s="231">
        <v>701494</v>
      </c>
      <c r="AG12" s="234">
        <v>2315759</v>
      </c>
      <c r="AH12" s="233">
        <v>2315759</v>
      </c>
      <c r="AI12" s="231">
        <v>205264</v>
      </c>
      <c r="AJ12" s="231">
        <v>417651</v>
      </c>
      <c r="AK12" s="234">
        <v>2103372</v>
      </c>
      <c r="AL12" s="233">
        <v>2315759</v>
      </c>
      <c r="AM12" s="231">
        <v>380812</v>
      </c>
      <c r="AN12" s="231">
        <v>-525937</v>
      </c>
      <c r="AO12" s="234">
        <v>2170634</v>
      </c>
      <c r="AP12" s="233">
        <v>2315759</v>
      </c>
      <c r="AQ12" s="231">
        <v>550947</v>
      </c>
      <c r="AR12" s="231">
        <v>-682375</v>
      </c>
      <c r="AS12" s="234">
        <v>2184331</v>
      </c>
      <c r="AT12" s="233">
        <v>2315759</v>
      </c>
      <c r="AU12" s="231">
        <v>1219794</v>
      </c>
      <c r="AV12" s="231">
        <v>-824397</v>
      </c>
      <c r="AW12" s="234">
        <v>2711156</v>
      </c>
      <c r="AX12" s="233">
        <v>2711156</v>
      </c>
      <c r="AY12" s="231">
        <v>244661</v>
      </c>
      <c r="AZ12" s="231">
        <v>-176924</v>
      </c>
      <c r="BA12" s="234">
        <v>2778893</v>
      </c>
      <c r="BB12" s="233">
        <v>2711156</v>
      </c>
      <c r="BC12" s="231">
        <v>491855</v>
      </c>
      <c r="BD12" s="231">
        <v>-311449</v>
      </c>
      <c r="BE12" s="234">
        <v>2891562</v>
      </c>
      <c r="BF12" s="233">
        <v>2711156</v>
      </c>
      <c r="BG12" s="231">
        <v>691976</v>
      </c>
      <c r="BH12" s="231">
        <v>-447554</v>
      </c>
      <c r="BI12" s="234">
        <v>2955578</v>
      </c>
      <c r="BJ12" s="233">
        <v>2711156</v>
      </c>
      <c r="BK12" s="231">
        <v>887712</v>
      </c>
      <c r="BL12" s="231">
        <v>-528271</v>
      </c>
      <c r="BM12" s="234">
        <v>3070597</v>
      </c>
      <c r="BN12" s="233">
        <v>3070597</v>
      </c>
      <c r="BO12" s="231">
        <v>166467</v>
      </c>
      <c r="BP12" s="231">
        <v>-143127</v>
      </c>
      <c r="BQ12" s="234">
        <v>3093937</v>
      </c>
      <c r="BR12" s="233">
        <v>3070597</v>
      </c>
      <c r="BS12" s="231">
        <v>427415</v>
      </c>
      <c r="BT12" s="231">
        <v>-283598</v>
      </c>
      <c r="BU12" s="234">
        <v>3214414</v>
      </c>
      <c r="BV12" s="233">
        <v>3070597</v>
      </c>
      <c r="BW12" s="231">
        <v>655684</v>
      </c>
      <c r="BX12" s="231">
        <v>-542996</v>
      </c>
      <c r="BY12" s="231">
        <v>3183285</v>
      </c>
      <c r="BZ12" s="233">
        <v>3070597</v>
      </c>
      <c r="CA12" s="231">
        <v>779387</v>
      </c>
      <c r="CB12" s="231">
        <v>-833958</v>
      </c>
      <c r="CC12" s="234">
        <v>3016026</v>
      </c>
      <c r="CD12" s="233">
        <v>3016026</v>
      </c>
      <c r="CE12" s="231">
        <v>321829</v>
      </c>
      <c r="CF12" s="231">
        <v>-151816</v>
      </c>
      <c r="CG12" s="234">
        <v>3186039</v>
      </c>
      <c r="CH12" s="233">
        <v>3016026</v>
      </c>
      <c r="CI12" s="231">
        <v>833392</v>
      </c>
      <c r="CJ12" s="231">
        <v>-357099</v>
      </c>
      <c r="CK12" s="231">
        <v>3492319</v>
      </c>
      <c r="CL12" s="246">
        <v>3016026</v>
      </c>
      <c r="CM12" s="231">
        <v>1214551</v>
      </c>
      <c r="CN12" s="231">
        <v>-557258</v>
      </c>
      <c r="CO12" s="247">
        <v>3673319</v>
      </c>
      <c r="CP12" s="246">
        <v>3016026</v>
      </c>
      <c r="CQ12" s="231">
        <v>1438567</v>
      </c>
      <c r="CR12" s="231">
        <v>-950005</v>
      </c>
      <c r="CS12" s="247">
        <v>3504588</v>
      </c>
      <c r="CT12" s="246">
        <v>3504588</v>
      </c>
      <c r="CU12" s="231">
        <v>328843</v>
      </c>
      <c r="CV12" s="231">
        <v>-233798</v>
      </c>
      <c r="CW12" s="247">
        <v>3599633</v>
      </c>
      <c r="CX12" s="246">
        <v>3504588</v>
      </c>
      <c r="CY12" s="231">
        <v>753952</v>
      </c>
      <c r="CZ12" s="231">
        <v>-423410</v>
      </c>
      <c r="DA12" s="247">
        <v>3835130</v>
      </c>
      <c r="DB12" s="246">
        <v>3504588</v>
      </c>
      <c r="DC12" s="231">
        <v>1097114</v>
      </c>
      <c r="DD12" s="231">
        <v>-641406</v>
      </c>
      <c r="DE12" s="247">
        <v>3960296</v>
      </c>
      <c r="DF12" s="246">
        <v>3504588</v>
      </c>
      <c r="DG12" s="231">
        <v>1076922</v>
      </c>
      <c r="DH12" s="231">
        <v>-1074083</v>
      </c>
      <c r="DI12" s="247">
        <v>3507427</v>
      </c>
      <c r="DJ12" s="246">
        <v>3507427</v>
      </c>
      <c r="DK12" s="231">
        <v>271443</v>
      </c>
      <c r="DL12" s="231">
        <v>-293618</v>
      </c>
      <c r="DM12" s="247">
        <v>3485252</v>
      </c>
      <c r="DN12" s="246">
        <v>3507427</v>
      </c>
      <c r="DO12" s="231">
        <v>515057</v>
      </c>
      <c r="DP12" s="231">
        <v>-539477</v>
      </c>
      <c r="DQ12" s="247">
        <v>3483007</v>
      </c>
      <c r="DR12" s="246">
        <v>3507427</v>
      </c>
      <c r="DS12" s="231">
        <v>787838</v>
      </c>
      <c r="DT12" s="231">
        <v>-777204</v>
      </c>
      <c r="DU12" s="247">
        <v>3518061</v>
      </c>
      <c r="DV12" s="246">
        <v>3507427</v>
      </c>
      <c r="DW12" s="231">
        <v>1080605</v>
      </c>
      <c r="DX12" s="231">
        <v>-1019871</v>
      </c>
      <c r="DY12" s="247">
        <v>3568161</v>
      </c>
    </row>
    <row r="13" spans="1:129" s="38" customFormat="1">
      <c r="A13" s="134" t="s">
        <v>602</v>
      </c>
      <c r="B13" s="240">
        <v>-23</v>
      </c>
      <c r="C13" s="229" t="s">
        <v>313</v>
      </c>
      <c r="D13" s="229" t="s">
        <v>313</v>
      </c>
      <c r="E13" s="241">
        <v>-23</v>
      </c>
      <c r="F13" s="240">
        <v>-23</v>
      </c>
      <c r="G13" s="229" t="s">
        <v>313</v>
      </c>
      <c r="H13" s="229" t="s">
        <v>313</v>
      </c>
      <c r="I13" s="241">
        <v>-23</v>
      </c>
      <c r="J13" s="240">
        <v>-23</v>
      </c>
      <c r="K13" s="229"/>
      <c r="L13" s="229" t="s">
        <v>313</v>
      </c>
      <c r="M13" s="241">
        <v>-23</v>
      </c>
      <c r="N13" s="240">
        <v>-23</v>
      </c>
      <c r="O13" s="229" t="s">
        <v>313</v>
      </c>
      <c r="P13" s="229" t="s">
        <v>313</v>
      </c>
      <c r="Q13" s="241">
        <v>-23</v>
      </c>
      <c r="R13" s="240">
        <v>-23</v>
      </c>
      <c r="S13" s="229" t="s">
        <v>313</v>
      </c>
      <c r="T13" s="229" t="s">
        <v>313</v>
      </c>
      <c r="U13" s="241">
        <v>-23</v>
      </c>
      <c r="V13" s="240">
        <v>-23</v>
      </c>
      <c r="W13" s="229" t="s">
        <v>313</v>
      </c>
      <c r="X13" s="229" t="s">
        <v>313</v>
      </c>
      <c r="Y13" s="241">
        <v>-23</v>
      </c>
      <c r="Z13" s="240">
        <v>-23</v>
      </c>
      <c r="AA13" s="229" t="s">
        <v>313</v>
      </c>
      <c r="AB13" s="229" t="s">
        <v>313</v>
      </c>
      <c r="AC13" s="241">
        <v>-23</v>
      </c>
      <c r="AD13" s="240">
        <v>-23</v>
      </c>
      <c r="AE13" s="229" t="s">
        <v>313</v>
      </c>
      <c r="AF13" s="229" t="s">
        <v>313</v>
      </c>
      <c r="AG13" s="241">
        <v>-23</v>
      </c>
      <c r="AH13" s="240">
        <v>-23</v>
      </c>
      <c r="AI13" s="229" t="s">
        <v>313</v>
      </c>
      <c r="AJ13" s="229" t="s">
        <v>313</v>
      </c>
      <c r="AK13" s="241">
        <v>-23</v>
      </c>
      <c r="AL13" s="240">
        <v>-23</v>
      </c>
      <c r="AM13" s="229" t="s">
        <v>361</v>
      </c>
      <c r="AN13" s="229" t="s">
        <v>361</v>
      </c>
      <c r="AO13" s="241">
        <v>-23</v>
      </c>
      <c r="AP13" s="240">
        <v>-23</v>
      </c>
      <c r="AQ13" s="229" t="s">
        <v>313</v>
      </c>
      <c r="AR13" s="229" t="s">
        <v>313</v>
      </c>
      <c r="AS13" s="241">
        <v>-23</v>
      </c>
      <c r="AT13" s="240">
        <v>-23</v>
      </c>
      <c r="AU13" s="229" t="s">
        <v>313</v>
      </c>
      <c r="AV13" s="229" t="s">
        <v>313</v>
      </c>
      <c r="AW13" s="241">
        <v>-23</v>
      </c>
      <c r="AX13" s="240">
        <v>-23</v>
      </c>
      <c r="AY13" s="229">
        <v>-3</v>
      </c>
      <c r="AZ13" s="229" t="s">
        <v>313</v>
      </c>
      <c r="BA13" s="241">
        <v>-26</v>
      </c>
      <c r="BB13" s="240">
        <v>-23</v>
      </c>
      <c r="BC13" s="229">
        <v>-3</v>
      </c>
      <c r="BD13" s="229" t="s">
        <v>313</v>
      </c>
      <c r="BE13" s="241">
        <v>-26</v>
      </c>
      <c r="BF13" s="240">
        <v>-23</v>
      </c>
      <c r="BG13" s="229">
        <v>-3</v>
      </c>
      <c r="BH13" s="229" t="s">
        <v>313</v>
      </c>
      <c r="BI13" s="241">
        <v>-26</v>
      </c>
      <c r="BJ13" s="240">
        <v>-23</v>
      </c>
      <c r="BK13" s="229">
        <v>-3</v>
      </c>
      <c r="BL13" s="229" t="s">
        <v>313</v>
      </c>
      <c r="BM13" s="241">
        <v>-26</v>
      </c>
      <c r="BN13" s="240">
        <v>-26</v>
      </c>
      <c r="BO13" s="229" t="s">
        <v>313</v>
      </c>
      <c r="BP13" s="229" t="s">
        <v>313</v>
      </c>
      <c r="BQ13" s="241">
        <v>-26</v>
      </c>
      <c r="BR13" s="240">
        <v>-26</v>
      </c>
      <c r="BS13" s="229" t="s">
        <v>313</v>
      </c>
      <c r="BT13" s="229" t="s">
        <v>313</v>
      </c>
      <c r="BU13" s="241">
        <v>-26</v>
      </c>
      <c r="BV13" s="240">
        <v>-26</v>
      </c>
      <c r="BW13" s="229" t="s">
        <v>313</v>
      </c>
      <c r="BX13" s="229" t="s">
        <v>313</v>
      </c>
      <c r="BY13" s="229">
        <v>-26</v>
      </c>
      <c r="BZ13" s="240">
        <v>-26</v>
      </c>
      <c r="CA13" s="229" t="s">
        <v>313</v>
      </c>
      <c r="CB13" s="229" t="s">
        <v>313</v>
      </c>
      <c r="CC13" s="241">
        <v>-26</v>
      </c>
      <c r="CD13" s="240">
        <v>-26</v>
      </c>
      <c r="CE13" s="229" t="s">
        <v>313</v>
      </c>
      <c r="CF13" s="229" t="s">
        <v>313</v>
      </c>
      <c r="CG13" s="241">
        <v>-26</v>
      </c>
      <c r="CH13" s="240">
        <v>-26</v>
      </c>
      <c r="CI13" s="230" t="s">
        <v>313</v>
      </c>
      <c r="CJ13" s="230" t="s">
        <v>313</v>
      </c>
      <c r="CK13" s="229">
        <v>-26</v>
      </c>
      <c r="CL13" s="242">
        <v>-26</v>
      </c>
      <c r="CM13" s="229" t="s">
        <v>313</v>
      </c>
      <c r="CN13" s="229" t="s">
        <v>313</v>
      </c>
      <c r="CO13" s="243">
        <v>-26</v>
      </c>
      <c r="CP13" s="242">
        <v>-26</v>
      </c>
      <c r="CQ13" s="229">
        <v>0</v>
      </c>
      <c r="CR13" s="229">
        <v>0</v>
      </c>
      <c r="CS13" s="243">
        <v>-26</v>
      </c>
      <c r="CT13" s="242">
        <v>-26</v>
      </c>
      <c r="CU13" s="229">
        <v>0</v>
      </c>
      <c r="CV13" s="229">
        <v>0</v>
      </c>
      <c r="CW13" s="243">
        <v>-26</v>
      </c>
      <c r="CX13" s="242">
        <v>-26</v>
      </c>
      <c r="CY13" s="229" t="s">
        <v>313</v>
      </c>
      <c r="CZ13" s="229" t="s">
        <v>313</v>
      </c>
      <c r="DA13" s="243">
        <v>-26</v>
      </c>
      <c r="DB13" s="242">
        <v>-26</v>
      </c>
      <c r="DC13" s="229">
        <v>0</v>
      </c>
      <c r="DD13" s="229">
        <v>0</v>
      </c>
      <c r="DE13" s="243">
        <v>-26</v>
      </c>
      <c r="DF13" s="242">
        <v>-26</v>
      </c>
      <c r="DG13" s="229">
        <v>0</v>
      </c>
      <c r="DH13" s="229">
        <v>0</v>
      </c>
      <c r="DI13" s="243">
        <v>-26</v>
      </c>
      <c r="DJ13" s="242">
        <v>-26</v>
      </c>
      <c r="DK13" s="229"/>
      <c r="DL13" s="229"/>
      <c r="DM13" s="243">
        <v>-26</v>
      </c>
      <c r="DN13" s="242">
        <v>-26</v>
      </c>
      <c r="DO13" s="229" t="s">
        <v>313</v>
      </c>
      <c r="DP13" s="229" t="s">
        <v>313</v>
      </c>
      <c r="DQ13" s="243">
        <v>-26</v>
      </c>
      <c r="DR13" s="242">
        <v>-26</v>
      </c>
      <c r="DS13" s="229">
        <v>0</v>
      </c>
      <c r="DT13" s="229">
        <v>0</v>
      </c>
      <c r="DU13" s="243">
        <v>-26</v>
      </c>
      <c r="DV13" s="242">
        <v>-26</v>
      </c>
      <c r="DW13" s="229">
        <v>0</v>
      </c>
      <c r="DX13" s="229">
        <v>0</v>
      </c>
      <c r="DY13" s="243">
        <v>-26</v>
      </c>
    </row>
    <row r="14" spans="1:129" s="64" customFormat="1">
      <c r="A14" s="133" t="s">
        <v>603</v>
      </c>
      <c r="B14" s="233">
        <v>2081025</v>
      </c>
      <c r="C14" s="231">
        <v>191087</v>
      </c>
      <c r="D14" s="231">
        <v>94285</v>
      </c>
      <c r="E14" s="234">
        <v>2177827</v>
      </c>
      <c r="F14" s="233">
        <v>2081025</v>
      </c>
      <c r="G14" s="231">
        <v>350079</v>
      </c>
      <c r="H14" s="231">
        <v>211596</v>
      </c>
      <c r="I14" s="234">
        <v>2219508</v>
      </c>
      <c r="J14" s="233">
        <v>2081025</v>
      </c>
      <c r="K14" s="231">
        <v>547641</v>
      </c>
      <c r="L14" s="231">
        <v>387666</v>
      </c>
      <c r="M14" s="234">
        <v>2241000</v>
      </c>
      <c r="N14" s="233">
        <v>2081025</v>
      </c>
      <c r="O14" s="231">
        <v>753558</v>
      </c>
      <c r="P14" s="231">
        <v>501646</v>
      </c>
      <c r="Q14" s="234">
        <v>2332937</v>
      </c>
      <c r="R14" s="233">
        <v>2332937</v>
      </c>
      <c r="S14" s="231">
        <v>188074</v>
      </c>
      <c r="T14" s="231">
        <v>168089</v>
      </c>
      <c r="U14" s="234">
        <v>2352922</v>
      </c>
      <c r="V14" s="233">
        <v>2332937</v>
      </c>
      <c r="W14" s="231">
        <v>367549</v>
      </c>
      <c r="X14" s="231">
        <v>390882</v>
      </c>
      <c r="Y14" s="234">
        <v>2309604</v>
      </c>
      <c r="Z14" s="233">
        <v>2332937</v>
      </c>
      <c r="AA14" s="231">
        <v>516265</v>
      </c>
      <c r="AB14" s="231">
        <v>572431</v>
      </c>
      <c r="AC14" s="234">
        <v>2276771</v>
      </c>
      <c r="AD14" s="233">
        <v>2332937</v>
      </c>
      <c r="AE14" s="231">
        <v>684293</v>
      </c>
      <c r="AF14" s="231">
        <v>701494</v>
      </c>
      <c r="AG14" s="234">
        <v>2315736</v>
      </c>
      <c r="AH14" s="233">
        <v>2315736</v>
      </c>
      <c r="AI14" s="231">
        <v>205264</v>
      </c>
      <c r="AJ14" s="231">
        <v>417651</v>
      </c>
      <c r="AK14" s="234">
        <v>2103349</v>
      </c>
      <c r="AL14" s="233">
        <v>2315736</v>
      </c>
      <c r="AM14" s="231">
        <v>380812</v>
      </c>
      <c r="AN14" s="231">
        <v>-525937</v>
      </c>
      <c r="AO14" s="234">
        <v>2170611</v>
      </c>
      <c r="AP14" s="233">
        <v>2315736</v>
      </c>
      <c r="AQ14" s="231">
        <v>550947</v>
      </c>
      <c r="AR14" s="231">
        <v>-682375</v>
      </c>
      <c r="AS14" s="234">
        <v>2184308</v>
      </c>
      <c r="AT14" s="233">
        <v>2315736</v>
      </c>
      <c r="AU14" s="231">
        <v>1219794</v>
      </c>
      <c r="AV14" s="231">
        <v>-824397</v>
      </c>
      <c r="AW14" s="234">
        <v>2711133</v>
      </c>
      <c r="AX14" s="233">
        <v>2711133</v>
      </c>
      <c r="AY14" s="231">
        <v>244658</v>
      </c>
      <c r="AZ14" s="231">
        <v>-176924</v>
      </c>
      <c r="BA14" s="234">
        <v>2778867</v>
      </c>
      <c r="BB14" s="233">
        <v>2711133</v>
      </c>
      <c r="BC14" s="231">
        <v>491852</v>
      </c>
      <c r="BD14" s="231">
        <v>-311449</v>
      </c>
      <c r="BE14" s="234">
        <v>2891536</v>
      </c>
      <c r="BF14" s="233">
        <v>2711133</v>
      </c>
      <c r="BG14" s="231">
        <v>691973</v>
      </c>
      <c r="BH14" s="231">
        <v>-447554</v>
      </c>
      <c r="BI14" s="234">
        <v>2955552</v>
      </c>
      <c r="BJ14" s="233">
        <v>2711133</v>
      </c>
      <c r="BK14" s="231">
        <v>887709</v>
      </c>
      <c r="BL14" s="231">
        <v>-528271</v>
      </c>
      <c r="BM14" s="234">
        <v>3070571</v>
      </c>
      <c r="BN14" s="233">
        <v>3070571</v>
      </c>
      <c r="BO14" s="231">
        <v>166467</v>
      </c>
      <c r="BP14" s="231">
        <v>-143127</v>
      </c>
      <c r="BQ14" s="234">
        <v>3093911</v>
      </c>
      <c r="BR14" s="233">
        <v>3070571</v>
      </c>
      <c r="BS14" s="231">
        <v>427415</v>
      </c>
      <c r="BT14" s="231">
        <v>-283598</v>
      </c>
      <c r="BU14" s="234">
        <v>3214388</v>
      </c>
      <c r="BV14" s="233">
        <v>3070571</v>
      </c>
      <c r="BW14" s="231">
        <v>655684</v>
      </c>
      <c r="BX14" s="231">
        <v>-542996</v>
      </c>
      <c r="BY14" s="231">
        <v>3183259</v>
      </c>
      <c r="BZ14" s="233">
        <v>3070571</v>
      </c>
      <c r="CA14" s="231">
        <v>779387</v>
      </c>
      <c r="CB14" s="231">
        <v>-833958</v>
      </c>
      <c r="CC14" s="234">
        <v>3016000</v>
      </c>
      <c r="CD14" s="233">
        <v>3016000</v>
      </c>
      <c r="CE14" s="231">
        <v>321829</v>
      </c>
      <c r="CF14" s="231">
        <v>-151816</v>
      </c>
      <c r="CG14" s="234">
        <v>3186013</v>
      </c>
      <c r="CH14" s="233">
        <v>3016000</v>
      </c>
      <c r="CI14" s="231">
        <v>833392</v>
      </c>
      <c r="CJ14" s="231">
        <v>-357099</v>
      </c>
      <c r="CK14" s="231">
        <v>3492293</v>
      </c>
      <c r="CL14" s="246">
        <v>3016000</v>
      </c>
      <c r="CM14" s="231">
        <v>1214551</v>
      </c>
      <c r="CN14" s="231">
        <v>-557258</v>
      </c>
      <c r="CO14" s="247">
        <v>3673293</v>
      </c>
      <c r="CP14" s="246">
        <v>3016000</v>
      </c>
      <c r="CQ14" s="231">
        <v>1438567</v>
      </c>
      <c r="CR14" s="231">
        <v>-950005</v>
      </c>
      <c r="CS14" s="247">
        <v>3504562</v>
      </c>
      <c r="CT14" s="246">
        <v>3504562</v>
      </c>
      <c r="CU14" s="231">
        <v>328843</v>
      </c>
      <c r="CV14" s="231">
        <v>-233798</v>
      </c>
      <c r="CW14" s="247">
        <v>3599607</v>
      </c>
      <c r="CX14" s="246">
        <v>3504562</v>
      </c>
      <c r="CY14" s="231">
        <v>753952</v>
      </c>
      <c r="CZ14" s="231">
        <v>-423410</v>
      </c>
      <c r="DA14" s="247">
        <v>3835104</v>
      </c>
      <c r="DB14" s="246">
        <v>3504562</v>
      </c>
      <c r="DC14" s="231">
        <v>1097114</v>
      </c>
      <c r="DD14" s="231">
        <v>-641406</v>
      </c>
      <c r="DE14" s="247">
        <v>3960270</v>
      </c>
      <c r="DF14" s="246">
        <v>3504562</v>
      </c>
      <c r="DG14" s="231">
        <v>1076922</v>
      </c>
      <c r="DH14" s="231">
        <v>-1074083</v>
      </c>
      <c r="DI14" s="247">
        <v>3507401</v>
      </c>
      <c r="DJ14" s="246">
        <v>3507401</v>
      </c>
      <c r="DK14" s="231">
        <v>271443</v>
      </c>
      <c r="DL14" s="231">
        <v>-293618</v>
      </c>
      <c r="DM14" s="247">
        <v>3485226</v>
      </c>
      <c r="DN14" s="246">
        <v>3507401</v>
      </c>
      <c r="DO14" s="231">
        <v>515057</v>
      </c>
      <c r="DP14" s="231">
        <v>-539477</v>
      </c>
      <c r="DQ14" s="247">
        <v>3482981</v>
      </c>
      <c r="DR14" s="246">
        <v>3507401</v>
      </c>
      <c r="DS14" s="231">
        <v>787838</v>
      </c>
      <c r="DT14" s="231">
        <v>-777204</v>
      </c>
      <c r="DU14" s="247">
        <v>3518035</v>
      </c>
      <c r="DV14" s="246">
        <v>3507401</v>
      </c>
      <c r="DW14" s="231">
        <v>1080605</v>
      </c>
      <c r="DX14" s="231">
        <v>-1019871</v>
      </c>
      <c r="DY14" s="247">
        <v>3568135</v>
      </c>
    </row>
    <row r="15" spans="1:129" s="38" customFormat="1">
      <c r="A15" s="134" t="s">
        <v>604</v>
      </c>
      <c r="B15" s="240">
        <v>-223551</v>
      </c>
      <c r="C15" s="229">
        <v>-15048</v>
      </c>
      <c r="D15" s="229" t="s">
        <v>313</v>
      </c>
      <c r="E15" s="241">
        <v>-238599</v>
      </c>
      <c r="F15" s="240">
        <v>-223551</v>
      </c>
      <c r="G15" s="229">
        <v>-13406</v>
      </c>
      <c r="H15" s="229" t="s">
        <v>313</v>
      </c>
      <c r="I15" s="241">
        <v>-236957</v>
      </c>
      <c r="J15" s="240">
        <v>-223551</v>
      </c>
      <c r="K15" s="229">
        <v>-18257</v>
      </c>
      <c r="L15" s="229" t="s">
        <v>313</v>
      </c>
      <c r="M15" s="241">
        <v>-241808</v>
      </c>
      <c r="N15" s="240">
        <v>-223551</v>
      </c>
      <c r="O15" s="229">
        <v>-54042</v>
      </c>
      <c r="P15" s="229" t="s">
        <v>313</v>
      </c>
      <c r="Q15" s="241">
        <v>-277593</v>
      </c>
      <c r="R15" s="240">
        <v>-277593</v>
      </c>
      <c r="S15" s="229">
        <v>-32038</v>
      </c>
      <c r="T15" s="229" t="s">
        <v>313</v>
      </c>
      <c r="U15" s="241">
        <v>-309631</v>
      </c>
      <c r="V15" s="240">
        <v>-277593</v>
      </c>
      <c r="W15" s="229">
        <v>-64676</v>
      </c>
      <c r="X15" s="229" t="s">
        <v>313</v>
      </c>
      <c r="Y15" s="241">
        <v>-342269</v>
      </c>
      <c r="Z15" s="240">
        <v>-277593</v>
      </c>
      <c r="AA15" s="229">
        <v>-71741</v>
      </c>
      <c r="AB15" s="229" t="s">
        <v>313</v>
      </c>
      <c r="AC15" s="241">
        <v>-349334</v>
      </c>
      <c r="AD15" s="240">
        <v>-277593</v>
      </c>
      <c r="AE15" s="229">
        <v>-145772</v>
      </c>
      <c r="AF15" s="229" t="s">
        <v>313</v>
      </c>
      <c r="AG15" s="241">
        <v>-423365</v>
      </c>
      <c r="AH15" s="240">
        <v>-423365</v>
      </c>
      <c r="AI15" s="229">
        <v>277088</v>
      </c>
      <c r="AJ15" s="229" t="s">
        <v>313</v>
      </c>
      <c r="AK15" s="241">
        <v>-146277</v>
      </c>
      <c r="AL15" s="240">
        <v>-423365</v>
      </c>
      <c r="AM15" s="229" t="s">
        <v>363</v>
      </c>
      <c r="AN15" s="229">
        <v>196207</v>
      </c>
      <c r="AO15" s="241">
        <v>-227158</v>
      </c>
      <c r="AP15" s="240">
        <v>-423365</v>
      </c>
      <c r="AQ15" s="229" t="s">
        <v>313</v>
      </c>
      <c r="AR15" s="229">
        <v>153114</v>
      </c>
      <c r="AS15" s="241">
        <v>-270251</v>
      </c>
      <c r="AT15" s="240">
        <v>-423365</v>
      </c>
      <c r="AU15" s="229">
        <v>-153573</v>
      </c>
      <c r="AV15" s="229">
        <v>272456</v>
      </c>
      <c r="AW15" s="241">
        <v>-304482</v>
      </c>
      <c r="AX15" s="240">
        <v>-304482</v>
      </c>
      <c r="AY15" s="229">
        <v>-61664</v>
      </c>
      <c r="AZ15" s="229">
        <v>81</v>
      </c>
      <c r="BA15" s="241">
        <v>-366065</v>
      </c>
      <c r="BB15" s="240">
        <v>-304482</v>
      </c>
      <c r="BC15" s="229">
        <v>-65695</v>
      </c>
      <c r="BD15" s="229">
        <v>802</v>
      </c>
      <c r="BE15" s="241">
        <v>-369375</v>
      </c>
      <c r="BF15" s="240">
        <v>-304482</v>
      </c>
      <c r="BG15" s="229">
        <v>-58219</v>
      </c>
      <c r="BH15" s="229">
        <v>22554</v>
      </c>
      <c r="BI15" s="241">
        <v>-340147</v>
      </c>
      <c r="BJ15" s="240">
        <v>-304482</v>
      </c>
      <c r="BK15" s="229">
        <v>-105787</v>
      </c>
      <c r="BL15" s="229">
        <v>2839</v>
      </c>
      <c r="BM15" s="241">
        <v>-407430</v>
      </c>
      <c r="BN15" s="240">
        <v>-407430</v>
      </c>
      <c r="BO15" s="229">
        <v>-1851</v>
      </c>
      <c r="BP15" s="229">
        <v>19402</v>
      </c>
      <c r="BQ15" s="241">
        <v>-389879</v>
      </c>
      <c r="BR15" s="240">
        <v>-407430</v>
      </c>
      <c r="BS15" s="229">
        <v>-52392</v>
      </c>
      <c r="BT15" s="229">
        <v>19690</v>
      </c>
      <c r="BU15" s="241">
        <v>-440132</v>
      </c>
      <c r="BV15" s="240">
        <v>-407430</v>
      </c>
      <c r="BW15" s="229">
        <v>-82716</v>
      </c>
      <c r="BX15" s="229">
        <v>73757</v>
      </c>
      <c r="BY15" s="229">
        <v>-416389</v>
      </c>
      <c r="BZ15" s="240">
        <v>-407430</v>
      </c>
      <c r="CA15" s="229">
        <v>-89236</v>
      </c>
      <c r="CB15" s="229">
        <v>95371</v>
      </c>
      <c r="CC15" s="241">
        <v>-401295</v>
      </c>
      <c r="CD15" s="240">
        <v>-401295</v>
      </c>
      <c r="CE15" s="229">
        <v>-84754</v>
      </c>
      <c r="CF15" s="229">
        <v>5629</v>
      </c>
      <c r="CG15" s="241">
        <v>-480420</v>
      </c>
      <c r="CH15" s="240">
        <v>-401295</v>
      </c>
      <c r="CI15" s="229">
        <v>-170139</v>
      </c>
      <c r="CJ15" s="229">
        <v>40435</v>
      </c>
      <c r="CK15" s="229">
        <v>-530999</v>
      </c>
      <c r="CL15" s="242">
        <v>-401295</v>
      </c>
      <c r="CM15" s="229">
        <v>-238487</v>
      </c>
      <c r="CN15" s="229">
        <v>44356</v>
      </c>
      <c r="CO15" s="243">
        <v>-595426</v>
      </c>
      <c r="CP15" s="242">
        <v>-401295</v>
      </c>
      <c r="CQ15" s="229">
        <v>-301653</v>
      </c>
      <c r="CR15" s="229">
        <v>135284</v>
      </c>
      <c r="CS15" s="243">
        <v>-567664</v>
      </c>
      <c r="CT15" s="242">
        <v>-567664</v>
      </c>
      <c r="CU15" s="229">
        <v>-30961</v>
      </c>
      <c r="CV15" s="229">
        <v>38982</v>
      </c>
      <c r="CW15" s="243">
        <v>-559643</v>
      </c>
      <c r="CX15" s="242">
        <v>-567664</v>
      </c>
      <c r="CY15" s="229">
        <v>-90929</v>
      </c>
      <c r="CZ15" s="229">
        <v>55577</v>
      </c>
      <c r="DA15" s="243">
        <v>-603016</v>
      </c>
      <c r="DB15" s="242">
        <v>-567664</v>
      </c>
      <c r="DC15" s="229">
        <v>-111977</v>
      </c>
      <c r="DD15" s="229">
        <v>79735</v>
      </c>
      <c r="DE15" s="243">
        <v>-599906</v>
      </c>
      <c r="DF15" s="242">
        <v>-567664</v>
      </c>
      <c r="DG15" s="229">
        <v>-148173</v>
      </c>
      <c r="DH15" s="229">
        <v>391759</v>
      </c>
      <c r="DI15" s="243">
        <v>-324078</v>
      </c>
      <c r="DJ15" s="242">
        <v>-324078</v>
      </c>
      <c r="DK15" s="229">
        <v>-9755</v>
      </c>
      <c r="DL15" s="229">
        <v>70821</v>
      </c>
      <c r="DM15" s="243">
        <v>-263012</v>
      </c>
      <c r="DN15" s="242">
        <v>-324078</v>
      </c>
      <c r="DO15" s="229">
        <v>-29020</v>
      </c>
      <c r="DP15" s="229">
        <v>91337</v>
      </c>
      <c r="DQ15" s="243">
        <v>-261761</v>
      </c>
      <c r="DR15" s="242">
        <v>-324078</v>
      </c>
      <c r="DS15" s="229">
        <v>-62312</v>
      </c>
      <c r="DT15" s="229">
        <v>105726</v>
      </c>
      <c r="DU15" s="243">
        <v>-280664</v>
      </c>
      <c r="DV15" s="242">
        <v>-324078</v>
      </c>
      <c r="DW15" s="229">
        <v>-98717</v>
      </c>
      <c r="DX15" s="229">
        <v>121020</v>
      </c>
      <c r="DY15" s="243">
        <v>-301775</v>
      </c>
    </row>
    <row r="16" spans="1:129" s="64" customFormat="1">
      <c r="A16" s="133" t="s">
        <v>605</v>
      </c>
      <c r="B16" s="250">
        <v>1857474</v>
      </c>
      <c r="C16" s="251">
        <v>176039</v>
      </c>
      <c r="D16" s="251">
        <v>94285</v>
      </c>
      <c r="E16" s="252">
        <v>1939228</v>
      </c>
      <c r="F16" s="250">
        <v>1857474</v>
      </c>
      <c r="G16" s="251">
        <v>336673</v>
      </c>
      <c r="H16" s="251">
        <v>211596</v>
      </c>
      <c r="I16" s="252">
        <v>1982551</v>
      </c>
      <c r="J16" s="250">
        <v>1857474</v>
      </c>
      <c r="K16" s="251">
        <v>529384</v>
      </c>
      <c r="L16" s="251">
        <v>387666</v>
      </c>
      <c r="M16" s="252">
        <v>1999192</v>
      </c>
      <c r="N16" s="250">
        <v>1857474</v>
      </c>
      <c r="O16" s="251">
        <v>699516</v>
      </c>
      <c r="P16" s="251">
        <v>501646</v>
      </c>
      <c r="Q16" s="252">
        <v>2055344</v>
      </c>
      <c r="R16" s="250">
        <v>2055344</v>
      </c>
      <c r="S16" s="251">
        <v>156036</v>
      </c>
      <c r="T16" s="251">
        <v>168089</v>
      </c>
      <c r="U16" s="252">
        <v>2043291</v>
      </c>
      <c r="V16" s="250">
        <v>2055344</v>
      </c>
      <c r="W16" s="251">
        <v>302873</v>
      </c>
      <c r="X16" s="251">
        <v>390882</v>
      </c>
      <c r="Y16" s="252">
        <v>1967335</v>
      </c>
      <c r="Z16" s="250">
        <v>2055344</v>
      </c>
      <c r="AA16" s="251">
        <v>444524</v>
      </c>
      <c r="AB16" s="251">
        <v>572431</v>
      </c>
      <c r="AC16" s="252">
        <v>1927437</v>
      </c>
      <c r="AD16" s="250">
        <v>2055344</v>
      </c>
      <c r="AE16" s="251">
        <v>538521</v>
      </c>
      <c r="AF16" s="251">
        <v>701494</v>
      </c>
      <c r="AG16" s="252">
        <v>1892371</v>
      </c>
      <c r="AH16" s="250">
        <v>1892371</v>
      </c>
      <c r="AI16" s="251">
        <v>482352</v>
      </c>
      <c r="AJ16" s="251">
        <v>417651</v>
      </c>
      <c r="AK16" s="252">
        <v>1957072</v>
      </c>
      <c r="AL16" s="250">
        <v>1892371</v>
      </c>
      <c r="AM16" s="251">
        <v>380812</v>
      </c>
      <c r="AN16" s="251">
        <v>-329730</v>
      </c>
      <c r="AO16" s="252">
        <v>1943453</v>
      </c>
      <c r="AP16" s="250">
        <v>1892371</v>
      </c>
      <c r="AQ16" s="251">
        <v>550947</v>
      </c>
      <c r="AR16" s="251">
        <v>-529261</v>
      </c>
      <c r="AS16" s="252">
        <v>1914057</v>
      </c>
      <c r="AT16" s="250">
        <v>1892371</v>
      </c>
      <c r="AU16" s="251">
        <v>1338677</v>
      </c>
      <c r="AV16" s="251">
        <v>-824397</v>
      </c>
      <c r="AW16" s="252">
        <v>2406651</v>
      </c>
      <c r="AX16" s="250">
        <v>2406651</v>
      </c>
      <c r="AY16" s="251">
        <v>182994</v>
      </c>
      <c r="AZ16" s="251">
        <v>-176843</v>
      </c>
      <c r="BA16" s="252">
        <v>2412802</v>
      </c>
      <c r="BB16" s="250">
        <v>2406651</v>
      </c>
      <c r="BC16" s="251">
        <v>426157</v>
      </c>
      <c r="BD16" s="251">
        <v>-310647</v>
      </c>
      <c r="BE16" s="252">
        <v>2522161</v>
      </c>
      <c r="BF16" s="250">
        <v>2406651</v>
      </c>
      <c r="BG16" s="251">
        <v>633754</v>
      </c>
      <c r="BH16" s="251">
        <v>-425000</v>
      </c>
      <c r="BI16" s="252">
        <v>2615405</v>
      </c>
      <c r="BJ16" s="250">
        <v>2406651</v>
      </c>
      <c r="BK16" s="251">
        <v>781922</v>
      </c>
      <c r="BL16" s="251">
        <v>-525432</v>
      </c>
      <c r="BM16" s="252">
        <v>2663141</v>
      </c>
      <c r="BN16" s="250">
        <v>2663141</v>
      </c>
      <c r="BO16" s="251">
        <v>164616</v>
      </c>
      <c r="BP16" s="251">
        <v>-123725</v>
      </c>
      <c r="BQ16" s="252">
        <v>2704032</v>
      </c>
      <c r="BR16" s="250">
        <v>2663141</v>
      </c>
      <c r="BS16" s="251">
        <v>375023</v>
      </c>
      <c r="BT16" s="251">
        <v>-263908</v>
      </c>
      <c r="BU16" s="252">
        <v>2774256</v>
      </c>
      <c r="BV16" s="250">
        <v>2663141</v>
      </c>
      <c r="BW16" s="251">
        <v>572968</v>
      </c>
      <c r="BX16" s="251">
        <v>-469239</v>
      </c>
      <c r="BY16" s="251">
        <v>2766870</v>
      </c>
      <c r="BZ16" s="250">
        <v>2663141</v>
      </c>
      <c r="CA16" s="251">
        <v>690151</v>
      </c>
      <c r="CB16" s="251">
        <v>-738587</v>
      </c>
      <c r="CC16" s="252">
        <v>2614705</v>
      </c>
      <c r="CD16" s="250">
        <v>2614705</v>
      </c>
      <c r="CE16" s="251">
        <v>237075</v>
      </c>
      <c r="CF16" s="251">
        <v>-146187</v>
      </c>
      <c r="CG16" s="252">
        <v>2705593</v>
      </c>
      <c r="CH16" s="250">
        <v>2614705</v>
      </c>
      <c r="CI16" s="251">
        <v>663253</v>
      </c>
      <c r="CJ16" s="251">
        <v>-316664</v>
      </c>
      <c r="CK16" s="251">
        <v>2961294</v>
      </c>
      <c r="CL16" s="254">
        <v>2614705</v>
      </c>
      <c r="CM16" s="255">
        <v>976064</v>
      </c>
      <c r="CN16" s="255">
        <v>-512902</v>
      </c>
      <c r="CO16" s="259">
        <v>3077867</v>
      </c>
      <c r="CP16" s="254">
        <v>2614705</v>
      </c>
      <c r="CQ16" s="255">
        <v>1136914</v>
      </c>
      <c r="CR16" s="255">
        <v>-814721</v>
      </c>
      <c r="CS16" s="259">
        <v>2936898</v>
      </c>
      <c r="CT16" s="254">
        <v>2936898</v>
      </c>
      <c r="CU16" s="255">
        <v>297882</v>
      </c>
      <c r="CV16" s="255">
        <v>-194816</v>
      </c>
      <c r="CW16" s="259">
        <v>3039964</v>
      </c>
      <c r="CX16" s="255">
        <v>2936898</v>
      </c>
      <c r="CY16" s="255">
        <v>663023</v>
      </c>
      <c r="CZ16" s="255">
        <v>-367833</v>
      </c>
      <c r="DA16" s="259">
        <v>3232088</v>
      </c>
      <c r="DB16" s="255">
        <v>2936898</v>
      </c>
      <c r="DC16" s="255">
        <v>985137</v>
      </c>
      <c r="DD16" s="255">
        <v>-561671</v>
      </c>
      <c r="DE16" s="259">
        <v>3360364</v>
      </c>
      <c r="DF16" s="255">
        <v>2936898</v>
      </c>
      <c r="DG16" s="255">
        <v>928749</v>
      </c>
      <c r="DH16" s="255">
        <v>-682324</v>
      </c>
      <c r="DI16" s="259">
        <v>3183323</v>
      </c>
      <c r="DJ16" s="255">
        <v>3183323</v>
      </c>
      <c r="DK16" s="255">
        <v>261688</v>
      </c>
      <c r="DL16" s="255">
        <v>-222797</v>
      </c>
      <c r="DM16" s="259">
        <v>3222214</v>
      </c>
      <c r="DN16" s="255">
        <v>3183323</v>
      </c>
      <c r="DO16" s="255">
        <v>486037</v>
      </c>
      <c r="DP16" s="255">
        <v>-448140</v>
      </c>
      <c r="DQ16" s="259">
        <v>3221220</v>
      </c>
      <c r="DR16" s="255">
        <v>3183323</v>
      </c>
      <c r="DS16" s="255">
        <v>725526</v>
      </c>
      <c r="DT16" s="255">
        <v>-671478</v>
      </c>
      <c r="DU16" s="259">
        <v>3237371</v>
      </c>
      <c r="DV16" s="255">
        <v>3183323</v>
      </c>
      <c r="DW16" s="255">
        <v>981888</v>
      </c>
      <c r="DX16" s="255">
        <v>-898851</v>
      </c>
      <c r="DY16" s="259">
        <v>3266360</v>
      </c>
    </row>
    <row r="17" spans="1:5">
      <c r="A17" s="64"/>
      <c r="B17" s="64"/>
      <c r="C17" s="64"/>
      <c r="D17" s="64"/>
      <c r="E17" s="64"/>
    </row>
  </sheetData>
  <mergeCells count="32">
    <mergeCell ref="DV2:DY2"/>
    <mergeCell ref="DR2:DU2"/>
    <mergeCell ref="DN2:DQ2"/>
    <mergeCell ref="B2:E2"/>
    <mergeCell ref="BB2:BE2"/>
    <mergeCell ref="BF2:BI2"/>
    <mergeCell ref="BJ2:BM2"/>
    <mergeCell ref="BN2:BQ2"/>
    <mergeCell ref="Z2:AC2"/>
    <mergeCell ref="AD2:AG2"/>
    <mergeCell ref="AH2:AK2"/>
    <mergeCell ref="AL2:AO2"/>
    <mergeCell ref="AP2:AS2"/>
    <mergeCell ref="AT2:AW2"/>
    <mergeCell ref="AX2:BA2"/>
    <mergeCell ref="F2:I2"/>
    <mergeCell ref="DJ2:DM2"/>
    <mergeCell ref="DF2:DI2"/>
    <mergeCell ref="DB2:DE2"/>
    <mergeCell ref="CX2:DA2"/>
    <mergeCell ref="BR2:BU2"/>
    <mergeCell ref="J2:M2"/>
    <mergeCell ref="N2:Q2"/>
    <mergeCell ref="R2:U2"/>
    <mergeCell ref="V2:Y2"/>
    <mergeCell ref="CT2:CW2"/>
    <mergeCell ref="CP2:CS2"/>
    <mergeCell ref="CD2:CG2"/>
    <mergeCell ref="CH2:CK2"/>
    <mergeCell ref="BV2:BY2"/>
    <mergeCell ref="CL2:CO2"/>
    <mergeCell ref="BZ2:CC2"/>
  </mergeCells>
  <hyperlinks>
    <hyperlink ref="A1" location="Index!A1" display="Index" xr:uid="{00000000-0004-0000-0A00-000000000000}"/>
  </hyperlinks>
  <pageMargins left="0.511811024" right="0.511811024" top="0.78740157499999996" bottom="0.78740157499999996" header="0.31496062000000002" footer="0.31496062000000002"/>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0050"/>
  </sheetPr>
  <dimension ref="A1:CH10"/>
  <sheetViews>
    <sheetView zoomScaleNormal="100" workbookViewId="0">
      <pane xSplit="1" topLeftCell="AE1" activePane="topRight" state="frozen"/>
      <selection pane="topRight" activeCell="AG14" sqref="AG14"/>
    </sheetView>
  </sheetViews>
  <sheetFormatPr defaultRowHeight="15"/>
  <cols>
    <col min="1" max="1" width="72.42578125" customWidth="1"/>
    <col min="2" max="86" width="13.28515625" customWidth="1"/>
  </cols>
  <sheetData>
    <row r="1" spans="1:86" ht="57" customHeight="1">
      <c r="A1" s="145" t="s">
        <v>379</v>
      </c>
      <c r="B1" s="145"/>
      <c r="C1" s="135"/>
      <c r="D1" s="135"/>
      <c r="E1" s="135"/>
      <c r="F1" s="135"/>
      <c r="G1" s="135"/>
      <c r="H1" s="135"/>
      <c r="I1" s="135"/>
      <c r="J1" s="135"/>
      <c r="K1" s="135"/>
      <c r="L1" s="135"/>
      <c r="M1" s="135"/>
      <c r="N1" s="135"/>
      <c r="O1" s="135"/>
      <c r="P1" s="135"/>
      <c r="Q1" s="135"/>
      <c r="R1" s="135"/>
      <c r="S1" s="135"/>
      <c r="T1" s="135"/>
      <c r="U1" s="135"/>
      <c r="V1" s="135"/>
      <c r="W1" s="135"/>
      <c r="X1" s="135"/>
      <c r="Y1" s="135"/>
      <c r="Z1" s="135"/>
      <c r="AA1" s="135"/>
      <c r="AB1" s="135"/>
      <c r="AC1" s="135"/>
      <c r="AD1" s="135"/>
      <c r="AE1" s="135"/>
      <c r="AF1" s="135"/>
      <c r="AG1" s="135"/>
      <c r="AH1" s="135"/>
      <c r="AI1" s="135"/>
      <c r="AJ1" s="135"/>
      <c r="AK1" s="135"/>
      <c r="AL1" s="135"/>
      <c r="AM1" s="135"/>
      <c r="AN1" s="135"/>
      <c r="AO1" s="135"/>
      <c r="AP1" s="135"/>
      <c r="AQ1" s="135"/>
      <c r="AR1" s="135"/>
      <c r="AS1" s="135"/>
      <c r="AT1" s="135"/>
      <c r="AU1" s="135"/>
      <c r="AV1" s="135"/>
      <c r="AW1" s="135"/>
      <c r="AX1" s="135"/>
      <c r="AY1" s="135"/>
      <c r="AZ1" s="135"/>
      <c r="BA1" s="135"/>
      <c r="BB1" s="135"/>
      <c r="BC1" s="135"/>
      <c r="BD1" s="135"/>
      <c r="BE1" s="135"/>
      <c r="BF1" s="135"/>
      <c r="BG1" s="135"/>
      <c r="BH1" s="135"/>
      <c r="BI1" s="135"/>
      <c r="BJ1" s="135"/>
      <c r="BK1" s="135"/>
      <c r="BL1" s="135"/>
      <c r="BM1" s="135"/>
      <c r="BN1" s="135"/>
      <c r="BO1" s="135"/>
      <c r="BP1" s="135"/>
      <c r="BQ1" s="135"/>
      <c r="BR1" s="135"/>
      <c r="BS1" s="135"/>
      <c r="BT1" s="135"/>
      <c r="BU1" s="135"/>
      <c r="BV1" s="135"/>
      <c r="BW1" s="135"/>
      <c r="BX1" s="135"/>
      <c r="BY1" s="135"/>
      <c r="BZ1" s="135"/>
      <c r="CA1" s="135"/>
      <c r="CB1" s="135"/>
      <c r="CC1" s="135"/>
      <c r="CD1" s="135"/>
      <c r="CE1" s="135"/>
      <c r="CF1" s="135"/>
      <c r="CG1" s="135"/>
      <c r="CH1" s="135"/>
    </row>
    <row r="2" spans="1:86" ht="36.75" customHeight="1">
      <c r="A2" s="144" t="s">
        <v>609</v>
      </c>
      <c r="B2" s="184" t="s">
        <v>332</v>
      </c>
      <c r="C2" s="184" t="s">
        <v>333</v>
      </c>
      <c r="D2" s="184" t="s">
        <v>334</v>
      </c>
      <c r="E2" s="184" t="s">
        <v>336</v>
      </c>
      <c r="F2" s="184" t="s">
        <v>337</v>
      </c>
      <c r="G2" s="184" t="s">
        <v>338</v>
      </c>
      <c r="H2" s="184" t="s">
        <v>339</v>
      </c>
      <c r="I2" s="184" t="s">
        <v>342</v>
      </c>
      <c r="J2" s="184" t="s">
        <v>344</v>
      </c>
      <c r="K2" s="184" t="s">
        <v>345</v>
      </c>
      <c r="L2" s="184" t="s">
        <v>346</v>
      </c>
      <c r="M2" s="184" t="s">
        <v>348</v>
      </c>
      <c r="N2" s="184" t="s">
        <v>350</v>
      </c>
      <c r="O2" s="184" t="s">
        <v>351</v>
      </c>
      <c r="P2" s="184" t="s">
        <v>352</v>
      </c>
      <c r="Q2" s="184" t="s">
        <v>353</v>
      </c>
      <c r="R2" s="184" t="s">
        <v>355</v>
      </c>
      <c r="S2" s="184" t="s">
        <v>356</v>
      </c>
      <c r="T2" s="184" t="s">
        <v>357</v>
      </c>
      <c r="U2" s="184" t="s">
        <v>358</v>
      </c>
      <c r="V2" s="184" t="s">
        <v>360</v>
      </c>
      <c r="W2" s="184" t="s">
        <v>377</v>
      </c>
      <c r="X2" s="184" t="s">
        <v>908</v>
      </c>
      <c r="Y2" s="184" t="s">
        <v>1060</v>
      </c>
      <c r="Z2" s="184" t="s">
        <v>1078</v>
      </c>
      <c r="AA2" s="184" t="s">
        <v>1144</v>
      </c>
      <c r="AB2" s="184" t="s">
        <v>1155</v>
      </c>
      <c r="AC2" s="184" t="s">
        <v>1174</v>
      </c>
      <c r="AD2" s="184" t="s">
        <v>1171</v>
      </c>
      <c r="AE2" s="184" t="s">
        <v>1178</v>
      </c>
      <c r="AF2" s="184" t="s">
        <v>1203</v>
      </c>
      <c r="AG2" s="184" t="s">
        <v>1213</v>
      </c>
    </row>
    <row r="3" spans="1:86" s="38" customFormat="1">
      <c r="A3" s="134" t="s">
        <v>610</v>
      </c>
      <c r="B3" s="229">
        <v>-14836</v>
      </c>
      <c r="C3" s="229">
        <v>-14768</v>
      </c>
      <c r="D3" s="229">
        <v>-14329</v>
      </c>
      <c r="E3" s="229">
        <v>-13967</v>
      </c>
      <c r="F3" s="229">
        <v>-13861</v>
      </c>
      <c r="G3" s="229">
        <v>-13257</v>
      </c>
      <c r="H3" s="229">
        <v>-12569</v>
      </c>
      <c r="I3" s="229">
        <v>-12133</v>
      </c>
      <c r="J3" s="229">
        <v>-12083</v>
      </c>
      <c r="K3" s="229">
        <v>-11921</v>
      </c>
      <c r="L3" s="229">
        <v>-11400</v>
      </c>
      <c r="M3" s="229">
        <v>-10434</v>
      </c>
      <c r="N3" s="229">
        <v>10354</v>
      </c>
      <c r="O3" s="229">
        <v>9632</v>
      </c>
      <c r="P3" s="229">
        <v>8992</v>
      </c>
      <c r="Q3" s="229">
        <v>8661</v>
      </c>
      <c r="R3" s="229">
        <v>8111</v>
      </c>
      <c r="S3" s="229">
        <v>7823</v>
      </c>
      <c r="T3" s="229">
        <v>7923</v>
      </c>
      <c r="U3" s="229">
        <v>7797</v>
      </c>
      <c r="V3" s="229">
        <v>7837</v>
      </c>
      <c r="W3" s="229">
        <v>7998</v>
      </c>
      <c r="X3" s="229">
        <v>7830</v>
      </c>
      <c r="Y3" s="229">
        <v>7803</v>
      </c>
      <c r="Z3" s="229">
        <v>7420</v>
      </c>
      <c r="AA3" s="229">
        <v>7188</v>
      </c>
      <c r="AB3" s="229">
        <v>7117</v>
      </c>
      <c r="AC3" s="229">
        <v>7104</v>
      </c>
      <c r="AD3" s="229">
        <v>6926</v>
      </c>
      <c r="AE3" s="229">
        <v>6850</v>
      </c>
      <c r="AF3" s="229">
        <v>6731</v>
      </c>
      <c r="AG3" s="229">
        <v>6637</v>
      </c>
      <c r="AH3" s="36"/>
      <c r="AI3" s="36"/>
      <c r="AJ3" s="36"/>
      <c r="AK3" s="36"/>
      <c r="AL3" s="36"/>
      <c r="AM3" s="36"/>
      <c r="AN3" s="36"/>
      <c r="AO3" s="36"/>
      <c r="AP3" s="36"/>
      <c r="AQ3" s="36"/>
      <c r="AR3" s="36"/>
      <c r="AS3" s="36"/>
      <c r="AT3" s="36"/>
      <c r="AU3" s="36"/>
      <c r="AV3" s="36"/>
      <c r="AW3" s="36"/>
      <c r="AX3" s="36"/>
      <c r="AY3" s="36"/>
      <c r="AZ3" s="36"/>
      <c r="BA3" s="36"/>
      <c r="BB3" s="36"/>
      <c r="BC3" s="36"/>
      <c r="BD3" s="36"/>
      <c r="BE3" s="36"/>
      <c r="BF3" s="36"/>
      <c r="BG3" s="36"/>
      <c r="BH3" s="36"/>
      <c r="BI3" s="36"/>
      <c r="BJ3" s="36"/>
      <c r="BK3" s="36"/>
      <c r="BL3" s="36"/>
      <c r="BM3" s="36"/>
      <c r="BN3" s="36"/>
      <c r="BO3" s="36"/>
      <c r="BP3" s="36"/>
      <c r="BQ3" s="36"/>
      <c r="BR3" s="36"/>
      <c r="BS3" s="36"/>
      <c r="BT3" s="36"/>
      <c r="BU3" s="36"/>
      <c r="BV3" s="36"/>
      <c r="BW3" s="36"/>
      <c r="BX3" s="36"/>
      <c r="BY3" s="36"/>
      <c r="BZ3" s="36"/>
      <c r="CA3" s="36"/>
      <c r="CB3" s="36"/>
      <c r="CC3" s="36"/>
      <c r="CD3" s="36"/>
      <c r="CE3" s="36"/>
      <c r="CF3" s="36"/>
      <c r="CG3" s="36"/>
      <c r="CH3" s="36"/>
    </row>
    <row r="4" spans="1:86" s="38" customFormat="1">
      <c r="A4" s="134" t="s">
        <v>611</v>
      </c>
      <c r="B4" s="229">
        <v>-418</v>
      </c>
      <c r="C4" s="229">
        <v>-404</v>
      </c>
      <c r="D4" s="229">
        <v>-1313</v>
      </c>
      <c r="E4" s="229">
        <v>-25647</v>
      </c>
      <c r="F4" s="229">
        <v>-25651</v>
      </c>
      <c r="G4" s="229">
        <v>-433</v>
      </c>
      <c r="H4" s="229">
        <v>-433</v>
      </c>
      <c r="I4" s="229">
        <v>-433</v>
      </c>
      <c r="J4" s="229">
        <v>-433</v>
      </c>
      <c r="K4" s="229">
        <v>-334</v>
      </c>
      <c r="L4" s="229" t="s">
        <v>313</v>
      </c>
      <c r="M4" s="229" t="s">
        <v>313</v>
      </c>
      <c r="N4" s="229">
        <v>0</v>
      </c>
      <c r="O4" s="229">
        <v>0</v>
      </c>
      <c r="P4" s="229">
        <v>0</v>
      </c>
      <c r="Q4" s="229">
        <v>0</v>
      </c>
      <c r="R4" s="229">
        <v>3</v>
      </c>
      <c r="S4" s="229">
        <v>9</v>
      </c>
      <c r="T4" s="229">
        <v>4</v>
      </c>
      <c r="U4" s="229" t="s">
        <v>313</v>
      </c>
      <c r="V4" s="229">
        <v>6087</v>
      </c>
      <c r="W4" s="229">
        <v>1222</v>
      </c>
      <c r="X4" s="229">
        <v>14353</v>
      </c>
      <c r="Y4" s="229">
        <v>2311</v>
      </c>
      <c r="Z4" s="229">
        <v>8330</v>
      </c>
      <c r="AA4" s="229">
        <v>3368</v>
      </c>
      <c r="AB4" s="229">
        <v>3505</v>
      </c>
      <c r="AC4" s="229">
        <v>4266</v>
      </c>
      <c r="AD4" s="229">
        <v>4203</v>
      </c>
      <c r="AE4" s="229">
        <v>4203</v>
      </c>
      <c r="AF4" s="229">
        <v>14461</v>
      </c>
      <c r="AG4" s="229">
        <v>19228</v>
      </c>
      <c r="AH4" s="36"/>
      <c r="AI4" s="36"/>
      <c r="AJ4" s="36"/>
      <c r="AK4" s="36"/>
      <c r="AL4" s="36"/>
      <c r="AM4" s="36"/>
      <c r="AN4" s="36"/>
      <c r="AO4" s="36"/>
      <c r="AP4" s="36"/>
      <c r="AQ4" s="36"/>
      <c r="AR4" s="36"/>
      <c r="AS4" s="36"/>
      <c r="AT4" s="36"/>
      <c r="AU4" s="36"/>
      <c r="AV4" s="36"/>
      <c r="AW4" s="36"/>
      <c r="AX4" s="36"/>
      <c r="AY4" s="36"/>
      <c r="AZ4" s="36"/>
      <c r="BA4" s="36"/>
      <c r="BB4" s="36"/>
      <c r="BC4" s="36"/>
      <c r="BD4" s="36"/>
      <c r="BE4" s="36"/>
      <c r="BF4" s="36"/>
      <c r="BG4" s="36"/>
      <c r="BH4" s="36"/>
      <c r="BI4" s="36"/>
      <c r="BJ4" s="36"/>
      <c r="BK4" s="36"/>
      <c r="BL4" s="36"/>
      <c r="BM4" s="36"/>
      <c r="BN4" s="36"/>
      <c r="BO4" s="36"/>
      <c r="BP4" s="36"/>
      <c r="BQ4" s="36"/>
      <c r="BR4" s="36"/>
      <c r="BS4" s="36"/>
      <c r="BT4" s="36"/>
      <c r="BU4" s="36"/>
      <c r="BV4" s="36"/>
      <c r="BW4" s="36"/>
      <c r="BX4" s="36"/>
      <c r="BY4" s="36"/>
      <c r="BZ4" s="36"/>
      <c r="CA4" s="36"/>
      <c r="CB4" s="36"/>
      <c r="CC4" s="36"/>
      <c r="CD4" s="36"/>
      <c r="CE4" s="36"/>
      <c r="CF4" s="36"/>
      <c r="CG4" s="36"/>
      <c r="CH4" s="36"/>
    </row>
    <row r="5" spans="1:86" s="38" customFormat="1">
      <c r="A5" s="134" t="s">
        <v>1149</v>
      </c>
      <c r="B5" s="229"/>
      <c r="C5" s="229"/>
      <c r="D5" s="229"/>
      <c r="E5" s="229"/>
      <c r="F5" s="229"/>
      <c r="G5" s="229"/>
      <c r="H5" s="229"/>
      <c r="I5" s="229"/>
      <c r="J5" s="229"/>
      <c r="K5" s="229"/>
      <c r="L5" s="229"/>
      <c r="M5" s="229"/>
      <c r="N5" s="229"/>
      <c r="O5" s="229"/>
      <c r="P5" s="229"/>
      <c r="Q5" s="229"/>
      <c r="R5" s="229"/>
      <c r="S5" s="229"/>
      <c r="T5" s="229"/>
      <c r="U5" s="229"/>
      <c r="V5" s="229"/>
      <c r="W5" s="229"/>
      <c r="X5" s="229"/>
      <c r="Y5" s="229"/>
      <c r="Z5" s="229"/>
      <c r="AA5" s="229">
        <v>34682</v>
      </c>
      <c r="AB5" s="229">
        <v>28435</v>
      </c>
      <c r="AC5" s="229">
        <v>30946</v>
      </c>
      <c r="AD5" s="229">
        <v>22955</v>
      </c>
      <c r="AE5" s="229">
        <v>6336</v>
      </c>
      <c r="AF5" s="229">
        <v>241</v>
      </c>
      <c r="AG5" s="229">
        <v>392</v>
      </c>
      <c r="AH5" s="36"/>
      <c r="AI5" s="36"/>
      <c r="AJ5" s="36"/>
      <c r="AK5" s="36"/>
      <c r="AL5" s="36"/>
      <c r="AM5" s="36"/>
      <c r="AN5" s="36"/>
      <c r="AO5" s="36"/>
      <c r="AP5" s="36"/>
      <c r="AQ5" s="36"/>
      <c r="AR5" s="36"/>
      <c r="AS5" s="36"/>
      <c r="AT5" s="36"/>
      <c r="AU5" s="36"/>
      <c r="AV5" s="36"/>
      <c r="AW5" s="36"/>
      <c r="AX5" s="36"/>
      <c r="AY5" s="36"/>
      <c r="AZ5" s="36"/>
      <c r="BA5" s="36"/>
      <c r="BB5" s="36"/>
      <c r="BC5" s="36"/>
      <c r="BD5" s="36"/>
      <c r="BE5" s="36"/>
      <c r="BF5" s="36"/>
      <c r="BG5" s="36"/>
      <c r="BH5" s="36"/>
      <c r="BI5" s="36"/>
      <c r="BJ5" s="36"/>
      <c r="BK5" s="36"/>
      <c r="BL5" s="36"/>
      <c r="BM5" s="36"/>
      <c r="BN5" s="36"/>
      <c r="BO5" s="36"/>
      <c r="BP5" s="36"/>
      <c r="BQ5" s="36"/>
      <c r="BR5" s="36"/>
      <c r="BS5" s="36"/>
      <c r="BT5" s="36"/>
      <c r="BU5" s="36"/>
      <c r="BV5" s="36"/>
      <c r="BW5" s="36"/>
      <c r="BX5" s="36"/>
      <c r="BY5" s="36"/>
      <c r="BZ5" s="36"/>
      <c r="CA5" s="36"/>
      <c r="CB5" s="36"/>
      <c r="CC5" s="36"/>
      <c r="CD5" s="36"/>
      <c r="CE5" s="36"/>
      <c r="CF5" s="36"/>
      <c r="CG5" s="36"/>
      <c r="CH5" s="36"/>
    </row>
    <row r="6" spans="1:86" s="38" customFormat="1">
      <c r="A6" s="134" t="s">
        <v>612</v>
      </c>
      <c r="B6" s="229">
        <v>-173804</v>
      </c>
      <c r="C6" s="229">
        <v>-172243</v>
      </c>
      <c r="D6" s="229">
        <v>-176624</v>
      </c>
      <c r="E6" s="229">
        <v>-173667</v>
      </c>
      <c r="F6" s="229">
        <v>-205807</v>
      </c>
      <c r="G6" s="229">
        <v>-264267</v>
      </c>
      <c r="H6" s="229">
        <v>-272020</v>
      </c>
      <c r="I6" s="229">
        <v>-336065</v>
      </c>
      <c r="J6" s="229">
        <v>-17468</v>
      </c>
      <c r="K6" s="229">
        <v>-61958</v>
      </c>
      <c r="L6" s="229">
        <v>-70511</v>
      </c>
      <c r="M6" s="229">
        <v>-25540</v>
      </c>
      <c r="N6" s="229">
        <v>85153</v>
      </c>
      <c r="O6" s="229">
        <v>84811</v>
      </c>
      <c r="P6" s="229">
        <v>83551</v>
      </c>
      <c r="Q6" s="229">
        <v>75869</v>
      </c>
      <c r="R6" s="229">
        <v>57019</v>
      </c>
      <c r="S6" s="229">
        <v>93580</v>
      </c>
      <c r="T6" s="229">
        <v>39702</v>
      </c>
      <c r="U6" s="229">
        <v>31540</v>
      </c>
      <c r="V6" s="229">
        <v>104330</v>
      </c>
      <c r="W6" s="229">
        <v>158059</v>
      </c>
      <c r="X6" s="229">
        <v>206730</v>
      </c>
      <c r="Y6" s="229">
        <v>194560</v>
      </c>
      <c r="Z6" s="229">
        <v>181810</v>
      </c>
      <c r="AA6" s="229">
        <v>184480</v>
      </c>
      <c r="AB6" s="229">
        <v>187875</v>
      </c>
      <c r="AC6" s="229">
        <v>16408</v>
      </c>
      <c r="AD6" s="229">
        <v>1204</v>
      </c>
      <c r="AE6" s="229">
        <v>866</v>
      </c>
      <c r="AF6" s="229">
        <v>4629</v>
      </c>
      <c r="AG6" s="229">
        <v>5815</v>
      </c>
      <c r="AH6" s="36"/>
      <c r="AI6" s="36"/>
      <c r="AJ6" s="36"/>
      <c r="AK6" s="36"/>
      <c r="AL6" s="36"/>
      <c r="AM6" s="36"/>
      <c r="AN6" s="36"/>
      <c r="AO6" s="36"/>
      <c r="AP6" s="36"/>
      <c r="AQ6" s="36"/>
      <c r="AR6" s="36"/>
      <c r="AS6" s="36"/>
      <c r="AT6" s="36"/>
      <c r="AU6" s="36"/>
      <c r="AV6" s="36"/>
      <c r="AW6" s="36"/>
      <c r="AX6" s="36"/>
      <c r="AY6" s="36"/>
      <c r="AZ6" s="36"/>
      <c r="BA6" s="36"/>
      <c r="BB6" s="36"/>
      <c r="BC6" s="36"/>
      <c r="BD6" s="36"/>
      <c r="BE6" s="36"/>
      <c r="BF6" s="36"/>
      <c r="BG6" s="36"/>
      <c r="BH6" s="36"/>
      <c r="BI6" s="36"/>
      <c r="BJ6" s="36"/>
      <c r="BK6" s="36"/>
      <c r="BL6" s="36"/>
      <c r="BM6" s="36"/>
      <c r="BN6" s="36"/>
      <c r="BO6" s="36"/>
      <c r="BP6" s="36"/>
      <c r="BQ6" s="36"/>
      <c r="BR6" s="36"/>
      <c r="BS6" s="36"/>
      <c r="BT6" s="36"/>
      <c r="BU6" s="36"/>
      <c r="BV6" s="36"/>
      <c r="BW6" s="36"/>
      <c r="BX6" s="36"/>
      <c r="BY6" s="36"/>
      <c r="BZ6" s="36"/>
      <c r="CA6" s="36"/>
      <c r="CB6" s="36"/>
      <c r="CC6" s="36"/>
      <c r="CD6" s="36"/>
      <c r="CE6" s="36"/>
      <c r="CF6" s="36"/>
      <c r="CG6" s="36"/>
      <c r="CH6" s="36"/>
    </row>
    <row r="7" spans="1:86" s="38" customFormat="1">
      <c r="A7" s="134" t="s">
        <v>613</v>
      </c>
      <c r="B7" s="229">
        <v>0</v>
      </c>
      <c r="C7" s="229">
        <v>0</v>
      </c>
      <c r="D7" s="229">
        <v>0</v>
      </c>
      <c r="E7" s="229">
        <v>0</v>
      </c>
      <c r="F7" s="229">
        <v>0</v>
      </c>
      <c r="G7" s="229">
        <v>0</v>
      </c>
      <c r="H7" s="229">
        <v>0</v>
      </c>
      <c r="I7" s="229">
        <v>0</v>
      </c>
      <c r="J7" s="229">
        <v>-41559</v>
      </c>
      <c r="K7" s="229">
        <v>-78210</v>
      </c>
      <c r="L7" s="229">
        <v>-113606</v>
      </c>
      <c r="M7" s="229">
        <v>-172624</v>
      </c>
      <c r="N7" s="229">
        <v>174674</v>
      </c>
      <c r="O7" s="229">
        <v>179048</v>
      </c>
      <c r="P7" s="229">
        <v>151513</v>
      </c>
      <c r="Q7" s="229">
        <v>217334</v>
      </c>
      <c r="R7" s="229">
        <v>219182</v>
      </c>
      <c r="S7" s="229">
        <v>233156</v>
      </c>
      <c r="T7" s="229">
        <v>263196</v>
      </c>
      <c r="U7" s="229">
        <v>269415</v>
      </c>
      <c r="V7" s="229">
        <v>269049</v>
      </c>
      <c r="W7" s="229">
        <v>271883</v>
      </c>
      <c r="X7" s="229">
        <v>274634</v>
      </c>
      <c r="Y7" s="229">
        <v>273547</v>
      </c>
      <c r="Z7" s="229">
        <v>272640</v>
      </c>
      <c r="AA7" s="229">
        <v>272736</v>
      </c>
      <c r="AB7" s="229">
        <v>272412</v>
      </c>
      <c r="AC7" s="229">
        <v>208033</v>
      </c>
      <c r="AD7" s="229">
        <v>170403</v>
      </c>
      <c r="AE7" s="229">
        <v>168867</v>
      </c>
      <c r="AF7" s="229">
        <v>169149</v>
      </c>
      <c r="AG7" s="229">
        <v>166134</v>
      </c>
      <c r="AH7" s="36"/>
      <c r="AI7" s="36"/>
      <c r="AJ7" s="36"/>
      <c r="AK7" s="36"/>
      <c r="AL7" s="36"/>
      <c r="AM7" s="36"/>
      <c r="AN7" s="36"/>
      <c r="AO7" s="36"/>
      <c r="AP7" s="36"/>
      <c r="AQ7" s="36"/>
      <c r="AR7" s="36"/>
      <c r="AS7" s="36"/>
      <c r="AT7" s="36"/>
      <c r="AU7" s="36"/>
      <c r="AV7" s="36"/>
      <c r="AW7" s="36"/>
      <c r="AX7" s="36"/>
      <c r="AY7" s="36"/>
      <c r="AZ7" s="36"/>
      <c r="BA7" s="36"/>
      <c r="BB7" s="36"/>
      <c r="BC7" s="36"/>
      <c r="BD7" s="36"/>
      <c r="BE7" s="36"/>
      <c r="BF7" s="36"/>
      <c r="BG7" s="36"/>
      <c r="BH7" s="36"/>
      <c r="BI7" s="36"/>
      <c r="BJ7" s="36"/>
      <c r="BK7" s="36"/>
      <c r="BL7" s="36"/>
      <c r="BM7" s="36"/>
      <c r="BN7" s="36"/>
      <c r="BO7" s="36"/>
      <c r="BP7" s="36"/>
      <c r="BQ7" s="36"/>
      <c r="BR7" s="36"/>
      <c r="BS7" s="36"/>
      <c r="BT7" s="36"/>
      <c r="BU7" s="36"/>
      <c r="BV7" s="36"/>
      <c r="BW7" s="36"/>
      <c r="BX7" s="36"/>
      <c r="BY7" s="36"/>
      <c r="BZ7" s="36"/>
      <c r="CA7" s="36"/>
      <c r="CB7" s="36"/>
      <c r="CC7" s="36"/>
      <c r="CD7" s="36"/>
      <c r="CE7" s="36"/>
      <c r="CF7" s="36"/>
      <c r="CG7" s="36"/>
      <c r="CH7" s="36"/>
    </row>
    <row r="8" spans="1:86" s="38" customFormat="1">
      <c r="A8" s="134" t="s">
        <v>614</v>
      </c>
      <c r="B8" s="229">
        <v>-49541</v>
      </c>
      <c r="C8" s="229">
        <v>-49542</v>
      </c>
      <c r="D8" s="229">
        <v>-49542</v>
      </c>
      <c r="E8" s="229">
        <v>-64312</v>
      </c>
      <c r="F8" s="229">
        <v>-64312</v>
      </c>
      <c r="G8" s="229">
        <v>-64312</v>
      </c>
      <c r="H8" s="229">
        <v>-64312</v>
      </c>
      <c r="I8" s="229">
        <v>-74734</v>
      </c>
      <c r="J8" s="229">
        <v>-74734</v>
      </c>
      <c r="K8" s="229">
        <v>-74735</v>
      </c>
      <c r="L8" s="229">
        <v>-74734</v>
      </c>
      <c r="M8" s="229">
        <v>-95884</v>
      </c>
      <c r="N8" s="229">
        <v>95884</v>
      </c>
      <c r="O8" s="229">
        <v>95884</v>
      </c>
      <c r="P8" s="229">
        <v>96091</v>
      </c>
      <c r="Q8" s="229">
        <v>105566</v>
      </c>
      <c r="R8" s="229">
        <v>105564</v>
      </c>
      <c r="S8" s="229">
        <v>105564</v>
      </c>
      <c r="T8" s="229">
        <v>105564</v>
      </c>
      <c r="U8" s="229">
        <v>92543</v>
      </c>
      <c r="V8" s="229">
        <v>92544</v>
      </c>
      <c r="W8" s="229">
        <v>91837</v>
      </c>
      <c r="X8" s="229">
        <v>91879</v>
      </c>
      <c r="Y8" s="229">
        <v>89443</v>
      </c>
      <c r="Z8" s="229">
        <v>89443</v>
      </c>
      <c r="AA8" s="229">
        <v>100562</v>
      </c>
      <c r="AB8" s="229">
        <v>100562</v>
      </c>
      <c r="AC8" s="229">
        <v>57321</v>
      </c>
      <c r="AD8" s="229">
        <v>57321</v>
      </c>
      <c r="AE8" s="229">
        <v>74639</v>
      </c>
      <c r="AF8" s="229">
        <v>74639</v>
      </c>
      <c r="AG8" s="229">
        <v>90390</v>
      </c>
      <c r="AH8" s="36"/>
      <c r="AI8" s="36"/>
      <c r="AJ8" s="36"/>
      <c r="AK8" s="36"/>
      <c r="AL8" s="36"/>
      <c r="AM8" s="36"/>
      <c r="AN8" s="36"/>
      <c r="AO8" s="36"/>
      <c r="AP8" s="36"/>
      <c r="AQ8" s="36"/>
      <c r="AR8" s="36"/>
      <c r="AS8" s="36"/>
      <c r="AT8" s="36"/>
      <c r="AU8" s="36"/>
      <c r="AV8" s="36"/>
      <c r="AW8" s="36"/>
      <c r="AX8" s="36"/>
      <c r="AY8" s="36"/>
      <c r="AZ8" s="36"/>
      <c r="BA8" s="36"/>
      <c r="BB8" s="36"/>
      <c r="BC8" s="36"/>
      <c r="BD8" s="36"/>
      <c r="BE8" s="36"/>
      <c r="BF8" s="36"/>
      <c r="BG8" s="36"/>
      <c r="BH8" s="36"/>
      <c r="BI8" s="36"/>
      <c r="BJ8" s="36"/>
      <c r="BK8" s="36"/>
      <c r="BL8" s="36"/>
      <c r="BM8" s="36"/>
      <c r="BN8" s="36"/>
      <c r="BO8" s="36"/>
      <c r="BP8" s="36"/>
      <c r="BQ8" s="36"/>
      <c r="BR8" s="36"/>
      <c r="BS8" s="36"/>
      <c r="BT8" s="36"/>
      <c r="BU8" s="36"/>
      <c r="BV8" s="36"/>
      <c r="BW8" s="36"/>
      <c r="BX8" s="36"/>
      <c r="BY8" s="36"/>
      <c r="BZ8" s="36"/>
      <c r="CA8" s="36"/>
      <c r="CB8" s="36"/>
      <c r="CC8" s="36"/>
      <c r="CD8" s="36"/>
      <c r="CE8" s="36"/>
      <c r="CF8" s="36"/>
      <c r="CG8" s="36"/>
      <c r="CH8" s="36"/>
    </row>
    <row r="9" spans="1:86" s="38" customFormat="1">
      <c r="A9" s="134" t="s">
        <v>615</v>
      </c>
      <c r="B9" s="229">
        <v>0</v>
      </c>
      <c r="C9" s="229">
        <v>0</v>
      </c>
      <c r="D9" s="229">
        <v>0</v>
      </c>
      <c r="E9" s="229">
        <v>0</v>
      </c>
      <c r="F9" s="229">
        <v>0</v>
      </c>
      <c r="G9" s="229">
        <v>0</v>
      </c>
      <c r="H9" s="229">
        <v>0</v>
      </c>
      <c r="I9" s="229">
        <v>0</v>
      </c>
      <c r="J9" s="229">
        <v>0</v>
      </c>
      <c r="K9" s="229">
        <v>0</v>
      </c>
      <c r="L9" s="229">
        <v>0</v>
      </c>
      <c r="M9" s="229">
        <v>0</v>
      </c>
      <c r="N9" s="229">
        <v>0</v>
      </c>
      <c r="O9" s="229">
        <v>0</v>
      </c>
      <c r="P9" s="229">
        <v>0</v>
      </c>
      <c r="Q9" s="229">
        <v>0</v>
      </c>
      <c r="R9" s="229">
        <v>0</v>
      </c>
      <c r="S9" s="229">
        <v>0</v>
      </c>
      <c r="T9" s="229">
        <v>0</v>
      </c>
      <c r="U9" s="229" t="s">
        <v>313</v>
      </c>
      <c r="V9" s="229">
        <v>573</v>
      </c>
      <c r="W9" s="230" t="s">
        <v>313</v>
      </c>
      <c r="X9" s="229" t="s">
        <v>313</v>
      </c>
      <c r="Y9" s="229">
        <v>0</v>
      </c>
      <c r="Z9" s="229">
        <v>0</v>
      </c>
      <c r="AA9" s="229">
        <v>0</v>
      </c>
      <c r="AB9" s="229">
        <v>0</v>
      </c>
      <c r="AC9" s="229">
        <v>0</v>
      </c>
      <c r="AD9" s="229">
        <v>0</v>
      </c>
      <c r="AE9" s="229">
        <v>0</v>
      </c>
      <c r="AF9" s="229">
        <v>10814</v>
      </c>
      <c r="AG9" s="229">
        <v>13179</v>
      </c>
      <c r="AH9" s="36"/>
      <c r="AI9" s="36"/>
      <c r="AJ9" s="36"/>
      <c r="AK9" s="36"/>
      <c r="AL9" s="36"/>
      <c r="AM9" s="36"/>
      <c r="AN9" s="36"/>
      <c r="AO9" s="36"/>
      <c r="AP9" s="36"/>
      <c r="AQ9" s="36"/>
      <c r="AR9" s="36"/>
      <c r="AS9" s="36"/>
      <c r="AT9" s="36"/>
      <c r="AU9" s="36"/>
      <c r="AV9" s="36"/>
      <c r="AW9" s="36"/>
      <c r="AX9" s="36"/>
      <c r="AY9" s="36"/>
      <c r="AZ9" s="36"/>
      <c r="BA9" s="36"/>
      <c r="BB9" s="36"/>
      <c r="BC9" s="36"/>
      <c r="BD9" s="36"/>
      <c r="BE9" s="36"/>
      <c r="BF9" s="36"/>
      <c r="BG9" s="36"/>
      <c r="BH9" s="36"/>
      <c r="BI9" s="36"/>
      <c r="BJ9" s="36"/>
      <c r="BK9" s="36"/>
      <c r="BL9" s="36"/>
      <c r="BM9" s="36"/>
      <c r="BN9" s="36"/>
      <c r="BO9" s="36"/>
      <c r="BP9" s="36"/>
      <c r="BQ9" s="36"/>
      <c r="BR9" s="36"/>
      <c r="BS9" s="36"/>
      <c r="BT9" s="36"/>
      <c r="BU9" s="36"/>
      <c r="BV9" s="36"/>
      <c r="BW9" s="36"/>
      <c r="BX9" s="36"/>
      <c r="BY9" s="36"/>
      <c r="BZ9" s="36"/>
      <c r="CA9" s="36"/>
      <c r="CB9" s="36"/>
      <c r="CC9" s="36"/>
      <c r="CD9" s="36"/>
      <c r="CE9" s="36"/>
      <c r="CF9" s="36"/>
      <c r="CG9" s="36"/>
      <c r="CH9" s="36"/>
    </row>
    <row r="10" spans="1:86" s="64" customFormat="1">
      <c r="A10" s="133" t="s">
        <v>133</v>
      </c>
      <c r="B10" s="231">
        <v>-238599</v>
      </c>
      <c r="C10" s="231">
        <v>-236957</v>
      </c>
      <c r="D10" s="231">
        <v>-241808</v>
      </c>
      <c r="E10" s="231">
        <v>-277593</v>
      </c>
      <c r="F10" s="231">
        <v>-309631</v>
      </c>
      <c r="G10" s="231">
        <v>-342269</v>
      </c>
      <c r="H10" s="231">
        <v>-349334</v>
      </c>
      <c r="I10" s="231">
        <v>-423365</v>
      </c>
      <c r="J10" s="231">
        <v>-146277</v>
      </c>
      <c r="K10" s="231">
        <v>-227158</v>
      </c>
      <c r="L10" s="231">
        <v>-270251</v>
      </c>
      <c r="M10" s="231">
        <v>-304482</v>
      </c>
      <c r="N10" s="231">
        <v>366065</v>
      </c>
      <c r="O10" s="231">
        <v>369375</v>
      </c>
      <c r="P10" s="231">
        <v>340147</v>
      </c>
      <c r="Q10" s="231">
        <v>407430</v>
      </c>
      <c r="R10" s="231">
        <v>389879</v>
      </c>
      <c r="S10" s="231">
        <v>440132</v>
      </c>
      <c r="T10" s="231">
        <v>416389</v>
      </c>
      <c r="U10" s="231">
        <v>401295</v>
      </c>
      <c r="V10" s="231">
        <v>480420</v>
      </c>
      <c r="W10" s="231">
        <v>530999</v>
      </c>
      <c r="X10" s="231">
        <v>595426</v>
      </c>
      <c r="Y10" s="231">
        <v>567664</v>
      </c>
      <c r="Z10" s="231">
        <v>559643</v>
      </c>
      <c r="AA10" s="231">
        <v>603016</v>
      </c>
      <c r="AB10" s="231">
        <v>599906</v>
      </c>
      <c r="AC10" s="231">
        <v>324078</v>
      </c>
      <c r="AD10" s="231">
        <v>263012</v>
      </c>
      <c r="AE10" s="231">
        <v>261761</v>
      </c>
      <c r="AF10" s="231">
        <v>280664</v>
      </c>
      <c r="AG10" s="231">
        <v>301775</v>
      </c>
      <c r="AH10" s="33"/>
      <c r="AI10" s="33"/>
      <c r="AJ10" s="33"/>
      <c r="AK10" s="33"/>
      <c r="AL10" s="33"/>
      <c r="AM10" s="33"/>
      <c r="AN10" s="33"/>
      <c r="AO10" s="33"/>
      <c r="AP10" s="33"/>
      <c r="AQ10" s="33"/>
      <c r="AR10" s="33"/>
      <c r="AS10" s="33"/>
      <c r="AT10" s="33"/>
      <c r="AU10" s="33"/>
      <c r="AV10" s="33"/>
      <c r="AW10" s="33"/>
      <c r="AX10" s="33"/>
      <c r="AY10" s="33"/>
      <c r="AZ10" s="33"/>
      <c r="BA10" s="33"/>
      <c r="BB10" s="33"/>
      <c r="BC10" s="33"/>
      <c r="BD10" s="33"/>
      <c r="BE10" s="33"/>
      <c r="BF10" s="33"/>
      <c r="BG10" s="33"/>
      <c r="BH10" s="33"/>
      <c r="BI10" s="33"/>
      <c r="BJ10" s="33"/>
      <c r="BK10" s="33"/>
      <c r="BL10" s="33"/>
      <c r="BM10" s="33"/>
      <c r="BN10" s="33"/>
      <c r="BO10" s="33"/>
      <c r="BP10" s="33"/>
      <c r="BQ10" s="33"/>
      <c r="BR10" s="33"/>
      <c r="BS10" s="33"/>
      <c r="BT10" s="33"/>
      <c r="BU10" s="33"/>
      <c r="BV10" s="33"/>
      <c r="BW10" s="33"/>
      <c r="BX10" s="33"/>
      <c r="BY10" s="33"/>
      <c r="BZ10" s="33"/>
      <c r="CA10" s="33"/>
      <c r="CB10" s="33"/>
      <c r="CC10" s="33"/>
      <c r="CD10" s="33"/>
      <c r="CE10" s="33"/>
      <c r="CF10" s="33"/>
      <c r="CG10" s="33"/>
      <c r="CH10" s="33"/>
    </row>
  </sheetData>
  <hyperlinks>
    <hyperlink ref="A1" location="Index!A1" display="Index" xr:uid="{00000000-0004-0000-0B00-000000000000}"/>
  </hyperlinks>
  <pageMargins left="0.511811024" right="0.511811024" top="0.78740157499999996" bottom="0.78740157499999996" header="0.31496062000000002" footer="0.31496062000000002"/>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0050"/>
  </sheetPr>
  <dimension ref="A1:AG16"/>
  <sheetViews>
    <sheetView zoomScaleNormal="100" workbookViewId="0">
      <pane xSplit="1" topLeftCell="AF1" activePane="topRight" state="frozen"/>
      <selection pane="topRight" activeCell="AG24" sqref="AG24"/>
    </sheetView>
  </sheetViews>
  <sheetFormatPr defaultRowHeight="15"/>
  <cols>
    <col min="1" max="1" width="66.7109375" customWidth="1"/>
    <col min="2" max="2" width="13.28515625" customWidth="1"/>
    <col min="3" max="23" width="12" customWidth="1"/>
    <col min="24" max="33" width="13.28515625" customWidth="1"/>
  </cols>
  <sheetData>
    <row r="1" spans="1:33" ht="57" customHeight="1">
      <c r="A1" s="145" t="s">
        <v>379</v>
      </c>
      <c r="B1" s="145"/>
    </row>
    <row r="2" spans="1:33" ht="16.5" customHeight="1">
      <c r="A2" s="147" t="s">
        <v>760</v>
      </c>
      <c r="B2" s="185" t="s">
        <v>1088</v>
      </c>
      <c r="C2" s="185" t="s">
        <v>1089</v>
      </c>
      <c r="D2" s="185" t="s">
        <v>1090</v>
      </c>
      <c r="E2" s="185" t="s">
        <v>1091</v>
      </c>
      <c r="F2" s="185" t="s">
        <v>1092</v>
      </c>
      <c r="G2" s="185" t="s">
        <v>1093</v>
      </c>
      <c r="H2" s="185" t="s">
        <v>1094</v>
      </c>
      <c r="I2" s="185" t="s">
        <v>1095</v>
      </c>
      <c r="J2" s="185" t="s">
        <v>1096</v>
      </c>
      <c r="K2" s="185" t="s">
        <v>1097</v>
      </c>
      <c r="L2" s="185" t="s">
        <v>1098</v>
      </c>
      <c r="M2" s="185" t="s">
        <v>1099</v>
      </c>
      <c r="N2" s="185" t="s">
        <v>1100</v>
      </c>
      <c r="O2" s="185" t="s">
        <v>1101</v>
      </c>
      <c r="P2" s="185" t="s">
        <v>1102</v>
      </c>
      <c r="Q2" s="185" t="s">
        <v>1103</v>
      </c>
      <c r="R2" s="185" t="s">
        <v>1104</v>
      </c>
      <c r="S2" s="185" t="s">
        <v>1114</v>
      </c>
      <c r="T2" s="185" t="s">
        <v>1106</v>
      </c>
      <c r="U2" s="185" t="s">
        <v>1107</v>
      </c>
      <c r="V2" s="185" t="s">
        <v>1108</v>
      </c>
      <c r="W2" s="185" t="s">
        <v>1109</v>
      </c>
      <c r="X2" s="185" t="s">
        <v>1110</v>
      </c>
      <c r="Y2" s="185" t="s">
        <v>1111</v>
      </c>
      <c r="Z2" s="185" t="s">
        <v>1113</v>
      </c>
      <c r="AA2" s="185" t="s">
        <v>1147</v>
      </c>
      <c r="AB2" s="185" t="s">
        <v>1154</v>
      </c>
      <c r="AC2" s="185" t="s">
        <v>1169</v>
      </c>
      <c r="AD2" s="185" t="s">
        <v>1173</v>
      </c>
      <c r="AE2" s="185" t="s">
        <v>1181</v>
      </c>
      <c r="AF2" s="185" t="s">
        <v>1205</v>
      </c>
      <c r="AG2" s="185" t="s">
        <v>1215</v>
      </c>
    </row>
    <row r="3" spans="1:33" s="64" customFormat="1">
      <c r="A3" s="64" t="s">
        <v>427</v>
      </c>
      <c r="B3" s="265">
        <v>30462.400000000001</v>
      </c>
      <c r="C3" s="265">
        <v>30828.2</v>
      </c>
      <c r="D3" s="265">
        <v>30417.1</v>
      </c>
      <c r="E3" s="265">
        <v>31295.9</v>
      </c>
      <c r="F3" s="265">
        <v>31708.971609470005</v>
      </c>
      <c r="G3" s="265">
        <v>31920.32866363</v>
      </c>
      <c r="H3" s="265">
        <v>31658.34111818</v>
      </c>
      <c r="I3" s="265">
        <v>33978.118368829993</v>
      </c>
      <c r="J3" s="265">
        <v>34209.984184899993</v>
      </c>
      <c r="K3" s="265">
        <v>34140.961699009997</v>
      </c>
      <c r="L3" s="265">
        <v>34549.168351669992</v>
      </c>
      <c r="M3" s="265">
        <v>36075.526154480001</v>
      </c>
      <c r="N3" s="265">
        <v>36083.153110140003</v>
      </c>
      <c r="O3" s="265">
        <v>35861.601995080004</v>
      </c>
      <c r="P3" s="265">
        <v>36156.247513410002</v>
      </c>
      <c r="Q3" s="265">
        <v>37502.249890760009</v>
      </c>
      <c r="R3" s="265">
        <v>36748.760392490003</v>
      </c>
      <c r="S3" s="265">
        <v>36537.643901980002</v>
      </c>
      <c r="T3" s="265">
        <v>38599.551671299989</v>
      </c>
      <c r="U3" s="265">
        <v>40939.76776961</v>
      </c>
      <c r="V3" s="265">
        <v>42275.578074399993</v>
      </c>
      <c r="W3" s="265">
        <v>44479.8</v>
      </c>
      <c r="X3" s="265">
        <v>47331.199999999997</v>
      </c>
      <c r="Y3" s="265">
        <v>49002</v>
      </c>
      <c r="Z3" s="265">
        <v>49967.1</v>
      </c>
      <c r="AA3" s="265">
        <v>51376</v>
      </c>
      <c r="AB3" s="265">
        <v>52333.5</v>
      </c>
      <c r="AC3" s="265">
        <v>53533.1</v>
      </c>
      <c r="AD3" s="265">
        <v>53729.3</v>
      </c>
      <c r="AE3" s="265">
        <v>54563.6</v>
      </c>
      <c r="AF3" s="265">
        <v>57512.9</v>
      </c>
      <c r="AG3" s="265">
        <v>61898.2</v>
      </c>
    </row>
    <row r="4" spans="1:33" s="64" customFormat="1">
      <c r="A4" s="38" t="s">
        <v>674</v>
      </c>
      <c r="B4" s="266">
        <v>21670.799999999999</v>
      </c>
      <c r="C4" s="266">
        <v>22297.1</v>
      </c>
      <c r="D4" s="266">
        <v>22143.3</v>
      </c>
      <c r="E4" s="266">
        <v>23139.4</v>
      </c>
      <c r="F4" s="266">
        <v>23580.093112480001</v>
      </c>
      <c r="G4" s="266">
        <v>23781.544344150003</v>
      </c>
      <c r="H4" s="266">
        <v>23462.678969279998</v>
      </c>
      <c r="I4" s="266">
        <v>25706.192109649997</v>
      </c>
      <c r="J4" s="266">
        <v>26006.485511619998</v>
      </c>
      <c r="K4" s="266">
        <v>26074.882888580003</v>
      </c>
      <c r="L4" s="266">
        <v>26401.936899569999</v>
      </c>
      <c r="M4" s="266">
        <v>27815.054570600001</v>
      </c>
      <c r="N4" s="266">
        <v>27701.16056344</v>
      </c>
      <c r="O4" s="266">
        <v>27305.976499320001</v>
      </c>
      <c r="P4" s="266">
        <v>27546.117400430001</v>
      </c>
      <c r="Q4" s="266">
        <v>28887.356646640001</v>
      </c>
      <c r="R4" s="266">
        <v>28136.185969080001</v>
      </c>
      <c r="S4" s="266">
        <v>28059.352233720001</v>
      </c>
      <c r="T4" s="266">
        <v>28956.870569669998</v>
      </c>
      <c r="U4" s="266">
        <v>30345.474709099999</v>
      </c>
      <c r="V4" s="266">
        <v>31247.89282384</v>
      </c>
      <c r="W4" s="266">
        <v>32540.6</v>
      </c>
      <c r="X4" s="266">
        <v>33959.300000000003</v>
      </c>
      <c r="Y4" s="266">
        <v>34411.9</v>
      </c>
      <c r="Z4" s="266">
        <v>34568.1</v>
      </c>
      <c r="AA4" s="266">
        <v>34435.4</v>
      </c>
      <c r="AB4" s="266">
        <v>34506</v>
      </c>
      <c r="AC4" s="266">
        <v>34832.800000000003</v>
      </c>
      <c r="AD4" s="266">
        <v>34498.199999999997</v>
      </c>
      <c r="AE4" s="266">
        <v>34147.199999999997</v>
      </c>
      <c r="AF4" s="266">
        <v>35424</v>
      </c>
      <c r="AG4" s="266">
        <v>37817</v>
      </c>
    </row>
    <row r="5" spans="1:33">
      <c r="A5" s="38" t="s">
        <v>675</v>
      </c>
      <c r="B5" s="266">
        <v>14206.6</v>
      </c>
      <c r="C5" s="266">
        <v>15234.6</v>
      </c>
      <c r="D5" s="266">
        <v>15496.7</v>
      </c>
      <c r="E5" s="266">
        <v>16541.599999999999</v>
      </c>
      <c r="F5" s="266">
        <v>16942.038262370002</v>
      </c>
      <c r="G5" s="266">
        <v>17472.497982830002</v>
      </c>
      <c r="H5" s="266">
        <v>17517.167034959999</v>
      </c>
      <c r="I5" s="266">
        <v>19478.542439919998</v>
      </c>
      <c r="J5" s="266">
        <v>19942.941559809999</v>
      </c>
      <c r="K5" s="266">
        <v>20084.759507580002</v>
      </c>
      <c r="L5" s="266">
        <v>20466.440631420002</v>
      </c>
      <c r="M5" s="266">
        <v>21731.776706710003</v>
      </c>
      <c r="N5" s="266">
        <v>21571.619952790003</v>
      </c>
      <c r="O5" s="266">
        <v>21318.675576540001</v>
      </c>
      <c r="P5" s="266">
        <v>21373.113009670004</v>
      </c>
      <c r="Q5" s="266">
        <v>22277.968596610001</v>
      </c>
      <c r="R5" s="266">
        <v>21873.500505586053</v>
      </c>
      <c r="S5" s="266">
        <v>21861.765401486027</v>
      </c>
      <c r="T5" s="266">
        <v>22164.034303090153</v>
      </c>
      <c r="U5" s="266">
        <v>23129.025853393254</v>
      </c>
      <c r="V5" s="266">
        <v>23704.189530889576</v>
      </c>
      <c r="W5" s="266">
        <v>24674</v>
      </c>
      <c r="X5" s="266">
        <v>25458</v>
      </c>
      <c r="Y5" s="266">
        <v>25517.5</v>
      </c>
      <c r="Z5" s="266">
        <v>25734.7</v>
      </c>
      <c r="AA5" s="266">
        <v>25630.5</v>
      </c>
      <c r="AB5" s="266">
        <v>25967.5</v>
      </c>
      <c r="AC5" s="266">
        <v>26127.200000000001</v>
      </c>
      <c r="AD5" s="266">
        <v>25904.2</v>
      </c>
      <c r="AE5" s="266">
        <v>25828.1</v>
      </c>
      <c r="AF5" s="266">
        <v>26798.3</v>
      </c>
      <c r="AG5" s="266">
        <v>28579.1</v>
      </c>
    </row>
    <row r="6" spans="1:33">
      <c r="A6" s="38" t="s">
        <v>676</v>
      </c>
      <c r="B6" s="266">
        <v>7464.2</v>
      </c>
      <c r="C6" s="266">
        <v>7062.5</v>
      </c>
      <c r="D6" s="266">
        <v>6646.6</v>
      </c>
      <c r="E6" s="266">
        <v>6597.8</v>
      </c>
      <c r="F6" s="266">
        <v>6638.0548501099993</v>
      </c>
      <c r="G6" s="266">
        <v>6309.04636132</v>
      </c>
      <c r="H6" s="266">
        <v>5945.5119343199995</v>
      </c>
      <c r="I6" s="266">
        <v>6227.6496697299999</v>
      </c>
      <c r="J6" s="266">
        <v>6063.5439518100002</v>
      </c>
      <c r="K6" s="266">
        <v>5990.1233810000003</v>
      </c>
      <c r="L6" s="266">
        <v>5935.4962681499992</v>
      </c>
      <c r="M6" s="266">
        <v>6083.2778638899999</v>
      </c>
      <c r="N6" s="266">
        <v>6129.5406106500004</v>
      </c>
      <c r="O6" s="266">
        <v>5987.3009227800003</v>
      </c>
      <c r="P6" s="266">
        <v>6173.0043907599993</v>
      </c>
      <c r="Q6" s="266">
        <v>6609.3880500300011</v>
      </c>
      <c r="R6" s="266">
        <v>6262.6854634939491</v>
      </c>
      <c r="S6" s="266">
        <v>6197.5868322339729</v>
      </c>
      <c r="T6" s="266">
        <v>6792.8362665798468</v>
      </c>
      <c r="U6" s="266">
        <v>7216.4488557067489</v>
      </c>
      <c r="V6" s="266">
        <v>7543.7032929504239</v>
      </c>
      <c r="W6" s="266">
        <v>7866.6</v>
      </c>
      <c r="X6" s="266">
        <v>8501.2999999999993</v>
      </c>
      <c r="Y6" s="266">
        <v>8894.4</v>
      </c>
      <c r="Z6" s="266">
        <v>8833.4</v>
      </c>
      <c r="AA6" s="266">
        <v>8804.9</v>
      </c>
      <c r="AB6" s="266">
        <v>8538.5</v>
      </c>
      <c r="AC6" s="266">
        <v>8705.6</v>
      </c>
      <c r="AD6" s="266">
        <v>8594.1</v>
      </c>
      <c r="AE6" s="266">
        <v>8319.1</v>
      </c>
      <c r="AF6" s="266">
        <v>8625.7000000000007</v>
      </c>
      <c r="AG6" s="266">
        <v>9237.9</v>
      </c>
    </row>
    <row r="7" spans="1:33" s="64" customFormat="1">
      <c r="A7" s="38" t="s">
        <v>454</v>
      </c>
      <c r="B7" s="266">
        <v>3835.6</v>
      </c>
      <c r="C7" s="266">
        <v>3821.1</v>
      </c>
      <c r="D7" s="266">
        <v>3808.6</v>
      </c>
      <c r="E7" s="266">
        <v>3828.9</v>
      </c>
      <c r="F7" s="266">
        <v>3908.4571702600001</v>
      </c>
      <c r="G7" s="266">
        <v>3974.1859283700001</v>
      </c>
      <c r="H7" s="266">
        <v>4046.3583837800002</v>
      </c>
      <c r="I7" s="266">
        <v>4112.6546430600001</v>
      </c>
      <c r="J7" s="266">
        <v>4167.9257572699998</v>
      </c>
      <c r="K7" s="266">
        <v>4209.3175346500002</v>
      </c>
      <c r="L7" s="266">
        <v>4096.8300712700002</v>
      </c>
      <c r="M7" s="266">
        <v>4126.8640679600003</v>
      </c>
      <c r="N7" s="266">
        <v>4135.7222732600003</v>
      </c>
      <c r="O7" s="266">
        <v>4148.8054496100003</v>
      </c>
      <c r="P7" s="266">
        <v>4122.9403387600005</v>
      </c>
      <c r="Q7" s="266">
        <v>4125.5605975300005</v>
      </c>
      <c r="R7" s="266">
        <v>4104.8766639699998</v>
      </c>
      <c r="S7" s="266">
        <v>4077.5764872199998</v>
      </c>
      <c r="T7" s="266">
        <v>4042.5247340000001</v>
      </c>
      <c r="U7" s="266">
        <v>4319.7791187600005</v>
      </c>
      <c r="V7" s="266">
        <v>4575.1560968100002</v>
      </c>
      <c r="W7" s="266">
        <v>4831.8999999999996</v>
      </c>
      <c r="X7" s="266">
        <v>5033.5</v>
      </c>
      <c r="Y7" s="266">
        <v>5139.7</v>
      </c>
      <c r="Z7" s="266">
        <v>5246.5</v>
      </c>
      <c r="AA7" s="266">
        <v>5454.5</v>
      </c>
      <c r="AB7" s="266">
        <v>5733.7</v>
      </c>
      <c r="AC7" s="266">
        <v>5961.4</v>
      </c>
      <c r="AD7" s="266">
        <v>6069</v>
      </c>
      <c r="AE7" s="266">
        <v>6197.8</v>
      </c>
      <c r="AF7" s="266">
        <v>6370.3</v>
      </c>
      <c r="AG7" s="266">
        <v>6549.1</v>
      </c>
    </row>
    <row r="8" spans="1:33">
      <c r="A8" s="38" t="s">
        <v>375</v>
      </c>
      <c r="B8" s="266">
        <v>2585.6999999999998</v>
      </c>
      <c r="C8" s="266">
        <v>2425.3000000000002</v>
      </c>
      <c r="D8" s="266">
        <v>2362.5</v>
      </c>
      <c r="E8" s="266">
        <v>2383.4</v>
      </c>
      <c r="F8" s="266">
        <v>2380.6675889899998</v>
      </c>
      <c r="G8" s="266">
        <v>2319.0649947800002</v>
      </c>
      <c r="H8" s="266">
        <v>2408.5292164400003</v>
      </c>
      <c r="I8" s="266">
        <v>2459.1787406999997</v>
      </c>
      <c r="J8" s="266">
        <v>2411.9317504400001</v>
      </c>
      <c r="K8" s="266">
        <v>2311.5098064399999</v>
      </c>
      <c r="L8" s="266">
        <v>2526.9821206199999</v>
      </c>
      <c r="M8" s="266">
        <v>2661.29903289</v>
      </c>
      <c r="N8" s="266">
        <v>2712.5731052699998</v>
      </c>
      <c r="O8" s="266">
        <v>2902.3758243500001</v>
      </c>
      <c r="P8" s="266">
        <v>3178.9188246799999</v>
      </c>
      <c r="Q8" s="266">
        <v>3392.2422496700001</v>
      </c>
      <c r="R8" s="266">
        <v>3459.3376364999999</v>
      </c>
      <c r="S8" s="266">
        <v>3361.01738879</v>
      </c>
      <c r="T8" s="266">
        <v>4412.1189366400004</v>
      </c>
      <c r="U8" s="266">
        <v>4836.7471738500008</v>
      </c>
      <c r="V8" s="266">
        <v>5001.4346537199999</v>
      </c>
      <c r="W8" s="266">
        <v>5422.6</v>
      </c>
      <c r="X8" s="266">
        <v>6713.3</v>
      </c>
      <c r="Y8" s="266">
        <v>7879.5</v>
      </c>
      <c r="Z8" s="266">
        <v>8452.1</v>
      </c>
      <c r="AA8" s="266">
        <v>9944.5</v>
      </c>
      <c r="AB8" s="266">
        <v>10747.8</v>
      </c>
      <c r="AC8" s="266">
        <v>11359.1</v>
      </c>
      <c r="AD8" s="266">
        <v>11587.7</v>
      </c>
      <c r="AE8" s="266">
        <v>12311.8</v>
      </c>
      <c r="AF8" s="266">
        <v>13479.2</v>
      </c>
      <c r="AG8" s="266">
        <v>13701.2</v>
      </c>
    </row>
    <row r="9" spans="1:33">
      <c r="A9" s="38" t="s">
        <v>677</v>
      </c>
      <c r="B9" s="266">
        <v>1587.6</v>
      </c>
      <c r="C9" s="266">
        <v>1528.7</v>
      </c>
      <c r="D9" s="266">
        <v>1409.8</v>
      </c>
      <c r="E9" s="266">
        <v>1231.4000000000001</v>
      </c>
      <c r="F9" s="266">
        <v>1152.1174858299999</v>
      </c>
      <c r="G9" s="266">
        <v>1069.2644874800001</v>
      </c>
      <c r="H9" s="266">
        <v>1010.93261552</v>
      </c>
      <c r="I9" s="266">
        <v>936.18421257</v>
      </c>
      <c r="J9" s="266">
        <v>883.11352998000007</v>
      </c>
      <c r="K9" s="266">
        <v>837.12637724000001</v>
      </c>
      <c r="L9" s="266">
        <v>751.12602989999993</v>
      </c>
      <c r="M9" s="266">
        <v>669.22638544000006</v>
      </c>
      <c r="N9" s="266">
        <v>660.49146666000001</v>
      </c>
      <c r="O9" s="266">
        <v>654.61023697999997</v>
      </c>
      <c r="P9" s="266">
        <v>616.44348623999997</v>
      </c>
      <c r="Q9" s="266">
        <v>569.11890310000001</v>
      </c>
      <c r="R9" s="266">
        <v>530.23998494</v>
      </c>
      <c r="S9" s="266">
        <v>506.89393111999999</v>
      </c>
      <c r="T9" s="266">
        <v>535.29280310000001</v>
      </c>
      <c r="U9" s="266">
        <v>610.34431741999992</v>
      </c>
      <c r="V9" s="266">
        <v>578.3533856900001</v>
      </c>
      <c r="W9" s="266">
        <v>644.5</v>
      </c>
      <c r="X9" s="266">
        <v>634</v>
      </c>
      <c r="Y9" s="266">
        <v>547.1</v>
      </c>
      <c r="Z9" s="266">
        <v>520.29999999999995</v>
      </c>
      <c r="AA9" s="266">
        <v>530.4</v>
      </c>
      <c r="AB9" s="266">
        <v>476</v>
      </c>
      <c r="AC9" s="266">
        <v>486.5</v>
      </c>
      <c r="AD9" s="266">
        <v>506.4</v>
      </c>
      <c r="AE9" s="266">
        <v>563.20000000000005</v>
      </c>
      <c r="AF9" s="266">
        <v>854.3</v>
      </c>
      <c r="AG9" s="266">
        <v>2014.7</v>
      </c>
    </row>
    <row r="10" spans="1:33">
      <c r="A10" s="38" t="s">
        <v>529</v>
      </c>
      <c r="B10" s="266">
        <v>736.1</v>
      </c>
      <c r="C10" s="266">
        <v>713.5</v>
      </c>
      <c r="D10" s="266">
        <v>653.6</v>
      </c>
      <c r="E10" s="266">
        <v>674.7</v>
      </c>
      <c r="F10" s="266">
        <v>651.37113811999996</v>
      </c>
      <c r="G10" s="266">
        <v>743.40461732000006</v>
      </c>
      <c r="H10" s="266">
        <v>699.88666855999998</v>
      </c>
      <c r="I10" s="266">
        <v>736.47957299999996</v>
      </c>
      <c r="J10" s="266">
        <v>713.62822976999996</v>
      </c>
      <c r="K10" s="266">
        <v>684.22183695000001</v>
      </c>
      <c r="L10" s="266">
        <v>746.62665087999994</v>
      </c>
      <c r="M10" s="266">
        <v>774.64845854999999</v>
      </c>
      <c r="N10" s="266">
        <v>846.56240851999996</v>
      </c>
      <c r="O10" s="266">
        <v>826.22358335000001</v>
      </c>
      <c r="P10" s="266">
        <v>672.65100466000001</v>
      </c>
      <c r="Q10" s="266">
        <v>510.4140438</v>
      </c>
      <c r="R10" s="266">
        <v>502.40548194000002</v>
      </c>
      <c r="S10" s="266">
        <v>518.74866015999999</v>
      </c>
      <c r="T10" s="266">
        <v>639.60759211000004</v>
      </c>
      <c r="U10" s="266">
        <v>814.49245035000001</v>
      </c>
      <c r="V10" s="266">
        <v>860.94040445000007</v>
      </c>
      <c r="W10" s="266">
        <v>1029.0999999999999</v>
      </c>
      <c r="X10" s="266">
        <v>981.1</v>
      </c>
      <c r="Y10" s="266">
        <v>1014.3</v>
      </c>
      <c r="Z10" s="266">
        <v>1171.3</v>
      </c>
      <c r="AA10" s="266">
        <v>1003</v>
      </c>
      <c r="AB10" s="266">
        <v>862.4</v>
      </c>
      <c r="AC10" s="266">
        <v>886.2</v>
      </c>
      <c r="AD10" s="266">
        <v>1061.3</v>
      </c>
      <c r="AE10" s="266">
        <v>1337.6</v>
      </c>
      <c r="AF10" s="266">
        <v>1379.5</v>
      </c>
      <c r="AG10" s="266">
        <v>1811.1</v>
      </c>
    </row>
    <row r="11" spans="1:33">
      <c r="A11" s="38" t="s">
        <v>678</v>
      </c>
      <c r="B11" s="266">
        <v>46.6</v>
      </c>
      <c r="C11" s="266">
        <v>42.5</v>
      </c>
      <c r="D11" s="266">
        <v>39.200000000000003</v>
      </c>
      <c r="E11" s="266">
        <v>38.1</v>
      </c>
      <c r="F11" s="266">
        <v>36.265113790000001</v>
      </c>
      <c r="G11" s="266">
        <v>32.864291530000003</v>
      </c>
      <c r="H11" s="266">
        <v>29.955264600000003</v>
      </c>
      <c r="I11" s="266">
        <v>27.42908985</v>
      </c>
      <c r="J11" s="266">
        <v>26.899405820000002</v>
      </c>
      <c r="K11" s="266">
        <v>23.90325515</v>
      </c>
      <c r="L11" s="266">
        <v>25.666579429999999</v>
      </c>
      <c r="M11" s="266">
        <v>28.433639039999999</v>
      </c>
      <c r="N11" s="266">
        <v>26.643292989999999</v>
      </c>
      <c r="O11" s="266">
        <v>23.610401469999999</v>
      </c>
      <c r="P11" s="266">
        <v>19.17645864</v>
      </c>
      <c r="Q11" s="266">
        <v>17.557450020000001</v>
      </c>
      <c r="R11" s="266">
        <v>15.714656060000001</v>
      </c>
      <c r="S11" s="266">
        <v>14.055200970000001</v>
      </c>
      <c r="T11" s="266">
        <v>13.13703578</v>
      </c>
      <c r="U11" s="266">
        <v>12.930000130000002</v>
      </c>
      <c r="V11" s="266">
        <v>11.80070989</v>
      </c>
      <c r="W11" s="266">
        <v>11</v>
      </c>
      <c r="X11" s="266">
        <v>10.1</v>
      </c>
      <c r="Y11" s="266">
        <v>9.6</v>
      </c>
      <c r="Z11" s="266">
        <v>8.8000000000000007</v>
      </c>
      <c r="AA11" s="266">
        <v>8.1999999999999993</v>
      </c>
      <c r="AB11" s="266">
        <v>7.5</v>
      </c>
      <c r="AC11" s="266">
        <v>7.1</v>
      </c>
      <c r="AD11" s="266">
        <v>7.1</v>
      </c>
      <c r="AE11" s="266">
        <v>6</v>
      </c>
      <c r="AF11" s="266">
        <v>5.6</v>
      </c>
      <c r="AG11" s="266">
        <v>5.2</v>
      </c>
    </row>
    <row r="12" spans="1:33" s="64" customFormat="1">
      <c r="A12" s="64" t="s">
        <v>426</v>
      </c>
      <c r="B12" s="265">
        <v>77.599999999999994</v>
      </c>
      <c r="C12" s="265">
        <v>77.099999999999994</v>
      </c>
      <c r="D12" s="265">
        <v>74.900000000000006</v>
      </c>
      <c r="E12" s="265">
        <v>73.3</v>
      </c>
      <c r="F12" s="265">
        <v>71.141797120000007</v>
      </c>
      <c r="G12" s="265">
        <v>86.683171900000005</v>
      </c>
      <c r="H12" s="265">
        <v>84.270905180000014</v>
      </c>
      <c r="I12" s="265">
        <v>85.600457550000002</v>
      </c>
      <c r="J12" s="265">
        <v>91.90548170000001</v>
      </c>
      <c r="K12" s="265">
        <v>96.250277640000007</v>
      </c>
      <c r="L12" s="265">
        <v>97.952943599999998</v>
      </c>
      <c r="M12" s="265">
        <v>107.14339620999999</v>
      </c>
      <c r="N12" s="265">
        <v>102.66039656000001</v>
      </c>
      <c r="O12" s="265">
        <v>104.32901371999999</v>
      </c>
      <c r="P12" s="265">
        <v>101.47021004000001</v>
      </c>
      <c r="Q12" s="265">
        <v>103.55459171</v>
      </c>
      <c r="R12" s="265">
        <v>103.46521628000001</v>
      </c>
      <c r="S12" s="265">
        <v>102.4908466</v>
      </c>
      <c r="T12" s="265">
        <v>102.24063525</v>
      </c>
      <c r="U12" s="265">
        <v>102.20743465000001</v>
      </c>
      <c r="V12" s="265">
        <v>102.90445905</v>
      </c>
      <c r="W12" s="265">
        <v>105.7</v>
      </c>
      <c r="X12" s="265">
        <v>109.3</v>
      </c>
      <c r="Y12" s="265">
        <v>119.8</v>
      </c>
      <c r="Z12" s="265">
        <v>120.6</v>
      </c>
      <c r="AA12" s="265">
        <v>125</v>
      </c>
      <c r="AB12" s="265">
        <v>123.5</v>
      </c>
      <c r="AC12" s="265">
        <v>136.19999999999999</v>
      </c>
      <c r="AD12" s="265">
        <v>132.4</v>
      </c>
      <c r="AE12" s="265">
        <v>153.30000000000001</v>
      </c>
      <c r="AF12" s="265">
        <v>157</v>
      </c>
      <c r="AG12" s="265">
        <v>160.69999999999999</v>
      </c>
    </row>
    <row r="13" spans="1:33" s="64" customFormat="1">
      <c r="A13" s="64" t="s">
        <v>133</v>
      </c>
      <c r="B13" s="265">
        <v>30540</v>
      </c>
      <c r="C13" s="265">
        <v>30905.4</v>
      </c>
      <c r="D13" s="265">
        <v>30492</v>
      </c>
      <c r="E13" s="265">
        <v>31369.1</v>
      </c>
      <c r="F13" s="265">
        <v>31780.113406590001</v>
      </c>
      <c r="G13" s="265">
        <v>32007.01183553</v>
      </c>
      <c r="H13" s="265">
        <v>31742.612023360001</v>
      </c>
      <c r="I13" s="265">
        <v>34063.718826379998</v>
      </c>
      <c r="J13" s="265">
        <v>34301.8896666</v>
      </c>
      <c r="K13" s="265">
        <v>34237.211976650004</v>
      </c>
      <c r="L13" s="265">
        <v>34647.121295269993</v>
      </c>
      <c r="M13" s="265">
        <v>36182.66955069</v>
      </c>
      <c r="N13" s="265">
        <v>36185.813506699997</v>
      </c>
      <c r="O13" s="265">
        <v>35965.931008800006</v>
      </c>
      <c r="P13" s="265">
        <v>36257.717723449998</v>
      </c>
      <c r="Q13" s="265">
        <v>37605.804482470005</v>
      </c>
      <c r="R13" s="265">
        <v>36852.225608770001</v>
      </c>
      <c r="S13" s="265">
        <v>36640.13474858</v>
      </c>
      <c r="T13" s="265">
        <v>38701.79230655</v>
      </c>
      <c r="U13" s="265">
        <v>41041.975204260001</v>
      </c>
      <c r="V13" s="265">
        <v>42378.482533450006</v>
      </c>
      <c r="W13" s="265">
        <v>44585.5</v>
      </c>
      <c r="X13" s="265">
        <v>47440.6</v>
      </c>
      <c r="Y13" s="265">
        <v>49121.9</v>
      </c>
      <c r="Z13" s="265">
        <v>50087.7</v>
      </c>
      <c r="AA13" s="265">
        <v>51501</v>
      </c>
      <c r="AB13" s="265">
        <v>52456.9</v>
      </c>
      <c r="AC13" s="265">
        <v>53669.3</v>
      </c>
      <c r="AD13" s="265">
        <v>53861.700000000004</v>
      </c>
      <c r="AE13" s="265">
        <v>54717</v>
      </c>
      <c r="AF13" s="265">
        <v>57669.9</v>
      </c>
      <c r="AG13" s="265">
        <v>62058.9</v>
      </c>
    </row>
    <row r="14" spans="1:33">
      <c r="A14" s="227" t="s">
        <v>679</v>
      </c>
      <c r="C14" s="36"/>
      <c r="D14" s="36"/>
      <c r="E14" s="36"/>
      <c r="F14" s="36"/>
      <c r="G14" s="36"/>
      <c r="H14" s="36"/>
      <c r="I14" s="36"/>
      <c r="J14" s="36"/>
      <c r="K14" s="36"/>
      <c r="L14" s="36"/>
      <c r="M14" s="36"/>
      <c r="N14" s="36"/>
      <c r="O14" s="36"/>
      <c r="P14" s="36"/>
      <c r="Q14" s="36"/>
      <c r="R14" s="36"/>
      <c r="S14" s="36"/>
      <c r="T14" s="36"/>
      <c r="U14" s="36"/>
      <c r="V14" s="36"/>
      <c r="W14" s="36"/>
    </row>
    <row r="15" spans="1:33">
      <c r="C15" s="36"/>
      <c r="D15" s="36"/>
      <c r="E15" s="36"/>
      <c r="F15" s="36"/>
      <c r="G15" s="36"/>
      <c r="H15" s="36"/>
      <c r="I15" s="36"/>
      <c r="J15" s="36"/>
      <c r="K15" s="36"/>
      <c r="L15" s="36"/>
      <c r="M15" s="36"/>
      <c r="N15" s="36"/>
      <c r="O15" s="36"/>
      <c r="P15" s="36"/>
      <c r="Q15" s="36"/>
      <c r="R15" s="36"/>
      <c r="S15" s="36"/>
      <c r="T15" s="36"/>
      <c r="U15" s="36"/>
      <c r="V15" s="36"/>
      <c r="W15" s="36"/>
    </row>
    <row r="16" spans="1:33" s="64" customFormat="1">
      <c r="C16" s="33"/>
      <c r="D16" s="33"/>
      <c r="E16" s="33"/>
      <c r="F16" s="33"/>
      <c r="G16" s="33"/>
      <c r="H16" s="33"/>
      <c r="I16" s="33"/>
      <c r="J16" s="33"/>
      <c r="K16" s="33"/>
      <c r="L16" s="33"/>
      <c r="M16" s="33"/>
      <c r="N16" s="33"/>
      <c r="O16" s="33"/>
      <c r="P16" s="33"/>
      <c r="Q16" s="33"/>
      <c r="R16" s="33"/>
      <c r="S16" s="33"/>
      <c r="T16" s="33"/>
      <c r="U16" s="33"/>
      <c r="V16" s="33"/>
      <c r="W16" s="33"/>
    </row>
  </sheetData>
  <hyperlinks>
    <hyperlink ref="A1" location="Index!A1" display="Index" xr:uid="{00000000-0004-0000-0C00-000000000000}"/>
  </hyperlinks>
  <pageMargins left="0.511811024" right="0.511811024" top="0.78740157499999996" bottom="0.78740157499999996" header="0.31496062000000002" footer="0.31496062000000002"/>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0050"/>
  </sheetPr>
  <dimension ref="A1:AG6"/>
  <sheetViews>
    <sheetView zoomScaleNormal="100" workbookViewId="0">
      <pane xSplit="1" topLeftCell="AE1" activePane="topRight" state="frozen"/>
      <selection pane="topRight" activeCell="AG13" sqref="AG13"/>
    </sheetView>
  </sheetViews>
  <sheetFormatPr defaultRowHeight="15"/>
  <cols>
    <col min="1" max="1" width="73.7109375" bestFit="1" customWidth="1"/>
    <col min="2" max="2" width="13.28515625" customWidth="1"/>
    <col min="3" max="23" width="12" customWidth="1"/>
    <col min="24" max="33" width="13.28515625" customWidth="1"/>
  </cols>
  <sheetData>
    <row r="1" spans="1:33" ht="57" customHeight="1">
      <c r="A1" s="145" t="s">
        <v>379</v>
      </c>
      <c r="B1" s="145"/>
    </row>
    <row r="2" spans="1:33" ht="16.5" customHeight="1">
      <c r="A2" s="147" t="s">
        <v>761</v>
      </c>
      <c r="B2" s="185" t="s">
        <v>1088</v>
      </c>
      <c r="C2" s="185" t="s">
        <v>1089</v>
      </c>
      <c r="D2" s="185" t="s">
        <v>1090</v>
      </c>
      <c r="E2" s="185" t="s">
        <v>1091</v>
      </c>
      <c r="F2" s="185" t="s">
        <v>1092</v>
      </c>
      <c r="G2" s="185" t="s">
        <v>1093</v>
      </c>
      <c r="H2" s="185" t="s">
        <v>1094</v>
      </c>
      <c r="I2" s="185" t="s">
        <v>1095</v>
      </c>
      <c r="J2" s="185" t="s">
        <v>1096</v>
      </c>
      <c r="K2" s="185" t="s">
        <v>1097</v>
      </c>
      <c r="L2" s="185" t="s">
        <v>1098</v>
      </c>
      <c r="M2" s="185" t="s">
        <v>1099</v>
      </c>
      <c r="N2" s="185" t="s">
        <v>1100</v>
      </c>
      <c r="O2" s="185" t="s">
        <v>1101</v>
      </c>
      <c r="P2" s="185" t="s">
        <v>1102</v>
      </c>
      <c r="Q2" s="185" t="s">
        <v>1103</v>
      </c>
      <c r="R2" s="185" t="s">
        <v>1104</v>
      </c>
      <c r="S2" s="185" t="s">
        <v>1114</v>
      </c>
      <c r="T2" s="185" t="s">
        <v>1106</v>
      </c>
      <c r="U2" s="185" t="s">
        <v>1107</v>
      </c>
      <c r="V2" s="185" t="s">
        <v>1108</v>
      </c>
      <c r="W2" s="185" t="s">
        <v>1109</v>
      </c>
      <c r="X2" s="185" t="s">
        <v>1110</v>
      </c>
      <c r="Y2" s="185" t="s">
        <v>1111</v>
      </c>
      <c r="Z2" s="185" t="s">
        <v>1113</v>
      </c>
      <c r="AA2" s="185" t="s">
        <v>1147</v>
      </c>
      <c r="AB2" s="185" t="s">
        <v>1154</v>
      </c>
      <c r="AC2" s="185" t="s">
        <v>1169</v>
      </c>
      <c r="AD2" s="185" t="s">
        <v>1173</v>
      </c>
      <c r="AE2" s="185" t="s">
        <v>1181</v>
      </c>
      <c r="AF2" s="185" t="s">
        <v>1205</v>
      </c>
      <c r="AG2" s="185" t="s">
        <v>1215</v>
      </c>
    </row>
    <row r="3" spans="1:33" s="64" customFormat="1">
      <c r="A3" s="38" t="s">
        <v>680</v>
      </c>
      <c r="B3" s="266">
        <v>5589.1297269500001</v>
      </c>
      <c r="C3" s="266">
        <v>6043.6542272799998</v>
      </c>
      <c r="D3" s="266">
        <v>6436.0972417200001</v>
      </c>
      <c r="E3" s="266">
        <v>6809.3302513199997</v>
      </c>
      <c r="F3" s="266">
        <v>7195.9230794899995</v>
      </c>
      <c r="G3" s="266">
        <v>7597.1490684800001</v>
      </c>
      <c r="H3" s="266">
        <v>7979.5318421700003</v>
      </c>
      <c r="I3" s="266">
        <v>8365.9084116100003</v>
      </c>
      <c r="J3" s="266">
        <v>8916.38622407</v>
      </c>
      <c r="K3" s="266">
        <v>9295.0365255100005</v>
      </c>
      <c r="L3" s="266">
        <v>9668.7158202400024</v>
      </c>
      <c r="M3" s="266">
        <v>9899.5713538300006</v>
      </c>
      <c r="N3" s="266">
        <v>9979.3020317999999</v>
      </c>
      <c r="O3" s="266">
        <v>10004.600655240001</v>
      </c>
      <c r="P3" s="266">
        <v>10122.522043199999</v>
      </c>
      <c r="Q3" s="266">
        <v>10511.590096010001</v>
      </c>
      <c r="R3" s="266">
        <v>10712.6</v>
      </c>
      <c r="S3" s="266">
        <v>10979.78207884</v>
      </c>
      <c r="T3" s="266">
        <v>11358.420659379999</v>
      </c>
      <c r="U3" s="266">
        <v>11654.4</v>
      </c>
      <c r="V3" s="266">
        <v>11911.4</v>
      </c>
      <c r="W3" s="266">
        <v>12240.2</v>
      </c>
      <c r="X3" s="266">
        <v>12489.8</v>
      </c>
      <c r="Y3" s="266">
        <v>12510.9</v>
      </c>
      <c r="Z3" s="266">
        <v>12639.2</v>
      </c>
      <c r="AA3" s="266">
        <v>12612.4</v>
      </c>
      <c r="AB3" s="266">
        <v>12527.3</v>
      </c>
      <c r="AC3" s="266">
        <v>12390.7</v>
      </c>
      <c r="AD3" s="266">
        <v>12339.25</v>
      </c>
      <c r="AE3" s="266">
        <v>12556</v>
      </c>
      <c r="AF3" s="266">
        <v>13156.6</v>
      </c>
      <c r="AG3" s="266">
        <v>14169.1</v>
      </c>
    </row>
    <row r="4" spans="1:33" s="64" customFormat="1">
      <c r="A4" s="38" t="s">
        <v>681</v>
      </c>
      <c r="B4" s="266">
        <v>3451.73573287</v>
      </c>
      <c r="C4" s="266">
        <v>4142.9487661700005</v>
      </c>
      <c r="D4" s="266">
        <v>4173.99988751</v>
      </c>
      <c r="E4" s="266">
        <v>4134.5764896299997</v>
      </c>
      <c r="F4" s="266">
        <v>4173.6372167099998</v>
      </c>
      <c r="G4" s="266">
        <v>4208.5272680199996</v>
      </c>
      <c r="H4" s="266">
        <v>4286.17144766</v>
      </c>
      <c r="I4" s="266">
        <v>4981.6324911199999</v>
      </c>
      <c r="J4" s="266">
        <v>5185.0880279100002</v>
      </c>
      <c r="K4" s="266">
        <v>5209.8070705200007</v>
      </c>
      <c r="L4" s="266">
        <v>5457.2377536399999</v>
      </c>
      <c r="M4" s="266">
        <v>5751.4700935500005</v>
      </c>
      <c r="N4" s="266">
        <v>5809.8656525200004</v>
      </c>
      <c r="O4" s="266">
        <v>6075.2691443100002</v>
      </c>
      <c r="P4" s="266">
        <v>6583.3807700899997</v>
      </c>
      <c r="Q4" s="266">
        <v>6407.4486704799992</v>
      </c>
      <c r="R4" s="266">
        <v>6135.2</v>
      </c>
      <c r="S4" s="266">
        <v>6094.2304526799999</v>
      </c>
      <c r="T4" s="266">
        <v>6138.2443409200005</v>
      </c>
      <c r="U4" s="266">
        <v>6740.9</v>
      </c>
      <c r="V4" s="266">
        <v>6934.8</v>
      </c>
      <c r="W4" s="266">
        <v>7451.5</v>
      </c>
      <c r="X4" s="266">
        <v>7859.2</v>
      </c>
      <c r="Y4" s="266">
        <v>7575.4</v>
      </c>
      <c r="Z4" s="266">
        <v>7461.6</v>
      </c>
      <c r="AA4" s="266">
        <v>7201.6</v>
      </c>
      <c r="AB4" s="266">
        <v>7511.7</v>
      </c>
      <c r="AC4" s="266">
        <v>7392.9</v>
      </c>
      <c r="AD4" s="266">
        <v>6943.55</v>
      </c>
      <c r="AE4" s="266">
        <v>6710</v>
      </c>
      <c r="AF4" s="266">
        <v>6662.4</v>
      </c>
      <c r="AG4" s="266">
        <v>6713.7</v>
      </c>
    </row>
    <row r="5" spans="1:33">
      <c r="A5" s="38" t="s">
        <v>682</v>
      </c>
      <c r="B5" s="266">
        <v>1023.5588122700001</v>
      </c>
      <c r="C5" s="266">
        <v>924.49791092999999</v>
      </c>
      <c r="D5" s="266">
        <v>828.18585030999998</v>
      </c>
      <c r="E5" s="266">
        <v>733.34913333999987</v>
      </c>
      <c r="F5" s="266">
        <v>628.81635781000011</v>
      </c>
      <c r="G5" s="266">
        <v>898.6028931699999</v>
      </c>
      <c r="H5" s="266">
        <v>796.42436052000005</v>
      </c>
      <c r="I5" s="266">
        <v>692.21436770999992</v>
      </c>
      <c r="J5" s="266">
        <v>579.81792472000006</v>
      </c>
      <c r="K5" s="266">
        <v>488.52762006</v>
      </c>
      <c r="L5" s="266">
        <v>411.88811289999995</v>
      </c>
      <c r="M5" s="266">
        <v>350.05797121000001</v>
      </c>
      <c r="N5" s="266">
        <v>293.68107860999999</v>
      </c>
      <c r="O5" s="266">
        <v>234.17911952</v>
      </c>
      <c r="P5" s="266">
        <v>186.53538985</v>
      </c>
      <c r="Q5" s="266">
        <v>138.06573643000002</v>
      </c>
      <c r="R5" s="266">
        <v>95.6</v>
      </c>
      <c r="S5" s="266">
        <v>74.404832349999992</v>
      </c>
      <c r="T5" s="266">
        <v>60.652912829999998</v>
      </c>
      <c r="U5" s="266">
        <v>47.7</v>
      </c>
      <c r="V5" s="266">
        <v>35.5</v>
      </c>
      <c r="W5" s="266">
        <v>23.9</v>
      </c>
      <c r="X5" s="266">
        <v>13.6</v>
      </c>
      <c r="Y5" s="266">
        <v>6.1</v>
      </c>
      <c r="Z5" s="266">
        <v>2.1</v>
      </c>
      <c r="AA5" s="266">
        <v>1</v>
      </c>
      <c r="AB5" s="266">
        <v>0.4</v>
      </c>
      <c r="AC5" s="266">
        <v>0.1</v>
      </c>
      <c r="AD5" s="266">
        <v>0</v>
      </c>
      <c r="AE5" s="266">
        <v>0</v>
      </c>
      <c r="AF5" s="266">
        <v>0</v>
      </c>
      <c r="AG5" s="266">
        <v>0</v>
      </c>
    </row>
    <row r="6" spans="1:33" s="64" customFormat="1">
      <c r="A6" s="64" t="s">
        <v>364</v>
      </c>
      <c r="B6" s="265">
        <v>10064.42427209</v>
      </c>
      <c r="C6" s="265">
        <v>11111.10090438</v>
      </c>
      <c r="D6" s="265">
        <v>11438.282979539999</v>
      </c>
      <c r="E6" s="265">
        <v>11677.255874289998</v>
      </c>
      <c r="F6" s="265">
        <v>11998.376654009999</v>
      </c>
      <c r="G6" s="265">
        <v>12704.279229670001</v>
      </c>
      <c r="H6" s="265">
        <v>13062.127650350001</v>
      </c>
      <c r="I6" s="265">
        <v>14039.75527044</v>
      </c>
      <c r="J6" s="265">
        <v>14681.292176699999</v>
      </c>
      <c r="K6" s="265">
        <v>14993.371216090001</v>
      </c>
      <c r="L6" s="265">
        <v>15537.841686779999</v>
      </c>
      <c r="M6" s="265">
        <v>16001.09941859</v>
      </c>
      <c r="N6" s="265">
        <v>16082.84876293</v>
      </c>
      <c r="O6" s="265">
        <v>16314.048919069997</v>
      </c>
      <c r="P6" s="265">
        <v>16892.438203139998</v>
      </c>
      <c r="Q6" s="265">
        <v>17057.10450292</v>
      </c>
      <c r="R6" s="265">
        <v>16943.5</v>
      </c>
      <c r="S6" s="265">
        <v>17148.417363870001</v>
      </c>
      <c r="T6" s="265">
        <v>17557.317913130002</v>
      </c>
      <c r="U6" s="265">
        <v>18443.099999999999</v>
      </c>
      <c r="V6" s="265">
        <v>18881.7</v>
      </c>
      <c r="W6" s="265">
        <v>19715.599999999999</v>
      </c>
      <c r="X6" s="265">
        <v>20362.5</v>
      </c>
      <c r="Y6" s="265">
        <v>20092.3</v>
      </c>
      <c r="Z6" s="265">
        <v>20102.8</v>
      </c>
      <c r="AA6" s="265">
        <v>19815.099999999999</v>
      </c>
      <c r="AB6" s="265">
        <v>20039.5</v>
      </c>
      <c r="AC6" s="265">
        <v>19783.7</v>
      </c>
      <c r="AD6" s="265">
        <v>19282.8</v>
      </c>
      <c r="AE6" s="265">
        <v>19266</v>
      </c>
      <c r="AF6" s="265">
        <v>19819</v>
      </c>
      <c r="AG6" s="265">
        <v>20882.8</v>
      </c>
    </row>
  </sheetData>
  <hyperlinks>
    <hyperlink ref="A1" location="Index!A1" display="Index" xr:uid="{00000000-0004-0000-0D00-000000000000}"/>
  </hyperlinks>
  <pageMargins left="0.511811024" right="0.511811024" top="0.78740157499999996" bottom="0.78740157499999996" header="0.31496062000000002" footer="0.31496062000000002"/>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0050"/>
  </sheetPr>
  <dimension ref="A1:LI20"/>
  <sheetViews>
    <sheetView zoomScaleNormal="100" workbookViewId="0">
      <pane xSplit="1" topLeftCell="KZ1" activePane="topRight" state="frozen"/>
      <selection pane="topRight" activeCell="LF25" sqref="LF25"/>
    </sheetView>
  </sheetViews>
  <sheetFormatPr defaultRowHeight="15"/>
  <cols>
    <col min="1" max="1" width="74.5703125" customWidth="1"/>
    <col min="2" max="321" width="13.28515625" customWidth="1"/>
  </cols>
  <sheetData>
    <row r="1" spans="1:321" ht="57" customHeight="1">
      <c r="A1" s="145" t="s">
        <v>379</v>
      </c>
      <c r="B1" s="145"/>
      <c r="C1" s="145"/>
      <c r="D1" s="145"/>
      <c r="E1" s="145"/>
      <c r="F1" s="145"/>
      <c r="G1" s="145"/>
      <c r="H1" s="145"/>
      <c r="I1" s="145"/>
      <c r="J1" s="145"/>
      <c r="K1" s="145"/>
      <c r="L1" s="135"/>
      <c r="M1" s="135"/>
      <c r="N1" s="135"/>
      <c r="O1" s="135"/>
      <c r="P1" s="135"/>
      <c r="Q1" s="135"/>
      <c r="R1" s="135"/>
      <c r="S1" s="135"/>
      <c r="T1" s="135"/>
      <c r="U1" s="135"/>
      <c r="V1" s="135"/>
      <c r="W1" s="135"/>
      <c r="X1" s="135"/>
      <c r="Y1" s="135"/>
      <c r="Z1" s="135"/>
      <c r="AA1" s="135"/>
      <c r="AB1" s="135"/>
      <c r="AC1" s="135"/>
      <c r="AD1" s="135"/>
      <c r="AE1" s="135"/>
      <c r="AF1" s="135"/>
      <c r="AG1" s="135"/>
      <c r="AH1" s="135"/>
      <c r="AI1" s="135"/>
      <c r="AJ1" s="135"/>
      <c r="AK1" s="135"/>
      <c r="AL1" s="135"/>
      <c r="AM1" s="135"/>
      <c r="AN1" s="135"/>
      <c r="AO1" s="135"/>
      <c r="AP1" s="135"/>
      <c r="AQ1" s="135"/>
      <c r="AR1" s="135"/>
      <c r="AS1" s="135"/>
      <c r="AT1" s="135"/>
      <c r="AU1" s="135"/>
      <c r="AV1" s="135"/>
      <c r="AW1" s="135"/>
      <c r="AX1" s="135"/>
      <c r="AY1" s="135"/>
      <c r="AZ1" s="135"/>
      <c r="BA1" s="135"/>
      <c r="BB1" s="135"/>
      <c r="BC1" s="135"/>
      <c r="BD1" s="135"/>
      <c r="BE1" s="135"/>
      <c r="BF1" s="135"/>
      <c r="BG1" s="135"/>
      <c r="BH1" s="135"/>
      <c r="BI1" s="135"/>
      <c r="BJ1" s="135"/>
      <c r="BK1" s="135"/>
      <c r="BL1" s="135"/>
      <c r="BM1" s="135"/>
      <c r="BN1" s="135"/>
      <c r="BO1" s="135"/>
      <c r="BP1" s="135"/>
      <c r="BQ1" s="135"/>
      <c r="BR1" s="135"/>
      <c r="BS1" s="135"/>
      <c r="BT1" s="135"/>
      <c r="BU1" s="135"/>
      <c r="BV1" s="135"/>
      <c r="BW1" s="135"/>
      <c r="BX1" s="135"/>
      <c r="BY1" s="135"/>
      <c r="BZ1" s="135"/>
      <c r="CA1" s="135"/>
      <c r="CB1" s="135"/>
      <c r="CC1" s="135"/>
      <c r="CD1" s="135"/>
      <c r="CE1" s="135"/>
      <c r="CF1" s="135"/>
      <c r="CG1" s="135"/>
      <c r="CH1" s="135"/>
      <c r="CI1" s="135"/>
      <c r="CJ1" s="135"/>
      <c r="CK1" s="135"/>
      <c r="CL1" s="135"/>
      <c r="CM1" s="135"/>
      <c r="CN1" s="135"/>
      <c r="CO1" s="135"/>
      <c r="CP1" s="135"/>
      <c r="CQ1" s="135"/>
      <c r="CR1" s="135"/>
      <c r="CS1" s="135"/>
      <c r="CT1" s="135"/>
      <c r="CU1" s="135"/>
      <c r="CV1" s="135"/>
      <c r="CW1" s="135"/>
      <c r="CX1" s="135"/>
      <c r="CY1" s="135"/>
      <c r="CZ1" s="135"/>
      <c r="DA1" s="135"/>
      <c r="DB1" s="135"/>
      <c r="DC1" s="135"/>
      <c r="DD1" s="135"/>
      <c r="DE1" s="135"/>
      <c r="DF1" s="135"/>
      <c r="DG1" s="135"/>
      <c r="DH1" s="135"/>
      <c r="DI1" s="135"/>
      <c r="DJ1" s="135"/>
      <c r="DK1" s="135"/>
      <c r="DL1" s="135"/>
      <c r="DM1" s="135"/>
      <c r="DN1" s="135"/>
      <c r="DO1" s="135"/>
      <c r="DP1" s="135"/>
      <c r="DQ1" s="135"/>
      <c r="DR1" s="135"/>
      <c r="DS1" s="135"/>
      <c r="DT1" s="135"/>
      <c r="DU1" s="135"/>
      <c r="DV1" s="135"/>
      <c r="DW1" s="135"/>
      <c r="DX1" s="135"/>
      <c r="DY1" s="135"/>
      <c r="DZ1" s="135"/>
      <c r="EA1" s="135"/>
      <c r="EB1" s="135"/>
      <c r="EC1" s="135"/>
      <c r="ED1" s="135"/>
      <c r="EE1" s="135"/>
      <c r="EF1" s="135"/>
      <c r="EG1" s="135"/>
      <c r="EH1" s="135"/>
      <c r="EI1" s="135"/>
      <c r="EJ1" s="135"/>
      <c r="EK1" s="135"/>
      <c r="EL1" s="135"/>
      <c r="EM1" s="135"/>
      <c r="EN1" s="135"/>
      <c r="EO1" s="135"/>
      <c r="EP1" s="135"/>
      <c r="EQ1" s="135"/>
      <c r="ER1" s="135"/>
      <c r="ES1" s="135"/>
      <c r="ET1" s="135"/>
      <c r="EU1" s="135"/>
      <c r="EV1" s="135"/>
      <c r="EW1" s="135"/>
      <c r="EX1" s="135"/>
      <c r="EY1" s="135"/>
      <c r="EZ1" s="135"/>
      <c r="FA1" s="135"/>
      <c r="FB1" s="135"/>
      <c r="FC1" s="135"/>
      <c r="FD1" s="135"/>
      <c r="FE1" s="135"/>
      <c r="FF1" s="135"/>
      <c r="FG1" s="135"/>
      <c r="FH1" s="135"/>
      <c r="FI1" s="135"/>
      <c r="FJ1" s="135"/>
      <c r="FK1" s="135"/>
      <c r="FL1" s="135"/>
      <c r="FM1" s="135"/>
      <c r="FN1" s="135"/>
      <c r="FO1" s="135"/>
      <c r="FP1" s="135"/>
      <c r="FQ1" s="135"/>
      <c r="FR1" s="135"/>
      <c r="FS1" s="135"/>
      <c r="FT1" s="135"/>
      <c r="FU1" s="135"/>
      <c r="FV1" s="135"/>
      <c r="FW1" s="135"/>
      <c r="FX1" s="135"/>
      <c r="FY1" s="135"/>
      <c r="FZ1" s="135"/>
      <c r="GA1" s="135"/>
      <c r="GB1" s="135"/>
      <c r="GC1" s="135"/>
      <c r="GD1" s="135"/>
      <c r="GE1" s="135"/>
      <c r="GF1" s="135"/>
      <c r="GG1" s="135"/>
      <c r="GH1" s="135"/>
      <c r="GI1" s="135"/>
      <c r="GJ1" s="135"/>
      <c r="GK1" s="135"/>
      <c r="GL1" s="135"/>
      <c r="GM1" s="135"/>
      <c r="GN1" s="135"/>
      <c r="GO1" s="135"/>
      <c r="GP1" s="135"/>
      <c r="GQ1" s="135"/>
      <c r="GR1" s="135"/>
      <c r="GS1" s="135"/>
      <c r="GT1" s="135"/>
      <c r="GU1" s="135"/>
      <c r="GV1" s="135"/>
      <c r="GW1" s="135"/>
      <c r="GX1" s="135"/>
      <c r="GY1" s="135"/>
      <c r="GZ1" s="135"/>
      <c r="HA1" s="135"/>
      <c r="HB1" s="135"/>
      <c r="HC1" s="135"/>
      <c r="HD1" s="135"/>
      <c r="HE1" s="135"/>
      <c r="HF1" s="135"/>
      <c r="HG1" s="135"/>
      <c r="HH1" s="135"/>
      <c r="HI1" s="135"/>
      <c r="HJ1" s="135"/>
      <c r="HK1" s="135"/>
      <c r="HL1" s="135"/>
      <c r="HM1" s="135"/>
    </row>
    <row r="2" spans="1:321" ht="16.5" customHeight="1">
      <c r="A2" s="375" t="s">
        <v>762</v>
      </c>
      <c r="B2" s="186"/>
      <c r="C2" s="187"/>
      <c r="D2" s="187"/>
      <c r="E2" s="187"/>
      <c r="F2" s="187"/>
      <c r="G2" s="187"/>
      <c r="H2" s="187"/>
      <c r="I2" s="187"/>
      <c r="J2" s="187"/>
      <c r="K2" s="188"/>
      <c r="L2" s="186"/>
      <c r="M2" s="187"/>
      <c r="N2" s="187"/>
      <c r="O2" s="187"/>
      <c r="P2" s="187"/>
      <c r="Q2" s="187"/>
      <c r="R2" s="187"/>
      <c r="S2" s="187"/>
      <c r="T2" s="187"/>
      <c r="U2" s="188"/>
      <c r="V2" s="186"/>
      <c r="W2" s="187"/>
      <c r="X2" s="187"/>
      <c r="Y2" s="187"/>
      <c r="Z2" s="187"/>
      <c r="AA2" s="187"/>
      <c r="AB2" s="187"/>
      <c r="AC2" s="187"/>
      <c r="AD2" s="187"/>
      <c r="AE2" s="188"/>
      <c r="AF2" s="186"/>
      <c r="AG2" s="187"/>
      <c r="AH2" s="187"/>
      <c r="AI2" s="187"/>
      <c r="AJ2" s="187"/>
      <c r="AK2" s="187"/>
      <c r="AL2" s="187"/>
      <c r="AM2" s="187"/>
      <c r="AN2" s="187"/>
      <c r="AO2" s="188"/>
      <c r="AP2" s="186"/>
      <c r="AQ2" s="187"/>
      <c r="AR2" s="187"/>
      <c r="AS2" s="187"/>
      <c r="AT2" s="187"/>
      <c r="AU2" s="187"/>
      <c r="AV2" s="187"/>
      <c r="AW2" s="187"/>
      <c r="AX2" s="187"/>
      <c r="AY2" s="188"/>
      <c r="AZ2" s="186"/>
      <c r="BA2" s="187"/>
      <c r="BB2" s="187"/>
      <c r="BC2" s="187"/>
      <c r="BD2" s="187"/>
      <c r="BE2" s="187"/>
      <c r="BF2" s="187"/>
      <c r="BG2" s="187"/>
      <c r="BH2" s="187"/>
      <c r="BI2" s="188"/>
      <c r="BJ2" s="186"/>
      <c r="BK2" s="187"/>
      <c r="BL2" s="187"/>
      <c r="BM2" s="187"/>
      <c r="BN2" s="187"/>
      <c r="BO2" s="187"/>
      <c r="BP2" s="187"/>
      <c r="BQ2" s="187"/>
      <c r="BR2" s="187"/>
      <c r="BS2" s="188"/>
      <c r="BT2" s="186"/>
      <c r="BU2" s="187"/>
      <c r="BV2" s="187"/>
      <c r="BW2" s="187"/>
      <c r="BX2" s="187"/>
      <c r="BY2" s="187"/>
      <c r="BZ2" s="187"/>
      <c r="CA2" s="187"/>
      <c r="CB2" s="187"/>
      <c r="CC2" s="188"/>
      <c r="CD2" s="186"/>
      <c r="CE2" s="187"/>
      <c r="CF2" s="187"/>
      <c r="CG2" s="187"/>
      <c r="CH2" s="187"/>
      <c r="CI2" s="187"/>
      <c r="CJ2" s="187"/>
      <c r="CK2" s="187"/>
      <c r="CL2" s="187"/>
      <c r="CM2" s="188"/>
      <c r="CN2" s="186"/>
      <c r="CO2" s="187"/>
      <c r="CP2" s="187"/>
      <c r="CQ2" s="187"/>
      <c r="CR2" s="187"/>
      <c r="CS2" s="187"/>
      <c r="CT2" s="187"/>
      <c r="CU2" s="187"/>
      <c r="CV2" s="187"/>
      <c r="CW2" s="188"/>
      <c r="CX2" s="186"/>
      <c r="CY2" s="187"/>
      <c r="CZ2" s="187"/>
      <c r="DA2" s="187"/>
      <c r="DB2" s="187"/>
      <c r="DC2" s="187"/>
      <c r="DD2" s="187"/>
      <c r="DE2" s="187"/>
      <c r="DF2" s="187"/>
      <c r="DG2" s="188"/>
      <c r="DH2" s="186"/>
      <c r="DI2" s="187"/>
      <c r="DJ2" s="187"/>
      <c r="DK2" s="187"/>
      <c r="DL2" s="187"/>
      <c r="DM2" s="187"/>
      <c r="DN2" s="187"/>
      <c r="DO2" s="187"/>
      <c r="DP2" s="187"/>
      <c r="DQ2" s="188"/>
      <c r="DR2" s="186"/>
      <c r="DS2" s="187"/>
      <c r="DT2" s="187"/>
      <c r="DU2" s="187"/>
      <c r="DV2" s="187"/>
      <c r="DW2" s="187"/>
      <c r="DX2" s="187"/>
      <c r="DY2" s="187"/>
      <c r="DZ2" s="187"/>
      <c r="EA2" s="188"/>
      <c r="EB2" s="186"/>
      <c r="EC2" s="187"/>
      <c r="ED2" s="187"/>
      <c r="EE2" s="187"/>
      <c r="EF2" s="187"/>
      <c r="EG2" s="187"/>
      <c r="EH2" s="187"/>
      <c r="EI2" s="187"/>
      <c r="EJ2" s="187"/>
      <c r="EK2" s="188"/>
      <c r="EL2" s="186"/>
      <c r="EM2" s="187"/>
      <c r="EN2" s="187"/>
      <c r="EO2" s="187"/>
      <c r="EP2" s="187"/>
      <c r="EQ2" s="187"/>
      <c r="ER2" s="187"/>
      <c r="ES2" s="187"/>
      <c r="ET2" s="187"/>
      <c r="EU2" s="188"/>
      <c r="EV2" s="186"/>
      <c r="EW2" s="187"/>
      <c r="EX2" s="187"/>
      <c r="EY2" s="187"/>
      <c r="EZ2" s="187"/>
      <c r="FA2" s="187"/>
      <c r="FB2" s="187"/>
      <c r="FC2" s="187"/>
      <c r="FD2" s="187"/>
      <c r="FE2" s="188"/>
      <c r="FF2" s="186"/>
      <c r="FG2" s="187"/>
      <c r="FH2" s="187"/>
      <c r="FI2" s="187"/>
      <c r="FJ2" s="187"/>
      <c r="FK2" s="187"/>
      <c r="FL2" s="187"/>
      <c r="FM2" s="187"/>
      <c r="FN2" s="187"/>
      <c r="FO2" s="188"/>
      <c r="FP2" s="186"/>
      <c r="FQ2" s="187"/>
      <c r="FR2" s="187"/>
      <c r="FS2" s="187"/>
      <c r="FT2" s="187"/>
      <c r="FU2" s="187"/>
      <c r="FV2" s="187"/>
      <c r="FW2" s="187"/>
      <c r="FX2" s="187"/>
      <c r="FY2" s="188"/>
      <c r="FZ2" s="186"/>
      <c r="GA2" s="187"/>
      <c r="GB2" s="187"/>
      <c r="GC2" s="187"/>
      <c r="GD2" s="187"/>
      <c r="GE2" s="187"/>
      <c r="GF2" s="187"/>
      <c r="GG2" s="187"/>
      <c r="GH2" s="187"/>
      <c r="GI2" s="188"/>
      <c r="GJ2" s="186"/>
      <c r="GK2" s="187"/>
      <c r="GL2" s="187"/>
      <c r="GM2" s="187"/>
      <c r="GN2" s="187"/>
      <c r="GO2" s="187"/>
      <c r="GP2" s="187"/>
      <c r="GQ2" s="187"/>
      <c r="GR2" s="187"/>
      <c r="GS2" s="188"/>
      <c r="GT2" s="186"/>
      <c r="GU2" s="187"/>
      <c r="GV2" s="187"/>
      <c r="GW2" s="187"/>
      <c r="GX2" s="187"/>
      <c r="GY2" s="187"/>
      <c r="GZ2" s="187"/>
      <c r="HA2" s="187"/>
      <c r="HB2" s="187"/>
      <c r="HC2" s="188"/>
      <c r="HD2" s="382" t="s">
        <v>365</v>
      </c>
      <c r="HE2" s="378" t="s">
        <v>366</v>
      </c>
      <c r="HF2" s="378" t="s">
        <v>367</v>
      </c>
      <c r="HG2" s="378" t="s">
        <v>368</v>
      </c>
      <c r="HH2" s="378" t="s">
        <v>369</v>
      </c>
      <c r="HI2" s="378" t="s">
        <v>370</v>
      </c>
      <c r="HJ2" s="378" t="s">
        <v>371</v>
      </c>
      <c r="HK2" s="378" t="s">
        <v>372</v>
      </c>
      <c r="HL2" s="378" t="s">
        <v>373</v>
      </c>
      <c r="HM2" s="380" t="s">
        <v>1109</v>
      </c>
      <c r="HN2" s="382" t="s">
        <v>365</v>
      </c>
      <c r="HO2" s="378" t="s">
        <v>366</v>
      </c>
      <c r="HP2" s="378" t="s">
        <v>367</v>
      </c>
      <c r="HQ2" s="378" t="s">
        <v>368</v>
      </c>
      <c r="HR2" s="378" t="s">
        <v>369</v>
      </c>
      <c r="HS2" s="378" t="s">
        <v>370</v>
      </c>
      <c r="HT2" s="378" t="s">
        <v>371</v>
      </c>
      <c r="HU2" s="378" t="s">
        <v>372</v>
      </c>
      <c r="HV2" s="378" t="s">
        <v>373</v>
      </c>
      <c r="HW2" s="380" t="s">
        <v>1110</v>
      </c>
      <c r="HX2" s="382" t="s">
        <v>365</v>
      </c>
      <c r="HY2" s="378" t="s">
        <v>366</v>
      </c>
      <c r="HZ2" s="378" t="s">
        <v>367</v>
      </c>
      <c r="IA2" s="378" t="s">
        <v>368</v>
      </c>
      <c r="IB2" s="378" t="s">
        <v>369</v>
      </c>
      <c r="IC2" s="378" t="s">
        <v>370</v>
      </c>
      <c r="ID2" s="378" t="s">
        <v>371</v>
      </c>
      <c r="IE2" s="378" t="s">
        <v>372</v>
      </c>
      <c r="IF2" s="378" t="s">
        <v>373</v>
      </c>
      <c r="IG2" s="380" t="s">
        <v>1111</v>
      </c>
      <c r="IH2" s="382" t="s">
        <v>365</v>
      </c>
      <c r="II2" s="378" t="s">
        <v>366</v>
      </c>
      <c r="IJ2" s="378" t="s">
        <v>367</v>
      </c>
      <c r="IK2" s="378" t="s">
        <v>368</v>
      </c>
      <c r="IL2" s="378" t="s">
        <v>369</v>
      </c>
      <c r="IM2" s="378" t="s">
        <v>370</v>
      </c>
      <c r="IN2" s="378" t="s">
        <v>371</v>
      </c>
      <c r="IO2" s="378" t="s">
        <v>372</v>
      </c>
      <c r="IP2" s="378" t="s">
        <v>373</v>
      </c>
      <c r="IQ2" s="380" t="s">
        <v>1113</v>
      </c>
      <c r="IR2" s="382" t="s">
        <v>365</v>
      </c>
      <c r="IS2" s="378" t="s">
        <v>366</v>
      </c>
      <c r="IT2" s="378" t="s">
        <v>367</v>
      </c>
      <c r="IU2" s="378" t="s">
        <v>368</v>
      </c>
      <c r="IV2" s="378" t="s">
        <v>369</v>
      </c>
      <c r="IW2" s="378" t="s">
        <v>370</v>
      </c>
      <c r="IX2" s="378" t="s">
        <v>371</v>
      </c>
      <c r="IY2" s="378" t="s">
        <v>372</v>
      </c>
      <c r="IZ2" s="378" t="s">
        <v>373</v>
      </c>
      <c r="JA2" s="380" t="s">
        <v>1147</v>
      </c>
      <c r="JB2" s="382" t="s">
        <v>365</v>
      </c>
      <c r="JC2" s="378" t="s">
        <v>366</v>
      </c>
      <c r="JD2" s="378" t="s">
        <v>367</v>
      </c>
      <c r="JE2" s="378" t="s">
        <v>368</v>
      </c>
      <c r="JF2" s="378" t="s">
        <v>369</v>
      </c>
      <c r="JG2" s="378" t="s">
        <v>370</v>
      </c>
      <c r="JH2" s="378" t="s">
        <v>371</v>
      </c>
      <c r="JI2" s="378" t="s">
        <v>372</v>
      </c>
      <c r="JJ2" s="378" t="s">
        <v>373</v>
      </c>
      <c r="JK2" s="380" t="s">
        <v>1154</v>
      </c>
      <c r="JL2" s="382" t="s">
        <v>365</v>
      </c>
      <c r="JM2" s="378" t="s">
        <v>366</v>
      </c>
      <c r="JN2" s="378" t="s">
        <v>367</v>
      </c>
      <c r="JO2" s="378" t="s">
        <v>368</v>
      </c>
      <c r="JP2" s="378" t="s">
        <v>369</v>
      </c>
      <c r="JQ2" s="378" t="s">
        <v>370</v>
      </c>
      <c r="JR2" s="378" t="s">
        <v>371</v>
      </c>
      <c r="JS2" s="378" t="s">
        <v>372</v>
      </c>
      <c r="JT2" s="378" t="s">
        <v>373</v>
      </c>
      <c r="JU2" s="380" t="s">
        <v>1169</v>
      </c>
      <c r="JV2" s="382" t="s">
        <v>365</v>
      </c>
      <c r="JW2" s="378" t="s">
        <v>366</v>
      </c>
      <c r="JX2" s="378" t="s">
        <v>367</v>
      </c>
      <c r="JY2" s="378" t="s">
        <v>368</v>
      </c>
      <c r="JZ2" s="378" t="s">
        <v>369</v>
      </c>
      <c r="KA2" s="378" t="s">
        <v>370</v>
      </c>
      <c r="KB2" s="378" t="s">
        <v>371</v>
      </c>
      <c r="KC2" s="378" t="s">
        <v>372</v>
      </c>
      <c r="KD2" s="378" t="s">
        <v>373</v>
      </c>
      <c r="KE2" s="380" t="s">
        <v>1173</v>
      </c>
      <c r="KF2" s="382" t="s">
        <v>365</v>
      </c>
      <c r="KG2" s="378" t="s">
        <v>366</v>
      </c>
      <c r="KH2" s="378" t="s">
        <v>367</v>
      </c>
      <c r="KI2" s="378" t="s">
        <v>368</v>
      </c>
      <c r="KJ2" s="378" t="s">
        <v>369</v>
      </c>
      <c r="KK2" s="378" t="s">
        <v>370</v>
      </c>
      <c r="KL2" s="378" t="s">
        <v>371</v>
      </c>
      <c r="KM2" s="378" t="s">
        <v>372</v>
      </c>
      <c r="KN2" s="378" t="s">
        <v>373</v>
      </c>
      <c r="KO2" s="380" t="s">
        <v>1181</v>
      </c>
      <c r="KP2" s="382" t="s">
        <v>365</v>
      </c>
      <c r="KQ2" s="378" t="s">
        <v>366</v>
      </c>
      <c r="KR2" s="378" t="s">
        <v>367</v>
      </c>
      <c r="KS2" s="378" t="s">
        <v>368</v>
      </c>
      <c r="KT2" s="378" t="s">
        <v>369</v>
      </c>
      <c r="KU2" s="378" t="s">
        <v>370</v>
      </c>
      <c r="KV2" s="378" t="s">
        <v>371</v>
      </c>
      <c r="KW2" s="378" t="s">
        <v>372</v>
      </c>
      <c r="KX2" s="378" t="s">
        <v>373</v>
      </c>
      <c r="KY2" s="380" t="s">
        <v>1205</v>
      </c>
      <c r="KZ2" s="382" t="s">
        <v>365</v>
      </c>
      <c r="LA2" s="378" t="s">
        <v>366</v>
      </c>
      <c r="LB2" s="378" t="s">
        <v>367</v>
      </c>
      <c r="LC2" s="378" t="s">
        <v>368</v>
      </c>
      <c r="LD2" s="378" t="s">
        <v>369</v>
      </c>
      <c r="LE2" s="378" t="s">
        <v>370</v>
      </c>
      <c r="LF2" s="378" t="s">
        <v>371</v>
      </c>
      <c r="LG2" s="378" t="s">
        <v>372</v>
      </c>
      <c r="LH2" s="378" t="s">
        <v>373</v>
      </c>
      <c r="LI2" s="380" t="s">
        <v>1215</v>
      </c>
    </row>
    <row r="3" spans="1:321" ht="16.5" customHeight="1">
      <c r="A3" s="375"/>
      <c r="B3" s="189" t="s">
        <v>365</v>
      </c>
      <c r="C3" s="190" t="s">
        <v>366</v>
      </c>
      <c r="D3" s="190" t="s">
        <v>367</v>
      </c>
      <c r="E3" s="190" t="s">
        <v>368</v>
      </c>
      <c r="F3" s="190" t="s">
        <v>369</v>
      </c>
      <c r="G3" s="190" t="s">
        <v>370</v>
      </c>
      <c r="H3" s="190" t="s">
        <v>371</v>
      </c>
      <c r="I3" s="190" t="s">
        <v>372</v>
      </c>
      <c r="J3" s="190" t="s">
        <v>373</v>
      </c>
      <c r="K3" s="191" t="s">
        <v>1088</v>
      </c>
      <c r="L3" s="189" t="s">
        <v>365</v>
      </c>
      <c r="M3" s="190" t="s">
        <v>366</v>
      </c>
      <c r="N3" s="190" t="s">
        <v>367</v>
      </c>
      <c r="O3" s="190" t="s">
        <v>368</v>
      </c>
      <c r="P3" s="190" t="s">
        <v>369</v>
      </c>
      <c r="Q3" s="190" t="s">
        <v>370</v>
      </c>
      <c r="R3" s="190" t="s">
        <v>371</v>
      </c>
      <c r="S3" s="190" t="s">
        <v>372</v>
      </c>
      <c r="T3" s="190" t="s">
        <v>373</v>
      </c>
      <c r="U3" s="191" t="s">
        <v>1089</v>
      </c>
      <c r="V3" s="189" t="s">
        <v>365</v>
      </c>
      <c r="W3" s="190" t="s">
        <v>366</v>
      </c>
      <c r="X3" s="190" t="s">
        <v>367</v>
      </c>
      <c r="Y3" s="190" t="s">
        <v>368</v>
      </c>
      <c r="Z3" s="190" t="s">
        <v>369</v>
      </c>
      <c r="AA3" s="190" t="s">
        <v>370</v>
      </c>
      <c r="AB3" s="190" t="s">
        <v>371</v>
      </c>
      <c r="AC3" s="190" t="s">
        <v>372</v>
      </c>
      <c r="AD3" s="190" t="s">
        <v>373</v>
      </c>
      <c r="AE3" s="191" t="s">
        <v>1090</v>
      </c>
      <c r="AF3" s="189" t="s">
        <v>365</v>
      </c>
      <c r="AG3" s="190" t="s">
        <v>366</v>
      </c>
      <c r="AH3" s="190" t="s">
        <v>367</v>
      </c>
      <c r="AI3" s="190" t="s">
        <v>368</v>
      </c>
      <c r="AJ3" s="190" t="s">
        <v>369</v>
      </c>
      <c r="AK3" s="190" t="s">
        <v>370</v>
      </c>
      <c r="AL3" s="190" t="s">
        <v>371</v>
      </c>
      <c r="AM3" s="190" t="s">
        <v>372</v>
      </c>
      <c r="AN3" s="190" t="s">
        <v>373</v>
      </c>
      <c r="AO3" s="191" t="s">
        <v>1091</v>
      </c>
      <c r="AP3" s="189" t="s">
        <v>365</v>
      </c>
      <c r="AQ3" s="190" t="s">
        <v>366</v>
      </c>
      <c r="AR3" s="190" t="s">
        <v>367</v>
      </c>
      <c r="AS3" s="190" t="s">
        <v>368</v>
      </c>
      <c r="AT3" s="190" t="s">
        <v>369</v>
      </c>
      <c r="AU3" s="190" t="s">
        <v>370</v>
      </c>
      <c r="AV3" s="190" t="s">
        <v>371</v>
      </c>
      <c r="AW3" s="190" t="s">
        <v>372</v>
      </c>
      <c r="AX3" s="190" t="s">
        <v>373</v>
      </c>
      <c r="AY3" s="191" t="s">
        <v>1092</v>
      </c>
      <c r="AZ3" s="189" t="s">
        <v>365</v>
      </c>
      <c r="BA3" s="190" t="s">
        <v>366</v>
      </c>
      <c r="BB3" s="190" t="s">
        <v>367</v>
      </c>
      <c r="BC3" s="190" t="s">
        <v>368</v>
      </c>
      <c r="BD3" s="190" t="s">
        <v>369</v>
      </c>
      <c r="BE3" s="190" t="s">
        <v>370</v>
      </c>
      <c r="BF3" s="190" t="s">
        <v>371</v>
      </c>
      <c r="BG3" s="190" t="s">
        <v>372</v>
      </c>
      <c r="BH3" s="190" t="s">
        <v>373</v>
      </c>
      <c r="BI3" s="191" t="s">
        <v>1093</v>
      </c>
      <c r="BJ3" s="189" t="s">
        <v>365</v>
      </c>
      <c r="BK3" s="190" t="s">
        <v>366</v>
      </c>
      <c r="BL3" s="190" t="s">
        <v>367</v>
      </c>
      <c r="BM3" s="190" t="s">
        <v>368</v>
      </c>
      <c r="BN3" s="190" t="s">
        <v>369</v>
      </c>
      <c r="BO3" s="190" t="s">
        <v>370</v>
      </c>
      <c r="BP3" s="190" t="s">
        <v>371</v>
      </c>
      <c r="BQ3" s="190" t="s">
        <v>372</v>
      </c>
      <c r="BR3" s="190" t="s">
        <v>373</v>
      </c>
      <c r="BS3" s="191" t="s">
        <v>1094</v>
      </c>
      <c r="BT3" s="189" t="s">
        <v>365</v>
      </c>
      <c r="BU3" s="190" t="s">
        <v>366</v>
      </c>
      <c r="BV3" s="190" t="s">
        <v>367</v>
      </c>
      <c r="BW3" s="190" t="s">
        <v>368</v>
      </c>
      <c r="BX3" s="190" t="s">
        <v>369</v>
      </c>
      <c r="BY3" s="190" t="s">
        <v>370</v>
      </c>
      <c r="BZ3" s="190" t="s">
        <v>371</v>
      </c>
      <c r="CA3" s="190" t="s">
        <v>372</v>
      </c>
      <c r="CB3" s="190" t="s">
        <v>373</v>
      </c>
      <c r="CC3" s="191" t="s">
        <v>1095</v>
      </c>
      <c r="CD3" s="189" t="s">
        <v>365</v>
      </c>
      <c r="CE3" s="190" t="s">
        <v>366</v>
      </c>
      <c r="CF3" s="190" t="s">
        <v>367</v>
      </c>
      <c r="CG3" s="190" t="s">
        <v>368</v>
      </c>
      <c r="CH3" s="190" t="s">
        <v>369</v>
      </c>
      <c r="CI3" s="190" t="s">
        <v>370</v>
      </c>
      <c r="CJ3" s="190" t="s">
        <v>371</v>
      </c>
      <c r="CK3" s="190" t="s">
        <v>372</v>
      </c>
      <c r="CL3" s="190" t="s">
        <v>373</v>
      </c>
      <c r="CM3" s="191" t="s">
        <v>1096</v>
      </c>
      <c r="CN3" s="189" t="s">
        <v>365</v>
      </c>
      <c r="CO3" s="190" t="s">
        <v>366</v>
      </c>
      <c r="CP3" s="190" t="s">
        <v>367</v>
      </c>
      <c r="CQ3" s="190" t="s">
        <v>368</v>
      </c>
      <c r="CR3" s="190" t="s">
        <v>369</v>
      </c>
      <c r="CS3" s="190" t="s">
        <v>370</v>
      </c>
      <c r="CT3" s="190" t="s">
        <v>371</v>
      </c>
      <c r="CU3" s="190" t="s">
        <v>372</v>
      </c>
      <c r="CV3" s="190" t="s">
        <v>373</v>
      </c>
      <c r="CW3" s="191" t="s">
        <v>1097</v>
      </c>
      <c r="CX3" s="189" t="s">
        <v>365</v>
      </c>
      <c r="CY3" s="190" t="s">
        <v>366</v>
      </c>
      <c r="CZ3" s="190" t="s">
        <v>367</v>
      </c>
      <c r="DA3" s="190" t="s">
        <v>368</v>
      </c>
      <c r="DB3" s="190" t="s">
        <v>369</v>
      </c>
      <c r="DC3" s="190" t="s">
        <v>370</v>
      </c>
      <c r="DD3" s="190" t="s">
        <v>371</v>
      </c>
      <c r="DE3" s="190" t="s">
        <v>372</v>
      </c>
      <c r="DF3" s="190" t="s">
        <v>373</v>
      </c>
      <c r="DG3" s="191" t="s">
        <v>1098</v>
      </c>
      <c r="DH3" s="189" t="s">
        <v>365</v>
      </c>
      <c r="DI3" s="190" t="s">
        <v>366</v>
      </c>
      <c r="DJ3" s="190" t="s">
        <v>367</v>
      </c>
      <c r="DK3" s="190" t="s">
        <v>368</v>
      </c>
      <c r="DL3" s="190" t="s">
        <v>369</v>
      </c>
      <c r="DM3" s="190" t="s">
        <v>370</v>
      </c>
      <c r="DN3" s="190" t="s">
        <v>371</v>
      </c>
      <c r="DO3" s="190" t="s">
        <v>372</v>
      </c>
      <c r="DP3" s="190" t="s">
        <v>373</v>
      </c>
      <c r="DQ3" s="191" t="s">
        <v>1099</v>
      </c>
      <c r="DR3" s="189" t="s">
        <v>365</v>
      </c>
      <c r="DS3" s="190" t="s">
        <v>366</v>
      </c>
      <c r="DT3" s="190" t="s">
        <v>367</v>
      </c>
      <c r="DU3" s="190" t="s">
        <v>368</v>
      </c>
      <c r="DV3" s="190" t="s">
        <v>369</v>
      </c>
      <c r="DW3" s="190" t="s">
        <v>370</v>
      </c>
      <c r="DX3" s="190" t="s">
        <v>371</v>
      </c>
      <c r="DY3" s="190" t="s">
        <v>372</v>
      </c>
      <c r="DZ3" s="190" t="s">
        <v>373</v>
      </c>
      <c r="EA3" s="191" t="s">
        <v>1100</v>
      </c>
      <c r="EB3" s="189" t="s">
        <v>365</v>
      </c>
      <c r="EC3" s="190" t="s">
        <v>366</v>
      </c>
      <c r="ED3" s="190" t="s">
        <v>367</v>
      </c>
      <c r="EE3" s="190" t="s">
        <v>368</v>
      </c>
      <c r="EF3" s="190" t="s">
        <v>369</v>
      </c>
      <c r="EG3" s="190" t="s">
        <v>370</v>
      </c>
      <c r="EH3" s="190" t="s">
        <v>371</v>
      </c>
      <c r="EI3" s="190" t="s">
        <v>372</v>
      </c>
      <c r="EJ3" s="190" t="s">
        <v>373</v>
      </c>
      <c r="EK3" s="191" t="s">
        <v>1101</v>
      </c>
      <c r="EL3" s="189" t="s">
        <v>365</v>
      </c>
      <c r="EM3" s="190" t="s">
        <v>366</v>
      </c>
      <c r="EN3" s="190" t="s">
        <v>367</v>
      </c>
      <c r="EO3" s="190" t="s">
        <v>368</v>
      </c>
      <c r="EP3" s="190" t="s">
        <v>369</v>
      </c>
      <c r="EQ3" s="190" t="s">
        <v>370</v>
      </c>
      <c r="ER3" s="190" t="s">
        <v>371</v>
      </c>
      <c r="ES3" s="190" t="s">
        <v>372</v>
      </c>
      <c r="ET3" s="190" t="s">
        <v>373</v>
      </c>
      <c r="EU3" s="191" t="s">
        <v>1102</v>
      </c>
      <c r="EV3" s="189" t="s">
        <v>365</v>
      </c>
      <c r="EW3" s="190" t="s">
        <v>366</v>
      </c>
      <c r="EX3" s="190" t="s">
        <v>367</v>
      </c>
      <c r="EY3" s="190" t="s">
        <v>368</v>
      </c>
      <c r="EZ3" s="190" t="s">
        <v>369</v>
      </c>
      <c r="FA3" s="190" t="s">
        <v>370</v>
      </c>
      <c r="FB3" s="190" t="s">
        <v>371</v>
      </c>
      <c r="FC3" s="190" t="s">
        <v>372</v>
      </c>
      <c r="FD3" s="190" t="s">
        <v>373</v>
      </c>
      <c r="FE3" s="191" t="s">
        <v>1103</v>
      </c>
      <c r="FF3" s="189" t="s">
        <v>365</v>
      </c>
      <c r="FG3" s="190" t="s">
        <v>366</v>
      </c>
      <c r="FH3" s="190" t="s">
        <v>367</v>
      </c>
      <c r="FI3" s="190" t="s">
        <v>368</v>
      </c>
      <c r="FJ3" s="190" t="s">
        <v>369</v>
      </c>
      <c r="FK3" s="190" t="s">
        <v>370</v>
      </c>
      <c r="FL3" s="190" t="s">
        <v>371</v>
      </c>
      <c r="FM3" s="190" t="s">
        <v>372</v>
      </c>
      <c r="FN3" s="190" t="s">
        <v>373</v>
      </c>
      <c r="FO3" s="191" t="s">
        <v>1104</v>
      </c>
      <c r="FP3" s="189" t="s">
        <v>365</v>
      </c>
      <c r="FQ3" s="190" t="s">
        <v>366</v>
      </c>
      <c r="FR3" s="190" t="s">
        <v>367</v>
      </c>
      <c r="FS3" s="190" t="s">
        <v>368</v>
      </c>
      <c r="FT3" s="190" t="s">
        <v>369</v>
      </c>
      <c r="FU3" s="190" t="s">
        <v>370</v>
      </c>
      <c r="FV3" s="190" t="s">
        <v>371</v>
      </c>
      <c r="FW3" s="190" t="s">
        <v>372</v>
      </c>
      <c r="FX3" s="190" t="s">
        <v>373</v>
      </c>
      <c r="FY3" s="191" t="s">
        <v>1114</v>
      </c>
      <c r="FZ3" s="189" t="s">
        <v>365</v>
      </c>
      <c r="GA3" s="190" t="s">
        <v>366</v>
      </c>
      <c r="GB3" s="190" t="s">
        <v>367</v>
      </c>
      <c r="GC3" s="190" t="s">
        <v>368</v>
      </c>
      <c r="GD3" s="190" t="s">
        <v>369</v>
      </c>
      <c r="GE3" s="190" t="s">
        <v>370</v>
      </c>
      <c r="GF3" s="190" t="s">
        <v>371</v>
      </c>
      <c r="GG3" s="190" t="s">
        <v>372</v>
      </c>
      <c r="GH3" s="190" t="s">
        <v>373</v>
      </c>
      <c r="GI3" s="191" t="s">
        <v>1106</v>
      </c>
      <c r="GJ3" s="189" t="s">
        <v>365</v>
      </c>
      <c r="GK3" s="190" t="s">
        <v>366</v>
      </c>
      <c r="GL3" s="190" t="s">
        <v>367</v>
      </c>
      <c r="GM3" s="190" t="s">
        <v>368</v>
      </c>
      <c r="GN3" s="190" t="s">
        <v>369</v>
      </c>
      <c r="GO3" s="190" t="s">
        <v>370</v>
      </c>
      <c r="GP3" s="190" t="s">
        <v>371</v>
      </c>
      <c r="GQ3" s="190" t="s">
        <v>372</v>
      </c>
      <c r="GR3" s="190" t="s">
        <v>373</v>
      </c>
      <c r="GS3" s="191" t="s">
        <v>1107</v>
      </c>
      <c r="GT3" s="189" t="s">
        <v>365</v>
      </c>
      <c r="GU3" s="190" t="s">
        <v>366</v>
      </c>
      <c r="GV3" s="190" t="s">
        <v>367</v>
      </c>
      <c r="GW3" s="190" t="s">
        <v>368</v>
      </c>
      <c r="GX3" s="190" t="s">
        <v>369</v>
      </c>
      <c r="GY3" s="190" t="s">
        <v>370</v>
      </c>
      <c r="GZ3" s="190" t="s">
        <v>371</v>
      </c>
      <c r="HA3" s="190" t="s">
        <v>372</v>
      </c>
      <c r="HB3" s="190" t="s">
        <v>373</v>
      </c>
      <c r="HC3" s="191" t="s">
        <v>1108</v>
      </c>
      <c r="HD3" s="383"/>
      <c r="HE3" s="379"/>
      <c r="HF3" s="379"/>
      <c r="HG3" s="379"/>
      <c r="HH3" s="379"/>
      <c r="HI3" s="379"/>
      <c r="HJ3" s="379"/>
      <c r="HK3" s="379"/>
      <c r="HL3" s="379"/>
      <c r="HM3" s="381"/>
      <c r="HN3" s="383"/>
      <c r="HO3" s="379"/>
      <c r="HP3" s="379"/>
      <c r="HQ3" s="379"/>
      <c r="HR3" s="379"/>
      <c r="HS3" s="379"/>
      <c r="HT3" s="379"/>
      <c r="HU3" s="379"/>
      <c r="HV3" s="379"/>
      <c r="HW3" s="381"/>
      <c r="HX3" s="383"/>
      <c r="HY3" s="379"/>
      <c r="HZ3" s="379"/>
      <c r="IA3" s="379"/>
      <c r="IB3" s="379"/>
      <c r="IC3" s="379"/>
      <c r="ID3" s="379"/>
      <c r="IE3" s="379"/>
      <c r="IF3" s="379"/>
      <c r="IG3" s="381"/>
      <c r="IH3" s="383"/>
      <c r="II3" s="379"/>
      <c r="IJ3" s="379"/>
      <c r="IK3" s="379"/>
      <c r="IL3" s="379"/>
      <c r="IM3" s="379"/>
      <c r="IN3" s="379"/>
      <c r="IO3" s="379"/>
      <c r="IP3" s="379"/>
      <c r="IQ3" s="381"/>
      <c r="IR3" s="383"/>
      <c r="IS3" s="379"/>
      <c r="IT3" s="379"/>
      <c r="IU3" s="379"/>
      <c r="IV3" s="379"/>
      <c r="IW3" s="379"/>
      <c r="IX3" s="379"/>
      <c r="IY3" s="379"/>
      <c r="IZ3" s="379"/>
      <c r="JA3" s="381"/>
      <c r="JB3" s="383"/>
      <c r="JC3" s="379"/>
      <c r="JD3" s="379"/>
      <c r="JE3" s="379"/>
      <c r="JF3" s="379"/>
      <c r="JG3" s="379"/>
      <c r="JH3" s="379"/>
      <c r="JI3" s="379"/>
      <c r="JJ3" s="379"/>
      <c r="JK3" s="381"/>
      <c r="JL3" s="383"/>
      <c r="JM3" s="379"/>
      <c r="JN3" s="379"/>
      <c r="JO3" s="379"/>
      <c r="JP3" s="379"/>
      <c r="JQ3" s="379"/>
      <c r="JR3" s="379"/>
      <c r="JS3" s="379"/>
      <c r="JT3" s="379"/>
      <c r="JU3" s="381"/>
      <c r="JV3" s="383"/>
      <c r="JW3" s="379"/>
      <c r="JX3" s="379"/>
      <c r="JY3" s="379"/>
      <c r="JZ3" s="379"/>
      <c r="KA3" s="379"/>
      <c r="KB3" s="379"/>
      <c r="KC3" s="379"/>
      <c r="KD3" s="379"/>
      <c r="KE3" s="381"/>
      <c r="KF3" s="383"/>
      <c r="KG3" s="379"/>
      <c r="KH3" s="379"/>
      <c r="KI3" s="379"/>
      <c r="KJ3" s="379"/>
      <c r="KK3" s="379"/>
      <c r="KL3" s="379"/>
      <c r="KM3" s="379"/>
      <c r="KN3" s="379"/>
      <c r="KO3" s="381"/>
      <c r="KP3" s="383"/>
      <c r="KQ3" s="379"/>
      <c r="KR3" s="379"/>
      <c r="KS3" s="379"/>
      <c r="KT3" s="379"/>
      <c r="KU3" s="379"/>
      <c r="KV3" s="379"/>
      <c r="KW3" s="379"/>
      <c r="KX3" s="379"/>
      <c r="KY3" s="381"/>
      <c r="KZ3" s="383"/>
      <c r="LA3" s="379"/>
      <c r="LB3" s="379"/>
      <c r="LC3" s="379"/>
      <c r="LD3" s="379"/>
      <c r="LE3" s="379"/>
      <c r="LF3" s="379"/>
      <c r="LG3" s="379"/>
      <c r="LH3" s="379"/>
      <c r="LI3" s="381"/>
    </row>
    <row r="4" spans="1:321" s="64" customFormat="1">
      <c r="A4" s="134" t="s">
        <v>683</v>
      </c>
      <c r="B4" s="242">
        <v>368771</v>
      </c>
      <c r="C4" s="229">
        <v>11625032</v>
      </c>
      <c r="D4" s="229">
        <v>3049921</v>
      </c>
      <c r="E4" s="229">
        <v>1142048</v>
      </c>
      <c r="F4" s="229">
        <v>785163</v>
      </c>
      <c r="G4" s="229">
        <v>329094</v>
      </c>
      <c r="H4" s="229">
        <v>316095</v>
      </c>
      <c r="I4" s="229">
        <v>271162</v>
      </c>
      <c r="J4" s="229">
        <v>1443877</v>
      </c>
      <c r="K4" s="243">
        <v>19331163</v>
      </c>
      <c r="L4" s="242">
        <v>400324</v>
      </c>
      <c r="M4" s="229">
        <v>12872303</v>
      </c>
      <c r="N4" s="229">
        <v>2581485</v>
      </c>
      <c r="O4" s="229">
        <v>1131992</v>
      </c>
      <c r="P4" s="229">
        <v>706305</v>
      </c>
      <c r="Q4" s="229">
        <v>213845</v>
      </c>
      <c r="R4" s="229">
        <v>362076</v>
      </c>
      <c r="S4" s="229">
        <v>294432</v>
      </c>
      <c r="T4" s="229">
        <v>1462685</v>
      </c>
      <c r="U4" s="243">
        <v>20025447</v>
      </c>
      <c r="V4" s="242">
        <v>383388</v>
      </c>
      <c r="W4" s="229">
        <v>13323950</v>
      </c>
      <c r="X4" s="229">
        <v>2346528</v>
      </c>
      <c r="Y4" s="229">
        <v>999299</v>
      </c>
      <c r="Z4" s="229">
        <v>559070</v>
      </c>
      <c r="AA4" s="229">
        <v>249338</v>
      </c>
      <c r="AB4" s="229">
        <v>313068</v>
      </c>
      <c r="AC4" s="229">
        <v>465042</v>
      </c>
      <c r="AD4" s="229">
        <v>1343788</v>
      </c>
      <c r="AE4" s="243">
        <v>19983471</v>
      </c>
      <c r="AF4" s="242">
        <v>448185</v>
      </c>
      <c r="AG4" s="229">
        <v>14363034</v>
      </c>
      <c r="AH4" s="229">
        <v>2081430</v>
      </c>
      <c r="AI4" s="229">
        <v>939940</v>
      </c>
      <c r="AJ4" s="229">
        <v>714521</v>
      </c>
      <c r="AK4" s="229">
        <v>241798</v>
      </c>
      <c r="AL4" s="229">
        <v>206206</v>
      </c>
      <c r="AM4" s="229">
        <v>236897</v>
      </c>
      <c r="AN4" s="229">
        <v>1640643</v>
      </c>
      <c r="AO4" s="243">
        <v>20872654</v>
      </c>
      <c r="AP4" s="242">
        <v>443792</v>
      </c>
      <c r="AQ4" s="229">
        <v>14850105</v>
      </c>
      <c r="AR4" s="229">
        <v>2111776</v>
      </c>
      <c r="AS4" s="229">
        <v>968167</v>
      </c>
      <c r="AT4" s="229">
        <v>709232</v>
      </c>
      <c r="AU4" s="229">
        <v>367462</v>
      </c>
      <c r="AV4" s="229">
        <v>150653</v>
      </c>
      <c r="AW4" s="229">
        <v>225385</v>
      </c>
      <c r="AX4" s="229">
        <v>1654394</v>
      </c>
      <c r="AY4" s="243">
        <v>21480966</v>
      </c>
      <c r="AZ4" s="242">
        <v>448754</v>
      </c>
      <c r="BA4" s="229">
        <v>14923929</v>
      </c>
      <c r="BB4" s="229">
        <v>2086956</v>
      </c>
      <c r="BC4" s="229">
        <v>885549</v>
      </c>
      <c r="BD4" s="229">
        <v>676078</v>
      </c>
      <c r="BE4" s="229">
        <v>308712</v>
      </c>
      <c r="BF4" s="229">
        <v>268137</v>
      </c>
      <c r="BG4" s="229">
        <v>245064</v>
      </c>
      <c r="BH4" s="229">
        <v>1477271</v>
      </c>
      <c r="BI4" s="243">
        <v>21320450</v>
      </c>
      <c r="BJ4" s="242">
        <v>411165</v>
      </c>
      <c r="BK4" s="229">
        <v>15102560</v>
      </c>
      <c r="BL4" s="229">
        <v>2059599</v>
      </c>
      <c r="BM4" s="229">
        <v>781355</v>
      </c>
      <c r="BN4" s="229">
        <v>688069</v>
      </c>
      <c r="BO4" s="229">
        <v>310302</v>
      </c>
      <c r="BP4" s="229">
        <v>191709</v>
      </c>
      <c r="BQ4" s="229">
        <v>243333</v>
      </c>
      <c r="BR4" s="229">
        <v>1258981</v>
      </c>
      <c r="BS4" s="243">
        <v>21047073</v>
      </c>
      <c r="BT4" s="242">
        <v>288942</v>
      </c>
      <c r="BU4" s="229">
        <v>16138609</v>
      </c>
      <c r="BV4" s="229">
        <v>1878515</v>
      </c>
      <c r="BW4" s="229">
        <v>1460414</v>
      </c>
      <c r="BX4" s="229">
        <v>1038769</v>
      </c>
      <c r="BY4" s="229">
        <v>311060</v>
      </c>
      <c r="BZ4" s="229">
        <v>261083</v>
      </c>
      <c r="CA4" s="229">
        <v>257501</v>
      </c>
      <c r="CB4" s="229">
        <v>1489055</v>
      </c>
      <c r="CC4" s="243">
        <v>23123948</v>
      </c>
      <c r="CD4" s="242">
        <v>263991</v>
      </c>
      <c r="CE4" s="229">
        <v>15098294</v>
      </c>
      <c r="CF4" s="229">
        <v>3679520</v>
      </c>
      <c r="CG4" s="229">
        <v>1406821</v>
      </c>
      <c r="CH4" s="229">
        <v>910253</v>
      </c>
      <c r="CI4" s="229">
        <v>327232</v>
      </c>
      <c r="CJ4" s="229">
        <v>262184</v>
      </c>
      <c r="CK4" s="229">
        <v>273426</v>
      </c>
      <c r="CL4" s="229">
        <v>1431272</v>
      </c>
      <c r="CM4" s="243">
        <v>23652993</v>
      </c>
      <c r="CN4" s="242">
        <v>280970</v>
      </c>
      <c r="CO4" s="229">
        <v>13630194</v>
      </c>
      <c r="CP4" s="229">
        <v>5328845</v>
      </c>
      <c r="CQ4" s="229">
        <v>1248401</v>
      </c>
      <c r="CR4" s="229">
        <v>927643</v>
      </c>
      <c r="CS4" s="229">
        <v>274480</v>
      </c>
      <c r="CT4" s="229">
        <v>376861</v>
      </c>
      <c r="CU4" s="229">
        <v>321371</v>
      </c>
      <c r="CV4" s="229">
        <v>1359599</v>
      </c>
      <c r="CW4" s="243">
        <v>23748364</v>
      </c>
      <c r="CX4" s="242">
        <v>413291</v>
      </c>
      <c r="CY4" s="229">
        <v>13838950</v>
      </c>
      <c r="CZ4" s="229">
        <v>5271568</v>
      </c>
      <c r="DA4" s="229">
        <v>1283682</v>
      </c>
      <c r="DB4" s="229">
        <v>801213</v>
      </c>
      <c r="DC4" s="229">
        <v>244662</v>
      </c>
      <c r="DD4" s="229">
        <v>318258</v>
      </c>
      <c r="DE4" s="229">
        <v>460600</v>
      </c>
      <c r="DF4" s="229">
        <v>1453722</v>
      </c>
      <c r="DG4" s="243">
        <v>24085946</v>
      </c>
      <c r="DH4" s="242">
        <v>329220</v>
      </c>
      <c r="DI4" s="229">
        <v>15627126</v>
      </c>
      <c r="DJ4" s="229">
        <v>4901852</v>
      </c>
      <c r="DK4" s="229">
        <v>1274544</v>
      </c>
      <c r="DL4" s="229">
        <v>735454</v>
      </c>
      <c r="DM4" s="229">
        <v>298587</v>
      </c>
      <c r="DN4" s="229">
        <v>192108</v>
      </c>
      <c r="DO4" s="229">
        <v>548194</v>
      </c>
      <c r="DP4" s="229">
        <v>1389572</v>
      </c>
      <c r="DQ4" s="243">
        <v>25296657</v>
      </c>
      <c r="DR4" s="242">
        <v>344652</v>
      </c>
      <c r="DS4" s="229">
        <v>13653318</v>
      </c>
      <c r="DT4" s="229">
        <v>7098545</v>
      </c>
      <c r="DU4" s="229">
        <v>1221448</v>
      </c>
      <c r="DV4" s="229">
        <v>700809</v>
      </c>
      <c r="DW4" s="229">
        <v>252614</v>
      </c>
      <c r="DX4" s="229">
        <v>167758</v>
      </c>
      <c r="DY4" s="229">
        <v>486569</v>
      </c>
      <c r="DZ4" s="229">
        <v>1483249</v>
      </c>
      <c r="EA4" s="243">
        <v>25408962</v>
      </c>
      <c r="EB4" s="242">
        <v>361081</v>
      </c>
      <c r="EC4" s="229">
        <v>14761949</v>
      </c>
      <c r="ED4" s="229">
        <v>5643947</v>
      </c>
      <c r="EE4" s="229">
        <v>1100468</v>
      </c>
      <c r="EF4" s="229">
        <v>779538</v>
      </c>
      <c r="EG4" s="229">
        <v>329708</v>
      </c>
      <c r="EH4" s="229">
        <v>230307</v>
      </c>
      <c r="EI4" s="229">
        <v>198429</v>
      </c>
      <c r="EJ4" s="229">
        <v>1800987</v>
      </c>
      <c r="EK4" s="243">
        <v>25206414</v>
      </c>
      <c r="EL4" s="242">
        <v>586810</v>
      </c>
      <c r="EM4" s="229">
        <v>13685597</v>
      </c>
      <c r="EN4" s="229">
        <v>7061120</v>
      </c>
      <c r="EO4" s="229">
        <v>853420</v>
      </c>
      <c r="EP4" s="229">
        <v>681437</v>
      </c>
      <c r="EQ4" s="229">
        <v>393527</v>
      </c>
      <c r="ER4" s="229">
        <v>194310</v>
      </c>
      <c r="ES4" s="229">
        <v>196120</v>
      </c>
      <c r="ET4" s="229">
        <v>1685477</v>
      </c>
      <c r="EU4" s="243">
        <v>25337818</v>
      </c>
      <c r="EV4" s="242">
        <v>373768</v>
      </c>
      <c r="EW4" s="229">
        <v>15326901</v>
      </c>
      <c r="EX4" s="229">
        <v>6754488</v>
      </c>
      <c r="EY4" s="229">
        <v>980093</v>
      </c>
      <c r="EZ4" s="229">
        <v>587686</v>
      </c>
      <c r="FA4" s="229">
        <v>247245</v>
      </c>
      <c r="FB4" s="229">
        <v>190395</v>
      </c>
      <c r="FC4" s="229">
        <v>270943</v>
      </c>
      <c r="FD4" s="229">
        <v>1695982</v>
      </c>
      <c r="FE4" s="243">
        <v>26427501</v>
      </c>
      <c r="FF4" s="242">
        <v>339002</v>
      </c>
      <c r="FG4" s="229">
        <v>14861254</v>
      </c>
      <c r="FH4" s="229">
        <v>6697648</v>
      </c>
      <c r="FI4" s="229">
        <v>1034272</v>
      </c>
      <c r="FJ4" s="229">
        <v>641386</v>
      </c>
      <c r="FK4" s="229">
        <v>242280</v>
      </c>
      <c r="FL4" s="229">
        <v>180223</v>
      </c>
      <c r="FM4" s="229">
        <v>170884</v>
      </c>
      <c r="FN4" s="229">
        <v>1750022</v>
      </c>
      <c r="FO4" s="243">
        <v>25916971</v>
      </c>
      <c r="FP4" s="242">
        <v>393009</v>
      </c>
      <c r="FQ4" s="229">
        <v>14517839</v>
      </c>
      <c r="FR4" s="229">
        <v>6999459</v>
      </c>
      <c r="FS4" s="229">
        <v>767109</v>
      </c>
      <c r="FT4" s="229">
        <v>591182</v>
      </c>
      <c r="FU4" s="229">
        <v>229583</v>
      </c>
      <c r="FV4" s="229">
        <v>334763</v>
      </c>
      <c r="FW4" s="229">
        <v>261718</v>
      </c>
      <c r="FX4" s="229">
        <v>1639527</v>
      </c>
      <c r="FY4" s="243">
        <v>25734189</v>
      </c>
      <c r="FZ4" s="242">
        <v>657033</v>
      </c>
      <c r="GA4" s="229">
        <v>14995527</v>
      </c>
      <c r="GB4" s="229">
        <v>7117240</v>
      </c>
      <c r="GC4" s="229">
        <v>759833</v>
      </c>
      <c r="GD4" s="229">
        <v>545982</v>
      </c>
      <c r="GE4" s="229">
        <v>212984</v>
      </c>
      <c r="GF4" s="229">
        <v>162166</v>
      </c>
      <c r="GG4" s="229">
        <v>369747</v>
      </c>
      <c r="GH4" s="229">
        <v>1694149</v>
      </c>
      <c r="GI4" s="243">
        <v>26514661</v>
      </c>
      <c r="GJ4" s="242">
        <v>835154</v>
      </c>
      <c r="GK4" s="229">
        <v>21293994</v>
      </c>
      <c r="GL4" s="229">
        <v>1693688</v>
      </c>
      <c r="GM4" s="229">
        <v>793171</v>
      </c>
      <c r="GN4" s="229">
        <v>564043</v>
      </c>
      <c r="GO4" s="229">
        <v>194010</v>
      </c>
      <c r="GP4" s="229">
        <v>143836</v>
      </c>
      <c r="GQ4" s="229">
        <v>377974</v>
      </c>
      <c r="GR4" s="229">
        <v>1657421</v>
      </c>
      <c r="GS4" s="243">
        <v>27553291</v>
      </c>
      <c r="GT4" s="242">
        <v>578054</v>
      </c>
      <c r="GU4" s="229">
        <v>22746493</v>
      </c>
      <c r="GV4" s="229">
        <v>1552515</v>
      </c>
      <c r="GW4" s="229">
        <v>675518</v>
      </c>
      <c r="GX4" s="229">
        <v>651262</v>
      </c>
      <c r="GY4" s="229">
        <v>164190</v>
      </c>
      <c r="GZ4" s="229">
        <v>123973</v>
      </c>
      <c r="HA4" s="229">
        <v>420097</v>
      </c>
      <c r="HB4" s="229">
        <v>1630013</v>
      </c>
      <c r="HC4" s="243">
        <v>28542115</v>
      </c>
      <c r="HD4" s="242">
        <v>535136</v>
      </c>
      <c r="HE4" s="229">
        <v>23908390</v>
      </c>
      <c r="HF4" s="229">
        <v>1581349</v>
      </c>
      <c r="HG4" s="229">
        <v>670720</v>
      </c>
      <c r="HH4" s="229">
        <v>586755</v>
      </c>
      <c r="HI4" s="229">
        <v>197854</v>
      </c>
      <c r="HJ4" s="229">
        <v>206664</v>
      </c>
      <c r="HK4" s="229">
        <v>339831</v>
      </c>
      <c r="HL4" s="229">
        <v>1649807</v>
      </c>
      <c r="HM4" s="243">
        <v>29676506</v>
      </c>
      <c r="HN4" s="267">
        <v>810701</v>
      </c>
      <c r="HO4" s="266">
        <v>25719918</v>
      </c>
      <c r="HP4" s="266">
        <v>1193135</v>
      </c>
      <c r="HQ4" s="266">
        <v>482914</v>
      </c>
      <c r="HR4" s="266">
        <v>543632</v>
      </c>
      <c r="HS4" s="266">
        <v>192791</v>
      </c>
      <c r="HT4" s="266">
        <v>194489</v>
      </c>
      <c r="HU4" s="266">
        <v>335407</v>
      </c>
      <c r="HV4" s="266">
        <v>1577003</v>
      </c>
      <c r="HW4" s="268">
        <v>31049990</v>
      </c>
      <c r="HX4" s="242">
        <v>919165</v>
      </c>
      <c r="HY4" s="229">
        <v>25827985</v>
      </c>
      <c r="HZ4" s="229">
        <v>1226728</v>
      </c>
      <c r="IA4" s="229">
        <v>466402</v>
      </c>
      <c r="IB4" s="229">
        <v>546592</v>
      </c>
      <c r="IC4" s="229">
        <v>155956</v>
      </c>
      <c r="ID4" s="229">
        <v>229543</v>
      </c>
      <c r="IE4" s="229">
        <v>347923</v>
      </c>
      <c r="IF4" s="229">
        <v>1555612</v>
      </c>
      <c r="IG4" s="243">
        <v>31275906</v>
      </c>
      <c r="IH4" s="262">
        <v>798353</v>
      </c>
      <c r="II4" s="263">
        <v>25869183</v>
      </c>
      <c r="IJ4" s="263">
        <v>1466141</v>
      </c>
      <c r="IK4" s="263">
        <v>450148</v>
      </c>
      <c r="IL4" s="263">
        <v>535277</v>
      </c>
      <c r="IM4" s="263">
        <v>248613</v>
      </c>
      <c r="IN4" s="263">
        <v>336244</v>
      </c>
      <c r="IO4" s="263">
        <v>268860</v>
      </c>
      <c r="IP4" s="263">
        <v>1528739</v>
      </c>
      <c r="IQ4" s="264">
        <v>31501558</v>
      </c>
      <c r="IR4" s="262">
        <v>777022</v>
      </c>
      <c r="IS4" s="263">
        <v>25512102</v>
      </c>
      <c r="IT4" s="263">
        <v>1376046</v>
      </c>
      <c r="IU4" s="263">
        <v>728214</v>
      </c>
      <c r="IV4" s="263">
        <v>451618</v>
      </c>
      <c r="IW4" s="263">
        <v>394380</v>
      </c>
      <c r="IX4" s="263">
        <v>257801</v>
      </c>
      <c r="IY4" s="263">
        <v>336439</v>
      </c>
      <c r="IZ4" s="263">
        <v>1546958</v>
      </c>
      <c r="JA4" s="264">
        <v>31380580</v>
      </c>
      <c r="JB4" s="262">
        <v>804191</v>
      </c>
      <c r="JC4" s="263">
        <v>25641310</v>
      </c>
      <c r="JD4" s="263">
        <v>1282177</v>
      </c>
      <c r="JE4" s="263">
        <v>859247</v>
      </c>
      <c r="JF4" s="263">
        <v>426027</v>
      </c>
      <c r="JG4" s="263">
        <v>354208</v>
      </c>
      <c r="JH4" s="263">
        <v>209680</v>
      </c>
      <c r="JI4" s="263">
        <v>408580</v>
      </c>
      <c r="JJ4" s="263">
        <v>1499397</v>
      </c>
      <c r="JK4" s="264">
        <v>31484817</v>
      </c>
      <c r="JL4" s="262">
        <v>819524</v>
      </c>
      <c r="JM4" s="229">
        <v>26027513</v>
      </c>
      <c r="JN4" s="229">
        <v>1343661</v>
      </c>
      <c r="JO4" s="229">
        <v>484687</v>
      </c>
      <c r="JP4" s="229">
        <v>428138</v>
      </c>
      <c r="JQ4" s="229">
        <v>334421</v>
      </c>
      <c r="JR4" s="229">
        <v>220542</v>
      </c>
      <c r="JS4" s="229">
        <v>423331</v>
      </c>
      <c r="JT4" s="229">
        <v>1468060</v>
      </c>
      <c r="JU4" s="264">
        <v>31549877</v>
      </c>
      <c r="JV4" s="262">
        <v>820277</v>
      </c>
      <c r="JW4" s="229">
        <v>25551962</v>
      </c>
      <c r="JX4" s="229">
        <v>1430621</v>
      </c>
      <c r="JY4" s="229">
        <v>562638</v>
      </c>
      <c r="JZ4" s="229">
        <v>448303</v>
      </c>
      <c r="KA4" s="229">
        <v>340370</v>
      </c>
      <c r="KB4" s="229">
        <v>297888</v>
      </c>
      <c r="KC4" s="229">
        <v>375169</v>
      </c>
      <c r="KD4" s="229">
        <v>1553836</v>
      </c>
      <c r="KE4" s="264">
        <v>31381064</v>
      </c>
      <c r="KF4" s="262">
        <v>842075</v>
      </c>
      <c r="KG4" s="229">
        <v>25700923</v>
      </c>
      <c r="KH4" s="229">
        <v>1183237</v>
      </c>
      <c r="KI4" s="229">
        <v>386715</v>
      </c>
      <c r="KJ4" s="229">
        <v>473482</v>
      </c>
      <c r="KK4" s="229">
        <v>285390</v>
      </c>
      <c r="KL4" s="229">
        <v>294922</v>
      </c>
      <c r="KM4" s="229">
        <v>376825</v>
      </c>
      <c r="KN4" s="229">
        <v>1335390</v>
      </c>
      <c r="KO4" s="264">
        <v>30878959</v>
      </c>
      <c r="KP4" s="262">
        <v>962977</v>
      </c>
      <c r="KQ4" s="229">
        <v>26576106</v>
      </c>
      <c r="KR4" s="229">
        <v>1312689</v>
      </c>
      <c r="KS4" s="229">
        <v>542284</v>
      </c>
      <c r="KT4" s="229">
        <v>557366</v>
      </c>
      <c r="KU4" s="229">
        <v>258592</v>
      </c>
      <c r="KV4" s="229">
        <v>307307</v>
      </c>
      <c r="KW4" s="229">
        <v>280437</v>
      </c>
      <c r="KX4" s="229">
        <v>1403970</v>
      </c>
      <c r="KY4" s="264">
        <v>32201728</v>
      </c>
      <c r="KZ4" s="262">
        <v>1091543</v>
      </c>
      <c r="LA4" s="229">
        <v>27320835</v>
      </c>
      <c r="LB4" s="229">
        <v>1748809</v>
      </c>
      <c r="LC4" s="229">
        <v>755400</v>
      </c>
      <c r="LD4" s="229">
        <v>1252158</v>
      </c>
      <c r="LE4" s="229">
        <v>298600</v>
      </c>
      <c r="LF4" s="229">
        <v>240491</v>
      </c>
      <c r="LG4" s="229">
        <v>353058</v>
      </c>
      <c r="LH4" s="229">
        <v>1271352</v>
      </c>
      <c r="LI4" s="264">
        <v>34332246</v>
      </c>
    </row>
    <row r="5" spans="1:321" s="38" customFormat="1">
      <c r="A5" s="134" t="s">
        <v>684</v>
      </c>
      <c r="B5" s="242">
        <v>259856</v>
      </c>
      <c r="C5" s="229">
        <v>542607</v>
      </c>
      <c r="D5" s="229">
        <v>602482</v>
      </c>
      <c r="E5" s="229">
        <v>136518</v>
      </c>
      <c r="F5" s="229">
        <v>56691</v>
      </c>
      <c r="G5" s="229">
        <v>59175</v>
      </c>
      <c r="H5" s="229">
        <v>8088</v>
      </c>
      <c r="I5" s="229">
        <v>10717</v>
      </c>
      <c r="J5" s="229">
        <v>74571</v>
      </c>
      <c r="K5" s="243">
        <v>1750705</v>
      </c>
      <c r="L5" s="242">
        <v>267775</v>
      </c>
      <c r="M5" s="229">
        <v>523040</v>
      </c>
      <c r="N5" s="229">
        <v>495857</v>
      </c>
      <c r="O5" s="229">
        <v>193402</v>
      </c>
      <c r="P5" s="229">
        <v>54941</v>
      </c>
      <c r="Q5" s="229">
        <v>8819</v>
      </c>
      <c r="R5" s="229">
        <v>4588</v>
      </c>
      <c r="S5" s="229">
        <v>53215</v>
      </c>
      <c r="T5" s="229">
        <v>69264</v>
      </c>
      <c r="U5" s="243">
        <v>1670901</v>
      </c>
      <c r="V5" s="242">
        <v>205546</v>
      </c>
      <c r="W5" s="229">
        <v>524443</v>
      </c>
      <c r="X5" s="229">
        <v>427522</v>
      </c>
      <c r="Y5" s="229">
        <v>196356</v>
      </c>
      <c r="Z5" s="229">
        <v>45226</v>
      </c>
      <c r="AA5" s="229">
        <v>7014</v>
      </c>
      <c r="AB5" s="229">
        <v>10416</v>
      </c>
      <c r="AC5" s="229">
        <v>6113</v>
      </c>
      <c r="AD5" s="229">
        <v>112731</v>
      </c>
      <c r="AE5" s="243">
        <v>1535367</v>
      </c>
      <c r="AF5" s="242">
        <v>248487</v>
      </c>
      <c r="AG5" s="229">
        <v>396095</v>
      </c>
      <c r="AH5" s="229">
        <v>415122</v>
      </c>
      <c r="AI5" s="229">
        <v>88592</v>
      </c>
      <c r="AJ5" s="229">
        <v>71002</v>
      </c>
      <c r="AK5" s="229">
        <v>5419</v>
      </c>
      <c r="AL5" s="229">
        <v>2350</v>
      </c>
      <c r="AM5" s="229">
        <v>13891</v>
      </c>
      <c r="AN5" s="229">
        <v>99086</v>
      </c>
      <c r="AO5" s="243">
        <v>1340044</v>
      </c>
      <c r="AP5" s="242">
        <v>216703</v>
      </c>
      <c r="AQ5" s="229">
        <v>420032</v>
      </c>
      <c r="AR5" s="229">
        <v>372473</v>
      </c>
      <c r="AS5" s="229">
        <v>99679</v>
      </c>
      <c r="AT5" s="229">
        <v>81485</v>
      </c>
      <c r="AU5" s="229">
        <v>5820</v>
      </c>
      <c r="AV5" s="229">
        <v>974</v>
      </c>
      <c r="AW5" s="229">
        <v>6196</v>
      </c>
      <c r="AX5" s="229">
        <v>54683</v>
      </c>
      <c r="AY5" s="243">
        <v>1258045</v>
      </c>
      <c r="AZ5" s="242">
        <v>174195</v>
      </c>
      <c r="BA5" s="229">
        <v>409825</v>
      </c>
      <c r="BB5" s="229">
        <v>354313</v>
      </c>
      <c r="BC5" s="229">
        <v>95172</v>
      </c>
      <c r="BD5" s="229">
        <v>37850</v>
      </c>
      <c r="BE5" s="229">
        <v>3450</v>
      </c>
      <c r="BF5" s="229">
        <v>3680</v>
      </c>
      <c r="BG5" s="229">
        <v>15353</v>
      </c>
      <c r="BH5" s="229">
        <v>53452</v>
      </c>
      <c r="BI5" s="243">
        <v>1147290</v>
      </c>
      <c r="BJ5" s="242">
        <v>137283</v>
      </c>
      <c r="BK5" s="229">
        <v>431913</v>
      </c>
      <c r="BL5" s="229">
        <v>337230</v>
      </c>
      <c r="BM5" s="229">
        <v>74059</v>
      </c>
      <c r="BN5" s="229">
        <v>34415</v>
      </c>
      <c r="BO5" s="229">
        <v>3474</v>
      </c>
      <c r="BP5" s="229">
        <v>1127</v>
      </c>
      <c r="BQ5" s="229">
        <v>3567</v>
      </c>
      <c r="BR5" s="229">
        <v>58798</v>
      </c>
      <c r="BS5" s="243">
        <v>1081866</v>
      </c>
      <c r="BT5" s="242">
        <v>45052</v>
      </c>
      <c r="BU5" s="229">
        <v>272779</v>
      </c>
      <c r="BV5" s="229">
        <v>386813</v>
      </c>
      <c r="BW5" s="229">
        <v>138747</v>
      </c>
      <c r="BX5" s="229">
        <v>78535</v>
      </c>
      <c r="BY5" s="229">
        <v>23608</v>
      </c>
      <c r="BZ5" s="229">
        <v>3836</v>
      </c>
      <c r="CA5" s="229">
        <v>3476</v>
      </c>
      <c r="CB5" s="229">
        <v>48884</v>
      </c>
      <c r="CC5" s="243">
        <v>1001730</v>
      </c>
      <c r="CD5" s="242">
        <v>68749</v>
      </c>
      <c r="CE5" s="229">
        <v>337056</v>
      </c>
      <c r="CF5" s="229">
        <v>219818</v>
      </c>
      <c r="CG5" s="229">
        <v>139739</v>
      </c>
      <c r="CH5" s="229">
        <v>50311</v>
      </c>
      <c r="CI5" s="229">
        <v>35883</v>
      </c>
      <c r="CJ5" s="229">
        <v>68213</v>
      </c>
      <c r="CK5" s="229">
        <v>3573</v>
      </c>
      <c r="CL5" s="229">
        <v>35239</v>
      </c>
      <c r="CM5" s="243">
        <v>958581</v>
      </c>
      <c r="CN5" s="242">
        <v>61331</v>
      </c>
      <c r="CO5" s="229">
        <v>261369</v>
      </c>
      <c r="CP5" s="229">
        <v>286848</v>
      </c>
      <c r="CQ5" s="229">
        <v>115271</v>
      </c>
      <c r="CR5" s="229">
        <v>43493</v>
      </c>
      <c r="CS5" s="229">
        <v>40776</v>
      </c>
      <c r="CT5" s="229">
        <v>64185</v>
      </c>
      <c r="CU5" s="229">
        <v>3168</v>
      </c>
      <c r="CV5" s="229">
        <v>31530</v>
      </c>
      <c r="CW5" s="243">
        <v>907971</v>
      </c>
      <c r="CX5" s="242">
        <v>80055</v>
      </c>
      <c r="CY5" s="229">
        <v>331080</v>
      </c>
      <c r="CZ5" s="229">
        <v>207341</v>
      </c>
      <c r="DA5" s="229">
        <v>112600</v>
      </c>
      <c r="DB5" s="229">
        <v>37935</v>
      </c>
      <c r="DC5" s="229">
        <v>40126</v>
      </c>
      <c r="DD5" s="229">
        <v>1061</v>
      </c>
      <c r="DE5" s="229">
        <v>2715</v>
      </c>
      <c r="DF5" s="229">
        <v>23583</v>
      </c>
      <c r="DG5" s="243">
        <v>836496</v>
      </c>
      <c r="DH5" s="242">
        <v>95619</v>
      </c>
      <c r="DI5" s="229">
        <v>306782</v>
      </c>
      <c r="DJ5" s="229">
        <v>198689</v>
      </c>
      <c r="DK5" s="229">
        <v>119161</v>
      </c>
      <c r="DL5" s="229">
        <v>37277</v>
      </c>
      <c r="DM5" s="229">
        <v>6790</v>
      </c>
      <c r="DN5" s="229">
        <v>1340</v>
      </c>
      <c r="DO5" s="229">
        <v>2490</v>
      </c>
      <c r="DP5" s="229">
        <v>22759</v>
      </c>
      <c r="DQ5" s="243">
        <v>790907</v>
      </c>
      <c r="DR5" s="242">
        <v>104925</v>
      </c>
      <c r="DS5" s="229">
        <v>337717</v>
      </c>
      <c r="DT5" s="229">
        <v>221677</v>
      </c>
      <c r="DU5" s="229">
        <v>89694</v>
      </c>
      <c r="DV5" s="229">
        <v>52737</v>
      </c>
      <c r="DW5" s="229">
        <v>7475</v>
      </c>
      <c r="DX5" s="229">
        <v>1636</v>
      </c>
      <c r="DY5" s="229">
        <v>1990</v>
      </c>
      <c r="DZ5" s="229">
        <v>18506</v>
      </c>
      <c r="EA5" s="243">
        <v>836357</v>
      </c>
      <c r="EB5" s="242">
        <v>131033</v>
      </c>
      <c r="EC5" s="229">
        <v>263135</v>
      </c>
      <c r="ED5" s="229">
        <v>254587</v>
      </c>
      <c r="EE5" s="229">
        <v>95852</v>
      </c>
      <c r="EF5" s="229">
        <v>51512</v>
      </c>
      <c r="EG5" s="229">
        <v>21544</v>
      </c>
      <c r="EH5" s="229">
        <v>7827</v>
      </c>
      <c r="EI5" s="229">
        <v>2176</v>
      </c>
      <c r="EJ5" s="229">
        <v>17034</v>
      </c>
      <c r="EK5" s="243">
        <v>844700</v>
      </c>
      <c r="EL5" s="242">
        <v>140476</v>
      </c>
      <c r="EM5" s="229">
        <v>243965</v>
      </c>
      <c r="EN5" s="229">
        <v>238351</v>
      </c>
      <c r="EO5" s="229">
        <v>104251</v>
      </c>
      <c r="EP5" s="229">
        <v>50784</v>
      </c>
      <c r="EQ5" s="229">
        <v>15725</v>
      </c>
      <c r="ER5" s="229">
        <v>16164</v>
      </c>
      <c r="ES5" s="229">
        <v>1360</v>
      </c>
      <c r="ET5" s="229">
        <v>17662</v>
      </c>
      <c r="EU5" s="243">
        <v>828738</v>
      </c>
      <c r="EV5" s="242">
        <v>102570</v>
      </c>
      <c r="EW5" s="229">
        <v>328025</v>
      </c>
      <c r="EX5" s="229">
        <v>136571</v>
      </c>
      <c r="EY5" s="229">
        <v>168336</v>
      </c>
      <c r="EZ5" s="229">
        <v>33820</v>
      </c>
      <c r="FA5" s="229">
        <v>10031</v>
      </c>
      <c r="FB5" s="229">
        <v>1054</v>
      </c>
      <c r="FC5" s="229">
        <v>12159</v>
      </c>
      <c r="FD5" s="229">
        <v>21688</v>
      </c>
      <c r="FE5" s="243">
        <v>814254</v>
      </c>
      <c r="FF5" s="242">
        <v>116540</v>
      </c>
      <c r="FG5" s="229">
        <v>359282</v>
      </c>
      <c r="FH5" s="229">
        <v>133883</v>
      </c>
      <c r="FI5" s="229">
        <v>131581</v>
      </c>
      <c r="FJ5" s="229">
        <v>31174</v>
      </c>
      <c r="FK5" s="229">
        <v>10311</v>
      </c>
      <c r="FL5" s="229">
        <v>900</v>
      </c>
      <c r="FM5" s="229">
        <v>10483</v>
      </c>
      <c r="FN5" s="229">
        <v>20676</v>
      </c>
      <c r="FO5" s="243">
        <v>814830</v>
      </c>
      <c r="FP5" s="242">
        <v>93631</v>
      </c>
      <c r="FQ5" s="229">
        <v>344764</v>
      </c>
      <c r="FR5" s="229">
        <v>182818</v>
      </c>
      <c r="FS5" s="229">
        <v>117231</v>
      </c>
      <c r="FT5" s="229">
        <v>24359</v>
      </c>
      <c r="FU5" s="229">
        <v>7583</v>
      </c>
      <c r="FV5" s="229">
        <v>2446</v>
      </c>
      <c r="FW5" s="229">
        <v>9688</v>
      </c>
      <c r="FX5" s="229">
        <v>18780</v>
      </c>
      <c r="FY5" s="243">
        <v>801300</v>
      </c>
      <c r="FZ5" s="242">
        <v>127206</v>
      </c>
      <c r="GA5" s="229">
        <v>397664</v>
      </c>
      <c r="GB5" s="229">
        <v>207467</v>
      </c>
      <c r="GC5" s="229">
        <v>113071</v>
      </c>
      <c r="GD5" s="229">
        <v>19725</v>
      </c>
      <c r="GE5" s="229">
        <v>6350</v>
      </c>
      <c r="GF5" s="229">
        <v>7099</v>
      </c>
      <c r="GG5" s="229">
        <v>7897</v>
      </c>
      <c r="GH5" s="229">
        <v>13897</v>
      </c>
      <c r="GI5" s="243">
        <v>900376</v>
      </c>
      <c r="GJ5" s="242">
        <v>167720</v>
      </c>
      <c r="GK5" s="229">
        <v>500111</v>
      </c>
      <c r="GL5" s="229">
        <v>272654</v>
      </c>
      <c r="GM5" s="229">
        <v>111174</v>
      </c>
      <c r="GN5" s="229">
        <v>16375</v>
      </c>
      <c r="GO5" s="229">
        <v>8582</v>
      </c>
      <c r="GP5" s="229">
        <v>7871</v>
      </c>
      <c r="GQ5" s="229">
        <v>3589</v>
      </c>
      <c r="GR5" s="229">
        <v>13641</v>
      </c>
      <c r="GS5" s="243">
        <v>1101717</v>
      </c>
      <c r="GT5" s="242">
        <v>197697</v>
      </c>
      <c r="GU5" s="229">
        <v>624471</v>
      </c>
      <c r="GV5" s="229">
        <v>170750</v>
      </c>
      <c r="GW5" s="229">
        <v>52089</v>
      </c>
      <c r="GX5" s="229">
        <v>79584</v>
      </c>
      <c r="GY5" s="229">
        <v>5624</v>
      </c>
      <c r="GZ5" s="229">
        <v>7673</v>
      </c>
      <c r="HA5" s="229">
        <v>2389</v>
      </c>
      <c r="HB5" s="229">
        <v>13287</v>
      </c>
      <c r="HC5" s="243">
        <v>1153564</v>
      </c>
      <c r="HD5" s="242">
        <v>206950</v>
      </c>
      <c r="HE5" s="229">
        <v>738779</v>
      </c>
      <c r="HF5" s="229">
        <v>174580</v>
      </c>
      <c r="HG5" s="229">
        <v>48803</v>
      </c>
      <c r="HH5" s="229">
        <v>77602</v>
      </c>
      <c r="HI5" s="229">
        <v>10752</v>
      </c>
      <c r="HJ5" s="229">
        <v>8171</v>
      </c>
      <c r="HK5" s="229">
        <v>1959</v>
      </c>
      <c r="HL5" s="229">
        <v>5987</v>
      </c>
      <c r="HM5" s="243">
        <v>1273583</v>
      </c>
      <c r="HN5" s="267">
        <v>432149</v>
      </c>
      <c r="HO5" s="266">
        <v>685305</v>
      </c>
      <c r="HP5" s="266">
        <v>75379</v>
      </c>
      <c r="HQ5" s="266">
        <v>21849</v>
      </c>
      <c r="HR5" s="266">
        <v>70494</v>
      </c>
      <c r="HS5" s="266">
        <v>10745</v>
      </c>
      <c r="HT5" s="266">
        <v>3003</v>
      </c>
      <c r="HU5" s="266">
        <v>4190</v>
      </c>
      <c r="HV5" s="266">
        <v>8015</v>
      </c>
      <c r="HW5" s="268">
        <v>1311129</v>
      </c>
      <c r="HX5" s="242">
        <v>377640</v>
      </c>
      <c r="HY5" s="229">
        <v>693726</v>
      </c>
      <c r="HZ5" s="229">
        <v>72822</v>
      </c>
      <c r="IA5" s="229">
        <v>20027</v>
      </c>
      <c r="IB5" s="229">
        <v>70916</v>
      </c>
      <c r="IC5" s="229">
        <v>11305</v>
      </c>
      <c r="ID5" s="229">
        <v>4066</v>
      </c>
      <c r="IE5" s="229">
        <v>3013</v>
      </c>
      <c r="IF5" s="229">
        <v>9089</v>
      </c>
      <c r="IG5" s="243">
        <v>1262604</v>
      </c>
      <c r="IH5" s="242">
        <v>272811</v>
      </c>
      <c r="II5" s="229">
        <v>784602</v>
      </c>
      <c r="IJ5" s="229">
        <v>80813</v>
      </c>
      <c r="IK5" s="229">
        <v>16197</v>
      </c>
      <c r="IL5" s="229">
        <v>66388</v>
      </c>
      <c r="IM5" s="229">
        <v>11714</v>
      </c>
      <c r="IN5" s="229">
        <v>4638</v>
      </c>
      <c r="IO5" s="229">
        <v>4931</v>
      </c>
      <c r="IP5" s="229">
        <v>12216</v>
      </c>
      <c r="IQ5" s="243">
        <v>1254310</v>
      </c>
      <c r="IR5" s="242">
        <v>281495</v>
      </c>
      <c r="IS5" s="229">
        <v>720859</v>
      </c>
      <c r="IT5" s="229">
        <v>97028</v>
      </c>
      <c r="IU5" s="229">
        <v>16693</v>
      </c>
      <c r="IV5" s="229">
        <v>57042</v>
      </c>
      <c r="IW5" s="229">
        <v>19571</v>
      </c>
      <c r="IX5" s="229">
        <v>4316</v>
      </c>
      <c r="IY5" s="229">
        <v>6271</v>
      </c>
      <c r="IZ5" s="229">
        <v>15289</v>
      </c>
      <c r="JA5" s="243">
        <v>1218564</v>
      </c>
      <c r="JB5" s="242">
        <v>305863</v>
      </c>
      <c r="JC5" s="229">
        <v>632762</v>
      </c>
      <c r="JD5" s="229">
        <v>78272</v>
      </c>
      <c r="JE5" s="229">
        <v>18225</v>
      </c>
      <c r="JF5" s="229">
        <v>61101</v>
      </c>
      <c r="JG5" s="229">
        <v>14288</v>
      </c>
      <c r="JH5" s="229">
        <v>6417</v>
      </c>
      <c r="JI5" s="229">
        <v>5187</v>
      </c>
      <c r="JJ5" s="229">
        <v>17899</v>
      </c>
      <c r="JK5" s="243">
        <v>1140014</v>
      </c>
      <c r="JL5" s="242">
        <v>332307</v>
      </c>
      <c r="JM5" s="229">
        <v>645672</v>
      </c>
      <c r="JN5" s="229">
        <v>43763</v>
      </c>
      <c r="JO5" s="229">
        <v>16362</v>
      </c>
      <c r="JP5" s="229">
        <v>55778</v>
      </c>
      <c r="JQ5" s="229">
        <v>14289</v>
      </c>
      <c r="JR5" s="229">
        <v>5797</v>
      </c>
      <c r="JS5" s="229">
        <v>5524</v>
      </c>
      <c r="JT5" s="229">
        <v>17325</v>
      </c>
      <c r="JU5" s="243">
        <v>1136817</v>
      </c>
      <c r="JV5" s="242">
        <v>275376</v>
      </c>
      <c r="JW5" s="229">
        <v>696686</v>
      </c>
      <c r="JX5" s="229">
        <v>47942</v>
      </c>
      <c r="JY5" s="229">
        <v>60125</v>
      </c>
      <c r="JZ5" s="229">
        <v>15849</v>
      </c>
      <c r="KA5" s="229">
        <v>7061</v>
      </c>
      <c r="KB5" s="229">
        <v>7543</v>
      </c>
      <c r="KC5" s="229">
        <v>6578</v>
      </c>
      <c r="KD5" s="229">
        <v>20998</v>
      </c>
      <c r="KE5" s="243">
        <v>1138158</v>
      </c>
      <c r="KF5" s="242">
        <v>291177</v>
      </c>
      <c r="KG5" s="229">
        <v>740485</v>
      </c>
      <c r="KH5" s="229">
        <v>40152</v>
      </c>
      <c r="KI5" s="229">
        <v>59017</v>
      </c>
      <c r="KJ5" s="229">
        <v>15996</v>
      </c>
      <c r="KK5" s="229">
        <v>6435</v>
      </c>
      <c r="KL5" s="229">
        <v>6436</v>
      </c>
      <c r="KM5" s="229">
        <v>5118</v>
      </c>
      <c r="KN5" s="229">
        <v>19898</v>
      </c>
      <c r="KO5" s="243">
        <v>1184714</v>
      </c>
      <c r="KP5" s="242">
        <v>381297</v>
      </c>
      <c r="KQ5" s="229">
        <v>811719</v>
      </c>
      <c r="KR5" s="229">
        <v>61757</v>
      </c>
      <c r="KS5" s="229">
        <v>59196</v>
      </c>
      <c r="KT5" s="229">
        <v>116104</v>
      </c>
      <c r="KU5" s="229">
        <v>7811</v>
      </c>
      <c r="KV5" s="229">
        <v>6978</v>
      </c>
      <c r="KW5" s="229">
        <v>3189</v>
      </c>
      <c r="KX5" s="229">
        <v>17919</v>
      </c>
      <c r="KY5" s="243">
        <v>1465970</v>
      </c>
      <c r="KZ5" s="242">
        <v>618256</v>
      </c>
      <c r="LA5" s="229">
        <v>1431200</v>
      </c>
      <c r="LB5" s="229">
        <v>258979</v>
      </c>
      <c r="LC5" s="229">
        <v>148177</v>
      </c>
      <c r="LD5" s="229">
        <v>61187</v>
      </c>
      <c r="LE5" s="229">
        <v>11119</v>
      </c>
      <c r="LF5" s="229">
        <v>11601</v>
      </c>
      <c r="LG5" s="229">
        <v>15159</v>
      </c>
      <c r="LH5" s="229">
        <v>54413</v>
      </c>
      <c r="LI5" s="243">
        <v>2610091</v>
      </c>
    </row>
    <row r="6" spans="1:321" s="38" customFormat="1">
      <c r="A6" s="134" t="s">
        <v>685</v>
      </c>
      <c r="B6" s="242">
        <v>649200</v>
      </c>
      <c r="C6" s="229">
        <v>1274253</v>
      </c>
      <c r="D6" s="229">
        <v>383125</v>
      </c>
      <c r="E6" s="229">
        <v>77409</v>
      </c>
      <c r="F6" s="229">
        <v>64359</v>
      </c>
      <c r="G6" s="229">
        <v>13245</v>
      </c>
      <c r="H6" s="229">
        <v>8653</v>
      </c>
      <c r="I6" s="229">
        <v>14983</v>
      </c>
      <c r="J6" s="229">
        <v>100426</v>
      </c>
      <c r="K6" s="243">
        <v>2585653</v>
      </c>
      <c r="L6" s="242">
        <v>738920</v>
      </c>
      <c r="M6" s="229">
        <v>1134065</v>
      </c>
      <c r="N6" s="229">
        <v>318942</v>
      </c>
      <c r="O6" s="229">
        <v>65444</v>
      </c>
      <c r="P6" s="229">
        <v>53160</v>
      </c>
      <c r="Q6" s="229">
        <v>13766</v>
      </c>
      <c r="R6" s="229">
        <v>7688</v>
      </c>
      <c r="S6" s="229">
        <v>8276</v>
      </c>
      <c r="T6" s="229">
        <v>84934</v>
      </c>
      <c r="U6" s="243">
        <v>2425195</v>
      </c>
      <c r="V6" s="242">
        <v>679268</v>
      </c>
      <c r="W6" s="229">
        <v>1139836</v>
      </c>
      <c r="X6" s="229">
        <v>286901</v>
      </c>
      <c r="Y6" s="229">
        <v>59489</v>
      </c>
      <c r="Z6" s="229">
        <v>36427</v>
      </c>
      <c r="AA6" s="229">
        <v>36927</v>
      </c>
      <c r="AB6" s="229">
        <v>23648</v>
      </c>
      <c r="AC6" s="229">
        <v>11922</v>
      </c>
      <c r="AD6" s="229">
        <v>87940</v>
      </c>
      <c r="AE6" s="243">
        <v>2362358</v>
      </c>
      <c r="AF6" s="242">
        <v>695816</v>
      </c>
      <c r="AG6" s="229">
        <v>1130975</v>
      </c>
      <c r="AH6" s="229">
        <v>275821</v>
      </c>
      <c r="AI6" s="229">
        <v>84218</v>
      </c>
      <c r="AJ6" s="229">
        <v>54742</v>
      </c>
      <c r="AK6" s="229">
        <v>9739</v>
      </c>
      <c r="AL6" s="229">
        <v>8866</v>
      </c>
      <c r="AM6" s="229">
        <v>20524</v>
      </c>
      <c r="AN6" s="229">
        <v>102573</v>
      </c>
      <c r="AO6" s="243">
        <v>2383274</v>
      </c>
      <c r="AP6" s="242">
        <v>718606</v>
      </c>
      <c r="AQ6" s="229">
        <v>1106711</v>
      </c>
      <c r="AR6" s="229">
        <v>262026</v>
      </c>
      <c r="AS6" s="229">
        <v>96875</v>
      </c>
      <c r="AT6" s="229">
        <v>60745</v>
      </c>
      <c r="AU6" s="229">
        <v>21096</v>
      </c>
      <c r="AV6" s="229">
        <v>14117</v>
      </c>
      <c r="AW6" s="229">
        <v>9229</v>
      </c>
      <c r="AX6" s="229">
        <v>91115</v>
      </c>
      <c r="AY6" s="243">
        <v>2380520</v>
      </c>
      <c r="AZ6" s="242">
        <v>602878</v>
      </c>
      <c r="BA6" s="229">
        <v>1088849</v>
      </c>
      <c r="BB6" s="229">
        <v>337454</v>
      </c>
      <c r="BC6" s="229">
        <v>106631</v>
      </c>
      <c r="BD6" s="229">
        <v>47729</v>
      </c>
      <c r="BE6" s="229">
        <v>27189</v>
      </c>
      <c r="BF6" s="229">
        <v>12097</v>
      </c>
      <c r="BG6" s="229">
        <v>8784</v>
      </c>
      <c r="BH6" s="229">
        <v>87324</v>
      </c>
      <c r="BI6" s="243">
        <v>2318935</v>
      </c>
      <c r="BJ6" s="242">
        <v>579399</v>
      </c>
      <c r="BK6" s="229">
        <v>1114922</v>
      </c>
      <c r="BL6" s="229">
        <v>392002</v>
      </c>
      <c r="BM6" s="229">
        <v>108354</v>
      </c>
      <c r="BN6" s="229">
        <v>77786</v>
      </c>
      <c r="BO6" s="229">
        <v>35877</v>
      </c>
      <c r="BP6" s="229">
        <v>20407</v>
      </c>
      <c r="BQ6" s="229">
        <v>5639</v>
      </c>
      <c r="BR6" s="229">
        <v>73818</v>
      </c>
      <c r="BS6" s="243">
        <v>2408204</v>
      </c>
      <c r="BT6" s="242">
        <v>258418</v>
      </c>
      <c r="BU6" s="229">
        <v>1293061</v>
      </c>
      <c r="BV6" s="229">
        <v>476725</v>
      </c>
      <c r="BW6" s="229">
        <v>192416</v>
      </c>
      <c r="BX6" s="229">
        <v>92313</v>
      </c>
      <c r="BY6" s="229">
        <v>30069</v>
      </c>
      <c r="BZ6" s="229">
        <v>19884</v>
      </c>
      <c r="CA6" s="229">
        <v>14478</v>
      </c>
      <c r="CB6" s="229">
        <v>81485</v>
      </c>
      <c r="CC6" s="243">
        <v>2458849</v>
      </c>
      <c r="CD6" s="242">
        <v>253407</v>
      </c>
      <c r="CE6" s="229">
        <v>1223745</v>
      </c>
      <c r="CF6" s="229">
        <v>516361</v>
      </c>
      <c r="CG6" s="229">
        <v>191282</v>
      </c>
      <c r="CH6" s="229">
        <v>74567</v>
      </c>
      <c r="CI6" s="229">
        <v>32224</v>
      </c>
      <c r="CJ6" s="229">
        <v>26657</v>
      </c>
      <c r="CK6" s="229">
        <v>16015</v>
      </c>
      <c r="CL6" s="229">
        <v>77354</v>
      </c>
      <c r="CM6" s="243">
        <v>2411612</v>
      </c>
      <c r="CN6" s="242">
        <v>349771</v>
      </c>
      <c r="CO6" s="229">
        <v>1115817</v>
      </c>
      <c r="CP6" s="229">
        <v>426648</v>
      </c>
      <c r="CQ6" s="229">
        <v>209865</v>
      </c>
      <c r="CR6" s="229">
        <v>68747</v>
      </c>
      <c r="CS6" s="229">
        <v>22822</v>
      </c>
      <c r="CT6" s="229">
        <v>29547</v>
      </c>
      <c r="CU6" s="229">
        <v>11457</v>
      </c>
      <c r="CV6" s="229">
        <v>76714</v>
      </c>
      <c r="CW6" s="243">
        <v>2311388</v>
      </c>
      <c r="CX6" s="242">
        <v>425095</v>
      </c>
      <c r="CY6" s="229">
        <v>1215514</v>
      </c>
      <c r="CZ6" s="229">
        <v>508126</v>
      </c>
      <c r="DA6" s="229">
        <v>174138</v>
      </c>
      <c r="DB6" s="229">
        <v>64581</v>
      </c>
      <c r="DC6" s="229">
        <v>25060</v>
      </c>
      <c r="DD6" s="229">
        <v>33996</v>
      </c>
      <c r="DE6" s="229">
        <v>14855</v>
      </c>
      <c r="DF6" s="229">
        <v>65491</v>
      </c>
      <c r="DG6" s="243">
        <v>2526856</v>
      </c>
      <c r="DH6" s="242">
        <v>448275</v>
      </c>
      <c r="DI6" s="229">
        <v>1330849</v>
      </c>
      <c r="DJ6" s="229">
        <v>497708</v>
      </c>
      <c r="DK6" s="229">
        <v>185449</v>
      </c>
      <c r="DL6" s="229">
        <v>48609</v>
      </c>
      <c r="DM6" s="229">
        <v>36878</v>
      </c>
      <c r="DN6" s="229">
        <v>22892</v>
      </c>
      <c r="DO6" s="229">
        <v>15248</v>
      </c>
      <c r="DP6" s="229">
        <v>75261</v>
      </c>
      <c r="DQ6" s="243">
        <v>2661169</v>
      </c>
      <c r="DR6" s="242">
        <v>500257</v>
      </c>
      <c r="DS6" s="229">
        <v>1325671</v>
      </c>
      <c r="DT6" s="229">
        <v>459046</v>
      </c>
      <c r="DU6" s="229">
        <v>209963</v>
      </c>
      <c r="DV6" s="229">
        <v>60207</v>
      </c>
      <c r="DW6" s="229">
        <v>38830</v>
      </c>
      <c r="DX6" s="229">
        <v>24654</v>
      </c>
      <c r="DY6" s="229">
        <v>16796</v>
      </c>
      <c r="DZ6" s="229">
        <v>77026</v>
      </c>
      <c r="EA6" s="243">
        <v>2712450</v>
      </c>
      <c r="EB6" s="242">
        <v>513885</v>
      </c>
      <c r="EC6" s="229">
        <v>1496348</v>
      </c>
      <c r="ED6" s="229">
        <v>472504</v>
      </c>
      <c r="EE6" s="229">
        <v>196145</v>
      </c>
      <c r="EF6" s="229">
        <v>71819</v>
      </c>
      <c r="EG6" s="229">
        <v>25341</v>
      </c>
      <c r="EH6" s="229">
        <v>35718</v>
      </c>
      <c r="EI6" s="229">
        <v>11565</v>
      </c>
      <c r="EJ6" s="229">
        <v>78818</v>
      </c>
      <c r="EK6" s="243">
        <v>2902143</v>
      </c>
      <c r="EL6" s="242">
        <v>868291</v>
      </c>
      <c r="EM6" s="229">
        <v>1392692</v>
      </c>
      <c r="EN6" s="229">
        <v>510208</v>
      </c>
      <c r="EO6" s="229">
        <v>150040</v>
      </c>
      <c r="EP6" s="229">
        <v>96465</v>
      </c>
      <c r="EQ6" s="229">
        <v>28668</v>
      </c>
      <c r="ER6" s="229">
        <v>38935</v>
      </c>
      <c r="ES6" s="229">
        <v>14280</v>
      </c>
      <c r="ET6" s="229">
        <v>79220</v>
      </c>
      <c r="EU6" s="243">
        <v>3178799</v>
      </c>
      <c r="EV6" s="242">
        <v>1309142</v>
      </c>
      <c r="EW6" s="229">
        <v>1239039</v>
      </c>
      <c r="EX6" s="229">
        <v>415965</v>
      </c>
      <c r="EY6" s="229">
        <v>191726</v>
      </c>
      <c r="EZ6" s="229">
        <v>105527</v>
      </c>
      <c r="FA6" s="229">
        <v>25381</v>
      </c>
      <c r="FB6" s="229">
        <v>26812</v>
      </c>
      <c r="FC6" s="229">
        <v>18398</v>
      </c>
      <c r="FD6" s="229">
        <v>60133</v>
      </c>
      <c r="FE6" s="243">
        <v>3392123</v>
      </c>
      <c r="FF6" s="242">
        <v>1295095</v>
      </c>
      <c r="FG6" s="229">
        <v>1371305</v>
      </c>
      <c r="FH6" s="229">
        <v>405622</v>
      </c>
      <c r="FI6" s="229">
        <v>185788</v>
      </c>
      <c r="FJ6" s="229">
        <v>78887</v>
      </c>
      <c r="FK6" s="229">
        <v>25236</v>
      </c>
      <c r="FL6" s="229">
        <v>21613</v>
      </c>
      <c r="FM6" s="229">
        <v>14596</v>
      </c>
      <c r="FN6" s="229">
        <v>61087</v>
      </c>
      <c r="FO6" s="243">
        <v>3459229</v>
      </c>
      <c r="FP6" s="242">
        <v>546350</v>
      </c>
      <c r="FQ6" s="229">
        <v>2098685</v>
      </c>
      <c r="FR6" s="229">
        <v>367112</v>
      </c>
      <c r="FS6" s="229">
        <v>191334</v>
      </c>
      <c r="FT6" s="229">
        <v>58787</v>
      </c>
      <c r="FU6" s="229">
        <v>14431</v>
      </c>
      <c r="FV6" s="229">
        <v>21229</v>
      </c>
      <c r="FW6" s="229">
        <v>11364</v>
      </c>
      <c r="FX6" s="229">
        <v>51616</v>
      </c>
      <c r="FY6" s="243">
        <v>3360908</v>
      </c>
      <c r="FZ6" s="242">
        <v>408422</v>
      </c>
      <c r="GA6" s="229">
        <v>3144989</v>
      </c>
      <c r="GB6" s="229">
        <v>423822</v>
      </c>
      <c r="GC6" s="229">
        <v>306438</v>
      </c>
      <c r="GD6" s="229">
        <v>37031</v>
      </c>
      <c r="GE6" s="229">
        <v>16238</v>
      </c>
      <c r="GF6" s="229">
        <v>20419</v>
      </c>
      <c r="GG6" s="229">
        <v>9359</v>
      </c>
      <c r="GH6" s="229">
        <v>45287</v>
      </c>
      <c r="GI6" s="243">
        <v>4412005</v>
      </c>
      <c r="GJ6" s="242">
        <v>453668</v>
      </c>
      <c r="GK6" s="229">
        <v>3498766</v>
      </c>
      <c r="GL6" s="229">
        <v>500947</v>
      </c>
      <c r="GM6" s="229">
        <v>252782</v>
      </c>
      <c r="GN6" s="229">
        <v>35455</v>
      </c>
      <c r="GO6" s="229">
        <v>12453</v>
      </c>
      <c r="GP6" s="229">
        <v>34640</v>
      </c>
      <c r="GQ6" s="229">
        <v>7585</v>
      </c>
      <c r="GR6" s="229">
        <v>40340</v>
      </c>
      <c r="GS6" s="243">
        <v>4836636</v>
      </c>
      <c r="GT6" s="242">
        <v>558517</v>
      </c>
      <c r="GU6" s="229">
        <v>3567106</v>
      </c>
      <c r="GV6" s="229">
        <v>442982</v>
      </c>
      <c r="GW6" s="229">
        <v>283720</v>
      </c>
      <c r="GX6" s="229">
        <v>48070</v>
      </c>
      <c r="GY6" s="229">
        <v>30708</v>
      </c>
      <c r="GZ6" s="229">
        <v>18217</v>
      </c>
      <c r="HA6" s="229">
        <v>8546</v>
      </c>
      <c r="HB6" s="229">
        <v>43471</v>
      </c>
      <c r="HC6" s="243">
        <v>5001337</v>
      </c>
      <c r="HD6" s="242">
        <v>534615</v>
      </c>
      <c r="HE6" s="229">
        <v>4050251</v>
      </c>
      <c r="HF6" s="229">
        <v>430921</v>
      </c>
      <c r="HG6" s="229">
        <v>255426</v>
      </c>
      <c r="HH6" s="229">
        <v>66032</v>
      </c>
      <c r="HI6" s="229">
        <v>15238</v>
      </c>
      <c r="HJ6" s="229">
        <v>8755</v>
      </c>
      <c r="HK6" s="229">
        <v>7232</v>
      </c>
      <c r="HL6" s="229">
        <v>54041</v>
      </c>
      <c r="HM6" s="243">
        <v>5422511</v>
      </c>
      <c r="HN6" s="267">
        <v>644510</v>
      </c>
      <c r="HO6" s="266">
        <v>5174988</v>
      </c>
      <c r="HP6" s="266">
        <v>510830</v>
      </c>
      <c r="HQ6" s="266">
        <v>238163</v>
      </c>
      <c r="HR6" s="266">
        <v>55222</v>
      </c>
      <c r="HS6" s="266">
        <v>19280</v>
      </c>
      <c r="HT6" s="266">
        <v>12642</v>
      </c>
      <c r="HU6" s="266">
        <v>6215</v>
      </c>
      <c r="HV6" s="266">
        <v>51390</v>
      </c>
      <c r="HW6" s="268">
        <v>6713240</v>
      </c>
      <c r="HX6" s="242">
        <v>795828</v>
      </c>
      <c r="HY6" s="229">
        <v>6117182</v>
      </c>
      <c r="HZ6" s="229">
        <v>534505</v>
      </c>
      <c r="IA6" s="229">
        <v>279727</v>
      </c>
      <c r="IB6" s="229">
        <v>61309</v>
      </c>
      <c r="IC6" s="229">
        <v>22234</v>
      </c>
      <c r="ID6" s="229">
        <v>8940</v>
      </c>
      <c r="IE6" s="229">
        <v>9488</v>
      </c>
      <c r="IF6" s="229">
        <v>50222</v>
      </c>
      <c r="IG6" s="243">
        <v>7879435</v>
      </c>
      <c r="IH6" s="242">
        <v>904441</v>
      </c>
      <c r="II6" s="229">
        <v>6698041</v>
      </c>
      <c r="IJ6" s="229">
        <v>419691</v>
      </c>
      <c r="IK6" s="229">
        <v>151098</v>
      </c>
      <c r="IL6" s="229">
        <v>120225</v>
      </c>
      <c r="IM6" s="229">
        <v>28066</v>
      </c>
      <c r="IN6" s="229">
        <v>58952</v>
      </c>
      <c r="IO6" s="229">
        <v>11900</v>
      </c>
      <c r="IP6" s="229">
        <v>59558</v>
      </c>
      <c r="IQ6" s="243">
        <v>8451972</v>
      </c>
      <c r="IR6" s="242">
        <v>1306740</v>
      </c>
      <c r="IS6" s="229">
        <v>7489571</v>
      </c>
      <c r="IT6" s="229">
        <v>643344</v>
      </c>
      <c r="IU6" s="229">
        <v>211699</v>
      </c>
      <c r="IV6" s="229">
        <v>49568</v>
      </c>
      <c r="IW6" s="229">
        <v>67830</v>
      </c>
      <c r="IX6" s="229">
        <v>26429</v>
      </c>
      <c r="IY6" s="229">
        <v>81595</v>
      </c>
      <c r="IZ6" s="229">
        <v>67557</v>
      </c>
      <c r="JA6" s="243">
        <v>9944333</v>
      </c>
      <c r="JB6" s="242">
        <v>1152005</v>
      </c>
      <c r="JC6" s="229">
        <v>8384632</v>
      </c>
      <c r="JD6" s="229">
        <v>522799</v>
      </c>
      <c r="JE6" s="229">
        <v>205918</v>
      </c>
      <c r="JF6" s="229">
        <v>116908</v>
      </c>
      <c r="JG6" s="229">
        <v>124474</v>
      </c>
      <c r="JH6" s="229">
        <v>53266</v>
      </c>
      <c r="JI6" s="229">
        <v>71455</v>
      </c>
      <c r="JJ6" s="229">
        <v>116230</v>
      </c>
      <c r="JK6" s="243">
        <v>10747687</v>
      </c>
      <c r="JL6" s="242">
        <v>990415</v>
      </c>
      <c r="JM6" s="229">
        <v>9689955</v>
      </c>
      <c r="JN6" s="229">
        <v>266009</v>
      </c>
      <c r="JO6" s="229">
        <v>93464</v>
      </c>
      <c r="JP6" s="229">
        <v>62566</v>
      </c>
      <c r="JQ6" s="229">
        <v>79637</v>
      </c>
      <c r="JR6" s="229">
        <v>20116</v>
      </c>
      <c r="JS6" s="229">
        <v>40097</v>
      </c>
      <c r="JT6" s="229">
        <v>116635</v>
      </c>
      <c r="JU6" s="243">
        <v>11358894</v>
      </c>
      <c r="JV6" s="242">
        <v>1146894</v>
      </c>
      <c r="JW6" s="229">
        <v>9630347</v>
      </c>
      <c r="JX6" s="229">
        <v>321120</v>
      </c>
      <c r="JY6" s="229">
        <v>108692</v>
      </c>
      <c r="JZ6" s="229">
        <v>81742</v>
      </c>
      <c r="KA6" s="229">
        <v>93006</v>
      </c>
      <c r="KB6" s="229">
        <v>22878</v>
      </c>
      <c r="KC6" s="229">
        <v>27073</v>
      </c>
      <c r="KD6" s="229">
        <v>155937</v>
      </c>
      <c r="KE6" s="243">
        <v>11587689</v>
      </c>
      <c r="KF6" s="242">
        <v>1194102</v>
      </c>
      <c r="KG6" s="229">
        <v>10453345</v>
      </c>
      <c r="KH6" s="229">
        <v>205123</v>
      </c>
      <c r="KI6" s="229">
        <v>97563</v>
      </c>
      <c r="KJ6" s="229">
        <v>61126</v>
      </c>
      <c r="KK6" s="229">
        <v>65109</v>
      </c>
      <c r="KL6" s="229">
        <v>39061</v>
      </c>
      <c r="KM6" s="229">
        <v>69460</v>
      </c>
      <c r="KN6" s="229">
        <v>126884</v>
      </c>
      <c r="KO6" s="243">
        <v>12311773</v>
      </c>
      <c r="KP6" s="242">
        <v>1138522</v>
      </c>
      <c r="KQ6" s="229">
        <v>11555497</v>
      </c>
      <c r="KR6" s="229">
        <v>282841</v>
      </c>
      <c r="KS6" s="229">
        <v>111160</v>
      </c>
      <c r="KT6" s="229">
        <v>90785</v>
      </c>
      <c r="KU6" s="229">
        <v>81317</v>
      </c>
      <c r="KV6" s="229">
        <v>18982</v>
      </c>
      <c r="KW6" s="229">
        <v>43873</v>
      </c>
      <c r="KX6" s="229">
        <v>156218</v>
      </c>
      <c r="KY6" s="243">
        <v>13479195</v>
      </c>
      <c r="KZ6" s="242">
        <v>1257576</v>
      </c>
      <c r="LA6" s="229">
        <v>11445319</v>
      </c>
      <c r="LB6" s="229">
        <v>438263</v>
      </c>
      <c r="LC6" s="229">
        <v>117539</v>
      </c>
      <c r="LD6" s="229">
        <v>190715</v>
      </c>
      <c r="LE6" s="229">
        <v>30004</v>
      </c>
      <c r="LF6" s="229">
        <v>24480</v>
      </c>
      <c r="LG6" s="229">
        <v>44093</v>
      </c>
      <c r="LH6" s="229">
        <v>153199</v>
      </c>
      <c r="LI6" s="243">
        <v>13701188</v>
      </c>
    </row>
    <row r="7" spans="1:321" s="38" customFormat="1">
      <c r="A7" s="134" t="s">
        <v>686</v>
      </c>
      <c r="B7" s="242">
        <v>1434034</v>
      </c>
      <c r="C7" s="229">
        <v>1460884</v>
      </c>
      <c r="D7" s="229">
        <v>443953</v>
      </c>
      <c r="E7" s="229">
        <v>220366</v>
      </c>
      <c r="F7" s="229">
        <v>72844</v>
      </c>
      <c r="G7" s="229">
        <v>44366</v>
      </c>
      <c r="H7" s="229">
        <v>10159</v>
      </c>
      <c r="I7" s="229">
        <v>6507</v>
      </c>
      <c r="J7" s="229">
        <v>99743</v>
      </c>
      <c r="K7" s="243">
        <v>3792856</v>
      </c>
      <c r="L7" s="242">
        <v>1476738</v>
      </c>
      <c r="M7" s="229">
        <v>1452541</v>
      </c>
      <c r="N7" s="229">
        <v>423832</v>
      </c>
      <c r="O7" s="229">
        <v>200832</v>
      </c>
      <c r="P7" s="229">
        <v>62129</v>
      </c>
      <c r="Q7" s="229">
        <v>43889</v>
      </c>
      <c r="R7" s="229">
        <v>10495</v>
      </c>
      <c r="S7" s="229">
        <v>8235</v>
      </c>
      <c r="T7" s="229">
        <v>102189</v>
      </c>
      <c r="U7" s="243">
        <v>3780880</v>
      </c>
      <c r="V7" s="242">
        <v>1446465</v>
      </c>
      <c r="W7" s="229">
        <v>1501900</v>
      </c>
      <c r="X7" s="229">
        <v>311999</v>
      </c>
      <c r="Y7" s="229">
        <v>309383</v>
      </c>
      <c r="Z7" s="229">
        <v>38991</v>
      </c>
      <c r="AA7" s="229">
        <v>40971</v>
      </c>
      <c r="AB7" s="229">
        <v>6266</v>
      </c>
      <c r="AC7" s="229">
        <v>5935</v>
      </c>
      <c r="AD7" s="229">
        <v>108604</v>
      </c>
      <c r="AE7" s="243">
        <v>3770514</v>
      </c>
      <c r="AF7" s="242">
        <v>1319344</v>
      </c>
      <c r="AG7" s="229">
        <v>1838233</v>
      </c>
      <c r="AH7" s="229">
        <v>203631</v>
      </c>
      <c r="AI7" s="229">
        <v>198459</v>
      </c>
      <c r="AJ7" s="229">
        <v>53379</v>
      </c>
      <c r="AK7" s="229">
        <v>54420</v>
      </c>
      <c r="AL7" s="229">
        <v>16964</v>
      </c>
      <c r="AM7" s="229">
        <v>5633</v>
      </c>
      <c r="AN7" s="229">
        <v>102700</v>
      </c>
      <c r="AO7" s="243">
        <v>3792763</v>
      </c>
      <c r="AP7" s="242">
        <v>1311052</v>
      </c>
      <c r="AQ7" s="229">
        <v>1843276</v>
      </c>
      <c r="AR7" s="229">
        <v>257801</v>
      </c>
      <c r="AS7" s="229">
        <v>82770</v>
      </c>
      <c r="AT7" s="229">
        <v>69689</v>
      </c>
      <c r="AU7" s="229">
        <v>190843</v>
      </c>
      <c r="AV7" s="229">
        <v>14928</v>
      </c>
      <c r="AW7" s="229">
        <v>3980</v>
      </c>
      <c r="AX7" s="229">
        <v>100303</v>
      </c>
      <c r="AY7" s="243">
        <v>3874642</v>
      </c>
      <c r="AZ7" s="242">
        <v>1196177</v>
      </c>
      <c r="BA7" s="229">
        <v>1901277</v>
      </c>
      <c r="BB7" s="229">
        <v>338314</v>
      </c>
      <c r="BC7" s="229">
        <v>86744</v>
      </c>
      <c r="BD7" s="229">
        <v>97279</v>
      </c>
      <c r="BE7" s="229">
        <v>197765</v>
      </c>
      <c r="BF7" s="229">
        <v>11755</v>
      </c>
      <c r="BG7" s="229">
        <v>15323</v>
      </c>
      <c r="BH7" s="229">
        <v>97766</v>
      </c>
      <c r="BI7" s="243">
        <v>3942400</v>
      </c>
      <c r="BJ7" s="242">
        <v>1247273</v>
      </c>
      <c r="BK7" s="229">
        <v>1858402</v>
      </c>
      <c r="BL7" s="229">
        <v>396038</v>
      </c>
      <c r="BM7" s="229">
        <v>88268</v>
      </c>
      <c r="BN7" s="229">
        <v>79799</v>
      </c>
      <c r="BO7" s="229">
        <v>229135</v>
      </c>
      <c r="BP7" s="229">
        <v>11509</v>
      </c>
      <c r="BQ7" s="229">
        <v>4342</v>
      </c>
      <c r="BR7" s="229">
        <v>101723</v>
      </c>
      <c r="BS7" s="243">
        <v>4016489</v>
      </c>
      <c r="BT7" s="242">
        <v>2687914</v>
      </c>
      <c r="BU7" s="229">
        <v>702689</v>
      </c>
      <c r="BV7" s="229">
        <v>222372</v>
      </c>
      <c r="BW7" s="229">
        <v>116774</v>
      </c>
      <c r="BX7" s="229">
        <v>110379</v>
      </c>
      <c r="BY7" s="229">
        <v>150557</v>
      </c>
      <c r="BZ7" s="229">
        <v>52918</v>
      </c>
      <c r="CA7" s="229">
        <v>17587</v>
      </c>
      <c r="CB7" s="229">
        <v>23074</v>
      </c>
      <c r="CC7" s="243">
        <v>4084264</v>
      </c>
      <c r="CD7" s="242">
        <v>2743417</v>
      </c>
      <c r="CE7" s="229">
        <v>616491</v>
      </c>
      <c r="CF7" s="229">
        <v>297717</v>
      </c>
      <c r="CG7" s="229">
        <v>121824</v>
      </c>
      <c r="CH7" s="229">
        <v>110408</v>
      </c>
      <c r="CI7" s="229">
        <v>154737</v>
      </c>
      <c r="CJ7" s="229">
        <v>32827</v>
      </c>
      <c r="CK7" s="229">
        <v>41045</v>
      </c>
      <c r="CL7" s="229">
        <v>22725</v>
      </c>
      <c r="CM7" s="243">
        <v>4141191</v>
      </c>
      <c r="CN7" s="242">
        <v>2763936</v>
      </c>
      <c r="CO7" s="229">
        <v>630687</v>
      </c>
      <c r="CP7" s="229">
        <v>303177</v>
      </c>
      <c r="CQ7" s="229">
        <v>112532</v>
      </c>
      <c r="CR7" s="229">
        <v>85922</v>
      </c>
      <c r="CS7" s="229">
        <v>188823</v>
      </c>
      <c r="CT7" s="229">
        <v>35531</v>
      </c>
      <c r="CU7" s="229">
        <v>12951</v>
      </c>
      <c r="CV7" s="229">
        <v>50565</v>
      </c>
      <c r="CW7" s="243">
        <v>4184124</v>
      </c>
      <c r="CX7" s="242">
        <v>2805294</v>
      </c>
      <c r="CY7" s="229">
        <v>626545</v>
      </c>
      <c r="CZ7" s="229">
        <v>257777</v>
      </c>
      <c r="DA7" s="229">
        <v>117943</v>
      </c>
      <c r="DB7" s="229">
        <v>154867</v>
      </c>
      <c r="DC7" s="229">
        <v>872</v>
      </c>
      <c r="DD7" s="229">
        <v>47166</v>
      </c>
      <c r="DE7" s="229">
        <v>14113</v>
      </c>
      <c r="DF7" s="229">
        <v>48494</v>
      </c>
      <c r="DG7" s="243">
        <v>4073071</v>
      </c>
      <c r="DH7" s="242">
        <v>2834739</v>
      </c>
      <c r="DI7" s="229">
        <v>644508</v>
      </c>
      <c r="DJ7" s="229">
        <v>245136</v>
      </c>
      <c r="DK7" s="229">
        <v>123221</v>
      </c>
      <c r="DL7" s="229">
        <v>84927</v>
      </c>
      <c r="DM7" s="229">
        <v>2171</v>
      </c>
      <c r="DN7" s="229">
        <v>46079</v>
      </c>
      <c r="DO7" s="229">
        <v>74776</v>
      </c>
      <c r="DP7" s="229">
        <v>49001</v>
      </c>
      <c r="DQ7" s="243">
        <v>4104558</v>
      </c>
      <c r="DR7" s="242">
        <v>2903681</v>
      </c>
      <c r="DS7" s="229">
        <v>603391</v>
      </c>
      <c r="DT7" s="229">
        <v>252542</v>
      </c>
      <c r="DU7" s="229">
        <v>103803</v>
      </c>
      <c r="DV7" s="229">
        <v>92310</v>
      </c>
      <c r="DW7" s="229">
        <v>4954</v>
      </c>
      <c r="DX7" s="229">
        <v>47487</v>
      </c>
      <c r="DY7" s="229">
        <v>705</v>
      </c>
      <c r="DZ7" s="229">
        <v>106289</v>
      </c>
      <c r="EA7" s="243">
        <v>4115162</v>
      </c>
      <c r="EB7" s="242">
        <v>2884785</v>
      </c>
      <c r="EC7" s="229">
        <v>685444</v>
      </c>
      <c r="ED7" s="229">
        <v>224491</v>
      </c>
      <c r="EE7" s="229">
        <v>92043</v>
      </c>
      <c r="EF7" s="229">
        <v>65907</v>
      </c>
      <c r="EG7" s="229">
        <v>20162</v>
      </c>
      <c r="EH7" s="229">
        <v>903</v>
      </c>
      <c r="EI7" s="229">
        <v>4538</v>
      </c>
      <c r="EJ7" s="229">
        <v>151118</v>
      </c>
      <c r="EK7" s="243">
        <v>4129391</v>
      </c>
      <c r="EL7" s="242">
        <v>2853217</v>
      </c>
      <c r="EM7" s="229">
        <v>717776</v>
      </c>
      <c r="EN7" s="229">
        <v>115855</v>
      </c>
      <c r="EO7" s="229">
        <v>208653</v>
      </c>
      <c r="EP7" s="229">
        <v>59235</v>
      </c>
      <c r="EQ7" s="229">
        <v>3810</v>
      </c>
      <c r="ER7" s="229">
        <v>2959</v>
      </c>
      <c r="ES7" s="229">
        <v>66808</v>
      </c>
      <c r="ET7" s="229">
        <v>79958</v>
      </c>
      <c r="EU7" s="243">
        <v>4108271</v>
      </c>
      <c r="EV7" s="242">
        <v>3130694</v>
      </c>
      <c r="EW7" s="229">
        <v>475051</v>
      </c>
      <c r="EX7" s="229">
        <v>84872</v>
      </c>
      <c r="EY7" s="229">
        <v>214621</v>
      </c>
      <c r="EZ7" s="229">
        <v>63773</v>
      </c>
      <c r="FA7" s="229">
        <v>830</v>
      </c>
      <c r="FB7" s="229">
        <v>779</v>
      </c>
      <c r="FC7" s="229">
        <v>74162</v>
      </c>
      <c r="FD7" s="229">
        <v>67501</v>
      </c>
      <c r="FE7" s="243">
        <v>4112283</v>
      </c>
      <c r="FF7" s="242">
        <v>2983362</v>
      </c>
      <c r="FG7" s="229">
        <v>587667</v>
      </c>
      <c r="FH7" s="229">
        <v>198382</v>
      </c>
      <c r="FI7" s="229">
        <v>172735</v>
      </c>
      <c r="FJ7" s="229">
        <v>18316</v>
      </c>
      <c r="FK7" s="229">
        <v>6426</v>
      </c>
      <c r="FL7" s="229">
        <v>906</v>
      </c>
      <c r="FM7" s="229">
        <v>73557</v>
      </c>
      <c r="FN7" s="229">
        <v>51141</v>
      </c>
      <c r="FO7" s="243">
        <v>4092492</v>
      </c>
      <c r="FP7" s="242">
        <v>2933519</v>
      </c>
      <c r="FQ7" s="229">
        <v>627726</v>
      </c>
      <c r="FR7" s="229">
        <v>212578</v>
      </c>
      <c r="FS7" s="229">
        <v>166685</v>
      </c>
      <c r="FT7" s="229">
        <v>4656</v>
      </c>
      <c r="FU7" s="229">
        <v>3519</v>
      </c>
      <c r="FV7" s="229">
        <v>6768</v>
      </c>
      <c r="FW7" s="229">
        <v>106988</v>
      </c>
      <c r="FX7" s="229">
        <v>3925</v>
      </c>
      <c r="FY7" s="243">
        <v>4066364</v>
      </c>
      <c r="FZ7" s="242">
        <v>2867822</v>
      </c>
      <c r="GA7" s="229">
        <v>685059</v>
      </c>
      <c r="GB7" s="229">
        <v>231067</v>
      </c>
      <c r="GC7" s="229">
        <v>134681</v>
      </c>
      <c r="GD7" s="229">
        <v>3905</v>
      </c>
      <c r="GE7" s="229">
        <v>1006</v>
      </c>
      <c r="GF7" s="229">
        <v>3004</v>
      </c>
      <c r="GG7" s="229">
        <v>98844</v>
      </c>
      <c r="GH7" s="229">
        <v>6604</v>
      </c>
      <c r="GI7" s="243">
        <v>4031992</v>
      </c>
      <c r="GJ7" s="242">
        <v>3236380</v>
      </c>
      <c r="GK7" s="229">
        <v>664711</v>
      </c>
      <c r="GL7" s="229">
        <v>247518</v>
      </c>
      <c r="GM7" s="229">
        <v>51243</v>
      </c>
      <c r="GN7" s="229">
        <v>6280</v>
      </c>
      <c r="GO7" s="229">
        <v>2377</v>
      </c>
      <c r="GP7" s="229">
        <v>752</v>
      </c>
      <c r="GQ7" s="229">
        <v>26918</v>
      </c>
      <c r="GR7" s="229">
        <v>74054</v>
      </c>
      <c r="GS7" s="243">
        <v>4310233</v>
      </c>
      <c r="GT7" s="242">
        <v>3432987</v>
      </c>
      <c r="GU7" s="229">
        <v>699413</v>
      </c>
      <c r="GV7" s="229">
        <v>273986</v>
      </c>
      <c r="GW7" s="229">
        <v>57272</v>
      </c>
      <c r="GX7" s="229">
        <v>5646</v>
      </c>
      <c r="GY7" s="229">
        <v>2502</v>
      </c>
      <c r="GZ7" s="229">
        <v>1156</v>
      </c>
      <c r="HA7" s="229">
        <v>25712</v>
      </c>
      <c r="HB7" s="229">
        <v>67558</v>
      </c>
      <c r="HC7" s="243">
        <v>4566232</v>
      </c>
      <c r="HD7" s="242">
        <v>3724269</v>
      </c>
      <c r="HE7" s="229">
        <v>759103</v>
      </c>
      <c r="HF7" s="229">
        <v>232552</v>
      </c>
      <c r="HG7" s="229">
        <v>68663</v>
      </c>
      <c r="HH7" s="229">
        <v>9615</v>
      </c>
      <c r="HI7" s="229">
        <v>1521</v>
      </c>
      <c r="HJ7" s="229">
        <v>372</v>
      </c>
      <c r="HK7" s="229">
        <v>24637</v>
      </c>
      <c r="HL7" s="229">
        <v>2850</v>
      </c>
      <c r="HM7" s="243">
        <v>4823582</v>
      </c>
      <c r="HN7" s="267">
        <v>3916357</v>
      </c>
      <c r="HO7" s="266">
        <v>782227</v>
      </c>
      <c r="HP7" s="266">
        <v>232872</v>
      </c>
      <c r="HQ7" s="266">
        <v>68613</v>
      </c>
      <c r="HR7" s="266">
        <v>8159</v>
      </c>
      <c r="HS7" s="266">
        <v>2031</v>
      </c>
      <c r="HT7" s="266">
        <v>665</v>
      </c>
      <c r="HU7" s="266">
        <v>12714</v>
      </c>
      <c r="HV7" s="266">
        <v>1993</v>
      </c>
      <c r="HW7" s="268">
        <v>5025631</v>
      </c>
      <c r="HX7" s="242">
        <v>3881717</v>
      </c>
      <c r="HY7" s="229">
        <v>914360</v>
      </c>
      <c r="HZ7" s="229">
        <v>251942</v>
      </c>
      <c r="IA7" s="229">
        <v>70756</v>
      </c>
      <c r="IB7" s="229">
        <v>9684</v>
      </c>
      <c r="IC7" s="229">
        <v>1160</v>
      </c>
      <c r="ID7" s="229">
        <v>1525</v>
      </c>
      <c r="IE7" s="229">
        <v>1064</v>
      </c>
      <c r="IF7" s="229">
        <v>205</v>
      </c>
      <c r="IG7" s="243">
        <v>5132413</v>
      </c>
      <c r="IH7" s="242">
        <v>4087672</v>
      </c>
      <c r="II7" s="229">
        <v>863384</v>
      </c>
      <c r="IJ7" s="229">
        <v>215365</v>
      </c>
      <c r="IK7" s="229">
        <v>58372</v>
      </c>
      <c r="IL7" s="229">
        <v>8540</v>
      </c>
      <c r="IM7" s="229">
        <v>3765</v>
      </c>
      <c r="IN7" s="229">
        <v>385</v>
      </c>
      <c r="IO7" s="229">
        <v>680</v>
      </c>
      <c r="IP7" s="229">
        <v>1503</v>
      </c>
      <c r="IQ7" s="243">
        <v>5239666</v>
      </c>
      <c r="IR7" s="242">
        <v>4237411</v>
      </c>
      <c r="IS7" s="229">
        <v>894109</v>
      </c>
      <c r="IT7" s="229">
        <v>225257</v>
      </c>
      <c r="IU7" s="229">
        <v>60708</v>
      </c>
      <c r="IV7" s="229">
        <v>22883</v>
      </c>
      <c r="IW7" s="229">
        <v>2220</v>
      </c>
      <c r="IX7" s="229">
        <v>3404</v>
      </c>
      <c r="IY7" s="229">
        <v>622</v>
      </c>
      <c r="IZ7" s="229">
        <v>1584</v>
      </c>
      <c r="JA7" s="243">
        <v>5448198</v>
      </c>
      <c r="JB7" s="242">
        <v>4386367</v>
      </c>
      <c r="JC7" s="229">
        <v>1014033</v>
      </c>
      <c r="JD7" s="229">
        <v>245765</v>
      </c>
      <c r="JE7" s="229">
        <v>68907</v>
      </c>
      <c r="JF7" s="229">
        <v>6667</v>
      </c>
      <c r="JG7" s="229">
        <v>1684</v>
      </c>
      <c r="JH7" s="229">
        <v>1559</v>
      </c>
      <c r="JI7" s="229">
        <v>1688</v>
      </c>
      <c r="JJ7" s="229">
        <v>1214</v>
      </c>
      <c r="JK7" s="243">
        <v>5727884</v>
      </c>
      <c r="JL7" s="242">
        <v>4606181</v>
      </c>
      <c r="JM7" s="229">
        <v>1035728</v>
      </c>
      <c r="JN7" s="229">
        <v>225652</v>
      </c>
      <c r="JO7" s="229">
        <v>75631</v>
      </c>
      <c r="JP7" s="229">
        <v>6462</v>
      </c>
      <c r="JQ7" s="229">
        <v>2632</v>
      </c>
      <c r="JR7" s="229">
        <v>635</v>
      </c>
      <c r="JS7" s="229">
        <v>679</v>
      </c>
      <c r="JT7" s="229">
        <v>2424</v>
      </c>
      <c r="JU7" s="243">
        <v>5956024</v>
      </c>
      <c r="JV7" s="242">
        <v>4609402</v>
      </c>
      <c r="JW7" s="229">
        <v>1111323</v>
      </c>
      <c r="JX7" s="229">
        <v>240179</v>
      </c>
      <c r="JY7" s="229">
        <v>79552</v>
      </c>
      <c r="JZ7" s="229">
        <v>13826</v>
      </c>
      <c r="KA7" s="229">
        <v>3958</v>
      </c>
      <c r="KB7" s="229">
        <v>2914</v>
      </c>
      <c r="KC7" s="229">
        <v>116</v>
      </c>
      <c r="KD7" s="229">
        <v>2614</v>
      </c>
      <c r="KE7" s="243">
        <v>6063884</v>
      </c>
      <c r="KF7" s="242">
        <v>4708194</v>
      </c>
      <c r="KG7" s="229">
        <v>1191985</v>
      </c>
      <c r="KH7" s="229">
        <v>197372</v>
      </c>
      <c r="KI7" s="229">
        <v>72992</v>
      </c>
      <c r="KJ7" s="229">
        <v>12324</v>
      </c>
      <c r="KK7" s="229">
        <v>4724</v>
      </c>
      <c r="KL7" s="229">
        <v>2592</v>
      </c>
      <c r="KM7" s="229">
        <v>1533</v>
      </c>
      <c r="KN7" s="229">
        <v>1320</v>
      </c>
      <c r="KO7" s="243">
        <v>6193036</v>
      </c>
      <c r="KP7" s="242">
        <v>4746750</v>
      </c>
      <c r="KQ7" s="229">
        <v>1329108</v>
      </c>
      <c r="KR7" s="229">
        <v>223539</v>
      </c>
      <c r="KS7" s="229">
        <v>53742</v>
      </c>
      <c r="KT7" s="229">
        <v>9408</v>
      </c>
      <c r="KU7" s="229">
        <v>1812</v>
      </c>
      <c r="KV7" s="229">
        <v>3024</v>
      </c>
      <c r="KW7" s="229">
        <v>953</v>
      </c>
      <c r="KX7" s="229">
        <v>1960</v>
      </c>
      <c r="KY7" s="243">
        <v>6370296</v>
      </c>
      <c r="KZ7" s="242">
        <v>4838070</v>
      </c>
      <c r="LA7" s="229">
        <v>1389668</v>
      </c>
      <c r="LB7" s="229">
        <v>229929</v>
      </c>
      <c r="LC7" s="229">
        <v>72553</v>
      </c>
      <c r="LD7" s="229">
        <v>7653</v>
      </c>
      <c r="LE7" s="229">
        <v>1558</v>
      </c>
      <c r="LF7" s="229">
        <v>1513</v>
      </c>
      <c r="LG7" s="229">
        <v>927</v>
      </c>
      <c r="LH7" s="229">
        <v>3084</v>
      </c>
      <c r="LI7" s="243">
        <v>6544955</v>
      </c>
    </row>
    <row r="8" spans="1:321" s="64" customFormat="1">
      <c r="A8" s="134" t="s">
        <v>687</v>
      </c>
      <c r="B8" s="242">
        <v>26569</v>
      </c>
      <c r="C8" s="229">
        <v>12967</v>
      </c>
      <c r="D8" s="229">
        <v>2400</v>
      </c>
      <c r="E8" s="229">
        <v>440</v>
      </c>
      <c r="F8" s="229">
        <v>15</v>
      </c>
      <c r="G8" s="229" t="s">
        <v>313</v>
      </c>
      <c r="H8" s="229" t="s">
        <v>313</v>
      </c>
      <c r="I8" s="229" t="s">
        <v>313</v>
      </c>
      <c r="J8" s="229">
        <v>383</v>
      </c>
      <c r="K8" s="243">
        <v>42774</v>
      </c>
      <c r="L8" s="242">
        <v>12204</v>
      </c>
      <c r="M8" s="229">
        <v>25309</v>
      </c>
      <c r="N8" s="229">
        <v>1998</v>
      </c>
      <c r="O8" s="229">
        <v>391</v>
      </c>
      <c r="P8" s="229">
        <v>37</v>
      </c>
      <c r="Q8" s="229" t="s">
        <v>313</v>
      </c>
      <c r="R8" s="229">
        <v>57</v>
      </c>
      <c r="S8" s="229" t="s">
        <v>313</v>
      </c>
      <c r="T8" s="229">
        <v>244</v>
      </c>
      <c r="U8" s="243">
        <v>40240</v>
      </c>
      <c r="V8" s="242">
        <v>11592</v>
      </c>
      <c r="W8" s="229">
        <v>23952</v>
      </c>
      <c r="X8" s="229">
        <v>1671</v>
      </c>
      <c r="Y8" s="229">
        <v>458</v>
      </c>
      <c r="Z8" s="229">
        <v>33</v>
      </c>
      <c r="AA8" s="229" t="s">
        <v>313</v>
      </c>
      <c r="AB8" s="229" t="s">
        <v>313</v>
      </c>
      <c r="AC8" s="229">
        <v>92</v>
      </c>
      <c r="AD8" s="229">
        <v>290</v>
      </c>
      <c r="AE8" s="243">
        <v>38088</v>
      </c>
      <c r="AF8" s="242">
        <v>9418</v>
      </c>
      <c r="AG8" s="229">
        <v>24612</v>
      </c>
      <c r="AH8" s="229">
        <v>1527</v>
      </c>
      <c r="AI8" s="229">
        <v>209</v>
      </c>
      <c r="AJ8" s="229" t="s">
        <v>313</v>
      </c>
      <c r="AK8" s="229" t="s">
        <v>313</v>
      </c>
      <c r="AL8" s="229">
        <v>11</v>
      </c>
      <c r="AM8" s="229" t="s">
        <v>313</v>
      </c>
      <c r="AN8" s="229">
        <v>322</v>
      </c>
      <c r="AO8" s="243">
        <v>36099</v>
      </c>
      <c r="AP8" s="242">
        <v>7776</v>
      </c>
      <c r="AQ8" s="229">
        <v>23360</v>
      </c>
      <c r="AR8" s="229">
        <v>1870</v>
      </c>
      <c r="AS8" s="229">
        <v>371</v>
      </c>
      <c r="AT8" s="229">
        <v>51</v>
      </c>
      <c r="AU8" s="229">
        <v>66</v>
      </c>
      <c r="AV8" s="229" t="s">
        <v>313</v>
      </c>
      <c r="AW8" s="229" t="s">
        <v>313</v>
      </c>
      <c r="AX8" s="229">
        <v>321</v>
      </c>
      <c r="AY8" s="243">
        <v>33815</v>
      </c>
      <c r="AZ8" s="242">
        <v>6110</v>
      </c>
      <c r="BA8" s="229">
        <v>22203</v>
      </c>
      <c r="BB8" s="229">
        <v>2310</v>
      </c>
      <c r="BC8" s="229">
        <v>823</v>
      </c>
      <c r="BD8" s="229">
        <v>29</v>
      </c>
      <c r="BE8" s="229" t="s">
        <v>313</v>
      </c>
      <c r="BF8" s="229" t="s">
        <v>313</v>
      </c>
      <c r="BG8" s="229" t="s">
        <v>313</v>
      </c>
      <c r="BH8" s="229">
        <v>310</v>
      </c>
      <c r="BI8" s="243">
        <v>31785</v>
      </c>
      <c r="BJ8" s="242">
        <v>5526</v>
      </c>
      <c r="BK8" s="229">
        <v>21280</v>
      </c>
      <c r="BL8" s="229">
        <v>1917</v>
      </c>
      <c r="BM8" s="229">
        <v>663</v>
      </c>
      <c r="BN8" s="229">
        <v>121</v>
      </c>
      <c r="BO8" s="229">
        <v>62</v>
      </c>
      <c r="BP8" s="229" t="s">
        <v>313</v>
      </c>
      <c r="BQ8" s="229" t="s">
        <v>313</v>
      </c>
      <c r="BR8" s="229">
        <v>301</v>
      </c>
      <c r="BS8" s="243">
        <v>29870</v>
      </c>
      <c r="BT8" s="242">
        <v>19693</v>
      </c>
      <c r="BU8" s="229">
        <v>7734</v>
      </c>
      <c r="BV8" s="229">
        <v>275</v>
      </c>
      <c r="BW8" s="229">
        <v>511</v>
      </c>
      <c r="BX8" s="229">
        <v>178</v>
      </c>
      <c r="BY8" s="229" t="s">
        <v>313</v>
      </c>
      <c r="BZ8" s="229" t="s">
        <v>313</v>
      </c>
      <c r="CA8" s="229" t="s">
        <v>313</v>
      </c>
      <c r="CB8" s="229" t="s">
        <v>313</v>
      </c>
      <c r="CC8" s="243">
        <v>28391</v>
      </c>
      <c r="CD8" s="242">
        <v>18994</v>
      </c>
      <c r="CE8" s="229">
        <v>6796</v>
      </c>
      <c r="CF8" s="229">
        <v>268</v>
      </c>
      <c r="CG8" s="229">
        <v>475</v>
      </c>
      <c r="CH8" s="229">
        <v>202</v>
      </c>
      <c r="CI8" s="229" t="s">
        <v>313</v>
      </c>
      <c r="CJ8" s="229" t="s">
        <v>313</v>
      </c>
      <c r="CK8" s="229" t="s">
        <v>313</v>
      </c>
      <c r="CL8" s="229" t="s">
        <v>313</v>
      </c>
      <c r="CM8" s="243">
        <v>26735</v>
      </c>
      <c r="CN8" s="242">
        <v>17592</v>
      </c>
      <c r="CO8" s="229">
        <v>6627</v>
      </c>
      <c r="CP8" s="229">
        <v>341</v>
      </c>
      <c r="CQ8" s="229">
        <v>365</v>
      </c>
      <c r="CR8" s="229">
        <v>269</v>
      </c>
      <c r="CS8" s="229" t="s">
        <v>313</v>
      </c>
      <c r="CT8" s="229" t="s">
        <v>313</v>
      </c>
      <c r="CU8" s="229" t="s">
        <v>313</v>
      </c>
      <c r="CV8" s="229" t="s">
        <v>313</v>
      </c>
      <c r="CW8" s="243">
        <v>25194</v>
      </c>
      <c r="CX8" s="242">
        <v>16425</v>
      </c>
      <c r="CY8" s="229">
        <v>6448</v>
      </c>
      <c r="CZ8" s="229">
        <v>240</v>
      </c>
      <c r="DA8" s="229">
        <v>399</v>
      </c>
      <c r="DB8" s="229">
        <v>247</v>
      </c>
      <c r="DC8" s="229" t="s">
        <v>313</v>
      </c>
      <c r="DD8" s="229" t="s">
        <v>313</v>
      </c>
      <c r="DE8" s="229" t="s">
        <v>313</v>
      </c>
      <c r="DF8" s="229" t="s">
        <v>313</v>
      </c>
      <c r="DG8" s="243">
        <v>23759</v>
      </c>
      <c r="DH8" s="242">
        <v>16054</v>
      </c>
      <c r="DI8" s="229">
        <v>5399</v>
      </c>
      <c r="DJ8" s="229">
        <v>287</v>
      </c>
      <c r="DK8" s="229">
        <v>391</v>
      </c>
      <c r="DL8" s="229">
        <v>174</v>
      </c>
      <c r="DM8" s="229" t="s">
        <v>313</v>
      </c>
      <c r="DN8" s="229" t="s">
        <v>313</v>
      </c>
      <c r="DO8" s="229" t="s">
        <v>313</v>
      </c>
      <c r="DP8" s="229" t="s">
        <v>313</v>
      </c>
      <c r="DQ8" s="243">
        <v>22305</v>
      </c>
      <c r="DR8" s="242">
        <v>14166</v>
      </c>
      <c r="DS8" s="229">
        <v>5621</v>
      </c>
      <c r="DT8" s="229">
        <v>248</v>
      </c>
      <c r="DU8" s="229">
        <v>358</v>
      </c>
      <c r="DV8" s="229">
        <v>167</v>
      </c>
      <c r="DW8" s="229" t="s">
        <v>313</v>
      </c>
      <c r="DX8" s="229" t="s">
        <v>313</v>
      </c>
      <c r="DY8" s="229" t="s">
        <v>313</v>
      </c>
      <c r="DZ8" s="229" t="s">
        <v>313</v>
      </c>
      <c r="EA8" s="243">
        <v>20560</v>
      </c>
      <c r="EB8" s="242">
        <v>12971</v>
      </c>
      <c r="EC8" s="229">
        <v>5786</v>
      </c>
      <c r="ED8" s="229">
        <v>251</v>
      </c>
      <c r="EE8" s="229">
        <v>249</v>
      </c>
      <c r="EF8" s="229">
        <v>159</v>
      </c>
      <c r="EG8" s="229" t="s">
        <v>313</v>
      </c>
      <c r="EH8" s="229" t="s">
        <v>313</v>
      </c>
      <c r="EI8" s="229" t="s">
        <v>313</v>
      </c>
      <c r="EJ8" s="229" t="s">
        <v>313</v>
      </c>
      <c r="EK8" s="243">
        <v>19416</v>
      </c>
      <c r="EL8" s="242">
        <v>9247</v>
      </c>
      <c r="EM8" s="229">
        <v>4926</v>
      </c>
      <c r="EN8" s="229">
        <v>207</v>
      </c>
      <c r="EO8" s="229">
        <v>210</v>
      </c>
      <c r="EP8" s="229">
        <v>79</v>
      </c>
      <c r="EQ8" s="229" t="s">
        <v>313</v>
      </c>
      <c r="ER8" s="229" t="s">
        <v>313</v>
      </c>
      <c r="ES8" s="229" t="s">
        <v>313</v>
      </c>
      <c r="ET8" s="229" t="s">
        <v>313</v>
      </c>
      <c r="EU8" s="243">
        <v>14669</v>
      </c>
      <c r="EV8" s="242">
        <v>9025</v>
      </c>
      <c r="EW8" s="229">
        <v>3814</v>
      </c>
      <c r="EX8" s="229">
        <v>198</v>
      </c>
      <c r="EY8" s="229">
        <v>170</v>
      </c>
      <c r="EZ8" s="229">
        <v>73</v>
      </c>
      <c r="FA8" s="229" t="s">
        <v>313</v>
      </c>
      <c r="FB8" s="229" t="s">
        <v>313</v>
      </c>
      <c r="FC8" s="229" t="s">
        <v>313</v>
      </c>
      <c r="FD8" s="229" t="s">
        <v>313</v>
      </c>
      <c r="FE8" s="243">
        <v>13280</v>
      </c>
      <c r="FF8" s="242">
        <v>7922</v>
      </c>
      <c r="FG8" s="229">
        <v>4140</v>
      </c>
      <c r="FH8" s="229">
        <v>239</v>
      </c>
      <c r="FI8" s="229">
        <v>83</v>
      </c>
      <c r="FJ8" s="229" t="s">
        <v>313</v>
      </c>
      <c r="FK8" s="229" t="s">
        <v>313</v>
      </c>
      <c r="FL8" s="229" t="s">
        <v>313</v>
      </c>
      <c r="FM8" s="229" t="s">
        <v>313</v>
      </c>
      <c r="FN8" s="229" t="s">
        <v>313</v>
      </c>
      <c r="FO8" s="243">
        <v>12384</v>
      </c>
      <c r="FP8" s="242">
        <v>6705</v>
      </c>
      <c r="FQ8" s="229">
        <v>4245</v>
      </c>
      <c r="FR8" s="229">
        <v>111</v>
      </c>
      <c r="FS8" s="229">
        <v>151</v>
      </c>
      <c r="FT8" s="229" t="s">
        <v>313</v>
      </c>
      <c r="FU8" s="229" t="s">
        <v>313</v>
      </c>
      <c r="FV8" s="229" t="s">
        <v>313</v>
      </c>
      <c r="FW8" s="229" t="s">
        <v>313</v>
      </c>
      <c r="FX8" s="229" t="s">
        <v>313</v>
      </c>
      <c r="FY8" s="243">
        <v>11212</v>
      </c>
      <c r="FZ8" s="242">
        <v>5887</v>
      </c>
      <c r="GA8" s="229">
        <v>4413</v>
      </c>
      <c r="GB8" s="229">
        <v>158</v>
      </c>
      <c r="GC8" s="229">
        <v>75</v>
      </c>
      <c r="GD8" s="229" t="s">
        <v>313</v>
      </c>
      <c r="GE8" s="229" t="s">
        <v>313</v>
      </c>
      <c r="GF8" s="229" t="s">
        <v>313</v>
      </c>
      <c r="GG8" s="229" t="s">
        <v>313</v>
      </c>
      <c r="GH8" s="229" t="s">
        <v>313</v>
      </c>
      <c r="GI8" s="243">
        <v>10533</v>
      </c>
      <c r="GJ8" s="242">
        <v>5314</v>
      </c>
      <c r="GK8" s="229">
        <v>3991</v>
      </c>
      <c r="GL8" s="229">
        <v>106</v>
      </c>
      <c r="GM8" s="229">
        <v>135</v>
      </c>
      <c r="GN8" s="229" t="s">
        <v>313</v>
      </c>
      <c r="GO8" s="229" t="s">
        <v>313</v>
      </c>
      <c r="GP8" s="229" t="s">
        <v>313</v>
      </c>
      <c r="GQ8" s="229" t="s">
        <v>313</v>
      </c>
      <c r="GR8" s="229" t="s">
        <v>313</v>
      </c>
      <c r="GS8" s="243">
        <v>9546</v>
      </c>
      <c r="GT8" s="242">
        <v>4675</v>
      </c>
      <c r="GU8" s="229">
        <v>4024</v>
      </c>
      <c r="GV8" s="229">
        <v>163</v>
      </c>
      <c r="GW8" s="229">
        <v>62</v>
      </c>
      <c r="GX8" s="229" t="s">
        <v>313</v>
      </c>
      <c r="GY8" s="229" t="s">
        <v>313</v>
      </c>
      <c r="GZ8" s="229" t="s">
        <v>313</v>
      </c>
      <c r="HA8" s="229" t="s">
        <v>313</v>
      </c>
      <c r="HB8" s="229" t="s">
        <v>313</v>
      </c>
      <c r="HC8" s="243">
        <v>8924</v>
      </c>
      <c r="HD8" s="242">
        <v>4346</v>
      </c>
      <c r="HE8" s="229">
        <v>3813</v>
      </c>
      <c r="HF8" s="229">
        <v>113</v>
      </c>
      <c r="HG8" s="229">
        <v>56</v>
      </c>
      <c r="HH8" s="229">
        <v>0</v>
      </c>
      <c r="HI8" s="229">
        <v>0</v>
      </c>
      <c r="HJ8" s="229">
        <v>0</v>
      </c>
      <c r="HK8" s="229">
        <v>0</v>
      </c>
      <c r="HL8" s="229">
        <v>0</v>
      </c>
      <c r="HM8" s="243">
        <v>8328</v>
      </c>
      <c r="HN8" s="267">
        <v>3924</v>
      </c>
      <c r="HO8" s="266">
        <v>3679</v>
      </c>
      <c r="HP8" s="266">
        <v>188</v>
      </c>
      <c r="HQ8" s="266">
        <v>50</v>
      </c>
      <c r="HR8" s="266" t="s">
        <v>313</v>
      </c>
      <c r="HS8" s="266" t="s">
        <v>313</v>
      </c>
      <c r="HT8" s="266" t="s">
        <v>313</v>
      </c>
      <c r="HU8" s="266" t="s">
        <v>313</v>
      </c>
      <c r="HV8" s="266" t="s">
        <v>313</v>
      </c>
      <c r="HW8" s="268">
        <v>7841</v>
      </c>
      <c r="HX8" s="242">
        <v>3588</v>
      </c>
      <c r="HY8" s="229">
        <v>3507</v>
      </c>
      <c r="HZ8" s="229">
        <v>157</v>
      </c>
      <c r="IA8" s="229">
        <v>47</v>
      </c>
      <c r="IB8" s="229">
        <v>0</v>
      </c>
      <c r="IC8" s="229">
        <v>0</v>
      </c>
      <c r="ID8" s="229">
        <v>0</v>
      </c>
      <c r="IE8" s="229">
        <v>0</v>
      </c>
      <c r="IF8" s="229">
        <v>0</v>
      </c>
      <c r="IG8" s="243">
        <v>7299</v>
      </c>
      <c r="IH8" s="242">
        <v>3034</v>
      </c>
      <c r="II8" s="229">
        <v>3676</v>
      </c>
      <c r="IJ8" s="229">
        <v>116</v>
      </c>
      <c r="IK8" s="229">
        <v>42</v>
      </c>
      <c r="IL8" s="229" t="s">
        <v>313</v>
      </c>
      <c r="IM8" s="229" t="s">
        <v>313</v>
      </c>
      <c r="IN8" s="229" t="s">
        <v>313</v>
      </c>
      <c r="IO8" s="229" t="s">
        <v>313</v>
      </c>
      <c r="IP8" s="229" t="s">
        <v>313</v>
      </c>
      <c r="IQ8" s="243">
        <v>6868</v>
      </c>
      <c r="IR8" s="242">
        <v>2778</v>
      </c>
      <c r="IS8" s="229">
        <v>3340</v>
      </c>
      <c r="IT8" s="229">
        <v>110</v>
      </c>
      <c r="IU8" s="229">
        <v>41</v>
      </c>
      <c r="IV8" s="229">
        <v>0</v>
      </c>
      <c r="IW8" s="229">
        <v>0</v>
      </c>
      <c r="IX8" s="229">
        <v>0</v>
      </c>
      <c r="IY8" s="229">
        <v>0</v>
      </c>
      <c r="IZ8" s="229">
        <v>0</v>
      </c>
      <c r="JA8" s="243">
        <v>6269</v>
      </c>
      <c r="JB8" s="242">
        <v>2322</v>
      </c>
      <c r="JC8" s="229">
        <v>3345</v>
      </c>
      <c r="JD8" s="229">
        <v>88</v>
      </c>
      <c r="JE8" s="229">
        <v>39</v>
      </c>
      <c r="JF8" s="229">
        <v>0</v>
      </c>
      <c r="JG8" s="229">
        <v>0</v>
      </c>
      <c r="JH8" s="229">
        <v>0</v>
      </c>
      <c r="JI8" s="229">
        <v>0</v>
      </c>
      <c r="JJ8" s="229">
        <v>0</v>
      </c>
      <c r="JK8" s="243">
        <v>5794</v>
      </c>
      <c r="JL8" s="242">
        <v>1839</v>
      </c>
      <c r="JM8" s="229">
        <v>3435</v>
      </c>
      <c r="JN8" s="229">
        <v>84</v>
      </c>
      <c r="JO8" s="229">
        <v>39</v>
      </c>
      <c r="JP8" s="229">
        <v>0</v>
      </c>
      <c r="JQ8" s="229">
        <v>0</v>
      </c>
      <c r="JR8" s="229">
        <v>0</v>
      </c>
      <c r="JS8" s="229">
        <v>0</v>
      </c>
      <c r="JT8" s="229">
        <v>0</v>
      </c>
      <c r="JU8" s="243">
        <v>5397</v>
      </c>
      <c r="JV8" s="242">
        <v>1842</v>
      </c>
      <c r="JW8" s="229">
        <v>3091</v>
      </c>
      <c r="JX8" s="229">
        <v>98</v>
      </c>
      <c r="JY8" s="229">
        <v>37</v>
      </c>
      <c r="JZ8" s="229" t="s">
        <v>313</v>
      </c>
      <c r="KA8" s="229" t="s">
        <v>313</v>
      </c>
      <c r="KB8" s="229" t="s">
        <v>313</v>
      </c>
      <c r="KC8" s="229" t="s">
        <v>313</v>
      </c>
      <c r="KD8" s="229" t="s">
        <v>313</v>
      </c>
      <c r="KE8" s="243">
        <v>5068</v>
      </c>
      <c r="KF8" s="242">
        <v>1809</v>
      </c>
      <c r="KG8" s="229">
        <v>2870</v>
      </c>
      <c r="KH8" s="229">
        <v>44</v>
      </c>
      <c r="KI8" s="229">
        <v>36</v>
      </c>
      <c r="KJ8" s="229">
        <v>0</v>
      </c>
      <c r="KK8" s="229">
        <v>0</v>
      </c>
      <c r="KL8" s="229">
        <v>0</v>
      </c>
      <c r="KM8" s="229">
        <v>0</v>
      </c>
      <c r="KN8" s="229">
        <v>0</v>
      </c>
      <c r="KO8" s="243">
        <v>4759</v>
      </c>
      <c r="KP8" s="242">
        <v>0</v>
      </c>
      <c r="KQ8" s="229">
        <v>0</v>
      </c>
      <c r="KR8" s="229">
        <v>0</v>
      </c>
      <c r="KS8" s="229">
        <v>0</v>
      </c>
      <c r="KT8" s="229">
        <v>0</v>
      </c>
      <c r="KU8" s="229">
        <v>0</v>
      </c>
      <c r="KV8" s="229">
        <v>0</v>
      </c>
      <c r="KW8" s="229">
        <v>0</v>
      </c>
      <c r="KX8" s="229">
        <v>0</v>
      </c>
      <c r="KY8" s="243">
        <v>0</v>
      </c>
      <c r="KZ8" s="242">
        <v>1469</v>
      </c>
      <c r="LA8" s="229">
        <v>2637</v>
      </c>
      <c r="LB8" s="229">
        <v>33</v>
      </c>
      <c r="LC8" s="229">
        <v>34</v>
      </c>
      <c r="LD8" s="229">
        <v>0</v>
      </c>
      <c r="LE8" s="229">
        <v>0</v>
      </c>
      <c r="LF8" s="229">
        <v>0</v>
      </c>
      <c r="LG8" s="229">
        <v>0</v>
      </c>
      <c r="LH8" s="229">
        <v>0</v>
      </c>
      <c r="LI8" s="243">
        <v>4173</v>
      </c>
    </row>
    <row r="9" spans="1:321" s="38" customFormat="1">
      <c r="A9" s="134" t="s">
        <v>688</v>
      </c>
      <c r="B9" s="242" t="s">
        <v>313</v>
      </c>
      <c r="C9" s="229">
        <v>70329</v>
      </c>
      <c r="D9" s="229" t="s">
        <v>313</v>
      </c>
      <c r="E9" s="229" t="s">
        <v>313</v>
      </c>
      <c r="F9" s="229" t="s">
        <v>313</v>
      </c>
      <c r="G9" s="229" t="s">
        <v>313</v>
      </c>
      <c r="H9" s="229" t="s">
        <v>313</v>
      </c>
      <c r="I9" s="229" t="s">
        <v>313</v>
      </c>
      <c r="J9" s="229" t="s">
        <v>313</v>
      </c>
      <c r="K9" s="243">
        <v>70329</v>
      </c>
      <c r="L9" s="242" t="s">
        <v>313</v>
      </c>
      <c r="M9" s="229">
        <v>70651</v>
      </c>
      <c r="N9" s="229" t="s">
        <v>313</v>
      </c>
      <c r="O9" s="229" t="s">
        <v>313</v>
      </c>
      <c r="P9" s="229" t="s">
        <v>313</v>
      </c>
      <c r="Q9" s="229" t="s">
        <v>313</v>
      </c>
      <c r="R9" s="229" t="s">
        <v>313</v>
      </c>
      <c r="S9" s="229" t="s">
        <v>313</v>
      </c>
      <c r="T9" s="229" t="s">
        <v>313</v>
      </c>
      <c r="U9" s="243">
        <v>70651</v>
      </c>
      <c r="V9" s="242">
        <v>14618</v>
      </c>
      <c r="W9" s="229">
        <v>51317</v>
      </c>
      <c r="X9" s="229" t="s">
        <v>313</v>
      </c>
      <c r="Y9" s="229" t="s">
        <v>313</v>
      </c>
      <c r="Z9" s="229" t="s">
        <v>313</v>
      </c>
      <c r="AA9" s="229" t="s">
        <v>313</v>
      </c>
      <c r="AB9" s="229" t="s">
        <v>313</v>
      </c>
      <c r="AC9" s="229" t="s">
        <v>313</v>
      </c>
      <c r="AD9" s="229" t="s">
        <v>313</v>
      </c>
      <c r="AE9" s="243">
        <v>65935</v>
      </c>
      <c r="AF9" s="242">
        <v>15035</v>
      </c>
      <c r="AG9" s="229">
        <v>50166</v>
      </c>
      <c r="AH9" s="229" t="s">
        <v>313</v>
      </c>
      <c r="AI9" s="229" t="s">
        <v>313</v>
      </c>
      <c r="AJ9" s="229" t="s">
        <v>313</v>
      </c>
      <c r="AK9" s="229" t="s">
        <v>313</v>
      </c>
      <c r="AL9" s="229" t="s">
        <v>313</v>
      </c>
      <c r="AM9" s="229" t="s">
        <v>313</v>
      </c>
      <c r="AN9" s="229" t="s">
        <v>313</v>
      </c>
      <c r="AO9" s="243">
        <v>65201</v>
      </c>
      <c r="AP9" s="242" t="s">
        <v>313</v>
      </c>
      <c r="AQ9" s="229">
        <v>62146</v>
      </c>
      <c r="AR9" s="229">
        <v>1711</v>
      </c>
      <c r="AS9" s="229" t="s">
        <v>313</v>
      </c>
      <c r="AT9" s="229" t="s">
        <v>313</v>
      </c>
      <c r="AU9" s="229" t="s">
        <v>313</v>
      </c>
      <c r="AV9" s="229" t="s">
        <v>313</v>
      </c>
      <c r="AW9" s="229" t="s">
        <v>313</v>
      </c>
      <c r="AX9" s="229" t="s">
        <v>313</v>
      </c>
      <c r="AY9" s="243">
        <v>63857</v>
      </c>
      <c r="AZ9" s="242" t="s">
        <v>313</v>
      </c>
      <c r="BA9" s="229">
        <v>63543</v>
      </c>
      <c r="BB9" s="229">
        <v>16561</v>
      </c>
      <c r="BC9" s="229" t="s">
        <v>313</v>
      </c>
      <c r="BD9" s="229" t="s">
        <v>313</v>
      </c>
      <c r="BE9" s="229" t="s">
        <v>313</v>
      </c>
      <c r="BF9" s="229" t="s">
        <v>313</v>
      </c>
      <c r="BG9" s="229" t="s">
        <v>313</v>
      </c>
      <c r="BH9" s="229" t="s">
        <v>313</v>
      </c>
      <c r="BI9" s="243">
        <v>80104</v>
      </c>
      <c r="BJ9" s="242" t="s">
        <v>313</v>
      </c>
      <c r="BK9" s="229">
        <v>59614</v>
      </c>
      <c r="BL9" s="229">
        <v>18821</v>
      </c>
      <c r="BM9" s="229" t="s">
        <v>313</v>
      </c>
      <c r="BN9" s="229" t="s">
        <v>313</v>
      </c>
      <c r="BO9" s="229" t="s">
        <v>313</v>
      </c>
      <c r="BP9" s="229" t="s">
        <v>313</v>
      </c>
      <c r="BQ9" s="229" t="s">
        <v>313</v>
      </c>
      <c r="BR9" s="229" t="s">
        <v>313</v>
      </c>
      <c r="BS9" s="243">
        <v>78435</v>
      </c>
      <c r="BT9" s="242">
        <v>560</v>
      </c>
      <c r="BU9" s="229">
        <v>58673</v>
      </c>
      <c r="BV9" s="229">
        <v>212</v>
      </c>
      <c r="BW9" s="229">
        <v>20974</v>
      </c>
      <c r="BX9" s="229" t="s">
        <v>313</v>
      </c>
      <c r="BY9" s="229" t="s">
        <v>313</v>
      </c>
      <c r="BZ9" s="229" t="s">
        <v>313</v>
      </c>
      <c r="CA9" s="229" t="s">
        <v>313</v>
      </c>
      <c r="CB9" s="229" t="s">
        <v>313</v>
      </c>
      <c r="CC9" s="243">
        <v>80419</v>
      </c>
      <c r="CD9" s="242">
        <v>10505</v>
      </c>
      <c r="CE9" s="229">
        <v>51436</v>
      </c>
      <c r="CF9" s="229">
        <v>25357</v>
      </c>
      <c r="CG9" s="229" t="s">
        <v>313</v>
      </c>
      <c r="CH9" s="229" t="s">
        <v>313</v>
      </c>
      <c r="CI9" s="229" t="s">
        <v>313</v>
      </c>
      <c r="CJ9" s="229" t="s">
        <v>313</v>
      </c>
      <c r="CK9" s="229" t="s">
        <v>313</v>
      </c>
      <c r="CL9" s="229" t="s">
        <v>313</v>
      </c>
      <c r="CM9" s="243">
        <v>87298</v>
      </c>
      <c r="CN9" s="242">
        <v>13362</v>
      </c>
      <c r="CO9" s="229">
        <v>49721</v>
      </c>
      <c r="CP9" s="229">
        <v>29065</v>
      </c>
      <c r="CQ9" s="229" t="s">
        <v>313</v>
      </c>
      <c r="CR9" s="229" t="s">
        <v>313</v>
      </c>
      <c r="CS9" s="229" t="s">
        <v>313</v>
      </c>
      <c r="CT9" s="229" t="s">
        <v>313</v>
      </c>
      <c r="CU9" s="229" t="s">
        <v>313</v>
      </c>
      <c r="CV9" s="229" t="s">
        <v>313</v>
      </c>
      <c r="CW9" s="243">
        <v>92148</v>
      </c>
      <c r="CX9" s="242">
        <v>10750</v>
      </c>
      <c r="CY9" s="229">
        <v>49328</v>
      </c>
      <c r="CZ9" s="229">
        <v>2318</v>
      </c>
      <c r="DA9" s="229">
        <v>32009</v>
      </c>
      <c r="DB9" s="229" t="s">
        <v>313</v>
      </c>
      <c r="DC9" s="229" t="s">
        <v>313</v>
      </c>
      <c r="DD9" s="229" t="s">
        <v>313</v>
      </c>
      <c r="DE9" s="229" t="s">
        <v>313</v>
      </c>
      <c r="DF9" s="229" t="s">
        <v>313</v>
      </c>
      <c r="DG9" s="243">
        <v>94405</v>
      </c>
      <c r="DH9" s="242">
        <v>12201</v>
      </c>
      <c r="DI9" s="229">
        <v>51439</v>
      </c>
      <c r="DJ9" s="229">
        <v>3568</v>
      </c>
      <c r="DK9" s="229">
        <v>36795</v>
      </c>
      <c r="DL9" s="229"/>
      <c r="DM9" s="229" t="s">
        <v>313</v>
      </c>
      <c r="DN9" s="229" t="s">
        <v>313</v>
      </c>
      <c r="DO9" s="229" t="s">
        <v>313</v>
      </c>
      <c r="DP9" s="229" t="s">
        <v>313</v>
      </c>
      <c r="DQ9" s="243">
        <v>104003</v>
      </c>
      <c r="DR9" s="242">
        <v>8566</v>
      </c>
      <c r="DS9" s="229">
        <v>48991</v>
      </c>
      <c r="DT9" s="229">
        <v>5475</v>
      </c>
      <c r="DU9" s="229">
        <v>36843</v>
      </c>
      <c r="DV9" s="229" t="s">
        <v>313</v>
      </c>
      <c r="DW9" s="229" t="s">
        <v>313</v>
      </c>
      <c r="DX9" s="229" t="s">
        <v>313</v>
      </c>
      <c r="DY9" s="229" t="s">
        <v>313</v>
      </c>
      <c r="DZ9" s="229" t="s">
        <v>313</v>
      </c>
      <c r="EA9" s="243">
        <v>99875</v>
      </c>
      <c r="EB9" s="242">
        <v>8157</v>
      </c>
      <c r="EC9" s="229">
        <v>47306</v>
      </c>
      <c r="ED9" s="229">
        <v>6158</v>
      </c>
      <c r="EE9" s="229">
        <v>40141</v>
      </c>
      <c r="EF9" s="229" t="s">
        <v>313</v>
      </c>
      <c r="EG9" s="229" t="s">
        <v>313</v>
      </c>
      <c r="EH9" s="229" t="s">
        <v>313</v>
      </c>
      <c r="EI9" s="229" t="s">
        <v>313</v>
      </c>
      <c r="EJ9" s="229" t="s">
        <v>313</v>
      </c>
      <c r="EK9" s="243">
        <v>101762</v>
      </c>
      <c r="EL9" s="242">
        <v>2027</v>
      </c>
      <c r="EM9" s="229">
        <v>48481</v>
      </c>
      <c r="EN9" s="229">
        <v>6653</v>
      </c>
      <c r="EO9" s="229">
        <v>41951</v>
      </c>
      <c r="EP9" s="229" t="s">
        <v>313</v>
      </c>
      <c r="EQ9" s="229" t="s">
        <v>313</v>
      </c>
      <c r="ER9" s="229" t="s">
        <v>313</v>
      </c>
      <c r="ES9" s="229" t="s">
        <v>313</v>
      </c>
      <c r="ET9" s="229" t="s">
        <v>313</v>
      </c>
      <c r="EU9" s="243">
        <v>99112</v>
      </c>
      <c r="EV9" s="242">
        <v>2218</v>
      </c>
      <c r="EW9" s="229">
        <v>47614</v>
      </c>
      <c r="EX9" s="229">
        <v>7352</v>
      </c>
      <c r="EY9" s="229">
        <v>44316</v>
      </c>
      <c r="EZ9" s="229" t="s">
        <v>313</v>
      </c>
      <c r="FA9" s="229" t="s">
        <v>313</v>
      </c>
      <c r="FB9" s="229" t="s">
        <v>313</v>
      </c>
      <c r="FC9" s="229" t="s">
        <v>313</v>
      </c>
      <c r="FD9" s="229" t="s">
        <v>313</v>
      </c>
      <c r="FE9" s="243">
        <v>101500</v>
      </c>
      <c r="FF9" s="242">
        <v>1124</v>
      </c>
      <c r="FG9" s="229">
        <v>46706</v>
      </c>
      <c r="FH9" s="229">
        <v>5365</v>
      </c>
      <c r="FI9" s="229">
        <v>48398</v>
      </c>
      <c r="FJ9" s="229" t="s">
        <v>313</v>
      </c>
      <c r="FK9" s="229" t="s">
        <v>313</v>
      </c>
      <c r="FL9" s="229" t="s">
        <v>313</v>
      </c>
      <c r="FM9" s="229" t="s">
        <v>313</v>
      </c>
      <c r="FN9" s="229" t="s">
        <v>313</v>
      </c>
      <c r="FO9" s="243">
        <v>101593</v>
      </c>
      <c r="FP9" s="242">
        <v>1395</v>
      </c>
      <c r="FQ9" s="229">
        <v>44664</v>
      </c>
      <c r="FR9" s="229">
        <v>5052</v>
      </c>
      <c r="FS9" s="229">
        <v>49589</v>
      </c>
      <c r="FT9" s="229" t="s">
        <v>313</v>
      </c>
      <c r="FU9" s="229" t="s">
        <v>313</v>
      </c>
      <c r="FV9" s="229" t="s">
        <v>313</v>
      </c>
      <c r="FW9" s="229" t="s">
        <v>313</v>
      </c>
      <c r="FX9" s="229" t="s">
        <v>313</v>
      </c>
      <c r="FY9" s="243">
        <v>100700</v>
      </c>
      <c r="FZ9" s="242">
        <v>2430</v>
      </c>
      <c r="GA9" s="229">
        <v>41888</v>
      </c>
      <c r="GB9" s="229">
        <v>54948</v>
      </c>
      <c r="GC9" s="229">
        <v>664</v>
      </c>
      <c r="GD9" s="229" t="s">
        <v>313</v>
      </c>
      <c r="GE9" s="229" t="s">
        <v>313</v>
      </c>
      <c r="GF9" s="229" t="s">
        <v>313</v>
      </c>
      <c r="GG9" s="229" t="s">
        <v>313</v>
      </c>
      <c r="GH9" s="229" t="s">
        <v>313</v>
      </c>
      <c r="GI9" s="243">
        <v>99930</v>
      </c>
      <c r="GJ9" s="242">
        <v>4282</v>
      </c>
      <c r="GK9" s="229">
        <v>40961</v>
      </c>
      <c r="GL9" s="229">
        <v>52995</v>
      </c>
      <c r="GM9" s="229">
        <v>645</v>
      </c>
      <c r="GN9" s="229" t="s">
        <v>313</v>
      </c>
      <c r="GO9" s="229" t="s">
        <v>313</v>
      </c>
      <c r="GP9" s="229" t="s">
        <v>313</v>
      </c>
      <c r="GQ9" s="229" t="s">
        <v>313</v>
      </c>
      <c r="GR9" s="229" t="s">
        <v>313</v>
      </c>
      <c r="GS9" s="243">
        <v>98883</v>
      </c>
      <c r="GT9" s="242">
        <v>3718</v>
      </c>
      <c r="GU9" s="229">
        <v>39354</v>
      </c>
      <c r="GV9" s="229">
        <v>54955</v>
      </c>
      <c r="GW9" s="229">
        <v>627</v>
      </c>
      <c r="GX9" s="229" t="s">
        <v>313</v>
      </c>
      <c r="GY9" s="229" t="s">
        <v>313</v>
      </c>
      <c r="GZ9" s="229" t="s">
        <v>313</v>
      </c>
      <c r="HA9" s="229" t="s">
        <v>313</v>
      </c>
      <c r="HB9" s="229" t="s">
        <v>313</v>
      </c>
      <c r="HC9" s="243">
        <v>98654</v>
      </c>
      <c r="HD9" s="242">
        <v>2552</v>
      </c>
      <c r="HE9" s="229">
        <v>38743</v>
      </c>
      <c r="HF9" s="229">
        <v>55512</v>
      </c>
      <c r="HG9" s="229">
        <v>607</v>
      </c>
      <c r="HH9" s="229">
        <v>0</v>
      </c>
      <c r="HI9" s="229">
        <v>0</v>
      </c>
      <c r="HJ9" s="229">
        <v>0</v>
      </c>
      <c r="HK9" s="229">
        <v>0</v>
      </c>
      <c r="HL9" s="229">
        <v>0</v>
      </c>
      <c r="HM9" s="243">
        <v>97414</v>
      </c>
      <c r="HN9" s="267">
        <v>9787</v>
      </c>
      <c r="HO9" s="266">
        <v>88306</v>
      </c>
      <c r="HP9" s="266" t="s">
        <v>313</v>
      </c>
      <c r="HQ9" s="266" t="s">
        <v>313</v>
      </c>
      <c r="HR9" s="266" t="s">
        <v>313</v>
      </c>
      <c r="HS9" s="266" t="s">
        <v>313</v>
      </c>
      <c r="HT9" s="266" t="s">
        <v>313</v>
      </c>
      <c r="HU9" s="266" t="s">
        <v>313</v>
      </c>
      <c r="HV9" s="266" t="s">
        <v>313</v>
      </c>
      <c r="HW9" s="268">
        <v>98093</v>
      </c>
      <c r="HX9" s="242">
        <v>9030</v>
      </c>
      <c r="HY9" s="229">
        <v>88312</v>
      </c>
      <c r="HZ9" s="229">
        <v>0</v>
      </c>
      <c r="IA9" s="229">
        <v>0</v>
      </c>
      <c r="IB9" s="229">
        <v>0</v>
      </c>
      <c r="IC9" s="229">
        <v>0</v>
      </c>
      <c r="ID9" s="229">
        <v>0</v>
      </c>
      <c r="IE9" s="229">
        <v>0</v>
      </c>
      <c r="IF9" s="229">
        <v>0</v>
      </c>
      <c r="IG9" s="243">
        <v>97342</v>
      </c>
      <c r="IH9" s="242">
        <v>8216</v>
      </c>
      <c r="II9" s="229">
        <v>84968</v>
      </c>
      <c r="IJ9" s="229" t="s">
        <v>313</v>
      </c>
      <c r="IK9" s="229" t="s">
        <v>313</v>
      </c>
      <c r="IL9" s="229" t="s">
        <v>313</v>
      </c>
      <c r="IM9" s="229" t="s">
        <v>313</v>
      </c>
      <c r="IN9" s="229" t="s">
        <v>313</v>
      </c>
      <c r="IO9" s="229" t="s">
        <v>313</v>
      </c>
      <c r="IP9" s="229" t="s">
        <v>313</v>
      </c>
      <c r="IQ9" s="243">
        <v>93184</v>
      </c>
      <c r="IR9" s="242">
        <v>7468</v>
      </c>
      <c r="IS9" s="229">
        <v>88895</v>
      </c>
      <c r="IT9" s="229">
        <v>0</v>
      </c>
      <c r="IU9" s="229">
        <v>0</v>
      </c>
      <c r="IV9" s="229">
        <v>0</v>
      </c>
      <c r="IW9" s="229">
        <v>0</v>
      </c>
      <c r="IX9" s="229">
        <v>0</v>
      </c>
      <c r="IY9" s="229">
        <v>0</v>
      </c>
      <c r="IZ9" s="229">
        <v>0</v>
      </c>
      <c r="JA9" s="243">
        <v>96363</v>
      </c>
      <c r="JB9" s="242">
        <v>66637</v>
      </c>
      <c r="JC9" s="229">
        <v>27357</v>
      </c>
      <c r="JD9" s="229">
        <v>157</v>
      </c>
      <c r="JE9" s="229">
        <v>0</v>
      </c>
      <c r="JF9" s="229">
        <v>0</v>
      </c>
      <c r="JG9" s="229">
        <v>0</v>
      </c>
      <c r="JH9" s="229">
        <v>0</v>
      </c>
      <c r="JI9" s="229">
        <v>0</v>
      </c>
      <c r="JJ9" s="229">
        <v>0</v>
      </c>
      <c r="JK9" s="243">
        <v>94151</v>
      </c>
      <c r="JL9" s="242">
        <v>77795</v>
      </c>
      <c r="JM9" s="229">
        <v>26051</v>
      </c>
      <c r="JN9" s="229">
        <v>0</v>
      </c>
      <c r="JO9" s="229">
        <v>0</v>
      </c>
      <c r="JP9" s="229">
        <v>0</v>
      </c>
      <c r="JQ9" s="229">
        <v>0</v>
      </c>
      <c r="JR9" s="229">
        <v>0</v>
      </c>
      <c r="JS9" s="229">
        <v>0</v>
      </c>
      <c r="JT9" s="229">
        <v>0</v>
      </c>
      <c r="JU9" s="243">
        <v>103846</v>
      </c>
      <c r="JV9" s="242">
        <v>76024</v>
      </c>
      <c r="JW9" s="229">
        <v>25354</v>
      </c>
      <c r="JX9" s="229" t="s">
        <v>313</v>
      </c>
      <c r="JY9" s="229" t="s">
        <v>313</v>
      </c>
      <c r="JZ9" s="229" t="s">
        <v>313</v>
      </c>
      <c r="KA9" s="229" t="s">
        <v>313</v>
      </c>
      <c r="KB9" s="229" t="s">
        <v>313</v>
      </c>
      <c r="KC9" s="229" t="s">
        <v>313</v>
      </c>
      <c r="KD9" s="229" t="s">
        <v>313</v>
      </c>
      <c r="KE9" s="243">
        <v>101378</v>
      </c>
      <c r="KF9" s="242">
        <v>74399</v>
      </c>
      <c r="KG9" s="229">
        <v>23444</v>
      </c>
      <c r="KH9" s="229">
        <v>0</v>
      </c>
      <c r="KI9" s="229">
        <v>0</v>
      </c>
      <c r="KJ9" s="229">
        <v>0</v>
      </c>
      <c r="KK9" s="229">
        <v>0</v>
      </c>
      <c r="KL9" s="229">
        <v>0</v>
      </c>
      <c r="KM9" s="229">
        <v>0</v>
      </c>
      <c r="KN9" s="229">
        <v>0</v>
      </c>
      <c r="KO9" s="243">
        <v>97843</v>
      </c>
      <c r="KP9" s="242">
        <v>79800</v>
      </c>
      <c r="KQ9" s="229">
        <v>46139</v>
      </c>
      <c r="KR9" s="229">
        <v>0</v>
      </c>
      <c r="KS9" s="229">
        <v>0</v>
      </c>
      <c r="KT9" s="229">
        <v>0</v>
      </c>
      <c r="KU9" s="229">
        <v>0</v>
      </c>
      <c r="KV9" s="229">
        <v>0</v>
      </c>
      <c r="KW9" s="229">
        <v>0</v>
      </c>
      <c r="KX9" s="229">
        <v>0</v>
      </c>
      <c r="KY9" s="243">
        <v>125939</v>
      </c>
      <c r="KZ9" s="242">
        <v>84137</v>
      </c>
      <c r="LA9" s="229">
        <v>44320</v>
      </c>
      <c r="LB9" s="229">
        <v>0</v>
      </c>
      <c r="LC9" s="229">
        <v>0</v>
      </c>
      <c r="LD9" s="229">
        <v>0</v>
      </c>
      <c r="LE9" s="229">
        <v>0</v>
      </c>
      <c r="LF9" s="229">
        <v>0</v>
      </c>
      <c r="LG9" s="229">
        <v>0</v>
      </c>
      <c r="LH9" s="229">
        <v>0</v>
      </c>
      <c r="LI9" s="243">
        <v>128457</v>
      </c>
    </row>
    <row r="10" spans="1:321" s="64" customFormat="1">
      <c r="A10" s="133" t="s">
        <v>689</v>
      </c>
      <c r="B10" s="246">
        <v>2738430</v>
      </c>
      <c r="C10" s="231">
        <v>14986072</v>
      </c>
      <c r="D10" s="231">
        <v>4481881</v>
      </c>
      <c r="E10" s="231">
        <v>1576781</v>
      </c>
      <c r="F10" s="231">
        <v>979072</v>
      </c>
      <c r="G10" s="231">
        <v>445880</v>
      </c>
      <c r="H10" s="231">
        <v>342995</v>
      </c>
      <c r="I10" s="231">
        <v>303369</v>
      </c>
      <c r="J10" s="231">
        <v>1719000</v>
      </c>
      <c r="K10" s="247">
        <v>27573480</v>
      </c>
      <c r="L10" s="246">
        <v>2895961</v>
      </c>
      <c r="M10" s="231">
        <v>16077909</v>
      </c>
      <c r="N10" s="231">
        <v>3822114</v>
      </c>
      <c r="O10" s="231">
        <v>1592061</v>
      </c>
      <c r="P10" s="231">
        <v>876572</v>
      </c>
      <c r="Q10" s="231">
        <v>280319</v>
      </c>
      <c r="R10" s="231">
        <v>384904</v>
      </c>
      <c r="S10" s="231">
        <v>364158</v>
      </c>
      <c r="T10" s="231">
        <v>1719316</v>
      </c>
      <c r="U10" s="247">
        <v>28013314</v>
      </c>
      <c r="V10" s="246">
        <v>2740877</v>
      </c>
      <c r="W10" s="231">
        <v>16565398</v>
      </c>
      <c r="X10" s="231">
        <v>3374621</v>
      </c>
      <c r="Y10" s="231">
        <v>1564985</v>
      </c>
      <c r="Z10" s="231">
        <v>679747</v>
      </c>
      <c r="AA10" s="231">
        <v>334250</v>
      </c>
      <c r="AB10" s="231">
        <v>353398</v>
      </c>
      <c r="AC10" s="231">
        <v>489104</v>
      </c>
      <c r="AD10" s="231">
        <v>1653353</v>
      </c>
      <c r="AE10" s="247">
        <v>27755733</v>
      </c>
      <c r="AF10" s="246">
        <v>2736285</v>
      </c>
      <c r="AG10" s="231">
        <v>17803115</v>
      </c>
      <c r="AH10" s="231">
        <v>2977531</v>
      </c>
      <c r="AI10" s="231">
        <v>1311418</v>
      </c>
      <c r="AJ10" s="231">
        <v>893644</v>
      </c>
      <c r="AK10" s="231">
        <v>311376</v>
      </c>
      <c r="AL10" s="231">
        <v>234397</v>
      </c>
      <c r="AM10" s="231">
        <v>276945</v>
      </c>
      <c r="AN10" s="231">
        <v>1945324</v>
      </c>
      <c r="AO10" s="247">
        <v>28490035</v>
      </c>
      <c r="AP10" s="246">
        <v>2697929</v>
      </c>
      <c r="AQ10" s="231">
        <v>18305630</v>
      </c>
      <c r="AR10" s="231">
        <v>3007657</v>
      </c>
      <c r="AS10" s="231">
        <v>1247862</v>
      </c>
      <c r="AT10" s="231">
        <v>921202</v>
      </c>
      <c r="AU10" s="231">
        <v>585287</v>
      </c>
      <c r="AV10" s="231">
        <v>180672</v>
      </c>
      <c r="AW10" s="231">
        <v>244790</v>
      </c>
      <c r="AX10" s="231">
        <v>1900816</v>
      </c>
      <c r="AY10" s="247">
        <v>29091845</v>
      </c>
      <c r="AZ10" s="246">
        <v>2428114</v>
      </c>
      <c r="BA10" s="231">
        <v>18409626</v>
      </c>
      <c r="BB10" s="231">
        <v>3135908</v>
      </c>
      <c r="BC10" s="231">
        <v>1174919</v>
      </c>
      <c r="BD10" s="231">
        <v>858965</v>
      </c>
      <c r="BE10" s="231">
        <v>537116</v>
      </c>
      <c r="BF10" s="231">
        <v>295669</v>
      </c>
      <c r="BG10" s="231">
        <v>284524</v>
      </c>
      <c r="BH10" s="231">
        <v>1716123</v>
      </c>
      <c r="BI10" s="247">
        <v>28840964</v>
      </c>
      <c r="BJ10" s="246">
        <v>2380646</v>
      </c>
      <c r="BK10" s="231">
        <v>18588691</v>
      </c>
      <c r="BL10" s="231">
        <v>3205607</v>
      </c>
      <c r="BM10" s="231">
        <v>1052699</v>
      </c>
      <c r="BN10" s="231">
        <v>880190</v>
      </c>
      <c r="BO10" s="231">
        <v>578850</v>
      </c>
      <c r="BP10" s="231">
        <v>224752</v>
      </c>
      <c r="BQ10" s="231">
        <v>256881</v>
      </c>
      <c r="BR10" s="231">
        <v>1493621</v>
      </c>
      <c r="BS10" s="247">
        <v>28661937</v>
      </c>
      <c r="BT10" s="246">
        <v>3300579</v>
      </c>
      <c r="BU10" s="231">
        <v>18473545</v>
      </c>
      <c r="BV10" s="231">
        <v>2964912</v>
      </c>
      <c r="BW10" s="231">
        <v>1929836</v>
      </c>
      <c r="BX10" s="231">
        <v>1320174</v>
      </c>
      <c r="BY10" s="231">
        <v>515294</v>
      </c>
      <c r="BZ10" s="231">
        <v>337721</v>
      </c>
      <c r="CA10" s="231">
        <v>293042</v>
      </c>
      <c r="CB10" s="231">
        <v>1642498</v>
      </c>
      <c r="CC10" s="247">
        <v>30777601</v>
      </c>
      <c r="CD10" s="246">
        <v>3359063</v>
      </c>
      <c r="CE10" s="231">
        <v>17333818</v>
      </c>
      <c r="CF10" s="231">
        <v>4739041</v>
      </c>
      <c r="CG10" s="231">
        <v>1860141</v>
      </c>
      <c r="CH10" s="231">
        <v>1145741</v>
      </c>
      <c r="CI10" s="231">
        <v>550076</v>
      </c>
      <c r="CJ10" s="231">
        <v>389881</v>
      </c>
      <c r="CK10" s="231">
        <v>334059</v>
      </c>
      <c r="CL10" s="231">
        <v>1566590</v>
      </c>
      <c r="CM10" s="247">
        <v>31278410</v>
      </c>
      <c r="CN10" s="246">
        <v>3486962</v>
      </c>
      <c r="CO10" s="231">
        <v>15694415</v>
      </c>
      <c r="CP10" s="231">
        <v>6374924</v>
      </c>
      <c r="CQ10" s="231">
        <v>1686434</v>
      </c>
      <c r="CR10" s="231">
        <v>1126074</v>
      </c>
      <c r="CS10" s="231">
        <v>526901</v>
      </c>
      <c r="CT10" s="231">
        <v>506124</v>
      </c>
      <c r="CU10" s="231">
        <v>348947</v>
      </c>
      <c r="CV10" s="231">
        <v>1518408</v>
      </c>
      <c r="CW10" s="247">
        <v>31269189</v>
      </c>
      <c r="CX10" s="246">
        <v>3750910</v>
      </c>
      <c r="CY10" s="231">
        <v>16067865</v>
      </c>
      <c r="CZ10" s="231">
        <v>6247370</v>
      </c>
      <c r="DA10" s="231">
        <v>1720771</v>
      </c>
      <c r="DB10" s="231">
        <v>1058843</v>
      </c>
      <c r="DC10" s="231">
        <v>310720</v>
      </c>
      <c r="DD10" s="231">
        <v>400481</v>
      </c>
      <c r="DE10" s="231">
        <v>492283</v>
      </c>
      <c r="DF10" s="231">
        <v>1591290</v>
      </c>
      <c r="DG10" s="247">
        <v>31640533</v>
      </c>
      <c r="DH10" s="246">
        <v>3736108</v>
      </c>
      <c r="DI10" s="231">
        <v>17966103</v>
      </c>
      <c r="DJ10" s="231">
        <v>5847240</v>
      </c>
      <c r="DK10" s="231">
        <v>1739561</v>
      </c>
      <c r="DL10" s="231">
        <v>906441</v>
      </c>
      <c r="DM10" s="231">
        <v>344426</v>
      </c>
      <c r="DN10" s="231">
        <v>262419</v>
      </c>
      <c r="DO10" s="231">
        <v>640708</v>
      </c>
      <c r="DP10" s="231">
        <v>1536593</v>
      </c>
      <c r="DQ10" s="247">
        <v>32979599</v>
      </c>
      <c r="DR10" s="246">
        <v>3876247</v>
      </c>
      <c r="DS10" s="231">
        <v>15974709</v>
      </c>
      <c r="DT10" s="231">
        <v>8037533</v>
      </c>
      <c r="DU10" s="231">
        <v>1662109</v>
      </c>
      <c r="DV10" s="231">
        <v>906230</v>
      </c>
      <c r="DW10" s="231">
        <v>303873</v>
      </c>
      <c r="DX10" s="231">
        <v>241535</v>
      </c>
      <c r="DY10" s="231">
        <v>506060</v>
      </c>
      <c r="DZ10" s="231">
        <v>1685070</v>
      </c>
      <c r="EA10" s="247">
        <v>33193366</v>
      </c>
      <c r="EB10" s="246">
        <v>3911912</v>
      </c>
      <c r="EC10" s="231">
        <v>17259968</v>
      </c>
      <c r="ED10" s="231">
        <v>6601938</v>
      </c>
      <c r="EE10" s="231">
        <v>1524898</v>
      </c>
      <c r="EF10" s="231">
        <v>968935</v>
      </c>
      <c r="EG10" s="231">
        <v>396755</v>
      </c>
      <c r="EH10" s="231">
        <v>274755</v>
      </c>
      <c r="EI10" s="231">
        <v>216708</v>
      </c>
      <c r="EJ10" s="231">
        <v>2047957</v>
      </c>
      <c r="EK10" s="247">
        <v>33203826</v>
      </c>
      <c r="EL10" s="246">
        <v>4460068</v>
      </c>
      <c r="EM10" s="231">
        <v>16093437</v>
      </c>
      <c r="EN10" s="231">
        <v>7932394</v>
      </c>
      <c r="EO10" s="231">
        <v>1358525</v>
      </c>
      <c r="EP10" s="231">
        <v>888000</v>
      </c>
      <c r="EQ10" s="231">
        <v>441730</v>
      </c>
      <c r="ER10" s="231">
        <v>252368</v>
      </c>
      <c r="ES10" s="231">
        <v>278568</v>
      </c>
      <c r="ET10" s="231">
        <v>1862317</v>
      </c>
      <c r="EU10" s="247">
        <v>33567407</v>
      </c>
      <c r="EV10" s="246">
        <v>4927417</v>
      </c>
      <c r="EW10" s="231">
        <v>17420444</v>
      </c>
      <c r="EX10" s="231">
        <v>7399446</v>
      </c>
      <c r="EY10" s="231">
        <v>1599262</v>
      </c>
      <c r="EZ10" s="231">
        <v>790879</v>
      </c>
      <c r="FA10" s="231">
        <v>283487</v>
      </c>
      <c r="FB10" s="231">
        <v>219040</v>
      </c>
      <c r="FC10" s="231">
        <v>375662</v>
      </c>
      <c r="FD10" s="231">
        <v>1845304</v>
      </c>
      <c r="FE10" s="247">
        <v>34860941</v>
      </c>
      <c r="FF10" s="246">
        <v>4743045</v>
      </c>
      <c r="FG10" s="231">
        <v>17230354</v>
      </c>
      <c r="FH10" s="231">
        <v>7441139</v>
      </c>
      <c r="FI10" s="231">
        <v>1572857</v>
      </c>
      <c r="FJ10" s="231">
        <v>769763</v>
      </c>
      <c r="FK10" s="231">
        <v>284253</v>
      </c>
      <c r="FL10" s="231">
        <v>203642</v>
      </c>
      <c r="FM10" s="231">
        <v>269520</v>
      </c>
      <c r="FN10" s="231">
        <v>1882926</v>
      </c>
      <c r="FO10" s="247">
        <v>34397499</v>
      </c>
      <c r="FP10" s="246">
        <v>3974609</v>
      </c>
      <c r="FQ10" s="231">
        <v>17637923</v>
      </c>
      <c r="FR10" s="231">
        <v>7767130</v>
      </c>
      <c r="FS10" s="231">
        <v>1292099</v>
      </c>
      <c r="FT10" s="231">
        <v>678984</v>
      </c>
      <c r="FU10" s="231">
        <v>255116</v>
      </c>
      <c r="FV10" s="231">
        <v>365206</v>
      </c>
      <c r="FW10" s="231">
        <v>389758</v>
      </c>
      <c r="FX10" s="231">
        <v>1713848</v>
      </c>
      <c r="FY10" s="247">
        <v>34074673</v>
      </c>
      <c r="FZ10" s="246">
        <v>4068800</v>
      </c>
      <c r="GA10" s="231">
        <v>19269540</v>
      </c>
      <c r="GB10" s="231">
        <v>8034702</v>
      </c>
      <c r="GC10" s="231">
        <v>1314762</v>
      </c>
      <c r="GD10" s="231">
        <v>606643</v>
      </c>
      <c r="GE10" s="231">
        <v>236578</v>
      </c>
      <c r="GF10" s="231">
        <v>192688</v>
      </c>
      <c r="GG10" s="231">
        <v>485847</v>
      </c>
      <c r="GH10" s="231">
        <v>1759937</v>
      </c>
      <c r="GI10" s="247">
        <v>35969497</v>
      </c>
      <c r="GJ10" s="246">
        <v>4702518</v>
      </c>
      <c r="GK10" s="231">
        <v>26002534</v>
      </c>
      <c r="GL10" s="231">
        <v>2767908</v>
      </c>
      <c r="GM10" s="231">
        <v>1209150</v>
      </c>
      <c r="GN10" s="231">
        <v>622153</v>
      </c>
      <c r="GO10" s="231">
        <v>217422</v>
      </c>
      <c r="GP10" s="231">
        <v>187099</v>
      </c>
      <c r="GQ10" s="231">
        <v>416066</v>
      </c>
      <c r="GR10" s="231">
        <v>1785456</v>
      </c>
      <c r="GS10" s="247">
        <v>37910306</v>
      </c>
      <c r="GT10" s="246">
        <v>4775648</v>
      </c>
      <c r="GU10" s="231">
        <v>27680861</v>
      </c>
      <c r="GV10" s="231">
        <v>2495351</v>
      </c>
      <c r="GW10" s="231">
        <v>1069288</v>
      </c>
      <c r="GX10" s="231">
        <v>784562</v>
      </c>
      <c r="GY10" s="231">
        <v>203024</v>
      </c>
      <c r="GZ10" s="231">
        <v>151019</v>
      </c>
      <c r="HA10" s="231">
        <v>456744</v>
      </c>
      <c r="HB10" s="231">
        <v>1754329</v>
      </c>
      <c r="HC10" s="247">
        <v>39370826</v>
      </c>
      <c r="HD10" s="246">
        <v>5007868</v>
      </c>
      <c r="HE10" s="231">
        <v>29499079</v>
      </c>
      <c r="HF10" s="231">
        <v>2475027</v>
      </c>
      <c r="HG10" s="231">
        <v>1044275</v>
      </c>
      <c r="HH10" s="231">
        <v>740004</v>
      </c>
      <c r="HI10" s="231">
        <v>225365</v>
      </c>
      <c r="HJ10" s="231">
        <v>223962</v>
      </c>
      <c r="HK10" s="231">
        <v>373659</v>
      </c>
      <c r="HL10" s="231">
        <v>1712685</v>
      </c>
      <c r="HM10" s="247">
        <v>41301924</v>
      </c>
      <c r="HN10" s="269">
        <v>5817428</v>
      </c>
      <c r="HO10" s="265">
        <v>32454423</v>
      </c>
      <c r="HP10" s="265">
        <v>2012404</v>
      </c>
      <c r="HQ10" s="265">
        <v>811589</v>
      </c>
      <c r="HR10" s="265">
        <v>677507</v>
      </c>
      <c r="HS10" s="265">
        <v>224847</v>
      </c>
      <c r="HT10" s="265">
        <v>210799</v>
      </c>
      <c r="HU10" s="265">
        <v>358526</v>
      </c>
      <c r="HV10" s="265">
        <v>1638401</v>
      </c>
      <c r="HW10" s="270">
        <v>44205924</v>
      </c>
      <c r="HX10" s="246">
        <v>5986968</v>
      </c>
      <c r="HY10" s="231">
        <v>33645072</v>
      </c>
      <c r="HZ10" s="231">
        <v>2086154</v>
      </c>
      <c r="IA10" s="231">
        <v>836959</v>
      </c>
      <c r="IB10" s="231">
        <v>688501</v>
      </c>
      <c r="IC10" s="231">
        <v>190655</v>
      </c>
      <c r="ID10" s="231">
        <v>244074</v>
      </c>
      <c r="IE10" s="231">
        <v>361488</v>
      </c>
      <c r="IF10" s="231">
        <v>1615128</v>
      </c>
      <c r="IG10" s="247">
        <v>45654999</v>
      </c>
      <c r="IH10" s="246">
        <v>6074527</v>
      </c>
      <c r="II10" s="231">
        <v>34303854</v>
      </c>
      <c r="IJ10" s="231">
        <v>2182126</v>
      </c>
      <c r="IK10" s="231">
        <v>675857</v>
      </c>
      <c r="IL10" s="231">
        <v>730430</v>
      </c>
      <c r="IM10" s="231">
        <v>292158</v>
      </c>
      <c r="IN10" s="231">
        <v>400219</v>
      </c>
      <c r="IO10" s="231">
        <v>286371</v>
      </c>
      <c r="IP10" s="231">
        <v>1602016</v>
      </c>
      <c r="IQ10" s="247">
        <v>46547558</v>
      </c>
      <c r="IR10" s="246">
        <v>6612914</v>
      </c>
      <c r="IS10" s="231">
        <v>34708876</v>
      </c>
      <c r="IT10" s="231">
        <v>2341785</v>
      </c>
      <c r="IU10" s="231">
        <v>1017355</v>
      </c>
      <c r="IV10" s="231">
        <v>581111</v>
      </c>
      <c r="IW10" s="231">
        <v>484001</v>
      </c>
      <c r="IX10" s="231">
        <v>291950</v>
      </c>
      <c r="IY10" s="231">
        <v>424927</v>
      </c>
      <c r="IZ10" s="231">
        <v>1631388</v>
      </c>
      <c r="JA10" s="247">
        <v>48094307</v>
      </c>
      <c r="JB10" s="246">
        <v>6717385</v>
      </c>
      <c r="JC10" s="231">
        <v>35703439</v>
      </c>
      <c r="JD10" s="231">
        <v>2129258</v>
      </c>
      <c r="JE10" s="231">
        <v>1152336</v>
      </c>
      <c r="JF10" s="231">
        <v>610703</v>
      </c>
      <c r="JG10" s="231">
        <v>494654</v>
      </c>
      <c r="JH10" s="231">
        <v>270922</v>
      </c>
      <c r="JI10" s="231">
        <v>486910</v>
      </c>
      <c r="JJ10" s="231">
        <v>1634740</v>
      </c>
      <c r="JK10" s="247">
        <v>49200347</v>
      </c>
      <c r="JL10" s="246">
        <v>6828061</v>
      </c>
      <c r="JM10" s="231">
        <v>37428354</v>
      </c>
      <c r="JN10" s="231">
        <v>1879169</v>
      </c>
      <c r="JO10" s="231">
        <v>670183</v>
      </c>
      <c r="JP10" s="231">
        <v>552944</v>
      </c>
      <c r="JQ10" s="231">
        <v>430979</v>
      </c>
      <c r="JR10" s="231">
        <v>247090</v>
      </c>
      <c r="JS10" s="231">
        <v>469631</v>
      </c>
      <c r="JT10" s="231">
        <v>1604444</v>
      </c>
      <c r="JU10" s="247">
        <v>50110855</v>
      </c>
      <c r="JV10" s="246">
        <v>6929815</v>
      </c>
      <c r="JW10" s="231">
        <v>37018763</v>
      </c>
      <c r="JX10" s="231">
        <v>2039960</v>
      </c>
      <c r="JY10" s="231">
        <v>811044</v>
      </c>
      <c r="JZ10" s="231">
        <v>559720</v>
      </c>
      <c r="KA10" s="231">
        <v>444395</v>
      </c>
      <c r="KB10" s="231">
        <v>331223</v>
      </c>
      <c r="KC10" s="231">
        <v>408936</v>
      </c>
      <c r="KD10" s="231">
        <v>1733385</v>
      </c>
      <c r="KE10" s="247">
        <v>50277241</v>
      </c>
      <c r="KF10" s="246">
        <v>7111756</v>
      </c>
      <c r="KG10" s="231">
        <v>38113052</v>
      </c>
      <c r="KH10" s="231">
        <v>1625928</v>
      </c>
      <c r="KI10" s="231">
        <v>616323</v>
      </c>
      <c r="KJ10" s="231">
        <v>562928</v>
      </c>
      <c r="KK10" s="231">
        <v>361658</v>
      </c>
      <c r="KL10" s="231">
        <v>343011</v>
      </c>
      <c r="KM10" s="231">
        <v>452936</v>
      </c>
      <c r="KN10" s="231">
        <v>1483492</v>
      </c>
      <c r="KO10" s="247">
        <v>50671084</v>
      </c>
      <c r="KP10" s="246">
        <v>7309346</v>
      </c>
      <c r="KQ10" s="231">
        <v>40318569</v>
      </c>
      <c r="KR10" s="231">
        <v>1880826</v>
      </c>
      <c r="KS10" s="231">
        <v>766382</v>
      </c>
      <c r="KT10" s="231">
        <v>773663</v>
      </c>
      <c r="KU10" s="231">
        <v>349532</v>
      </c>
      <c r="KV10" s="231">
        <v>336291</v>
      </c>
      <c r="KW10" s="231">
        <v>328452</v>
      </c>
      <c r="KX10" s="231">
        <v>1580067</v>
      </c>
      <c r="KY10" s="247">
        <v>53643128</v>
      </c>
      <c r="KZ10" s="246">
        <v>7891051</v>
      </c>
      <c r="LA10" s="231">
        <v>41633979</v>
      </c>
      <c r="LB10" s="231">
        <v>2676013</v>
      </c>
      <c r="LC10" s="231">
        <v>1093703</v>
      </c>
      <c r="LD10" s="231">
        <v>1511713</v>
      </c>
      <c r="LE10" s="231">
        <v>341281</v>
      </c>
      <c r="LF10" s="231">
        <v>278085</v>
      </c>
      <c r="LG10" s="231">
        <v>413237</v>
      </c>
      <c r="LH10" s="231">
        <v>1482048</v>
      </c>
      <c r="LI10" s="247">
        <v>57321110</v>
      </c>
    </row>
    <row r="11" spans="1:321" s="64" customFormat="1">
      <c r="A11" s="134" t="s">
        <v>431</v>
      </c>
      <c r="B11" s="242">
        <v>2495</v>
      </c>
      <c r="C11" s="229">
        <v>14286</v>
      </c>
      <c r="D11" s="229">
        <v>20638</v>
      </c>
      <c r="E11" s="229">
        <v>4211</v>
      </c>
      <c r="F11" s="229">
        <v>1738</v>
      </c>
      <c r="G11" s="229">
        <v>502</v>
      </c>
      <c r="H11" s="229">
        <v>995</v>
      </c>
      <c r="I11" s="229">
        <v>257</v>
      </c>
      <c r="J11" s="229">
        <v>5520</v>
      </c>
      <c r="K11" s="243">
        <v>50642</v>
      </c>
      <c r="L11" s="242">
        <v>3808</v>
      </c>
      <c r="M11" s="229">
        <v>11539</v>
      </c>
      <c r="N11" s="229">
        <v>18249</v>
      </c>
      <c r="O11" s="229">
        <v>5161</v>
      </c>
      <c r="P11" s="229">
        <v>1768</v>
      </c>
      <c r="Q11" s="229">
        <v>206</v>
      </c>
      <c r="R11" s="229">
        <v>115</v>
      </c>
      <c r="S11" s="229">
        <v>240</v>
      </c>
      <c r="T11" s="229">
        <v>5059</v>
      </c>
      <c r="U11" s="243">
        <v>46145</v>
      </c>
      <c r="V11" s="242">
        <v>5668</v>
      </c>
      <c r="W11" s="229">
        <v>12944</v>
      </c>
      <c r="X11" s="229">
        <v>17322</v>
      </c>
      <c r="Y11" s="229">
        <v>2282</v>
      </c>
      <c r="Z11" s="229">
        <v>2184</v>
      </c>
      <c r="AA11" s="229">
        <v>124</v>
      </c>
      <c r="AB11" s="229">
        <v>803</v>
      </c>
      <c r="AC11" s="229">
        <v>22</v>
      </c>
      <c r="AD11" s="229">
        <v>4463</v>
      </c>
      <c r="AE11" s="243">
        <v>45812</v>
      </c>
      <c r="AF11" s="242">
        <v>5466</v>
      </c>
      <c r="AG11" s="229">
        <v>9843</v>
      </c>
      <c r="AH11" s="229">
        <v>16587</v>
      </c>
      <c r="AI11" s="229">
        <v>4484</v>
      </c>
      <c r="AJ11" s="229">
        <v>1761</v>
      </c>
      <c r="AK11" s="229">
        <v>660</v>
      </c>
      <c r="AL11" s="229">
        <v>382</v>
      </c>
      <c r="AM11" s="229">
        <v>263</v>
      </c>
      <c r="AN11" s="229">
        <v>4700</v>
      </c>
      <c r="AO11" s="243">
        <v>44146</v>
      </c>
      <c r="AP11" s="242">
        <v>5182</v>
      </c>
      <c r="AQ11" s="229">
        <v>10778</v>
      </c>
      <c r="AR11" s="229">
        <v>14909</v>
      </c>
      <c r="AS11" s="229">
        <v>4084</v>
      </c>
      <c r="AT11" s="229">
        <v>1590</v>
      </c>
      <c r="AU11" s="229">
        <v>517</v>
      </c>
      <c r="AV11" s="229">
        <v>366</v>
      </c>
      <c r="AW11" s="229">
        <v>261</v>
      </c>
      <c r="AX11" s="229">
        <v>4304</v>
      </c>
      <c r="AY11" s="243">
        <v>41991</v>
      </c>
      <c r="AZ11" s="242">
        <v>6230</v>
      </c>
      <c r="BA11" s="229">
        <v>7539</v>
      </c>
      <c r="BB11" s="229">
        <v>15839</v>
      </c>
      <c r="BC11" s="229">
        <v>3788</v>
      </c>
      <c r="BD11" s="229">
        <v>1012</v>
      </c>
      <c r="BE11" s="229">
        <v>413</v>
      </c>
      <c r="BF11" s="229">
        <v>182</v>
      </c>
      <c r="BG11" s="229">
        <v>63</v>
      </c>
      <c r="BH11" s="229">
        <v>3237</v>
      </c>
      <c r="BI11" s="243">
        <v>38303</v>
      </c>
      <c r="BJ11" s="242">
        <v>6797</v>
      </c>
      <c r="BK11" s="229">
        <v>7267</v>
      </c>
      <c r="BL11" s="229">
        <v>12634</v>
      </c>
      <c r="BM11" s="229">
        <v>5475</v>
      </c>
      <c r="BN11" s="229">
        <v>741</v>
      </c>
      <c r="BO11" s="229">
        <v>431</v>
      </c>
      <c r="BP11" s="229">
        <v>135</v>
      </c>
      <c r="BQ11" s="229" t="s">
        <v>313</v>
      </c>
      <c r="BR11" s="229">
        <v>1538</v>
      </c>
      <c r="BS11" s="243">
        <v>35018</v>
      </c>
      <c r="BT11" s="242">
        <v>703</v>
      </c>
      <c r="BU11" s="229">
        <v>7362</v>
      </c>
      <c r="BV11" s="229">
        <v>9656</v>
      </c>
      <c r="BW11" s="229">
        <v>5446</v>
      </c>
      <c r="BX11" s="229">
        <v>5237</v>
      </c>
      <c r="BY11" s="229">
        <v>1907</v>
      </c>
      <c r="BZ11" s="229">
        <v>437</v>
      </c>
      <c r="CA11" s="229">
        <v>229</v>
      </c>
      <c r="CB11" s="229">
        <v>1055</v>
      </c>
      <c r="CC11" s="243">
        <v>32032</v>
      </c>
      <c r="CD11" s="242">
        <v>4381</v>
      </c>
      <c r="CE11" s="229">
        <v>6218</v>
      </c>
      <c r="CF11" s="229">
        <v>6845</v>
      </c>
      <c r="CG11" s="229">
        <v>7455</v>
      </c>
      <c r="CH11" s="229">
        <v>4665</v>
      </c>
      <c r="CI11" s="229">
        <v>26</v>
      </c>
      <c r="CJ11" s="229">
        <v>246</v>
      </c>
      <c r="CK11" s="229">
        <v>184</v>
      </c>
      <c r="CL11" s="229">
        <v>1078</v>
      </c>
      <c r="CM11" s="243">
        <v>31098</v>
      </c>
      <c r="CN11" s="242">
        <v>5634</v>
      </c>
      <c r="CO11" s="229">
        <v>3254</v>
      </c>
      <c r="CP11" s="229">
        <v>6851</v>
      </c>
      <c r="CQ11" s="229">
        <v>7256</v>
      </c>
      <c r="CR11" s="229">
        <v>2079</v>
      </c>
      <c r="CS11" s="229">
        <v>1380</v>
      </c>
      <c r="CT11" s="229">
        <v>304</v>
      </c>
      <c r="CU11" s="229">
        <v>12</v>
      </c>
      <c r="CV11" s="229">
        <v>998</v>
      </c>
      <c r="CW11" s="243">
        <v>27768</v>
      </c>
      <c r="CX11" s="242">
        <v>4957</v>
      </c>
      <c r="CY11" s="229">
        <v>2472</v>
      </c>
      <c r="CZ11" s="229">
        <v>5812</v>
      </c>
      <c r="DA11" s="229">
        <v>11544</v>
      </c>
      <c r="DB11" s="229">
        <v>527</v>
      </c>
      <c r="DC11" s="229">
        <v>2374</v>
      </c>
      <c r="DD11" s="229">
        <v>509</v>
      </c>
      <c r="DE11" s="229">
        <v>168</v>
      </c>
      <c r="DF11" s="229">
        <v>737</v>
      </c>
      <c r="DG11" s="243">
        <v>29100</v>
      </c>
      <c r="DH11" s="242">
        <v>1526</v>
      </c>
      <c r="DI11" s="229">
        <v>4814</v>
      </c>
      <c r="DJ11" s="229">
        <v>5557</v>
      </c>
      <c r="DK11" s="229">
        <v>15354</v>
      </c>
      <c r="DL11" s="229">
        <v>1142</v>
      </c>
      <c r="DM11" s="229">
        <v>864</v>
      </c>
      <c r="DN11" s="229">
        <v>1221</v>
      </c>
      <c r="DO11" s="229">
        <v>12</v>
      </c>
      <c r="DP11" s="229">
        <v>992</v>
      </c>
      <c r="DQ11" s="243">
        <v>31482</v>
      </c>
      <c r="DR11" s="242">
        <v>1444</v>
      </c>
      <c r="DS11" s="229">
        <v>5263</v>
      </c>
      <c r="DT11" s="229">
        <v>5010</v>
      </c>
      <c r="DU11" s="229">
        <v>4023</v>
      </c>
      <c r="DV11" s="229">
        <v>10824</v>
      </c>
      <c r="DW11" s="229">
        <v>696</v>
      </c>
      <c r="DX11" s="229">
        <v>102</v>
      </c>
      <c r="DY11" s="229">
        <v>4</v>
      </c>
      <c r="DZ11" s="229">
        <v>1992</v>
      </c>
      <c r="EA11" s="243">
        <v>29358</v>
      </c>
      <c r="EB11" s="242">
        <v>1798</v>
      </c>
      <c r="EC11" s="229">
        <v>2750</v>
      </c>
      <c r="ED11" s="229">
        <v>3333</v>
      </c>
      <c r="EE11" s="229">
        <v>1854</v>
      </c>
      <c r="EF11" s="229">
        <v>2219</v>
      </c>
      <c r="EG11" s="229">
        <v>12115</v>
      </c>
      <c r="EH11" s="229">
        <v>40</v>
      </c>
      <c r="EI11" s="229">
        <v>179</v>
      </c>
      <c r="EJ11" s="229">
        <v>1839</v>
      </c>
      <c r="EK11" s="243">
        <v>26127</v>
      </c>
      <c r="EL11" s="242">
        <v>1718</v>
      </c>
      <c r="EM11" s="229">
        <v>1979</v>
      </c>
      <c r="EN11" s="229">
        <v>2613</v>
      </c>
      <c r="EO11" s="229">
        <v>2353</v>
      </c>
      <c r="EP11" s="229">
        <v>692</v>
      </c>
      <c r="EQ11" s="229">
        <v>1139</v>
      </c>
      <c r="ER11" s="229">
        <v>8605</v>
      </c>
      <c r="ES11" s="229">
        <v>11</v>
      </c>
      <c r="ET11" s="229">
        <v>2396</v>
      </c>
      <c r="EU11" s="243">
        <v>21506</v>
      </c>
      <c r="EV11" s="242">
        <v>944</v>
      </c>
      <c r="EW11" s="229">
        <v>2323</v>
      </c>
      <c r="EX11" s="229">
        <v>1855</v>
      </c>
      <c r="EY11" s="229">
        <v>4415</v>
      </c>
      <c r="EZ11" s="229">
        <v>309</v>
      </c>
      <c r="FA11" s="229">
        <v>1340</v>
      </c>
      <c r="FB11" s="229">
        <v>8</v>
      </c>
      <c r="FC11" s="229">
        <v>8081</v>
      </c>
      <c r="FD11" s="229">
        <v>330</v>
      </c>
      <c r="FE11" s="243">
        <v>19605</v>
      </c>
      <c r="FF11" s="242">
        <v>353</v>
      </c>
      <c r="FG11" s="229">
        <v>4017</v>
      </c>
      <c r="FH11" s="229">
        <v>2068</v>
      </c>
      <c r="FI11" s="229">
        <v>1740</v>
      </c>
      <c r="FJ11" s="229">
        <v>727</v>
      </c>
      <c r="FK11" s="229">
        <v>653</v>
      </c>
      <c r="FL11" s="229">
        <v>136</v>
      </c>
      <c r="FM11" s="229">
        <v>7636</v>
      </c>
      <c r="FN11" s="229">
        <v>255</v>
      </c>
      <c r="FO11" s="243">
        <v>17585</v>
      </c>
      <c r="FP11" s="242">
        <v>1986</v>
      </c>
      <c r="FQ11" s="229">
        <v>1845</v>
      </c>
      <c r="FR11" s="229">
        <v>1993</v>
      </c>
      <c r="FS11" s="229">
        <v>1263</v>
      </c>
      <c r="FT11" s="229">
        <v>661</v>
      </c>
      <c r="FU11" s="229">
        <v>620</v>
      </c>
      <c r="FV11" s="229" t="s">
        <v>313</v>
      </c>
      <c r="FW11" s="229">
        <v>7186</v>
      </c>
      <c r="FX11" s="229">
        <v>292</v>
      </c>
      <c r="FY11" s="243">
        <v>15846</v>
      </c>
      <c r="FZ11" s="242">
        <v>425</v>
      </c>
      <c r="GA11" s="229">
        <v>3117</v>
      </c>
      <c r="GB11" s="229">
        <v>1744</v>
      </c>
      <c r="GC11" s="229">
        <v>1365</v>
      </c>
      <c r="GD11" s="229">
        <v>701</v>
      </c>
      <c r="GE11" s="229">
        <v>508</v>
      </c>
      <c r="GF11" s="229">
        <v>52</v>
      </c>
      <c r="GG11" s="229">
        <v>6725</v>
      </c>
      <c r="GH11" s="229">
        <v>208</v>
      </c>
      <c r="GI11" s="243">
        <v>14845</v>
      </c>
      <c r="GJ11" s="242">
        <v>2814</v>
      </c>
      <c r="GK11" s="229">
        <v>1528</v>
      </c>
      <c r="GL11" s="229">
        <v>1476</v>
      </c>
      <c r="GM11" s="229">
        <v>1160</v>
      </c>
      <c r="GN11" s="229">
        <v>814</v>
      </c>
      <c r="GO11" s="229">
        <v>449</v>
      </c>
      <c r="GP11" s="229" t="s">
        <v>313</v>
      </c>
      <c r="GQ11" s="229">
        <v>6252</v>
      </c>
      <c r="GR11" s="229">
        <v>59</v>
      </c>
      <c r="GS11" s="243">
        <v>14552</v>
      </c>
      <c r="GT11" s="242">
        <v>2964</v>
      </c>
      <c r="GU11" s="229">
        <v>1492</v>
      </c>
      <c r="GV11" s="229">
        <v>1098</v>
      </c>
      <c r="GW11" s="229">
        <v>712</v>
      </c>
      <c r="GX11" s="229">
        <v>639</v>
      </c>
      <c r="GY11" s="229">
        <v>369</v>
      </c>
      <c r="GZ11" s="229" t="s">
        <v>313</v>
      </c>
      <c r="HA11" s="229">
        <v>5987</v>
      </c>
      <c r="HB11" s="229">
        <v>78</v>
      </c>
      <c r="HC11" s="243">
        <v>13339</v>
      </c>
      <c r="HD11" s="242">
        <v>2631</v>
      </c>
      <c r="HE11" s="229">
        <v>931</v>
      </c>
      <c r="HF11" s="229">
        <v>1080</v>
      </c>
      <c r="HG11" s="229">
        <v>1096</v>
      </c>
      <c r="HH11" s="229">
        <v>613</v>
      </c>
      <c r="HI11" s="229">
        <v>37</v>
      </c>
      <c r="HJ11" s="229">
        <v>228</v>
      </c>
      <c r="HK11" s="229">
        <v>5846</v>
      </c>
      <c r="HL11" s="229">
        <v>21</v>
      </c>
      <c r="HM11" s="243">
        <v>12483</v>
      </c>
      <c r="HN11" s="267">
        <v>1789</v>
      </c>
      <c r="HO11" s="266">
        <v>2334</v>
      </c>
      <c r="HP11" s="266">
        <v>521</v>
      </c>
      <c r="HQ11" s="266">
        <v>383</v>
      </c>
      <c r="HR11" s="266">
        <v>92</v>
      </c>
      <c r="HS11" s="266">
        <v>428</v>
      </c>
      <c r="HT11" s="266">
        <v>207</v>
      </c>
      <c r="HU11" s="266">
        <v>5701</v>
      </c>
      <c r="HV11" s="266">
        <v>12</v>
      </c>
      <c r="HW11" s="268">
        <v>11467</v>
      </c>
      <c r="HX11" s="242">
        <v>2209</v>
      </c>
      <c r="HY11" s="229">
        <v>1577</v>
      </c>
      <c r="HZ11" s="229">
        <v>424</v>
      </c>
      <c r="IA11" s="229">
        <v>169</v>
      </c>
      <c r="IB11" s="229">
        <v>2698</v>
      </c>
      <c r="IC11" s="229">
        <v>119</v>
      </c>
      <c r="ID11" s="229">
        <v>185</v>
      </c>
      <c r="IE11" s="229">
        <v>3267</v>
      </c>
      <c r="IF11" s="229">
        <v>227</v>
      </c>
      <c r="IG11" s="243">
        <v>10875</v>
      </c>
      <c r="IH11" s="242">
        <v>1975</v>
      </c>
      <c r="II11" s="229">
        <v>1142</v>
      </c>
      <c r="IJ11" s="229">
        <v>573</v>
      </c>
      <c r="IK11" s="229">
        <v>217</v>
      </c>
      <c r="IL11" s="229">
        <v>2261</v>
      </c>
      <c r="IM11" s="229">
        <v>468</v>
      </c>
      <c r="IN11" s="229">
        <v>32</v>
      </c>
      <c r="IO11" s="229">
        <v>3175</v>
      </c>
      <c r="IP11" s="229">
        <v>206</v>
      </c>
      <c r="IQ11" s="243">
        <v>10049</v>
      </c>
      <c r="IR11" s="242">
        <v>707</v>
      </c>
      <c r="IS11" s="229">
        <v>2125</v>
      </c>
      <c r="IT11" s="229">
        <v>465</v>
      </c>
      <c r="IU11" s="229" t="s">
        <v>313</v>
      </c>
      <c r="IV11" s="229">
        <v>2189</v>
      </c>
      <c r="IW11" s="229">
        <v>3337</v>
      </c>
      <c r="IX11" s="229">
        <v>0</v>
      </c>
      <c r="IY11" s="229">
        <v>335</v>
      </c>
      <c r="IZ11" s="229">
        <v>170</v>
      </c>
      <c r="JA11" s="243">
        <v>9328</v>
      </c>
      <c r="JB11" s="242">
        <v>661</v>
      </c>
      <c r="JC11" s="229">
        <v>1946</v>
      </c>
      <c r="JD11" s="229">
        <v>347</v>
      </c>
      <c r="JE11" s="229">
        <v>0</v>
      </c>
      <c r="JF11" s="229">
        <v>5099</v>
      </c>
      <c r="JG11" s="229">
        <v>180</v>
      </c>
      <c r="JH11" s="229">
        <v>0</v>
      </c>
      <c r="JI11" s="229">
        <v>0</v>
      </c>
      <c r="JJ11" s="229">
        <v>334</v>
      </c>
      <c r="JK11" s="243">
        <v>8567</v>
      </c>
      <c r="JL11" s="242">
        <v>946</v>
      </c>
      <c r="JM11" s="229">
        <v>1476</v>
      </c>
      <c r="JN11" s="229">
        <v>241</v>
      </c>
      <c r="JO11" s="229">
        <v>90</v>
      </c>
      <c r="JP11" s="229">
        <v>4987</v>
      </c>
      <c r="JQ11" s="229">
        <v>0</v>
      </c>
      <c r="JR11" s="229">
        <v>0</v>
      </c>
      <c r="JS11" s="229">
        <v>0</v>
      </c>
      <c r="JT11" s="229">
        <v>337</v>
      </c>
      <c r="JU11" s="243">
        <v>8077</v>
      </c>
      <c r="JV11" s="242" t="s">
        <v>313</v>
      </c>
      <c r="JW11" s="229">
        <v>6128</v>
      </c>
      <c r="JX11" s="229">
        <v>1067</v>
      </c>
      <c r="JY11" s="229">
        <v>75</v>
      </c>
      <c r="JZ11" s="229" t="s">
        <v>313</v>
      </c>
      <c r="KA11" s="229" t="s">
        <v>313</v>
      </c>
      <c r="KB11" s="229">
        <v>12</v>
      </c>
      <c r="KC11" s="229" t="s">
        <v>313</v>
      </c>
      <c r="KD11" s="229">
        <v>337</v>
      </c>
      <c r="KE11" s="243">
        <v>7619</v>
      </c>
      <c r="KF11" s="242">
        <v>565</v>
      </c>
      <c r="KG11" s="229">
        <v>5333</v>
      </c>
      <c r="KH11" s="229">
        <v>814</v>
      </c>
      <c r="KI11" s="229">
        <v>30</v>
      </c>
      <c r="KJ11" s="229">
        <v>0</v>
      </c>
      <c r="KK11" s="229">
        <v>0</v>
      </c>
      <c r="KL11" s="229">
        <v>0</v>
      </c>
      <c r="KM11" s="229">
        <v>12</v>
      </c>
      <c r="KN11" s="229">
        <v>0</v>
      </c>
      <c r="KO11" s="243">
        <v>6754</v>
      </c>
      <c r="KP11" s="242">
        <v>21</v>
      </c>
      <c r="KQ11" s="229">
        <v>5006</v>
      </c>
      <c r="KR11" s="229">
        <v>701</v>
      </c>
      <c r="KS11" s="229">
        <v>491</v>
      </c>
      <c r="KT11" s="229">
        <v>36</v>
      </c>
      <c r="KU11" s="229">
        <v>0</v>
      </c>
      <c r="KV11" s="229">
        <v>0</v>
      </c>
      <c r="KW11" s="229">
        <v>0</v>
      </c>
      <c r="KX11" s="229">
        <v>0</v>
      </c>
      <c r="KY11" s="243">
        <v>6255</v>
      </c>
      <c r="KZ11" s="242">
        <v>0</v>
      </c>
      <c r="LA11" s="229">
        <v>5062</v>
      </c>
      <c r="LB11" s="229">
        <v>1785</v>
      </c>
      <c r="LC11" s="229">
        <v>63</v>
      </c>
      <c r="LD11" s="229">
        <v>0</v>
      </c>
      <c r="LE11" s="229">
        <v>9</v>
      </c>
      <c r="LF11" s="229">
        <v>0</v>
      </c>
      <c r="LG11" s="229">
        <v>0</v>
      </c>
      <c r="LH11" s="229">
        <v>0</v>
      </c>
      <c r="LI11" s="243">
        <v>6919</v>
      </c>
    </row>
    <row r="12" spans="1:321">
      <c r="A12" s="134" t="s">
        <v>690</v>
      </c>
      <c r="B12" s="242">
        <v>15474</v>
      </c>
      <c r="C12" s="229">
        <v>215063</v>
      </c>
      <c r="D12" s="229">
        <v>240575</v>
      </c>
      <c r="E12" s="229">
        <v>121433</v>
      </c>
      <c r="F12" s="229">
        <v>48690</v>
      </c>
      <c r="G12" s="229">
        <v>846</v>
      </c>
      <c r="H12" s="229">
        <v>20054</v>
      </c>
      <c r="I12" s="229">
        <v>30051</v>
      </c>
      <c r="J12" s="229">
        <v>12310</v>
      </c>
      <c r="K12" s="243">
        <v>704496</v>
      </c>
      <c r="L12" s="242">
        <v>11039</v>
      </c>
      <c r="M12" s="229">
        <v>224326</v>
      </c>
      <c r="N12" s="229">
        <v>291695</v>
      </c>
      <c r="O12" s="229">
        <v>31555</v>
      </c>
      <c r="P12" s="229">
        <v>53870</v>
      </c>
      <c r="Q12" s="229">
        <v>3492</v>
      </c>
      <c r="R12" s="229">
        <v>18595</v>
      </c>
      <c r="S12" s="229">
        <v>36240</v>
      </c>
      <c r="T12" s="229">
        <v>11516</v>
      </c>
      <c r="U12" s="243">
        <v>682328</v>
      </c>
      <c r="V12" s="242">
        <v>10521</v>
      </c>
      <c r="W12" s="229">
        <v>201864</v>
      </c>
      <c r="X12" s="229">
        <v>293344</v>
      </c>
      <c r="Y12" s="229">
        <v>13318</v>
      </c>
      <c r="Z12" s="229">
        <v>52245</v>
      </c>
      <c r="AA12" s="229">
        <v>16571</v>
      </c>
      <c r="AB12" s="229">
        <v>10676</v>
      </c>
      <c r="AC12" s="229">
        <v>40470</v>
      </c>
      <c r="AD12" s="229">
        <v>10805</v>
      </c>
      <c r="AE12" s="243">
        <v>649814</v>
      </c>
      <c r="AF12" s="242">
        <v>46132</v>
      </c>
      <c r="AG12" s="229">
        <v>193483</v>
      </c>
      <c r="AH12" s="229">
        <v>240294</v>
      </c>
      <c r="AI12" s="229">
        <v>54427</v>
      </c>
      <c r="AJ12" s="229">
        <v>45370</v>
      </c>
      <c r="AK12" s="229">
        <v>29276</v>
      </c>
      <c r="AL12" s="229" t="s">
        <v>313</v>
      </c>
      <c r="AM12" s="229">
        <v>51739</v>
      </c>
      <c r="AN12" s="229">
        <v>6968</v>
      </c>
      <c r="AO12" s="243">
        <v>667689</v>
      </c>
      <c r="AP12" s="242">
        <v>31179</v>
      </c>
      <c r="AQ12" s="229">
        <v>149152</v>
      </c>
      <c r="AR12" s="229">
        <v>245331</v>
      </c>
      <c r="AS12" s="229">
        <v>79000</v>
      </c>
      <c r="AT12" s="229">
        <v>50994</v>
      </c>
      <c r="AU12" s="229">
        <v>29669</v>
      </c>
      <c r="AV12" s="229" t="s">
        <v>313</v>
      </c>
      <c r="AW12" s="229">
        <v>37316</v>
      </c>
      <c r="AX12" s="229">
        <v>22342</v>
      </c>
      <c r="AY12" s="243">
        <v>644983</v>
      </c>
      <c r="AZ12" s="242">
        <v>11082</v>
      </c>
      <c r="BA12" s="229">
        <v>262361</v>
      </c>
      <c r="BB12" s="229">
        <v>238433</v>
      </c>
      <c r="BC12" s="229">
        <v>82593</v>
      </c>
      <c r="BD12" s="229">
        <v>51913</v>
      </c>
      <c r="BE12" s="229">
        <v>27657</v>
      </c>
      <c r="BF12" s="229">
        <v>2966</v>
      </c>
      <c r="BG12" s="229">
        <v>39502</v>
      </c>
      <c r="BH12" s="229">
        <v>5475</v>
      </c>
      <c r="BI12" s="243">
        <v>721982</v>
      </c>
      <c r="BJ12" s="242">
        <v>6564</v>
      </c>
      <c r="BK12" s="229">
        <v>242842</v>
      </c>
      <c r="BL12" s="229">
        <v>238290</v>
      </c>
      <c r="BM12" s="229">
        <v>61869</v>
      </c>
      <c r="BN12" s="229">
        <v>54801</v>
      </c>
      <c r="BO12" s="229">
        <v>25520</v>
      </c>
      <c r="BP12" s="229" t="s">
        <v>313</v>
      </c>
      <c r="BQ12" s="229">
        <v>39726</v>
      </c>
      <c r="BR12" s="229">
        <v>9492</v>
      </c>
      <c r="BS12" s="243">
        <v>679104</v>
      </c>
      <c r="BT12" s="242">
        <v>5349</v>
      </c>
      <c r="BU12" s="229">
        <v>76806</v>
      </c>
      <c r="BV12" s="229">
        <v>246617</v>
      </c>
      <c r="BW12" s="229">
        <v>163318</v>
      </c>
      <c r="BX12" s="229">
        <v>75388</v>
      </c>
      <c r="BY12" s="229">
        <v>103581</v>
      </c>
      <c r="BZ12" s="229">
        <v>1316</v>
      </c>
      <c r="CA12" s="229">
        <v>39072</v>
      </c>
      <c r="CB12" s="229">
        <v>9211</v>
      </c>
      <c r="CC12" s="243">
        <v>720658</v>
      </c>
      <c r="CD12" s="242">
        <v>3828</v>
      </c>
      <c r="CE12" s="229">
        <v>75356</v>
      </c>
      <c r="CF12" s="229">
        <v>282413</v>
      </c>
      <c r="CG12" s="229">
        <v>108134</v>
      </c>
      <c r="CH12" s="229">
        <v>86835</v>
      </c>
      <c r="CI12" s="229">
        <v>101822</v>
      </c>
      <c r="CJ12" s="229">
        <v>1613</v>
      </c>
      <c r="CK12" s="229">
        <v>39271</v>
      </c>
      <c r="CL12" s="229">
        <v>11688</v>
      </c>
      <c r="CM12" s="243">
        <v>710960</v>
      </c>
      <c r="CN12" s="242">
        <v>15102</v>
      </c>
      <c r="CO12" s="229">
        <v>85712</v>
      </c>
      <c r="CP12" s="229">
        <v>223634</v>
      </c>
      <c r="CQ12" s="229">
        <v>108882</v>
      </c>
      <c r="CR12" s="229">
        <v>81409</v>
      </c>
      <c r="CS12" s="229">
        <v>122947</v>
      </c>
      <c r="CT12" s="229">
        <v>1703</v>
      </c>
      <c r="CU12" s="229">
        <v>37364</v>
      </c>
      <c r="CV12" s="229">
        <v>4671</v>
      </c>
      <c r="CW12" s="243">
        <v>681424</v>
      </c>
      <c r="CX12" s="242">
        <v>2968</v>
      </c>
      <c r="CY12" s="229">
        <v>105093</v>
      </c>
      <c r="CZ12" s="229">
        <v>194073</v>
      </c>
      <c r="DA12" s="229">
        <v>145322</v>
      </c>
      <c r="DB12" s="229">
        <v>55080</v>
      </c>
      <c r="DC12" s="229">
        <v>74000</v>
      </c>
      <c r="DD12" s="229">
        <v>80</v>
      </c>
      <c r="DE12" s="229">
        <v>90636</v>
      </c>
      <c r="DF12" s="229">
        <v>6927</v>
      </c>
      <c r="DG12" s="243">
        <v>674179</v>
      </c>
      <c r="DH12" s="242">
        <v>7144</v>
      </c>
      <c r="DI12" s="229">
        <v>94118</v>
      </c>
      <c r="DJ12" s="229">
        <v>198001</v>
      </c>
      <c r="DK12" s="229">
        <v>148170</v>
      </c>
      <c r="DL12" s="229">
        <v>49345</v>
      </c>
      <c r="DM12" s="229">
        <v>81892</v>
      </c>
      <c r="DN12" s="229">
        <v>12377</v>
      </c>
      <c r="DO12" s="229">
        <v>38846</v>
      </c>
      <c r="DP12" s="229">
        <v>13702</v>
      </c>
      <c r="DQ12" s="243">
        <v>643595</v>
      </c>
      <c r="DR12" s="242">
        <v>1243</v>
      </c>
      <c r="DS12" s="229">
        <v>199466</v>
      </c>
      <c r="DT12" s="229">
        <v>145530</v>
      </c>
      <c r="DU12" s="229">
        <v>143836</v>
      </c>
      <c r="DV12" s="229">
        <v>59401</v>
      </c>
      <c r="DW12" s="229">
        <v>102264</v>
      </c>
      <c r="DX12" s="229">
        <v>10272</v>
      </c>
      <c r="DY12" s="229">
        <v>40342</v>
      </c>
      <c r="DZ12" s="229">
        <v>14632</v>
      </c>
      <c r="EA12" s="243">
        <v>716986</v>
      </c>
      <c r="EB12" s="242">
        <v>14178</v>
      </c>
      <c r="EC12" s="229">
        <v>122176</v>
      </c>
      <c r="ED12" s="229">
        <v>266741</v>
      </c>
      <c r="EE12" s="229">
        <v>90704</v>
      </c>
      <c r="EF12" s="229">
        <v>93236</v>
      </c>
      <c r="EG12" s="229">
        <v>51493</v>
      </c>
      <c r="EH12" s="229">
        <v>57400</v>
      </c>
      <c r="EI12" s="229">
        <v>3071</v>
      </c>
      <c r="EJ12" s="229">
        <v>48038</v>
      </c>
      <c r="EK12" s="243">
        <v>747037</v>
      </c>
      <c r="EL12" s="242">
        <v>4409</v>
      </c>
      <c r="EM12" s="229">
        <v>61254</v>
      </c>
      <c r="EN12" s="229">
        <v>190016</v>
      </c>
      <c r="EO12" s="229">
        <v>135985</v>
      </c>
      <c r="EP12" s="229">
        <v>66569</v>
      </c>
      <c r="EQ12" s="229">
        <v>30311</v>
      </c>
      <c r="ER12" s="229">
        <v>73354</v>
      </c>
      <c r="ES12" s="229">
        <v>29921</v>
      </c>
      <c r="ET12" s="229">
        <v>8754</v>
      </c>
      <c r="EU12" s="243">
        <v>600573</v>
      </c>
      <c r="EV12" s="242">
        <v>1012</v>
      </c>
      <c r="EW12" s="229">
        <v>58016</v>
      </c>
      <c r="EX12" s="229">
        <v>76017</v>
      </c>
      <c r="EY12" s="229">
        <v>133165</v>
      </c>
      <c r="EZ12" s="229">
        <v>61189</v>
      </c>
      <c r="FA12" s="229">
        <v>45446</v>
      </c>
      <c r="FB12" s="229">
        <v>14608</v>
      </c>
      <c r="FC12" s="229">
        <v>93104</v>
      </c>
      <c r="FD12" s="229">
        <v>21182</v>
      </c>
      <c r="FE12" s="243">
        <v>503739</v>
      </c>
      <c r="FF12" s="242">
        <v>10252</v>
      </c>
      <c r="FG12" s="229">
        <v>78162</v>
      </c>
      <c r="FH12" s="229">
        <v>140170</v>
      </c>
      <c r="FI12" s="229">
        <v>39380</v>
      </c>
      <c r="FJ12" s="229">
        <v>65915</v>
      </c>
      <c r="FK12" s="229">
        <v>44174</v>
      </c>
      <c r="FL12" s="229">
        <v>9249</v>
      </c>
      <c r="FM12" s="229">
        <v>91739</v>
      </c>
      <c r="FN12" s="229">
        <v>21736</v>
      </c>
      <c r="FO12" s="243">
        <v>500777</v>
      </c>
      <c r="FP12" s="242">
        <v>3068</v>
      </c>
      <c r="FQ12" s="229">
        <v>91000</v>
      </c>
      <c r="FR12" s="229">
        <v>157236</v>
      </c>
      <c r="FS12" s="229">
        <v>63245</v>
      </c>
      <c r="FT12" s="229">
        <v>44147</v>
      </c>
      <c r="FU12" s="229">
        <v>32865</v>
      </c>
      <c r="FV12" s="229">
        <v>10823</v>
      </c>
      <c r="FW12" s="229">
        <v>92465</v>
      </c>
      <c r="FX12" s="229">
        <v>18568</v>
      </c>
      <c r="FY12" s="243">
        <v>513417</v>
      </c>
      <c r="FZ12" s="242">
        <v>20102</v>
      </c>
      <c r="GA12" s="229">
        <v>207610</v>
      </c>
      <c r="GB12" s="229">
        <v>150640</v>
      </c>
      <c r="GC12" s="229">
        <v>75201</v>
      </c>
      <c r="GD12" s="229">
        <v>44089</v>
      </c>
      <c r="GE12" s="229">
        <v>11973</v>
      </c>
      <c r="GF12" s="229">
        <v>5268</v>
      </c>
      <c r="GG12" s="229">
        <v>86198</v>
      </c>
      <c r="GH12" s="229">
        <v>24772</v>
      </c>
      <c r="GI12" s="243">
        <v>625853</v>
      </c>
      <c r="GJ12" s="242">
        <v>36370</v>
      </c>
      <c r="GK12" s="229">
        <v>280479</v>
      </c>
      <c r="GL12" s="229">
        <v>216117</v>
      </c>
      <c r="GM12" s="229">
        <v>98392</v>
      </c>
      <c r="GN12" s="229">
        <v>56415</v>
      </c>
      <c r="GO12" s="229">
        <v>5773</v>
      </c>
      <c r="GP12" s="229">
        <v>29958</v>
      </c>
      <c r="GQ12" s="229">
        <v>55991</v>
      </c>
      <c r="GR12" s="229">
        <v>24939</v>
      </c>
      <c r="GS12" s="243">
        <v>804434</v>
      </c>
      <c r="GT12" s="242">
        <v>36705</v>
      </c>
      <c r="GU12" s="229">
        <v>173348</v>
      </c>
      <c r="GV12" s="229">
        <v>317929</v>
      </c>
      <c r="GW12" s="229">
        <v>170146</v>
      </c>
      <c r="GX12" s="229">
        <v>43610</v>
      </c>
      <c r="GY12" s="229">
        <v>10493</v>
      </c>
      <c r="GZ12" s="229">
        <v>30171</v>
      </c>
      <c r="HA12" s="229">
        <v>53036</v>
      </c>
      <c r="HB12" s="229">
        <v>25504</v>
      </c>
      <c r="HC12" s="243">
        <v>860942</v>
      </c>
      <c r="HD12" s="242">
        <v>88817</v>
      </c>
      <c r="HE12" s="229">
        <v>334869</v>
      </c>
      <c r="HF12" s="229">
        <v>316388</v>
      </c>
      <c r="HG12" s="229">
        <v>161521</v>
      </c>
      <c r="HH12" s="229">
        <v>39635</v>
      </c>
      <c r="HI12" s="229">
        <v>10469</v>
      </c>
      <c r="HJ12" s="229">
        <v>5268</v>
      </c>
      <c r="HK12" s="229">
        <v>53305</v>
      </c>
      <c r="HL12" s="229">
        <v>18871</v>
      </c>
      <c r="HM12" s="243">
        <v>1029143</v>
      </c>
      <c r="HN12" s="267">
        <v>246260</v>
      </c>
      <c r="HO12" s="266">
        <v>383433</v>
      </c>
      <c r="HP12" s="266">
        <v>164044</v>
      </c>
      <c r="HQ12" s="266">
        <v>92319</v>
      </c>
      <c r="HR12" s="266">
        <v>12176</v>
      </c>
      <c r="HS12" s="266">
        <v>4603</v>
      </c>
      <c r="HT12" s="266">
        <v>5733</v>
      </c>
      <c r="HU12" s="266">
        <v>52921</v>
      </c>
      <c r="HV12" s="266">
        <v>19590</v>
      </c>
      <c r="HW12" s="268">
        <v>981079</v>
      </c>
      <c r="HX12" s="242">
        <v>227667</v>
      </c>
      <c r="HY12" s="229">
        <v>430345</v>
      </c>
      <c r="HZ12" s="229">
        <v>160602</v>
      </c>
      <c r="IA12" s="229">
        <v>105671</v>
      </c>
      <c r="IB12" s="229">
        <v>6823</v>
      </c>
      <c r="IC12" s="229">
        <v>7235</v>
      </c>
      <c r="ID12" s="229">
        <v>2785</v>
      </c>
      <c r="IE12" s="229">
        <v>48300</v>
      </c>
      <c r="IF12" s="229">
        <v>24831</v>
      </c>
      <c r="IG12" s="243">
        <v>1014259</v>
      </c>
      <c r="IH12" s="242">
        <v>308870</v>
      </c>
      <c r="II12" s="229">
        <v>517874</v>
      </c>
      <c r="IJ12" s="229">
        <v>149284</v>
      </c>
      <c r="IK12" s="229">
        <v>107134</v>
      </c>
      <c r="IL12" s="229">
        <v>8060</v>
      </c>
      <c r="IM12" s="229">
        <v>7376</v>
      </c>
      <c r="IN12" s="229">
        <v>1843</v>
      </c>
      <c r="IO12" s="229">
        <v>48622</v>
      </c>
      <c r="IP12" s="229">
        <v>22228</v>
      </c>
      <c r="IQ12" s="243">
        <v>1171291</v>
      </c>
      <c r="IR12" s="242">
        <v>315218</v>
      </c>
      <c r="IS12" s="229">
        <v>324956</v>
      </c>
      <c r="IT12" s="229">
        <v>128706</v>
      </c>
      <c r="IU12" s="229">
        <v>97496</v>
      </c>
      <c r="IV12" s="229">
        <v>55770</v>
      </c>
      <c r="IW12" s="229">
        <v>6881</v>
      </c>
      <c r="IX12" s="229">
        <v>1229</v>
      </c>
      <c r="IY12" s="229">
        <v>8419</v>
      </c>
      <c r="IZ12" s="229">
        <v>15428</v>
      </c>
      <c r="JA12" s="243">
        <v>954103</v>
      </c>
      <c r="JB12" s="242">
        <v>280264</v>
      </c>
      <c r="JC12" s="229">
        <v>220916</v>
      </c>
      <c r="JD12" s="229">
        <v>173401</v>
      </c>
      <c r="JE12" s="229">
        <v>89179</v>
      </c>
      <c r="JF12" s="229">
        <v>9001</v>
      </c>
      <c r="JG12" s="229">
        <v>68740</v>
      </c>
      <c r="JH12" s="229">
        <v>0</v>
      </c>
      <c r="JI12" s="229">
        <v>815</v>
      </c>
      <c r="JJ12" s="229">
        <v>18130</v>
      </c>
      <c r="JK12" s="243">
        <v>860446</v>
      </c>
      <c r="JL12" s="242">
        <v>281890</v>
      </c>
      <c r="JM12" s="229">
        <v>267581</v>
      </c>
      <c r="JN12" s="229">
        <v>188506</v>
      </c>
      <c r="JO12" s="229">
        <v>41325</v>
      </c>
      <c r="JP12" s="229">
        <v>7260</v>
      </c>
      <c r="JQ12" s="229">
        <v>60200</v>
      </c>
      <c r="JR12" s="229">
        <v>0</v>
      </c>
      <c r="JS12" s="229">
        <v>17083</v>
      </c>
      <c r="JT12" s="229">
        <v>18279</v>
      </c>
      <c r="JU12" s="243">
        <v>882124</v>
      </c>
      <c r="JV12" s="242">
        <v>288604</v>
      </c>
      <c r="JW12" s="229">
        <v>573724</v>
      </c>
      <c r="JX12" s="229">
        <v>56992</v>
      </c>
      <c r="JY12" s="229">
        <v>42104</v>
      </c>
      <c r="JZ12" s="229">
        <v>11327</v>
      </c>
      <c r="KA12" s="229">
        <v>50556</v>
      </c>
      <c r="KB12" s="229">
        <v>16996</v>
      </c>
      <c r="KC12" s="229">
        <v>17268</v>
      </c>
      <c r="KD12" s="229" t="s">
        <v>313</v>
      </c>
      <c r="KE12" s="243">
        <v>1057571</v>
      </c>
      <c r="KF12" s="242">
        <v>381858</v>
      </c>
      <c r="KG12" s="229">
        <v>716208</v>
      </c>
      <c r="KH12" s="229">
        <v>140044</v>
      </c>
      <c r="KI12" s="229">
        <v>918</v>
      </c>
      <c r="KJ12" s="229">
        <v>4389</v>
      </c>
      <c r="KK12" s="229">
        <v>54930</v>
      </c>
      <c r="KL12" s="229">
        <v>17813</v>
      </c>
      <c r="KM12" s="229">
        <v>3050</v>
      </c>
      <c r="KN12" s="229">
        <v>16293</v>
      </c>
      <c r="KO12" s="243">
        <v>1335503</v>
      </c>
      <c r="KP12" s="242">
        <v>462977</v>
      </c>
      <c r="KQ12" s="229">
        <v>671496</v>
      </c>
      <c r="KR12" s="229">
        <v>138988</v>
      </c>
      <c r="KS12" s="229">
        <v>1383</v>
      </c>
      <c r="KT12" s="229">
        <v>7855</v>
      </c>
      <c r="KU12" s="229">
        <v>53346</v>
      </c>
      <c r="KV12" s="229">
        <v>17822</v>
      </c>
      <c r="KW12" s="229">
        <v>3523</v>
      </c>
      <c r="KX12" s="229">
        <v>3279</v>
      </c>
      <c r="KY12" s="243">
        <v>1360669</v>
      </c>
      <c r="KZ12" s="242">
        <v>743659</v>
      </c>
      <c r="LA12" s="229">
        <v>893839</v>
      </c>
      <c r="LB12" s="229">
        <v>52833</v>
      </c>
      <c r="LC12" s="229">
        <v>548</v>
      </c>
      <c r="LD12" s="229">
        <v>76656</v>
      </c>
      <c r="LE12" s="229">
        <v>1422</v>
      </c>
      <c r="LF12" s="229">
        <v>21251</v>
      </c>
      <c r="LG12" s="229">
        <v>5316</v>
      </c>
      <c r="LH12" s="229">
        <v>12382</v>
      </c>
      <c r="LI12" s="243">
        <v>1807906</v>
      </c>
    </row>
    <row r="13" spans="1:321" s="64" customFormat="1">
      <c r="A13" s="134" t="s">
        <v>691</v>
      </c>
      <c r="B13" s="242">
        <v>31761</v>
      </c>
      <c r="C13" s="229">
        <v>1089025</v>
      </c>
      <c r="D13" s="229">
        <v>93028</v>
      </c>
      <c r="E13" s="229">
        <v>14679</v>
      </c>
      <c r="F13" s="229">
        <v>4440</v>
      </c>
      <c r="G13" s="229">
        <v>908</v>
      </c>
      <c r="H13" s="229">
        <v>625</v>
      </c>
      <c r="I13" s="229">
        <v>553</v>
      </c>
      <c r="J13" s="229">
        <v>36333</v>
      </c>
      <c r="K13" s="243">
        <v>1271352</v>
      </c>
      <c r="L13" s="242">
        <v>35286</v>
      </c>
      <c r="M13" s="229">
        <v>1161287</v>
      </c>
      <c r="N13" s="229">
        <v>70940</v>
      </c>
      <c r="O13" s="229">
        <v>12036</v>
      </c>
      <c r="P13" s="229">
        <v>3726</v>
      </c>
      <c r="Q13" s="229">
        <v>971</v>
      </c>
      <c r="R13" s="229">
        <v>1132</v>
      </c>
      <c r="S13" s="229">
        <v>538</v>
      </c>
      <c r="T13" s="229">
        <v>36161</v>
      </c>
      <c r="U13" s="243">
        <v>1322077</v>
      </c>
      <c r="V13" s="242">
        <v>36314</v>
      </c>
      <c r="W13" s="229">
        <v>1160220</v>
      </c>
      <c r="X13" s="229">
        <v>71017</v>
      </c>
      <c r="Y13" s="229">
        <v>12511</v>
      </c>
      <c r="Z13" s="229">
        <v>3782</v>
      </c>
      <c r="AA13" s="229">
        <v>907</v>
      </c>
      <c r="AB13" s="229">
        <v>840</v>
      </c>
      <c r="AC13" s="229">
        <v>1416</v>
      </c>
      <c r="AD13" s="229">
        <v>8030</v>
      </c>
      <c r="AE13" s="243">
        <v>1295037</v>
      </c>
      <c r="AF13" s="242">
        <v>36752</v>
      </c>
      <c r="AG13" s="229">
        <v>1351187</v>
      </c>
      <c r="AH13" s="229">
        <v>89673</v>
      </c>
      <c r="AI13" s="229">
        <v>15459</v>
      </c>
      <c r="AJ13" s="229">
        <v>5751</v>
      </c>
      <c r="AK13" s="229">
        <v>1194</v>
      </c>
      <c r="AL13" s="229">
        <v>510</v>
      </c>
      <c r="AM13" s="229">
        <v>574</v>
      </c>
      <c r="AN13" s="229">
        <v>15146</v>
      </c>
      <c r="AO13" s="243">
        <v>1516246</v>
      </c>
      <c r="AP13" s="242">
        <v>34325</v>
      </c>
      <c r="AQ13" s="229">
        <v>1270179</v>
      </c>
      <c r="AR13" s="229">
        <v>106114</v>
      </c>
      <c r="AS13" s="229">
        <v>21869</v>
      </c>
      <c r="AT13" s="229">
        <v>5828</v>
      </c>
      <c r="AU13" s="229">
        <v>1334</v>
      </c>
      <c r="AV13" s="229">
        <v>560</v>
      </c>
      <c r="AW13" s="229">
        <v>578</v>
      </c>
      <c r="AX13" s="229">
        <v>13865</v>
      </c>
      <c r="AY13" s="243">
        <v>1454652</v>
      </c>
      <c r="AZ13" s="242">
        <v>34883</v>
      </c>
      <c r="BA13" s="229">
        <v>1253987</v>
      </c>
      <c r="BB13" s="229">
        <v>159104</v>
      </c>
      <c r="BC13" s="229">
        <v>35483</v>
      </c>
      <c r="BD13" s="229">
        <v>6902</v>
      </c>
      <c r="BE13" s="229">
        <v>2491</v>
      </c>
      <c r="BF13" s="229">
        <v>1914</v>
      </c>
      <c r="BG13" s="229">
        <v>552</v>
      </c>
      <c r="BH13" s="229">
        <v>26611</v>
      </c>
      <c r="BI13" s="243">
        <v>1521927</v>
      </c>
      <c r="BJ13" s="242">
        <v>37863</v>
      </c>
      <c r="BK13" s="229">
        <v>1304732</v>
      </c>
      <c r="BL13" s="229">
        <v>164516</v>
      </c>
      <c r="BM13" s="229">
        <v>35328</v>
      </c>
      <c r="BN13" s="229">
        <v>7765</v>
      </c>
      <c r="BO13" s="229">
        <v>2961</v>
      </c>
      <c r="BP13" s="229">
        <v>1007</v>
      </c>
      <c r="BQ13" s="229">
        <v>678</v>
      </c>
      <c r="BR13" s="229">
        <v>28084</v>
      </c>
      <c r="BS13" s="243">
        <v>1582934</v>
      </c>
      <c r="BT13" s="242">
        <v>45853</v>
      </c>
      <c r="BU13" s="229">
        <v>1504085</v>
      </c>
      <c r="BV13" s="229">
        <v>176061</v>
      </c>
      <c r="BW13" s="229">
        <v>65906</v>
      </c>
      <c r="BX13" s="229">
        <v>19630</v>
      </c>
      <c r="BY13" s="229">
        <v>5370</v>
      </c>
      <c r="BZ13" s="229">
        <v>2760</v>
      </c>
      <c r="CA13" s="229">
        <v>1051</v>
      </c>
      <c r="CB13" s="229">
        <v>24556</v>
      </c>
      <c r="CC13" s="243">
        <v>1845272</v>
      </c>
      <c r="CD13" s="242">
        <v>44210</v>
      </c>
      <c r="CE13" s="229">
        <v>1295726</v>
      </c>
      <c r="CF13" s="229">
        <v>270416</v>
      </c>
      <c r="CG13" s="229">
        <v>57309</v>
      </c>
      <c r="CH13" s="229">
        <v>20284</v>
      </c>
      <c r="CI13" s="229">
        <v>4201</v>
      </c>
      <c r="CJ13" s="229">
        <v>2427</v>
      </c>
      <c r="CK13" s="229">
        <v>1010</v>
      </c>
      <c r="CL13" s="229">
        <v>12401</v>
      </c>
      <c r="CM13" s="243">
        <v>1707984</v>
      </c>
      <c r="CN13" s="242">
        <v>49975</v>
      </c>
      <c r="CO13" s="229">
        <v>1293639</v>
      </c>
      <c r="CP13" s="229">
        <v>329480</v>
      </c>
      <c r="CQ13" s="229">
        <v>57627</v>
      </c>
      <c r="CR13" s="229">
        <v>23339</v>
      </c>
      <c r="CS13" s="229">
        <v>4244</v>
      </c>
      <c r="CT13" s="229">
        <v>3574</v>
      </c>
      <c r="CU13" s="229">
        <v>1179</v>
      </c>
      <c r="CV13" s="229">
        <v>11242</v>
      </c>
      <c r="CW13" s="243">
        <v>1774299</v>
      </c>
      <c r="CX13" s="242">
        <v>53610</v>
      </c>
      <c r="CY13" s="229">
        <v>1336462</v>
      </c>
      <c r="CZ13" s="229">
        <v>326423</v>
      </c>
      <c r="DA13" s="229">
        <v>58840</v>
      </c>
      <c r="DB13" s="229">
        <v>23469</v>
      </c>
      <c r="DC13" s="229">
        <v>4927</v>
      </c>
      <c r="DD13" s="229">
        <v>3422</v>
      </c>
      <c r="DE13" s="229">
        <v>71955</v>
      </c>
      <c r="DF13" s="229">
        <v>16308</v>
      </c>
      <c r="DG13" s="243">
        <v>1895416</v>
      </c>
      <c r="DH13" s="242">
        <v>65041</v>
      </c>
      <c r="DI13" s="229">
        <v>1521606</v>
      </c>
      <c r="DJ13" s="229">
        <v>350651</v>
      </c>
      <c r="DK13" s="229">
        <v>62480</v>
      </c>
      <c r="DL13" s="229">
        <v>25330</v>
      </c>
      <c r="DM13" s="229">
        <v>4833</v>
      </c>
      <c r="DN13" s="229">
        <v>4195</v>
      </c>
      <c r="DO13" s="229">
        <v>1437</v>
      </c>
      <c r="DP13" s="229">
        <v>146358</v>
      </c>
      <c r="DQ13" s="243">
        <v>2181931</v>
      </c>
      <c r="DR13" s="242">
        <v>53256</v>
      </c>
      <c r="DS13" s="229">
        <v>1279822</v>
      </c>
      <c r="DT13" s="229">
        <v>383008</v>
      </c>
      <c r="DU13" s="229">
        <v>60275</v>
      </c>
      <c r="DV13" s="229">
        <v>23380</v>
      </c>
      <c r="DW13" s="229">
        <v>4144</v>
      </c>
      <c r="DX13" s="229">
        <v>6613</v>
      </c>
      <c r="DY13" s="229">
        <v>1422</v>
      </c>
      <c r="DZ13" s="229">
        <v>144498</v>
      </c>
      <c r="EA13" s="243">
        <v>1956418</v>
      </c>
      <c r="EB13" s="242">
        <v>47531</v>
      </c>
      <c r="EC13" s="229">
        <v>1210592</v>
      </c>
      <c r="ED13" s="229">
        <v>315810</v>
      </c>
      <c r="EE13" s="229">
        <v>53463</v>
      </c>
      <c r="EF13" s="229">
        <v>21942</v>
      </c>
      <c r="EG13" s="229">
        <v>5472</v>
      </c>
      <c r="EH13" s="229">
        <v>7068</v>
      </c>
      <c r="EI13" s="229">
        <v>1782</v>
      </c>
      <c r="EJ13" s="229">
        <v>95097</v>
      </c>
      <c r="EK13" s="243">
        <v>1758757</v>
      </c>
      <c r="EL13" s="242">
        <v>62629</v>
      </c>
      <c r="EM13" s="229">
        <v>1251710</v>
      </c>
      <c r="EN13" s="229">
        <v>388783</v>
      </c>
      <c r="EO13" s="229">
        <v>60459</v>
      </c>
      <c r="EP13" s="229">
        <v>18732</v>
      </c>
      <c r="EQ13" s="229">
        <v>4973</v>
      </c>
      <c r="ER13" s="229">
        <v>3869</v>
      </c>
      <c r="ES13" s="229">
        <v>2117</v>
      </c>
      <c r="ET13" s="229">
        <v>92420</v>
      </c>
      <c r="EU13" s="243">
        <v>1885692</v>
      </c>
      <c r="EV13" s="242">
        <v>73839</v>
      </c>
      <c r="EW13" s="229">
        <v>1467682</v>
      </c>
      <c r="EX13" s="229">
        <v>426614</v>
      </c>
      <c r="EY13" s="229">
        <v>58731</v>
      </c>
      <c r="EZ13" s="229">
        <v>18536</v>
      </c>
      <c r="FA13" s="229">
        <v>4714</v>
      </c>
      <c r="FB13" s="229">
        <v>3872</v>
      </c>
      <c r="FC13" s="229">
        <v>3243</v>
      </c>
      <c r="FD13" s="229">
        <v>26222</v>
      </c>
      <c r="FE13" s="243">
        <v>2083453</v>
      </c>
      <c r="FF13" s="242">
        <v>57366</v>
      </c>
      <c r="FG13" s="229">
        <v>1233124</v>
      </c>
      <c r="FH13" s="229">
        <v>413225</v>
      </c>
      <c r="FI13" s="229">
        <v>81219</v>
      </c>
      <c r="FJ13" s="229">
        <v>28300</v>
      </c>
      <c r="FK13" s="229">
        <v>5501</v>
      </c>
      <c r="FL13" s="229">
        <v>1861</v>
      </c>
      <c r="FM13" s="229">
        <v>1236</v>
      </c>
      <c r="FN13" s="229">
        <v>18884</v>
      </c>
      <c r="FO13" s="243">
        <v>1840716</v>
      </c>
      <c r="FP13" s="242">
        <v>61217</v>
      </c>
      <c r="FQ13" s="229">
        <v>1330719</v>
      </c>
      <c r="FR13" s="229">
        <v>425111</v>
      </c>
      <c r="FS13" s="229">
        <v>85638</v>
      </c>
      <c r="FT13" s="229">
        <v>26962</v>
      </c>
      <c r="FU13" s="229">
        <v>5803</v>
      </c>
      <c r="FV13" s="229">
        <v>2673</v>
      </c>
      <c r="FW13" s="229">
        <v>1621</v>
      </c>
      <c r="FX13" s="229">
        <v>22050</v>
      </c>
      <c r="FY13" s="243">
        <v>1961794</v>
      </c>
      <c r="FZ13" s="242">
        <v>66333</v>
      </c>
      <c r="GA13" s="229">
        <v>1375787</v>
      </c>
      <c r="GB13" s="229">
        <v>443794</v>
      </c>
      <c r="GC13" s="229">
        <v>86665</v>
      </c>
      <c r="GD13" s="229">
        <v>26339</v>
      </c>
      <c r="GE13" s="229">
        <v>5344</v>
      </c>
      <c r="GF13" s="229">
        <v>2098</v>
      </c>
      <c r="GG13" s="229">
        <v>1478</v>
      </c>
      <c r="GH13" s="229">
        <v>23106</v>
      </c>
      <c r="GI13" s="243">
        <v>2030944</v>
      </c>
      <c r="GJ13" s="242">
        <v>97438</v>
      </c>
      <c r="GK13" s="229">
        <v>1796790</v>
      </c>
      <c r="GL13" s="229">
        <v>219659</v>
      </c>
      <c r="GM13" s="229">
        <v>93335</v>
      </c>
      <c r="GN13" s="229">
        <v>28332</v>
      </c>
      <c r="GO13" s="229">
        <v>6020</v>
      </c>
      <c r="GP13" s="229">
        <v>2130</v>
      </c>
      <c r="GQ13" s="229">
        <v>1604</v>
      </c>
      <c r="GR13" s="229">
        <v>19637</v>
      </c>
      <c r="GS13" s="243">
        <v>2264945</v>
      </c>
      <c r="GT13" s="242">
        <v>85005</v>
      </c>
      <c r="GU13" s="229">
        <v>1666619</v>
      </c>
      <c r="GV13" s="229">
        <v>209300</v>
      </c>
      <c r="GW13" s="229">
        <v>91786</v>
      </c>
      <c r="GX13" s="229">
        <v>26643</v>
      </c>
      <c r="GY13" s="229">
        <v>5473</v>
      </c>
      <c r="GZ13" s="229">
        <v>2539</v>
      </c>
      <c r="HA13" s="229">
        <v>1495</v>
      </c>
      <c r="HB13" s="229">
        <v>8973</v>
      </c>
      <c r="HC13" s="243">
        <v>2097833</v>
      </c>
      <c r="HD13" s="242">
        <v>88312</v>
      </c>
      <c r="HE13" s="229">
        <v>1762757</v>
      </c>
      <c r="HF13" s="229">
        <v>214389</v>
      </c>
      <c r="HG13" s="229">
        <v>99140</v>
      </c>
      <c r="HH13" s="229">
        <v>32848</v>
      </c>
      <c r="HI13" s="229">
        <v>6066</v>
      </c>
      <c r="HJ13" s="229">
        <v>2934</v>
      </c>
      <c r="HK13" s="229">
        <v>1769</v>
      </c>
      <c r="HL13" s="229">
        <v>9771</v>
      </c>
      <c r="HM13" s="243">
        <v>2217986</v>
      </c>
      <c r="HN13" s="267">
        <v>94060</v>
      </c>
      <c r="HO13" s="266">
        <v>1761056</v>
      </c>
      <c r="HP13" s="266">
        <v>211374</v>
      </c>
      <c r="HQ13" s="266">
        <v>102189</v>
      </c>
      <c r="HR13" s="266">
        <v>36321</v>
      </c>
      <c r="HS13" s="266">
        <v>7656</v>
      </c>
      <c r="HT13" s="266">
        <v>3541</v>
      </c>
      <c r="HU13" s="266">
        <v>1911</v>
      </c>
      <c r="HV13" s="266">
        <v>10397</v>
      </c>
      <c r="HW13" s="268">
        <v>2228505</v>
      </c>
      <c r="HX13" s="242">
        <v>104569</v>
      </c>
      <c r="HY13" s="229">
        <v>1922932</v>
      </c>
      <c r="HZ13" s="229">
        <v>235282</v>
      </c>
      <c r="IA13" s="229">
        <v>107938</v>
      </c>
      <c r="IB13" s="229">
        <v>38728</v>
      </c>
      <c r="IC13" s="229">
        <v>8408</v>
      </c>
      <c r="ID13" s="229">
        <v>4028</v>
      </c>
      <c r="IE13" s="229">
        <v>2609</v>
      </c>
      <c r="IF13" s="229">
        <v>11189</v>
      </c>
      <c r="IG13" s="243">
        <v>2435683</v>
      </c>
      <c r="IH13" s="242">
        <v>106395</v>
      </c>
      <c r="II13" s="229">
        <v>1809801</v>
      </c>
      <c r="IJ13" s="229">
        <v>314217</v>
      </c>
      <c r="IK13" s="229">
        <v>73867</v>
      </c>
      <c r="IL13" s="229">
        <v>25526</v>
      </c>
      <c r="IM13" s="229">
        <v>8695</v>
      </c>
      <c r="IN13" s="229">
        <v>4452</v>
      </c>
      <c r="IO13" s="229">
        <v>2748</v>
      </c>
      <c r="IP13" s="229">
        <v>10985</v>
      </c>
      <c r="IQ13" s="243">
        <v>2356686</v>
      </c>
      <c r="IR13" s="242">
        <v>110999</v>
      </c>
      <c r="IS13" s="229">
        <v>1838106</v>
      </c>
      <c r="IT13" s="229">
        <v>308692</v>
      </c>
      <c r="IU13" s="229">
        <v>74735</v>
      </c>
      <c r="IV13" s="229">
        <v>28326</v>
      </c>
      <c r="IW13" s="229">
        <v>13034</v>
      </c>
      <c r="IX13" s="229">
        <v>5628</v>
      </c>
      <c r="IY13" s="229">
        <v>3480</v>
      </c>
      <c r="IZ13" s="229">
        <v>59295</v>
      </c>
      <c r="JA13" s="243">
        <v>2442295</v>
      </c>
      <c r="JB13" s="242">
        <v>112371</v>
      </c>
      <c r="JC13" s="229">
        <v>1806722</v>
      </c>
      <c r="JD13" s="229">
        <v>320441</v>
      </c>
      <c r="JE13" s="229">
        <v>81558</v>
      </c>
      <c r="JF13" s="229">
        <v>27920</v>
      </c>
      <c r="JG13" s="229">
        <v>11607</v>
      </c>
      <c r="JH13" s="229">
        <v>5839</v>
      </c>
      <c r="JI13" s="229">
        <v>5596</v>
      </c>
      <c r="JJ13" s="229">
        <v>15134</v>
      </c>
      <c r="JK13" s="243">
        <v>2387188</v>
      </c>
      <c r="JL13" s="242">
        <v>134541</v>
      </c>
      <c r="JM13" s="229">
        <v>2029249</v>
      </c>
      <c r="JN13" s="229">
        <v>346810</v>
      </c>
      <c r="JO13" s="229">
        <v>82682</v>
      </c>
      <c r="JP13" s="229">
        <v>30212</v>
      </c>
      <c r="JQ13" s="229">
        <v>11399</v>
      </c>
      <c r="JR13" s="229">
        <v>6720</v>
      </c>
      <c r="JS13" s="229">
        <v>6495</v>
      </c>
      <c r="JT13" s="229">
        <v>20074</v>
      </c>
      <c r="JU13" s="243">
        <v>2668182</v>
      </c>
      <c r="JV13" s="242">
        <v>129452</v>
      </c>
      <c r="JW13" s="229">
        <v>1890700</v>
      </c>
      <c r="JX13" s="229">
        <v>358089</v>
      </c>
      <c r="JY13" s="229">
        <v>65870</v>
      </c>
      <c r="JZ13" s="229">
        <v>33773</v>
      </c>
      <c r="KA13" s="229">
        <v>10329</v>
      </c>
      <c r="KB13" s="229">
        <v>6947</v>
      </c>
      <c r="KC13" s="229">
        <v>3647</v>
      </c>
      <c r="KD13" s="229">
        <v>20428</v>
      </c>
      <c r="KE13" s="243">
        <v>2519235</v>
      </c>
      <c r="KF13" s="242">
        <v>125012</v>
      </c>
      <c r="KG13" s="229">
        <v>2035154</v>
      </c>
      <c r="KH13" s="229">
        <v>370027</v>
      </c>
      <c r="KI13" s="229">
        <v>68826</v>
      </c>
      <c r="KJ13" s="229">
        <v>40860</v>
      </c>
      <c r="KK13" s="229">
        <v>15406</v>
      </c>
      <c r="KL13" s="229">
        <v>9902</v>
      </c>
      <c r="KM13" s="229">
        <v>5563</v>
      </c>
      <c r="KN13" s="229">
        <v>32871</v>
      </c>
      <c r="KO13" s="243">
        <v>2703621</v>
      </c>
      <c r="KP13" s="242">
        <v>131166</v>
      </c>
      <c r="KQ13" s="229">
        <v>1998408</v>
      </c>
      <c r="KR13" s="229">
        <v>352238</v>
      </c>
      <c r="KS13" s="229">
        <v>69455</v>
      </c>
      <c r="KT13" s="229">
        <v>36603</v>
      </c>
      <c r="KU13" s="229">
        <v>9283</v>
      </c>
      <c r="KV13" s="229">
        <v>8994</v>
      </c>
      <c r="KW13" s="229">
        <v>3272</v>
      </c>
      <c r="KX13" s="229">
        <v>34222</v>
      </c>
      <c r="KY13" s="243">
        <v>2659843</v>
      </c>
      <c r="KZ13" s="242">
        <v>166632</v>
      </c>
      <c r="LA13" s="229">
        <v>2238154</v>
      </c>
      <c r="LB13" s="229">
        <v>365643</v>
      </c>
      <c r="LC13" s="229">
        <v>74682</v>
      </c>
      <c r="LD13" s="229">
        <v>36467</v>
      </c>
      <c r="LE13" s="229">
        <v>9930</v>
      </c>
      <c r="LF13" s="229">
        <v>6249</v>
      </c>
      <c r="LG13" s="229">
        <v>4709</v>
      </c>
      <c r="LH13" s="229">
        <v>20542</v>
      </c>
      <c r="LI13" s="243">
        <v>2923008</v>
      </c>
    </row>
    <row r="14" spans="1:321" s="64" customFormat="1">
      <c r="A14" s="134" t="s">
        <v>692</v>
      </c>
      <c r="B14" s="242">
        <v>937161</v>
      </c>
      <c r="C14" s="229" t="s">
        <v>313</v>
      </c>
      <c r="D14" s="229" t="s">
        <v>313</v>
      </c>
      <c r="E14" s="229" t="s">
        <v>313</v>
      </c>
      <c r="F14" s="229" t="s">
        <v>313</v>
      </c>
      <c r="G14" s="229" t="s">
        <v>313</v>
      </c>
      <c r="H14" s="229" t="s">
        <v>313</v>
      </c>
      <c r="I14" s="229" t="s">
        <v>313</v>
      </c>
      <c r="J14" s="229">
        <v>2881</v>
      </c>
      <c r="K14" s="243">
        <v>940042</v>
      </c>
      <c r="L14" s="242">
        <v>841522</v>
      </c>
      <c r="M14" s="229" t="s">
        <v>318</v>
      </c>
      <c r="N14" s="229" t="s">
        <v>318</v>
      </c>
      <c r="O14" s="229" t="s">
        <v>318</v>
      </c>
      <c r="P14" s="229" t="s">
        <v>318</v>
      </c>
      <c r="Q14" s="229" t="s">
        <v>363</v>
      </c>
      <c r="R14" s="229" t="s">
        <v>363</v>
      </c>
      <c r="S14" s="229" t="s">
        <v>363</v>
      </c>
      <c r="T14" s="229" t="s">
        <v>363</v>
      </c>
      <c r="U14" s="243">
        <v>841522</v>
      </c>
      <c r="V14" s="242">
        <v>745601</v>
      </c>
      <c r="W14" s="229" t="s">
        <v>313</v>
      </c>
      <c r="X14" s="229" t="s">
        <v>313</v>
      </c>
      <c r="Y14" s="229" t="s">
        <v>313</v>
      </c>
      <c r="Z14" s="229" t="s">
        <v>313</v>
      </c>
      <c r="AA14" s="229" t="s">
        <v>313</v>
      </c>
      <c r="AB14" s="229" t="s">
        <v>313</v>
      </c>
      <c r="AC14" s="229" t="s">
        <v>313</v>
      </c>
      <c r="AD14" s="229" t="s">
        <v>313</v>
      </c>
      <c r="AE14" s="243">
        <v>745601</v>
      </c>
      <c r="AF14" s="242">
        <v>651017</v>
      </c>
      <c r="AG14" s="229" t="s">
        <v>313</v>
      </c>
      <c r="AH14" s="229" t="s">
        <v>313</v>
      </c>
      <c r="AI14" s="229" t="s">
        <v>313</v>
      </c>
      <c r="AJ14" s="229" t="s">
        <v>313</v>
      </c>
      <c r="AK14" s="229" t="s">
        <v>313</v>
      </c>
      <c r="AL14" s="229" t="s">
        <v>313</v>
      </c>
      <c r="AM14" s="229" t="s">
        <v>313</v>
      </c>
      <c r="AN14" s="229" t="s">
        <v>313</v>
      </c>
      <c r="AO14" s="243">
        <v>651017</v>
      </c>
      <c r="AP14" s="242">
        <v>546642</v>
      </c>
      <c r="AQ14" s="229" t="s">
        <v>313</v>
      </c>
      <c r="AR14" s="229" t="s">
        <v>313</v>
      </c>
      <c r="AS14" s="229" t="s">
        <v>313</v>
      </c>
      <c r="AT14" s="229" t="s">
        <v>313</v>
      </c>
      <c r="AU14" s="229" t="s">
        <v>313</v>
      </c>
      <c r="AV14" s="229" t="s">
        <v>313</v>
      </c>
      <c r="AW14" s="229" t="s">
        <v>313</v>
      </c>
      <c r="AX14" s="229" t="s">
        <v>313</v>
      </c>
      <c r="AY14" s="243">
        <v>546642</v>
      </c>
      <c r="AZ14" s="242">
        <v>882691</v>
      </c>
      <c r="BA14" s="229" t="s">
        <v>313</v>
      </c>
      <c r="BB14" s="229" t="s">
        <v>313</v>
      </c>
      <c r="BC14" s="229" t="s">
        <v>313</v>
      </c>
      <c r="BD14" s="229" t="s">
        <v>313</v>
      </c>
      <c r="BE14" s="229" t="s">
        <v>313</v>
      </c>
      <c r="BF14" s="229" t="s">
        <v>313</v>
      </c>
      <c r="BG14" s="229" t="s">
        <v>313</v>
      </c>
      <c r="BH14" s="229">
        <v>1145</v>
      </c>
      <c r="BI14" s="243">
        <v>883836</v>
      </c>
      <c r="BJ14" s="242">
        <v>782482</v>
      </c>
      <c r="BK14" s="229" t="s">
        <v>313</v>
      </c>
      <c r="BL14" s="229" t="s">
        <v>313</v>
      </c>
      <c r="BM14" s="229" t="s">
        <v>313</v>
      </c>
      <c r="BN14" s="229" t="s">
        <v>313</v>
      </c>
      <c r="BO14" s="229" t="s">
        <v>313</v>
      </c>
      <c r="BP14" s="229" t="s">
        <v>313</v>
      </c>
      <c r="BQ14" s="229" t="s">
        <v>313</v>
      </c>
      <c r="BR14" s="229">
        <v>1137</v>
      </c>
      <c r="BS14" s="243">
        <v>783619</v>
      </c>
      <c r="BT14" s="242">
        <v>687019</v>
      </c>
      <c r="BU14" s="229" t="s">
        <v>313</v>
      </c>
      <c r="BV14" s="229" t="s">
        <v>313</v>
      </c>
      <c r="BW14" s="229" t="s">
        <v>313</v>
      </c>
      <c r="BX14" s="229" t="s">
        <v>313</v>
      </c>
      <c r="BY14" s="229" t="s">
        <v>313</v>
      </c>
      <c r="BZ14" s="229" t="s">
        <v>313</v>
      </c>
      <c r="CA14" s="229" t="s">
        <v>313</v>
      </c>
      <c r="CB14" s="229">
        <v>1137</v>
      </c>
      <c r="CC14" s="243">
        <v>688156</v>
      </c>
      <c r="CD14" s="242">
        <v>572301</v>
      </c>
      <c r="CE14" s="229" t="s">
        <v>313</v>
      </c>
      <c r="CF14" s="229" t="s">
        <v>313</v>
      </c>
      <c r="CG14" s="229" t="s">
        <v>313</v>
      </c>
      <c r="CH14" s="229" t="s">
        <v>313</v>
      </c>
      <c r="CI14" s="229" t="s">
        <v>313</v>
      </c>
      <c r="CJ14" s="229" t="s">
        <v>313</v>
      </c>
      <c r="CK14" s="229" t="s">
        <v>313</v>
      </c>
      <c r="CL14" s="229">
        <v>1137</v>
      </c>
      <c r="CM14" s="243">
        <v>573438</v>
      </c>
      <c r="CN14" s="242">
        <v>483395</v>
      </c>
      <c r="CO14" s="229" t="s">
        <v>313</v>
      </c>
      <c r="CP14" s="229" t="s">
        <v>313</v>
      </c>
      <c r="CQ14" s="229" t="s">
        <v>313</v>
      </c>
      <c r="CR14" s="229" t="s">
        <v>313</v>
      </c>
      <c r="CS14" s="229" t="s">
        <v>313</v>
      </c>
      <c r="CT14" s="229" t="s">
        <v>313</v>
      </c>
      <c r="CU14" s="229" t="s">
        <v>313</v>
      </c>
      <c r="CV14" s="229">
        <v>1137</v>
      </c>
      <c r="CW14" s="243">
        <v>484532</v>
      </c>
      <c r="CX14" s="242">
        <v>406756</v>
      </c>
      <c r="CY14" s="229" t="s">
        <v>313</v>
      </c>
      <c r="CZ14" s="229" t="s">
        <v>313</v>
      </c>
      <c r="DA14" s="229" t="s">
        <v>313</v>
      </c>
      <c r="DB14" s="229" t="s">
        <v>313</v>
      </c>
      <c r="DC14" s="229" t="s">
        <v>313</v>
      </c>
      <c r="DD14" s="229" t="s">
        <v>313</v>
      </c>
      <c r="DE14" s="229" t="s">
        <v>313</v>
      </c>
      <c r="DF14" s="229">
        <v>1137</v>
      </c>
      <c r="DG14" s="243">
        <v>407893</v>
      </c>
      <c r="DH14" s="242">
        <v>344926</v>
      </c>
      <c r="DI14" s="229" t="s">
        <v>313</v>
      </c>
      <c r="DJ14" s="229" t="s">
        <v>313</v>
      </c>
      <c r="DK14" s="229" t="s">
        <v>313</v>
      </c>
      <c r="DL14" s="229" t="s">
        <v>313</v>
      </c>
      <c r="DM14" s="229" t="s">
        <v>313</v>
      </c>
      <c r="DN14" s="229" t="s">
        <v>313</v>
      </c>
      <c r="DO14" s="229" t="s">
        <v>313</v>
      </c>
      <c r="DP14" s="229">
        <v>1137</v>
      </c>
      <c r="DQ14" s="243">
        <v>346063</v>
      </c>
      <c r="DR14" s="242">
        <v>288549</v>
      </c>
      <c r="DS14" s="229" t="s">
        <v>313</v>
      </c>
      <c r="DT14" s="229" t="s">
        <v>313</v>
      </c>
      <c r="DU14" s="229" t="s">
        <v>313</v>
      </c>
      <c r="DV14" s="229" t="s">
        <v>313</v>
      </c>
      <c r="DW14" s="229" t="s">
        <v>313</v>
      </c>
      <c r="DX14" s="229" t="s">
        <v>313</v>
      </c>
      <c r="DY14" s="229" t="s">
        <v>313</v>
      </c>
      <c r="DZ14" s="229">
        <v>1137</v>
      </c>
      <c r="EA14" s="243">
        <v>289686</v>
      </c>
      <c r="EB14" s="242">
        <v>229046</v>
      </c>
      <c r="EC14" s="229" t="s">
        <v>313</v>
      </c>
      <c r="ED14" s="229" t="s">
        <v>313</v>
      </c>
      <c r="EE14" s="229" t="s">
        <v>313</v>
      </c>
      <c r="EF14" s="229" t="s">
        <v>313</v>
      </c>
      <c r="EG14" s="229" t="s">
        <v>313</v>
      </c>
      <c r="EH14" s="229" t="s">
        <v>313</v>
      </c>
      <c r="EI14" s="229" t="s">
        <v>313</v>
      </c>
      <c r="EJ14" s="229">
        <v>1138</v>
      </c>
      <c r="EK14" s="243">
        <v>230184</v>
      </c>
      <c r="EL14" s="242">
        <v>181403</v>
      </c>
      <c r="EM14" s="229" t="s">
        <v>313</v>
      </c>
      <c r="EN14" s="229" t="s">
        <v>313</v>
      </c>
      <c r="EO14" s="229" t="s">
        <v>313</v>
      </c>
      <c r="EP14" s="229" t="s">
        <v>313</v>
      </c>
      <c r="EQ14" s="229" t="s">
        <v>313</v>
      </c>
      <c r="ER14" s="229" t="s">
        <v>313</v>
      </c>
      <c r="ES14" s="229" t="s">
        <v>313</v>
      </c>
      <c r="ET14" s="229">
        <v>1137</v>
      </c>
      <c r="EU14" s="243">
        <v>182540</v>
      </c>
      <c r="EV14" s="242">
        <v>138066</v>
      </c>
      <c r="EW14" s="229" t="s">
        <v>313</v>
      </c>
      <c r="EX14" s="229" t="s">
        <v>313</v>
      </c>
      <c r="EY14" s="229" t="s">
        <v>313</v>
      </c>
      <c r="EZ14" s="229" t="s">
        <v>313</v>
      </c>
      <c r="FA14" s="229" t="s">
        <v>313</v>
      </c>
      <c r="FB14" s="229" t="s">
        <v>313</v>
      </c>
      <c r="FC14" s="229" t="s">
        <v>313</v>
      </c>
      <c r="FD14" s="229" t="s">
        <v>313</v>
      </c>
      <c r="FE14" s="243">
        <v>138066</v>
      </c>
      <c r="FF14" s="242">
        <v>95649</v>
      </c>
      <c r="FG14" s="229" t="s">
        <v>313</v>
      </c>
      <c r="FH14" s="229" t="s">
        <v>313</v>
      </c>
      <c r="FI14" s="229" t="s">
        <v>313</v>
      </c>
      <c r="FJ14" s="229" t="s">
        <v>313</v>
      </c>
      <c r="FK14" s="229" t="s">
        <v>313</v>
      </c>
      <c r="FL14" s="229" t="s">
        <v>313</v>
      </c>
      <c r="FM14" s="229" t="s">
        <v>313</v>
      </c>
      <c r="FN14" s="229" t="s">
        <v>313</v>
      </c>
      <c r="FO14" s="243">
        <v>95649</v>
      </c>
      <c r="FP14" s="242">
        <v>74405</v>
      </c>
      <c r="FQ14" s="229" t="s">
        <v>313</v>
      </c>
      <c r="FR14" s="229" t="s">
        <v>313</v>
      </c>
      <c r="FS14" s="229" t="s">
        <v>313</v>
      </c>
      <c r="FT14" s="229" t="s">
        <v>313</v>
      </c>
      <c r="FU14" s="229" t="s">
        <v>313</v>
      </c>
      <c r="FV14" s="229" t="s">
        <v>313</v>
      </c>
      <c r="FW14" s="229" t="s">
        <v>313</v>
      </c>
      <c r="FX14" s="229" t="s">
        <v>313</v>
      </c>
      <c r="FY14" s="243">
        <v>74405</v>
      </c>
      <c r="FZ14" s="242">
        <v>60653</v>
      </c>
      <c r="GA14" s="229" t="s">
        <v>313</v>
      </c>
      <c r="GB14" s="229" t="s">
        <v>313</v>
      </c>
      <c r="GC14" s="229" t="s">
        <v>313</v>
      </c>
      <c r="GD14" s="229" t="s">
        <v>313</v>
      </c>
      <c r="GE14" s="229" t="s">
        <v>313</v>
      </c>
      <c r="GF14" s="229" t="s">
        <v>313</v>
      </c>
      <c r="GG14" s="229" t="s">
        <v>313</v>
      </c>
      <c r="GH14" s="229" t="s">
        <v>313</v>
      </c>
      <c r="GI14" s="243">
        <v>60653</v>
      </c>
      <c r="GJ14" s="242">
        <v>47738</v>
      </c>
      <c r="GK14" s="229" t="s">
        <v>313</v>
      </c>
      <c r="GL14" s="229" t="s">
        <v>313</v>
      </c>
      <c r="GM14" s="229" t="s">
        <v>313</v>
      </c>
      <c r="GN14" s="229" t="s">
        <v>313</v>
      </c>
      <c r="GO14" s="229" t="s">
        <v>313</v>
      </c>
      <c r="GP14" s="229" t="s">
        <v>313</v>
      </c>
      <c r="GQ14" s="229" t="s">
        <v>313</v>
      </c>
      <c r="GR14" s="229" t="s">
        <v>313</v>
      </c>
      <c r="GS14" s="243">
        <v>47738</v>
      </c>
      <c r="GT14" s="242">
        <v>35543</v>
      </c>
      <c r="GU14" s="229" t="s">
        <v>313</v>
      </c>
      <c r="GV14" s="229" t="s">
        <v>313</v>
      </c>
      <c r="GW14" s="229" t="s">
        <v>313</v>
      </c>
      <c r="GX14" s="229" t="s">
        <v>313</v>
      </c>
      <c r="GY14" s="229" t="s">
        <v>313</v>
      </c>
      <c r="GZ14" s="229" t="s">
        <v>313</v>
      </c>
      <c r="HA14" s="229" t="s">
        <v>313</v>
      </c>
      <c r="HB14" s="229"/>
      <c r="HC14" s="243">
        <v>35543</v>
      </c>
      <c r="HD14" s="242">
        <v>23949</v>
      </c>
      <c r="HE14" s="229">
        <v>0</v>
      </c>
      <c r="HF14" s="229">
        <v>0</v>
      </c>
      <c r="HG14" s="229">
        <v>0</v>
      </c>
      <c r="HH14" s="229">
        <v>0</v>
      </c>
      <c r="HI14" s="229">
        <v>0</v>
      </c>
      <c r="HJ14" s="229">
        <v>0</v>
      </c>
      <c r="HK14" s="229">
        <v>0</v>
      </c>
      <c r="HL14" s="229">
        <v>0</v>
      </c>
      <c r="HM14" s="243">
        <v>23949</v>
      </c>
      <c r="HN14" s="267">
        <v>13578</v>
      </c>
      <c r="HO14" s="266"/>
      <c r="HP14" s="266" t="s">
        <v>313</v>
      </c>
      <c r="HQ14" s="266" t="s">
        <v>313</v>
      </c>
      <c r="HR14" s="266" t="s">
        <v>313</v>
      </c>
      <c r="HS14" s="266" t="s">
        <v>313</v>
      </c>
      <c r="HT14" s="266" t="s">
        <v>313</v>
      </c>
      <c r="HU14" s="266"/>
      <c r="HV14" s="266" t="s">
        <v>313</v>
      </c>
      <c r="HW14" s="268">
        <v>13578</v>
      </c>
      <c r="HX14" s="242">
        <v>6053</v>
      </c>
      <c r="HY14" s="229">
        <v>0</v>
      </c>
      <c r="HZ14" s="229">
        <v>0</v>
      </c>
      <c r="IA14" s="229">
        <v>0</v>
      </c>
      <c r="IB14" s="229">
        <v>0</v>
      </c>
      <c r="IC14" s="229">
        <v>0</v>
      </c>
      <c r="ID14" s="229">
        <v>0</v>
      </c>
      <c r="IE14" s="229">
        <v>0</v>
      </c>
      <c r="IF14" s="229">
        <v>0</v>
      </c>
      <c r="IG14" s="243">
        <v>6053</v>
      </c>
      <c r="IH14" s="242">
        <v>2084</v>
      </c>
      <c r="II14" s="229" t="s">
        <v>313</v>
      </c>
      <c r="IJ14" s="229" t="s">
        <v>313</v>
      </c>
      <c r="IK14" s="229" t="s">
        <v>313</v>
      </c>
      <c r="IL14" s="229" t="s">
        <v>313</v>
      </c>
      <c r="IM14" s="229" t="s">
        <v>313</v>
      </c>
      <c r="IN14" s="229" t="s">
        <v>313</v>
      </c>
      <c r="IO14" s="229" t="s">
        <v>313</v>
      </c>
      <c r="IP14" s="229" t="s">
        <v>313</v>
      </c>
      <c r="IQ14" s="243">
        <v>2084</v>
      </c>
      <c r="IR14" s="242">
        <v>981</v>
      </c>
      <c r="IS14" s="229">
        <v>0</v>
      </c>
      <c r="IT14" s="229">
        <v>0</v>
      </c>
      <c r="IU14" s="229">
        <v>0</v>
      </c>
      <c r="IV14" s="229">
        <v>0</v>
      </c>
      <c r="IW14" s="229">
        <v>0</v>
      </c>
      <c r="IX14" s="229">
        <v>0</v>
      </c>
      <c r="IY14" s="229">
        <v>0</v>
      </c>
      <c r="IZ14" s="229">
        <v>0</v>
      </c>
      <c r="JA14" s="243">
        <v>981</v>
      </c>
      <c r="JB14" s="242">
        <v>383</v>
      </c>
      <c r="JC14" s="229">
        <v>0</v>
      </c>
      <c r="JD14" s="229">
        <v>0</v>
      </c>
      <c r="JE14" s="229">
        <v>0</v>
      </c>
      <c r="JF14" s="229">
        <v>0</v>
      </c>
      <c r="JG14" s="229">
        <v>0</v>
      </c>
      <c r="JH14" s="229">
        <v>0</v>
      </c>
      <c r="JI14" s="229">
        <v>0</v>
      </c>
      <c r="JJ14" s="229">
        <v>0</v>
      </c>
      <c r="JK14" s="243">
        <v>383</v>
      </c>
      <c r="JL14" s="242">
        <v>73</v>
      </c>
      <c r="JM14" s="229">
        <v>0</v>
      </c>
      <c r="JN14" s="229">
        <v>0</v>
      </c>
      <c r="JO14" s="229">
        <v>0</v>
      </c>
      <c r="JP14" s="229">
        <v>0</v>
      </c>
      <c r="JQ14" s="229">
        <v>0</v>
      </c>
      <c r="JR14" s="229">
        <v>0</v>
      </c>
      <c r="JS14" s="229">
        <v>0</v>
      </c>
      <c r="JT14" s="229">
        <v>0</v>
      </c>
      <c r="JU14" s="243">
        <v>73</v>
      </c>
      <c r="JV14" s="242" t="s">
        <v>313</v>
      </c>
      <c r="JW14" s="229" t="s">
        <v>313</v>
      </c>
      <c r="JX14" s="229" t="s">
        <v>313</v>
      </c>
      <c r="JY14" s="229" t="s">
        <v>313</v>
      </c>
      <c r="JZ14" s="229" t="s">
        <v>313</v>
      </c>
      <c r="KA14" s="229" t="s">
        <v>313</v>
      </c>
      <c r="KB14" s="229" t="s">
        <v>313</v>
      </c>
      <c r="KC14" s="229" t="s">
        <v>313</v>
      </c>
      <c r="KD14" s="229" t="s">
        <v>313</v>
      </c>
      <c r="KE14" s="243" t="s">
        <v>313</v>
      </c>
      <c r="KF14" s="242">
        <v>0</v>
      </c>
      <c r="KG14" s="229">
        <v>0</v>
      </c>
      <c r="KH14" s="229">
        <v>0</v>
      </c>
      <c r="KI14" s="229">
        <v>0</v>
      </c>
      <c r="KJ14" s="229">
        <v>0</v>
      </c>
      <c r="KK14" s="229">
        <v>0</v>
      </c>
      <c r="KL14" s="229">
        <v>0</v>
      </c>
      <c r="KM14" s="229">
        <v>0</v>
      </c>
      <c r="KN14" s="229">
        <v>0</v>
      </c>
      <c r="KO14" s="243">
        <v>0</v>
      </c>
      <c r="KP14" s="242">
        <v>0</v>
      </c>
      <c r="KQ14" s="229">
        <v>0</v>
      </c>
      <c r="KR14" s="229">
        <v>0</v>
      </c>
      <c r="KS14" s="229">
        <v>0</v>
      </c>
      <c r="KT14" s="229">
        <v>0</v>
      </c>
      <c r="KU14" s="229">
        <v>0</v>
      </c>
      <c r="KV14" s="229">
        <v>0</v>
      </c>
      <c r="KW14" s="229">
        <v>0</v>
      </c>
      <c r="KX14" s="229">
        <v>0</v>
      </c>
      <c r="KY14" s="243">
        <v>0</v>
      </c>
      <c r="KZ14" s="242">
        <v>0</v>
      </c>
      <c r="LA14" s="229">
        <v>0</v>
      </c>
      <c r="LB14" s="229">
        <v>0</v>
      </c>
      <c r="LC14" s="229">
        <v>0</v>
      </c>
      <c r="LD14" s="229">
        <v>0</v>
      </c>
      <c r="LE14" s="229">
        <v>0</v>
      </c>
      <c r="LF14" s="229">
        <v>0</v>
      </c>
      <c r="LG14" s="229">
        <v>0</v>
      </c>
      <c r="LH14" s="229">
        <v>0</v>
      </c>
      <c r="LI14" s="243">
        <v>0</v>
      </c>
    </row>
    <row r="15" spans="1:321" s="64" customFormat="1">
      <c r="A15" s="133" t="s">
        <v>693</v>
      </c>
      <c r="B15" s="246">
        <v>3725321</v>
      </c>
      <c r="C15" s="231">
        <v>16304446</v>
      </c>
      <c r="D15" s="231">
        <v>4836122</v>
      </c>
      <c r="E15" s="231">
        <v>1717104</v>
      </c>
      <c r="F15" s="231">
        <v>1033940</v>
      </c>
      <c r="G15" s="231">
        <v>448136</v>
      </c>
      <c r="H15" s="231">
        <v>364669</v>
      </c>
      <c r="I15" s="231">
        <v>334230</v>
      </c>
      <c r="J15" s="231">
        <v>1776044</v>
      </c>
      <c r="K15" s="247">
        <v>30540012</v>
      </c>
      <c r="L15" s="246">
        <v>3787616</v>
      </c>
      <c r="M15" s="231">
        <v>17475061</v>
      </c>
      <c r="N15" s="231">
        <v>4202998</v>
      </c>
      <c r="O15" s="231">
        <v>1640813</v>
      </c>
      <c r="P15" s="231">
        <v>935936</v>
      </c>
      <c r="Q15" s="231">
        <v>284988</v>
      </c>
      <c r="R15" s="231">
        <v>404746</v>
      </c>
      <c r="S15" s="231">
        <v>401176</v>
      </c>
      <c r="T15" s="231">
        <v>1772052</v>
      </c>
      <c r="U15" s="247">
        <v>30905386</v>
      </c>
      <c r="V15" s="246">
        <v>3538981</v>
      </c>
      <c r="W15" s="231">
        <v>17940426</v>
      </c>
      <c r="X15" s="231">
        <v>3756304</v>
      </c>
      <c r="Y15" s="231">
        <v>1593096</v>
      </c>
      <c r="Z15" s="231">
        <v>737958</v>
      </c>
      <c r="AA15" s="231">
        <v>351852</v>
      </c>
      <c r="AB15" s="231">
        <v>365717</v>
      </c>
      <c r="AC15" s="231">
        <v>531012</v>
      </c>
      <c r="AD15" s="231">
        <v>1676651</v>
      </c>
      <c r="AE15" s="247">
        <v>30491997</v>
      </c>
      <c r="AF15" s="246">
        <v>3475652</v>
      </c>
      <c r="AG15" s="231">
        <v>19357628</v>
      </c>
      <c r="AH15" s="231">
        <v>3324085</v>
      </c>
      <c r="AI15" s="231">
        <v>1385788</v>
      </c>
      <c r="AJ15" s="231">
        <v>946526</v>
      </c>
      <c r="AK15" s="231">
        <v>342506</v>
      </c>
      <c r="AL15" s="231">
        <v>235289</v>
      </c>
      <c r="AM15" s="231">
        <v>329521</v>
      </c>
      <c r="AN15" s="231">
        <v>1972138</v>
      </c>
      <c r="AO15" s="247">
        <v>31369133</v>
      </c>
      <c r="AP15" s="246">
        <v>3315257</v>
      </c>
      <c r="AQ15" s="231">
        <v>19735739</v>
      </c>
      <c r="AR15" s="231">
        <v>3374011</v>
      </c>
      <c r="AS15" s="231">
        <v>1352815</v>
      </c>
      <c r="AT15" s="231">
        <v>979614</v>
      </c>
      <c r="AU15" s="231">
        <v>616807</v>
      </c>
      <c r="AV15" s="231">
        <v>181598</v>
      </c>
      <c r="AW15" s="231">
        <v>282945</v>
      </c>
      <c r="AX15" s="231">
        <v>1941327</v>
      </c>
      <c r="AY15" s="247">
        <v>31780113</v>
      </c>
      <c r="AZ15" s="246">
        <v>3363000</v>
      </c>
      <c r="BA15" s="231">
        <v>19933513</v>
      </c>
      <c r="BB15" s="231">
        <v>3549284</v>
      </c>
      <c r="BC15" s="231">
        <v>1296783</v>
      </c>
      <c r="BD15" s="231">
        <v>918792</v>
      </c>
      <c r="BE15" s="231">
        <v>567677</v>
      </c>
      <c r="BF15" s="231">
        <v>300731</v>
      </c>
      <c r="BG15" s="231">
        <v>324641</v>
      </c>
      <c r="BH15" s="231">
        <v>1752591</v>
      </c>
      <c r="BI15" s="247">
        <v>32007012</v>
      </c>
      <c r="BJ15" s="246">
        <v>3214352</v>
      </c>
      <c r="BK15" s="231">
        <v>20143532</v>
      </c>
      <c r="BL15" s="231">
        <v>3621047</v>
      </c>
      <c r="BM15" s="231">
        <v>1155371</v>
      </c>
      <c r="BN15" s="231">
        <v>943497</v>
      </c>
      <c r="BO15" s="231">
        <v>607762</v>
      </c>
      <c r="BP15" s="231">
        <v>225894</v>
      </c>
      <c r="BQ15" s="231">
        <v>297285</v>
      </c>
      <c r="BR15" s="231">
        <v>1533872</v>
      </c>
      <c r="BS15" s="247">
        <v>31742612</v>
      </c>
      <c r="BT15" s="246">
        <v>4039503</v>
      </c>
      <c r="BU15" s="231">
        <v>20061798</v>
      </c>
      <c r="BV15" s="231">
        <v>3397246</v>
      </c>
      <c r="BW15" s="231">
        <v>2164506</v>
      </c>
      <c r="BX15" s="231">
        <v>1420429</v>
      </c>
      <c r="BY15" s="231">
        <v>626152</v>
      </c>
      <c r="BZ15" s="231">
        <v>342234</v>
      </c>
      <c r="CA15" s="231">
        <v>333394</v>
      </c>
      <c r="CB15" s="231">
        <v>1678457</v>
      </c>
      <c r="CC15" s="247">
        <v>34063719</v>
      </c>
      <c r="CD15" s="246">
        <v>3983783</v>
      </c>
      <c r="CE15" s="231">
        <v>18711118</v>
      </c>
      <c r="CF15" s="231">
        <v>5298715</v>
      </c>
      <c r="CG15" s="231">
        <v>2033039</v>
      </c>
      <c r="CH15" s="231">
        <v>1257525</v>
      </c>
      <c r="CI15" s="231">
        <v>656125</v>
      </c>
      <c r="CJ15" s="231">
        <v>394167</v>
      </c>
      <c r="CK15" s="231">
        <v>374524</v>
      </c>
      <c r="CL15" s="231">
        <v>1592894</v>
      </c>
      <c r="CM15" s="247">
        <v>34301890</v>
      </c>
      <c r="CN15" s="246">
        <v>4041068</v>
      </c>
      <c r="CO15" s="231">
        <v>17077020</v>
      </c>
      <c r="CP15" s="231">
        <v>6934889</v>
      </c>
      <c r="CQ15" s="231">
        <v>1860199</v>
      </c>
      <c r="CR15" s="231">
        <v>1232901</v>
      </c>
      <c r="CS15" s="231">
        <v>655472</v>
      </c>
      <c r="CT15" s="231">
        <v>511705</v>
      </c>
      <c r="CU15" s="231">
        <v>387502</v>
      </c>
      <c r="CV15" s="231">
        <v>1536456</v>
      </c>
      <c r="CW15" s="247">
        <v>34237212</v>
      </c>
      <c r="CX15" s="246">
        <v>4219201</v>
      </c>
      <c r="CY15" s="231">
        <v>17511892</v>
      </c>
      <c r="CZ15" s="231">
        <v>6773678</v>
      </c>
      <c r="DA15" s="231">
        <v>1936477</v>
      </c>
      <c r="DB15" s="231">
        <v>1137919</v>
      </c>
      <c r="DC15" s="231">
        <v>392021</v>
      </c>
      <c r="DD15" s="231">
        <v>404492</v>
      </c>
      <c r="DE15" s="231">
        <v>655042</v>
      </c>
      <c r="DF15" s="231">
        <v>1616399</v>
      </c>
      <c r="DG15" s="247">
        <v>34647121</v>
      </c>
      <c r="DH15" s="246">
        <v>4154745</v>
      </c>
      <c r="DI15" s="231">
        <v>19586641</v>
      </c>
      <c r="DJ15" s="231">
        <v>6401449</v>
      </c>
      <c r="DK15" s="231">
        <v>1965565</v>
      </c>
      <c r="DL15" s="231">
        <v>982258</v>
      </c>
      <c r="DM15" s="231">
        <v>432015</v>
      </c>
      <c r="DN15" s="231">
        <v>280212</v>
      </c>
      <c r="DO15" s="231">
        <v>681003</v>
      </c>
      <c r="DP15" s="231">
        <v>1698782</v>
      </c>
      <c r="DQ15" s="247">
        <v>36182670</v>
      </c>
      <c r="DR15" s="246">
        <v>4220739</v>
      </c>
      <c r="DS15" s="231">
        <v>17459260</v>
      </c>
      <c r="DT15" s="231">
        <v>8571081</v>
      </c>
      <c r="DU15" s="231">
        <v>1870243</v>
      </c>
      <c r="DV15" s="231">
        <v>999835</v>
      </c>
      <c r="DW15" s="231">
        <v>410977</v>
      </c>
      <c r="DX15" s="231">
        <v>258522</v>
      </c>
      <c r="DY15" s="231">
        <v>547828</v>
      </c>
      <c r="DZ15" s="231">
        <v>1847329</v>
      </c>
      <c r="EA15" s="247">
        <v>36185814</v>
      </c>
      <c r="EB15" s="246">
        <v>4204465</v>
      </c>
      <c r="EC15" s="231">
        <v>18595486</v>
      </c>
      <c r="ED15" s="231">
        <v>7187822</v>
      </c>
      <c r="EE15" s="231">
        <v>1670919</v>
      </c>
      <c r="EF15" s="231">
        <v>1086332</v>
      </c>
      <c r="EG15" s="231">
        <v>465835</v>
      </c>
      <c r="EH15" s="231">
        <v>339263</v>
      </c>
      <c r="EI15" s="231">
        <v>221740</v>
      </c>
      <c r="EJ15" s="231">
        <v>2194069</v>
      </c>
      <c r="EK15" s="247">
        <v>35965931</v>
      </c>
      <c r="EL15" s="246">
        <v>4710227</v>
      </c>
      <c r="EM15" s="231">
        <v>17408380</v>
      </c>
      <c r="EN15" s="231">
        <v>8513806</v>
      </c>
      <c r="EO15" s="231">
        <v>1557322</v>
      </c>
      <c r="EP15" s="231">
        <v>973993</v>
      </c>
      <c r="EQ15" s="231">
        <v>478153</v>
      </c>
      <c r="ER15" s="231">
        <v>338196</v>
      </c>
      <c r="ES15" s="231">
        <v>310617</v>
      </c>
      <c r="ET15" s="231">
        <v>1967024</v>
      </c>
      <c r="EU15" s="247">
        <v>36257718</v>
      </c>
      <c r="EV15" s="246">
        <v>5141278</v>
      </c>
      <c r="EW15" s="231">
        <v>18948465</v>
      </c>
      <c r="EX15" s="231">
        <v>7903932</v>
      </c>
      <c r="EY15" s="231">
        <v>1795573</v>
      </c>
      <c r="EZ15" s="231">
        <v>870913</v>
      </c>
      <c r="FA15" s="231">
        <v>334987</v>
      </c>
      <c r="FB15" s="231">
        <v>237528</v>
      </c>
      <c r="FC15" s="231">
        <v>480090</v>
      </c>
      <c r="FD15" s="231">
        <v>1893038</v>
      </c>
      <c r="FE15" s="247">
        <v>37605804</v>
      </c>
      <c r="FF15" s="246">
        <v>4906665</v>
      </c>
      <c r="FG15" s="231">
        <v>18545657</v>
      </c>
      <c r="FH15" s="231">
        <v>7996602</v>
      </c>
      <c r="FI15" s="231">
        <v>1695196</v>
      </c>
      <c r="FJ15" s="231">
        <v>864705</v>
      </c>
      <c r="FK15" s="231">
        <v>334581</v>
      </c>
      <c r="FL15" s="231">
        <v>214888</v>
      </c>
      <c r="FM15" s="231">
        <v>370131</v>
      </c>
      <c r="FN15" s="231">
        <v>1923801</v>
      </c>
      <c r="FO15" s="247">
        <v>36852226</v>
      </c>
      <c r="FP15" s="246">
        <v>4115285</v>
      </c>
      <c r="FQ15" s="231">
        <v>19061487</v>
      </c>
      <c r="FR15" s="231">
        <v>8351470</v>
      </c>
      <c r="FS15" s="231">
        <v>1442245</v>
      </c>
      <c r="FT15" s="231">
        <v>750754</v>
      </c>
      <c r="FU15" s="231">
        <v>294404</v>
      </c>
      <c r="FV15" s="231">
        <v>378702</v>
      </c>
      <c r="FW15" s="231">
        <v>491030</v>
      </c>
      <c r="FX15" s="231">
        <v>1754758</v>
      </c>
      <c r="FY15" s="247">
        <v>36640135</v>
      </c>
      <c r="FZ15" s="246">
        <v>4216313</v>
      </c>
      <c r="GA15" s="231">
        <v>20856054</v>
      </c>
      <c r="GB15" s="231">
        <v>8630880</v>
      </c>
      <c r="GC15" s="231">
        <v>1477993</v>
      </c>
      <c r="GD15" s="231">
        <v>677772</v>
      </c>
      <c r="GE15" s="231">
        <v>254403</v>
      </c>
      <c r="GF15" s="231">
        <v>200106</v>
      </c>
      <c r="GG15" s="231">
        <v>580248</v>
      </c>
      <c r="GH15" s="231">
        <v>1808023</v>
      </c>
      <c r="GI15" s="247">
        <v>38701792</v>
      </c>
      <c r="GJ15" s="246">
        <v>4886878</v>
      </c>
      <c r="GK15" s="231">
        <v>28081331</v>
      </c>
      <c r="GL15" s="231">
        <v>3205160</v>
      </c>
      <c r="GM15" s="231">
        <v>1402037</v>
      </c>
      <c r="GN15" s="231">
        <v>707714</v>
      </c>
      <c r="GO15" s="231">
        <v>229664</v>
      </c>
      <c r="GP15" s="231">
        <v>219187</v>
      </c>
      <c r="GQ15" s="231">
        <v>479913</v>
      </c>
      <c r="GR15" s="231">
        <v>1830091</v>
      </c>
      <c r="GS15" s="247">
        <v>41041975</v>
      </c>
      <c r="GT15" s="246">
        <v>4935865</v>
      </c>
      <c r="GU15" s="231">
        <v>29522320</v>
      </c>
      <c r="GV15" s="231">
        <v>3023678</v>
      </c>
      <c r="GW15" s="231">
        <v>1331932</v>
      </c>
      <c r="GX15" s="231">
        <v>855454</v>
      </c>
      <c r="GY15" s="231">
        <v>219359</v>
      </c>
      <c r="GZ15" s="231">
        <v>183729</v>
      </c>
      <c r="HA15" s="231">
        <v>517262</v>
      </c>
      <c r="HB15" s="231">
        <v>1788884</v>
      </c>
      <c r="HC15" s="247">
        <v>42378483</v>
      </c>
      <c r="HD15" s="246">
        <v>5211577</v>
      </c>
      <c r="HE15" s="231">
        <v>31597636</v>
      </c>
      <c r="HF15" s="231">
        <v>3006884</v>
      </c>
      <c r="HG15" s="231">
        <v>1306032</v>
      </c>
      <c r="HH15" s="231">
        <v>813100</v>
      </c>
      <c r="HI15" s="231">
        <v>241937</v>
      </c>
      <c r="HJ15" s="231">
        <v>232392</v>
      </c>
      <c r="HK15" s="231">
        <v>434579</v>
      </c>
      <c r="HL15" s="231">
        <v>1741348</v>
      </c>
      <c r="HM15" s="247">
        <v>44585485</v>
      </c>
      <c r="HN15" s="269">
        <v>6173115</v>
      </c>
      <c r="HO15" s="265">
        <v>34601246</v>
      </c>
      <c r="HP15" s="265">
        <v>2388343</v>
      </c>
      <c r="HQ15" s="265">
        <v>1006480</v>
      </c>
      <c r="HR15" s="265">
        <v>726096</v>
      </c>
      <c r="HS15" s="265">
        <v>237534</v>
      </c>
      <c r="HT15" s="265">
        <v>220280</v>
      </c>
      <c r="HU15" s="265">
        <v>419059</v>
      </c>
      <c r="HV15" s="265">
        <v>1668400</v>
      </c>
      <c r="HW15" s="270">
        <v>47440553</v>
      </c>
      <c r="HX15" s="246">
        <v>6327466</v>
      </c>
      <c r="HY15" s="231">
        <v>35999926</v>
      </c>
      <c r="HZ15" s="231">
        <v>2482462</v>
      </c>
      <c r="IA15" s="231">
        <v>1050737</v>
      </c>
      <c r="IB15" s="231">
        <v>736750</v>
      </c>
      <c r="IC15" s="231">
        <v>206417</v>
      </c>
      <c r="ID15" s="231">
        <v>251072</v>
      </c>
      <c r="IE15" s="231">
        <v>415664</v>
      </c>
      <c r="IF15" s="231">
        <v>1651375</v>
      </c>
      <c r="IG15" s="247">
        <v>49121869</v>
      </c>
      <c r="IH15" s="242">
        <v>6493851</v>
      </c>
      <c r="II15" s="229">
        <v>36632671</v>
      </c>
      <c r="IJ15" s="229">
        <v>2646200</v>
      </c>
      <c r="IK15" s="229">
        <v>857075</v>
      </c>
      <c r="IL15" s="229">
        <v>766277</v>
      </c>
      <c r="IM15" s="229">
        <v>308697</v>
      </c>
      <c r="IN15" s="229">
        <v>406546</v>
      </c>
      <c r="IO15" s="229">
        <v>340916</v>
      </c>
      <c r="IP15" s="229">
        <v>1635435</v>
      </c>
      <c r="IQ15" s="243">
        <v>50087668</v>
      </c>
      <c r="IR15" s="242">
        <v>7040819</v>
      </c>
      <c r="IS15" s="229">
        <v>36874063</v>
      </c>
      <c r="IT15" s="229">
        <v>2779648</v>
      </c>
      <c r="IU15" s="229">
        <v>1189586</v>
      </c>
      <c r="IV15" s="229">
        <v>667396</v>
      </c>
      <c r="IW15" s="229">
        <v>507253</v>
      </c>
      <c r="IX15" s="229">
        <v>298807</v>
      </c>
      <c r="IY15" s="229">
        <v>437161</v>
      </c>
      <c r="IZ15" s="229">
        <v>1706281</v>
      </c>
      <c r="JA15" s="243">
        <v>51501014</v>
      </c>
      <c r="JB15" s="246">
        <v>7111064</v>
      </c>
      <c r="JC15" s="231">
        <v>37733023</v>
      </c>
      <c r="JD15" s="231">
        <v>2623447</v>
      </c>
      <c r="JE15" s="231">
        <v>1323073</v>
      </c>
      <c r="JF15" s="231">
        <v>652723</v>
      </c>
      <c r="JG15" s="231">
        <v>575181</v>
      </c>
      <c r="JH15" s="231">
        <v>276761</v>
      </c>
      <c r="JI15" s="231">
        <v>493321</v>
      </c>
      <c r="JJ15" s="231">
        <v>1668338</v>
      </c>
      <c r="JK15" s="247">
        <v>52456931</v>
      </c>
      <c r="JL15" s="246">
        <v>7245511</v>
      </c>
      <c r="JM15" s="231">
        <v>39726660</v>
      </c>
      <c r="JN15" s="231">
        <v>2414726</v>
      </c>
      <c r="JO15" s="231">
        <v>794280</v>
      </c>
      <c r="JP15" s="231">
        <v>595403</v>
      </c>
      <c r="JQ15" s="231">
        <v>502578</v>
      </c>
      <c r="JR15" s="231">
        <v>253810</v>
      </c>
      <c r="JS15" s="231">
        <v>493209</v>
      </c>
      <c r="JT15" s="231">
        <v>1643134</v>
      </c>
      <c r="JU15" s="247">
        <v>53669311</v>
      </c>
      <c r="JV15" s="246">
        <v>7347871</v>
      </c>
      <c r="JW15" s="231">
        <v>39489315</v>
      </c>
      <c r="JX15" s="231">
        <v>2456108</v>
      </c>
      <c r="JY15" s="231">
        <v>919093</v>
      </c>
      <c r="JZ15" s="231">
        <v>604820</v>
      </c>
      <c r="KA15" s="231">
        <v>505280</v>
      </c>
      <c r="KB15" s="231">
        <v>355178</v>
      </c>
      <c r="KC15" s="231">
        <v>429851</v>
      </c>
      <c r="KD15" s="231">
        <v>1754150</v>
      </c>
      <c r="KE15" s="247">
        <v>53861666</v>
      </c>
      <c r="KF15" s="246">
        <v>7619191</v>
      </c>
      <c r="KG15" s="231">
        <v>40869747</v>
      </c>
      <c r="KH15" s="231">
        <v>2136813</v>
      </c>
      <c r="KI15" s="231">
        <v>686097</v>
      </c>
      <c r="KJ15" s="231">
        <v>608177</v>
      </c>
      <c r="KK15" s="231">
        <v>431994</v>
      </c>
      <c r="KL15" s="231">
        <v>370726</v>
      </c>
      <c r="KM15" s="231">
        <v>461561</v>
      </c>
      <c r="KN15" s="231">
        <v>1532656</v>
      </c>
      <c r="KO15" s="247">
        <v>54716962</v>
      </c>
      <c r="KP15" s="246">
        <v>7903510</v>
      </c>
      <c r="KQ15" s="231">
        <v>42993479</v>
      </c>
      <c r="KR15" s="231">
        <v>2372753</v>
      </c>
      <c r="KS15" s="231">
        <v>837711</v>
      </c>
      <c r="KT15" s="231">
        <v>818157</v>
      </c>
      <c r="KU15" s="231">
        <v>412161</v>
      </c>
      <c r="KV15" s="231">
        <v>363107</v>
      </c>
      <c r="KW15" s="231">
        <v>335247</v>
      </c>
      <c r="KX15" s="231">
        <v>1617568</v>
      </c>
      <c r="KY15" s="247">
        <v>57669895</v>
      </c>
      <c r="KZ15" s="246">
        <v>8801342</v>
      </c>
      <c r="LA15" s="231">
        <v>44771034</v>
      </c>
      <c r="LB15" s="231">
        <v>3096274</v>
      </c>
      <c r="LC15" s="231">
        <v>1168996</v>
      </c>
      <c r="LD15" s="231">
        <v>1624836</v>
      </c>
      <c r="LE15" s="231">
        <v>352642</v>
      </c>
      <c r="LF15" s="231">
        <v>305585</v>
      </c>
      <c r="LG15" s="231">
        <v>423262</v>
      </c>
      <c r="LH15" s="231">
        <v>1514972</v>
      </c>
      <c r="LI15" s="247">
        <v>62058943</v>
      </c>
    </row>
    <row r="16" spans="1:321" s="38" customFormat="1">
      <c r="A16" s="134" t="s">
        <v>694</v>
      </c>
      <c r="B16" s="242">
        <v>362037</v>
      </c>
      <c r="C16" s="229">
        <v>115692</v>
      </c>
      <c r="D16" s="229">
        <v>144537</v>
      </c>
      <c r="E16" s="229">
        <v>23762</v>
      </c>
      <c r="F16" s="229">
        <v>17696</v>
      </c>
      <c r="G16" s="229" t="s">
        <v>313</v>
      </c>
      <c r="H16" s="229">
        <v>31243</v>
      </c>
      <c r="I16" s="229" t="s">
        <v>313</v>
      </c>
      <c r="J16" s="229">
        <v>2307</v>
      </c>
      <c r="K16" s="243">
        <v>697274</v>
      </c>
      <c r="L16" s="242">
        <v>267090</v>
      </c>
      <c r="M16" s="229">
        <v>101010</v>
      </c>
      <c r="N16" s="229">
        <v>116507</v>
      </c>
      <c r="O16" s="229">
        <v>33399</v>
      </c>
      <c r="P16" s="229">
        <v>8350</v>
      </c>
      <c r="Q16" s="229">
        <v>8965</v>
      </c>
      <c r="R16" s="229">
        <v>34163</v>
      </c>
      <c r="S16" s="229" t="s">
        <v>363</v>
      </c>
      <c r="T16" s="229" t="s">
        <v>363</v>
      </c>
      <c r="U16" s="243">
        <v>569484</v>
      </c>
      <c r="V16" s="242">
        <v>284752</v>
      </c>
      <c r="W16" s="229">
        <v>100548</v>
      </c>
      <c r="X16" s="229">
        <v>36059</v>
      </c>
      <c r="Y16" s="229">
        <v>56124</v>
      </c>
      <c r="Z16" s="229">
        <v>23209</v>
      </c>
      <c r="AA16" s="229" t="s">
        <v>313</v>
      </c>
      <c r="AB16" s="229">
        <v>29957</v>
      </c>
      <c r="AC16" s="229">
        <v>3488</v>
      </c>
      <c r="AD16" s="229" t="s">
        <v>313</v>
      </c>
      <c r="AE16" s="243">
        <v>534137</v>
      </c>
      <c r="AF16" s="242">
        <v>353343</v>
      </c>
      <c r="AG16" s="229">
        <v>75404</v>
      </c>
      <c r="AH16" s="229">
        <v>73834</v>
      </c>
      <c r="AI16" s="229">
        <v>15366</v>
      </c>
      <c r="AJ16" s="229">
        <v>5893</v>
      </c>
      <c r="AK16" s="229">
        <v>6235</v>
      </c>
      <c r="AL16" s="229">
        <v>27170</v>
      </c>
      <c r="AM16" s="229">
        <v>4007</v>
      </c>
      <c r="AN16" s="229" t="s">
        <v>313</v>
      </c>
      <c r="AO16" s="243">
        <v>561252</v>
      </c>
      <c r="AP16" s="242">
        <v>312399</v>
      </c>
      <c r="AQ16" s="229">
        <v>76805</v>
      </c>
      <c r="AR16" s="229">
        <v>73606</v>
      </c>
      <c r="AS16" s="229">
        <v>14686</v>
      </c>
      <c r="AT16" s="229">
        <v>5894</v>
      </c>
      <c r="AU16" s="229">
        <v>6235</v>
      </c>
      <c r="AV16" s="229">
        <v>27170</v>
      </c>
      <c r="AW16" s="229">
        <v>3974</v>
      </c>
      <c r="AX16" s="229" t="s">
        <v>313</v>
      </c>
      <c r="AY16" s="243">
        <v>520769</v>
      </c>
      <c r="AZ16" s="242">
        <v>284770</v>
      </c>
      <c r="BA16" s="229">
        <v>89469</v>
      </c>
      <c r="BB16" s="229">
        <v>81084</v>
      </c>
      <c r="BC16" s="229">
        <v>2947</v>
      </c>
      <c r="BD16" s="229">
        <v>5893</v>
      </c>
      <c r="BE16" s="229" t="s">
        <v>313</v>
      </c>
      <c r="BF16" s="229">
        <v>34812</v>
      </c>
      <c r="BG16" s="229" t="s">
        <v>313</v>
      </c>
      <c r="BH16" s="229" t="s">
        <v>313</v>
      </c>
      <c r="BI16" s="243">
        <v>498975</v>
      </c>
      <c r="BJ16" s="242">
        <v>333957</v>
      </c>
      <c r="BK16" s="229">
        <v>57680</v>
      </c>
      <c r="BL16" s="229">
        <v>72633</v>
      </c>
      <c r="BM16" s="229">
        <v>2947</v>
      </c>
      <c r="BN16" s="229">
        <v>5893</v>
      </c>
      <c r="BO16" s="229" t="s">
        <v>313</v>
      </c>
      <c r="BP16" s="229" t="s">
        <v>313</v>
      </c>
      <c r="BQ16" s="229" t="s">
        <v>313</v>
      </c>
      <c r="BR16" s="229">
        <v>32217</v>
      </c>
      <c r="BS16" s="243">
        <v>505327</v>
      </c>
      <c r="BT16" s="242">
        <v>325106</v>
      </c>
      <c r="BU16" s="229">
        <v>36446</v>
      </c>
      <c r="BV16" s="229">
        <v>91852</v>
      </c>
      <c r="BW16" s="229">
        <v>14794</v>
      </c>
      <c r="BX16" s="229">
        <v>9112</v>
      </c>
      <c r="BY16" s="229" t="s">
        <v>313</v>
      </c>
      <c r="BZ16" s="229" t="s">
        <v>313</v>
      </c>
      <c r="CA16" s="229" t="s">
        <v>313</v>
      </c>
      <c r="CB16" s="229">
        <v>19927</v>
      </c>
      <c r="CC16" s="243">
        <v>497237</v>
      </c>
      <c r="CD16" s="242">
        <v>321818</v>
      </c>
      <c r="CE16" s="229">
        <v>15403</v>
      </c>
      <c r="CF16" s="229">
        <v>106161</v>
      </c>
      <c r="CG16" s="229">
        <v>10232</v>
      </c>
      <c r="CH16" s="229">
        <v>2947</v>
      </c>
      <c r="CI16" s="229">
        <v>5894</v>
      </c>
      <c r="CJ16" s="229" t="s">
        <v>313</v>
      </c>
      <c r="CK16" s="229" t="s">
        <v>313</v>
      </c>
      <c r="CL16" s="229">
        <v>19044</v>
      </c>
      <c r="CM16" s="243">
        <v>481499</v>
      </c>
      <c r="CN16" s="242">
        <v>287189</v>
      </c>
      <c r="CO16" s="229">
        <v>18515</v>
      </c>
      <c r="CP16" s="229">
        <v>83814</v>
      </c>
      <c r="CQ16" s="229">
        <v>12266</v>
      </c>
      <c r="CR16" s="229" t="s">
        <v>313</v>
      </c>
      <c r="CS16" s="229">
        <v>3971</v>
      </c>
      <c r="CT16" s="229">
        <v>3237</v>
      </c>
      <c r="CU16" s="229">
        <v>5893</v>
      </c>
      <c r="CV16" s="229">
        <v>5189</v>
      </c>
      <c r="CW16" s="243">
        <v>420074</v>
      </c>
      <c r="CX16" s="242">
        <v>266993</v>
      </c>
      <c r="CY16" s="229">
        <v>33975</v>
      </c>
      <c r="CZ16" s="229">
        <v>57654</v>
      </c>
      <c r="DA16" s="229">
        <v>10818</v>
      </c>
      <c r="DB16" s="229">
        <v>5545</v>
      </c>
      <c r="DC16" s="229" t="s">
        <v>313</v>
      </c>
      <c r="DD16" s="229">
        <v>2978</v>
      </c>
      <c r="DE16" s="229">
        <v>5632</v>
      </c>
      <c r="DF16" s="229">
        <v>792</v>
      </c>
      <c r="DG16" s="243">
        <v>384387</v>
      </c>
      <c r="DH16" s="242">
        <v>126987</v>
      </c>
      <c r="DI16" s="229">
        <v>64601</v>
      </c>
      <c r="DJ16" s="229">
        <v>11743</v>
      </c>
      <c r="DK16" s="229">
        <v>3530</v>
      </c>
      <c r="DL16" s="229">
        <v>22165</v>
      </c>
      <c r="DM16" s="229">
        <v>4683</v>
      </c>
      <c r="DN16" s="229">
        <v>2719</v>
      </c>
      <c r="DO16" s="229">
        <v>5631</v>
      </c>
      <c r="DP16" s="229">
        <v>792</v>
      </c>
      <c r="DQ16" s="243">
        <v>242851</v>
      </c>
      <c r="DR16" s="242">
        <v>151312</v>
      </c>
      <c r="DS16" s="229">
        <v>49390</v>
      </c>
      <c r="DT16" s="229">
        <v>21402</v>
      </c>
      <c r="DU16" s="229">
        <v>11764</v>
      </c>
      <c r="DV16" s="229">
        <v>28590</v>
      </c>
      <c r="DW16" s="229" t="s">
        <v>313</v>
      </c>
      <c r="DX16" s="229">
        <v>4287</v>
      </c>
      <c r="DY16" s="229">
        <v>10314</v>
      </c>
      <c r="DZ16" s="229">
        <v>792</v>
      </c>
      <c r="EA16" s="243">
        <v>277851</v>
      </c>
      <c r="EB16" s="242">
        <v>123429</v>
      </c>
      <c r="EC16" s="229">
        <v>49425</v>
      </c>
      <c r="ED16" s="229">
        <v>26285</v>
      </c>
      <c r="EE16" s="229">
        <v>85</v>
      </c>
      <c r="EF16" s="229" t="s">
        <v>313</v>
      </c>
      <c r="EG16" s="229">
        <v>30115</v>
      </c>
      <c r="EH16" s="229">
        <v>389</v>
      </c>
      <c r="EI16" s="229" t="s">
        <v>313</v>
      </c>
      <c r="EJ16" s="229">
        <v>11106</v>
      </c>
      <c r="EK16" s="243">
        <v>240834</v>
      </c>
      <c r="EL16" s="242">
        <v>115896</v>
      </c>
      <c r="EM16" s="229">
        <v>53127</v>
      </c>
      <c r="EN16" s="229">
        <v>2693</v>
      </c>
      <c r="EO16" s="229">
        <v>146</v>
      </c>
      <c r="EP16" s="229" t="s">
        <v>313</v>
      </c>
      <c r="EQ16" s="229">
        <v>30245</v>
      </c>
      <c r="ER16" s="229" t="s">
        <v>313</v>
      </c>
      <c r="ES16" s="229" t="s">
        <v>313</v>
      </c>
      <c r="ET16" s="229">
        <v>10508</v>
      </c>
      <c r="EU16" s="243">
        <v>212615</v>
      </c>
      <c r="EV16" s="242">
        <v>112318</v>
      </c>
      <c r="EW16" s="229">
        <v>42977</v>
      </c>
      <c r="EX16" s="229">
        <v>893</v>
      </c>
      <c r="EY16" s="229">
        <v>2046</v>
      </c>
      <c r="EZ16" s="229" t="s">
        <v>313</v>
      </c>
      <c r="FA16" s="229">
        <v>27150</v>
      </c>
      <c r="FB16" s="229" t="s">
        <v>313</v>
      </c>
      <c r="FC16" s="229" t="s">
        <v>313</v>
      </c>
      <c r="FD16" s="229">
        <v>10508</v>
      </c>
      <c r="FE16" s="243">
        <v>195892</v>
      </c>
      <c r="FF16" s="242">
        <v>121484</v>
      </c>
      <c r="FG16" s="229">
        <v>19485</v>
      </c>
      <c r="FH16" s="229">
        <v>12371</v>
      </c>
      <c r="FI16" s="229">
        <v>307</v>
      </c>
      <c r="FJ16" s="229" t="s">
        <v>313</v>
      </c>
      <c r="FK16" s="229">
        <v>28982</v>
      </c>
      <c r="FL16" s="229" t="s">
        <v>313</v>
      </c>
      <c r="FM16" s="229" t="s">
        <v>313</v>
      </c>
      <c r="FN16" s="229">
        <v>9716</v>
      </c>
      <c r="FO16" s="243">
        <v>192345</v>
      </c>
      <c r="FP16" s="242">
        <v>172180</v>
      </c>
      <c r="FQ16" s="229">
        <v>8289</v>
      </c>
      <c r="FR16" s="229">
        <v>10383</v>
      </c>
      <c r="FS16" s="229">
        <v>375</v>
      </c>
      <c r="FT16" s="229" t="s">
        <v>313</v>
      </c>
      <c r="FU16" s="229">
        <v>24758</v>
      </c>
      <c r="FV16" s="229" t="s">
        <v>313</v>
      </c>
      <c r="FW16" s="229" t="s">
        <v>313</v>
      </c>
      <c r="FX16" s="229">
        <v>9716</v>
      </c>
      <c r="FY16" s="243">
        <v>225701</v>
      </c>
      <c r="FZ16" s="242">
        <v>170749</v>
      </c>
      <c r="GA16" s="229">
        <v>67904</v>
      </c>
      <c r="GB16" s="229">
        <v>1314</v>
      </c>
      <c r="GC16" s="229">
        <v>16832</v>
      </c>
      <c r="GD16" s="229" t="s">
        <v>313</v>
      </c>
      <c r="GE16" s="229">
        <v>25800</v>
      </c>
      <c r="GF16" s="229" t="s">
        <v>313</v>
      </c>
      <c r="GG16" s="229" t="s">
        <v>313</v>
      </c>
      <c r="GH16" s="229">
        <v>9340</v>
      </c>
      <c r="GI16" s="243">
        <v>291939</v>
      </c>
      <c r="GJ16" s="242">
        <v>155700</v>
      </c>
      <c r="GK16" s="229">
        <v>70346</v>
      </c>
      <c r="GL16" s="229">
        <v>102</v>
      </c>
      <c r="GM16" s="229">
        <v>22913</v>
      </c>
      <c r="GN16" s="229" t="s">
        <v>313</v>
      </c>
      <c r="GO16" s="229">
        <v>25319</v>
      </c>
      <c r="GP16" s="229" t="s">
        <v>313</v>
      </c>
      <c r="GQ16" s="229" t="s">
        <v>313</v>
      </c>
      <c r="GR16" s="229">
        <v>9340</v>
      </c>
      <c r="GS16" s="243">
        <v>283720</v>
      </c>
      <c r="GT16" s="242">
        <v>149307</v>
      </c>
      <c r="GU16" s="229">
        <v>47377</v>
      </c>
      <c r="GV16" s="229">
        <v>24476</v>
      </c>
      <c r="GW16" s="229">
        <v>9941</v>
      </c>
      <c r="GX16" s="229">
        <v>20549</v>
      </c>
      <c r="GY16" s="229" t="s">
        <v>313</v>
      </c>
      <c r="GZ16" s="229" t="s">
        <v>313</v>
      </c>
      <c r="HA16" s="229" t="s">
        <v>313</v>
      </c>
      <c r="HB16" s="229">
        <v>9339</v>
      </c>
      <c r="HC16" s="243">
        <v>260989</v>
      </c>
      <c r="HD16" s="242">
        <v>141009</v>
      </c>
      <c r="HE16" s="229">
        <v>75810</v>
      </c>
      <c r="HF16" s="229">
        <v>1709</v>
      </c>
      <c r="HG16" s="229">
        <v>27502</v>
      </c>
      <c r="HH16" s="229">
        <v>31</v>
      </c>
      <c r="HI16" s="229">
        <v>0</v>
      </c>
      <c r="HJ16" s="229">
        <v>0</v>
      </c>
      <c r="HK16" s="229">
        <v>0</v>
      </c>
      <c r="HL16" s="229">
        <v>9340</v>
      </c>
      <c r="HM16" s="243">
        <v>255401</v>
      </c>
      <c r="HN16" s="267">
        <v>188482</v>
      </c>
      <c r="HO16" s="266">
        <v>30190</v>
      </c>
      <c r="HP16" s="266">
        <v>20906</v>
      </c>
      <c r="HQ16" s="266">
        <v>6007</v>
      </c>
      <c r="HR16" s="266" t="s">
        <v>313</v>
      </c>
      <c r="HS16" s="266" t="s">
        <v>313</v>
      </c>
      <c r="HT16" s="266" t="s">
        <v>313</v>
      </c>
      <c r="HU16" s="266" t="s">
        <v>313</v>
      </c>
      <c r="HV16" s="266">
        <v>8190</v>
      </c>
      <c r="HW16" s="268">
        <v>253775</v>
      </c>
      <c r="HX16" s="242">
        <v>204144</v>
      </c>
      <c r="HY16" s="229">
        <v>11469</v>
      </c>
      <c r="HZ16" s="229">
        <v>18831</v>
      </c>
      <c r="IA16" s="229">
        <v>4637</v>
      </c>
      <c r="IB16" s="229">
        <v>0</v>
      </c>
      <c r="IC16" s="229">
        <v>0</v>
      </c>
      <c r="ID16" s="229">
        <v>0</v>
      </c>
      <c r="IE16" s="229">
        <v>0</v>
      </c>
      <c r="IF16" s="229">
        <v>3326</v>
      </c>
      <c r="IG16" s="243">
        <v>242407</v>
      </c>
      <c r="IH16" s="242">
        <v>164859</v>
      </c>
      <c r="II16" s="229">
        <v>27736</v>
      </c>
      <c r="IJ16" s="229">
        <v>18287</v>
      </c>
      <c r="IK16" s="229">
        <v>4515</v>
      </c>
      <c r="IL16" s="229" t="s">
        <v>313</v>
      </c>
      <c r="IM16" s="229" t="s">
        <v>313</v>
      </c>
      <c r="IN16" s="229" t="s">
        <v>313</v>
      </c>
      <c r="IO16" s="229" t="s">
        <v>313</v>
      </c>
      <c r="IP16" s="229">
        <v>2951</v>
      </c>
      <c r="IQ16" s="243">
        <v>218348</v>
      </c>
      <c r="IR16" s="242">
        <v>100226</v>
      </c>
      <c r="IS16" s="229">
        <v>18643</v>
      </c>
      <c r="IT16" s="229">
        <v>17347</v>
      </c>
      <c r="IU16" s="229">
        <v>3212</v>
      </c>
      <c r="IV16" s="229">
        <v>0</v>
      </c>
      <c r="IW16" s="229">
        <v>0</v>
      </c>
      <c r="IX16" s="229">
        <v>0</v>
      </c>
      <c r="IY16" s="229">
        <v>0</v>
      </c>
      <c r="IZ16" s="229">
        <v>2951</v>
      </c>
      <c r="JA16" s="243">
        <v>142379</v>
      </c>
      <c r="JB16" s="242">
        <v>115677</v>
      </c>
      <c r="JC16" s="229">
        <v>21935</v>
      </c>
      <c r="JD16" s="229">
        <v>12017</v>
      </c>
      <c r="JE16" s="229">
        <v>3338</v>
      </c>
      <c r="JF16" s="229">
        <v>0</v>
      </c>
      <c r="JG16" s="229">
        <v>0</v>
      </c>
      <c r="JH16" s="229">
        <v>0</v>
      </c>
      <c r="JI16" s="229">
        <v>0</v>
      </c>
      <c r="JJ16" s="229">
        <v>2819</v>
      </c>
      <c r="JK16" s="243">
        <v>155786</v>
      </c>
      <c r="JL16" s="242">
        <v>123066</v>
      </c>
      <c r="JM16" s="229">
        <v>19290</v>
      </c>
      <c r="JN16" s="229">
        <v>13769</v>
      </c>
      <c r="JO16" s="229">
        <v>0</v>
      </c>
      <c r="JP16" s="229">
        <v>0</v>
      </c>
      <c r="JQ16" s="229">
        <v>0</v>
      </c>
      <c r="JR16" s="229">
        <v>0</v>
      </c>
      <c r="JS16" s="229">
        <v>0</v>
      </c>
      <c r="JT16" s="229">
        <v>0</v>
      </c>
      <c r="JU16" s="243">
        <v>156125</v>
      </c>
      <c r="JV16" s="242">
        <v>148275</v>
      </c>
      <c r="JW16" s="229">
        <v>21583</v>
      </c>
      <c r="JX16" s="229" t="s">
        <v>313</v>
      </c>
      <c r="JY16" s="229" t="s">
        <v>313</v>
      </c>
      <c r="JZ16" s="229" t="s">
        <v>313</v>
      </c>
      <c r="KA16" s="229" t="s">
        <v>313</v>
      </c>
      <c r="KB16" s="229" t="s">
        <v>313</v>
      </c>
      <c r="KC16" s="229" t="s">
        <v>313</v>
      </c>
      <c r="KD16" s="229" t="s">
        <v>313</v>
      </c>
      <c r="KE16" s="243">
        <v>169858</v>
      </c>
      <c r="KF16" s="242">
        <v>172351</v>
      </c>
      <c r="KG16" s="229">
        <v>18134</v>
      </c>
      <c r="KH16" s="229">
        <v>0</v>
      </c>
      <c r="KI16" s="229">
        <v>0</v>
      </c>
      <c r="KJ16" s="229">
        <v>0</v>
      </c>
      <c r="KK16" s="229">
        <v>0</v>
      </c>
      <c r="KL16" s="229">
        <v>0</v>
      </c>
      <c r="KM16" s="229">
        <v>0</v>
      </c>
      <c r="KN16" s="229">
        <v>0</v>
      </c>
      <c r="KO16" s="243">
        <v>190485</v>
      </c>
      <c r="KP16" s="242">
        <v>145047</v>
      </c>
      <c r="KQ16" s="229">
        <v>1957</v>
      </c>
      <c r="KR16" s="229">
        <v>0</v>
      </c>
      <c r="KS16" s="229">
        <v>0</v>
      </c>
      <c r="KT16" s="229">
        <v>0</v>
      </c>
      <c r="KU16" s="229">
        <v>0</v>
      </c>
      <c r="KV16" s="229">
        <v>0</v>
      </c>
      <c r="KW16" s="229">
        <v>0</v>
      </c>
      <c r="KX16" s="229">
        <v>0</v>
      </c>
      <c r="KY16" s="243">
        <v>147004</v>
      </c>
      <c r="KZ16" s="242">
        <v>167363</v>
      </c>
      <c r="LA16" s="229">
        <v>140900</v>
      </c>
      <c r="LB16" s="229">
        <v>0</v>
      </c>
      <c r="LC16" s="229">
        <v>80000</v>
      </c>
      <c r="LD16" s="229">
        <v>0</v>
      </c>
      <c r="LE16" s="229">
        <v>0</v>
      </c>
      <c r="LF16" s="229">
        <v>0</v>
      </c>
      <c r="LG16" s="229">
        <v>0</v>
      </c>
      <c r="LH16" s="229">
        <v>0</v>
      </c>
      <c r="LI16" s="243">
        <v>388263</v>
      </c>
    </row>
    <row r="17" spans="1:321" s="64" customFormat="1">
      <c r="A17" s="133" t="s">
        <v>133</v>
      </c>
      <c r="B17" s="254">
        <v>4087358</v>
      </c>
      <c r="C17" s="255">
        <v>16420138</v>
      </c>
      <c r="D17" s="255">
        <v>4980659</v>
      </c>
      <c r="E17" s="255">
        <v>1740866</v>
      </c>
      <c r="F17" s="255">
        <v>1051636</v>
      </c>
      <c r="G17" s="255">
        <v>448136</v>
      </c>
      <c r="H17" s="255">
        <v>395912</v>
      </c>
      <c r="I17" s="255">
        <v>334230</v>
      </c>
      <c r="J17" s="255">
        <v>1778351</v>
      </c>
      <c r="K17" s="259">
        <v>31237286</v>
      </c>
      <c r="L17" s="254">
        <v>4054706</v>
      </c>
      <c r="M17" s="255">
        <v>17576071</v>
      </c>
      <c r="N17" s="255">
        <v>4319505</v>
      </c>
      <c r="O17" s="255">
        <v>1674212</v>
      </c>
      <c r="P17" s="255">
        <v>944286</v>
      </c>
      <c r="Q17" s="255">
        <v>293953</v>
      </c>
      <c r="R17" s="255">
        <v>438909</v>
      </c>
      <c r="S17" s="255">
        <v>401176</v>
      </c>
      <c r="T17" s="255">
        <v>1772052</v>
      </c>
      <c r="U17" s="259">
        <v>31474870</v>
      </c>
      <c r="V17" s="254">
        <v>3823733</v>
      </c>
      <c r="W17" s="255">
        <v>18040974</v>
      </c>
      <c r="X17" s="255">
        <v>3792363</v>
      </c>
      <c r="Y17" s="255">
        <v>1649220</v>
      </c>
      <c r="Z17" s="255">
        <v>761167</v>
      </c>
      <c r="AA17" s="255">
        <v>351852</v>
      </c>
      <c r="AB17" s="255">
        <v>395674</v>
      </c>
      <c r="AC17" s="255">
        <v>534500</v>
      </c>
      <c r="AD17" s="255">
        <v>1676651</v>
      </c>
      <c r="AE17" s="259">
        <v>31026134</v>
      </c>
      <c r="AF17" s="254">
        <v>3828995</v>
      </c>
      <c r="AG17" s="255">
        <v>19433032</v>
      </c>
      <c r="AH17" s="255">
        <v>3397919</v>
      </c>
      <c r="AI17" s="255">
        <v>1401154</v>
      </c>
      <c r="AJ17" s="255">
        <v>952419</v>
      </c>
      <c r="AK17" s="255">
        <v>348741</v>
      </c>
      <c r="AL17" s="255">
        <v>262459</v>
      </c>
      <c r="AM17" s="255">
        <v>333528</v>
      </c>
      <c r="AN17" s="255">
        <v>1972138</v>
      </c>
      <c r="AO17" s="259">
        <v>31930385</v>
      </c>
      <c r="AP17" s="254">
        <v>3627656</v>
      </c>
      <c r="AQ17" s="255">
        <v>19812544</v>
      </c>
      <c r="AR17" s="255">
        <v>3447617</v>
      </c>
      <c r="AS17" s="255">
        <v>1367501</v>
      </c>
      <c r="AT17" s="255">
        <v>985508</v>
      </c>
      <c r="AU17" s="255">
        <v>623042</v>
      </c>
      <c r="AV17" s="255">
        <v>208768</v>
      </c>
      <c r="AW17" s="255">
        <v>286919</v>
      </c>
      <c r="AX17" s="255">
        <v>1941327</v>
      </c>
      <c r="AY17" s="259">
        <v>32300882</v>
      </c>
      <c r="AZ17" s="254">
        <v>3647770</v>
      </c>
      <c r="BA17" s="255">
        <v>20022982</v>
      </c>
      <c r="BB17" s="255">
        <v>3630368</v>
      </c>
      <c r="BC17" s="255">
        <v>1299730</v>
      </c>
      <c r="BD17" s="255">
        <v>924685</v>
      </c>
      <c r="BE17" s="255">
        <v>567677</v>
      </c>
      <c r="BF17" s="255">
        <v>335543</v>
      </c>
      <c r="BG17" s="255">
        <v>324641</v>
      </c>
      <c r="BH17" s="255">
        <v>1752591</v>
      </c>
      <c r="BI17" s="259">
        <v>32505987</v>
      </c>
      <c r="BJ17" s="254">
        <v>3548309</v>
      </c>
      <c r="BK17" s="255">
        <v>20201212</v>
      </c>
      <c r="BL17" s="255">
        <v>3693680</v>
      </c>
      <c r="BM17" s="255">
        <v>1158318</v>
      </c>
      <c r="BN17" s="255">
        <v>949390</v>
      </c>
      <c r="BO17" s="255">
        <v>607762</v>
      </c>
      <c r="BP17" s="255">
        <v>225894</v>
      </c>
      <c r="BQ17" s="255">
        <v>297285</v>
      </c>
      <c r="BR17" s="255">
        <v>1566089</v>
      </c>
      <c r="BS17" s="259">
        <v>32247939</v>
      </c>
      <c r="BT17" s="254">
        <v>4364609</v>
      </c>
      <c r="BU17" s="255">
        <v>20098244</v>
      </c>
      <c r="BV17" s="255">
        <v>3489098</v>
      </c>
      <c r="BW17" s="255">
        <v>2179300</v>
      </c>
      <c r="BX17" s="255">
        <v>1429541</v>
      </c>
      <c r="BY17" s="255">
        <v>626152</v>
      </c>
      <c r="BZ17" s="255">
        <v>342234</v>
      </c>
      <c r="CA17" s="255">
        <v>333394</v>
      </c>
      <c r="CB17" s="255">
        <v>1698384</v>
      </c>
      <c r="CC17" s="259">
        <v>34560956</v>
      </c>
      <c r="CD17" s="254">
        <v>4305601</v>
      </c>
      <c r="CE17" s="255">
        <v>18726521</v>
      </c>
      <c r="CF17" s="255">
        <v>5404876</v>
      </c>
      <c r="CG17" s="255">
        <v>2043271</v>
      </c>
      <c r="CH17" s="255">
        <v>1260472</v>
      </c>
      <c r="CI17" s="255">
        <v>662019</v>
      </c>
      <c r="CJ17" s="255">
        <v>394167</v>
      </c>
      <c r="CK17" s="255">
        <v>374524</v>
      </c>
      <c r="CL17" s="255">
        <v>1611938</v>
      </c>
      <c r="CM17" s="259">
        <v>34783389</v>
      </c>
      <c r="CN17" s="254">
        <v>4328257</v>
      </c>
      <c r="CO17" s="255">
        <v>17095535</v>
      </c>
      <c r="CP17" s="255">
        <v>7018703</v>
      </c>
      <c r="CQ17" s="255">
        <v>1872465</v>
      </c>
      <c r="CR17" s="255">
        <v>1232901</v>
      </c>
      <c r="CS17" s="255">
        <v>659443</v>
      </c>
      <c r="CT17" s="255">
        <v>514942</v>
      </c>
      <c r="CU17" s="255">
        <v>393395</v>
      </c>
      <c r="CV17" s="255">
        <v>1541645</v>
      </c>
      <c r="CW17" s="259">
        <v>34657286</v>
      </c>
      <c r="CX17" s="254">
        <v>4486194</v>
      </c>
      <c r="CY17" s="255">
        <v>17545867</v>
      </c>
      <c r="CZ17" s="255">
        <v>6831332</v>
      </c>
      <c r="DA17" s="255">
        <v>1947295</v>
      </c>
      <c r="DB17" s="255">
        <v>1143464</v>
      </c>
      <c r="DC17" s="255">
        <v>392021</v>
      </c>
      <c r="DD17" s="255">
        <v>407470</v>
      </c>
      <c r="DE17" s="255">
        <v>660674</v>
      </c>
      <c r="DF17" s="255">
        <v>1617191</v>
      </c>
      <c r="DG17" s="259">
        <v>35031508</v>
      </c>
      <c r="DH17" s="254">
        <v>4281732</v>
      </c>
      <c r="DI17" s="255">
        <v>19651242</v>
      </c>
      <c r="DJ17" s="255">
        <v>6413192</v>
      </c>
      <c r="DK17" s="255">
        <v>1969095</v>
      </c>
      <c r="DL17" s="255">
        <v>1004423</v>
      </c>
      <c r="DM17" s="255">
        <v>436698</v>
      </c>
      <c r="DN17" s="255">
        <v>282931</v>
      </c>
      <c r="DO17" s="255">
        <v>686634</v>
      </c>
      <c r="DP17" s="255">
        <v>1699574</v>
      </c>
      <c r="DQ17" s="259">
        <v>36425521</v>
      </c>
      <c r="DR17" s="254">
        <v>4372051</v>
      </c>
      <c r="DS17" s="255">
        <v>17508650</v>
      </c>
      <c r="DT17" s="255">
        <v>8592483</v>
      </c>
      <c r="DU17" s="255">
        <v>1882007</v>
      </c>
      <c r="DV17" s="255">
        <v>1028425</v>
      </c>
      <c r="DW17" s="255">
        <v>410977</v>
      </c>
      <c r="DX17" s="255">
        <v>262809</v>
      </c>
      <c r="DY17" s="255">
        <v>558142</v>
      </c>
      <c r="DZ17" s="255">
        <v>1848121</v>
      </c>
      <c r="EA17" s="259">
        <v>36463665</v>
      </c>
      <c r="EB17" s="254">
        <v>4327894</v>
      </c>
      <c r="EC17" s="255">
        <v>18644911</v>
      </c>
      <c r="ED17" s="255">
        <v>7214107</v>
      </c>
      <c r="EE17" s="255">
        <v>1671004</v>
      </c>
      <c r="EF17" s="255">
        <v>1086332</v>
      </c>
      <c r="EG17" s="255">
        <v>495950</v>
      </c>
      <c r="EH17" s="255">
        <v>339652</v>
      </c>
      <c r="EI17" s="255">
        <v>221740</v>
      </c>
      <c r="EJ17" s="255">
        <v>2205175</v>
      </c>
      <c r="EK17" s="259">
        <v>36206765</v>
      </c>
      <c r="EL17" s="254">
        <v>4826123</v>
      </c>
      <c r="EM17" s="255">
        <v>17461507</v>
      </c>
      <c r="EN17" s="255">
        <v>8516499</v>
      </c>
      <c r="EO17" s="255">
        <v>1557468</v>
      </c>
      <c r="EP17" s="255">
        <v>973993</v>
      </c>
      <c r="EQ17" s="255">
        <v>508398</v>
      </c>
      <c r="ER17" s="255">
        <v>338196</v>
      </c>
      <c r="ES17" s="255">
        <v>310617</v>
      </c>
      <c r="ET17" s="255">
        <v>1977532</v>
      </c>
      <c r="EU17" s="259">
        <v>36470333</v>
      </c>
      <c r="EV17" s="254">
        <v>5253596</v>
      </c>
      <c r="EW17" s="255">
        <v>18991442</v>
      </c>
      <c r="EX17" s="255">
        <v>7904825</v>
      </c>
      <c r="EY17" s="255">
        <v>1797619</v>
      </c>
      <c r="EZ17" s="255">
        <v>870913</v>
      </c>
      <c r="FA17" s="255">
        <v>362137</v>
      </c>
      <c r="FB17" s="255">
        <v>237528</v>
      </c>
      <c r="FC17" s="255">
        <v>480090</v>
      </c>
      <c r="FD17" s="255">
        <v>1903546</v>
      </c>
      <c r="FE17" s="259">
        <v>37801696</v>
      </c>
      <c r="FF17" s="254">
        <v>5028149</v>
      </c>
      <c r="FG17" s="255">
        <v>18565142</v>
      </c>
      <c r="FH17" s="255">
        <v>8008973</v>
      </c>
      <c r="FI17" s="255">
        <v>1695503</v>
      </c>
      <c r="FJ17" s="255">
        <v>864705</v>
      </c>
      <c r="FK17" s="255">
        <v>363563</v>
      </c>
      <c r="FL17" s="255">
        <v>214888</v>
      </c>
      <c r="FM17" s="255">
        <v>370131</v>
      </c>
      <c r="FN17" s="255">
        <v>1933517</v>
      </c>
      <c r="FO17" s="259">
        <v>37044571</v>
      </c>
      <c r="FP17" s="254">
        <v>4287465</v>
      </c>
      <c r="FQ17" s="255">
        <v>19069776</v>
      </c>
      <c r="FR17" s="255">
        <v>8361853</v>
      </c>
      <c r="FS17" s="255">
        <v>1442620</v>
      </c>
      <c r="FT17" s="255">
        <v>750754</v>
      </c>
      <c r="FU17" s="255">
        <v>319162</v>
      </c>
      <c r="FV17" s="255">
        <v>378702</v>
      </c>
      <c r="FW17" s="255">
        <v>491030</v>
      </c>
      <c r="FX17" s="255">
        <v>1764474</v>
      </c>
      <c r="FY17" s="259">
        <v>36865836</v>
      </c>
      <c r="FZ17" s="254">
        <v>4387062</v>
      </c>
      <c r="GA17" s="255">
        <v>20923958</v>
      </c>
      <c r="GB17" s="255">
        <v>8632194</v>
      </c>
      <c r="GC17" s="255">
        <v>1494825</v>
      </c>
      <c r="GD17" s="255">
        <v>677772</v>
      </c>
      <c r="GE17" s="255">
        <v>280203</v>
      </c>
      <c r="GF17" s="255">
        <v>200106</v>
      </c>
      <c r="GG17" s="255">
        <v>580248</v>
      </c>
      <c r="GH17" s="255">
        <v>1817363</v>
      </c>
      <c r="GI17" s="259">
        <v>38993731</v>
      </c>
      <c r="GJ17" s="254">
        <v>5042578</v>
      </c>
      <c r="GK17" s="255">
        <v>28151677</v>
      </c>
      <c r="GL17" s="255">
        <v>3205262</v>
      </c>
      <c r="GM17" s="255">
        <v>1424950</v>
      </c>
      <c r="GN17" s="255">
        <v>707714</v>
      </c>
      <c r="GO17" s="255">
        <v>254983</v>
      </c>
      <c r="GP17" s="255">
        <v>219187</v>
      </c>
      <c r="GQ17" s="255">
        <v>479913</v>
      </c>
      <c r="GR17" s="255">
        <v>1839431</v>
      </c>
      <c r="GS17" s="259">
        <v>41325695</v>
      </c>
      <c r="GT17" s="254">
        <v>5085172</v>
      </c>
      <c r="GU17" s="255">
        <v>29569697</v>
      </c>
      <c r="GV17" s="255">
        <v>3048154</v>
      </c>
      <c r="GW17" s="255">
        <v>1341873</v>
      </c>
      <c r="GX17" s="255">
        <v>876003</v>
      </c>
      <c r="GY17" s="255">
        <v>219359</v>
      </c>
      <c r="GZ17" s="255">
        <v>183729</v>
      </c>
      <c r="HA17" s="255">
        <v>517262</v>
      </c>
      <c r="HB17" s="255">
        <v>1798223</v>
      </c>
      <c r="HC17" s="259">
        <v>42639472</v>
      </c>
      <c r="HD17" s="254">
        <v>5352586</v>
      </c>
      <c r="HE17" s="255">
        <v>31673446</v>
      </c>
      <c r="HF17" s="255">
        <v>3008593</v>
      </c>
      <c r="HG17" s="255">
        <v>1333534</v>
      </c>
      <c r="HH17" s="255">
        <v>813131</v>
      </c>
      <c r="HI17" s="255">
        <v>241937</v>
      </c>
      <c r="HJ17" s="255">
        <v>232392</v>
      </c>
      <c r="HK17" s="255">
        <v>434579</v>
      </c>
      <c r="HL17" s="255">
        <v>1750688</v>
      </c>
      <c r="HM17" s="259">
        <v>44840886</v>
      </c>
      <c r="HN17" s="271">
        <v>6361597</v>
      </c>
      <c r="HO17" s="272">
        <v>34631436</v>
      </c>
      <c r="HP17" s="272">
        <v>2409249</v>
      </c>
      <c r="HQ17" s="272">
        <v>1012487</v>
      </c>
      <c r="HR17" s="272">
        <v>726096</v>
      </c>
      <c r="HS17" s="272">
        <v>237534</v>
      </c>
      <c r="HT17" s="272">
        <v>220280</v>
      </c>
      <c r="HU17" s="272">
        <v>419059</v>
      </c>
      <c r="HV17" s="272">
        <v>1676590</v>
      </c>
      <c r="HW17" s="273">
        <v>47694328</v>
      </c>
      <c r="HX17" s="254">
        <v>6531610</v>
      </c>
      <c r="HY17" s="255">
        <v>36011395</v>
      </c>
      <c r="HZ17" s="255">
        <v>2501293</v>
      </c>
      <c r="IA17" s="255">
        <v>1055374</v>
      </c>
      <c r="IB17" s="255">
        <v>736750</v>
      </c>
      <c r="IC17" s="255">
        <v>206417</v>
      </c>
      <c r="ID17" s="255">
        <v>251072</v>
      </c>
      <c r="IE17" s="255">
        <v>415664</v>
      </c>
      <c r="IF17" s="255">
        <v>1654701</v>
      </c>
      <c r="IG17" s="259">
        <v>49364276</v>
      </c>
      <c r="IH17" s="254">
        <v>6658710</v>
      </c>
      <c r="II17" s="255">
        <v>36660407</v>
      </c>
      <c r="IJ17" s="255">
        <v>2664487</v>
      </c>
      <c r="IK17" s="255">
        <v>861590</v>
      </c>
      <c r="IL17" s="255">
        <v>766277</v>
      </c>
      <c r="IM17" s="255">
        <v>308697</v>
      </c>
      <c r="IN17" s="255">
        <v>406546</v>
      </c>
      <c r="IO17" s="255">
        <v>340916</v>
      </c>
      <c r="IP17" s="255">
        <v>1638386</v>
      </c>
      <c r="IQ17" s="259">
        <v>50306016</v>
      </c>
      <c r="IR17" s="254">
        <v>7141045</v>
      </c>
      <c r="IS17" s="255">
        <v>36892706</v>
      </c>
      <c r="IT17" s="255">
        <v>2796995</v>
      </c>
      <c r="IU17" s="255">
        <v>1192798</v>
      </c>
      <c r="IV17" s="255">
        <v>667396</v>
      </c>
      <c r="IW17" s="255">
        <v>507253</v>
      </c>
      <c r="IX17" s="255">
        <v>298807</v>
      </c>
      <c r="IY17" s="255">
        <v>437161</v>
      </c>
      <c r="IZ17" s="255">
        <v>1709232</v>
      </c>
      <c r="JA17" s="259">
        <v>51643393</v>
      </c>
      <c r="JB17" s="254">
        <v>7226741</v>
      </c>
      <c r="JC17" s="255">
        <v>37754958</v>
      </c>
      <c r="JD17" s="255">
        <v>2635464</v>
      </c>
      <c r="JE17" s="255">
        <v>1326411</v>
      </c>
      <c r="JF17" s="255">
        <v>652723</v>
      </c>
      <c r="JG17" s="255">
        <v>575181</v>
      </c>
      <c r="JH17" s="255">
        <v>276761</v>
      </c>
      <c r="JI17" s="255">
        <v>493321</v>
      </c>
      <c r="JJ17" s="255">
        <v>1671157</v>
      </c>
      <c r="JK17" s="259">
        <v>52612717</v>
      </c>
      <c r="JL17" s="254">
        <v>7368577</v>
      </c>
      <c r="JM17" s="255">
        <v>39745950</v>
      </c>
      <c r="JN17" s="255">
        <v>2428495</v>
      </c>
      <c r="JO17" s="255">
        <v>794280</v>
      </c>
      <c r="JP17" s="255">
        <v>595403</v>
      </c>
      <c r="JQ17" s="255">
        <v>502578</v>
      </c>
      <c r="JR17" s="255">
        <v>253810</v>
      </c>
      <c r="JS17" s="255">
        <v>493209</v>
      </c>
      <c r="JT17" s="255">
        <v>1643134</v>
      </c>
      <c r="JU17" s="259">
        <v>53825436</v>
      </c>
      <c r="JV17" s="254">
        <v>7496146</v>
      </c>
      <c r="JW17" s="255">
        <v>39510898</v>
      </c>
      <c r="JX17" s="255">
        <v>2456108</v>
      </c>
      <c r="JY17" s="255">
        <v>919093</v>
      </c>
      <c r="JZ17" s="255">
        <v>604820</v>
      </c>
      <c r="KA17" s="255">
        <v>505280</v>
      </c>
      <c r="KB17" s="255">
        <v>355178</v>
      </c>
      <c r="KC17" s="255">
        <v>429851</v>
      </c>
      <c r="KD17" s="255">
        <v>1754150</v>
      </c>
      <c r="KE17" s="259">
        <v>54031524</v>
      </c>
      <c r="KF17" s="254">
        <v>7791542</v>
      </c>
      <c r="KG17" s="255">
        <v>40887881</v>
      </c>
      <c r="KH17" s="255">
        <v>2136813</v>
      </c>
      <c r="KI17" s="255">
        <v>686097</v>
      </c>
      <c r="KJ17" s="255">
        <v>608177</v>
      </c>
      <c r="KK17" s="255">
        <v>431994</v>
      </c>
      <c r="KL17" s="255">
        <v>370726</v>
      </c>
      <c r="KM17" s="255">
        <v>461561</v>
      </c>
      <c r="KN17" s="255">
        <v>1532656</v>
      </c>
      <c r="KO17" s="259">
        <v>54907447</v>
      </c>
      <c r="KP17" s="254">
        <v>8048557</v>
      </c>
      <c r="KQ17" s="255">
        <v>42995436</v>
      </c>
      <c r="KR17" s="255">
        <v>2372753</v>
      </c>
      <c r="KS17" s="255">
        <v>837711</v>
      </c>
      <c r="KT17" s="255">
        <v>818157</v>
      </c>
      <c r="KU17" s="255">
        <v>412161</v>
      </c>
      <c r="KV17" s="255">
        <v>363107</v>
      </c>
      <c r="KW17" s="255">
        <v>335247</v>
      </c>
      <c r="KX17" s="255">
        <v>1617568</v>
      </c>
      <c r="KY17" s="259">
        <v>57816899</v>
      </c>
      <c r="KZ17" s="254">
        <v>8968705</v>
      </c>
      <c r="LA17" s="255">
        <v>44911934</v>
      </c>
      <c r="LB17" s="255">
        <v>3096274</v>
      </c>
      <c r="LC17" s="255">
        <v>1248996</v>
      </c>
      <c r="LD17" s="255">
        <v>1624836</v>
      </c>
      <c r="LE17" s="255">
        <v>352642</v>
      </c>
      <c r="LF17" s="255">
        <v>305585</v>
      </c>
      <c r="LG17" s="255">
        <v>423262</v>
      </c>
      <c r="LH17" s="255">
        <v>1514972</v>
      </c>
      <c r="LI17" s="259">
        <v>62447206</v>
      </c>
    </row>
    <row r="18" spans="1:321" s="38" customFormat="1">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6"/>
      <c r="BA18" s="36"/>
      <c r="BB18" s="36"/>
      <c r="BC18" s="36"/>
      <c r="BD18" s="36"/>
      <c r="BE18" s="36"/>
      <c r="BF18" s="36"/>
      <c r="BG18" s="36"/>
      <c r="BH18" s="36"/>
      <c r="BI18" s="36"/>
      <c r="BJ18" s="36"/>
      <c r="BK18" s="36"/>
      <c r="BL18" s="36"/>
      <c r="BM18" s="36"/>
      <c r="BN18" s="36"/>
      <c r="BO18" s="36"/>
      <c r="BP18" s="36"/>
      <c r="BQ18" s="36"/>
      <c r="BR18" s="36"/>
      <c r="BS18" s="36"/>
      <c r="BT18" s="36"/>
      <c r="BU18" s="36"/>
      <c r="BV18" s="36"/>
      <c r="BW18" s="36"/>
      <c r="BX18" s="36"/>
      <c r="BY18" s="36"/>
      <c r="BZ18" s="36"/>
      <c r="CA18" s="36"/>
      <c r="CB18" s="36"/>
      <c r="CC18" s="36"/>
      <c r="CD18" s="36"/>
      <c r="CE18" s="36"/>
      <c r="CF18" s="36"/>
      <c r="CG18" s="36"/>
      <c r="CH18" s="36"/>
      <c r="CI18" s="36"/>
      <c r="CJ18" s="36"/>
      <c r="CK18" s="36"/>
      <c r="CL18" s="36"/>
      <c r="CM18" s="36"/>
      <c r="CN18" s="36"/>
      <c r="CO18" s="36"/>
      <c r="CP18" s="36"/>
      <c r="CQ18" s="36"/>
      <c r="CR18" s="36"/>
      <c r="CS18" s="36"/>
      <c r="CT18" s="36"/>
      <c r="CU18" s="36"/>
      <c r="CV18" s="36"/>
      <c r="CW18" s="36"/>
      <c r="CX18" s="36"/>
      <c r="CY18" s="36"/>
      <c r="CZ18" s="36"/>
      <c r="DA18" s="36"/>
      <c r="DB18" s="36"/>
      <c r="DC18" s="36"/>
      <c r="DD18" s="36"/>
      <c r="DE18" s="36"/>
      <c r="DF18" s="36"/>
      <c r="DG18" s="36"/>
      <c r="DH18" s="36"/>
      <c r="DI18" s="36"/>
      <c r="DJ18" s="36"/>
      <c r="DK18" s="36"/>
      <c r="DL18" s="36"/>
      <c r="DM18" s="36"/>
      <c r="DN18" s="36"/>
      <c r="DO18" s="36"/>
      <c r="DP18" s="36"/>
      <c r="DQ18" s="36"/>
      <c r="DR18" s="36"/>
      <c r="DS18" s="36"/>
      <c r="DT18" s="36"/>
      <c r="DU18" s="36"/>
      <c r="DV18" s="36"/>
      <c r="DW18" s="36"/>
      <c r="DX18" s="36"/>
      <c r="DY18" s="36"/>
      <c r="DZ18" s="36"/>
      <c r="EA18" s="36"/>
      <c r="EB18" s="36"/>
      <c r="EC18" s="36"/>
      <c r="ED18" s="36"/>
      <c r="EE18" s="36"/>
      <c r="EF18" s="36"/>
      <c r="EG18" s="36"/>
      <c r="EH18" s="36"/>
      <c r="EI18" s="36"/>
      <c r="EJ18" s="36"/>
      <c r="EK18" s="36"/>
      <c r="EL18" s="36"/>
      <c r="EM18" s="36"/>
      <c r="EN18" s="36"/>
      <c r="EO18" s="36"/>
      <c r="EP18" s="36"/>
      <c r="EQ18" s="36"/>
      <c r="ER18" s="36"/>
      <c r="ES18" s="36"/>
      <c r="ET18" s="36"/>
      <c r="EU18" s="36"/>
      <c r="EV18" s="36"/>
      <c r="EW18" s="36"/>
      <c r="EX18" s="36"/>
      <c r="EY18" s="36"/>
      <c r="EZ18" s="36"/>
      <c r="FA18" s="36"/>
      <c r="FB18" s="36"/>
      <c r="FC18" s="36"/>
      <c r="FD18" s="36"/>
      <c r="FE18" s="36"/>
      <c r="FF18" s="36"/>
      <c r="FG18" s="36"/>
      <c r="FH18" s="36"/>
      <c r="FI18" s="36"/>
      <c r="FJ18" s="36"/>
      <c r="FK18" s="36"/>
      <c r="FL18" s="36"/>
      <c r="FM18" s="36"/>
      <c r="FN18" s="36"/>
      <c r="FO18" s="36"/>
      <c r="FP18" s="36"/>
      <c r="FQ18" s="36"/>
      <c r="FR18" s="36"/>
      <c r="FS18" s="36"/>
      <c r="FT18" s="36"/>
      <c r="FU18" s="36"/>
      <c r="FV18" s="36"/>
      <c r="FW18" s="36"/>
      <c r="FX18" s="36"/>
      <c r="FY18" s="36"/>
      <c r="FZ18" s="36"/>
      <c r="GA18" s="36"/>
      <c r="GB18" s="36"/>
      <c r="GC18" s="36"/>
      <c r="GD18" s="36"/>
      <c r="GE18" s="36"/>
      <c r="GF18" s="36"/>
      <c r="GG18" s="36"/>
      <c r="GH18" s="36"/>
      <c r="GI18" s="36"/>
      <c r="GJ18" s="36"/>
      <c r="GK18" s="36"/>
      <c r="GL18" s="36"/>
      <c r="GM18" s="36"/>
      <c r="GN18" s="36"/>
      <c r="GO18" s="36"/>
      <c r="GP18" s="36"/>
      <c r="GQ18" s="36"/>
      <c r="GR18" s="36"/>
      <c r="GS18" s="36"/>
      <c r="GT18" s="36"/>
      <c r="GU18" s="36"/>
      <c r="GV18" s="36"/>
      <c r="GW18" s="36"/>
      <c r="GX18" s="36"/>
      <c r="GY18" s="36"/>
      <c r="GZ18" s="36"/>
      <c r="HA18" s="36"/>
      <c r="HB18" s="36"/>
      <c r="HC18" s="36"/>
      <c r="HD18" s="36"/>
      <c r="HE18" s="36"/>
      <c r="HF18" s="36"/>
      <c r="HG18" s="36"/>
      <c r="HH18" s="36"/>
      <c r="HI18" s="36"/>
      <c r="HJ18" s="36"/>
      <c r="HK18" s="36"/>
      <c r="HL18" s="36"/>
      <c r="HM18" s="36"/>
    </row>
    <row r="19" spans="1:321" s="38" customFormat="1">
      <c r="L19" s="36"/>
      <c r="M19" s="36"/>
      <c r="N19" s="36"/>
      <c r="O19" s="36"/>
      <c r="P19" s="36"/>
      <c r="Q19" s="36"/>
      <c r="R19" s="36"/>
      <c r="S19" s="36"/>
      <c r="T19" s="36"/>
      <c r="U19" s="36"/>
      <c r="V19" s="36"/>
      <c r="W19" s="36"/>
      <c r="X19" s="36"/>
      <c r="Y19" s="36"/>
      <c r="Z19" s="36"/>
      <c r="AA19" s="36"/>
      <c r="AB19" s="36"/>
      <c r="AC19" s="36"/>
      <c r="AD19" s="36"/>
      <c r="AE19" s="36"/>
      <c r="AF19" s="36"/>
      <c r="AG19" s="36"/>
      <c r="AH19" s="36"/>
      <c r="AI19" s="36"/>
      <c r="AJ19" s="36"/>
      <c r="AK19" s="36"/>
      <c r="AL19" s="36"/>
      <c r="AM19" s="36"/>
      <c r="AN19" s="36"/>
      <c r="AO19" s="36"/>
      <c r="AP19" s="36"/>
      <c r="AQ19" s="36"/>
      <c r="AR19" s="36"/>
      <c r="AS19" s="36"/>
      <c r="AT19" s="36"/>
      <c r="AU19" s="36"/>
      <c r="AV19" s="36"/>
      <c r="AW19" s="36"/>
      <c r="AX19" s="36"/>
      <c r="AY19" s="36"/>
      <c r="AZ19" s="36"/>
      <c r="BA19" s="36"/>
      <c r="BB19" s="36"/>
      <c r="BC19" s="36"/>
      <c r="BD19" s="36"/>
      <c r="BE19" s="36"/>
      <c r="BF19" s="36"/>
      <c r="BG19" s="36"/>
      <c r="BH19" s="36"/>
      <c r="BI19" s="36"/>
      <c r="BJ19" s="36"/>
      <c r="BK19" s="36"/>
      <c r="BL19" s="36"/>
      <c r="BM19" s="36"/>
      <c r="BN19" s="36"/>
      <c r="BO19" s="36"/>
      <c r="BP19" s="36"/>
      <c r="BQ19" s="36"/>
      <c r="BR19" s="36"/>
      <c r="BS19" s="36"/>
      <c r="BT19" s="36"/>
      <c r="BU19" s="36"/>
      <c r="BV19" s="36"/>
      <c r="BW19" s="36"/>
      <c r="BX19" s="36"/>
      <c r="BY19" s="36"/>
      <c r="BZ19" s="36"/>
      <c r="CA19" s="36"/>
      <c r="CB19" s="36"/>
      <c r="CC19" s="36"/>
      <c r="CD19" s="36"/>
      <c r="CE19" s="36"/>
      <c r="CF19" s="36"/>
      <c r="CG19" s="36"/>
      <c r="CH19" s="36"/>
      <c r="CI19" s="36"/>
      <c r="CJ19" s="36"/>
      <c r="CK19" s="36"/>
      <c r="CL19" s="36"/>
      <c r="CM19" s="36"/>
      <c r="CN19" s="36"/>
      <c r="CO19" s="36"/>
      <c r="CP19" s="36"/>
      <c r="CQ19" s="36"/>
      <c r="CR19" s="36"/>
      <c r="CS19" s="36"/>
      <c r="CT19" s="36"/>
      <c r="CU19" s="36"/>
      <c r="CV19" s="36"/>
      <c r="CW19" s="36"/>
      <c r="CX19" s="36"/>
      <c r="CY19" s="36"/>
      <c r="CZ19" s="36"/>
      <c r="DA19" s="36"/>
      <c r="DB19" s="36"/>
      <c r="DC19" s="36"/>
      <c r="DD19" s="36"/>
      <c r="DE19" s="36"/>
      <c r="DF19" s="36"/>
      <c r="DG19" s="36"/>
      <c r="DH19" s="36"/>
      <c r="DI19" s="36"/>
      <c r="DJ19" s="36"/>
      <c r="DK19" s="36"/>
      <c r="DL19" s="36"/>
      <c r="DM19" s="36"/>
      <c r="DN19" s="36"/>
      <c r="DO19" s="36"/>
      <c r="DP19" s="36"/>
      <c r="DQ19" s="36"/>
      <c r="DR19" s="36"/>
      <c r="DS19" s="36"/>
      <c r="DT19" s="36"/>
      <c r="DU19" s="36"/>
      <c r="DV19" s="36"/>
      <c r="DW19" s="36"/>
      <c r="DX19" s="36"/>
      <c r="DY19" s="36"/>
      <c r="DZ19" s="36"/>
      <c r="EA19" s="36"/>
      <c r="EB19" s="36"/>
      <c r="EC19" s="36"/>
      <c r="ED19" s="36"/>
      <c r="EE19" s="36"/>
      <c r="EF19" s="36"/>
      <c r="EG19" s="36"/>
      <c r="EH19" s="36"/>
      <c r="EI19" s="36"/>
      <c r="EJ19" s="36"/>
      <c r="EK19" s="36"/>
      <c r="EL19" s="36"/>
      <c r="EM19" s="36"/>
      <c r="EN19" s="36"/>
      <c r="EO19" s="36"/>
      <c r="EP19" s="36"/>
      <c r="EQ19" s="36"/>
      <c r="ER19" s="36"/>
      <c r="ES19" s="36"/>
      <c r="ET19" s="36"/>
      <c r="EU19" s="36"/>
      <c r="EV19" s="36"/>
      <c r="EW19" s="36"/>
      <c r="EX19" s="36"/>
      <c r="EY19" s="36"/>
      <c r="EZ19" s="36"/>
      <c r="FA19" s="36"/>
      <c r="FB19" s="36"/>
      <c r="FC19" s="36"/>
      <c r="FD19" s="36"/>
      <c r="FE19" s="36"/>
      <c r="FF19" s="36"/>
      <c r="FG19" s="36"/>
      <c r="FH19" s="36"/>
      <c r="FI19" s="36"/>
      <c r="FJ19" s="36"/>
      <c r="FK19" s="36"/>
      <c r="FL19" s="36"/>
      <c r="FM19" s="36"/>
      <c r="FN19" s="36"/>
      <c r="FO19" s="36"/>
      <c r="FP19" s="36"/>
      <c r="FQ19" s="36"/>
      <c r="FR19" s="36"/>
      <c r="FS19" s="36"/>
      <c r="FT19" s="36"/>
      <c r="FU19" s="36"/>
      <c r="FV19" s="36"/>
      <c r="FW19" s="36"/>
      <c r="FX19" s="36"/>
      <c r="FY19" s="36"/>
      <c r="FZ19" s="36"/>
      <c r="GA19" s="36"/>
      <c r="GB19" s="36"/>
      <c r="GC19" s="36"/>
      <c r="GD19" s="36"/>
      <c r="GE19" s="36"/>
      <c r="GF19" s="36"/>
      <c r="GG19" s="36"/>
      <c r="GH19" s="36"/>
      <c r="GI19" s="36"/>
      <c r="GJ19" s="36"/>
      <c r="GK19" s="36"/>
      <c r="GL19" s="36"/>
      <c r="GM19" s="36"/>
      <c r="GN19" s="36"/>
      <c r="GO19" s="36"/>
      <c r="GP19" s="36"/>
      <c r="GQ19" s="36"/>
      <c r="GR19" s="36"/>
      <c r="GS19" s="36"/>
      <c r="GT19" s="36"/>
      <c r="GU19" s="36"/>
      <c r="GV19" s="36"/>
      <c r="GW19" s="36"/>
      <c r="GX19" s="36"/>
      <c r="GY19" s="36"/>
      <c r="GZ19" s="36"/>
      <c r="HA19" s="36"/>
      <c r="HB19" s="36"/>
      <c r="HC19" s="36"/>
      <c r="HD19" s="36"/>
      <c r="HE19" s="36"/>
      <c r="HF19" s="36"/>
      <c r="HG19" s="36"/>
      <c r="HH19" s="36"/>
      <c r="HI19" s="36"/>
      <c r="HJ19" s="36"/>
      <c r="HK19" s="36"/>
      <c r="HL19" s="36"/>
      <c r="HM19" s="36"/>
    </row>
    <row r="20" spans="1:321" s="64" customFormat="1">
      <c r="L20" s="33"/>
      <c r="M20" s="33"/>
      <c r="N20" s="33"/>
      <c r="O20" s="33"/>
      <c r="P20" s="33"/>
      <c r="Q20" s="33"/>
      <c r="R20" s="33"/>
      <c r="S20" s="33"/>
      <c r="T20" s="33"/>
      <c r="U20" s="33"/>
      <c r="V20" s="33"/>
      <c r="W20" s="33"/>
      <c r="X20" s="33"/>
      <c r="Y20" s="33"/>
      <c r="Z20" s="33"/>
      <c r="AA20" s="33"/>
      <c r="AB20" s="33"/>
      <c r="AC20" s="33"/>
      <c r="AD20" s="33"/>
      <c r="AE20" s="33"/>
      <c r="AF20" s="33"/>
      <c r="AG20" s="33"/>
      <c r="AH20" s="33"/>
      <c r="AI20" s="33"/>
      <c r="AJ20" s="33"/>
      <c r="AK20" s="33"/>
      <c r="AL20" s="33"/>
      <c r="AM20" s="33"/>
      <c r="AN20" s="33"/>
      <c r="AO20" s="33"/>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c r="BN20" s="33"/>
      <c r="BO20" s="33"/>
      <c r="BP20" s="33"/>
      <c r="BQ20" s="33"/>
      <c r="BR20" s="33"/>
      <c r="BS20" s="33"/>
      <c r="BT20" s="33"/>
      <c r="BU20" s="33"/>
      <c r="BV20" s="33"/>
      <c r="BW20" s="33"/>
      <c r="BX20" s="33"/>
      <c r="BY20" s="33"/>
      <c r="BZ20" s="33"/>
      <c r="CA20" s="33"/>
      <c r="CB20" s="33"/>
      <c r="CC20" s="33"/>
      <c r="CD20" s="33"/>
      <c r="CE20" s="33"/>
      <c r="CF20" s="33"/>
      <c r="CG20" s="33"/>
      <c r="CH20" s="33"/>
      <c r="CI20" s="33"/>
      <c r="CJ20" s="33"/>
      <c r="CK20" s="33"/>
      <c r="CL20" s="33"/>
      <c r="CM20" s="33"/>
      <c r="CN20" s="33"/>
      <c r="CO20" s="33"/>
      <c r="CP20" s="33"/>
      <c r="CQ20" s="33"/>
      <c r="CR20" s="33"/>
      <c r="CS20" s="33"/>
      <c r="CT20" s="33"/>
      <c r="CU20" s="33"/>
      <c r="CV20" s="33"/>
      <c r="CW20" s="33"/>
      <c r="CX20" s="33"/>
      <c r="CY20" s="33"/>
      <c r="CZ20" s="33"/>
      <c r="DA20" s="33"/>
      <c r="DB20" s="33"/>
      <c r="DC20" s="33"/>
      <c r="DD20" s="33"/>
      <c r="DE20" s="33"/>
      <c r="DF20" s="33"/>
      <c r="DG20" s="33"/>
      <c r="DH20" s="33"/>
      <c r="DI20" s="33"/>
      <c r="DJ20" s="33"/>
      <c r="DK20" s="33"/>
      <c r="DL20" s="33"/>
      <c r="DM20" s="33"/>
      <c r="DN20" s="33"/>
      <c r="DO20" s="33"/>
      <c r="DP20" s="33"/>
      <c r="DQ20" s="33"/>
      <c r="DR20" s="33"/>
      <c r="DS20" s="33"/>
      <c r="DT20" s="33"/>
      <c r="DU20" s="33"/>
      <c r="DV20" s="33"/>
      <c r="DW20" s="33"/>
      <c r="DX20" s="33"/>
      <c r="DY20" s="33"/>
      <c r="DZ20" s="33"/>
      <c r="EA20" s="33"/>
      <c r="EB20" s="33"/>
      <c r="EC20" s="33"/>
      <c r="ED20" s="33"/>
      <c r="EE20" s="33"/>
      <c r="EF20" s="33"/>
      <c r="EG20" s="33"/>
      <c r="EH20" s="33"/>
      <c r="EI20" s="33"/>
      <c r="EJ20" s="33"/>
      <c r="EK20" s="33"/>
      <c r="EL20" s="33"/>
      <c r="EM20" s="33"/>
      <c r="EN20" s="33"/>
      <c r="EO20" s="33"/>
      <c r="EP20" s="33"/>
      <c r="EQ20" s="33"/>
      <c r="ER20" s="33"/>
      <c r="ES20" s="33"/>
      <c r="ET20" s="33"/>
      <c r="EU20" s="33"/>
      <c r="EV20" s="33"/>
      <c r="EW20" s="33"/>
      <c r="EX20" s="33"/>
      <c r="EY20" s="33"/>
      <c r="EZ20" s="33"/>
      <c r="FA20" s="33"/>
      <c r="FB20" s="33"/>
      <c r="FC20" s="33"/>
      <c r="FD20" s="33"/>
      <c r="FE20" s="33"/>
      <c r="FF20" s="33"/>
      <c r="FG20" s="33"/>
      <c r="FH20" s="33"/>
      <c r="FI20" s="33"/>
      <c r="FJ20" s="33"/>
      <c r="FK20" s="33"/>
      <c r="FL20" s="33"/>
      <c r="FM20" s="33"/>
      <c r="FN20" s="33"/>
      <c r="FO20" s="33"/>
      <c r="FP20" s="33"/>
      <c r="FQ20" s="33"/>
      <c r="FR20" s="33"/>
      <c r="FS20" s="33"/>
      <c r="FT20" s="33"/>
      <c r="FU20" s="33"/>
      <c r="FV20" s="33"/>
      <c r="FW20" s="33"/>
      <c r="FX20" s="33"/>
      <c r="FY20" s="33"/>
      <c r="FZ20" s="33"/>
      <c r="GA20" s="33"/>
      <c r="GB20" s="33"/>
      <c r="GC20" s="33"/>
      <c r="GD20" s="33"/>
      <c r="GE20" s="33"/>
      <c r="GF20" s="33"/>
      <c r="GG20" s="33"/>
      <c r="GH20" s="33"/>
      <c r="GI20" s="33"/>
      <c r="GJ20" s="33"/>
      <c r="GK20" s="33"/>
      <c r="GL20" s="33"/>
      <c r="GM20" s="33"/>
      <c r="GN20" s="33"/>
      <c r="GO20" s="33"/>
      <c r="GP20" s="33"/>
      <c r="GQ20" s="33"/>
      <c r="GR20" s="33"/>
      <c r="GS20" s="33"/>
      <c r="GT20" s="33"/>
      <c r="GU20" s="33"/>
      <c r="GV20" s="33"/>
      <c r="GW20" s="33"/>
      <c r="GX20" s="33"/>
      <c r="GY20" s="33"/>
      <c r="GZ20" s="33"/>
      <c r="HA20" s="33"/>
      <c r="HB20" s="33"/>
      <c r="HC20" s="33"/>
      <c r="HD20" s="33"/>
      <c r="HE20" s="33"/>
      <c r="HF20" s="33"/>
      <c r="HG20" s="33"/>
      <c r="HH20" s="33"/>
      <c r="HI20" s="33"/>
      <c r="HJ20" s="33"/>
      <c r="HK20" s="33"/>
      <c r="HL20" s="33"/>
      <c r="HM20" s="33"/>
    </row>
  </sheetData>
  <mergeCells count="111">
    <mergeCell ref="LI2:LI3"/>
    <mergeCell ref="KZ2:KZ3"/>
    <mergeCell ref="LA2:LA3"/>
    <mergeCell ref="LB2:LB3"/>
    <mergeCell ref="LC2:LC3"/>
    <mergeCell ref="LD2:LD3"/>
    <mergeCell ref="LE2:LE3"/>
    <mergeCell ref="LF2:LF3"/>
    <mergeCell ref="LG2:LG3"/>
    <mergeCell ref="LH2:LH3"/>
    <mergeCell ref="KU2:KU3"/>
    <mergeCell ref="KV2:KV3"/>
    <mergeCell ref="KW2:KW3"/>
    <mergeCell ref="KX2:KX3"/>
    <mergeCell ref="KY2:KY3"/>
    <mergeCell ref="KP2:KP3"/>
    <mergeCell ref="KQ2:KQ3"/>
    <mergeCell ref="KR2:KR3"/>
    <mergeCell ref="KS2:KS3"/>
    <mergeCell ref="KT2:KT3"/>
    <mergeCell ref="KK2:KK3"/>
    <mergeCell ref="KL2:KL3"/>
    <mergeCell ref="KM2:KM3"/>
    <mergeCell ref="KN2:KN3"/>
    <mergeCell ref="KO2:KO3"/>
    <mergeCell ref="KF2:KF3"/>
    <mergeCell ref="KG2:KG3"/>
    <mergeCell ref="KH2:KH3"/>
    <mergeCell ref="KI2:KI3"/>
    <mergeCell ref="KJ2:KJ3"/>
    <mergeCell ref="A2:A3"/>
    <mergeCell ref="HI2:HI3"/>
    <mergeCell ref="HJ2:HJ3"/>
    <mergeCell ref="HK2:HK3"/>
    <mergeCell ref="HL2:HL3"/>
    <mergeCell ref="HD2:HD3"/>
    <mergeCell ref="HE2:HE3"/>
    <mergeCell ref="HF2:HF3"/>
    <mergeCell ref="HG2:HG3"/>
    <mergeCell ref="HH2:HH3"/>
    <mergeCell ref="HM2:HM3"/>
    <mergeCell ref="HN2:HN3"/>
    <mergeCell ref="HU2:HU3"/>
    <mergeCell ref="HV2:HV3"/>
    <mergeCell ref="HW2:HW3"/>
    <mergeCell ref="HO2:HO3"/>
    <mergeCell ref="HP2:HP3"/>
    <mergeCell ref="HQ2:HQ3"/>
    <mergeCell ref="HR2:HR3"/>
    <mergeCell ref="HS2:HS3"/>
    <mergeCell ref="HT2:HT3"/>
    <mergeCell ref="HX2:HX3"/>
    <mergeCell ref="HY2:HY3"/>
    <mergeCell ref="HZ2:HZ3"/>
    <mergeCell ref="IA2:IA3"/>
    <mergeCell ref="IB2:IB3"/>
    <mergeCell ref="IC2:IC3"/>
    <mergeCell ref="ID2:ID3"/>
    <mergeCell ref="IE2:IE3"/>
    <mergeCell ref="IF2:IF3"/>
    <mergeCell ref="IG2:IG3"/>
    <mergeCell ref="IH2:IH3"/>
    <mergeCell ref="II2:II3"/>
    <mergeCell ref="IJ2:IJ3"/>
    <mergeCell ref="IK2:IK3"/>
    <mergeCell ref="IL2:IL3"/>
    <mergeCell ref="IM2:IM3"/>
    <mergeCell ref="IN2:IN3"/>
    <mergeCell ref="IO2:IO3"/>
    <mergeCell ref="IP2:IP3"/>
    <mergeCell ref="IQ2:IQ3"/>
    <mergeCell ref="IR2:IR3"/>
    <mergeCell ref="IS2:IS3"/>
    <mergeCell ref="IT2:IT3"/>
    <mergeCell ref="IU2:IU3"/>
    <mergeCell ref="IV2:IV3"/>
    <mergeCell ref="IW2:IW3"/>
    <mergeCell ref="IX2:IX3"/>
    <mergeCell ref="IY2:IY3"/>
    <mergeCell ref="IZ2:IZ3"/>
    <mergeCell ref="JA2:JA3"/>
    <mergeCell ref="JL2:JL3"/>
    <mergeCell ref="JM2:JM3"/>
    <mergeCell ref="JN2:JN3"/>
    <mergeCell ref="JO2:JO3"/>
    <mergeCell ref="JP2:JP3"/>
    <mergeCell ref="JQ2:JQ3"/>
    <mergeCell ref="JG2:JG3"/>
    <mergeCell ref="JH2:JH3"/>
    <mergeCell ref="JI2:JI3"/>
    <mergeCell ref="JJ2:JJ3"/>
    <mergeCell ref="JK2:JK3"/>
    <mergeCell ref="JB2:JB3"/>
    <mergeCell ref="JC2:JC3"/>
    <mergeCell ref="JD2:JD3"/>
    <mergeCell ref="JE2:JE3"/>
    <mergeCell ref="JF2:JF3"/>
    <mergeCell ref="KA2:KA3"/>
    <mergeCell ref="KB2:KB3"/>
    <mergeCell ref="KC2:KC3"/>
    <mergeCell ref="KD2:KD3"/>
    <mergeCell ref="KE2:KE3"/>
    <mergeCell ref="JR2:JR3"/>
    <mergeCell ref="JS2:JS3"/>
    <mergeCell ref="JT2:JT3"/>
    <mergeCell ref="JU2:JU3"/>
    <mergeCell ref="JV2:JV3"/>
    <mergeCell ref="JW2:JW3"/>
    <mergeCell ref="JX2:JX3"/>
    <mergeCell ref="JY2:JY3"/>
    <mergeCell ref="JZ2:JZ3"/>
  </mergeCells>
  <hyperlinks>
    <hyperlink ref="A1" location="Index!A1" display="Index" xr:uid="{00000000-0004-0000-0E00-000000000000}"/>
  </hyperlinks>
  <pageMargins left="0.511811024" right="0.511811024" top="0.78740157499999996" bottom="0.78740157499999996" header="0.31496062000000002" footer="0.31496062000000002"/>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0050"/>
  </sheetPr>
  <dimension ref="A1:LI32"/>
  <sheetViews>
    <sheetView topLeftCell="A10" zoomScaleNormal="100" workbookViewId="0">
      <pane xSplit="1" topLeftCell="LB1" activePane="topRight" state="frozen"/>
      <selection pane="topRight" activeCell="LK16" sqref="LK16"/>
    </sheetView>
  </sheetViews>
  <sheetFormatPr defaultRowHeight="15"/>
  <cols>
    <col min="1" max="1" width="76.5703125" customWidth="1"/>
    <col min="2" max="11" width="13.140625" customWidth="1"/>
    <col min="12" max="321" width="13.28515625" customWidth="1"/>
  </cols>
  <sheetData>
    <row r="1" spans="1:321" ht="57" customHeight="1">
      <c r="A1" s="145" t="s">
        <v>379</v>
      </c>
      <c r="B1" s="145"/>
      <c r="C1" s="145"/>
      <c r="D1" s="145"/>
      <c r="E1" s="145"/>
      <c r="F1" s="145"/>
      <c r="G1" s="145"/>
      <c r="H1" s="145"/>
      <c r="I1" s="145"/>
      <c r="J1" s="145"/>
      <c r="K1" s="145"/>
      <c r="L1" s="135"/>
      <c r="M1" s="135"/>
      <c r="N1" s="135"/>
      <c r="O1" s="135"/>
      <c r="P1" s="135"/>
      <c r="Q1" s="135"/>
      <c r="R1" s="135"/>
      <c r="S1" s="135"/>
      <c r="T1" s="135"/>
      <c r="U1" s="135"/>
      <c r="V1" s="135"/>
      <c r="W1" s="135"/>
      <c r="X1" s="135"/>
      <c r="Y1" s="135"/>
      <c r="Z1" s="135"/>
      <c r="AA1" s="135"/>
      <c r="AB1" s="135"/>
      <c r="AC1" s="135"/>
      <c r="AD1" s="135"/>
      <c r="AE1" s="135"/>
      <c r="AF1" s="135"/>
      <c r="AG1" s="135"/>
      <c r="AH1" s="135"/>
      <c r="AI1" s="135"/>
      <c r="AJ1" s="135"/>
      <c r="AK1" s="135"/>
      <c r="AL1" s="135"/>
      <c r="AM1" s="135"/>
      <c r="AN1" s="135"/>
      <c r="AO1" s="135"/>
      <c r="AP1" s="135"/>
      <c r="AQ1" s="135"/>
      <c r="AR1" s="135"/>
      <c r="AS1" s="135"/>
      <c r="AT1" s="135"/>
      <c r="AU1" s="135"/>
      <c r="AV1" s="135"/>
      <c r="AW1" s="135"/>
      <c r="AX1" s="135"/>
      <c r="AY1" s="135"/>
      <c r="AZ1" s="135"/>
      <c r="BA1" s="135"/>
      <c r="BB1" s="135"/>
      <c r="BC1" s="135"/>
      <c r="BD1" s="135"/>
      <c r="BE1" s="135"/>
      <c r="BF1" s="135"/>
      <c r="BG1" s="135"/>
      <c r="BH1" s="135"/>
      <c r="BI1" s="135"/>
      <c r="BJ1" s="135"/>
      <c r="BK1" s="135"/>
      <c r="BL1" s="135"/>
      <c r="BM1" s="135"/>
      <c r="BN1" s="135"/>
      <c r="BO1" s="135"/>
      <c r="BP1" s="135"/>
      <c r="BQ1" s="135"/>
      <c r="BR1" s="135"/>
      <c r="BS1" s="135"/>
      <c r="BT1" s="135"/>
      <c r="BU1" s="135"/>
      <c r="BV1" s="135"/>
      <c r="BW1" s="135"/>
      <c r="BX1" s="135"/>
      <c r="BY1" s="135"/>
      <c r="BZ1" s="135"/>
      <c r="CA1" s="135"/>
      <c r="CB1" s="135"/>
      <c r="CC1" s="135"/>
      <c r="CD1" s="135"/>
      <c r="CE1" s="135"/>
      <c r="CF1" s="135"/>
      <c r="CG1" s="135"/>
      <c r="CH1" s="135"/>
      <c r="CI1" s="135"/>
      <c r="CJ1" s="135"/>
      <c r="CK1" s="135"/>
      <c r="CL1" s="135"/>
      <c r="CM1" s="135"/>
      <c r="CN1" s="135"/>
      <c r="CO1" s="135"/>
      <c r="CP1" s="135"/>
      <c r="CQ1" s="135"/>
      <c r="CR1" s="135"/>
      <c r="CS1" s="135"/>
      <c r="CT1" s="135"/>
      <c r="CU1" s="135"/>
      <c r="CV1" s="135"/>
      <c r="CW1" s="135"/>
      <c r="CX1" s="135"/>
      <c r="CY1" s="135"/>
      <c r="CZ1" s="135"/>
      <c r="DA1" s="135"/>
      <c r="DB1" s="135"/>
      <c r="DC1" s="135"/>
      <c r="DD1" s="135"/>
      <c r="DE1" s="135"/>
      <c r="DF1" s="135"/>
      <c r="DG1" s="135"/>
      <c r="DH1" s="135"/>
      <c r="DI1" s="135"/>
      <c r="DJ1" s="135"/>
      <c r="DK1" s="135"/>
      <c r="DL1" s="135"/>
      <c r="DM1" s="135"/>
      <c r="DN1" s="135"/>
      <c r="DO1" s="135"/>
      <c r="DP1" s="135"/>
      <c r="DQ1" s="135"/>
      <c r="DR1" s="135"/>
      <c r="DS1" s="135"/>
      <c r="DT1" s="135"/>
      <c r="DU1" s="135"/>
      <c r="DV1" s="135"/>
      <c r="DW1" s="135"/>
      <c r="DX1" s="135"/>
      <c r="DY1" s="135"/>
      <c r="DZ1" s="135"/>
      <c r="EA1" s="135"/>
      <c r="EB1" s="135"/>
      <c r="EC1" s="135"/>
      <c r="ED1" s="135"/>
      <c r="EE1" s="135"/>
      <c r="EF1" s="135"/>
      <c r="EG1" s="135"/>
      <c r="EH1" s="135"/>
      <c r="EI1" s="135"/>
      <c r="EJ1" s="135"/>
      <c r="EK1" s="135"/>
      <c r="EL1" s="135"/>
      <c r="EM1" s="135"/>
      <c r="EN1" s="135"/>
      <c r="EO1" s="135"/>
      <c r="EP1" s="135"/>
      <c r="EQ1" s="135"/>
      <c r="ER1" s="135"/>
      <c r="ES1" s="135"/>
      <c r="ET1" s="135"/>
      <c r="EU1" s="135"/>
      <c r="EV1" s="135"/>
      <c r="EW1" s="135"/>
      <c r="EX1" s="135"/>
      <c r="EY1" s="135"/>
      <c r="EZ1" s="135"/>
      <c r="FA1" s="135"/>
      <c r="FB1" s="135"/>
      <c r="FC1" s="135"/>
      <c r="FD1" s="135"/>
      <c r="FE1" s="135"/>
      <c r="FF1" s="135"/>
      <c r="FG1" s="135"/>
      <c r="FH1" s="135"/>
      <c r="FI1" s="135"/>
      <c r="FJ1" s="135"/>
      <c r="FK1" s="135"/>
      <c r="FL1" s="135"/>
      <c r="FM1" s="135"/>
      <c r="FN1" s="135"/>
      <c r="FO1" s="135"/>
      <c r="FP1" s="135"/>
      <c r="FQ1" s="135"/>
      <c r="FR1" s="135"/>
      <c r="FS1" s="135"/>
      <c r="FT1" s="135"/>
      <c r="FU1" s="135"/>
      <c r="FV1" s="135"/>
      <c r="FW1" s="135"/>
      <c r="FX1" s="135"/>
      <c r="FY1" s="135"/>
      <c r="FZ1" s="135"/>
      <c r="GA1" s="135"/>
      <c r="GB1" s="135"/>
      <c r="GC1" s="135"/>
      <c r="GD1" s="135"/>
      <c r="GE1" s="135"/>
      <c r="GF1" s="135"/>
      <c r="GG1" s="135"/>
      <c r="GH1" s="135"/>
      <c r="GI1" s="135"/>
      <c r="GJ1" s="135"/>
      <c r="GK1" s="135"/>
      <c r="GL1" s="135"/>
      <c r="GM1" s="135"/>
      <c r="GN1" s="135"/>
      <c r="GO1" s="135"/>
      <c r="GP1" s="135"/>
      <c r="GQ1" s="135"/>
      <c r="GR1" s="135"/>
      <c r="GS1" s="135"/>
      <c r="GT1" s="135"/>
      <c r="GU1" s="135"/>
      <c r="GV1" s="135"/>
      <c r="GW1" s="135"/>
      <c r="GX1" s="135"/>
      <c r="GY1" s="135"/>
      <c r="GZ1" s="135"/>
      <c r="HA1" s="135"/>
      <c r="HB1" s="135"/>
      <c r="HC1" s="135"/>
      <c r="HD1" s="135"/>
      <c r="HE1" s="135"/>
      <c r="HF1" s="135"/>
      <c r="HG1" s="135"/>
      <c r="HH1" s="135"/>
      <c r="HI1" s="135"/>
      <c r="HJ1" s="135"/>
      <c r="HK1" s="135"/>
      <c r="HL1" s="135"/>
      <c r="HM1" s="135"/>
    </row>
    <row r="2" spans="1:321" ht="16.5" customHeight="1">
      <c r="A2" s="375" t="s">
        <v>763</v>
      </c>
      <c r="B2" s="184"/>
      <c r="C2" s="184"/>
      <c r="D2" s="184"/>
      <c r="E2" s="184"/>
      <c r="F2" s="184"/>
      <c r="G2" s="184"/>
      <c r="H2" s="184"/>
      <c r="I2" s="184"/>
      <c r="J2" s="184"/>
      <c r="K2" s="184"/>
      <c r="L2" s="184"/>
      <c r="M2" s="184"/>
      <c r="N2" s="184"/>
      <c r="O2" s="184"/>
      <c r="P2" s="184"/>
      <c r="Q2" s="184"/>
      <c r="R2" s="184"/>
      <c r="S2" s="184"/>
      <c r="T2" s="184"/>
      <c r="U2" s="184"/>
      <c r="V2" s="184"/>
      <c r="W2" s="184"/>
      <c r="X2" s="184"/>
      <c r="Y2" s="184"/>
      <c r="Z2" s="184"/>
      <c r="AA2" s="184"/>
      <c r="AB2" s="184"/>
      <c r="AC2" s="184"/>
      <c r="AD2" s="184"/>
      <c r="AE2" s="184"/>
      <c r="AF2" s="184"/>
      <c r="AG2" s="184"/>
      <c r="AH2" s="184"/>
      <c r="AI2" s="184"/>
      <c r="AJ2" s="184"/>
      <c r="AK2" s="184"/>
      <c r="AL2" s="184"/>
      <c r="AM2" s="184"/>
      <c r="AN2" s="184"/>
      <c r="AO2" s="184"/>
      <c r="AP2" s="184"/>
      <c r="AQ2" s="184"/>
      <c r="AR2" s="184"/>
      <c r="AS2" s="184"/>
      <c r="AT2" s="184"/>
      <c r="AU2" s="184"/>
      <c r="AV2" s="184"/>
      <c r="AW2" s="184"/>
      <c r="AX2" s="184"/>
      <c r="AY2" s="184"/>
      <c r="AZ2" s="184"/>
      <c r="BA2" s="184"/>
      <c r="BB2" s="184"/>
      <c r="BC2" s="184"/>
      <c r="BD2" s="184"/>
      <c r="BE2" s="184"/>
      <c r="BF2" s="184"/>
      <c r="BG2" s="184"/>
      <c r="BH2" s="184"/>
      <c r="BI2" s="184"/>
      <c r="BJ2" s="184"/>
      <c r="BK2" s="184"/>
      <c r="BL2" s="184"/>
      <c r="BM2" s="184"/>
      <c r="BN2" s="184"/>
      <c r="BO2" s="184"/>
      <c r="BP2" s="184"/>
      <c r="BQ2" s="184"/>
      <c r="BR2" s="184"/>
      <c r="BS2" s="184"/>
      <c r="BT2" s="184"/>
      <c r="BU2" s="184"/>
      <c r="BV2" s="184"/>
      <c r="BW2" s="184"/>
      <c r="BX2" s="184"/>
      <c r="BY2" s="184"/>
      <c r="BZ2" s="184"/>
      <c r="CA2" s="184"/>
      <c r="CB2" s="184"/>
      <c r="CC2" s="184"/>
      <c r="CD2" s="184"/>
      <c r="CE2" s="184"/>
      <c r="CF2" s="184"/>
      <c r="CG2" s="184"/>
      <c r="CH2" s="184"/>
      <c r="CI2" s="184"/>
      <c r="CJ2" s="184"/>
      <c r="CK2" s="184"/>
      <c r="CL2" s="184"/>
      <c r="CM2" s="184"/>
      <c r="CN2" s="184"/>
      <c r="CO2" s="184"/>
      <c r="CP2" s="184"/>
      <c r="CQ2" s="184"/>
      <c r="CR2" s="184"/>
      <c r="CS2" s="184"/>
      <c r="CT2" s="184"/>
      <c r="CU2" s="184"/>
      <c r="CV2" s="184"/>
      <c r="CW2" s="184"/>
      <c r="CX2" s="184"/>
      <c r="CY2" s="184"/>
      <c r="CZ2" s="184"/>
      <c r="DA2" s="184"/>
      <c r="DB2" s="184"/>
      <c r="DC2" s="184"/>
      <c r="DD2" s="184"/>
      <c r="DE2" s="184"/>
      <c r="DF2" s="184"/>
      <c r="DG2" s="184"/>
      <c r="DH2" s="184"/>
      <c r="DI2" s="184"/>
      <c r="DJ2" s="184"/>
      <c r="DK2" s="184"/>
      <c r="DL2" s="184"/>
      <c r="DM2" s="184"/>
      <c r="DN2" s="184"/>
      <c r="DO2" s="184"/>
      <c r="DP2" s="184"/>
      <c r="DQ2" s="184"/>
      <c r="DR2" s="184"/>
      <c r="DS2" s="184"/>
      <c r="DT2" s="184"/>
      <c r="DU2" s="184"/>
      <c r="DV2" s="184"/>
      <c r="DW2" s="184"/>
      <c r="DX2" s="184"/>
      <c r="DY2" s="184"/>
      <c r="DZ2" s="184"/>
      <c r="EA2" s="184"/>
      <c r="EB2" s="184"/>
      <c r="EC2" s="184"/>
      <c r="ED2" s="184"/>
      <c r="EE2" s="184"/>
      <c r="EF2" s="184"/>
      <c r="EG2" s="184"/>
      <c r="EH2" s="184"/>
      <c r="EI2" s="184"/>
      <c r="EJ2" s="184"/>
      <c r="EK2" s="184"/>
      <c r="EL2" s="184"/>
      <c r="EM2" s="184"/>
      <c r="EN2" s="184"/>
      <c r="EO2" s="184"/>
      <c r="EP2" s="184"/>
      <c r="EQ2" s="184"/>
      <c r="ER2" s="184"/>
      <c r="ES2" s="184"/>
      <c r="ET2" s="184"/>
      <c r="EU2" s="184"/>
      <c r="EV2" s="184"/>
      <c r="EW2" s="184"/>
      <c r="EX2" s="184"/>
      <c r="EY2" s="184"/>
      <c r="EZ2" s="184"/>
      <c r="FA2" s="184"/>
      <c r="FB2" s="184"/>
      <c r="FC2" s="184"/>
      <c r="FD2" s="184"/>
      <c r="FE2" s="184"/>
      <c r="FF2" s="184"/>
      <c r="FG2" s="184"/>
      <c r="FH2" s="184"/>
      <c r="FI2" s="184"/>
      <c r="FJ2" s="184"/>
      <c r="FK2" s="184"/>
      <c r="FL2" s="184"/>
      <c r="FM2" s="184"/>
      <c r="FN2" s="184"/>
      <c r="FO2" s="184"/>
      <c r="FP2" s="184"/>
      <c r="FQ2" s="184"/>
      <c r="FR2" s="184"/>
      <c r="FS2" s="184"/>
      <c r="FT2" s="184"/>
      <c r="FU2" s="184"/>
      <c r="FV2" s="184"/>
      <c r="FW2" s="184"/>
      <c r="FX2" s="184"/>
      <c r="FY2" s="184"/>
      <c r="FZ2" s="184"/>
      <c r="GA2" s="184"/>
      <c r="GB2" s="184"/>
      <c r="GC2" s="184"/>
      <c r="GD2" s="184"/>
      <c r="GE2" s="184"/>
      <c r="GF2" s="184"/>
      <c r="GG2" s="184"/>
      <c r="GH2" s="184"/>
      <c r="GI2" s="184"/>
      <c r="GJ2" s="184"/>
      <c r="GK2" s="184"/>
      <c r="GL2" s="184"/>
      <c r="GM2" s="184"/>
      <c r="GN2" s="184"/>
      <c r="GO2" s="184"/>
      <c r="GP2" s="184"/>
      <c r="GQ2" s="184"/>
      <c r="GR2" s="184"/>
      <c r="GS2" s="184"/>
      <c r="GT2" s="184"/>
      <c r="GU2" s="184"/>
      <c r="GV2" s="184"/>
      <c r="GW2" s="184"/>
      <c r="GX2" s="184"/>
      <c r="GY2" s="184"/>
      <c r="GZ2" s="184"/>
      <c r="HA2" s="184"/>
      <c r="HB2" s="184"/>
      <c r="HC2" s="184"/>
      <c r="HD2" s="379" t="s">
        <v>365</v>
      </c>
      <c r="HE2" s="379" t="s">
        <v>366</v>
      </c>
      <c r="HF2" s="379" t="s">
        <v>367</v>
      </c>
      <c r="HG2" s="379" t="s">
        <v>368</v>
      </c>
      <c r="HH2" s="379" t="s">
        <v>369</v>
      </c>
      <c r="HI2" s="379" t="s">
        <v>370</v>
      </c>
      <c r="HJ2" s="379" t="s">
        <v>371</v>
      </c>
      <c r="HK2" s="379" t="s">
        <v>372</v>
      </c>
      <c r="HL2" s="379" t="s">
        <v>373</v>
      </c>
      <c r="HM2" s="379" t="s">
        <v>1109</v>
      </c>
      <c r="HN2" s="379" t="s">
        <v>365</v>
      </c>
      <c r="HO2" s="379" t="s">
        <v>366</v>
      </c>
      <c r="HP2" s="379" t="s">
        <v>367</v>
      </c>
      <c r="HQ2" s="379" t="s">
        <v>368</v>
      </c>
      <c r="HR2" s="379" t="s">
        <v>369</v>
      </c>
      <c r="HS2" s="379" t="s">
        <v>370</v>
      </c>
      <c r="HT2" s="379" t="s">
        <v>371</v>
      </c>
      <c r="HU2" s="379" t="s">
        <v>372</v>
      </c>
      <c r="HV2" s="379" t="s">
        <v>373</v>
      </c>
      <c r="HW2" s="379" t="s">
        <v>1110</v>
      </c>
      <c r="HX2" s="379" t="s">
        <v>365</v>
      </c>
      <c r="HY2" s="379" t="s">
        <v>366</v>
      </c>
      <c r="HZ2" s="379" t="s">
        <v>367</v>
      </c>
      <c r="IA2" s="379" t="s">
        <v>368</v>
      </c>
      <c r="IB2" s="379" t="s">
        <v>369</v>
      </c>
      <c r="IC2" s="379" t="s">
        <v>370</v>
      </c>
      <c r="ID2" s="379" t="s">
        <v>371</v>
      </c>
      <c r="IE2" s="379" t="s">
        <v>372</v>
      </c>
      <c r="IF2" s="379" t="s">
        <v>373</v>
      </c>
      <c r="IG2" s="379" t="s">
        <v>1111</v>
      </c>
      <c r="IH2" s="379" t="s">
        <v>365</v>
      </c>
      <c r="II2" s="379" t="s">
        <v>366</v>
      </c>
      <c r="IJ2" s="379" t="s">
        <v>367</v>
      </c>
      <c r="IK2" s="379" t="s">
        <v>368</v>
      </c>
      <c r="IL2" s="379" t="s">
        <v>369</v>
      </c>
      <c r="IM2" s="379" t="s">
        <v>370</v>
      </c>
      <c r="IN2" s="379" t="s">
        <v>371</v>
      </c>
      <c r="IO2" s="379" t="s">
        <v>372</v>
      </c>
      <c r="IP2" s="379" t="s">
        <v>373</v>
      </c>
      <c r="IQ2" s="379" t="s">
        <v>1113</v>
      </c>
      <c r="IR2" s="379" t="s">
        <v>365</v>
      </c>
      <c r="IS2" s="379" t="s">
        <v>366</v>
      </c>
      <c r="IT2" s="379" t="s">
        <v>367</v>
      </c>
      <c r="IU2" s="379" t="s">
        <v>368</v>
      </c>
      <c r="IV2" s="379" t="s">
        <v>369</v>
      </c>
      <c r="IW2" s="379" t="s">
        <v>370</v>
      </c>
      <c r="IX2" s="379" t="s">
        <v>371</v>
      </c>
      <c r="IY2" s="379" t="s">
        <v>372</v>
      </c>
      <c r="IZ2" s="379" t="s">
        <v>373</v>
      </c>
      <c r="JA2" s="379" t="s">
        <v>1147</v>
      </c>
      <c r="JB2" s="379" t="s">
        <v>365</v>
      </c>
      <c r="JC2" s="379" t="s">
        <v>366</v>
      </c>
      <c r="JD2" s="379" t="s">
        <v>367</v>
      </c>
      <c r="JE2" s="379" t="s">
        <v>368</v>
      </c>
      <c r="JF2" s="379" t="s">
        <v>369</v>
      </c>
      <c r="JG2" s="379" t="s">
        <v>370</v>
      </c>
      <c r="JH2" s="379" t="s">
        <v>371</v>
      </c>
      <c r="JI2" s="379" t="s">
        <v>372</v>
      </c>
      <c r="JJ2" s="379" t="s">
        <v>373</v>
      </c>
      <c r="JK2" s="379" t="s">
        <v>1154</v>
      </c>
      <c r="JL2" s="379" t="s">
        <v>365</v>
      </c>
      <c r="JM2" s="379" t="s">
        <v>366</v>
      </c>
      <c r="JN2" s="379" t="s">
        <v>367</v>
      </c>
      <c r="JO2" s="379" t="s">
        <v>368</v>
      </c>
      <c r="JP2" s="379" t="s">
        <v>369</v>
      </c>
      <c r="JQ2" s="379" t="s">
        <v>370</v>
      </c>
      <c r="JR2" s="379" t="s">
        <v>371</v>
      </c>
      <c r="JS2" s="379" t="s">
        <v>372</v>
      </c>
      <c r="JT2" s="379" t="s">
        <v>373</v>
      </c>
      <c r="JU2" s="379" t="s">
        <v>1169</v>
      </c>
      <c r="JV2" s="379" t="s">
        <v>365</v>
      </c>
      <c r="JW2" s="379" t="s">
        <v>366</v>
      </c>
      <c r="JX2" s="379" t="s">
        <v>367</v>
      </c>
      <c r="JY2" s="379" t="s">
        <v>368</v>
      </c>
      <c r="JZ2" s="379" t="s">
        <v>369</v>
      </c>
      <c r="KA2" s="379" t="s">
        <v>370</v>
      </c>
      <c r="KB2" s="379" t="s">
        <v>371</v>
      </c>
      <c r="KC2" s="379" t="s">
        <v>372</v>
      </c>
      <c r="KD2" s="379" t="s">
        <v>373</v>
      </c>
      <c r="KE2" s="379" t="s">
        <v>1173</v>
      </c>
      <c r="KF2" s="379" t="s">
        <v>365</v>
      </c>
      <c r="KG2" s="379" t="s">
        <v>366</v>
      </c>
      <c r="KH2" s="379" t="s">
        <v>367</v>
      </c>
      <c r="KI2" s="379" t="s">
        <v>368</v>
      </c>
      <c r="KJ2" s="379" t="s">
        <v>369</v>
      </c>
      <c r="KK2" s="379" t="s">
        <v>370</v>
      </c>
      <c r="KL2" s="379" t="s">
        <v>371</v>
      </c>
      <c r="KM2" s="379" t="s">
        <v>372</v>
      </c>
      <c r="KN2" s="379" t="s">
        <v>373</v>
      </c>
      <c r="KO2" s="379" t="s">
        <v>1181</v>
      </c>
      <c r="KP2" s="379" t="s">
        <v>365</v>
      </c>
      <c r="KQ2" s="379" t="s">
        <v>366</v>
      </c>
      <c r="KR2" s="379" t="s">
        <v>367</v>
      </c>
      <c r="KS2" s="379" t="s">
        <v>368</v>
      </c>
      <c r="KT2" s="379" t="s">
        <v>369</v>
      </c>
      <c r="KU2" s="379" t="s">
        <v>370</v>
      </c>
      <c r="KV2" s="379" t="s">
        <v>371</v>
      </c>
      <c r="KW2" s="379" t="s">
        <v>372</v>
      </c>
      <c r="KX2" s="379" t="s">
        <v>373</v>
      </c>
      <c r="KY2" s="379" t="s">
        <v>1205</v>
      </c>
      <c r="KZ2" s="379" t="s">
        <v>365</v>
      </c>
      <c r="LA2" s="379" t="s">
        <v>366</v>
      </c>
      <c r="LB2" s="379" t="s">
        <v>367</v>
      </c>
      <c r="LC2" s="379" t="s">
        <v>368</v>
      </c>
      <c r="LD2" s="379" t="s">
        <v>369</v>
      </c>
      <c r="LE2" s="379" t="s">
        <v>370</v>
      </c>
      <c r="LF2" s="379" t="s">
        <v>371</v>
      </c>
      <c r="LG2" s="379" t="s">
        <v>372</v>
      </c>
      <c r="LH2" s="379" t="s">
        <v>373</v>
      </c>
      <c r="LI2" s="379" t="s">
        <v>1215</v>
      </c>
    </row>
    <row r="3" spans="1:321" ht="16.5" customHeight="1">
      <c r="A3" s="375"/>
      <c r="B3" s="192" t="s">
        <v>365</v>
      </c>
      <c r="C3" s="192" t="s">
        <v>366</v>
      </c>
      <c r="D3" s="192" t="s">
        <v>367</v>
      </c>
      <c r="E3" s="192" t="s">
        <v>368</v>
      </c>
      <c r="F3" s="192" t="s">
        <v>369</v>
      </c>
      <c r="G3" s="192" t="s">
        <v>370</v>
      </c>
      <c r="H3" s="192" t="s">
        <v>371</v>
      </c>
      <c r="I3" s="192" t="s">
        <v>372</v>
      </c>
      <c r="J3" s="192" t="s">
        <v>373</v>
      </c>
      <c r="K3" s="192" t="s">
        <v>1088</v>
      </c>
      <c r="L3" s="192" t="s">
        <v>365</v>
      </c>
      <c r="M3" s="192" t="s">
        <v>366</v>
      </c>
      <c r="N3" s="192" t="s">
        <v>367</v>
      </c>
      <c r="O3" s="192" t="s">
        <v>368</v>
      </c>
      <c r="P3" s="192" t="s">
        <v>369</v>
      </c>
      <c r="Q3" s="192" t="s">
        <v>370</v>
      </c>
      <c r="R3" s="192" t="s">
        <v>371</v>
      </c>
      <c r="S3" s="192" t="s">
        <v>372</v>
      </c>
      <c r="T3" s="192" t="s">
        <v>373</v>
      </c>
      <c r="U3" s="192" t="s">
        <v>1089</v>
      </c>
      <c r="V3" s="192" t="s">
        <v>365</v>
      </c>
      <c r="W3" s="192" t="s">
        <v>366</v>
      </c>
      <c r="X3" s="192" t="s">
        <v>367</v>
      </c>
      <c r="Y3" s="192" t="s">
        <v>368</v>
      </c>
      <c r="Z3" s="192" t="s">
        <v>369</v>
      </c>
      <c r="AA3" s="192" t="s">
        <v>370</v>
      </c>
      <c r="AB3" s="192" t="s">
        <v>371</v>
      </c>
      <c r="AC3" s="192" t="s">
        <v>372</v>
      </c>
      <c r="AD3" s="192" t="s">
        <v>373</v>
      </c>
      <c r="AE3" s="192" t="s">
        <v>1090</v>
      </c>
      <c r="AF3" s="192" t="s">
        <v>365</v>
      </c>
      <c r="AG3" s="192" t="s">
        <v>366</v>
      </c>
      <c r="AH3" s="192" t="s">
        <v>367</v>
      </c>
      <c r="AI3" s="192" t="s">
        <v>368</v>
      </c>
      <c r="AJ3" s="192" t="s">
        <v>369</v>
      </c>
      <c r="AK3" s="192" t="s">
        <v>370</v>
      </c>
      <c r="AL3" s="192" t="s">
        <v>371</v>
      </c>
      <c r="AM3" s="192" t="s">
        <v>372</v>
      </c>
      <c r="AN3" s="192" t="s">
        <v>373</v>
      </c>
      <c r="AO3" s="192" t="s">
        <v>1091</v>
      </c>
      <c r="AP3" s="192" t="s">
        <v>365</v>
      </c>
      <c r="AQ3" s="192" t="s">
        <v>366</v>
      </c>
      <c r="AR3" s="192" t="s">
        <v>367</v>
      </c>
      <c r="AS3" s="192" t="s">
        <v>368</v>
      </c>
      <c r="AT3" s="192" t="s">
        <v>369</v>
      </c>
      <c r="AU3" s="192" t="s">
        <v>370</v>
      </c>
      <c r="AV3" s="192" t="s">
        <v>371</v>
      </c>
      <c r="AW3" s="192" t="s">
        <v>372</v>
      </c>
      <c r="AX3" s="192" t="s">
        <v>373</v>
      </c>
      <c r="AY3" s="192" t="s">
        <v>1092</v>
      </c>
      <c r="AZ3" s="192" t="s">
        <v>365</v>
      </c>
      <c r="BA3" s="192" t="s">
        <v>366</v>
      </c>
      <c r="BB3" s="192" t="s">
        <v>367</v>
      </c>
      <c r="BC3" s="192" t="s">
        <v>368</v>
      </c>
      <c r="BD3" s="192" t="s">
        <v>369</v>
      </c>
      <c r="BE3" s="192" t="s">
        <v>370</v>
      </c>
      <c r="BF3" s="192" t="s">
        <v>371</v>
      </c>
      <c r="BG3" s="192" t="s">
        <v>372</v>
      </c>
      <c r="BH3" s="192" t="s">
        <v>373</v>
      </c>
      <c r="BI3" s="192" t="s">
        <v>1093</v>
      </c>
      <c r="BJ3" s="192" t="s">
        <v>365</v>
      </c>
      <c r="BK3" s="192" t="s">
        <v>366</v>
      </c>
      <c r="BL3" s="192" t="s">
        <v>367</v>
      </c>
      <c r="BM3" s="192" t="s">
        <v>368</v>
      </c>
      <c r="BN3" s="192" t="s">
        <v>369</v>
      </c>
      <c r="BO3" s="192" t="s">
        <v>370</v>
      </c>
      <c r="BP3" s="192" t="s">
        <v>371</v>
      </c>
      <c r="BQ3" s="192" t="s">
        <v>372</v>
      </c>
      <c r="BR3" s="192" t="s">
        <v>373</v>
      </c>
      <c r="BS3" s="192" t="s">
        <v>1094</v>
      </c>
      <c r="BT3" s="192" t="s">
        <v>365</v>
      </c>
      <c r="BU3" s="192" t="s">
        <v>366</v>
      </c>
      <c r="BV3" s="192" t="s">
        <v>367</v>
      </c>
      <c r="BW3" s="192" t="s">
        <v>368</v>
      </c>
      <c r="BX3" s="192" t="s">
        <v>369</v>
      </c>
      <c r="BY3" s="192" t="s">
        <v>370</v>
      </c>
      <c r="BZ3" s="192" t="s">
        <v>371</v>
      </c>
      <c r="CA3" s="192" t="s">
        <v>372</v>
      </c>
      <c r="CB3" s="192" t="s">
        <v>373</v>
      </c>
      <c r="CC3" s="192" t="s">
        <v>1095</v>
      </c>
      <c r="CD3" s="192" t="s">
        <v>365</v>
      </c>
      <c r="CE3" s="192" t="s">
        <v>366</v>
      </c>
      <c r="CF3" s="192" t="s">
        <v>367</v>
      </c>
      <c r="CG3" s="192" t="s">
        <v>368</v>
      </c>
      <c r="CH3" s="192" t="s">
        <v>369</v>
      </c>
      <c r="CI3" s="192" t="s">
        <v>370</v>
      </c>
      <c r="CJ3" s="192" t="s">
        <v>371</v>
      </c>
      <c r="CK3" s="192" t="s">
        <v>372</v>
      </c>
      <c r="CL3" s="192" t="s">
        <v>373</v>
      </c>
      <c r="CM3" s="192" t="s">
        <v>1096</v>
      </c>
      <c r="CN3" s="192" t="s">
        <v>365</v>
      </c>
      <c r="CO3" s="192" t="s">
        <v>366</v>
      </c>
      <c r="CP3" s="192" t="s">
        <v>367</v>
      </c>
      <c r="CQ3" s="192" t="s">
        <v>368</v>
      </c>
      <c r="CR3" s="192" t="s">
        <v>369</v>
      </c>
      <c r="CS3" s="192" t="s">
        <v>370</v>
      </c>
      <c r="CT3" s="192" t="s">
        <v>371</v>
      </c>
      <c r="CU3" s="192" t="s">
        <v>372</v>
      </c>
      <c r="CV3" s="192" t="s">
        <v>373</v>
      </c>
      <c r="CW3" s="192" t="s">
        <v>1097</v>
      </c>
      <c r="CX3" s="192" t="s">
        <v>365</v>
      </c>
      <c r="CY3" s="192" t="s">
        <v>366</v>
      </c>
      <c r="CZ3" s="192" t="s">
        <v>367</v>
      </c>
      <c r="DA3" s="192" t="s">
        <v>368</v>
      </c>
      <c r="DB3" s="192" t="s">
        <v>369</v>
      </c>
      <c r="DC3" s="192" t="s">
        <v>370</v>
      </c>
      <c r="DD3" s="192" t="s">
        <v>371</v>
      </c>
      <c r="DE3" s="192" t="s">
        <v>372</v>
      </c>
      <c r="DF3" s="192" t="s">
        <v>373</v>
      </c>
      <c r="DG3" s="192" t="s">
        <v>1098</v>
      </c>
      <c r="DH3" s="192" t="s">
        <v>365</v>
      </c>
      <c r="DI3" s="192" t="s">
        <v>366</v>
      </c>
      <c r="DJ3" s="192" t="s">
        <v>367</v>
      </c>
      <c r="DK3" s="192" t="s">
        <v>368</v>
      </c>
      <c r="DL3" s="192" t="s">
        <v>369</v>
      </c>
      <c r="DM3" s="192" t="s">
        <v>370</v>
      </c>
      <c r="DN3" s="192" t="s">
        <v>371</v>
      </c>
      <c r="DO3" s="192" t="s">
        <v>372</v>
      </c>
      <c r="DP3" s="192" t="s">
        <v>373</v>
      </c>
      <c r="DQ3" s="192" t="s">
        <v>1099</v>
      </c>
      <c r="DR3" s="192" t="s">
        <v>365</v>
      </c>
      <c r="DS3" s="192" t="s">
        <v>366</v>
      </c>
      <c r="DT3" s="192" t="s">
        <v>367</v>
      </c>
      <c r="DU3" s="192" t="s">
        <v>368</v>
      </c>
      <c r="DV3" s="192" t="s">
        <v>369</v>
      </c>
      <c r="DW3" s="192" t="s">
        <v>370</v>
      </c>
      <c r="DX3" s="192" t="s">
        <v>371</v>
      </c>
      <c r="DY3" s="192" t="s">
        <v>372</v>
      </c>
      <c r="DZ3" s="192" t="s">
        <v>373</v>
      </c>
      <c r="EA3" s="192" t="s">
        <v>1100</v>
      </c>
      <c r="EB3" s="192" t="s">
        <v>365</v>
      </c>
      <c r="EC3" s="192" t="s">
        <v>366</v>
      </c>
      <c r="ED3" s="192" t="s">
        <v>367</v>
      </c>
      <c r="EE3" s="192" t="s">
        <v>368</v>
      </c>
      <c r="EF3" s="192" t="s">
        <v>369</v>
      </c>
      <c r="EG3" s="192" t="s">
        <v>370</v>
      </c>
      <c r="EH3" s="192" t="s">
        <v>371</v>
      </c>
      <c r="EI3" s="192" t="s">
        <v>372</v>
      </c>
      <c r="EJ3" s="192" t="s">
        <v>373</v>
      </c>
      <c r="EK3" s="192" t="s">
        <v>1101</v>
      </c>
      <c r="EL3" s="192" t="s">
        <v>365</v>
      </c>
      <c r="EM3" s="192" t="s">
        <v>366</v>
      </c>
      <c r="EN3" s="192" t="s">
        <v>367</v>
      </c>
      <c r="EO3" s="192" t="s">
        <v>368</v>
      </c>
      <c r="EP3" s="192" t="s">
        <v>369</v>
      </c>
      <c r="EQ3" s="192" t="s">
        <v>370</v>
      </c>
      <c r="ER3" s="192" t="s">
        <v>371</v>
      </c>
      <c r="ES3" s="192" t="s">
        <v>372</v>
      </c>
      <c r="ET3" s="192" t="s">
        <v>373</v>
      </c>
      <c r="EU3" s="192" t="s">
        <v>1102</v>
      </c>
      <c r="EV3" s="192" t="s">
        <v>365</v>
      </c>
      <c r="EW3" s="192" t="s">
        <v>366</v>
      </c>
      <c r="EX3" s="192" t="s">
        <v>367</v>
      </c>
      <c r="EY3" s="192" t="s">
        <v>368</v>
      </c>
      <c r="EZ3" s="192" t="s">
        <v>369</v>
      </c>
      <c r="FA3" s="192" t="s">
        <v>370</v>
      </c>
      <c r="FB3" s="192" t="s">
        <v>371</v>
      </c>
      <c r="FC3" s="192" t="s">
        <v>372</v>
      </c>
      <c r="FD3" s="192" t="s">
        <v>373</v>
      </c>
      <c r="FE3" s="192" t="s">
        <v>1103</v>
      </c>
      <c r="FF3" s="192" t="s">
        <v>365</v>
      </c>
      <c r="FG3" s="192" t="s">
        <v>366</v>
      </c>
      <c r="FH3" s="192" t="s">
        <v>367</v>
      </c>
      <c r="FI3" s="192" t="s">
        <v>368</v>
      </c>
      <c r="FJ3" s="192" t="s">
        <v>369</v>
      </c>
      <c r="FK3" s="192" t="s">
        <v>370</v>
      </c>
      <c r="FL3" s="192" t="s">
        <v>371</v>
      </c>
      <c r="FM3" s="192" t="s">
        <v>372</v>
      </c>
      <c r="FN3" s="192" t="s">
        <v>373</v>
      </c>
      <c r="FO3" s="192" t="s">
        <v>1104</v>
      </c>
      <c r="FP3" s="192" t="s">
        <v>365</v>
      </c>
      <c r="FQ3" s="192" t="s">
        <v>366</v>
      </c>
      <c r="FR3" s="192" t="s">
        <v>367</v>
      </c>
      <c r="FS3" s="192" t="s">
        <v>368</v>
      </c>
      <c r="FT3" s="192" t="s">
        <v>369</v>
      </c>
      <c r="FU3" s="192" t="s">
        <v>370</v>
      </c>
      <c r="FV3" s="192" t="s">
        <v>371</v>
      </c>
      <c r="FW3" s="192" t="s">
        <v>372</v>
      </c>
      <c r="FX3" s="192" t="s">
        <v>373</v>
      </c>
      <c r="FY3" s="192" t="s">
        <v>1114</v>
      </c>
      <c r="FZ3" s="192" t="s">
        <v>365</v>
      </c>
      <c r="GA3" s="192" t="s">
        <v>366</v>
      </c>
      <c r="GB3" s="192" t="s">
        <v>367</v>
      </c>
      <c r="GC3" s="192" t="s">
        <v>368</v>
      </c>
      <c r="GD3" s="192" t="s">
        <v>369</v>
      </c>
      <c r="GE3" s="192" t="s">
        <v>370</v>
      </c>
      <c r="GF3" s="192" t="s">
        <v>371</v>
      </c>
      <c r="GG3" s="192" t="s">
        <v>372</v>
      </c>
      <c r="GH3" s="192" t="s">
        <v>373</v>
      </c>
      <c r="GI3" s="192" t="s">
        <v>1106</v>
      </c>
      <c r="GJ3" s="192" t="s">
        <v>365</v>
      </c>
      <c r="GK3" s="192" t="s">
        <v>366</v>
      </c>
      <c r="GL3" s="192" t="s">
        <v>367</v>
      </c>
      <c r="GM3" s="192" t="s">
        <v>368</v>
      </c>
      <c r="GN3" s="192" t="s">
        <v>369</v>
      </c>
      <c r="GO3" s="192" t="s">
        <v>370</v>
      </c>
      <c r="GP3" s="192" t="s">
        <v>371</v>
      </c>
      <c r="GQ3" s="192" t="s">
        <v>372</v>
      </c>
      <c r="GR3" s="192" t="s">
        <v>373</v>
      </c>
      <c r="GS3" s="192" t="s">
        <v>1107</v>
      </c>
      <c r="GT3" s="192" t="s">
        <v>365</v>
      </c>
      <c r="GU3" s="192" t="s">
        <v>366</v>
      </c>
      <c r="GV3" s="192" t="s">
        <v>367</v>
      </c>
      <c r="GW3" s="192" t="s">
        <v>368</v>
      </c>
      <c r="GX3" s="192" t="s">
        <v>369</v>
      </c>
      <c r="GY3" s="192" t="s">
        <v>370</v>
      </c>
      <c r="GZ3" s="192" t="s">
        <v>371</v>
      </c>
      <c r="HA3" s="192" t="s">
        <v>372</v>
      </c>
      <c r="HB3" s="192" t="s">
        <v>373</v>
      </c>
      <c r="HC3" s="192" t="s">
        <v>1108</v>
      </c>
      <c r="HD3" s="379"/>
      <c r="HE3" s="379"/>
      <c r="HF3" s="379"/>
      <c r="HG3" s="379"/>
      <c r="HH3" s="379"/>
      <c r="HI3" s="379"/>
      <c r="HJ3" s="379"/>
      <c r="HK3" s="379"/>
      <c r="HL3" s="379"/>
      <c r="HM3" s="379"/>
      <c r="HN3" s="379"/>
      <c r="HO3" s="379"/>
      <c r="HP3" s="379"/>
      <c r="HQ3" s="379"/>
      <c r="HR3" s="379"/>
      <c r="HS3" s="379"/>
      <c r="HT3" s="379"/>
      <c r="HU3" s="379"/>
      <c r="HV3" s="379"/>
      <c r="HW3" s="379"/>
      <c r="HX3" s="379"/>
      <c r="HY3" s="379"/>
      <c r="HZ3" s="379"/>
      <c r="IA3" s="379"/>
      <c r="IB3" s="379"/>
      <c r="IC3" s="379"/>
      <c r="ID3" s="379"/>
      <c r="IE3" s="379"/>
      <c r="IF3" s="379"/>
      <c r="IG3" s="379"/>
      <c r="IH3" s="379"/>
      <c r="II3" s="379"/>
      <c r="IJ3" s="379"/>
      <c r="IK3" s="379"/>
      <c r="IL3" s="379"/>
      <c r="IM3" s="379"/>
      <c r="IN3" s="379"/>
      <c r="IO3" s="379"/>
      <c r="IP3" s="379"/>
      <c r="IQ3" s="379"/>
      <c r="IR3" s="379"/>
      <c r="IS3" s="379"/>
      <c r="IT3" s="379"/>
      <c r="IU3" s="379"/>
      <c r="IV3" s="379"/>
      <c r="IW3" s="379"/>
      <c r="IX3" s="379"/>
      <c r="IY3" s="379"/>
      <c r="IZ3" s="379"/>
      <c r="JA3" s="379"/>
      <c r="JB3" s="379"/>
      <c r="JC3" s="379"/>
      <c r="JD3" s="379"/>
      <c r="JE3" s="379"/>
      <c r="JF3" s="379"/>
      <c r="JG3" s="379"/>
      <c r="JH3" s="379"/>
      <c r="JI3" s="379"/>
      <c r="JJ3" s="379"/>
      <c r="JK3" s="379"/>
      <c r="JL3" s="379"/>
      <c r="JM3" s="379"/>
      <c r="JN3" s="379"/>
      <c r="JO3" s="379"/>
      <c r="JP3" s="379"/>
      <c r="JQ3" s="379"/>
      <c r="JR3" s="379"/>
      <c r="JS3" s="379"/>
      <c r="JT3" s="379"/>
      <c r="JU3" s="379"/>
      <c r="JV3" s="379"/>
      <c r="JW3" s="379"/>
      <c r="JX3" s="379"/>
      <c r="JY3" s="379"/>
      <c r="JZ3" s="379"/>
      <c r="KA3" s="379"/>
      <c r="KB3" s="379"/>
      <c r="KC3" s="379"/>
      <c r="KD3" s="379"/>
      <c r="KE3" s="379"/>
      <c r="KF3" s="379"/>
      <c r="KG3" s="379"/>
      <c r="KH3" s="379"/>
      <c r="KI3" s="379"/>
      <c r="KJ3" s="379"/>
      <c r="KK3" s="379"/>
      <c r="KL3" s="379"/>
      <c r="KM3" s="379"/>
      <c r="KN3" s="379"/>
      <c r="KO3" s="379"/>
      <c r="KP3" s="379"/>
      <c r="KQ3" s="379"/>
      <c r="KR3" s="379"/>
      <c r="KS3" s="379"/>
      <c r="KT3" s="379"/>
      <c r="KU3" s="379"/>
      <c r="KV3" s="379"/>
      <c r="KW3" s="379"/>
      <c r="KX3" s="379"/>
      <c r="KY3" s="379"/>
      <c r="KZ3" s="379"/>
      <c r="LA3" s="379"/>
      <c r="LB3" s="379"/>
      <c r="LC3" s="379"/>
      <c r="LD3" s="379"/>
      <c r="LE3" s="379"/>
      <c r="LF3" s="379"/>
      <c r="LG3" s="379"/>
      <c r="LH3" s="379"/>
      <c r="LI3" s="379"/>
    </row>
    <row r="4" spans="1:321" s="64" customFormat="1">
      <c r="A4" s="133" t="s">
        <v>695</v>
      </c>
      <c r="B4" s="160"/>
      <c r="C4" s="160"/>
      <c r="D4" s="160"/>
      <c r="E4" s="160"/>
      <c r="F4" s="160"/>
      <c r="G4" s="160"/>
      <c r="H4" s="160"/>
      <c r="I4" s="160"/>
      <c r="J4" s="160"/>
      <c r="K4" s="160"/>
      <c r="L4" s="160"/>
      <c r="M4" s="160"/>
      <c r="N4" s="160"/>
      <c r="O4" s="160"/>
      <c r="P4" s="160"/>
      <c r="Q4" s="160"/>
      <c r="R4" s="160"/>
      <c r="S4" s="160"/>
      <c r="T4" s="160"/>
      <c r="U4" s="160"/>
      <c r="V4" s="160"/>
      <c r="W4" s="160"/>
      <c r="X4" s="160"/>
      <c r="Y4" s="160"/>
      <c r="Z4" s="160"/>
      <c r="AA4" s="160"/>
      <c r="AB4" s="160"/>
      <c r="AC4" s="160"/>
      <c r="AD4" s="160"/>
      <c r="AE4" s="160"/>
      <c r="AF4" s="160"/>
      <c r="AG4" s="160"/>
      <c r="AH4" s="160"/>
      <c r="AI4" s="160"/>
      <c r="AJ4" s="160"/>
      <c r="AK4" s="160"/>
      <c r="AL4" s="160"/>
      <c r="AM4" s="160"/>
      <c r="AN4" s="160"/>
      <c r="AO4" s="160"/>
      <c r="AP4" s="160"/>
      <c r="AQ4" s="160"/>
      <c r="AR4" s="160"/>
      <c r="AS4" s="160"/>
      <c r="AT4" s="160"/>
      <c r="AU4" s="160"/>
      <c r="AV4" s="160"/>
      <c r="AW4" s="160"/>
      <c r="AX4" s="160"/>
      <c r="AY4" s="160"/>
      <c r="AZ4" s="160"/>
      <c r="BA4" s="160"/>
      <c r="BB4" s="160"/>
      <c r="BC4" s="160"/>
      <c r="BD4" s="160"/>
      <c r="BE4" s="160"/>
      <c r="BF4" s="160"/>
      <c r="BG4" s="160"/>
      <c r="BH4" s="160"/>
      <c r="BI4" s="160"/>
      <c r="BJ4" s="160"/>
      <c r="BK4" s="160"/>
      <c r="BL4" s="160"/>
      <c r="BM4" s="160"/>
      <c r="BN4" s="160"/>
      <c r="BO4" s="160"/>
      <c r="BP4" s="160"/>
      <c r="BQ4" s="160"/>
      <c r="BR4" s="160"/>
      <c r="BS4" s="160"/>
      <c r="BT4" s="160"/>
      <c r="BU4" s="160"/>
      <c r="BV4" s="160"/>
      <c r="BW4" s="160"/>
      <c r="BX4" s="160"/>
      <c r="BY4" s="160"/>
      <c r="BZ4" s="160"/>
      <c r="CA4" s="160"/>
      <c r="CB4" s="160"/>
      <c r="CC4" s="160"/>
      <c r="CD4" s="160"/>
      <c r="CE4" s="160"/>
      <c r="CF4" s="160"/>
      <c r="CG4" s="160"/>
      <c r="CH4" s="160"/>
      <c r="CI4" s="160"/>
      <c r="CJ4" s="160"/>
      <c r="CK4" s="160"/>
      <c r="CL4" s="160"/>
      <c r="CM4" s="160"/>
      <c r="CN4" s="160"/>
      <c r="CO4" s="160"/>
      <c r="CP4" s="160"/>
      <c r="CQ4" s="160"/>
      <c r="CR4" s="160"/>
      <c r="CS4" s="160"/>
      <c r="CT4" s="160"/>
      <c r="CU4" s="160"/>
      <c r="CV4" s="160"/>
      <c r="CW4" s="160"/>
      <c r="CX4" s="160"/>
      <c r="CY4" s="160"/>
      <c r="CZ4" s="160"/>
      <c r="DA4" s="160"/>
      <c r="DB4" s="160"/>
      <c r="DC4" s="160"/>
      <c r="DD4" s="160"/>
      <c r="DE4" s="160"/>
      <c r="DF4" s="160"/>
      <c r="DG4" s="160"/>
      <c r="DH4" s="160"/>
      <c r="DI4" s="160"/>
      <c r="DJ4" s="160"/>
      <c r="DK4" s="160"/>
      <c r="DL4" s="160"/>
      <c r="DM4" s="160"/>
      <c r="DN4" s="160"/>
      <c r="DO4" s="160"/>
      <c r="DP4" s="160"/>
      <c r="DQ4" s="160"/>
      <c r="DR4" s="160"/>
      <c r="DS4" s="160"/>
      <c r="DT4" s="160"/>
      <c r="DU4" s="160"/>
      <c r="DV4" s="160"/>
      <c r="DW4" s="160"/>
      <c r="DX4" s="160"/>
      <c r="DY4" s="160"/>
      <c r="DZ4" s="160"/>
      <c r="EA4" s="160"/>
      <c r="EB4" s="160"/>
      <c r="EC4" s="160"/>
      <c r="ED4" s="160"/>
      <c r="EE4" s="160"/>
      <c r="EF4" s="160"/>
      <c r="EG4" s="160"/>
      <c r="EH4" s="160"/>
      <c r="EI4" s="160"/>
      <c r="EJ4" s="160"/>
      <c r="EK4" s="160"/>
      <c r="EL4" s="160"/>
      <c r="EM4" s="160"/>
      <c r="EN4" s="160"/>
      <c r="EO4" s="160"/>
      <c r="EP4" s="160"/>
      <c r="EQ4" s="160"/>
      <c r="ER4" s="160"/>
      <c r="ES4" s="160"/>
      <c r="ET4" s="160"/>
      <c r="EU4" s="160"/>
      <c r="EV4" s="160"/>
      <c r="EW4" s="160"/>
      <c r="EX4" s="160"/>
      <c r="EY4" s="160"/>
      <c r="EZ4" s="160"/>
      <c r="FA4" s="160"/>
      <c r="FB4" s="160"/>
      <c r="FC4" s="160"/>
      <c r="FD4" s="160"/>
      <c r="FE4" s="160"/>
      <c r="FF4" s="160"/>
      <c r="FG4" s="160"/>
      <c r="FH4" s="160"/>
      <c r="FI4" s="160"/>
      <c r="FJ4" s="160"/>
      <c r="FK4" s="160"/>
      <c r="FL4" s="160"/>
      <c r="FM4" s="160"/>
      <c r="FN4" s="160"/>
      <c r="FO4" s="160"/>
      <c r="FP4" s="160"/>
      <c r="FQ4" s="160"/>
      <c r="FR4" s="160"/>
      <c r="FS4" s="160"/>
      <c r="FT4" s="160"/>
      <c r="FU4" s="160"/>
      <c r="FV4" s="160"/>
      <c r="FW4" s="160"/>
      <c r="FX4" s="160"/>
      <c r="FY4" s="160"/>
      <c r="FZ4" s="160"/>
      <c r="GA4" s="160"/>
      <c r="GB4" s="160"/>
      <c r="GC4" s="160"/>
      <c r="GD4" s="160"/>
      <c r="GE4" s="160"/>
      <c r="GF4" s="160"/>
      <c r="GG4" s="160"/>
      <c r="GH4" s="160"/>
      <c r="GI4" s="160"/>
      <c r="GJ4" s="160"/>
      <c r="GK4" s="160"/>
      <c r="GL4" s="160"/>
      <c r="GM4" s="160"/>
      <c r="GN4" s="160"/>
      <c r="GO4" s="160"/>
      <c r="GP4" s="160"/>
      <c r="GQ4" s="160"/>
      <c r="GR4" s="160"/>
      <c r="GS4" s="160"/>
      <c r="GT4" s="160"/>
      <c r="GU4" s="160"/>
      <c r="GV4" s="160"/>
      <c r="GW4" s="160"/>
      <c r="GX4" s="160"/>
      <c r="GY4" s="160"/>
      <c r="GZ4" s="160"/>
      <c r="HA4" s="160"/>
      <c r="HB4" s="160"/>
      <c r="HC4" s="160"/>
      <c r="HD4" s="171"/>
      <c r="HE4" s="173"/>
      <c r="HF4" s="173"/>
      <c r="HG4" s="173"/>
      <c r="HH4" s="173"/>
      <c r="HI4" s="173"/>
      <c r="HJ4" s="173"/>
      <c r="HK4" s="173"/>
      <c r="HL4" s="173"/>
      <c r="HM4" s="173"/>
      <c r="HN4" s="173"/>
      <c r="HO4"/>
      <c r="HP4"/>
      <c r="HQ4"/>
      <c r="HR4"/>
      <c r="HS4"/>
      <c r="HT4"/>
      <c r="HU4"/>
      <c r="HV4"/>
      <c r="HW4"/>
      <c r="HX4" s="173"/>
      <c r="HY4"/>
      <c r="HZ4"/>
      <c r="IA4"/>
      <c r="IB4"/>
      <c r="IC4"/>
      <c r="ID4"/>
      <c r="IE4"/>
      <c r="IF4"/>
      <c r="IG4"/>
      <c r="IH4" s="173"/>
      <c r="II4"/>
      <c r="IJ4"/>
      <c r="IK4"/>
      <c r="IL4"/>
      <c r="IM4"/>
      <c r="IN4"/>
      <c r="IO4"/>
      <c r="IP4"/>
      <c r="IQ4"/>
      <c r="IR4" s="173"/>
      <c r="IS4"/>
      <c r="IT4"/>
      <c r="IU4"/>
      <c r="IV4"/>
      <c r="IW4"/>
      <c r="IX4"/>
      <c r="IY4"/>
      <c r="IZ4"/>
      <c r="JA4"/>
      <c r="JB4" s="173"/>
      <c r="JC4"/>
      <c r="JD4"/>
      <c r="JE4"/>
      <c r="JF4"/>
      <c r="JG4"/>
      <c r="JH4"/>
      <c r="JI4"/>
      <c r="JJ4"/>
      <c r="JK4"/>
      <c r="JL4" s="173"/>
      <c r="JM4"/>
      <c r="JN4"/>
      <c r="JO4"/>
      <c r="JP4"/>
      <c r="JQ4"/>
      <c r="JR4"/>
      <c r="JS4"/>
      <c r="JT4"/>
      <c r="JU4"/>
    </row>
    <row r="5" spans="1:321" s="64" customFormat="1">
      <c r="A5" s="133" t="s">
        <v>696</v>
      </c>
      <c r="B5" s="231">
        <v>3724538</v>
      </c>
      <c r="C5" s="231">
        <v>16284680</v>
      </c>
      <c r="D5" s="231">
        <v>4616403</v>
      </c>
      <c r="E5" s="231">
        <v>1515346</v>
      </c>
      <c r="F5" s="231">
        <v>716472</v>
      </c>
      <c r="G5" s="231">
        <v>193097</v>
      </c>
      <c r="H5" s="231">
        <v>146654</v>
      </c>
      <c r="I5" s="231">
        <v>182613</v>
      </c>
      <c r="J5" s="231">
        <v>661192</v>
      </c>
      <c r="K5" s="231">
        <v>28040995</v>
      </c>
      <c r="L5" s="231">
        <v>3769602</v>
      </c>
      <c r="M5" s="231">
        <v>17414605</v>
      </c>
      <c r="N5" s="231">
        <v>3975536</v>
      </c>
      <c r="O5" s="231">
        <v>1425572</v>
      </c>
      <c r="P5" s="231">
        <v>703595</v>
      </c>
      <c r="Q5" s="231">
        <v>121428</v>
      </c>
      <c r="R5" s="231">
        <v>145711</v>
      </c>
      <c r="S5" s="231">
        <v>178940</v>
      </c>
      <c r="T5" s="231">
        <v>722999</v>
      </c>
      <c r="U5" s="231">
        <v>28457988</v>
      </c>
      <c r="V5" s="231">
        <v>3535213</v>
      </c>
      <c r="W5" s="231">
        <v>17919703</v>
      </c>
      <c r="X5" s="231">
        <v>3558842</v>
      </c>
      <c r="Y5" s="231">
        <v>1358697</v>
      </c>
      <c r="Z5" s="231">
        <v>507375</v>
      </c>
      <c r="AA5" s="231">
        <v>182539</v>
      </c>
      <c r="AB5" s="231">
        <v>237350</v>
      </c>
      <c r="AC5" s="231">
        <v>333146</v>
      </c>
      <c r="AD5" s="231">
        <v>663057</v>
      </c>
      <c r="AE5" s="231">
        <v>28295922</v>
      </c>
      <c r="AF5" s="231">
        <v>3474903</v>
      </c>
      <c r="AG5" s="231">
        <v>19332344</v>
      </c>
      <c r="AH5" s="231">
        <v>3149437</v>
      </c>
      <c r="AI5" s="231">
        <v>1260172</v>
      </c>
      <c r="AJ5" s="231">
        <v>756599</v>
      </c>
      <c r="AK5" s="231">
        <v>222085</v>
      </c>
      <c r="AL5" s="231">
        <v>130216</v>
      </c>
      <c r="AM5" s="231">
        <v>195727</v>
      </c>
      <c r="AN5" s="231">
        <v>1004225</v>
      </c>
      <c r="AO5" s="231">
        <v>29525708</v>
      </c>
      <c r="AP5" s="231">
        <v>3313932</v>
      </c>
      <c r="AQ5" s="231">
        <v>19710455</v>
      </c>
      <c r="AR5" s="231">
        <v>3140694</v>
      </c>
      <c r="AS5" s="231">
        <v>1157019</v>
      </c>
      <c r="AT5" s="231">
        <v>770069</v>
      </c>
      <c r="AU5" s="231">
        <v>288736</v>
      </c>
      <c r="AV5" s="231">
        <v>80080</v>
      </c>
      <c r="AW5" s="231">
        <v>181190</v>
      </c>
      <c r="AX5" s="231">
        <v>850740</v>
      </c>
      <c r="AY5" s="231">
        <v>29492915</v>
      </c>
      <c r="AZ5" s="231">
        <v>3358607</v>
      </c>
      <c r="BA5" s="231">
        <v>19900953</v>
      </c>
      <c r="BB5" s="231">
        <v>3361455</v>
      </c>
      <c r="BC5" s="231">
        <v>1101304</v>
      </c>
      <c r="BD5" s="231">
        <v>772899</v>
      </c>
      <c r="BE5" s="231">
        <v>390358</v>
      </c>
      <c r="BF5" s="231">
        <v>156743</v>
      </c>
      <c r="BG5" s="231">
        <v>172631</v>
      </c>
      <c r="BH5" s="231">
        <v>819743</v>
      </c>
      <c r="BI5" s="231">
        <v>30034693</v>
      </c>
      <c r="BJ5" s="231">
        <v>3213364</v>
      </c>
      <c r="BK5" s="231">
        <v>20128652</v>
      </c>
      <c r="BL5" s="231">
        <v>3581364</v>
      </c>
      <c r="BM5" s="231">
        <v>1114451</v>
      </c>
      <c r="BN5" s="231">
        <v>892861</v>
      </c>
      <c r="BO5" s="231">
        <v>541287</v>
      </c>
      <c r="BP5" s="231">
        <v>153859</v>
      </c>
      <c r="BQ5" s="231">
        <v>204304</v>
      </c>
      <c r="BR5" s="231">
        <v>958812</v>
      </c>
      <c r="BS5" s="231">
        <v>30788954</v>
      </c>
      <c r="BT5" s="231">
        <v>4038765</v>
      </c>
      <c r="BU5" s="231">
        <v>20044002</v>
      </c>
      <c r="BV5" s="231">
        <v>3362543</v>
      </c>
      <c r="BW5" s="231">
        <v>2130811</v>
      </c>
      <c r="BX5" s="231">
        <v>1383757</v>
      </c>
      <c r="BY5" s="231">
        <v>577212</v>
      </c>
      <c r="BZ5" s="231">
        <v>290203</v>
      </c>
      <c r="CA5" s="231">
        <v>232497</v>
      </c>
      <c r="CB5" s="231">
        <v>1113330</v>
      </c>
      <c r="CC5" s="231">
        <v>33173120</v>
      </c>
      <c r="CD5" s="231">
        <v>3982515</v>
      </c>
      <c r="CE5" s="231">
        <v>18671876</v>
      </c>
      <c r="CF5" s="231">
        <v>5200535</v>
      </c>
      <c r="CG5" s="231">
        <v>1992197</v>
      </c>
      <c r="CH5" s="231">
        <v>1216742</v>
      </c>
      <c r="CI5" s="231">
        <v>612885</v>
      </c>
      <c r="CJ5" s="231">
        <v>337587</v>
      </c>
      <c r="CK5" s="231">
        <v>271913</v>
      </c>
      <c r="CL5" s="231">
        <v>1132121</v>
      </c>
      <c r="CM5" s="231">
        <v>33418371</v>
      </c>
      <c r="CN5" s="231">
        <v>4039762</v>
      </c>
      <c r="CO5" s="231">
        <v>17030599</v>
      </c>
      <c r="CP5" s="231">
        <v>6836435</v>
      </c>
      <c r="CQ5" s="231">
        <v>1820621</v>
      </c>
      <c r="CR5" s="231">
        <v>1189522</v>
      </c>
      <c r="CS5" s="231">
        <v>586236</v>
      </c>
      <c r="CT5" s="231">
        <v>426357</v>
      </c>
      <c r="CU5" s="231">
        <v>296580</v>
      </c>
      <c r="CV5" s="231">
        <v>1104617</v>
      </c>
      <c r="CW5" s="231">
        <v>33330729</v>
      </c>
      <c r="CX5" s="231">
        <v>4218063</v>
      </c>
      <c r="CY5" s="231">
        <v>17479369</v>
      </c>
      <c r="CZ5" s="231">
        <v>6681208</v>
      </c>
      <c r="DA5" s="231">
        <v>1899570</v>
      </c>
      <c r="DB5" s="231">
        <v>1089856</v>
      </c>
      <c r="DC5" s="231">
        <v>349027</v>
      </c>
      <c r="DD5" s="231">
        <v>238122</v>
      </c>
      <c r="DE5" s="231">
        <v>427238</v>
      </c>
      <c r="DF5" s="231">
        <v>1174452</v>
      </c>
      <c r="DG5" s="231">
        <v>33556905</v>
      </c>
      <c r="DH5" s="231">
        <v>4154110</v>
      </c>
      <c r="DI5" s="231">
        <v>19548635</v>
      </c>
      <c r="DJ5" s="231">
        <v>6311127</v>
      </c>
      <c r="DK5" s="231">
        <v>1933630</v>
      </c>
      <c r="DL5" s="231">
        <v>944057</v>
      </c>
      <c r="DM5" s="231">
        <v>388519</v>
      </c>
      <c r="DN5" s="231">
        <v>229761</v>
      </c>
      <c r="DO5" s="231">
        <v>384392</v>
      </c>
      <c r="DP5" s="231">
        <v>1117618</v>
      </c>
      <c r="DQ5" s="231">
        <v>35011849</v>
      </c>
      <c r="DR5" s="231">
        <v>4219776</v>
      </c>
      <c r="DS5" s="231">
        <v>17436988</v>
      </c>
      <c r="DT5" s="231">
        <v>8527280</v>
      </c>
      <c r="DU5" s="231">
        <v>1822887</v>
      </c>
      <c r="DV5" s="231">
        <v>942135</v>
      </c>
      <c r="DW5" s="231">
        <v>359310</v>
      </c>
      <c r="DX5" s="231">
        <v>206072</v>
      </c>
      <c r="DY5" s="231">
        <v>349505</v>
      </c>
      <c r="DZ5" s="231">
        <v>1154451</v>
      </c>
      <c r="EA5" s="231">
        <v>35018404</v>
      </c>
      <c r="EB5" s="231">
        <v>4195280</v>
      </c>
      <c r="EC5" s="231">
        <v>18496723</v>
      </c>
      <c r="ED5" s="231">
        <v>6953851</v>
      </c>
      <c r="EE5" s="231">
        <v>1465152</v>
      </c>
      <c r="EF5" s="231">
        <v>919773</v>
      </c>
      <c r="EG5" s="231">
        <v>274887</v>
      </c>
      <c r="EH5" s="231">
        <v>223372</v>
      </c>
      <c r="EI5" s="231">
        <v>81894</v>
      </c>
      <c r="EJ5" s="231">
        <v>1019811</v>
      </c>
      <c r="EK5" s="231">
        <v>33630743</v>
      </c>
      <c r="EL5" s="231">
        <v>4709760</v>
      </c>
      <c r="EM5" s="231">
        <v>17399115</v>
      </c>
      <c r="EN5" s="231">
        <v>8303680</v>
      </c>
      <c r="EO5" s="231">
        <v>1418685</v>
      </c>
      <c r="EP5" s="231">
        <v>829518</v>
      </c>
      <c r="EQ5" s="231">
        <v>346556</v>
      </c>
      <c r="ER5" s="231">
        <v>243098</v>
      </c>
      <c r="ES5" s="231">
        <v>149776</v>
      </c>
      <c r="ET5" s="231">
        <v>930290</v>
      </c>
      <c r="EU5" s="231">
        <v>34330478</v>
      </c>
      <c r="EV5" s="231">
        <v>5139019</v>
      </c>
      <c r="EW5" s="231">
        <v>18933743</v>
      </c>
      <c r="EX5" s="231">
        <v>7781165</v>
      </c>
      <c r="EY5" s="231">
        <v>1670477</v>
      </c>
      <c r="EZ5" s="231">
        <v>756732</v>
      </c>
      <c r="FA5" s="231">
        <v>255631</v>
      </c>
      <c r="FB5" s="231">
        <v>176025</v>
      </c>
      <c r="FC5" s="231">
        <v>322986</v>
      </c>
      <c r="FD5" s="231">
        <v>1130280</v>
      </c>
      <c r="FE5" s="231">
        <v>36166058</v>
      </c>
      <c r="FF5" s="231">
        <v>4906103</v>
      </c>
      <c r="FG5" s="231">
        <v>18536300</v>
      </c>
      <c r="FH5" s="231">
        <v>7786149</v>
      </c>
      <c r="FI5" s="231">
        <v>1514787</v>
      </c>
      <c r="FJ5" s="231">
        <v>704300</v>
      </c>
      <c r="FK5" s="231">
        <v>222336</v>
      </c>
      <c r="FL5" s="231">
        <v>127743</v>
      </c>
      <c r="FM5" s="231">
        <v>239408</v>
      </c>
      <c r="FN5" s="231">
        <v>1107246</v>
      </c>
      <c r="FO5" s="231">
        <v>35144372</v>
      </c>
      <c r="FP5" s="231">
        <v>4114722</v>
      </c>
      <c r="FQ5" s="231">
        <v>19038314</v>
      </c>
      <c r="FR5" s="231">
        <v>8159409</v>
      </c>
      <c r="FS5" s="231">
        <v>1304670</v>
      </c>
      <c r="FT5" s="231">
        <v>611580</v>
      </c>
      <c r="FU5" s="231">
        <v>184909</v>
      </c>
      <c r="FV5" s="231">
        <v>238492</v>
      </c>
      <c r="FW5" s="231">
        <v>308136</v>
      </c>
      <c r="FX5" s="231">
        <v>1108088</v>
      </c>
      <c r="FY5" s="231">
        <v>35068320</v>
      </c>
      <c r="FZ5" s="231">
        <v>4215870</v>
      </c>
      <c r="GA5" s="231">
        <v>20846838</v>
      </c>
      <c r="GB5" s="231">
        <v>8437855</v>
      </c>
      <c r="GC5" s="231">
        <v>1323352</v>
      </c>
      <c r="GD5" s="231">
        <v>556769</v>
      </c>
      <c r="GE5" s="231">
        <v>156562</v>
      </c>
      <c r="GF5" s="231">
        <v>113460</v>
      </c>
      <c r="GG5" s="231">
        <v>376329</v>
      </c>
      <c r="GH5" s="231">
        <v>1143652</v>
      </c>
      <c r="GI5" s="231">
        <v>37170687</v>
      </c>
      <c r="GJ5" s="231">
        <v>4886142</v>
      </c>
      <c r="GK5" s="231">
        <v>28069899</v>
      </c>
      <c r="GL5" s="231">
        <v>3036624</v>
      </c>
      <c r="GM5" s="231">
        <v>1281529</v>
      </c>
      <c r="GN5" s="231">
        <v>599321</v>
      </c>
      <c r="GO5" s="231">
        <v>138733</v>
      </c>
      <c r="GP5" s="231">
        <v>139490</v>
      </c>
      <c r="GQ5" s="231">
        <v>346247</v>
      </c>
      <c r="GR5" s="231">
        <v>1148410</v>
      </c>
      <c r="GS5" s="231">
        <v>39646395</v>
      </c>
      <c r="GT5" s="231">
        <v>4935356</v>
      </c>
      <c r="GU5" s="231">
        <v>29510035</v>
      </c>
      <c r="GV5" s="231">
        <v>2792030</v>
      </c>
      <c r="GW5" s="231">
        <v>1153713</v>
      </c>
      <c r="GX5" s="231">
        <v>701905</v>
      </c>
      <c r="GY5" s="231">
        <v>98344</v>
      </c>
      <c r="GZ5" s="231">
        <v>86190</v>
      </c>
      <c r="HA5" s="231">
        <v>366603</v>
      </c>
      <c r="HB5" s="231">
        <v>1116961</v>
      </c>
      <c r="HC5" s="231">
        <v>40761137</v>
      </c>
      <c r="HD5" s="231">
        <v>5210942</v>
      </c>
      <c r="HE5" s="231">
        <v>31538282</v>
      </c>
      <c r="HF5" s="231">
        <v>2780898</v>
      </c>
      <c r="HG5" s="231">
        <v>1121371</v>
      </c>
      <c r="HH5" s="231">
        <v>669237</v>
      </c>
      <c r="HI5" s="231">
        <v>124613</v>
      </c>
      <c r="HJ5" s="231">
        <v>140341</v>
      </c>
      <c r="HK5" s="231">
        <v>284468</v>
      </c>
      <c r="HL5" s="231">
        <v>1057471</v>
      </c>
      <c r="HM5" s="231">
        <v>42927623</v>
      </c>
      <c r="HN5" s="231">
        <v>6172487</v>
      </c>
      <c r="HO5" s="231">
        <v>34567588</v>
      </c>
      <c r="HP5" s="231">
        <v>2130341</v>
      </c>
      <c r="HQ5" s="231">
        <v>794072</v>
      </c>
      <c r="HR5" s="231">
        <v>576053</v>
      </c>
      <c r="HS5" s="231">
        <v>117792</v>
      </c>
      <c r="HT5" s="231">
        <v>115447</v>
      </c>
      <c r="HU5" s="231">
        <v>265547</v>
      </c>
      <c r="HV5" s="231">
        <v>976288</v>
      </c>
      <c r="HW5" s="231">
        <v>45715615</v>
      </c>
      <c r="HX5" s="231">
        <v>6326830</v>
      </c>
      <c r="HY5" s="231">
        <v>35980684</v>
      </c>
      <c r="HZ5" s="231">
        <v>2214459</v>
      </c>
      <c r="IA5" s="231">
        <v>877734</v>
      </c>
      <c r="IB5" s="231">
        <v>590345</v>
      </c>
      <c r="IC5" s="231">
        <v>96560</v>
      </c>
      <c r="ID5" s="231">
        <v>148397</v>
      </c>
      <c r="IE5" s="231">
        <v>259997</v>
      </c>
      <c r="IF5" s="231">
        <v>985778</v>
      </c>
      <c r="IG5" s="231">
        <v>47480784</v>
      </c>
      <c r="IH5" s="229">
        <v>6492448</v>
      </c>
      <c r="II5" s="229">
        <v>36610165</v>
      </c>
      <c r="IJ5" s="229">
        <v>2287756</v>
      </c>
      <c r="IK5" s="229">
        <v>634579</v>
      </c>
      <c r="IL5" s="229">
        <v>586681</v>
      </c>
      <c r="IM5" s="229">
        <v>179723</v>
      </c>
      <c r="IN5" s="229">
        <v>272405</v>
      </c>
      <c r="IO5" s="229">
        <v>151459</v>
      </c>
      <c r="IP5" s="229">
        <v>914011</v>
      </c>
      <c r="IQ5" s="229">
        <v>48129227</v>
      </c>
      <c r="IR5" s="231">
        <v>7039749</v>
      </c>
      <c r="IS5" s="231">
        <v>36806618</v>
      </c>
      <c r="IT5" s="231">
        <v>2305519</v>
      </c>
      <c r="IU5" s="231">
        <v>922536</v>
      </c>
      <c r="IV5" s="231">
        <v>475933</v>
      </c>
      <c r="IW5" s="231">
        <v>353471</v>
      </c>
      <c r="IX5" s="231">
        <v>144255</v>
      </c>
      <c r="IY5" s="231">
        <v>238965</v>
      </c>
      <c r="IZ5" s="231">
        <v>842770</v>
      </c>
      <c r="JA5" s="231">
        <v>49129816</v>
      </c>
      <c r="JB5" s="231">
        <v>7109846</v>
      </c>
      <c r="JC5" s="231">
        <v>37696115</v>
      </c>
      <c r="JD5" s="231">
        <v>2281682</v>
      </c>
      <c r="JE5" s="231">
        <v>1032301</v>
      </c>
      <c r="JF5" s="231">
        <v>421459</v>
      </c>
      <c r="JG5" s="231">
        <v>374695</v>
      </c>
      <c r="JH5" s="231">
        <v>106895</v>
      </c>
      <c r="JI5" s="231">
        <v>244770</v>
      </c>
      <c r="JJ5" s="231">
        <v>877529</v>
      </c>
      <c r="JK5" s="231">
        <v>50145292</v>
      </c>
      <c r="JL5" s="231">
        <v>7244327</v>
      </c>
      <c r="JM5" s="231">
        <v>39698202</v>
      </c>
      <c r="JN5" s="231">
        <v>2111947</v>
      </c>
      <c r="JO5" s="231">
        <v>566468</v>
      </c>
      <c r="JP5" s="231">
        <v>440036</v>
      </c>
      <c r="JQ5" s="231">
        <v>330053</v>
      </c>
      <c r="JR5" s="231">
        <v>115237</v>
      </c>
      <c r="JS5" s="231">
        <v>287694</v>
      </c>
      <c r="JT5" s="231">
        <v>770248</v>
      </c>
      <c r="JU5" s="231">
        <v>51564212</v>
      </c>
      <c r="JV5" s="231">
        <v>7346976</v>
      </c>
      <c r="JW5" s="231">
        <v>39445309</v>
      </c>
      <c r="JX5" s="231">
        <v>2068677</v>
      </c>
      <c r="JY5" s="231">
        <v>583490</v>
      </c>
      <c r="JZ5" s="231">
        <v>360253</v>
      </c>
      <c r="KA5" s="231">
        <v>269588</v>
      </c>
      <c r="KB5" s="231">
        <v>161425</v>
      </c>
      <c r="KC5" s="231">
        <v>233424</v>
      </c>
      <c r="KD5" s="231">
        <v>788308</v>
      </c>
      <c r="KE5" s="231">
        <v>51257450</v>
      </c>
      <c r="KF5" s="231">
        <v>7605819</v>
      </c>
      <c r="KG5" s="231">
        <v>40683091</v>
      </c>
      <c r="KH5" s="231">
        <v>1917117</v>
      </c>
      <c r="KI5" s="231">
        <v>531884</v>
      </c>
      <c r="KJ5" s="231">
        <v>416437</v>
      </c>
      <c r="KK5" s="231">
        <v>226232</v>
      </c>
      <c r="KL5" s="231">
        <v>176760</v>
      </c>
      <c r="KM5" s="231">
        <v>273843</v>
      </c>
      <c r="KN5" s="231">
        <v>685144</v>
      </c>
      <c r="KO5" s="231">
        <v>52516327</v>
      </c>
      <c r="KP5" s="231">
        <v>7907099</v>
      </c>
      <c r="KQ5" s="231">
        <v>42892629</v>
      </c>
      <c r="KR5" s="231">
        <v>2181255</v>
      </c>
      <c r="KS5" s="231">
        <v>627341</v>
      </c>
      <c r="KT5" s="231">
        <v>603701</v>
      </c>
      <c r="KU5" s="231">
        <v>229026</v>
      </c>
      <c r="KV5" s="231">
        <v>219442</v>
      </c>
      <c r="KW5" s="231">
        <v>173158</v>
      </c>
      <c r="KX5" s="231">
        <v>754194</v>
      </c>
      <c r="KY5" s="231">
        <v>55587845</v>
      </c>
      <c r="KZ5" s="231">
        <v>8798808</v>
      </c>
      <c r="LA5" s="231">
        <v>44703553</v>
      </c>
      <c r="LB5" s="231">
        <v>2723051</v>
      </c>
      <c r="LC5" s="231">
        <v>817328</v>
      </c>
      <c r="LD5" s="231">
        <v>1316237</v>
      </c>
      <c r="LE5" s="231">
        <v>182680</v>
      </c>
      <c r="LF5" s="231">
        <v>152151</v>
      </c>
      <c r="LG5" s="231">
        <v>209113</v>
      </c>
      <c r="LH5" s="231">
        <v>700977</v>
      </c>
      <c r="LI5" s="231">
        <v>59603898</v>
      </c>
    </row>
    <row r="6" spans="1:321" s="38" customFormat="1">
      <c r="A6" s="134" t="s">
        <v>697</v>
      </c>
      <c r="B6" s="229">
        <v>118888</v>
      </c>
      <c r="C6" s="229">
        <v>1465316</v>
      </c>
      <c r="D6" s="229">
        <v>392433</v>
      </c>
      <c r="E6" s="229">
        <v>127708</v>
      </c>
      <c r="F6" s="229">
        <v>60773</v>
      </c>
      <c r="G6" s="229">
        <v>8159</v>
      </c>
      <c r="H6" s="229">
        <v>6702</v>
      </c>
      <c r="I6" s="229">
        <v>19458</v>
      </c>
      <c r="J6" s="229">
        <v>21760</v>
      </c>
      <c r="K6" s="229">
        <v>2221197</v>
      </c>
      <c r="L6" s="229">
        <v>143261</v>
      </c>
      <c r="M6" s="229">
        <v>1498378</v>
      </c>
      <c r="N6" s="229">
        <v>368397</v>
      </c>
      <c r="O6" s="229">
        <v>95655</v>
      </c>
      <c r="P6" s="229">
        <v>40681</v>
      </c>
      <c r="Q6" s="229">
        <v>5323</v>
      </c>
      <c r="R6" s="229">
        <v>9001</v>
      </c>
      <c r="S6" s="229">
        <v>16003</v>
      </c>
      <c r="T6" s="229">
        <v>22540</v>
      </c>
      <c r="U6" s="229">
        <v>2199239</v>
      </c>
      <c r="V6" s="229">
        <v>111862</v>
      </c>
      <c r="W6" s="229">
        <v>1518120</v>
      </c>
      <c r="X6" s="229">
        <v>322889</v>
      </c>
      <c r="Y6" s="229">
        <v>114602</v>
      </c>
      <c r="Z6" s="229">
        <v>40841</v>
      </c>
      <c r="AA6" s="229">
        <v>7764</v>
      </c>
      <c r="AB6" s="229">
        <v>3126</v>
      </c>
      <c r="AC6" s="229">
        <v>4743</v>
      </c>
      <c r="AD6" s="229">
        <v>21188</v>
      </c>
      <c r="AE6" s="229">
        <v>2145135</v>
      </c>
      <c r="AF6" s="229">
        <v>138410</v>
      </c>
      <c r="AG6" s="229">
        <v>1464985</v>
      </c>
      <c r="AH6" s="229">
        <v>288078</v>
      </c>
      <c r="AI6" s="229">
        <v>96422</v>
      </c>
      <c r="AJ6" s="229">
        <v>44679</v>
      </c>
      <c r="AK6" s="229">
        <v>10103</v>
      </c>
      <c r="AL6" s="229">
        <v>4843</v>
      </c>
      <c r="AM6" s="229">
        <v>4105</v>
      </c>
      <c r="AN6" s="229">
        <v>24497</v>
      </c>
      <c r="AO6" s="229">
        <v>2076122</v>
      </c>
      <c r="AP6" s="229">
        <v>142633</v>
      </c>
      <c r="AQ6" s="229">
        <v>1569824</v>
      </c>
      <c r="AR6" s="229">
        <v>329784</v>
      </c>
      <c r="AS6" s="229">
        <v>96220</v>
      </c>
      <c r="AT6" s="229">
        <v>45008</v>
      </c>
      <c r="AU6" s="229">
        <v>20242</v>
      </c>
      <c r="AV6" s="229">
        <v>4529</v>
      </c>
      <c r="AW6" s="229">
        <v>20632</v>
      </c>
      <c r="AX6" s="229">
        <v>40602</v>
      </c>
      <c r="AY6" s="229">
        <v>2269474</v>
      </c>
      <c r="AZ6" s="229">
        <v>193095</v>
      </c>
      <c r="BA6" s="229">
        <v>1635215</v>
      </c>
      <c r="BB6" s="229">
        <v>388533</v>
      </c>
      <c r="BC6" s="229">
        <v>122076</v>
      </c>
      <c r="BD6" s="229">
        <v>40241</v>
      </c>
      <c r="BE6" s="229">
        <v>36609</v>
      </c>
      <c r="BF6" s="229">
        <v>5869</v>
      </c>
      <c r="BG6" s="229">
        <v>31525</v>
      </c>
      <c r="BH6" s="229">
        <v>33272</v>
      </c>
      <c r="BI6" s="229">
        <v>2486435</v>
      </c>
      <c r="BJ6" s="229">
        <v>107518</v>
      </c>
      <c r="BK6" s="229">
        <v>1637619</v>
      </c>
      <c r="BL6" s="229">
        <v>352700</v>
      </c>
      <c r="BM6" s="229">
        <v>102049</v>
      </c>
      <c r="BN6" s="229">
        <v>63294</v>
      </c>
      <c r="BO6" s="229">
        <v>23478</v>
      </c>
      <c r="BP6" s="229">
        <v>6247</v>
      </c>
      <c r="BQ6" s="229">
        <v>4418</v>
      </c>
      <c r="BR6" s="229">
        <v>24914</v>
      </c>
      <c r="BS6" s="229">
        <v>2322237</v>
      </c>
      <c r="BT6" s="229">
        <v>86640</v>
      </c>
      <c r="BU6" s="229">
        <v>1521850</v>
      </c>
      <c r="BV6" s="229">
        <v>364122</v>
      </c>
      <c r="BW6" s="229">
        <v>169616</v>
      </c>
      <c r="BX6" s="229">
        <v>107257</v>
      </c>
      <c r="BY6" s="229">
        <v>68786</v>
      </c>
      <c r="BZ6" s="229">
        <v>14563</v>
      </c>
      <c r="CA6" s="229">
        <v>18080</v>
      </c>
      <c r="CB6" s="229">
        <v>34475</v>
      </c>
      <c r="CC6" s="229">
        <v>2385389</v>
      </c>
      <c r="CD6" s="229">
        <v>97436</v>
      </c>
      <c r="CE6" s="229">
        <v>1474903</v>
      </c>
      <c r="CF6" s="229">
        <v>547004</v>
      </c>
      <c r="CG6" s="229">
        <v>186435</v>
      </c>
      <c r="CH6" s="229">
        <v>84861</v>
      </c>
      <c r="CI6" s="229">
        <v>42205</v>
      </c>
      <c r="CJ6" s="229">
        <v>13518</v>
      </c>
      <c r="CK6" s="229">
        <v>36309</v>
      </c>
      <c r="CL6" s="229">
        <v>26379</v>
      </c>
      <c r="CM6" s="229">
        <v>2509050</v>
      </c>
      <c r="CN6" s="229">
        <v>114609</v>
      </c>
      <c r="CO6" s="229">
        <v>1475575</v>
      </c>
      <c r="CP6" s="229">
        <v>629850</v>
      </c>
      <c r="CQ6" s="229">
        <v>167683</v>
      </c>
      <c r="CR6" s="229">
        <v>82493</v>
      </c>
      <c r="CS6" s="229">
        <v>57783</v>
      </c>
      <c r="CT6" s="229">
        <v>59255</v>
      </c>
      <c r="CU6" s="229">
        <v>11269</v>
      </c>
      <c r="CV6" s="229">
        <v>30878</v>
      </c>
      <c r="CW6" s="229">
        <v>2629395</v>
      </c>
      <c r="CX6" s="229">
        <v>98263</v>
      </c>
      <c r="CY6" s="229">
        <v>1444130</v>
      </c>
      <c r="CZ6" s="229">
        <v>610302</v>
      </c>
      <c r="DA6" s="229">
        <v>171697</v>
      </c>
      <c r="DB6" s="229">
        <v>73537</v>
      </c>
      <c r="DC6" s="229">
        <v>27068</v>
      </c>
      <c r="DD6" s="229">
        <v>17167</v>
      </c>
      <c r="DE6" s="229">
        <v>9016</v>
      </c>
      <c r="DF6" s="229">
        <v>28987</v>
      </c>
      <c r="DG6" s="229">
        <v>2480167</v>
      </c>
      <c r="DH6" s="229">
        <v>106564</v>
      </c>
      <c r="DI6" s="229">
        <v>1532146</v>
      </c>
      <c r="DJ6" s="229">
        <v>555804</v>
      </c>
      <c r="DK6" s="229">
        <v>170773</v>
      </c>
      <c r="DL6" s="229">
        <v>78232</v>
      </c>
      <c r="DM6" s="229">
        <v>33950</v>
      </c>
      <c r="DN6" s="229">
        <v>12079</v>
      </c>
      <c r="DO6" s="229">
        <v>6701</v>
      </c>
      <c r="DP6" s="229">
        <v>30011</v>
      </c>
      <c r="DQ6" s="229">
        <v>2526260</v>
      </c>
      <c r="DR6" s="229">
        <v>117263</v>
      </c>
      <c r="DS6" s="229">
        <v>1482542</v>
      </c>
      <c r="DT6" s="229">
        <v>587962</v>
      </c>
      <c r="DU6" s="229">
        <v>162622</v>
      </c>
      <c r="DV6" s="229">
        <v>69657</v>
      </c>
      <c r="DW6" s="229">
        <v>40217</v>
      </c>
      <c r="DX6" s="229">
        <v>13397</v>
      </c>
      <c r="DY6" s="229">
        <v>30444</v>
      </c>
      <c r="DZ6" s="229">
        <v>37638</v>
      </c>
      <c r="EA6" s="229">
        <v>2541742</v>
      </c>
      <c r="EB6" s="229">
        <v>155968</v>
      </c>
      <c r="EC6" s="229">
        <v>1492743</v>
      </c>
      <c r="ED6" s="229">
        <v>508935</v>
      </c>
      <c r="EE6" s="229">
        <v>161296</v>
      </c>
      <c r="EF6" s="229">
        <v>62543</v>
      </c>
      <c r="EG6" s="229">
        <v>44976</v>
      </c>
      <c r="EH6" s="229">
        <v>17286</v>
      </c>
      <c r="EI6" s="229">
        <v>16588</v>
      </c>
      <c r="EJ6" s="229">
        <v>59719</v>
      </c>
      <c r="EK6" s="229">
        <v>2520054</v>
      </c>
      <c r="EL6" s="229">
        <v>99159</v>
      </c>
      <c r="EM6" s="229">
        <v>1216346</v>
      </c>
      <c r="EN6" s="229">
        <v>571631</v>
      </c>
      <c r="EO6" s="229">
        <v>129875</v>
      </c>
      <c r="EP6" s="229">
        <v>63128</v>
      </c>
      <c r="EQ6" s="229">
        <v>23467</v>
      </c>
      <c r="ER6" s="229">
        <v>10377</v>
      </c>
      <c r="ES6" s="229">
        <v>15164</v>
      </c>
      <c r="ET6" s="229">
        <v>30531</v>
      </c>
      <c r="EU6" s="229">
        <v>2159678</v>
      </c>
      <c r="EV6" s="229">
        <v>150578</v>
      </c>
      <c r="EW6" s="229">
        <v>1361122</v>
      </c>
      <c r="EX6" s="229">
        <v>494845</v>
      </c>
      <c r="EY6" s="229">
        <v>127008</v>
      </c>
      <c r="EZ6" s="229">
        <v>76208</v>
      </c>
      <c r="FA6" s="229">
        <v>17862</v>
      </c>
      <c r="FB6" s="229">
        <v>23409</v>
      </c>
      <c r="FC6" s="229">
        <v>23977</v>
      </c>
      <c r="FD6" s="229">
        <v>31013</v>
      </c>
      <c r="FE6" s="229">
        <v>2306022</v>
      </c>
      <c r="FF6" s="229">
        <v>145791</v>
      </c>
      <c r="FG6" s="229">
        <v>1249017</v>
      </c>
      <c r="FH6" s="229">
        <v>534059</v>
      </c>
      <c r="FI6" s="229">
        <v>162959</v>
      </c>
      <c r="FJ6" s="229">
        <v>74678</v>
      </c>
      <c r="FK6" s="229">
        <v>13391</v>
      </c>
      <c r="FL6" s="229">
        <v>12917</v>
      </c>
      <c r="FM6" s="229">
        <v>4795</v>
      </c>
      <c r="FN6" s="229">
        <v>30025</v>
      </c>
      <c r="FO6" s="229">
        <v>2227632</v>
      </c>
      <c r="FP6" s="229">
        <v>103615</v>
      </c>
      <c r="FQ6" s="229">
        <v>1471661</v>
      </c>
      <c r="FR6" s="229">
        <v>600844</v>
      </c>
      <c r="FS6" s="229">
        <v>161429</v>
      </c>
      <c r="FT6" s="229">
        <v>70767</v>
      </c>
      <c r="FU6" s="229">
        <v>16313</v>
      </c>
      <c r="FV6" s="229">
        <v>13083</v>
      </c>
      <c r="FW6" s="229">
        <v>33074</v>
      </c>
      <c r="FX6" s="229">
        <v>32606</v>
      </c>
      <c r="FY6" s="229">
        <v>2503392</v>
      </c>
      <c r="FZ6" s="229">
        <v>80891</v>
      </c>
      <c r="GA6" s="229">
        <v>1239673</v>
      </c>
      <c r="GB6" s="229">
        <v>521413</v>
      </c>
      <c r="GC6" s="229">
        <v>126277</v>
      </c>
      <c r="GD6" s="229">
        <v>58612</v>
      </c>
      <c r="GE6" s="229">
        <v>14422</v>
      </c>
      <c r="GF6" s="229">
        <v>8044</v>
      </c>
      <c r="GG6" s="229">
        <v>8476</v>
      </c>
      <c r="GH6" s="229">
        <v>30110</v>
      </c>
      <c r="GI6" s="229">
        <v>2087918</v>
      </c>
      <c r="GJ6" s="229">
        <v>112809</v>
      </c>
      <c r="GK6" s="229">
        <v>1577730</v>
      </c>
      <c r="GL6" s="229">
        <v>315387</v>
      </c>
      <c r="GM6" s="229">
        <v>139727</v>
      </c>
      <c r="GN6" s="229">
        <v>57596</v>
      </c>
      <c r="GO6" s="229">
        <v>11971</v>
      </c>
      <c r="GP6" s="229">
        <v>15796</v>
      </c>
      <c r="GQ6" s="229">
        <v>32025</v>
      </c>
      <c r="GR6" s="229">
        <v>27254</v>
      </c>
      <c r="GS6" s="229">
        <v>2290295</v>
      </c>
      <c r="GT6" s="229">
        <v>107520</v>
      </c>
      <c r="GU6" s="229">
        <v>1662745</v>
      </c>
      <c r="GV6" s="229">
        <v>259796</v>
      </c>
      <c r="GW6" s="229">
        <v>140119</v>
      </c>
      <c r="GX6" s="229">
        <v>60467</v>
      </c>
      <c r="GY6" s="229">
        <v>12085</v>
      </c>
      <c r="GZ6" s="229">
        <v>5380</v>
      </c>
      <c r="HA6" s="229">
        <v>11357</v>
      </c>
      <c r="HB6" s="229">
        <v>32686</v>
      </c>
      <c r="HC6" s="229">
        <v>2292155</v>
      </c>
      <c r="HD6" s="229">
        <v>123173</v>
      </c>
      <c r="HE6" s="229">
        <v>2277088</v>
      </c>
      <c r="HF6" s="229">
        <v>362078</v>
      </c>
      <c r="HG6" s="229">
        <v>153387</v>
      </c>
      <c r="HH6" s="229">
        <v>75499</v>
      </c>
      <c r="HI6" s="229">
        <v>15531</v>
      </c>
      <c r="HJ6" s="229">
        <v>10059</v>
      </c>
      <c r="HK6" s="229">
        <v>13936</v>
      </c>
      <c r="HL6" s="229">
        <v>84341</v>
      </c>
      <c r="HM6" s="229">
        <v>3115092</v>
      </c>
      <c r="HN6" s="229">
        <v>157413</v>
      </c>
      <c r="HO6" s="229">
        <v>1815417</v>
      </c>
      <c r="HP6" s="229">
        <v>259343</v>
      </c>
      <c r="HQ6" s="229">
        <v>136487</v>
      </c>
      <c r="HR6" s="229">
        <v>58082</v>
      </c>
      <c r="HS6" s="229">
        <v>14938</v>
      </c>
      <c r="HT6" s="229">
        <v>10147</v>
      </c>
      <c r="HU6" s="229">
        <v>22862</v>
      </c>
      <c r="HV6" s="229">
        <v>32346</v>
      </c>
      <c r="HW6" s="229">
        <v>2507035</v>
      </c>
      <c r="HX6" s="229">
        <v>191439</v>
      </c>
      <c r="HY6" s="229">
        <v>2129682</v>
      </c>
      <c r="HZ6" s="229">
        <v>285554</v>
      </c>
      <c r="IA6" s="229">
        <v>136124</v>
      </c>
      <c r="IB6" s="229">
        <v>58409</v>
      </c>
      <c r="IC6" s="229">
        <v>14728</v>
      </c>
      <c r="ID6" s="229">
        <v>8574</v>
      </c>
      <c r="IE6" s="229">
        <v>15601</v>
      </c>
      <c r="IF6" s="229">
        <v>32351</v>
      </c>
      <c r="IG6" s="229">
        <v>2872462</v>
      </c>
      <c r="IH6" s="229">
        <v>205582</v>
      </c>
      <c r="II6" s="229">
        <v>1986806</v>
      </c>
      <c r="IJ6" s="229">
        <v>365550</v>
      </c>
      <c r="IK6" s="229">
        <v>109966</v>
      </c>
      <c r="IL6" s="229">
        <v>56282</v>
      </c>
      <c r="IM6" s="229">
        <v>18788</v>
      </c>
      <c r="IN6" s="229">
        <v>13419</v>
      </c>
      <c r="IO6" s="229">
        <v>16458</v>
      </c>
      <c r="IP6" s="229">
        <v>36192</v>
      </c>
      <c r="IQ6" s="229">
        <v>2809043</v>
      </c>
      <c r="IR6" s="229">
        <v>222792</v>
      </c>
      <c r="IS6" s="229">
        <v>2936335</v>
      </c>
      <c r="IT6" s="229">
        <v>415031</v>
      </c>
      <c r="IU6" s="229">
        <v>113777</v>
      </c>
      <c r="IV6" s="229">
        <v>44264</v>
      </c>
      <c r="IW6" s="229">
        <v>31828</v>
      </c>
      <c r="IX6" s="229">
        <v>15221</v>
      </c>
      <c r="IY6" s="229">
        <v>32099</v>
      </c>
      <c r="IZ6" s="229">
        <v>38903</v>
      </c>
      <c r="JA6" s="229">
        <v>3850250</v>
      </c>
      <c r="JB6" s="229">
        <v>225776</v>
      </c>
      <c r="JC6" s="229">
        <v>2055254</v>
      </c>
      <c r="JD6" s="229">
        <v>371342</v>
      </c>
      <c r="JE6" s="229">
        <v>127392</v>
      </c>
      <c r="JF6" s="229">
        <v>50207</v>
      </c>
      <c r="JG6" s="229">
        <v>41754</v>
      </c>
      <c r="JH6" s="229">
        <v>12696</v>
      </c>
      <c r="JI6" s="229">
        <v>10905</v>
      </c>
      <c r="JJ6" s="229">
        <v>43423</v>
      </c>
      <c r="JK6" s="229">
        <v>2938749</v>
      </c>
      <c r="JL6" s="229">
        <v>164243</v>
      </c>
      <c r="JM6" s="229">
        <v>2283081</v>
      </c>
      <c r="JN6" s="229">
        <v>338980</v>
      </c>
      <c r="JO6" s="229">
        <v>96896</v>
      </c>
      <c r="JP6" s="229">
        <v>48657</v>
      </c>
      <c r="JQ6" s="229">
        <v>18931</v>
      </c>
      <c r="JR6" s="229">
        <v>13485</v>
      </c>
      <c r="JS6" s="229">
        <v>12486</v>
      </c>
      <c r="JT6" s="229">
        <v>40343</v>
      </c>
      <c r="JU6" s="229">
        <v>3017102</v>
      </c>
      <c r="JV6" s="229">
        <v>246260</v>
      </c>
      <c r="JW6" s="229">
        <v>2446804</v>
      </c>
      <c r="JX6" s="229">
        <v>369124</v>
      </c>
      <c r="JY6" s="229">
        <v>80801</v>
      </c>
      <c r="JZ6" s="229">
        <v>50505</v>
      </c>
      <c r="KA6" s="229">
        <v>21042</v>
      </c>
      <c r="KB6" s="229">
        <v>12423</v>
      </c>
      <c r="KC6" s="229">
        <v>9206</v>
      </c>
      <c r="KD6" s="229">
        <v>38828</v>
      </c>
      <c r="KE6" s="229">
        <v>3274993</v>
      </c>
      <c r="KF6" s="229">
        <v>249835</v>
      </c>
      <c r="KG6" s="229">
        <v>2980039</v>
      </c>
      <c r="KH6" s="229">
        <v>317852</v>
      </c>
      <c r="KI6" s="229">
        <v>76830</v>
      </c>
      <c r="KJ6" s="229">
        <v>48001</v>
      </c>
      <c r="KK6" s="229">
        <v>25518</v>
      </c>
      <c r="KL6" s="229">
        <v>15796</v>
      </c>
      <c r="KM6" s="229">
        <v>8813</v>
      </c>
      <c r="KN6" s="229">
        <v>39246</v>
      </c>
      <c r="KO6" s="229">
        <v>3761930</v>
      </c>
      <c r="KP6" s="229">
        <v>285851</v>
      </c>
      <c r="KQ6" s="229">
        <v>5262796</v>
      </c>
      <c r="KR6" s="229">
        <v>386772</v>
      </c>
      <c r="KS6" s="229">
        <v>90331</v>
      </c>
      <c r="KT6" s="229">
        <v>56086</v>
      </c>
      <c r="KU6" s="229">
        <v>33820</v>
      </c>
      <c r="KV6" s="229">
        <v>12766</v>
      </c>
      <c r="KW6" s="229">
        <v>10831</v>
      </c>
      <c r="KX6" s="229">
        <v>50636</v>
      </c>
      <c r="KY6" s="229">
        <v>6189889</v>
      </c>
      <c r="KZ6" s="229">
        <v>256590</v>
      </c>
      <c r="LA6" s="229">
        <v>2557711</v>
      </c>
      <c r="LB6" s="229">
        <v>418690</v>
      </c>
      <c r="LC6" s="229">
        <v>84035</v>
      </c>
      <c r="LD6" s="229">
        <v>68922</v>
      </c>
      <c r="LE6" s="229">
        <v>16123</v>
      </c>
      <c r="LF6" s="229">
        <v>11787</v>
      </c>
      <c r="LG6" s="229">
        <v>10968</v>
      </c>
      <c r="LH6" s="229">
        <v>38508</v>
      </c>
      <c r="LI6" s="229">
        <v>3463334</v>
      </c>
    </row>
    <row r="7" spans="1:321" s="38" customFormat="1">
      <c r="A7" s="134" t="s">
        <v>698</v>
      </c>
      <c r="B7" s="229">
        <v>124212</v>
      </c>
      <c r="C7" s="229">
        <v>1050507</v>
      </c>
      <c r="D7" s="229">
        <v>380512</v>
      </c>
      <c r="E7" s="229">
        <v>98098</v>
      </c>
      <c r="F7" s="229">
        <v>37185</v>
      </c>
      <c r="G7" s="229">
        <v>6386</v>
      </c>
      <c r="H7" s="229">
        <v>4883</v>
      </c>
      <c r="I7" s="229">
        <v>5022</v>
      </c>
      <c r="J7" s="229">
        <v>15491</v>
      </c>
      <c r="K7" s="229">
        <v>1722296</v>
      </c>
      <c r="L7" s="229">
        <v>110208</v>
      </c>
      <c r="M7" s="229">
        <v>1021932</v>
      </c>
      <c r="N7" s="229">
        <v>284404</v>
      </c>
      <c r="O7" s="229">
        <v>84895</v>
      </c>
      <c r="P7" s="229">
        <v>29839</v>
      </c>
      <c r="Q7" s="229">
        <v>5597</v>
      </c>
      <c r="R7" s="229">
        <v>4924</v>
      </c>
      <c r="S7" s="229">
        <v>3240</v>
      </c>
      <c r="T7" s="229">
        <v>14346</v>
      </c>
      <c r="U7" s="229">
        <v>1559385</v>
      </c>
      <c r="V7" s="229">
        <v>114897</v>
      </c>
      <c r="W7" s="229">
        <v>1065992</v>
      </c>
      <c r="X7" s="229">
        <v>347037</v>
      </c>
      <c r="Y7" s="229">
        <v>69589</v>
      </c>
      <c r="Z7" s="229">
        <v>28307</v>
      </c>
      <c r="AA7" s="229">
        <v>8492</v>
      </c>
      <c r="AB7" s="229">
        <v>4307</v>
      </c>
      <c r="AC7" s="229">
        <v>17459</v>
      </c>
      <c r="AD7" s="229">
        <v>13706</v>
      </c>
      <c r="AE7" s="229">
        <v>1669786</v>
      </c>
      <c r="AF7" s="229">
        <v>102755</v>
      </c>
      <c r="AG7" s="229">
        <v>1078599</v>
      </c>
      <c r="AH7" s="229">
        <v>246073</v>
      </c>
      <c r="AI7" s="229">
        <v>70819</v>
      </c>
      <c r="AJ7" s="229">
        <v>28581</v>
      </c>
      <c r="AK7" s="229">
        <v>7002</v>
      </c>
      <c r="AL7" s="229">
        <v>5149</v>
      </c>
      <c r="AM7" s="229">
        <v>14456</v>
      </c>
      <c r="AN7" s="229">
        <v>24411</v>
      </c>
      <c r="AO7" s="229">
        <v>1577845</v>
      </c>
      <c r="AP7" s="229">
        <v>124742</v>
      </c>
      <c r="AQ7" s="229">
        <v>1171216</v>
      </c>
      <c r="AR7" s="229">
        <v>297852</v>
      </c>
      <c r="AS7" s="229">
        <v>67186</v>
      </c>
      <c r="AT7" s="229">
        <v>76421</v>
      </c>
      <c r="AU7" s="229">
        <v>10645</v>
      </c>
      <c r="AV7" s="229">
        <v>2362</v>
      </c>
      <c r="AW7" s="229">
        <v>9155</v>
      </c>
      <c r="AX7" s="229">
        <v>15039</v>
      </c>
      <c r="AY7" s="229">
        <v>1774618</v>
      </c>
      <c r="AZ7" s="229">
        <v>100446</v>
      </c>
      <c r="BA7" s="229">
        <v>1123734</v>
      </c>
      <c r="BB7" s="229">
        <v>249570</v>
      </c>
      <c r="BC7" s="229">
        <v>84824</v>
      </c>
      <c r="BD7" s="229">
        <v>28019</v>
      </c>
      <c r="BE7" s="229">
        <v>14350</v>
      </c>
      <c r="BF7" s="229">
        <v>5476</v>
      </c>
      <c r="BG7" s="229">
        <v>2440</v>
      </c>
      <c r="BH7" s="229">
        <v>15384</v>
      </c>
      <c r="BI7" s="229">
        <v>1624243</v>
      </c>
      <c r="BJ7" s="229">
        <v>91525</v>
      </c>
      <c r="BK7" s="229">
        <v>1129895</v>
      </c>
      <c r="BL7" s="229">
        <v>300216</v>
      </c>
      <c r="BM7" s="229">
        <v>66716</v>
      </c>
      <c r="BN7" s="229">
        <v>37595</v>
      </c>
      <c r="BO7" s="229">
        <v>17310</v>
      </c>
      <c r="BP7" s="229">
        <v>4985</v>
      </c>
      <c r="BQ7" s="229">
        <v>3157</v>
      </c>
      <c r="BR7" s="229">
        <v>31230</v>
      </c>
      <c r="BS7" s="229">
        <v>1682629</v>
      </c>
      <c r="BT7" s="229">
        <v>65918</v>
      </c>
      <c r="BU7" s="229">
        <v>1280678</v>
      </c>
      <c r="BV7" s="229">
        <v>291295</v>
      </c>
      <c r="BW7" s="229">
        <v>156384</v>
      </c>
      <c r="BX7" s="229">
        <v>70297</v>
      </c>
      <c r="BY7" s="229">
        <v>23192</v>
      </c>
      <c r="BZ7" s="229">
        <v>11900</v>
      </c>
      <c r="CA7" s="229">
        <v>4919</v>
      </c>
      <c r="CB7" s="229">
        <v>29388</v>
      </c>
      <c r="CC7" s="229">
        <v>1933971</v>
      </c>
      <c r="CD7" s="229">
        <v>82771</v>
      </c>
      <c r="CE7" s="229">
        <v>1072280</v>
      </c>
      <c r="CF7" s="229">
        <v>421852</v>
      </c>
      <c r="CG7" s="229">
        <v>133606</v>
      </c>
      <c r="CH7" s="229">
        <v>59123</v>
      </c>
      <c r="CI7" s="229">
        <v>32591</v>
      </c>
      <c r="CJ7" s="229">
        <v>10386</v>
      </c>
      <c r="CK7" s="229">
        <v>16465</v>
      </c>
      <c r="CL7" s="229">
        <v>23752</v>
      </c>
      <c r="CM7" s="229">
        <v>1852826</v>
      </c>
      <c r="CN7" s="229">
        <v>69195</v>
      </c>
      <c r="CO7" s="229">
        <v>1041940</v>
      </c>
      <c r="CP7" s="229">
        <v>440358</v>
      </c>
      <c r="CQ7" s="229">
        <v>128342</v>
      </c>
      <c r="CR7" s="229">
        <v>67917</v>
      </c>
      <c r="CS7" s="229">
        <v>37729</v>
      </c>
      <c r="CT7" s="229">
        <v>12313</v>
      </c>
      <c r="CU7" s="229">
        <v>9416</v>
      </c>
      <c r="CV7" s="229">
        <v>18588</v>
      </c>
      <c r="CW7" s="229">
        <v>1825798</v>
      </c>
      <c r="CX7" s="229">
        <v>64318</v>
      </c>
      <c r="CY7" s="229">
        <v>1016264</v>
      </c>
      <c r="CZ7" s="229">
        <v>444575</v>
      </c>
      <c r="DA7" s="229">
        <v>124798</v>
      </c>
      <c r="DB7" s="229">
        <v>51029</v>
      </c>
      <c r="DC7" s="229">
        <v>38926</v>
      </c>
      <c r="DD7" s="229">
        <v>7994</v>
      </c>
      <c r="DE7" s="229">
        <v>6720</v>
      </c>
      <c r="DF7" s="229">
        <v>17137</v>
      </c>
      <c r="DG7" s="229">
        <v>1771761</v>
      </c>
      <c r="DH7" s="229">
        <v>70511</v>
      </c>
      <c r="DI7" s="229">
        <v>1101291</v>
      </c>
      <c r="DJ7" s="229">
        <v>368138</v>
      </c>
      <c r="DK7" s="229">
        <v>119213</v>
      </c>
      <c r="DL7" s="229">
        <v>55885</v>
      </c>
      <c r="DM7" s="229">
        <v>28631</v>
      </c>
      <c r="DN7" s="229">
        <v>8747</v>
      </c>
      <c r="DO7" s="229">
        <v>5246</v>
      </c>
      <c r="DP7" s="229">
        <v>18248</v>
      </c>
      <c r="DQ7" s="229">
        <v>1775910</v>
      </c>
      <c r="DR7" s="229">
        <v>121192</v>
      </c>
      <c r="DS7" s="229">
        <v>977961</v>
      </c>
      <c r="DT7" s="229">
        <v>578353</v>
      </c>
      <c r="DU7" s="229">
        <v>113845</v>
      </c>
      <c r="DV7" s="229">
        <v>41542</v>
      </c>
      <c r="DW7" s="229">
        <v>14412</v>
      </c>
      <c r="DX7" s="229">
        <v>8516</v>
      </c>
      <c r="DY7" s="229">
        <v>13694</v>
      </c>
      <c r="DZ7" s="229">
        <v>21485</v>
      </c>
      <c r="EA7" s="229">
        <v>1891000</v>
      </c>
      <c r="EB7" s="229">
        <v>76784</v>
      </c>
      <c r="EC7" s="229">
        <v>981401</v>
      </c>
      <c r="ED7" s="229">
        <v>575239</v>
      </c>
      <c r="EE7" s="229">
        <v>106995</v>
      </c>
      <c r="EF7" s="229">
        <v>45949</v>
      </c>
      <c r="EG7" s="229">
        <v>23820</v>
      </c>
      <c r="EH7" s="229">
        <v>6824</v>
      </c>
      <c r="EI7" s="229">
        <v>3991</v>
      </c>
      <c r="EJ7" s="229">
        <v>17279</v>
      </c>
      <c r="EK7" s="229">
        <v>1838282</v>
      </c>
      <c r="EL7" s="229">
        <v>83087</v>
      </c>
      <c r="EM7" s="229">
        <v>859671</v>
      </c>
      <c r="EN7" s="229">
        <v>333468</v>
      </c>
      <c r="EO7" s="229">
        <v>85861</v>
      </c>
      <c r="EP7" s="229">
        <v>64590</v>
      </c>
      <c r="EQ7" s="229">
        <v>18555</v>
      </c>
      <c r="ER7" s="229">
        <v>5756</v>
      </c>
      <c r="ES7" s="229">
        <v>4202</v>
      </c>
      <c r="ET7" s="229">
        <v>15797</v>
      </c>
      <c r="EU7" s="229">
        <v>1470987</v>
      </c>
      <c r="EV7" s="229">
        <v>102057</v>
      </c>
      <c r="EW7" s="229">
        <v>1015793</v>
      </c>
      <c r="EX7" s="229">
        <v>355366</v>
      </c>
      <c r="EY7" s="229">
        <v>149814</v>
      </c>
      <c r="EZ7" s="229">
        <v>58895</v>
      </c>
      <c r="FA7" s="229">
        <v>25580</v>
      </c>
      <c r="FB7" s="229">
        <v>11985</v>
      </c>
      <c r="FC7" s="229">
        <v>10835</v>
      </c>
      <c r="FD7" s="229">
        <v>41706</v>
      </c>
      <c r="FE7" s="229">
        <v>1772031</v>
      </c>
      <c r="FF7" s="229">
        <v>158714</v>
      </c>
      <c r="FG7" s="229">
        <v>809293</v>
      </c>
      <c r="FH7" s="229">
        <v>400021</v>
      </c>
      <c r="FI7" s="229">
        <v>87152</v>
      </c>
      <c r="FJ7" s="229">
        <v>53868</v>
      </c>
      <c r="FK7" s="229">
        <v>11734</v>
      </c>
      <c r="FL7" s="229">
        <v>5046</v>
      </c>
      <c r="FM7" s="229">
        <v>5851</v>
      </c>
      <c r="FN7" s="229">
        <v>17776</v>
      </c>
      <c r="FO7" s="229">
        <v>1549455</v>
      </c>
      <c r="FP7" s="229">
        <v>69064</v>
      </c>
      <c r="FQ7" s="229">
        <v>921128</v>
      </c>
      <c r="FR7" s="229">
        <v>359909</v>
      </c>
      <c r="FS7" s="229">
        <v>96566</v>
      </c>
      <c r="FT7" s="229">
        <v>40923</v>
      </c>
      <c r="FU7" s="229">
        <v>8253</v>
      </c>
      <c r="FV7" s="229">
        <v>20507</v>
      </c>
      <c r="FW7" s="229">
        <v>15643</v>
      </c>
      <c r="FX7" s="229">
        <v>43364</v>
      </c>
      <c r="FY7" s="229">
        <v>1575357</v>
      </c>
      <c r="FZ7" s="229">
        <v>75534</v>
      </c>
      <c r="GA7" s="229">
        <v>930708</v>
      </c>
      <c r="GB7" s="229">
        <v>368160</v>
      </c>
      <c r="GC7" s="229">
        <v>110860</v>
      </c>
      <c r="GD7" s="229">
        <v>31194</v>
      </c>
      <c r="GE7" s="229">
        <v>11289</v>
      </c>
      <c r="GF7" s="229">
        <v>5502</v>
      </c>
      <c r="GG7" s="229">
        <v>30823</v>
      </c>
      <c r="GH7" s="229">
        <v>17749</v>
      </c>
      <c r="GI7" s="229">
        <v>1581819</v>
      </c>
      <c r="GJ7" s="229">
        <v>84833</v>
      </c>
      <c r="GK7" s="229">
        <v>1191911</v>
      </c>
      <c r="GL7" s="229">
        <v>237034</v>
      </c>
      <c r="GM7" s="229">
        <v>75737</v>
      </c>
      <c r="GN7" s="229">
        <v>33413</v>
      </c>
      <c r="GO7" s="229">
        <v>11016</v>
      </c>
      <c r="GP7" s="229">
        <v>11709</v>
      </c>
      <c r="GQ7" s="229">
        <v>19682</v>
      </c>
      <c r="GR7" s="229">
        <v>20967</v>
      </c>
      <c r="GS7" s="229">
        <v>1686302</v>
      </c>
      <c r="GT7" s="229">
        <v>78868</v>
      </c>
      <c r="GU7" s="229">
        <v>1344311</v>
      </c>
      <c r="GV7" s="229">
        <v>192849</v>
      </c>
      <c r="GW7" s="229">
        <v>86380</v>
      </c>
      <c r="GX7" s="229">
        <v>36218</v>
      </c>
      <c r="GY7" s="229">
        <v>8177</v>
      </c>
      <c r="GZ7" s="229">
        <v>11465</v>
      </c>
      <c r="HA7" s="229">
        <v>13234</v>
      </c>
      <c r="HB7" s="229">
        <v>18842</v>
      </c>
      <c r="HC7" s="229">
        <v>1790344</v>
      </c>
      <c r="HD7" s="229">
        <v>174642</v>
      </c>
      <c r="HE7" s="229">
        <v>1452552</v>
      </c>
      <c r="HF7" s="229">
        <v>247142</v>
      </c>
      <c r="HG7" s="229">
        <v>97871</v>
      </c>
      <c r="HH7" s="229">
        <v>40966</v>
      </c>
      <c r="HI7" s="229">
        <v>13180</v>
      </c>
      <c r="HJ7" s="229">
        <v>13201</v>
      </c>
      <c r="HK7" s="229">
        <v>34719</v>
      </c>
      <c r="HL7" s="229">
        <v>17015</v>
      </c>
      <c r="HM7" s="229">
        <v>2091288</v>
      </c>
      <c r="HN7" s="229">
        <v>175890</v>
      </c>
      <c r="HO7" s="229">
        <v>1360991</v>
      </c>
      <c r="HP7" s="229">
        <v>131511</v>
      </c>
      <c r="HQ7" s="229">
        <v>66415</v>
      </c>
      <c r="HR7" s="229">
        <v>30292</v>
      </c>
      <c r="HS7" s="229">
        <v>8920</v>
      </c>
      <c r="HT7" s="229">
        <v>7783</v>
      </c>
      <c r="HU7" s="229">
        <v>13979</v>
      </c>
      <c r="HV7" s="229">
        <v>31045</v>
      </c>
      <c r="HW7" s="229">
        <v>1826826</v>
      </c>
      <c r="HX7" s="229">
        <v>123431</v>
      </c>
      <c r="HY7" s="229">
        <v>1436965</v>
      </c>
      <c r="HZ7" s="229">
        <v>144796</v>
      </c>
      <c r="IA7" s="229">
        <v>84511</v>
      </c>
      <c r="IB7" s="229">
        <v>45583</v>
      </c>
      <c r="IC7" s="229">
        <v>8974</v>
      </c>
      <c r="ID7" s="229">
        <v>10624</v>
      </c>
      <c r="IE7" s="229">
        <v>30820</v>
      </c>
      <c r="IF7" s="229">
        <v>24359</v>
      </c>
      <c r="IG7" s="229">
        <v>1910063</v>
      </c>
      <c r="IH7" s="229">
        <v>120431</v>
      </c>
      <c r="II7" s="229">
        <v>1676931</v>
      </c>
      <c r="IJ7" s="229">
        <v>197526</v>
      </c>
      <c r="IK7" s="229">
        <v>101047</v>
      </c>
      <c r="IL7" s="229">
        <v>35875</v>
      </c>
      <c r="IM7" s="229">
        <v>14590</v>
      </c>
      <c r="IN7" s="229">
        <v>11147</v>
      </c>
      <c r="IO7" s="229">
        <v>5805</v>
      </c>
      <c r="IP7" s="229">
        <v>23271</v>
      </c>
      <c r="IQ7" s="229">
        <v>2186623</v>
      </c>
      <c r="IR7" s="229">
        <v>219423</v>
      </c>
      <c r="IS7" s="229">
        <v>1603701</v>
      </c>
      <c r="IT7" s="229">
        <v>246907</v>
      </c>
      <c r="IU7" s="229">
        <v>64069</v>
      </c>
      <c r="IV7" s="229">
        <v>25024</v>
      </c>
      <c r="IW7" s="229">
        <v>18192</v>
      </c>
      <c r="IX7" s="229">
        <v>8823</v>
      </c>
      <c r="IY7" s="229">
        <v>14852</v>
      </c>
      <c r="IZ7" s="229">
        <v>26734</v>
      </c>
      <c r="JA7" s="229">
        <v>2227725</v>
      </c>
      <c r="JB7" s="229">
        <v>141081</v>
      </c>
      <c r="JC7" s="229">
        <v>1518511</v>
      </c>
      <c r="JD7" s="229">
        <v>194078</v>
      </c>
      <c r="JE7" s="229">
        <v>84484</v>
      </c>
      <c r="JF7" s="229">
        <v>30599</v>
      </c>
      <c r="JG7" s="229">
        <v>18868</v>
      </c>
      <c r="JH7" s="229">
        <v>10208</v>
      </c>
      <c r="JI7" s="229">
        <v>20199</v>
      </c>
      <c r="JJ7" s="229">
        <v>23992</v>
      </c>
      <c r="JK7" s="229">
        <v>2042020</v>
      </c>
      <c r="JL7" s="229">
        <v>186263</v>
      </c>
      <c r="JM7" s="229">
        <v>1533969</v>
      </c>
      <c r="JN7" s="229">
        <v>185895</v>
      </c>
      <c r="JO7" s="229">
        <v>52868</v>
      </c>
      <c r="JP7" s="229">
        <v>28909</v>
      </c>
      <c r="JQ7" s="229">
        <v>69235</v>
      </c>
      <c r="JR7" s="229">
        <v>8807</v>
      </c>
      <c r="JS7" s="229">
        <v>8976</v>
      </c>
      <c r="JT7" s="229">
        <v>22550</v>
      </c>
      <c r="JU7" s="229">
        <v>2097472</v>
      </c>
      <c r="JV7" s="229">
        <v>120146</v>
      </c>
      <c r="JW7" s="229">
        <v>2211895</v>
      </c>
      <c r="JX7" s="229">
        <v>189300</v>
      </c>
      <c r="JY7" s="229">
        <v>87344</v>
      </c>
      <c r="JZ7" s="229">
        <v>35560</v>
      </c>
      <c r="KA7" s="229">
        <v>14227</v>
      </c>
      <c r="KB7" s="229">
        <v>10035</v>
      </c>
      <c r="KC7" s="229">
        <v>7184</v>
      </c>
      <c r="KD7" s="229">
        <v>24058</v>
      </c>
      <c r="KE7" s="229">
        <v>2699749</v>
      </c>
      <c r="KF7" s="229">
        <v>124322</v>
      </c>
      <c r="KG7" s="229">
        <v>3731920</v>
      </c>
      <c r="KH7" s="229">
        <v>154541</v>
      </c>
      <c r="KI7" s="229">
        <v>53176</v>
      </c>
      <c r="KJ7" s="229">
        <v>28201</v>
      </c>
      <c r="KK7" s="229">
        <v>60718</v>
      </c>
      <c r="KL7" s="229">
        <v>7662</v>
      </c>
      <c r="KM7" s="229">
        <v>8864</v>
      </c>
      <c r="KN7" s="229">
        <v>19900</v>
      </c>
      <c r="KO7" s="229">
        <v>4189304</v>
      </c>
      <c r="KP7" s="229">
        <v>149773</v>
      </c>
      <c r="KQ7" s="229">
        <v>1526368</v>
      </c>
      <c r="KR7" s="229">
        <v>185794</v>
      </c>
      <c r="KS7" s="229">
        <v>47706</v>
      </c>
      <c r="KT7" s="229">
        <v>35781</v>
      </c>
      <c r="KU7" s="229">
        <v>11341</v>
      </c>
      <c r="KV7" s="229">
        <v>6501</v>
      </c>
      <c r="KW7" s="229">
        <v>6034</v>
      </c>
      <c r="KX7" s="229">
        <v>20962</v>
      </c>
      <c r="KY7" s="229">
        <v>1990260</v>
      </c>
      <c r="KZ7" s="229">
        <v>166288</v>
      </c>
      <c r="LA7" s="229">
        <v>1971226</v>
      </c>
      <c r="LB7" s="229">
        <v>240555</v>
      </c>
      <c r="LC7" s="229">
        <v>51667</v>
      </c>
      <c r="LD7" s="229">
        <v>48207</v>
      </c>
      <c r="LE7" s="229">
        <v>11127</v>
      </c>
      <c r="LF7" s="229">
        <v>17699</v>
      </c>
      <c r="LG7" s="229">
        <v>6698</v>
      </c>
      <c r="LH7" s="229">
        <v>28786</v>
      </c>
      <c r="LI7" s="229">
        <v>2542253</v>
      </c>
    </row>
    <row r="8" spans="1:321" s="38" customFormat="1">
      <c r="A8" s="134" t="s">
        <v>699</v>
      </c>
      <c r="B8" s="229">
        <v>230211</v>
      </c>
      <c r="C8" s="229">
        <v>1056715</v>
      </c>
      <c r="D8" s="229">
        <v>372632</v>
      </c>
      <c r="E8" s="229">
        <v>104393</v>
      </c>
      <c r="F8" s="229">
        <v>56295</v>
      </c>
      <c r="G8" s="229">
        <v>5047</v>
      </c>
      <c r="H8" s="229">
        <v>7241</v>
      </c>
      <c r="I8" s="229">
        <v>5768</v>
      </c>
      <c r="J8" s="229">
        <v>21044</v>
      </c>
      <c r="K8" s="229">
        <v>1859346</v>
      </c>
      <c r="L8" s="229">
        <v>128025</v>
      </c>
      <c r="M8" s="229">
        <v>898903</v>
      </c>
      <c r="N8" s="229">
        <v>305192</v>
      </c>
      <c r="O8" s="229">
        <v>85871</v>
      </c>
      <c r="P8" s="229">
        <v>37769</v>
      </c>
      <c r="Q8" s="229">
        <v>5445</v>
      </c>
      <c r="R8" s="229">
        <v>5851</v>
      </c>
      <c r="S8" s="229">
        <v>2478</v>
      </c>
      <c r="T8" s="229">
        <v>17325</v>
      </c>
      <c r="U8" s="229">
        <v>1486859</v>
      </c>
      <c r="V8" s="229">
        <v>122130</v>
      </c>
      <c r="W8" s="229">
        <v>995488</v>
      </c>
      <c r="X8" s="229">
        <v>285077</v>
      </c>
      <c r="Y8" s="229">
        <v>93961</v>
      </c>
      <c r="Z8" s="229">
        <v>40246</v>
      </c>
      <c r="AA8" s="229">
        <v>12389</v>
      </c>
      <c r="AB8" s="229">
        <v>3259</v>
      </c>
      <c r="AC8" s="229">
        <v>5089</v>
      </c>
      <c r="AD8" s="229">
        <v>15319</v>
      </c>
      <c r="AE8" s="229">
        <v>1572958</v>
      </c>
      <c r="AF8" s="229">
        <v>103096</v>
      </c>
      <c r="AG8" s="229">
        <v>936468</v>
      </c>
      <c r="AH8" s="229">
        <v>262338</v>
      </c>
      <c r="AI8" s="229">
        <v>80415</v>
      </c>
      <c r="AJ8" s="229">
        <v>29563</v>
      </c>
      <c r="AK8" s="229">
        <v>15274</v>
      </c>
      <c r="AL8" s="229">
        <v>4725</v>
      </c>
      <c r="AM8" s="229">
        <v>4612</v>
      </c>
      <c r="AN8" s="229">
        <v>21472</v>
      </c>
      <c r="AO8" s="229">
        <v>1457963</v>
      </c>
      <c r="AP8" s="229">
        <v>139586</v>
      </c>
      <c r="AQ8" s="229">
        <v>963793</v>
      </c>
      <c r="AR8" s="229">
        <v>281939</v>
      </c>
      <c r="AS8" s="229">
        <v>82642</v>
      </c>
      <c r="AT8" s="229">
        <v>29377</v>
      </c>
      <c r="AU8" s="229">
        <v>20212</v>
      </c>
      <c r="AV8" s="229">
        <v>2310</v>
      </c>
      <c r="AW8" s="229">
        <v>4631</v>
      </c>
      <c r="AX8" s="229">
        <v>23494</v>
      </c>
      <c r="AY8" s="229">
        <v>1547984</v>
      </c>
      <c r="AZ8" s="229">
        <v>95768</v>
      </c>
      <c r="BA8" s="229">
        <v>911124</v>
      </c>
      <c r="BB8" s="229">
        <v>307217</v>
      </c>
      <c r="BC8" s="229">
        <v>82323</v>
      </c>
      <c r="BD8" s="229">
        <v>21688</v>
      </c>
      <c r="BE8" s="229">
        <v>18687</v>
      </c>
      <c r="BF8" s="229">
        <v>2521</v>
      </c>
      <c r="BG8" s="229">
        <v>6651</v>
      </c>
      <c r="BH8" s="229">
        <v>8918</v>
      </c>
      <c r="BI8" s="229">
        <v>1454897</v>
      </c>
      <c r="BJ8" s="229">
        <v>94099</v>
      </c>
      <c r="BK8" s="229">
        <v>960435</v>
      </c>
      <c r="BL8" s="229">
        <v>274530</v>
      </c>
      <c r="BM8" s="229">
        <v>77148</v>
      </c>
      <c r="BN8" s="229">
        <v>39292</v>
      </c>
      <c r="BO8" s="229">
        <v>23831</v>
      </c>
      <c r="BP8" s="229">
        <v>4655</v>
      </c>
      <c r="BQ8" s="229">
        <v>4560</v>
      </c>
      <c r="BR8" s="229">
        <v>26746</v>
      </c>
      <c r="BS8" s="229">
        <v>1505296</v>
      </c>
      <c r="BT8" s="229">
        <v>63701</v>
      </c>
      <c r="BU8" s="229">
        <v>853981</v>
      </c>
      <c r="BV8" s="229">
        <v>252027</v>
      </c>
      <c r="BW8" s="229">
        <v>132568</v>
      </c>
      <c r="BX8" s="229">
        <v>59075</v>
      </c>
      <c r="BY8" s="229">
        <v>26157</v>
      </c>
      <c r="BZ8" s="229">
        <v>10674</v>
      </c>
      <c r="CA8" s="229">
        <v>4528</v>
      </c>
      <c r="CB8" s="229">
        <v>15876</v>
      </c>
      <c r="CC8" s="229">
        <v>1418587</v>
      </c>
      <c r="CD8" s="229">
        <v>91688</v>
      </c>
      <c r="CE8" s="229">
        <v>1009408</v>
      </c>
      <c r="CF8" s="229">
        <v>361093</v>
      </c>
      <c r="CG8" s="229">
        <v>121471</v>
      </c>
      <c r="CH8" s="229">
        <v>73124</v>
      </c>
      <c r="CI8" s="229">
        <v>30399</v>
      </c>
      <c r="CJ8" s="229">
        <v>39470</v>
      </c>
      <c r="CK8" s="229">
        <v>14809</v>
      </c>
      <c r="CL8" s="229">
        <v>29479</v>
      </c>
      <c r="CM8" s="229">
        <v>1770941</v>
      </c>
      <c r="CN8" s="229">
        <v>72182</v>
      </c>
      <c r="CO8" s="229">
        <v>782486</v>
      </c>
      <c r="CP8" s="229">
        <v>336844</v>
      </c>
      <c r="CQ8" s="229">
        <v>110419</v>
      </c>
      <c r="CR8" s="229">
        <v>54334</v>
      </c>
      <c r="CS8" s="229">
        <v>20553</v>
      </c>
      <c r="CT8" s="229">
        <v>20355</v>
      </c>
      <c r="CU8" s="229">
        <v>8281</v>
      </c>
      <c r="CV8" s="229">
        <v>18351</v>
      </c>
      <c r="CW8" s="229">
        <v>1423805</v>
      </c>
      <c r="CX8" s="229">
        <v>75839</v>
      </c>
      <c r="CY8" s="229">
        <v>879564</v>
      </c>
      <c r="CZ8" s="229">
        <v>323124</v>
      </c>
      <c r="DA8" s="229">
        <v>131346</v>
      </c>
      <c r="DB8" s="229">
        <v>49510</v>
      </c>
      <c r="DC8" s="229">
        <v>36651</v>
      </c>
      <c r="DD8" s="229">
        <v>8904</v>
      </c>
      <c r="DE8" s="229">
        <v>5833</v>
      </c>
      <c r="DF8" s="229">
        <v>20024</v>
      </c>
      <c r="DG8" s="229">
        <v>1530795</v>
      </c>
      <c r="DH8" s="229">
        <v>77266</v>
      </c>
      <c r="DI8" s="229">
        <v>841975</v>
      </c>
      <c r="DJ8" s="229">
        <v>346150</v>
      </c>
      <c r="DK8" s="229">
        <v>113438</v>
      </c>
      <c r="DL8" s="229">
        <v>38953</v>
      </c>
      <c r="DM8" s="229">
        <v>23446</v>
      </c>
      <c r="DN8" s="229">
        <v>7890</v>
      </c>
      <c r="DO8" s="229">
        <v>9722</v>
      </c>
      <c r="DP8" s="229">
        <v>20910</v>
      </c>
      <c r="DQ8" s="229">
        <v>1479750</v>
      </c>
      <c r="DR8" s="229">
        <v>164769</v>
      </c>
      <c r="DS8" s="229">
        <v>997496</v>
      </c>
      <c r="DT8" s="229">
        <v>363949</v>
      </c>
      <c r="DU8" s="229">
        <v>144556</v>
      </c>
      <c r="DV8" s="229">
        <v>53651</v>
      </c>
      <c r="DW8" s="229">
        <v>15939</v>
      </c>
      <c r="DX8" s="229">
        <v>10124</v>
      </c>
      <c r="DY8" s="229">
        <v>13334</v>
      </c>
      <c r="DZ8" s="229">
        <v>28735</v>
      </c>
      <c r="EA8" s="229">
        <v>1792553</v>
      </c>
      <c r="EB8" s="229">
        <v>89166</v>
      </c>
      <c r="EC8" s="229">
        <v>789059</v>
      </c>
      <c r="ED8" s="229">
        <v>272061</v>
      </c>
      <c r="EE8" s="229">
        <v>82969</v>
      </c>
      <c r="EF8" s="229">
        <v>44504</v>
      </c>
      <c r="EG8" s="229">
        <v>14085</v>
      </c>
      <c r="EH8" s="229">
        <v>10437</v>
      </c>
      <c r="EI8" s="229">
        <v>4213</v>
      </c>
      <c r="EJ8" s="229">
        <v>16717</v>
      </c>
      <c r="EK8" s="229">
        <v>1323211</v>
      </c>
      <c r="EL8" s="229">
        <v>83253</v>
      </c>
      <c r="EM8" s="229">
        <v>824184</v>
      </c>
      <c r="EN8" s="229">
        <v>373958</v>
      </c>
      <c r="EO8" s="229">
        <v>110819</v>
      </c>
      <c r="EP8" s="229">
        <v>43799</v>
      </c>
      <c r="EQ8" s="229">
        <v>20657</v>
      </c>
      <c r="ER8" s="229">
        <v>34649</v>
      </c>
      <c r="ES8" s="229">
        <v>2968</v>
      </c>
      <c r="ET8" s="229">
        <v>17721</v>
      </c>
      <c r="EU8" s="229">
        <v>1512008</v>
      </c>
      <c r="EV8" s="229">
        <v>93108</v>
      </c>
      <c r="EW8" s="229">
        <v>728552</v>
      </c>
      <c r="EX8" s="229">
        <v>281454</v>
      </c>
      <c r="EY8" s="229">
        <v>94517</v>
      </c>
      <c r="EZ8" s="229">
        <v>45552</v>
      </c>
      <c r="FA8" s="229">
        <v>8571</v>
      </c>
      <c r="FB8" s="229">
        <v>8158</v>
      </c>
      <c r="FC8" s="229">
        <v>13998</v>
      </c>
      <c r="FD8" s="229">
        <v>17541</v>
      </c>
      <c r="FE8" s="229">
        <v>1291451</v>
      </c>
      <c r="FF8" s="229">
        <v>309965</v>
      </c>
      <c r="FG8" s="229">
        <v>923710</v>
      </c>
      <c r="FH8" s="229">
        <v>344647</v>
      </c>
      <c r="FI8" s="229">
        <v>100030</v>
      </c>
      <c r="FJ8" s="229">
        <v>49554</v>
      </c>
      <c r="FK8" s="229">
        <v>28606</v>
      </c>
      <c r="FL8" s="229">
        <v>6248</v>
      </c>
      <c r="FM8" s="229">
        <v>9329</v>
      </c>
      <c r="FN8" s="229">
        <v>31883</v>
      </c>
      <c r="FO8" s="229">
        <v>1803972</v>
      </c>
      <c r="FP8" s="229">
        <v>71455</v>
      </c>
      <c r="FQ8" s="229">
        <v>808211</v>
      </c>
      <c r="FR8" s="229">
        <v>310125</v>
      </c>
      <c r="FS8" s="229">
        <v>78991</v>
      </c>
      <c r="FT8" s="229">
        <v>28174</v>
      </c>
      <c r="FU8" s="229">
        <v>11807</v>
      </c>
      <c r="FV8" s="229">
        <v>9935</v>
      </c>
      <c r="FW8" s="229">
        <v>14468</v>
      </c>
      <c r="FX8" s="229">
        <v>16978</v>
      </c>
      <c r="FY8" s="229">
        <v>1350144</v>
      </c>
      <c r="FZ8" s="229">
        <v>51621</v>
      </c>
      <c r="GA8" s="229">
        <v>834947</v>
      </c>
      <c r="GB8" s="229">
        <v>304097</v>
      </c>
      <c r="GC8" s="229">
        <v>87019</v>
      </c>
      <c r="GD8" s="229">
        <v>25661</v>
      </c>
      <c r="GE8" s="229">
        <v>12054</v>
      </c>
      <c r="GF8" s="229">
        <v>3948</v>
      </c>
      <c r="GG8" s="229">
        <v>10259</v>
      </c>
      <c r="GH8" s="229">
        <v>33164</v>
      </c>
      <c r="GI8" s="229">
        <v>1362770</v>
      </c>
      <c r="GJ8" s="229">
        <v>71087</v>
      </c>
      <c r="GK8" s="229">
        <v>947530</v>
      </c>
      <c r="GL8" s="229">
        <v>170056</v>
      </c>
      <c r="GM8" s="229">
        <v>69214</v>
      </c>
      <c r="GN8" s="229">
        <v>39258</v>
      </c>
      <c r="GO8" s="229">
        <v>5434</v>
      </c>
      <c r="GP8" s="229">
        <v>8540</v>
      </c>
      <c r="GQ8" s="229">
        <v>18913</v>
      </c>
      <c r="GR8" s="229">
        <v>18830</v>
      </c>
      <c r="GS8" s="229">
        <v>1348862</v>
      </c>
      <c r="GT8" s="229">
        <v>79075</v>
      </c>
      <c r="GU8" s="229">
        <v>1519182</v>
      </c>
      <c r="GV8" s="229">
        <v>233424</v>
      </c>
      <c r="GW8" s="229">
        <v>131751</v>
      </c>
      <c r="GX8" s="229">
        <v>44007</v>
      </c>
      <c r="GY8" s="229">
        <v>12238</v>
      </c>
      <c r="GZ8" s="229">
        <v>6495</v>
      </c>
      <c r="HA8" s="229">
        <v>20930</v>
      </c>
      <c r="HB8" s="229">
        <v>27091</v>
      </c>
      <c r="HC8" s="229">
        <v>2074193</v>
      </c>
      <c r="HD8" s="229">
        <v>115439</v>
      </c>
      <c r="HE8" s="229">
        <v>1165702</v>
      </c>
      <c r="HF8" s="229">
        <v>294515</v>
      </c>
      <c r="HG8" s="229">
        <v>105155</v>
      </c>
      <c r="HH8" s="229">
        <v>27667</v>
      </c>
      <c r="HI8" s="229">
        <v>14588</v>
      </c>
      <c r="HJ8" s="229">
        <v>5434</v>
      </c>
      <c r="HK8" s="229">
        <v>12576</v>
      </c>
      <c r="HL8" s="229">
        <v>20081</v>
      </c>
      <c r="HM8" s="229">
        <v>1761157</v>
      </c>
      <c r="HN8" s="229">
        <v>172742</v>
      </c>
      <c r="HO8" s="229">
        <v>1331533</v>
      </c>
      <c r="HP8" s="229">
        <v>134806</v>
      </c>
      <c r="HQ8" s="229">
        <v>61225</v>
      </c>
      <c r="HR8" s="229">
        <v>41013</v>
      </c>
      <c r="HS8" s="229">
        <v>6679</v>
      </c>
      <c r="HT8" s="229">
        <v>4815</v>
      </c>
      <c r="HU8" s="229">
        <v>7475</v>
      </c>
      <c r="HV8" s="229">
        <v>51255</v>
      </c>
      <c r="HW8" s="229">
        <v>1811543</v>
      </c>
      <c r="HX8" s="229">
        <v>170380</v>
      </c>
      <c r="HY8" s="229">
        <v>1316351</v>
      </c>
      <c r="HZ8" s="229">
        <v>130955</v>
      </c>
      <c r="IA8" s="229">
        <v>75406</v>
      </c>
      <c r="IB8" s="229">
        <v>30294</v>
      </c>
      <c r="IC8" s="229">
        <v>5910</v>
      </c>
      <c r="ID8" s="229">
        <v>3911</v>
      </c>
      <c r="IE8" s="229">
        <v>17468</v>
      </c>
      <c r="IF8" s="229">
        <v>19785</v>
      </c>
      <c r="IG8" s="229">
        <v>1770460</v>
      </c>
      <c r="IH8" s="229">
        <v>131369</v>
      </c>
      <c r="II8" s="229">
        <v>2322312</v>
      </c>
      <c r="IJ8" s="229">
        <v>190609</v>
      </c>
      <c r="IK8" s="229">
        <v>61011</v>
      </c>
      <c r="IL8" s="229">
        <v>39813</v>
      </c>
      <c r="IM8" s="229">
        <v>16068</v>
      </c>
      <c r="IN8" s="229">
        <v>9296</v>
      </c>
      <c r="IO8" s="229">
        <v>8230</v>
      </c>
      <c r="IP8" s="229">
        <v>29118</v>
      </c>
      <c r="IQ8" s="229">
        <v>2807826</v>
      </c>
      <c r="IR8" s="229">
        <v>149601</v>
      </c>
      <c r="IS8" s="229">
        <v>1429672</v>
      </c>
      <c r="IT8" s="229">
        <v>148683</v>
      </c>
      <c r="IU8" s="229">
        <v>73079</v>
      </c>
      <c r="IV8" s="229">
        <v>21078</v>
      </c>
      <c r="IW8" s="229">
        <v>31492</v>
      </c>
      <c r="IX8" s="229">
        <v>7436</v>
      </c>
      <c r="IY8" s="229">
        <v>14875</v>
      </c>
      <c r="IZ8" s="229">
        <v>19991</v>
      </c>
      <c r="JA8" s="229">
        <v>1895907</v>
      </c>
      <c r="JB8" s="229">
        <v>213012</v>
      </c>
      <c r="JC8" s="229">
        <v>1819785</v>
      </c>
      <c r="JD8" s="229">
        <v>173480</v>
      </c>
      <c r="JE8" s="229">
        <v>86096</v>
      </c>
      <c r="JF8" s="229">
        <v>30021</v>
      </c>
      <c r="JG8" s="229">
        <v>28320</v>
      </c>
      <c r="JH8" s="229">
        <v>9066</v>
      </c>
      <c r="JI8" s="229">
        <v>12916</v>
      </c>
      <c r="JJ8" s="229">
        <v>44676</v>
      </c>
      <c r="JK8" s="229">
        <v>2417372</v>
      </c>
      <c r="JL8" s="229">
        <v>193276</v>
      </c>
      <c r="JM8" s="229">
        <v>1710127</v>
      </c>
      <c r="JN8" s="229">
        <v>141179</v>
      </c>
      <c r="JO8" s="229">
        <v>42407</v>
      </c>
      <c r="JP8" s="229">
        <v>24375</v>
      </c>
      <c r="JQ8" s="229">
        <v>13744</v>
      </c>
      <c r="JR8" s="229">
        <v>6035</v>
      </c>
      <c r="JS8" s="229">
        <v>9853</v>
      </c>
      <c r="JT8" s="229">
        <v>20747</v>
      </c>
      <c r="JU8" s="229">
        <v>2161743</v>
      </c>
      <c r="JV8" s="229">
        <v>142958</v>
      </c>
      <c r="JW8" s="229">
        <v>2436643</v>
      </c>
      <c r="JX8" s="229">
        <v>160829</v>
      </c>
      <c r="JY8" s="229">
        <v>39179</v>
      </c>
      <c r="JZ8" s="229">
        <v>22828</v>
      </c>
      <c r="KA8" s="229">
        <v>9054</v>
      </c>
      <c r="KB8" s="229">
        <v>6514</v>
      </c>
      <c r="KC8" s="229">
        <v>6179</v>
      </c>
      <c r="KD8" s="229">
        <v>23069</v>
      </c>
      <c r="KE8" s="229">
        <v>2847253</v>
      </c>
      <c r="KF8" s="229">
        <v>209194</v>
      </c>
      <c r="KG8" s="229">
        <v>1391230</v>
      </c>
      <c r="KH8" s="229">
        <v>113713</v>
      </c>
      <c r="KI8" s="229">
        <v>29786</v>
      </c>
      <c r="KJ8" s="229">
        <v>21613</v>
      </c>
      <c r="KK8" s="229">
        <v>11445</v>
      </c>
      <c r="KL8" s="229">
        <v>7623</v>
      </c>
      <c r="KM8" s="229">
        <v>22729</v>
      </c>
      <c r="KN8" s="229">
        <v>17925</v>
      </c>
      <c r="KO8" s="229">
        <v>1825258</v>
      </c>
      <c r="KP8" s="229">
        <v>122097</v>
      </c>
      <c r="KQ8" s="229">
        <v>1701799</v>
      </c>
      <c r="KR8" s="229">
        <v>143963</v>
      </c>
      <c r="KS8" s="229">
        <v>39409</v>
      </c>
      <c r="KT8" s="229">
        <v>32531</v>
      </c>
      <c r="KU8" s="229">
        <v>10902</v>
      </c>
      <c r="KV8" s="229">
        <v>30247</v>
      </c>
      <c r="KW8" s="229">
        <v>4237</v>
      </c>
      <c r="KX8" s="229">
        <v>19292</v>
      </c>
      <c r="KY8" s="229">
        <v>2104477</v>
      </c>
      <c r="KZ8" s="229">
        <v>272089</v>
      </c>
      <c r="LA8" s="229">
        <v>1704960</v>
      </c>
      <c r="LB8" s="229">
        <v>191409</v>
      </c>
      <c r="LC8" s="229">
        <v>40069</v>
      </c>
      <c r="LD8" s="229">
        <v>60883</v>
      </c>
      <c r="LE8" s="229">
        <v>9045</v>
      </c>
      <c r="LF8" s="229">
        <v>14513</v>
      </c>
      <c r="LG8" s="229">
        <v>7036</v>
      </c>
      <c r="LH8" s="229">
        <v>18578</v>
      </c>
      <c r="LI8" s="229">
        <v>2318582</v>
      </c>
    </row>
    <row r="9" spans="1:321" s="64" customFormat="1">
      <c r="A9" s="134" t="s">
        <v>700</v>
      </c>
      <c r="B9" s="229">
        <v>239560</v>
      </c>
      <c r="C9" s="229">
        <v>1650954</v>
      </c>
      <c r="D9" s="229">
        <v>688886</v>
      </c>
      <c r="E9" s="229">
        <v>214300</v>
      </c>
      <c r="F9" s="229">
        <v>80467</v>
      </c>
      <c r="G9" s="229">
        <v>13496</v>
      </c>
      <c r="H9" s="229">
        <v>17777</v>
      </c>
      <c r="I9" s="229">
        <v>17342</v>
      </c>
      <c r="J9" s="229">
        <v>34903</v>
      </c>
      <c r="K9" s="229">
        <v>2957685</v>
      </c>
      <c r="L9" s="229">
        <v>327866</v>
      </c>
      <c r="M9" s="229">
        <v>1880607</v>
      </c>
      <c r="N9" s="229">
        <v>672471</v>
      </c>
      <c r="O9" s="229">
        <v>227253</v>
      </c>
      <c r="P9" s="229">
        <v>118971</v>
      </c>
      <c r="Q9" s="229">
        <v>14370</v>
      </c>
      <c r="R9" s="229">
        <v>10450</v>
      </c>
      <c r="S9" s="229">
        <v>22907</v>
      </c>
      <c r="T9" s="229">
        <v>34796</v>
      </c>
      <c r="U9" s="229">
        <v>3309691</v>
      </c>
      <c r="V9" s="229">
        <v>245929</v>
      </c>
      <c r="W9" s="229">
        <v>1703045</v>
      </c>
      <c r="X9" s="229">
        <v>571351</v>
      </c>
      <c r="Y9" s="229">
        <v>132863</v>
      </c>
      <c r="Z9" s="229">
        <v>69169</v>
      </c>
      <c r="AA9" s="229">
        <v>9702</v>
      </c>
      <c r="AB9" s="229">
        <v>21600</v>
      </c>
      <c r="AC9" s="229">
        <v>28481</v>
      </c>
      <c r="AD9" s="229">
        <v>24226</v>
      </c>
      <c r="AE9" s="229">
        <v>2806366</v>
      </c>
      <c r="AF9" s="229">
        <v>351855</v>
      </c>
      <c r="AG9" s="229">
        <v>1997610</v>
      </c>
      <c r="AH9" s="229">
        <v>609207</v>
      </c>
      <c r="AI9" s="229">
        <v>130713</v>
      </c>
      <c r="AJ9" s="229">
        <v>94285</v>
      </c>
      <c r="AK9" s="229">
        <v>28521</v>
      </c>
      <c r="AL9" s="229">
        <v>14046</v>
      </c>
      <c r="AM9" s="229">
        <v>29550</v>
      </c>
      <c r="AN9" s="229">
        <v>86341</v>
      </c>
      <c r="AO9" s="229">
        <v>3342128</v>
      </c>
      <c r="AP9" s="229">
        <v>303450</v>
      </c>
      <c r="AQ9" s="229">
        <v>2057443</v>
      </c>
      <c r="AR9" s="229">
        <v>513857</v>
      </c>
      <c r="AS9" s="229">
        <v>172820</v>
      </c>
      <c r="AT9" s="229">
        <v>54376</v>
      </c>
      <c r="AU9" s="229">
        <v>51135</v>
      </c>
      <c r="AV9" s="229">
        <v>4405</v>
      </c>
      <c r="AW9" s="229">
        <v>22881</v>
      </c>
      <c r="AX9" s="229">
        <v>43947</v>
      </c>
      <c r="AY9" s="229">
        <v>3224314</v>
      </c>
      <c r="AZ9" s="229">
        <v>264730</v>
      </c>
      <c r="BA9" s="229">
        <v>2116945</v>
      </c>
      <c r="BB9" s="229">
        <v>533387</v>
      </c>
      <c r="BC9" s="229">
        <v>140892</v>
      </c>
      <c r="BD9" s="229">
        <v>78383</v>
      </c>
      <c r="BE9" s="229">
        <v>39731</v>
      </c>
      <c r="BF9" s="229">
        <v>7783</v>
      </c>
      <c r="BG9" s="229">
        <v>7108</v>
      </c>
      <c r="BH9" s="229">
        <v>48570</v>
      </c>
      <c r="BI9" s="229">
        <v>3237529</v>
      </c>
      <c r="BJ9" s="229">
        <v>216124</v>
      </c>
      <c r="BK9" s="229">
        <v>1876263</v>
      </c>
      <c r="BL9" s="229">
        <v>555626</v>
      </c>
      <c r="BM9" s="229">
        <v>111479</v>
      </c>
      <c r="BN9" s="229">
        <v>121599</v>
      </c>
      <c r="BO9" s="229">
        <v>39800</v>
      </c>
      <c r="BP9" s="229">
        <v>10336</v>
      </c>
      <c r="BQ9" s="229">
        <v>32737</v>
      </c>
      <c r="BR9" s="229">
        <v>62890</v>
      </c>
      <c r="BS9" s="229">
        <v>3026854</v>
      </c>
      <c r="BT9" s="229">
        <v>207725</v>
      </c>
      <c r="BU9" s="229">
        <v>2074544</v>
      </c>
      <c r="BV9" s="229">
        <v>601850</v>
      </c>
      <c r="BW9" s="229">
        <v>342962</v>
      </c>
      <c r="BX9" s="229">
        <v>143292</v>
      </c>
      <c r="BY9" s="229">
        <v>78273</v>
      </c>
      <c r="BZ9" s="229">
        <v>26959</v>
      </c>
      <c r="CA9" s="229">
        <v>55472</v>
      </c>
      <c r="CB9" s="229">
        <v>56229</v>
      </c>
      <c r="CC9" s="229">
        <v>3587306</v>
      </c>
      <c r="CD9" s="229">
        <v>169192</v>
      </c>
      <c r="CE9" s="229">
        <v>1917754</v>
      </c>
      <c r="CF9" s="229">
        <v>706823</v>
      </c>
      <c r="CG9" s="229">
        <v>256449</v>
      </c>
      <c r="CH9" s="229">
        <v>121496</v>
      </c>
      <c r="CI9" s="229">
        <v>67648</v>
      </c>
      <c r="CJ9" s="229">
        <v>72808</v>
      </c>
      <c r="CK9" s="229">
        <v>22231</v>
      </c>
      <c r="CL9" s="229">
        <v>48826</v>
      </c>
      <c r="CM9" s="229">
        <v>3383227</v>
      </c>
      <c r="CN9" s="229">
        <v>163911</v>
      </c>
      <c r="CO9" s="229">
        <v>1781740</v>
      </c>
      <c r="CP9" s="229">
        <v>762494</v>
      </c>
      <c r="CQ9" s="229">
        <v>262217</v>
      </c>
      <c r="CR9" s="229">
        <v>135916</v>
      </c>
      <c r="CS9" s="229">
        <v>86198</v>
      </c>
      <c r="CT9" s="229">
        <v>25930</v>
      </c>
      <c r="CU9" s="229">
        <v>11519</v>
      </c>
      <c r="CV9" s="229">
        <v>48386</v>
      </c>
      <c r="CW9" s="229">
        <v>3278311</v>
      </c>
      <c r="CX9" s="229">
        <v>208043</v>
      </c>
      <c r="CY9" s="229">
        <v>1590345</v>
      </c>
      <c r="CZ9" s="229">
        <v>686027</v>
      </c>
      <c r="DA9" s="229">
        <v>251234</v>
      </c>
      <c r="DB9" s="229">
        <v>113430</v>
      </c>
      <c r="DC9" s="229">
        <v>51138</v>
      </c>
      <c r="DD9" s="229">
        <v>16134</v>
      </c>
      <c r="DE9" s="229">
        <v>23453</v>
      </c>
      <c r="DF9" s="229">
        <v>45656</v>
      </c>
      <c r="DG9" s="229">
        <v>2985460</v>
      </c>
      <c r="DH9" s="229">
        <v>312717</v>
      </c>
      <c r="DI9" s="229">
        <v>2112421</v>
      </c>
      <c r="DJ9" s="229">
        <v>733256</v>
      </c>
      <c r="DK9" s="229">
        <v>298952</v>
      </c>
      <c r="DL9" s="229">
        <v>84636</v>
      </c>
      <c r="DM9" s="229">
        <v>37855</v>
      </c>
      <c r="DN9" s="229">
        <v>22549</v>
      </c>
      <c r="DO9" s="229">
        <v>51426</v>
      </c>
      <c r="DP9" s="229">
        <v>61553</v>
      </c>
      <c r="DQ9" s="229">
        <v>3715365</v>
      </c>
      <c r="DR9" s="229">
        <v>226422</v>
      </c>
      <c r="DS9" s="229">
        <v>1987763</v>
      </c>
      <c r="DT9" s="229">
        <v>776772</v>
      </c>
      <c r="DU9" s="229">
        <v>305778</v>
      </c>
      <c r="DV9" s="229">
        <v>86816</v>
      </c>
      <c r="DW9" s="229">
        <v>54653</v>
      </c>
      <c r="DX9" s="229">
        <v>21966</v>
      </c>
      <c r="DY9" s="229">
        <v>25773</v>
      </c>
      <c r="DZ9" s="229">
        <v>84286</v>
      </c>
      <c r="EA9" s="229">
        <v>3570229</v>
      </c>
      <c r="EB9" s="229">
        <v>189997</v>
      </c>
      <c r="EC9" s="229">
        <v>1901334</v>
      </c>
      <c r="ED9" s="229">
        <v>720488</v>
      </c>
      <c r="EE9" s="229">
        <v>208638</v>
      </c>
      <c r="EF9" s="229">
        <v>110960</v>
      </c>
      <c r="EG9" s="229">
        <v>31778</v>
      </c>
      <c r="EH9" s="229">
        <v>41547</v>
      </c>
      <c r="EI9" s="229">
        <v>6122</v>
      </c>
      <c r="EJ9" s="229">
        <v>44444</v>
      </c>
      <c r="EK9" s="229">
        <v>3255308</v>
      </c>
      <c r="EL9" s="229">
        <v>273255</v>
      </c>
      <c r="EM9" s="229">
        <v>1596978</v>
      </c>
      <c r="EN9" s="229">
        <v>826802</v>
      </c>
      <c r="EO9" s="229">
        <v>213265</v>
      </c>
      <c r="EP9" s="229">
        <v>98316</v>
      </c>
      <c r="EQ9" s="229">
        <v>57545</v>
      </c>
      <c r="ER9" s="229">
        <v>51869</v>
      </c>
      <c r="ES9" s="229">
        <v>7998</v>
      </c>
      <c r="ET9" s="229">
        <v>35788</v>
      </c>
      <c r="EU9" s="229">
        <v>3161816</v>
      </c>
      <c r="EV9" s="229">
        <v>557599</v>
      </c>
      <c r="EW9" s="229">
        <v>1816328</v>
      </c>
      <c r="EX9" s="229">
        <v>695337</v>
      </c>
      <c r="EY9" s="229">
        <v>181320</v>
      </c>
      <c r="EZ9" s="229">
        <v>89893</v>
      </c>
      <c r="FA9" s="229">
        <v>36570</v>
      </c>
      <c r="FB9" s="229">
        <v>27300</v>
      </c>
      <c r="FC9" s="229">
        <v>19276</v>
      </c>
      <c r="FD9" s="229">
        <v>49390</v>
      </c>
      <c r="FE9" s="229">
        <v>3473013</v>
      </c>
      <c r="FF9" s="229">
        <v>322682</v>
      </c>
      <c r="FG9" s="229">
        <v>1877697</v>
      </c>
      <c r="FH9" s="229">
        <v>705885</v>
      </c>
      <c r="FI9" s="229">
        <v>185536</v>
      </c>
      <c r="FJ9" s="229">
        <v>88998</v>
      </c>
      <c r="FK9" s="229">
        <v>21504</v>
      </c>
      <c r="FL9" s="229">
        <v>14047</v>
      </c>
      <c r="FM9" s="229">
        <v>60386</v>
      </c>
      <c r="FN9" s="229">
        <v>63639</v>
      </c>
      <c r="FO9" s="229">
        <v>3340374</v>
      </c>
      <c r="FP9" s="229">
        <v>158616</v>
      </c>
      <c r="FQ9" s="229">
        <v>1828151</v>
      </c>
      <c r="FR9" s="229">
        <v>618499</v>
      </c>
      <c r="FS9" s="229">
        <v>154826</v>
      </c>
      <c r="FT9" s="229">
        <v>65032</v>
      </c>
      <c r="FU9" s="229">
        <v>25286</v>
      </c>
      <c r="FV9" s="229">
        <v>24911</v>
      </c>
      <c r="FW9" s="229">
        <v>38749</v>
      </c>
      <c r="FX9" s="229">
        <v>59300</v>
      </c>
      <c r="FY9" s="229">
        <v>2973370</v>
      </c>
      <c r="FZ9" s="229">
        <v>176629</v>
      </c>
      <c r="GA9" s="229">
        <v>1794460</v>
      </c>
      <c r="GB9" s="229">
        <v>680636</v>
      </c>
      <c r="GC9" s="229">
        <v>156803</v>
      </c>
      <c r="GD9" s="229">
        <v>66874</v>
      </c>
      <c r="GE9" s="229">
        <v>14551</v>
      </c>
      <c r="GF9" s="229">
        <v>32516</v>
      </c>
      <c r="GG9" s="229">
        <v>68948</v>
      </c>
      <c r="GH9" s="229">
        <v>39088</v>
      </c>
      <c r="GI9" s="229">
        <v>3030505</v>
      </c>
      <c r="GJ9" s="229">
        <v>212734</v>
      </c>
      <c r="GK9" s="229">
        <v>2858868</v>
      </c>
      <c r="GL9" s="229">
        <v>433353</v>
      </c>
      <c r="GM9" s="229">
        <v>193421</v>
      </c>
      <c r="GN9" s="229">
        <v>71543</v>
      </c>
      <c r="GO9" s="229">
        <v>17781</v>
      </c>
      <c r="GP9" s="229">
        <v>19310</v>
      </c>
      <c r="GQ9" s="229">
        <v>33032</v>
      </c>
      <c r="GR9" s="229">
        <v>56176</v>
      </c>
      <c r="GS9" s="229">
        <v>3896218</v>
      </c>
      <c r="GT9" s="229">
        <v>324768</v>
      </c>
      <c r="GU9" s="229">
        <v>2778671</v>
      </c>
      <c r="GV9" s="229">
        <v>556697</v>
      </c>
      <c r="GW9" s="229">
        <v>232676</v>
      </c>
      <c r="GX9" s="229">
        <v>58482</v>
      </c>
      <c r="GY9" s="229">
        <v>13954</v>
      </c>
      <c r="GZ9" s="229">
        <v>35630</v>
      </c>
      <c r="HA9" s="229">
        <v>61826</v>
      </c>
      <c r="HB9" s="229">
        <v>116128</v>
      </c>
      <c r="HC9" s="229">
        <v>4178832</v>
      </c>
      <c r="HD9" s="229">
        <v>244314</v>
      </c>
      <c r="HE9" s="229">
        <v>2726777</v>
      </c>
      <c r="HF9" s="229">
        <v>334562</v>
      </c>
      <c r="HG9" s="229">
        <v>124002</v>
      </c>
      <c r="HH9" s="229">
        <v>76813</v>
      </c>
      <c r="HI9" s="229">
        <v>11690</v>
      </c>
      <c r="HJ9" s="229">
        <v>13022</v>
      </c>
      <c r="HK9" s="229">
        <v>38777</v>
      </c>
      <c r="HL9" s="229">
        <v>82140</v>
      </c>
      <c r="HM9" s="229">
        <v>3652097</v>
      </c>
      <c r="HN9" s="229">
        <v>385678</v>
      </c>
      <c r="HO9" s="229">
        <v>3123206</v>
      </c>
      <c r="HP9" s="229">
        <v>231132</v>
      </c>
      <c r="HQ9" s="229">
        <v>114597</v>
      </c>
      <c r="HR9" s="229">
        <v>44561</v>
      </c>
      <c r="HS9" s="229">
        <v>12468</v>
      </c>
      <c r="HT9" s="229">
        <v>7376</v>
      </c>
      <c r="HU9" s="229">
        <v>52956</v>
      </c>
      <c r="HV9" s="229">
        <v>40047</v>
      </c>
      <c r="HW9" s="229">
        <v>4012021</v>
      </c>
      <c r="HX9" s="229">
        <v>363944</v>
      </c>
      <c r="HY9" s="229">
        <v>4123495</v>
      </c>
      <c r="HZ9" s="229">
        <v>374212</v>
      </c>
      <c r="IA9" s="229">
        <v>180854</v>
      </c>
      <c r="IB9" s="229">
        <v>47711</v>
      </c>
      <c r="IC9" s="229">
        <v>19390</v>
      </c>
      <c r="ID9" s="229">
        <v>8707</v>
      </c>
      <c r="IE9" s="229">
        <v>22910</v>
      </c>
      <c r="IF9" s="229">
        <v>68077</v>
      </c>
      <c r="IG9" s="229">
        <v>5209300</v>
      </c>
      <c r="IH9" s="229">
        <v>468391</v>
      </c>
      <c r="II9" s="229">
        <v>4061873</v>
      </c>
      <c r="IJ9" s="229">
        <v>410241</v>
      </c>
      <c r="IK9" s="229">
        <v>91897</v>
      </c>
      <c r="IL9" s="229">
        <v>66149</v>
      </c>
      <c r="IM9" s="229">
        <v>17396</v>
      </c>
      <c r="IN9" s="229">
        <v>47660</v>
      </c>
      <c r="IO9" s="229">
        <v>14768</v>
      </c>
      <c r="IP9" s="229">
        <v>72785</v>
      </c>
      <c r="IQ9" s="229">
        <v>5251160</v>
      </c>
      <c r="IR9" s="229">
        <v>493507</v>
      </c>
      <c r="IS9" s="229">
        <v>3583286</v>
      </c>
      <c r="IT9" s="229">
        <v>285912</v>
      </c>
      <c r="IU9" s="229">
        <v>161042</v>
      </c>
      <c r="IV9" s="229">
        <v>29536</v>
      </c>
      <c r="IW9" s="229">
        <v>46039</v>
      </c>
      <c r="IX9" s="229">
        <v>13752</v>
      </c>
      <c r="IY9" s="229">
        <v>34104</v>
      </c>
      <c r="IZ9" s="229">
        <v>58192</v>
      </c>
      <c r="JA9" s="229">
        <v>4705370</v>
      </c>
      <c r="JB9" s="229">
        <v>426874</v>
      </c>
      <c r="JC9" s="229">
        <v>3585829</v>
      </c>
      <c r="JD9" s="229">
        <v>237481</v>
      </c>
      <c r="JE9" s="229">
        <v>90980</v>
      </c>
      <c r="JF9" s="229">
        <v>58834</v>
      </c>
      <c r="JG9" s="229">
        <v>88608</v>
      </c>
      <c r="JH9" s="229">
        <v>9183</v>
      </c>
      <c r="JI9" s="229">
        <v>19074</v>
      </c>
      <c r="JJ9" s="229">
        <v>38514</v>
      </c>
      <c r="JK9" s="229">
        <v>4555377</v>
      </c>
      <c r="JL9" s="229">
        <v>384859</v>
      </c>
      <c r="JM9" s="229">
        <v>5166153</v>
      </c>
      <c r="JN9" s="229">
        <v>231825</v>
      </c>
      <c r="JO9" s="229">
        <v>92811</v>
      </c>
      <c r="JP9" s="229">
        <v>43697</v>
      </c>
      <c r="JQ9" s="229">
        <v>23995</v>
      </c>
      <c r="JR9" s="229">
        <v>12179</v>
      </c>
      <c r="JS9" s="229">
        <v>12670</v>
      </c>
      <c r="JT9" s="229">
        <v>46519</v>
      </c>
      <c r="JU9" s="229">
        <v>6014708</v>
      </c>
      <c r="JV9" s="229">
        <v>360372</v>
      </c>
      <c r="JW9" s="229">
        <v>5088276</v>
      </c>
      <c r="JX9" s="229">
        <v>231977</v>
      </c>
      <c r="JY9" s="229">
        <v>73893</v>
      </c>
      <c r="JZ9" s="229">
        <v>34361</v>
      </c>
      <c r="KA9" s="229">
        <v>80705</v>
      </c>
      <c r="KB9" s="229">
        <v>14856</v>
      </c>
      <c r="KC9" s="229">
        <v>11460</v>
      </c>
      <c r="KD9" s="229">
        <v>37533</v>
      </c>
      <c r="KE9" s="229">
        <v>5933433</v>
      </c>
      <c r="KF9" s="229">
        <v>361188</v>
      </c>
      <c r="KG9" s="229">
        <v>3359061</v>
      </c>
      <c r="KH9" s="229">
        <v>217295</v>
      </c>
      <c r="KI9" s="229">
        <v>59077</v>
      </c>
      <c r="KJ9" s="229">
        <v>41206</v>
      </c>
      <c r="KK9" s="229">
        <v>19941</v>
      </c>
      <c r="KL9" s="229">
        <v>37964</v>
      </c>
      <c r="KM9" s="229">
        <v>24225</v>
      </c>
      <c r="KN9" s="229">
        <v>33250</v>
      </c>
      <c r="KO9" s="229">
        <v>4153207</v>
      </c>
      <c r="KP9" s="229">
        <v>547440</v>
      </c>
      <c r="KQ9" s="229">
        <v>4211014</v>
      </c>
      <c r="KR9" s="229">
        <v>268340</v>
      </c>
      <c r="KS9" s="229">
        <v>66678</v>
      </c>
      <c r="KT9" s="229">
        <v>46562</v>
      </c>
      <c r="KU9" s="229">
        <v>17054</v>
      </c>
      <c r="KV9" s="229">
        <v>30095</v>
      </c>
      <c r="KW9" s="229">
        <v>10967</v>
      </c>
      <c r="KX9" s="229">
        <v>41751</v>
      </c>
      <c r="KY9" s="229">
        <v>5239901</v>
      </c>
      <c r="KZ9" s="229">
        <v>575932</v>
      </c>
      <c r="LA9" s="229">
        <v>5629842</v>
      </c>
      <c r="LB9" s="229">
        <v>339274</v>
      </c>
      <c r="LC9" s="229">
        <v>75307</v>
      </c>
      <c r="LD9" s="229">
        <v>94714</v>
      </c>
      <c r="LE9" s="229">
        <v>22703</v>
      </c>
      <c r="LF9" s="229">
        <v>12053</v>
      </c>
      <c r="LG9" s="229">
        <v>11245</v>
      </c>
      <c r="LH9" s="229">
        <v>46909</v>
      </c>
      <c r="LI9" s="229">
        <v>6807979</v>
      </c>
    </row>
    <row r="10" spans="1:321" s="38" customFormat="1">
      <c r="A10" s="134" t="s">
        <v>701</v>
      </c>
      <c r="B10" s="229">
        <v>419041</v>
      </c>
      <c r="C10" s="229">
        <v>2243939</v>
      </c>
      <c r="D10" s="229">
        <v>849140</v>
      </c>
      <c r="E10" s="229">
        <v>200997</v>
      </c>
      <c r="F10" s="229">
        <v>103981</v>
      </c>
      <c r="G10" s="229">
        <v>26392</v>
      </c>
      <c r="H10" s="229">
        <v>19450</v>
      </c>
      <c r="I10" s="229">
        <v>19777</v>
      </c>
      <c r="J10" s="229">
        <v>52070</v>
      </c>
      <c r="K10" s="229">
        <v>3934787</v>
      </c>
      <c r="L10" s="229">
        <v>464446</v>
      </c>
      <c r="M10" s="229">
        <v>2324685</v>
      </c>
      <c r="N10" s="229">
        <v>686277</v>
      </c>
      <c r="O10" s="229">
        <v>185274</v>
      </c>
      <c r="P10" s="229">
        <v>123082</v>
      </c>
      <c r="Q10" s="229">
        <v>12475</v>
      </c>
      <c r="R10" s="229">
        <v>19719</v>
      </c>
      <c r="S10" s="229">
        <v>27702</v>
      </c>
      <c r="T10" s="229">
        <v>67897</v>
      </c>
      <c r="U10" s="229">
        <v>3911557</v>
      </c>
      <c r="V10" s="229">
        <v>489242</v>
      </c>
      <c r="W10" s="229">
        <v>2337296</v>
      </c>
      <c r="X10" s="229">
        <v>678201</v>
      </c>
      <c r="Y10" s="229">
        <v>185723</v>
      </c>
      <c r="Z10" s="229">
        <v>105946</v>
      </c>
      <c r="AA10" s="229">
        <v>35238</v>
      </c>
      <c r="AB10" s="229">
        <v>21864</v>
      </c>
      <c r="AC10" s="229">
        <v>80680</v>
      </c>
      <c r="AD10" s="229">
        <v>60514</v>
      </c>
      <c r="AE10" s="229">
        <v>3994704</v>
      </c>
      <c r="AF10" s="229">
        <v>496854</v>
      </c>
      <c r="AG10" s="229">
        <v>2930021</v>
      </c>
      <c r="AH10" s="229">
        <v>605986</v>
      </c>
      <c r="AI10" s="229">
        <v>215210</v>
      </c>
      <c r="AJ10" s="229">
        <v>98778</v>
      </c>
      <c r="AK10" s="229">
        <v>43576</v>
      </c>
      <c r="AL10" s="229">
        <v>26864</v>
      </c>
      <c r="AM10" s="229">
        <v>24819</v>
      </c>
      <c r="AN10" s="229">
        <v>120413</v>
      </c>
      <c r="AO10" s="229">
        <v>4562521</v>
      </c>
      <c r="AP10" s="229">
        <v>413204</v>
      </c>
      <c r="AQ10" s="229">
        <v>2769609</v>
      </c>
      <c r="AR10" s="229">
        <v>586631</v>
      </c>
      <c r="AS10" s="229">
        <v>156494</v>
      </c>
      <c r="AT10" s="229">
        <v>129955</v>
      </c>
      <c r="AU10" s="229">
        <v>51815</v>
      </c>
      <c r="AV10" s="229">
        <v>8667</v>
      </c>
      <c r="AW10" s="229">
        <v>31879</v>
      </c>
      <c r="AX10" s="229">
        <v>85092</v>
      </c>
      <c r="AY10" s="229">
        <v>4233346</v>
      </c>
      <c r="AZ10" s="229">
        <v>380806</v>
      </c>
      <c r="BA10" s="229">
        <v>2710187</v>
      </c>
      <c r="BB10" s="229">
        <v>558691</v>
      </c>
      <c r="BC10" s="229">
        <v>129907</v>
      </c>
      <c r="BD10" s="229">
        <v>119527</v>
      </c>
      <c r="BE10" s="229">
        <v>55887</v>
      </c>
      <c r="BF10" s="229">
        <v>17112</v>
      </c>
      <c r="BG10" s="229">
        <v>39917</v>
      </c>
      <c r="BH10" s="229">
        <v>78758</v>
      </c>
      <c r="BI10" s="229">
        <v>4090792</v>
      </c>
      <c r="BJ10" s="229">
        <v>467002</v>
      </c>
      <c r="BK10" s="229">
        <v>2731663</v>
      </c>
      <c r="BL10" s="229">
        <v>659993</v>
      </c>
      <c r="BM10" s="229">
        <v>144194</v>
      </c>
      <c r="BN10" s="229">
        <v>92270</v>
      </c>
      <c r="BO10" s="229">
        <v>101343</v>
      </c>
      <c r="BP10" s="229">
        <v>22206</v>
      </c>
      <c r="BQ10" s="229">
        <v>24881</v>
      </c>
      <c r="BR10" s="229">
        <v>84962</v>
      </c>
      <c r="BS10" s="229">
        <v>4328514</v>
      </c>
      <c r="BT10" s="229">
        <v>272457</v>
      </c>
      <c r="BU10" s="229">
        <v>3009072</v>
      </c>
      <c r="BV10" s="229">
        <v>698215</v>
      </c>
      <c r="BW10" s="229">
        <v>347497</v>
      </c>
      <c r="BX10" s="229">
        <v>202463</v>
      </c>
      <c r="BY10" s="229">
        <v>90429</v>
      </c>
      <c r="BZ10" s="229">
        <v>53501</v>
      </c>
      <c r="CA10" s="229">
        <v>23526</v>
      </c>
      <c r="CB10" s="229">
        <v>81372</v>
      </c>
      <c r="CC10" s="229">
        <v>4778532</v>
      </c>
      <c r="CD10" s="229">
        <v>260750</v>
      </c>
      <c r="CE10" s="229">
        <v>2561237</v>
      </c>
      <c r="CF10" s="229">
        <v>835511</v>
      </c>
      <c r="CG10" s="229">
        <v>331139</v>
      </c>
      <c r="CH10" s="229">
        <v>156601</v>
      </c>
      <c r="CI10" s="229">
        <v>116390</v>
      </c>
      <c r="CJ10" s="229">
        <v>35142</v>
      </c>
      <c r="CK10" s="229">
        <v>25316</v>
      </c>
      <c r="CL10" s="229">
        <v>83534</v>
      </c>
      <c r="CM10" s="229">
        <v>4405620</v>
      </c>
      <c r="CN10" s="229">
        <v>344851</v>
      </c>
      <c r="CO10" s="229">
        <v>2248356</v>
      </c>
      <c r="CP10" s="229">
        <v>1006767</v>
      </c>
      <c r="CQ10" s="229">
        <v>291299</v>
      </c>
      <c r="CR10" s="229">
        <v>161947</v>
      </c>
      <c r="CS10" s="229">
        <v>87902</v>
      </c>
      <c r="CT10" s="229">
        <v>38538</v>
      </c>
      <c r="CU10" s="229">
        <v>63690</v>
      </c>
      <c r="CV10" s="229">
        <v>96833</v>
      </c>
      <c r="CW10" s="229">
        <v>4340183</v>
      </c>
      <c r="CX10" s="229">
        <v>446922</v>
      </c>
      <c r="CY10" s="229">
        <v>2463865</v>
      </c>
      <c r="CZ10" s="229">
        <v>1041192</v>
      </c>
      <c r="DA10" s="229">
        <v>315583</v>
      </c>
      <c r="DB10" s="229">
        <v>118439</v>
      </c>
      <c r="DC10" s="229">
        <v>65901</v>
      </c>
      <c r="DD10" s="229">
        <v>33921</v>
      </c>
      <c r="DE10" s="229">
        <v>81268</v>
      </c>
      <c r="DF10" s="229">
        <v>133150</v>
      </c>
      <c r="DG10" s="229">
        <v>4700241</v>
      </c>
      <c r="DH10" s="229">
        <v>318643</v>
      </c>
      <c r="DI10" s="229">
        <v>3034487</v>
      </c>
      <c r="DJ10" s="229">
        <v>949151</v>
      </c>
      <c r="DK10" s="229">
        <v>357343</v>
      </c>
      <c r="DL10" s="229">
        <v>96834</v>
      </c>
      <c r="DM10" s="229">
        <v>82479</v>
      </c>
      <c r="DN10" s="229">
        <v>38273</v>
      </c>
      <c r="DO10" s="229">
        <v>53452</v>
      </c>
      <c r="DP10" s="229">
        <v>114898</v>
      </c>
      <c r="DQ10" s="229">
        <v>5045560</v>
      </c>
      <c r="DR10" s="229">
        <v>292444</v>
      </c>
      <c r="DS10" s="229">
        <v>2548634</v>
      </c>
      <c r="DT10" s="229">
        <v>1144804</v>
      </c>
      <c r="DU10" s="229">
        <v>307118</v>
      </c>
      <c r="DV10" s="229">
        <v>118537</v>
      </c>
      <c r="DW10" s="229">
        <v>92297</v>
      </c>
      <c r="DX10" s="229">
        <v>28004</v>
      </c>
      <c r="DY10" s="229">
        <v>19021</v>
      </c>
      <c r="DZ10" s="229">
        <v>102407</v>
      </c>
      <c r="EA10" s="229">
        <v>4653266</v>
      </c>
      <c r="EB10" s="229">
        <v>380708</v>
      </c>
      <c r="EC10" s="229">
        <v>2546700</v>
      </c>
      <c r="ED10" s="229">
        <v>1101167</v>
      </c>
      <c r="EE10" s="229">
        <v>235573</v>
      </c>
      <c r="EF10" s="229">
        <v>154153</v>
      </c>
      <c r="EG10" s="229">
        <v>36313</v>
      </c>
      <c r="EH10" s="229">
        <v>61557</v>
      </c>
      <c r="EI10" s="229">
        <v>7143</v>
      </c>
      <c r="EJ10" s="229">
        <v>84213</v>
      </c>
      <c r="EK10" s="229">
        <v>4607527</v>
      </c>
      <c r="EL10" s="229">
        <v>655071</v>
      </c>
      <c r="EM10" s="229">
        <v>2403650</v>
      </c>
      <c r="EN10" s="229">
        <v>1134181</v>
      </c>
      <c r="EO10" s="229">
        <v>209682</v>
      </c>
      <c r="EP10" s="229">
        <v>100056</v>
      </c>
      <c r="EQ10" s="229">
        <v>47877</v>
      </c>
      <c r="ER10" s="229">
        <v>55387</v>
      </c>
      <c r="ES10" s="229">
        <v>25798</v>
      </c>
      <c r="ET10" s="229">
        <v>94857</v>
      </c>
      <c r="EU10" s="229">
        <v>4726559</v>
      </c>
      <c r="EV10" s="229">
        <v>430877</v>
      </c>
      <c r="EW10" s="229">
        <v>2918893</v>
      </c>
      <c r="EX10" s="229">
        <v>998003</v>
      </c>
      <c r="EY10" s="229">
        <v>247153</v>
      </c>
      <c r="EZ10" s="229">
        <v>108825</v>
      </c>
      <c r="FA10" s="229">
        <v>42732</v>
      </c>
      <c r="FB10" s="229">
        <v>27934</v>
      </c>
      <c r="FC10" s="229">
        <v>93134</v>
      </c>
      <c r="FD10" s="229">
        <v>116889</v>
      </c>
      <c r="FE10" s="229">
        <v>4984440</v>
      </c>
      <c r="FF10" s="229">
        <v>333504</v>
      </c>
      <c r="FG10" s="229">
        <v>2691216</v>
      </c>
      <c r="FH10" s="229">
        <v>887319</v>
      </c>
      <c r="FI10" s="229">
        <v>216069</v>
      </c>
      <c r="FJ10" s="229">
        <v>103393</v>
      </c>
      <c r="FK10" s="229">
        <v>45945</v>
      </c>
      <c r="FL10" s="229">
        <v>29575</v>
      </c>
      <c r="FM10" s="229">
        <v>65933</v>
      </c>
      <c r="FN10" s="229">
        <v>88814</v>
      </c>
      <c r="FO10" s="229">
        <v>4461768</v>
      </c>
      <c r="FP10" s="229">
        <v>309029</v>
      </c>
      <c r="FQ10" s="229">
        <v>2744322</v>
      </c>
      <c r="FR10" s="229">
        <v>985469</v>
      </c>
      <c r="FS10" s="229">
        <v>199988</v>
      </c>
      <c r="FT10" s="229">
        <v>72779</v>
      </c>
      <c r="FU10" s="229">
        <v>40014</v>
      </c>
      <c r="FV10" s="229">
        <v>64147</v>
      </c>
      <c r="FW10" s="229">
        <v>70785</v>
      </c>
      <c r="FX10" s="229">
        <v>80759</v>
      </c>
      <c r="FY10" s="229">
        <v>4567292</v>
      </c>
      <c r="FZ10" s="229">
        <v>379024</v>
      </c>
      <c r="GA10" s="229">
        <v>3849283</v>
      </c>
      <c r="GB10" s="229">
        <v>1158320</v>
      </c>
      <c r="GC10" s="229">
        <v>291439</v>
      </c>
      <c r="GD10" s="229">
        <v>60205</v>
      </c>
      <c r="GE10" s="229">
        <v>21997</v>
      </c>
      <c r="GF10" s="229">
        <v>19548</v>
      </c>
      <c r="GG10" s="229">
        <v>90750</v>
      </c>
      <c r="GH10" s="229">
        <v>161820</v>
      </c>
      <c r="GI10" s="229">
        <v>6032386</v>
      </c>
      <c r="GJ10" s="229">
        <v>389973</v>
      </c>
      <c r="GK10" s="229">
        <v>3993618</v>
      </c>
      <c r="GL10" s="229">
        <v>579282</v>
      </c>
      <c r="GM10" s="229">
        <v>316496</v>
      </c>
      <c r="GN10" s="229">
        <v>67509</v>
      </c>
      <c r="GO10" s="229">
        <v>19721</v>
      </c>
      <c r="GP10" s="229">
        <v>45449</v>
      </c>
      <c r="GQ10" s="229">
        <v>82436</v>
      </c>
      <c r="GR10" s="229">
        <v>189766</v>
      </c>
      <c r="GS10" s="229">
        <v>5684250</v>
      </c>
      <c r="GT10" s="229">
        <v>263325</v>
      </c>
      <c r="GU10" s="229">
        <v>3798105</v>
      </c>
      <c r="GV10" s="229">
        <v>432539</v>
      </c>
      <c r="GW10" s="229">
        <v>242797</v>
      </c>
      <c r="GX10" s="229">
        <v>96151</v>
      </c>
      <c r="GY10" s="229">
        <v>11740</v>
      </c>
      <c r="GZ10" s="229">
        <v>11507</v>
      </c>
      <c r="HA10" s="229">
        <v>72716</v>
      </c>
      <c r="HB10" s="229">
        <v>115328</v>
      </c>
      <c r="HC10" s="229">
        <v>5044208</v>
      </c>
      <c r="HD10" s="229">
        <v>337545</v>
      </c>
      <c r="HE10" s="229">
        <v>4448194</v>
      </c>
      <c r="HF10" s="229">
        <v>450993</v>
      </c>
      <c r="HG10" s="229">
        <v>313634</v>
      </c>
      <c r="HH10" s="229">
        <v>84071</v>
      </c>
      <c r="HI10" s="229">
        <v>14296</v>
      </c>
      <c r="HJ10" s="229">
        <v>20815</v>
      </c>
      <c r="HK10" s="229">
        <v>51792</v>
      </c>
      <c r="HL10" s="229">
        <v>98443</v>
      </c>
      <c r="HM10" s="229">
        <v>5819783</v>
      </c>
      <c r="HN10" s="229">
        <v>593281</v>
      </c>
      <c r="HO10" s="229">
        <v>6144898</v>
      </c>
      <c r="HP10" s="229">
        <v>512074</v>
      </c>
      <c r="HQ10" s="229">
        <v>221078</v>
      </c>
      <c r="HR10" s="229">
        <v>73245</v>
      </c>
      <c r="HS10" s="229">
        <v>15386</v>
      </c>
      <c r="HT10" s="229">
        <v>10076</v>
      </c>
      <c r="HU10" s="229">
        <v>37319</v>
      </c>
      <c r="HV10" s="229">
        <v>122898</v>
      </c>
      <c r="HW10" s="229">
        <v>7730255</v>
      </c>
      <c r="HX10" s="229">
        <v>681549</v>
      </c>
      <c r="HY10" s="229">
        <v>5693287</v>
      </c>
      <c r="HZ10" s="229">
        <v>419030</v>
      </c>
      <c r="IA10" s="229">
        <v>179930</v>
      </c>
      <c r="IB10" s="229">
        <v>89304</v>
      </c>
      <c r="IC10" s="229">
        <v>13261</v>
      </c>
      <c r="ID10" s="229">
        <v>18942</v>
      </c>
      <c r="IE10" s="229">
        <v>33034</v>
      </c>
      <c r="IF10" s="229">
        <v>111111</v>
      </c>
      <c r="IG10" s="229">
        <v>7239448</v>
      </c>
      <c r="IH10" s="229">
        <v>549042</v>
      </c>
      <c r="II10" s="229">
        <v>5413607</v>
      </c>
      <c r="IJ10" s="229">
        <v>301334</v>
      </c>
      <c r="IK10" s="229">
        <v>112114</v>
      </c>
      <c r="IL10" s="229">
        <v>78293</v>
      </c>
      <c r="IM10" s="229">
        <v>21583</v>
      </c>
      <c r="IN10" s="229">
        <v>53884</v>
      </c>
      <c r="IO10" s="229">
        <v>22178</v>
      </c>
      <c r="IP10" s="229">
        <v>94447</v>
      </c>
      <c r="IQ10" s="229">
        <v>6646482</v>
      </c>
      <c r="IR10" s="229">
        <v>682513</v>
      </c>
      <c r="IS10" s="229">
        <v>6254917</v>
      </c>
      <c r="IT10" s="229">
        <v>355880</v>
      </c>
      <c r="IU10" s="229">
        <v>155157</v>
      </c>
      <c r="IV10" s="229">
        <v>94429</v>
      </c>
      <c r="IW10" s="229">
        <v>51735</v>
      </c>
      <c r="IX10" s="229">
        <v>22657</v>
      </c>
      <c r="IY10" s="229">
        <v>30531</v>
      </c>
      <c r="IZ10" s="229">
        <v>68023</v>
      </c>
      <c r="JA10" s="229">
        <v>7715842</v>
      </c>
      <c r="JB10" s="229">
        <v>618465</v>
      </c>
      <c r="JC10" s="229">
        <v>7428050</v>
      </c>
      <c r="JD10" s="229">
        <v>521761</v>
      </c>
      <c r="JE10" s="229">
        <v>160867</v>
      </c>
      <c r="JF10" s="229">
        <v>69340</v>
      </c>
      <c r="JG10" s="229">
        <v>67070</v>
      </c>
      <c r="JH10" s="229">
        <v>16426</v>
      </c>
      <c r="JI10" s="229">
        <v>23601</v>
      </c>
      <c r="JJ10" s="229">
        <v>77699</v>
      </c>
      <c r="JK10" s="229">
        <v>8983279</v>
      </c>
      <c r="JL10" s="229">
        <v>553426</v>
      </c>
      <c r="JM10" s="348">
        <v>6853788</v>
      </c>
      <c r="JN10" s="229">
        <v>393044</v>
      </c>
      <c r="JO10" s="229">
        <v>66406</v>
      </c>
      <c r="JP10" s="229">
        <v>64022</v>
      </c>
      <c r="JQ10" s="229">
        <v>49973</v>
      </c>
      <c r="JR10" s="229">
        <v>16860</v>
      </c>
      <c r="JS10" s="229">
        <v>46573</v>
      </c>
      <c r="JT10" s="229">
        <v>54606</v>
      </c>
      <c r="JU10" s="229">
        <v>8098698</v>
      </c>
      <c r="JV10" s="229">
        <v>635575</v>
      </c>
      <c r="JW10" s="348">
        <v>5439264</v>
      </c>
      <c r="JX10" s="229">
        <v>280047</v>
      </c>
      <c r="JY10" s="229">
        <v>74590</v>
      </c>
      <c r="JZ10" s="229">
        <v>38033</v>
      </c>
      <c r="KA10" s="229">
        <v>30072</v>
      </c>
      <c r="KB10" s="229">
        <v>54076</v>
      </c>
      <c r="KC10" s="229">
        <v>19037</v>
      </c>
      <c r="KD10" s="229">
        <v>52069</v>
      </c>
      <c r="KE10" s="229">
        <v>6622763</v>
      </c>
      <c r="KF10" s="229">
        <v>725298</v>
      </c>
      <c r="KG10" s="229">
        <v>6179916</v>
      </c>
      <c r="KH10" s="229">
        <v>315372</v>
      </c>
      <c r="KI10" s="229">
        <v>65672</v>
      </c>
      <c r="KJ10" s="229">
        <v>44042</v>
      </c>
      <c r="KK10" s="229">
        <v>24022</v>
      </c>
      <c r="KL10" s="229">
        <v>31343</v>
      </c>
      <c r="KM10" s="229">
        <v>20658</v>
      </c>
      <c r="KN10" s="229">
        <v>59500</v>
      </c>
      <c r="KO10" s="229">
        <v>7465823</v>
      </c>
      <c r="KP10" s="229">
        <v>652377</v>
      </c>
      <c r="KQ10" s="229">
        <v>7130274</v>
      </c>
      <c r="KR10" s="229">
        <v>334144</v>
      </c>
      <c r="KS10" s="229">
        <v>87440</v>
      </c>
      <c r="KT10" s="229">
        <v>60270</v>
      </c>
      <c r="KU10" s="229">
        <v>84298</v>
      </c>
      <c r="KV10" s="229">
        <v>35133</v>
      </c>
      <c r="KW10" s="229">
        <v>18881</v>
      </c>
      <c r="KX10" s="229">
        <v>68810</v>
      </c>
      <c r="KY10" s="229">
        <v>8471627</v>
      </c>
      <c r="KZ10" s="229">
        <v>856823</v>
      </c>
      <c r="LA10" s="229">
        <v>7234736</v>
      </c>
      <c r="LB10" s="229">
        <v>340960</v>
      </c>
      <c r="LC10" s="229">
        <v>84855</v>
      </c>
      <c r="LD10" s="229">
        <v>159703</v>
      </c>
      <c r="LE10" s="229">
        <v>19281</v>
      </c>
      <c r="LF10" s="229">
        <v>31492</v>
      </c>
      <c r="LG10" s="229">
        <v>25891</v>
      </c>
      <c r="LH10" s="229">
        <v>59292</v>
      </c>
      <c r="LI10" s="229">
        <v>8813033</v>
      </c>
    </row>
    <row r="11" spans="1:321" s="64" customFormat="1">
      <c r="A11" s="134" t="s">
        <v>702</v>
      </c>
      <c r="B11" s="229">
        <v>2592626</v>
      </c>
      <c r="C11" s="229">
        <v>8817249</v>
      </c>
      <c r="D11" s="229">
        <v>1932800</v>
      </c>
      <c r="E11" s="229">
        <v>769850</v>
      </c>
      <c r="F11" s="229">
        <v>377771</v>
      </c>
      <c r="G11" s="229">
        <v>133617</v>
      </c>
      <c r="H11" s="229">
        <v>90601</v>
      </c>
      <c r="I11" s="229">
        <v>115246</v>
      </c>
      <c r="J11" s="229">
        <v>515924</v>
      </c>
      <c r="K11" s="229">
        <v>15345684</v>
      </c>
      <c r="L11" s="229">
        <v>2595796</v>
      </c>
      <c r="M11" s="229">
        <v>9790100</v>
      </c>
      <c r="N11" s="229">
        <v>1658795</v>
      </c>
      <c r="O11" s="229">
        <v>746624</v>
      </c>
      <c r="P11" s="229">
        <v>353253</v>
      </c>
      <c r="Q11" s="229">
        <v>78218</v>
      </c>
      <c r="R11" s="229">
        <v>95766</v>
      </c>
      <c r="S11" s="229">
        <v>106610</v>
      </c>
      <c r="T11" s="229">
        <v>566095</v>
      </c>
      <c r="U11" s="229">
        <v>15991257</v>
      </c>
      <c r="V11" s="229">
        <v>2451153</v>
      </c>
      <c r="W11" s="229">
        <v>10299762</v>
      </c>
      <c r="X11" s="229">
        <v>1354287</v>
      </c>
      <c r="Y11" s="229">
        <v>761959</v>
      </c>
      <c r="Z11" s="229">
        <v>222866</v>
      </c>
      <c r="AA11" s="229">
        <v>108954</v>
      </c>
      <c r="AB11" s="229">
        <v>183194</v>
      </c>
      <c r="AC11" s="229">
        <v>196694</v>
      </c>
      <c r="AD11" s="229">
        <v>528104</v>
      </c>
      <c r="AE11" s="229">
        <v>16106973</v>
      </c>
      <c r="AF11" s="229">
        <v>2281933</v>
      </c>
      <c r="AG11" s="229">
        <v>10924661</v>
      </c>
      <c r="AH11" s="229">
        <v>1137755</v>
      </c>
      <c r="AI11" s="229">
        <v>666593</v>
      </c>
      <c r="AJ11" s="229">
        <v>460713</v>
      </c>
      <c r="AK11" s="229">
        <v>117609</v>
      </c>
      <c r="AL11" s="229">
        <v>74589</v>
      </c>
      <c r="AM11" s="229">
        <v>118185</v>
      </c>
      <c r="AN11" s="229">
        <v>727091</v>
      </c>
      <c r="AO11" s="229">
        <v>16509129</v>
      </c>
      <c r="AP11" s="229">
        <v>2190317</v>
      </c>
      <c r="AQ11" s="229">
        <v>11178570</v>
      </c>
      <c r="AR11" s="229">
        <v>1130631</v>
      </c>
      <c r="AS11" s="229">
        <v>581657</v>
      </c>
      <c r="AT11" s="229">
        <v>434932</v>
      </c>
      <c r="AU11" s="229">
        <v>134687</v>
      </c>
      <c r="AV11" s="229">
        <v>57807</v>
      </c>
      <c r="AW11" s="229">
        <v>92012</v>
      </c>
      <c r="AX11" s="229">
        <v>642566</v>
      </c>
      <c r="AY11" s="229">
        <v>16443179</v>
      </c>
      <c r="AZ11" s="229">
        <v>2323762</v>
      </c>
      <c r="BA11" s="229">
        <v>11403748</v>
      </c>
      <c r="BB11" s="229">
        <v>1324057</v>
      </c>
      <c r="BC11" s="229">
        <v>541282</v>
      </c>
      <c r="BD11" s="229">
        <v>485041</v>
      </c>
      <c r="BE11" s="229">
        <v>225094</v>
      </c>
      <c r="BF11" s="229">
        <v>117982</v>
      </c>
      <c r="BG11" s="229">
        <v>84990</v>
      </c>
      <c r="BH11" s="229">
        <v>634841</v>
      </c>
      <c r="BI11" s="229">
        <v>17140797</v>
      </c>
      <c r="BJ11" s="229">
        <v>2237096</v>
      </c>
      <c r="BK11" s="229">
        <v>11792777</v>
      </c>
      <c r="BL11" s="229">
        <v>1438299</v>
      </c>
      <c r="BM11" s="229">
        <v>612865</v>
      </c>
      <c r="BN11" s="229">
        <v>538811</v>
      </c>
      <c r="BO11" s="229">
        <v>335525</v>
      </c>
      <c r="BP11" s="229">
        <v>105430</v>
      </c>
      <c r="BQ11" s="229">
        <v>134551</v>
      </c>
      <c r="BR11" s="229">
        <v>728070</v>
      </c>
      <c r="BS11" s="229">
        <v>17923424</v>
      </c>
      <c r="BT11" s="229">
        <v>3342324</v>
      </c>
      <c r="BU11" s="229">
        <v>11303877</v>
      </c>
      <c r="BV11" s="229">
        <v>1155034</v>
      </c>
      <c r="BW11" s="229">
        <v>981784</v>
      </c>
      <c r="BX11" s="229">
        <v>801373</v>
      </c>
      <c r="BY11" s="229">
        <v>290375</v>
      </c>
      <c r="BZ11" s="229">
        <v>172606</v>
      </c>
      <c r="CA11" s="229">
        <v>125972</v>
      </c>
      <c r="CB11" s="229">
        <v>895990</v>
      </c>
      <c r="CC11" s="229">
        <v>19069335</v>
      </c>
      <c r="CD11" s="229">
        <v>3280678</v>
      </c>
      <c r="CE11" s="229">
        <v>10636294</v>
      </c>
      <c r="CF11" s="229">
        <v>2328252</v>
      </c>
      <c r="CG11" s="229">
        <v>963097</v>
      </c>
      <c r="CH11" s="229">
        <v>721537</v>
      </c>
      <c r="CI11" s="229">
        <v>323652</v>
      </c>
      <c r="CJ11" s="229">
        <v>166263</v>
      </c>
      <c r="CK11" s="229">
        <v>156783</v>
      </c>
      <c r="CL11" s="229">
        <v>920151</v>
      </c>
      <c r="CM11" s="229">
        <v>19496707</v>
      </c>
      <c r="CN11" s="229">
        <v>3275014</v>
      </c>
      <c r="CO11" s="229">
        <v>9700502</v>
      </c>
      <c r="CP11" s="229">
        <v>3660122</v>
      </c>
      <c r="CQ11" s="229">
        <v>860661</v>
      </c>
      <c r="CR11" s="229">
        <v>686915</v>
      </c>
      <c r="CS11" s="229">
        <v>296071</v>
      </c>
      <c r="CT11" s="229">
        <v>269966</v>
      </c>
      <c r="CU11" s="229">
        <v>192405</v>
      </c>
      <c r="CV11" s="229">
        <v>891581</v>
      </c>
      <c r="CW11" s="229">
        <v>19833237</v>
      </c>
      <c r="CX11" s="229">
        <v>3324678</v>
      </c>
      <c r="CY11" s="229">
        <v>10085201</v>
      </c>
      <c r="CZ11" s="229">
        <v>3575988</v>
      </c>
      <c r="DA11" s="229">
        <v>904912</v>
      </c>
      <c r="DB11" s="229">
        <v>683911</v>
      </c>
      <c r="DC11" s="229">
        <v>129343</v>
      </c>
      <c r="DD11" s="229">
        <v>154002</v>
      </c>
      <c r="DE11" s="229">
        <v>300948</v>
      </c>
      <c r="DF11" s="229">
        <v>929498</v>
      </c>
      <c r="DG11" s="229">
        <v>20088481</v>
      </c>
      <c r="DH11" s="229">
        <v>3268409</v>
      </c>
      <c r="DI11" s="229">
        <v>10926315</v>
      </c>
      <c r="DJ11" s="229">
        <v>3358628</v>
      </c>
      <c r="DK11" s="229">
        <v>873911</v>
      </c>
      <c r="DL11" s="229">
        <v>589517</v>
      </c>
      <c r="DM11" s="229">
        <v>182158</v>
      </c>
      <c r="DN11" s="229">
        <v>140223</v>
      </c>
      <c r="DO11" s="229">
        <v>257845</v>
      </c>
      <c r="DP11" s="229">
        <v>871998</v>
      </c>
      <c r="DQ11" s="229">
        <v>20469004</v>
      </c>
      <c r="DR11" s="229">
        <v>3297686</v>
      </c>
      <c r="DS11" s="229">
        <v>9442592</v>
      </c>
      <c r="DT11" s="229">
        <v>5075440</v>
      </c>
      <c r="DU11" s="229">
        <v>788968</v>
      </c>
      <c r="DV11" s="229">
        <v>571932</v>
      </c>
      <c r="DW11" s="229">
        <v>141792</v>
      </c>
      <c r="DX11" s="229">
        <v>124065</v>
      </c>
      <c r="DY11" s="229">
        <v>247239</v>
      </c>
      <c r="DZ11" s="229">
        <v>879900</v>
      </c>
      <c r="EA11" s="229">
        <v>20569614</v>
      </c>
      <c r="EB11" s="229">
        <v>3302657</v>
      </c>
      <c r="EC11" s="229">
        <v>10785486</v>
      </c>
      <c r="ED11" s="229">
        <v>3775961</v>
      </c>
      <c r="EE11" s="229">
        <v>669681</v>
      </c>
      <c r="EF11" s="229">
        <v>501664</v>
      </c>
      <c r="EG11" s="229">
        <v>123915</v>
      </c>
      <c r="EH11" s="229">
        <v>85721</v>
      </c>
      <c r="EI11" s="229">
        <v>43837</v>
      </c>
      <c r="EJ11" s="229">
        <v>797439</v>
      </c>
      <c r="EK11" s="229">
        <v>20086361</v>
      </c>
      <c r="EL11" s="229">
        <v>3515935</v>
      </c>
      <c r="EM11" s="229">
        <v>10498286</v>
      </c>
      <c r="EN11" s="229">
        <v>5063640</v>
      </c>
      <c r="EO11" s="229">
        <v>669183</v>
      </c>
      <c r="EP11" s="229">
        <v>459629</v>
      </c>
      <c r="EQ11" s="229">
        <v>178455</v>
      </c>
      <c r="ER11" s="229">
        <v>85060</v>
      </c>
      <c r="ES11" s="229">
        <v>93646</v>
      </c>
      <c r="ET11" s="229">
        <v>735596</v>
      </c>
      <c r="EU11" s="229">
        <v>21299430</v>
      </c>
      <c r="EV11" s="229">
        <v>3804800</v>
      </c>
      <c r="EW11" s="229">
        <v>11093055</v>
      </c>
      <c r="EX11" s="229">
        <v>4956160</v>
      </c>
      <c r="EY11" s="229">
        <v>870665</v>
      </c>
      <c r="EZ11" s="229">
        <v>377359</v>
      </c>
      <c r="FA11" s="229">
        <v>124316</v>
      </c>
      <c r="FB11" s="229">
        <v>77239</v>
      </c>
      <c r="FC11" s="229">
        <v>161766</v>
      </c>
      <c r="FD11" s="229">
        <v>873741</v>
      </c>
      <c r="FE11" s="229">
        <v>22339101</v>
      </c>
      <c r="FF11" s="229">
        <v>3635447</v>
      </c>
      <c r="FG11" s="229">
        <v>10985367</v>
      </c>
      <c r="FH11" s="229">
        <v>4914218</v>
      </c>
      <c r="FI11" s="229">
        <v>763041</v>
      </c>
      <c r="FJ11" s="229">
        <v>333809</v>
      </c>
      <c r="FK11" s="229">
        <v>101156</v>
      </c>
      <c r="FL11" s="229">
        <v>59910</v>
      </c>
      <c r="FM11" s="229">
        <v>93114</v>
      </c>
      <c r="FN11" s="229">
        <v>875109</v>
      </c>
      <c r="FO11" s="229">
        <v>21761171</v>
      </c>
      <c r="FP11" s="229">
        <v>3402943</v>
      </c>
      <c r="FQ11" s="229">
        <v>11264841</v>
      </c>
      <c r="FR11" s="229">
        <v>5284563</v>
      </c>
      <c r="FS11" s="229">
        <v>612870</v>
      </c>
      <c r="FT11" s="229">
        <v>333905</v>
      </c>
      <c r="FU11" s="229">
        <v>83236</v>
      </c>
      <c r="FV11" s="229">
        <v>105909</v>
      </c>
      <c r="FW11" s="229">
        <v>135417</v>
      </c>
      <c r="FX11" s="229">
        <v>875081</v>
      </c>
      <c r="FY11" s="229">
        <v>22098765</v>
      </c>
      <c r="FZ11" s="229">
        <v>3452171</v>
      </c>
      <c r="GA11" s="229">
        <v>12197767</v>
      </c>
      <c r="GB11" s="229">
        <v>5405229</v>
      </c>
      <c r="GC11" s="229">
        <v>550954</v>
      </c>
      <c r="GD11" s="229">
        <v>314223</v>
      </c>
      <c r="GE11" s="229">
        <v>82249</v>
      </c>
      <c r="GF11" s="229">
        <v>43902</v>
      </c>
      <c r="GG11" s="229">
        <v>167073</v>
      </c>
      <c r="GH11" s="229">
        <v>861721</v>
      </c>
      <c r="GI11" s="229">
        <v>23075289</v>
      </c>
      <c r="GJ11" s="229">
        <v>4014706</v>
      </c>
      <c r="GK11" s="229">
        <v>17500242</v>
      </c>
      <c r="GL11" s="229">
        <v>1301512</v>
      </c>
      <c r="GM11" s="229">
        <v>486934</v>
      </c>
      <c r="GN11" s="229">
        <v>330002</v>
      </c>
      <c r="GO11" s="229">
        <v>72810</v>
      </c>
      <c r="GP11" s="229">
        <v>38686</v>
      </c>
      <c r="GQ11" s="229">
        <v>160159</v>
      </c>
      <c r="GR11" s="229">
        <v>835417</v>
      </c>
      <c r="GS11" s="229">
        <v>24740468</v>
      </c>
      <c r="GT11" s="229">
        <v>4081800</v>
      </c>
      <c r="GU11" s="229">
        <v>18407021</v>
      </c>
      <c r="GV11" s="229">
        <v>1116725</v>
      </c>
      <c r="GW11" s="229">
        <v>319990</v>
      </c>
      <c r="GX11" s="229">
        <v>406580</v>
      </c>
      <c r="GY11" s="229">
        <v>40150</v>
      </c>
      <c r="GZ11" s="229">
        <v>15713</v>
      </c>
      <c r="HA11" s="229">
        <v>186540</v>
      </c>
      <c r="HB11" s="229">
        <v>806886</v>
      </c>
      <c r="HC11" s="229">
        <v>25381405</v>
      </c>
      <c r="HD11" s="229">
        <v>4215829</v>
      </c>
      <c r="HE11" s="229">
        <v>19467969</v>
      </c>
      <c r="HF11" s="229">
        <v>1091608</v>
      </c>
      <c r="HG11" s="229">
        <v>327322</v>
      </c>
      <c r="HH11" s="229">
        <v>364221</v>
      </c>
      <c r="HI11" s="229">
        <v>55328</v>
      </c>
      <c r="HJ11" s="229">
        <v>77810</v>
      </c>
      <c r="HK11" s="229">
        <v>132668</v>
      </c>
      <c r="HL11" s="229">
        <v>755451</v>
      </c>
      <c r="HM11" s="229">
        <v>26488206</v>
      </c>
      <c r="HN11" s="229">
        <v>4687483</v>
      </c>
      <c r="HO11" s="229">
        <v>20791543</v>
      </c>
      <c r="HP11" s="229">
        <v>861475</v>
      </c>
      <c r="HQ11" s="229">
        <v>194270</v>
      </c>
      <c r="HR11" s="229">
        <v>328860</v>
      </c>
      <c r="HS11" s="229">
        <v>59401</v>
      </c>
      <c r="HT11" s="229">
        <v>75250</v>
      </c>
      <c r="HU11" s="229">
        <v>130956</v>
      </c>
      <c r="HV11" s="229">
        <v>698697</v>
      </c>
      <c r="HW11" s="229">
        <v>27827935</v>
      </c>
      <c r="HX11" s="229">
        <v>4796087</v>
      </c>
      <c r="HY11" s="229">
        <v>21280904</v>
      </c>
      <c r="HZ11" s="229">
        <v>859912</v>
      </c>
      <c r="IA11" s="229">
        <v>220909</v>
      </c>
      <c r="IB11" s="229">
        <v>319044</v>
      </c>
      <c r="IC11" s="229">
        <v>34297</v>
      </c>
      <c r="ID11" s="229">
        <v>97639</v>
      </c>
      <c r="IE11" s="229">
        <v>140164</v>
      </c>
      <c r="IF11" s="229">
        <v>730095</v>
      </c>
      <c r="IG11" s="229">
        <v>28479051</v>
      </c>
      <c r="IH11" s="229">
        <v>5017633</v>
      </c>
      <c r="II11" s="229">
        <v>21148636</v>
      </c>
      <c r="IJ11" s="229">
        <v>822496</v>
      </c>
      <c r="IK11" s="229">
        <v>158544</v>
      </c>
      <c r="IL11" s="229">
        <v>310269</v>
      </c>
      <c r="IM11" s="229">
        <v>91298</v>
      </c>
      <c r="IN11" s="229">
        <v>136999</v>
      </c>
      <c r="IO11" s="229">
        <v>84020</v>
      </c>
      <c r="IP11" s="229">
        <v>658198</v>
      </c>
      <c r="IQ11" s="229">
        <v>28428093</v>
      </c>
      <c r="IR11" s="229">
        <v>5271913</v>
      </c>
      <c r="IS11" s="229">
        <v>20998707</v>
      </c>
      <c r="IT11" s="229">
        <v>853106</v>
      </c>
      <c r="IU11" s="229">
        <v>355412</v>
      </c>
      <c r="IV11" s="229">
        <v>261602</v>
      </c>
      <c r="IW11" s="229">
        <v>174185</v>
      </c>
      <c r="IX11" s="229">
        <v>76366</v>
      </c>
      <c r="IY11" s="229">
        <v>112504</v>
      </c>
      <c r="IZ11" s="229">
        <v>630927</v>
      </c>
      <c r="JA11" s="229">
        <v>28734722</v>
      </c>
      <c r="JB11" s="229">
        <v>5484638</v>
      </c>
      <c r="JC11" s="229">
        <v>21288686</v>
      </c>
      <c r="JD11" s="229">
        <v>783540</v>
      </c>
      <c r="JE11" s="229">
        <v>482482</v>
      </c>
      <c r="JF11" s="229">
        <v>182458</v>
      </c>
      <c r="JG11" s="229">
        <v>130075</v>
      </c>
      <c r="JH11" s="229">
        <v>49316</v>
      </c>
      <c r="JI11" s="229">
        <v>158075</v>
      </c>
      <c r="JJ11" s="229">
        <v>649225</v>
      </c>
      <c r="JK11" s="229">
        <v>29208495</v>
      </c>
      <c r="JL11" s="229">
        <v>5762260</v>
      </c>
      <c r="JM11" s="229">
        <v>22151084</v>
      </c>
      <c r="JN11" s="229">
        <v>821024</v>
      </c>
      <c r="JO11" s="229">
        <v>215080</v>
      </c>
      <c r="JP11" s="229">
        <v>230376</v>
      </c>
      <c r="JQ11" s="229">
        <v>154175</v>
      </c>
      <c r="JR11" s="229">
        <v>57871</v>
      </c>
      <c r="JS11" s="229">
        <v>197136</v>
      </c>
      <c r="JT11" s="229">
        <v>585483</v>
      </c>
      <c r="JU11" s="229">
        <v>30174489</v>
      </c>
      <c r="JV11" s="229">
        <v>5841665</v>
      </c>
      <c r="JW11" s="229">
        <v>21822427</v>
      </c>
      <c r="JX11" s="229">
        <v>837400</v>
      </c>
      <c r="JY11" s="229">
        <v>227683</v>
      </c>
      <c r="JZ11" s="229">
        <v>178966</v>
      </c>
      <c r="KA11" s="229">
        <v>114488</v>
      </c>
      <c r="KB11" s="229">
        <v>63521</v>
      </c>
      <c r="KC11" s="229">
        <v>180358</v>
      </c>
      <c r="KD11" s="229">
        <v>612751</v>
      </c>
      <c r="KE11" s="229">
        <v>29879259</v>
      </c>
      <c r="KF11" s="229">
        <v>5935982</v>
      </c>
      <c r="KG11" s="229">
        <v>23040925</v>
      </c>
      <c r="KH11" s="229">
        <v>798344</v>
      </c>
      <c r="KI11" s="229">
        <v>247343</v>
      </c>
      <c r="KJ11" s="229">
        <v>233374</v>
      </c>
      <c r="KK11" s="229">
        <v>84588</v>
      </c>
      <c r="KL11" s="229">
        <v>76372</v>
      </c>
      <c r="KM11" s="229">
        <v>188554</v>
      </c>
      <c r="KN11" s="229">
        <v>515323</v>
      </c>
      <c r="KO11" s="229">
        <v>31120805</v>
      </c>
      <c r="KP11" s="229">
        <v>6149561</v>
      </c>
      <c r="KQ11" s="229">
        <v>23060378</v>
      </c>
      <c r="KR11" s="229">
        <v>862242</v>
      </c>
      <c r="KS11" s="229">
        <v>295777</v>
      </c>
      <c r="KT11" s="229">
        <v>372471</v>
      </c>
      <c r="KU11" s="229">
        <v>71611</v>
      </c>
      <c r="KV11" s="229">
        <v>104700</v>
      </c>
      <c r="KW11" s="229">
        <v>122208</v>
      </c>
      <c r="KX11" s="229">
        <v>552743</v>
      </c>
      <c r="KY11" s="229">
        <v>31591691</v>
      </c>
      <c r="KZ11" s="229">
        <v>6671086</v>
      </c>
      <c r="LA11" s="229">
        <v>25605078</v>
      </c>
      <c r="LB11" s="229">
        <v>1192163</v>
      </c>
      <c r="LC11" s="229">
        <v>481395</v>
      </c>
      <c r="LD11" s="229">
        <v>883808</v>
      </c>
      <c r="LE11" s="229">
        <v>104401</v>
      </c>
      <c r="LF11" s="229">
        <v>64607</v>
      </c>
      <c r="LG11" s="229">
        <v>147275</v>
      </c>
      <c r="LH11" s="229">
        <v>508904</v>
      </c>
      <c r="LI11" s="229">
        <v>35658717</v>
      </c>
    </row>
    <row r="12" spans="1:321" s="64" customFormat="1">
      <c r="A12" s="133" t="s">
        <v>703</v>
      </c>
      <c r="B12" s="231">
        <v>783</v>
      </c>
      <c r="C12" s="231">
        <v>19766</v>
      </c>
      <c r="D12" s="231">
        <v>21993</v>
      </c>
      <c r="E12" s="231">
        <v>8731</v>
      </c>
      <c r="F12" s="231">
        <v>6256</v>
      </c>
      <c r="G12" s="231">
        <v>3522</v>
      </c>
      <c r="H12" s="231">
        <v>691</v>
      </c>
      <c r="I12" s="231">
        <v>1686</v>
      </c>
      <c r="J12" s="231">
        <v>3718</v>
      </c>
      <c r="K12" s="231">
        <v>67146</v>
      </c>
      <c r="L12" s="231">
        <v>18014</v>
      </c>
      <c r="M12" s="231">
        <v>60456</v>
      </c>
      <c r="N12" s="231">
        <v>32768</v>
      </c>
      <c r="O12" s="231">
        <v>21795</v>
      </c>
      <c r="P12" s="231">
        <v>11739</v>
      </c>
      <c r="Q12" s="231">
        <v>2862</v>
      </c>
      <c r="R12" s="231">
        <v>2628</v>
      </c>
      <c r="S12" s="231">
        <v>1306</v>
      </c>
      <c r="T12" s="231">
        <v>7273</v>
      </c>
      <c r="U12" s="231">
        <v>158841</v>
      </c>
      <c r="V12" s="231">
        <v>3768</v>
      </c>
      <c r="W12" s="231">
        <v>20723</v>
      </c>
      <c r="X12" s="231">
        <v>19976</v>
      </c>
      <c r="Y12" s="231">
        <v>29688</v>
      </c>
      <c r="Z12" s="231">
        <v>8687</v>
      </c>
      <c r="AA12" s="231">
        <v>2251</v>
      </c>
      <c r="AB12" s="231">
        <v>6218</v>
      </c>
      <c r="AC12" s="231">
        <v>1511</v>
      </c>
      <c r="AD12" s="231">
        <v>3817</v>
      </c>
      <c r="AE12" s="231">
        <v>96639</v>
      </c>
      <c r="AF12" s="231">
        <v>749</v>
      </c>
      <c r="AG12" s="231">
        <v>25284</v>
      </c>
      <c r="AH12" s="231">
        <v>22457</v>
      </c>
      <c r="AI12" s="231">
        <v>8026</v>
      </c>
      <c r="AJ12" s="231">
        <v>22168</v>
      </c>
      <c r="AK12" s="231">
        <v>3243</v>
      </c>
      <c r="AL12" s="231">
        <v>1608</v>
      </c>
      <c r="AM12" s="231">
        <v>1961</v>
      </c>
      <c r="AN12" s="231">
        <v>4618</v>
      </c>
      <c r="AO12" s="231">
        <v>90114</v>
      </c>
      <c r="AP12" s="231">
        <v>1325</v>
      </c>
      <c r="AQ12" s="231">
        <v>25284</v>
      </c>
      <c r="AR12" s="231">
        <v>24257</v>
      </c>
      <c r="AS12" s="231">
        <v>11629</v>
      </c>
      <c r="AT12" s="231">
        <v>13943</v>
      </c>
      <c r="AU12" s="231">
        <v>4632</v>
      </c>
      <c r="AV12" s="231">
        <v>988</v>
      </c>
      <c r="AW12" s="231">
        <v>1468</v>
      </c>
      <c r="AX12" s="231">
        <v>4476</v>
      </c>
      <c r="AY12" s="231">
        <v>88002</v>
      </c>
      <c r="AZ12" s="231">
        <v>4393</v>
      </c>
      <c r="BA12" s="231">
        <v>32560</v>
      </c>
      <c r="BB12" s="231">
        <v>24117</v>
      </c>
      <c r="BC12" s="231">
        <v>13500</v>
      </c>
      <c r="BD12" s="231">
        <v>6472</v>
      </c>
      <c r="BE12" s="231">
        <v>4945</v>
      </c>
      <c r="BF12" s="231">
        <v>2869</v>
      </c>
      <c r="BG12" s="231">
        <v>1217</v>
      </c>
      <c r="BH12" s="231">
        <v>6088</v>
      </c>
      <c r="BI12" s="231">
        <v>96161</v>
      </c>
      <c r="BJ12" s="231">
        <v>988</v>
      </c>
      <c r="BK12" s="231">
        <v>14880</v>
      </c>
      <c r="BL12" s="231">
        <v>20343</v>
      </c>
      <c r="BM12" s="231">
        <v>9517</v>
      </c>
      <c r="BN12" s="231">
        <v>8671</v>
      </c>
      <c r="BO12" s="231">
        <v>4986</v>
      </c>
      <c r="BP12" s="231">
        <v>1460</v>
      </c>
      <c r="BQ12" s="231">
        <v>5008</v>
      </c>
      <c r="BR12" s="231">
        <v>5314</v>
      </c>
      <c r="BS12" s="231">
        <v>71167</v>
      </c>
      <c r="BT12" s="231">
        <v>738</v>
      </c>
      <c r="BU12" s="231">
        <v>17796</v>
      </c>
      <c r="BV12" s="231">
        <v>12538</v>
      </c>
      <c r="BW12" s="231">
        <v>10760</v>
      </c>
      <c r="BX12" s="231">
        <v>7422</v>
      </c>
      <c r="BY12" s="231">
        <v>6995</v>
      </c>
      <c r="BZ12" s="231">
        <v>3523</v>
      </c>
      <c r="CA12" s="231">
        <v>13949</v>
      </c>
      <c r="CB12" s="231">
        <v>8265</v>
      </c>
      <c r="CC12" s="231">
        <v>81986</v>
      </c>
      <c r="CD12" s="231">
        <v>1268</v>
      </c>
      <c r="CE12" s="231">
        <v>39242</v>
      </c>
      <c r="CF12" s="231">
        <v>17754</v>
      </c>
      <c r="CG12" s="231">
        <v>7768</v>
      </c>
      <c r="CH12" s="231">
        <v>7150</v>
      </c>
      <c r="CI12" s="231">
        <v>3874</v>
      </c>
      <c r="CJ12" s="231">
        <v>3127</v>
      </c>
      <c r="CK12" s="231">
        <v>1998</v>
      </c>
      <c r="CL12" s="231">
        <v>4360</v>
      </c>
      <c r="CM12" s="231">
        <v>86541</v>
      </c>
      <c r="CN12" s="231">
        <v>1306</v>
      </c>
      <c r="CO12" s="231">
        <v>46421</v>
      </c>
      <c r="CP12" s="231">
        <v>16632</v>
      </c>
      <c r="CQ12" s="231">
        <v>10863</v>
      </c>
      <c r="CR12" s="231">
        <v>8972</v>
      </c>
      <c r="CS12" s="231">
        <v>8740</v>
      </c>
      <c r="CT12" s="231">
        <v>32273</v>
      </c>
      <c r="CU12" s="231">
        <v>3951</v>
      </c>
      <c r="CV12" s="231">
        <v>9169</v>
      </c>
      <c r="CW12" s="231">
        <v>138327</v>
      </c>
      <c r="CX12" s="231">
        <v>1138</v>
      </c>
      <c r="CY12" s="231">
        <v>32523</v>
      </c>
      <c r="CZ12" s="231">
        <v>10271</v>
      </c>
      <c r="DA12" s="231">
        <v>8173</v>
      </c>
      <c r="DB12" s="231">
        <v>5543</v>
      </c>
      <c r="DC12" s="231">
        <v>4836</v>
      </c>
      <c r="DD12" s="231">
        <v>2566</v>
      </c>
      <c r="DE12" s="231">
        <v>2775</v>
      </c>
      <c r="DF12" s="231">
        <v>3957</v>
      </c>
      <c r="DG12" s="231">
        <v>71782</v>
      </c>
      <c r="DH12" s="231">
        <v>635</v>
      </c>
      <c r="DI12" s="231">
        <v>38006</v>
      </c>
      <c r="DJ12" s="231">
        <v>9114</v>
      </c>
      <c r="DK12" s="231">
        <v>6903</v>
      </c>
      <c r="DL12" s="231">
        <v>7034</v>
      </c>
      <c r="DM12" s="231">
        <v>2674</v>
      </c>
      <c r="DN12" s="231">
        <v>2620</v>
      </c>
      <c r="DO12" s="231">
        <v>1408</v>
      </c>
      <c r="DP12" s="231">
        <v>4343</v>
      </c>
      <c r="DQ12" s="231">
        <v>72737</v>
      </c>
      <c r="DR12" s="231">
        <v>963</v>
      </c>
      <c r="DS12" s="231">
        <v>22272</v>
      </c>
      <c r="DT12" s="231">
        <v>22404</v>
      </c>
      <c r="DU12" s="231">
        <v>10076</v>
      </c>
      <c r="DV12" s="231">
        <v>9013</v>
      </c>
      <c r="DW12" s="231">
        <v>6152</v>
      </c>
      <c r="DX12" s="231">
        <v>2211</v>
      </c>
      <c r="DY12" s="231">
        <v>6291</v>
      </c>
      <c r="DZ12" s="231">
        <v>4493</v>
      </c>
      <c r="EA12" s="231">
        <v>83875</v>
      </c>
      <c r="EB12" s="231">
        <v>9185</v>
      </c>
      <c r="EC12" s="231">
        <v>98763</v>
      </c>
      <c r="ED12" s="231">
        <v>17906</v>
      </c>
      <c r="EE12" s="231">
        <v>14524</v>
      </c>
      <c r="EF12" s="231">
        <v>7218</v>
      </c>
      <c r="EG12" s="231">
        <v>2606</v>
      </c>
      <c r="EH12" s="231">
        <v>7656</v>
      </c>
      <c r="EI12" s="231">
        <v>989</v>
      </c>
      <c r="EJ12" s="231">
        <v>25465</v>
      </c>
      <c r="EK12" s="231">
        <v>184312</v>
      </c>
      <c r="EL12" s="231">
        <v>467</v>
      </c>
      <c r="EM12" s="231">
        <v>9265</v>
      </c>
      <c r="EN12" s="231">
        <v>7821</v>
      </c>
      <c r="EO12" s="231">
        <v>4124</v>
      </c>
      <c r="EP12" s="231">
        <v>2725</v>
      </c>
      <c r="EQ12" s="231">
        <v>1670</v>
      </c>
      <c r="ER12" s="231">
        <v>876</v>
      </c>
      <c r="ES12" s="231">
        <v>1144</v>
      </c>
      <c r="ET12" s="231">
        <v>9421</v>
      </c>
      <c r="EU12" s="231">
        <v>37513</v>
      </c>
      <c r="EV12" s="231">
        <v>2259</v>
      </c>
      <c r="EW12" s="231">
        <v>14722</v>
      </c>
      <c r="EX12" s="231">
        <v>7006</v>
      </c>
      <c r="EY12" s="231">
        <v>4328</v>
      </c>
      <c r="EZ12" s="231">
        <v>4555</v>
      </c>
      <c r="FA12" s="231">
        <v>1063</v>
      </c>
      <c r="FB12" s="231">
        <v>933</v>
      </c>
      <c r="FC12" s="231">
        <v>2163</v>
      </c>
      <c r="FD12" s="231">
        <v>11597</v>
      </c>
      <c r="FE12" s="231">
        <v>48626</v>
      </c>
      <c r="FF12" s="231">
        <v>562</v>
      </c>
      <c r="FG12" s="231">
        <v>9357</v>
      </c>
      <c r="FH12" s="231">
        <v>5536</v>
      </c>
      <c r="FI12" s="231">
        <v>3976</v>
      </c>
      <c r="FJ12" s="231">
        <v>4259</v>
      </c>
      <c r="FK12" s="231">
        <v>2108</v>
      </c>
      <c r="FL12" s="231">
        <v>553</v>
      </c>
      <c r="FM12" s="231">
        <v>711</v>
      </c>
      <c r="FN12" s="231">
        <v>2126</v>
      </c>
      <c r="FO12" s="231">
        <v>29188</v>
      </c>
      <c r="FP12" s="231">
        <v>563</v>
      </c>
      <c r="FQ12" s="231">
        <v>23173</v>
      </c>
      <c r="FR12" s="231">
        <v>11057</v>
      </c>
      <c r="FS12" s="231">
        <v>5829</v>
      </c>
      <c r="FT12" s="231">
        <v>4661</v>
      </c>
      <c r="FU12" s="231">
        <v>2595</v>
      </c>
      <c r="FV12" s="231">
        <v>3415</v>
      </c>
      <c r="FW12" s="231">
        <v>3072</v>
      </c>
      <c r="FX12" s="231">
        <v>8791</v>
      </c>
      <c r="FY12" s="231">
        <v>63156</v>
      </c>
      <c r="FZ12" s="231">
        <v>443</v>
      </c>
      <c r="GA12" s="231">
        <v>9216</v>
      </c>
      <c r="GB12" s="231">
        <v>6238</v>
      </c>
      <c r="GC12" s="231">
        <v>3317</v>
      </c>
      <c r="GD12" s="231">
        <v>2420</v>
      </c>
      <c r="GE12" s="231">
        <v>1709</v>
      </c>
      <c r="GF12" s="231">
        <v>631</v>
      </c>
      <c r="GG12" s="231">
        <v>1633</v>
      </c>
      <c r="GH12" s="231">
        <v>1494</v>
      </c>
      <c r="GI12" s="231">
        <v>27101</v>
      </c>
      <c r="GJ12" s="231">
        <v>736</v>
      </c>
      <c r="GK12" s="231">
        <v>11432</v>
      </c>
      <c r="GL12" s="231">
        <v>5035</v>
      </c>
      <c r="GM12" s="231">
        <v>3798</v>
      </c>
      <c r="GN12" s="231">
        <v>2738</v>
      </c>
      <c r="GO12" s="231">
        <v>1087</v>
      </c>
      <c r="GP12" s="231">
        <v>503</v>
      </c>
      <c r="GQ12" s="231">
        <v>549</v>
      </c>
      <c r="GR12" s="231">
        <v>1755</v>
      </c>
      <c r="GS12" s="231">
        <v>27633</v>
      </c>
      <c r="GT12" s="231">
        <v>509</v>
      </c>
      <c r="GU12" s="231">
        <v>12285</v>
      </c>
      <c r="GV12" s="231">
        <v>5761</v>
      </c>
      <c r="GW12" s="231">
        <v>3449</v>
      </c>
      <c r="GX12" s="231">
        <v>3193</v>
      </c>
      <c r="GY12" s="231">
        <v>6839</v>
      </c>
      <c r="GZ12" s="231">
        <v>782</v>
      </c>
      <c r="HA12" s="231">
        <v>852</v>
      </c>
      <c r="HB12" s="231">
        <v>2745</v>
      </c>
      <c r="HC12" s="231">
        <v>36415</v>
      </c>
      <c r="HD12" s="231">
        <v>635</v>
      </c>
      <c r="HE12" s="231">
        <v>59354</v>
      </c>
      <c r="HF12" s="231">
        <v>9503</v>
      </c>
      <c r="HG12" s="231">
        <v>7226</v>
      </c>
      <c r="HH12" s="231">
        <v>4059</v>
      </c>
      <c r="HI12" s="231">
        <v>2519</v>
      </c>
      <c r="HJ12" s="231">
        <v>3159</v>
      </c>
      <c r="HK12" s="231">
        <v>1127</v>
      </c>
      <c r="HL12" s="231">
        <v>5659</v>
      </c>
      <c r="HM12" s="231">
        <v>93241</v>
      </c>
      <c r="HN12" s="231">
        <v>628</v>
      </c>
      <c r="HO12" s="231">
        <v>33658</v>
      </c>
      <c r="HP12" s="231">
        <v>11114</v>
      </c>
      <c r="HQ12" s="231">
        <v>5899</v>
      </c>
      <c r="HR12" s="231">
        <v>2618</v>
      </c>
      <c r="HS12" s="231">
        <v>6235</v>
      </c>
      <c r="HT12" s="231">
        <v>1039</v>
      </c>
      <c r="HU12" s="231">
        <v>3788</v>
      </c>
      <c r="HV12" s="231">
        <v>1632</v>
      </c>
      <c r="HW12" s="231">
        <v>66611</v>
      </c>
      <c r="HX12" s="231">
        <v>636</v>
      </c>
      <c r="HY12" s="231">
        <v>19242</v>
      </c>
      <c r="HZ12" s="231">
        <v>9029</v>
      </c>
      <c r="IA12" s="231">
        <v>4816</v>
      </c>
      <c r="IB12" s="231">
        <v>4694</v>
      </c>
      <c r="IC12" s="231">
        <v>1596</v>
      </c>
      <c r="ID12" s="231">
        <v>1078</v>
      </c>
      <c r="IE12" s="231">
        <v>975</v>
      </c>
      <c r="IF12" s="231">
        <v>8856</v>
      </c>
      <c r="IG12" s="231">
        <v>50922</v>
      </c>
      <c r="IH12" s="231">
        <v>1403</v>
      </c>
      <c r="II12" s="231">
        <v>22506</v>
      </c>
      <c r="IJ12" s="231">
        <v>5630</v>
      </c>
      <c r="IK12" s="231">
        <v>4103</v>
      </c>
      <c r="IL12" s="231">
        <v>6858</v>
      </c>
      <c r="IM12" s="231">
        <v>1804</v>
      </c>
      <c r="IN12" s="231">
        <v>1258</v>
      </c>
      <c r="IO12" s="231">
        <v>939</v>
      </c>
      <c r="IP12" s="231">
        <v>3325</v>
      </c>
      <c r="IQ12" s="231">
        <v>47826</v>
      </c>
      <c r="IR12" s="231">
        <v>1070</v>
      </c>
      <c r="IS12" s="231">
        <v>67445</v>
      </c>
      <c r="IT12" s="231">
        <v>25782</v>
      </c>
      <c r="IU12" s="231">
        <v>15021</v>
      </c>
      <c r="IV12" s="231">
        <v>5149</v>
      </c>
      <c r="IW12" s="231">
        <v>2765</v>
      </c>
      <c r="IX12" s="231">
        <v>2281</v>
      </c>
      <c r="IY12" s="231">
        <v>6360</v>
      </c>
      <c r="IZ12" s="231">
        <v>4803</v>
      </c>
      <c r="JA12" s="231">
        <v>130676</v>
      </c>
      <c r="JB12" s="231">
        <v>1218</v>
      </c>
      <c r="JC12" s="231">
        <v>36908</v>
      </c>
      <c r="JD12" s="231">
        <v>28354</v>
      </c>
      <c r="JE12" s="231">
        <v>12759</v>
      </c>
      <c r="JF12" s="231">
        <v>5356</v>
      </c>
      <c r="JG12" s="231">
        <v>12413</v>
      </c>
      <c r="JH12" s="231">
        <v>2685</v>
      </c>
      <c r="JI12" s="231">
        <v>1991</v>
      </c>
      <c r="JJ12" s="231">
        <v>8473</v>
      </c>
      <c r="JK12" s="231">
        <v>110157</v>
      </c>
      <c r="JL12" s="231">
        <v>1184</v>
      </c>
      <c r="JM12" s="231">
        <v>28458</v>
      </c>
      <c r="JN12" s="231">
        <v>31722</v>
      </c>
      <c r="JO12" s="231">
        <v>14146</v>
      </c>
      <c r="JP12" s="231">
        <v>7530</v>
      </c>
      <c r="JQ12" s="231">
        <v>3735</v>
      </c>
      <c r="JR12" s="231">
        <v>2309</v>
      </c>
      <c r="JS12" s="231">
        <v>2003</v>
      </c>
      <c r="JT12" s="231">
        <v>12548</v>
      </c>
      <c r="JU12" s="231">
        <v>103635</v>
      </c>
      <c r="JV12" s="231">
        <v>895</v>
      </c>
      <c r="JW12" s="231">
        <v>44006</v>
      </c>
      <c r="JX12" s="231">
        <v>65948</v>
      </c>
      <c r="JY12" s="231">
        <v>16112</v>
      </c>
      <c r="JZ12" s="231">
        <v>8475</v>
      </c>
      <c r="KA12" s="231">
        <v>3422</v>
      </c>
      <c r="KB12" s="231">
        <v>1863</v>
      </c>
      <c r="KC12" s="231">
        <v>968</v>
      </c>
      <c r="KD12" s="231">
        <v>3796</v>
      </c>
      <c r="KE12" s="231">
        <v>145485</v>
      </c>
      <c r="KF12" s="231">
        <v>13372</v>
      </c>
      <c r="KG12" s="231">
        <v>186656</v>
      </c>
      <c r="KH12" s="231">
        <v>10840</v>
      </c>
      <c r="KI12" s="231">
        <v>6367</v>
      </c>
      <c r="KJ12" s="231">
        <v>5981</v>
      </c>
      <c r="KK12" s="231">
        <v>3268</v>
      </c>
      <c r="KL12" s="231">
        <v>2635</v>
      </c>
      <c r="KM12" s="231">
        <v>1705</v>
      </c>
      <c r="KN12" s="231">
        <v>5687</v>
      </c>
      <c r="KO12" s="231">
        <v>236511</v>
      </c>
      <c r="KP12" s="231">
        <v>5115</v>
      </c>
      <c r="KQ12" s="231">
        <v>105812</v>
      </c>
      <c r="KR12" s="231">
        <v>10807</v>
      </c>
      <c r="KS12" s="231">
        <v>5959</v>
      </c>
      <c r="KT12" s="231">
        <v>5515</v>
      </c>
      <c r="KU12" s="231">
        <v>11536</v>
      </c>
      <c r="KV12" s="231">
        <v>1421</v>
      </c>
      <c r="KW12" s="231">
        <v>974</v>
      </c>
      <c r="KX12" s="231">
        <v>3267</v>
      </c>
      <c r="KY12" s="231">
        <v>150406</v>
      </c>
      <c r="KZ12" s="231">
        <v>2534</v>
      </c>
      <c r="LA12" s="231">
        <v>67481</v>
      </c>
      <c r="LB12" s="231">
        <v>33289</v>
      </c>
      <c r="LC12" s="231">
        <v>8876</v>
      </c>
      <c r="LD12" s="231">
        <v>13161</v>
      </c>
      <c r="LE12" s="231">
        <v>2808</v>
      </c>
      <c r="LF12" s="231">
        <v>1988</v>
      </c>
      <c r="LG12" s="231">
        <v>2370</v>
      </c>
      <c r="LH12" s="231">
        <v>5842</v>
      </c>
      <c r="LI12" s="231">
        <v>138349</v>
      </c>
    </row>
    <row r="13" spans="1:321">
      <c r="A13" s="134" t="s">
        <v>704</v>
      </c>
      <c r="B13" s="229">
        <v>783</v>
      </c>
      <c r="C13" s="229">
        <v>19766</v>
      </c>
      <c r="D13" s="229">
        <v>21993</v>
      </c>
      <c r="E13" s="229">
        <v>8731</v>
      </c>
      <c r="F13" s="229">
        <v>6256</v>
      </c>
      <c r="G13" s="229">
        <v>3522</v>
      </c>
      <c r="H13" s="229">
        <v>691</v>
      </c>
      <c r="I13" s="229">
        <v>1686</v>
      </c>
      <c r="J13" s="229">
        <v>3718</v>
      </c>
      <c r="K13" s="229">
        <v>67146</v>
      </c>
      <c r="L13" s="229">
        <v>18014</v>
      </c>
      <c r="M13" s="229">
        <v>60456</v>
      </c>
      <c r="N13" s="229">
        <v>32768</v>
      </c>
      <c r="O13" s="229">
        <v>21795</v>
      </c>
      <c r="P13" s="229">
        <v>11739</v>
      </c>
      <c r="Q13" s="229">
        <v>2862</v>
      </c>
      <c r="R13" s="229">
        <v>2628</v>
      </c>
      <c r="S13" s="229">
        <v>1306</v>
      </c>
      <c r="T13" s="229">
        <v>7273</v>
      </c>
      <c r="U13" s="229">
        <v>158841</v>
      </c>
      <c r="V13" s="229">
        <v>3768</v>
      </c>
      <c r="W13" s="229">
        <v>20723</v>
      </c>
      <c r="X13" s="229">
        <v>19976</v>
      </c>
      <c r="Y13" s="229">
        <v>29688</v>
      </c>
      <c r="Z13" s="229">
        <v>8687</v>
      </c>
      <c r="AA13" s="229">
        <v>2251</v>
      </c>
      <c r="AB13" s="229">
        <v>6218</v>
      </c>
      <c r="AC13" s="229">
        <v>1511</v>
      </c>
      <c r="AD13" s="229">
        <v>3817</v>
      </c>
      <c r="AE13" s="229">
        <v>96639</v>
      </c>
      <c r="AF13" s="229">
        <v>749</v>
      </c>
      <c r="AG13" s="229">
        <v>25284</v>
      </c>
      <c r="AH13" s="229">
        <v>22457</v>
      </c>
      <c r="AI13" s="229">
        <v>8026</v>
      </c>
      <c r="AJ13" s="229">
        <v>22168</v>
      </c>
      <c r="AK13" s="229">
        <v>3243</v>
      </c>
      <c r="AL13" s="229">
        <v>1608</v>
      </c>
      <c r="AM13" s="229">
        <v>1961</v>
      </c>
      <c r="AN13" s="229">
        <v>4618</v>
      </c>
      <c r="AO13" s="229">
        <v>90114</v>
      </c>
      <c r="AP13" s="229">
        <v>1325</v>
      </c>
      <c r="AQ13" s="229">
        <v>25284</v>
      </c>
      <c r="AR13" s="229">
        <v>24257</v>
      </c>
      <c r="AS13" s="229">
        <v>11629</v>
      </c>
      <c r="AT13" s="229">
        <v>13943</v>
      </c>
      <c r="AU13" s="229">
        <v>4632</v>
      </c>
      <c r="AV13" s="229">
        <v>988</v>
      </c>
      <c r="AW13" s="229">
        <v>1468</v>
      </c>
      <c r="AX13" s="229">
        <v>4476</v>
      </c>
      <c r="AY13" s="229">
        <v>88002</v>
      </c>
      <c r="AZ13" s="229">
        <v>4393</v>
      </c>
      <c r="BA13" s="229">
        <v>32560</v>
      </c>
      <c r="BB13" s="229">
        <v>24117</v>
      </c>
      <c r="BC13" s="229">
        <v>13500</v>
      </c>
      <c r="BD13" s="229">
        <v>6472</v>
      </c>
      <c r="BE13" s="229">
        <v>4945</v>
      </c>
      <c r="BF13" s="229">
        <v>2869</v>
      </c>
      <c r="BG13" s="229">
        <v>1217</v>
      </c>
      <c r="BH13" s="229">
        <v>6088</v>
      </c>
      <c r="BI13" s="229">
        <v>96161</v>
      </c>
      <c r="BJ13" s="229">
        <v>988</v>
      </c>
      <c r="BK13" s="229">
        <v>14880</v>
      </c>
      <c r="BL13" s="229">
        <v>20343</v>
      </c>
      <c r="BM13" s="229">
        <v>9517</v>
      </c>
      <c r="BN13" s="229">
        <v>8671</v>
      </c>
      <c r="BO13" s="229">
        <v>4986</v>
      </c>
      <c r="BP13" s="229">
        <v>1460</v>
      </c>
      <c r="BQ13" s="229">
        <v>5008</v>
      </c>
      <c r="BR13" s="229">
        <v>5314</v>
      </c>
      <c r="BS13" s="229">
        <v>71167</v>
      </c>
      <c r="BT13" s="229">
        <v>738</v>
      </c>
      <c r="BU13" s="229">
        <v>17796</v>
      </c>
      <c r="BV13" s="229">
        <v>12538</v>
      </c>
      <c r="BW13" s="229">
        <v>10760</v>
      </c>
      <c r="BX13" s="229">
        <v>7422</v>
      </c>
      <c r="BY13" s="229">
        <v>6995</v>
      </c>
      <c r="BZ13" s="229">
        <v>3523</v>
      </c>
      <c r="CA13" s="229">
        <v>13949</v>
      </c>
      <c r="CB13" s="229">
        <v>8265</v>
      </c>
      <c r="CC13" s="229">
        <v>81986</v>
      </c>
      <c r="CD13" s="229">
        <v>1268</v>
      </c>
      <c r="CE13" s="229">
        <v>39242</v>
      </c>
      <c r="CF13" s="229">
        <v>17754</v>
      </c>
      <c r="CG13" s="229">
        <v>7768</v>
      </c>
      <c r="CH13" s="229">
        <v>7150</v>
      </c>
      <c r="CI13" s="229">
        <v>3874</v>
      </c>
      <c r="CJ13" s="229">
        <v>3127</v>
      </c>
      <c r="CK13" s="229">
        <v>1998</v>
      </c>
      <c r="CL13" s="229">
        <v>4360</v>
      </c>
      <c r="CM13" s="229">
        <v>86541</v>
      </c>
      <c r="CN13" s="229">
        <v>1306</v>
      </c>
      <c r="CO13" s="229">
        <v>46421</v>
      </c>
      <c r="CP13" s="229">
        <v>16632</v>
      </c>
      <c r="CQ13" s="229">
        <v>10863</v>
      </c>
      <c r="CR13" s="229">
        <v>8972</v>
      </c>
      <c r="CS13" s="229">
        <v>8740</v>
      </c>
      <c r="CT13" s="229">
        <v>32273</v>
      </c>
      <c r="CU13" s="229">
        <v>3951</v>
      </c>
      <c r="CV13" s="229">
        <v>9169</v>
      </c>
      <c r="CW13" s="229">
        <v>138327</v>
      </c>
      <c r="CX13" s="229">
        <v>1138</v>
      </c>
      <c r="CY13" s="229">
        <v>32523</v>
      </c>
      <c r="CZ13" s="229">
        <v>10271</v>
      </c>
      <c r="DA13" s="229">
        <v>8173</v>
      </c>
      <c r="DB13" s="229">
        <v>5543</v>
      </c>
      <c r="DC13" s="229">
        <v>4836</v>
      </c>
      <c r="DD13" s="229">
        <v>2566</v>
      </c>
      <c r="DE13" s="229">
        <v>2775</v>
      </c>
      <c r="DF13" s="229">
        <v>3957</v>
      </c>
      <c r="DG13" s="229">
        <v>71782</v>
      </c>
      <c r="DH13" s="229">
        <v>635</v>
      </c>
      <c r="DI13" s="229">
        <v>38006</v>
      </c>
      <c r="DJ13" s="229">
        <v>9114</v>
      </c>
      <c r="DK13" s="229">
        <v>6903</v>
      </c>
      <c r="DL13" s="229">
        <v>7034</v>
      </c>
      <c r="DM13" s="229">
        <v>2674</v>
      </c>
      <c r="DN13" s="229">
        <v>2620</v>
      </c>
      <c r="DO13" s="229">
        <v>1408</v>
      </c>
      <c r="DP13" s="229">
        <v>4343</v>
      </c>
      <c r="DQ13" s="229">
        <v>72737</v>
      </c>
      <c r="DR13" s="229">
        <v>963</v>
      </c>
      <c r="DS13" s="229">
        <v>22272</v>
      </c>
      <c r="DT13" s="229">
        <v>22404</v>
      </c>
      <c r="DU13" s="229">
        <v>10076</v>
      </c>
      <c r="DV13" s="229">
        <v>9013</v>
      </c>
      <c r="DW13" s="229">
        <v>6152</v>
      </c>
      <c r="DX13" s="229">
        <v>2211</v>
      </c>
      <c r="DY13" s="229">
        <v>6291</v>
      </c>
      <c r="DZ13" s="229">
        <v>4493</v>
      </c>
      <c r="EA13" s="229">
        <v>83875</v>
      </c>
      <c r="EB13" s="229">
        <v>9185</v>
      </c>
      <c r="EC13" s="229">
        <v>98763</v>
      </c>
      <c r="ED13" s="229">
        <v>17906</v>
      </c>
      <c r="EE13" s="229">
        <v>14524</v>
      </c>
      <c r="EF13" s="229">
        <v>7218</v>
      </c>
      <c r="EG13" s="229">
        <v>2606</v>
      </c>
      <c r="EH13" s="229">
        <v>7656</v>
      </c>
      <c r="EI13" s="229">
        <v>989</v>
      </c>
      <c r="EJ13" s="229">
        <v>25465</v>
      </c>
      <c r="EK13" s="229">
        <v>184312</v>
      </c>
      <c r="EL13" s="229">
        <v>467</v>
      </c>
      <c r="EM13" s="229">
        <v>9265</v>
      </c>
      <c r="EN13" s="229">
        <v>7821</v>
      </c>
      <c r="EO13" s="229">
        <v>4124</v>
      </c>
      <c r="EP13" s="229">
        <v>2725</v>
      </c>
      <c r="EQ13" s="229">
        <v>1670</v>
      </c>
      <c r="ER13" s="229">
        <v>876</v>
      </c>
      <c r="ES13" s="229">
        <v>1144</v>
      </c>
      <c r="ET13" s="229">
        <v>9421</v>
      </c>
      <c r="EU13" s="229">
        <v>37513</v>
      </c>
      <c r="EV13" s="229">
        <v>2259</v>
      </c>
      <c r="EW13" s="229">
        <v>14722</v>
      </c>
      <c r="EX13" s="229">
        <v>7006</v>
      </c>
      <c r="EY13" s="229">
        <v>4328</v>
      </c>
      <c r="EZ13" s="229">
        <v>4555</v>
      </c>
      <c r="FA13" s="229">
        <v>1063</v>
      </c>
      <c r="FB13" s="229">
        <v>933</v>
      </c>
      <c r="FC13" s="229">
        <v>2163</v>
      </c>
      <c r="FD13" s="229">
        <v>11597</v>
      </c>
      <c r="FE13" s="229">
        <v>48626</v>
      </c>
      <c r="FF13" s="229">
        <v>562</v>
      </c>
      <c r="FG13" s="229">
        <v>9357</v>
      </c>
      <c r="FH13" s="229">
        <v>5536</v>
      </c>
      <c r="FI13" s="229">
        <v>3976</v>
      </c>
      <c r="FJ13" s="229">
        <v>4259</v>
      </c>
      <c r="FK13" s="229">
        <v>2108</v>
      </c>
      <c r="FL13" s="229">
        <v>553</v>
      </c>
      <c r="FM13" s="229">
        <v>711</v>
      </c>
      <c r="FN13" s="229">
        <v>2126</v>
      </c>
      <c r="FO13" s="229">
        <v>29188</v>
      </c>
      <c r="FP13" s="229">
        <v>563</v>
      </c>
      <c r="FQ13" s="229">
        <v>23173</v>
      </c>
      <c r="FR13" s="229">
        <v>11057</v>
      </c>
      <c r="FS13" s="229">
        <v>5829</v>
      </c>
      <c r="FT13" s="229">
        <v>4661</v>
      </c>
      <c r="FU13" s="229">
        <v>2595</v>
      </c>
      <c r="FV13" s="229">
        <v>3415</v>
      </c>
      <c r="FW13" s="229">
        <v>3072</v>
      </c>
      <c r="FX13" s="229">
        <v>8791</v>
      </c>
      <c r="FY13" s="229">
        <v>63156</v>
      </c>
      <c r="FZ13" s="229">
        <v>443</v>
      </c>
      <c r="GA13" s="229">
        <v>9216</v>
      </c>
      <c r="GB13" s="229">
        <v>6238</v>
      </c>
      <c r="GC13" s="229">
        <v>3317</v>
      </c>
      <c r="GD13" s="229">
        <v>2420</v>
      </c>
      <c r="GE13" s="229">
        <v>1709</v>
      </c>
      <c r="GF13" s="229">
        <v>631</v>
      </c>
      <c r="GG13" s="229">
        <v>1633</v>
      </c>
      <c r="GH13" s="229">
        <v>1494</v>
      </c>
      <c r="GI13" s="229">
        <v>27101</v>
      </c>
      <c r="GJ13" s="229">
        <v>736</v>
      </c>
      <c r="GK13" s="229">
        <v>11432</v>
      </c>
      <c r="GL13" s="229">
        <v>5035</v>
      </c>
      <c r="GM13" s="229">
        <v>3798</v>
      </c>
      <c r="GN13" s="229">
        <v>2738</v>
      </c>
      <c r="GO13" s="229">
        <v>1087</v>
      </c>
      <c r="GP13" s="229">
        <v>503</v>
      </c>
      <c r="GQ13" s="229">
        <v>549</v>
      </c>
      <c r="GR13" s="229">
        <v>1755</v>
      </c>
      <c r="GS13" s="229">
        <v>27633</v>
      </c>
      <c r="GT13" s="229">
        <v>509</v>
      </c>
      <c r="GU13" s="229">
        <v>12285</v>
      </c>
      <c r="GV13" s="229">
        <v>5761</v>
      </c>
      <c r="GW13" s="229">
        <v>3449</v>
      </c>
      <c r="GX13" s="229">
        <v>3193</v>
      </c>
      <c r="GY13" s="229">
        <v>6839</v>
      </c>
      <c r="GZ13" s="229">
        <v>782</v>
      </c>
      <c r="HA13" s="229">
        <v>852</v>
      </c>
      <c r="HB13" s="229">
        <v>2745</v>
      </c>
      <c r="HC13" s="229">
        <v>36415</v>
      </c>
      <c r="HD13" s="229">
        <v>635</v>
      </c>
      <c r="HE13" s="229">
        <v>59354</v>
      </c>
      <c r="HF13" s="229">
        <v>9503</v>
      </c>
      <c r="HG13" s="229">
        <v>7226</v>
      </c>
      <c r="HH13" s="229">
        <v>4059</v>
      </c>
      <c r="HI13" s="229">
        <v>2519</v>
      </c>
      <c r="HJ13" s="229">
        <v>3159</v>
      </c>
      <c r="HK13" s="229">
        <v>1127</v>
      </c>
      <c r="HL13" s="229">
        <v>5659</v>
      </c>
      <c r="HM13" s="229">
        <v>93241</v>
      </c>
      <c r="HN13" s="229">
        <v>628</v>
      </c>
      <c r="HO13" s="229">
        <v>33658</v>
      </c>
      <c r="HP13" s="229">
        <v>11114</v>
      </c>
      <c r="HQ13" s="229">
        <v>5899</v>
      </c>
      <c r="HR13" s="229">
        <v>2618</v>
      </c>
      <c r="HS13" s="229">
        <v>6235</v>
      </c>
      <c r="HT13" s="229">
        <v>1039</v>
      </c>
      <c r="HU13" s="229">
        <v>3788</v>
      </c>
      <c r="HV13" s="229">
        <v>1632</v>
      </c>
      <c r="HW13" s="229">
        <v>66611</v>
      </c>
      <c r="HX13" s="229">
        <v>636</v>
      </c>
      <c r="HY13" s="229">
        <v>19242</v>
      </c>
      <c r="HZ13" s="229">
        <v>9029</v>
      </c>
      <c r="IA13" s="229">
        <v>4816</v>
      </c>
      <c r="IB13" s="229">
        <v>4694</v>
      </c>
      <c r="IC13" s="229">
        <v>1596</v>
      </c>
      <c r="ID13" s="229">
        <v>1078</v>
      </c>
      <c r="IE13" s="229">
        <v>975</v>
      </c>
      <c r="IF13" s="229">
        <v>8856</v>
      </c>
      <c r="IG13" s="229">
        <v>50922</v>
      </c>
      <c r="IH13" s="229">
        <v>1403</v>
      </c>
      <c r="II13" s="229">
        <v>22506</v>
      </c>
      <c r="IJ13" s="229">
        <v>5630</v>
      </c>
      <c r="IK13" s="229">
        <v>4103</v>
      </c>
      <c r="IL13" s="229">
        <v>6858</v>
      </c>
      <c r="IM13" s="229">
        <v>1804</v>
      </c>
      <c r="IN13" s="229">
        <v>1258</v>
      </c>
      <c r="IO13" s="229">
        <v>939</v>
      </c>
      <c r="IP13" s="229">
        <v>3325</v>
      </c>
      <c r="IQ13" s="229">
        <v>47826</v>
      </c>
      <c r="IR13" s="229">
        <v>1070</v>
      </c>
      <c r="IS13" s="229">
        <v>67445</v>
      </c>
      <c r="IT13" s="229">
        <v>25782</v>
      </c>
      <c r="IU13" s="229">
        <v>15021</v>
      </c>
      <c r="IV13" s="229">
        <v>5149</v>
      </c>
      <c r="IW13" s="229">
        <v>2765</v>
      </c>
      <c r="IX13" s="229">
        <v>2281</v>
      </c>
      <c r="IY13" s="229">
        <v>6360</v>
      </c>
      <c r="IZ13" s="229">
        <v>4803</v>
      </c>
      <c r="JA13" s="229">
        <v>130676</v>
      </c>
      <c r="JB13" s="229">
        <v>1218</v>
      </c>
      <c r="JC13" s="229">
        <v>36908</v>
      </c>
      <c r="JD13" s="229">
        <v>28354</v>
      </c>
      <c r="JE13" s="229">
        <v>12759</v>
      </c>
      <c r="JF13" s="229">
        <v>5356</v>
      </c>
      <c r="JG13" s="229">
        <v>12413</v>
      </c>
      <c r="JH13" s="229">
        <v>2685</v>
      </c>
      <c r="JI13" s="229">
        <v>1991</v>
      </c>
      <c r="JJ13" s="229">
        <v>8473</v>
      </c>
      <c r="JK13" s="229">
        <v>110157</v>
      </c>
      <c r="JL13" s="229">
        <v>1184</v>
      </c>
      <c r="JM13" s="229">
        <v>28458</v>
      </c>
      <c r="JN13" s="229">
        <v>31722</v>
      </c>
      <c r="JO13" s="229">
        <v>14146</v>
      </c>
      <c r="JP13" s="229">
        <v>7530</v>
      </c>
      <c r="JQ13" s="229">
        <v>3735</v>
      </c>
      <c r="JR13" s="229">
        <v>2309</v>
      </c>
      <c r="JS13" s="229">
        <v>2003</v>
      </c>
      <c r="JT13" s="229">
        <v>12548</v>
      </c>
      <c r="JU13" s="229">
        <v>103635</v>
      </c>
      <c r="JV13" s="229">
        <v>895</v>
      </c>
      <c r="JW13" s="229">
        <v>44006</v>
      </c>
      <c r="JX13" s="229">
        <v>65948</v>
      </c>
      <c r="JY13" s="229">
        <v>16112</v>
      </c>
      <c r="JZ13" s="229">
        <v>8475</v>
      </c>
      <c r="KA13" s="229">
        <v>3422</v>
      </c>
      <c r="KB13" s="229">
        <v>1863</v>
      </c>
      <c r="KC13" s="229">
        <v>968</v>
      </c>
      <c r="KD13" s="229">
        <v>3796</v>
      </c>
      <c r="KE13" s="229">
        <v>145485</v>
      </c>
      <c r="KF13" s="229">
        <v>13372</v>
      </c>
      <c r="KG13" s="229">
        <v>186656</v>
      </c>
      <c r="KH13" s="229">
        <v>10840</v>
      </c>
      <c r="KI13" s="229">
        <v>6367</v>
      </c>
      <c r="KJ13" s="229">
        <v>5981</v>
      </c>
      <c r="KK13" s="229">
        <v>3268</v>
      </c>
      <c r="KL13" s="229">
        <v>2635</v>
      </c>
      <c r="KM13" s="229">
        <v>1705</v>
      </c>
      <c r="KN13" s="229">
        <v>5687</v>
      </c>
      <c r="KO13" s="229">
        <v>236511</v>
      </c>
      <c r="KP13" s="229">
        <v>5115</v>
      </c>
      <c r="KQ13" s="229">
        <v>105812</v>
      </c>
      <c r="KR13" s="229">
        <v>10807</v>
      </c>
      <c r="KS13" s="229">
        <v>5959</v>
      </c>
      <c r="KT13" s="229">
        <v>5515</v>
      </c>
      <c r="KU13" s="229">
        <v>11536</v>
      </c>
      <c r="KV13" s="229">
        <v>1421</v>
      </c>
      <c r="KW13" s="229">
        <v>974</v>
      </c>
      <c r="KX13" s="229">
        <v>3267</v>
      </c>
      <c r="KY13" s="229">
        <v>150406</v>
      </c>
      <c r="KZ13" s="229">
        <v>2534</v>
      </c>
      <c r="LA13" s="229">
        <v>67481</v>
      </c>
      <c r="LB13" s="229">
        <v>33289</v>
      </c>
      <c r="LC13" s="229">
        <v>8876</v>
      </c>
      <c r="LD13" s="229">
        <v>13161</v>
      </c>
      <c r="LE13" s="229">
        <v>2808</v>
      </c>
      <c r="LF13" s="229">
        <v>1988</v>
      </c>
      <c r="LG13" s="229">
        <v>2370</v>
      </c>
      <c r="LH13" s="229">
        <v>5842</v>
      </c>
      <c r="LI13" s="229">
        <v>138349</v>
      </c>
    </row>
    <row r="14" spans="1:321" s="64" customFormat="1">
      <c r="A14" s="133" t="s">
        <v>374</v>
      </c>
      <c r="B14" s="231">
        <v>3725321</v>
      </c>
      <c r="C14" s="231">
        <v>16304446</v>
      </c>
      <c r="D14" s="231">
        <v>4638396</v>
      </c>
      <c r="E14" s="231">
        <v>1524077</v>
      </c>
      <c r="F14" s="231">
        <v>722728</v>
      </c>
      <c r="G14" s="231">
        <v>196619</v>
      </c>
      <c r="H14" s="231">
        <v>147345</v>
      </c>
      <c r="I14" s="231">
        <v>184299</v>
      </c>
      <c r="J14" s="231">
        <v>664910</v>
      </c>
      <c r="K14" s="231">
        <v>28108141</v>
      </c>
      <c r="L14" s="231">
        <v>3787616</v>
      </c>
      <c r="M14" s="231">
        <v>17475061</v>
      </c>
      <c r="N14" s="231">
        <v>4008304</v>
      </c>
      <c r="O14" s="231">
        <v>1447367</v>
      </c>
      <c r="P14" s="231">
        <v>715334</v>
      </c>
      <c r="Q14" s="231">
        <v>124290</v>
      </c>
      <c r="R14" s="231">
        <v>148339</v>
      </c>
      <c r="S14" s="231">
        <v>180246</v>
      </c>
      <c r="T14" s="231">
        <v>730272</v>
      </c>
      <c r="U14" s="231">
        <v>28616829</v>
      </c>
      <c r="V14" s="231">
        <v>3538981</v>
      </c>
      <c r="W14" s="231">
        <v>17940426</v>
      </c>
      <c r="X14" s="231">
        <v>3578818</v>
      </c>
      <c r="Y14" s="231">
        <v>1388385</v>
      </c>
      <c r="Z14" s="231">
        <v>516062</v>
      </c>
      <c r="AA14" s="231">
        <v>184790</v>
      </c>
      <c r="AB14" s="231">
        <v>243568</v>
      </c>
      <c r="AC14" s="231">
        <v>334657</v>
      </c>
      <c r="AD14" s="231">
        <v>666874</v>
      </c>
      <c r="AE14" s="231">
        <v>28392561</v>
      </c>
      <c r="AF14" s="231">
        <v>3475652</v>
      </c>
      <c r="AG14" s="231">
        <v>19357628</v>
      </c>
      <c r="AH14" s="231">
        <v>3171894</v>
      </c>
      <c r="AI14" s="231">
        <v>1268198</v>
      </c>
      <c r="AJ14" s="231">
        <v>778767</v>
      </c>
      <c r="AK14" s="231">
        <v>225328</v>
      </c>
      <c r="AL14" s="231">
        <v>131824</v>
      </c>
      <c r="AM14" s="231">
        <v>197688</v>
      </c>
      <c r="AN14" s="231">
        <v>1008843</v>
      </c>
      <c r="AO14" s="231">
        <v>29615822</v>
      </c>
      <c r="AP14" s="231">
        <v>3315257</v>
      </c>
      <c r="AQ14" s="231">
        <v>19735739</v>
      </c>
      <c r="AR14" s="231">
        <v>3164951</v>
      </c>
      <c r="AS14" s="231">
        <v>1168648</v>
      </c>
      <c r="AT14" s="231">
        <v>784012</v>
      </c>
      <c r="AU14" s="231">
        <v>293368</v>
      </c>
      <c r="AV14" s="231">
        <v>81068</v>
      </c>
      <c r="AW14" s="231">
        <v>182658</v>
      </c>
      <c r="AX14" s="231">
        <v>855216</v>
      </c>
      <c r="AY14" s="231">
        <v>29580917</v>
      </c>
      <c r="AZ14" s="231">
        <v>3363000</v>
      </c>
      <c r="BA14" s="231">
        <v>19933513</v>
      </c>
      <c r="BB14" s="231">
        <v>3385572</v>
      </c>
      <c r="BC14" s="231">
        <v>1114804</v>
      </c>
      <c r="BD14" s="231">
        <v>779371</v>
      </c>
      <c r="BE14" s="231">
        <v>395303</v>
      </c>
      <c r="BF14" s="231">
        <v>159612</v>
      </c>
      <c r="BG14" s="231">
        <v>173848</v>
      </c>
      <c r="BH14" s="231">
        <v>825831</v>
      </c>
      <c r="BI14" s="231">
        <v>30130854</v>
      </c>
      <c r="BJ14" s="231">
        <v>3214352</v>
      </c>
      <c r="BK14" s="231">
        <v>20143532</v>
      </c>
      <c r="BL14" s="231">
        <v>3601707</v>
      </c>
      <c r="BM14" s="231">
        <v>1123968</v>
      </c>
      <c r="BN14" s="231">
        <v>901532</v>
      </c>
      <c r="BO14" s="231">
        <v>546273</v>
      </c>
      <c r="BP14" s="231">
        <v>155319</v>
      </c>
      <c r="BQ14" s="231">
        <v>209312</v>
      </c>
      <c r="BR14" s="231">
        <v>964126</v>
      </c>
      <c r="BS14" s="231">
        <v>30860121</v>
      </c>
      <c r="BT14" s="231">
        <v>4039503</v>
      </c>
      <c r="BU14" s="231">
        <v>20061798</v>
      </c>
      <c r="BV14" s="231">
        <v>3375081</v>
      </c>
      <c r="BW14" s="231">
        <v>2141571</v>
      </c>
      <c r="BX14" s="231">
        <v>1391179</v>
      </c>
      <c r="BY14" s="231">
        <v>584207</v>
      </c>
      <c r="BZ14" s="231">
        <v>293726</v>
      </c>
      <c r="CA14" s="231">
        <v>246446</v>
      </c>
      <c r="CB14" s="231">
        <v>1121595</v>
      </c>
      <c r="CC14" s="231">
        <v>33255106</v>
      </c>
      <c r="CD14" s="231">
        <v>3983783</v>
      </c>
      <c r="CE14" s="231">
        <v>18711118</v>
      </c>
      <c r="CF14" s="231">
        <v>5218289</v>
      </c>
      <c r="CG14" s="231">
        <v>1999965</v>
      </c>
      <c r="CH14" s="231">
        <v>1223892</v>
      </c>
      <c r="CI14" s="231">
        <v>616759</v>
      </c>
      <c r="CJ14" s="231">
        <v>340714</v>
      </c>
      <c r="CK14" s="231">
        <v>273911</v>
      </c>
      <c r="CL14" s="231">
        <v>1136481</v>
      </c>
      <c r="CM14" s="231">
        <v>33504912</v>
      </c>
      <c r="CN14" s="231">
        <v>4041068</v>
      </c>
      <c r="CO14" s="231">
        <v>17077020</v>
      </c>
      <c r="CP14" s="231">
        <v>6853067</v>
      </c>
      <c r="CQ14" s="231">
        <v>1831484</v>
      </c>
      <c r="CR14" s="231">
        <v>1198494</v>
      </c>
      <c r="CS14" s="231">
        <v>594976</v>
      </c>
      <c r="CT14" s="231">
        <v>458630</v>
      </c>
      <c r="CU14" s="231">
        <v>300531</v>
      </c>
      <c r="CV14" s="231">
        <v>1113786</v>
      </c>
      <c r="CW14" s="231">
        <v>33469056</v>
      </c>
      <c r="CX14" s="231">
        <v>4219201</v>
      </c>
      <c r="CY14" s="231">
        <v>17511892</v>
      </c>
      <c r="CZ14" s="231">
        <v>6691479</v>
      </c>
      <c r="DA14" s="231">
        <v>1907743</v>
      </c>
      <c r="DB14" s="231">
        <v>1095399</v>
      </c>
      <c r="DC14" s="231">
        <v>353863</v>
      </c>
      <c r="DD14" s="231">
        <v>240688</v>
      </c>
      <c r="DE14" s="231">
        <v>430013</v>
      </c>
      <c r="DF14" s="231">
        <v>1178409</v>
      </c>
      <c r="DG14" s="231">
        <v>33628687</v>
      </c>
      <c r="DH14" s="231">
        <v>4154745</v>
      </c>
      <c r="DI14" s="231">
        <v>19586641</v>
      </c>
      <c r="DJ14" s="231">
        <v>6320241</v>
      </c>
      <c r="DK14" s="231">
        <v>1940533</v>
      </c>
      <c r="DL14" s="231">
        <v>951091</v>
      </c>
      <c r="DM14" s="231">
        <v>391193</v>
      </c>
      <c r="DN14" s="231">
        <v>232381</v>
      </c>
      <c r="DO14" s="231">
        <v>385800</v>
      </c>
      <c r="DP14" s="231">
        <v>1121961</v>
      </c>
      <c r="DQ14" s="231">
        <v>35084586</v>
      </c>
      <c r="DR14" s="231">
        <v>4220739</v>
      </c>
      <c r="DS14" s="231">
        <v>17459260</v>
      </c>
      <c r="DT14" s="231">
        <v>8549684</v>
      </c>
      <c r="DU14" s="231">
        <v>1832963</v>
      </c>
      <c r="DV14" s="231">
        <v>951148</v>
      </c>
      <c r="DW14" s="231">
        <v>365462</v>
      </c>
      <c r="DX14" s="231">
        <v>208283</v>
      </c>
      <c r="DY14" s="231">
        <v>355796</v>
      </c>
      <c r="DZ14" s="231">
        <v>1158944</v>
      </c>
      <c r="EA14" s="231">
        <v>35102279</v>
      </c>
      <c r="EB14" s="231">
        <v>4204465</v>
      </c>
      <c r="EC14" s="231">
        <v>18595486</v>
      </c>
      <c r="ED14" s="231">
        <v>6971757</v>
      </c>
      <c r="EE14" s="231">
        <v>1479676</v>
      </c>
      <c r="EF14" s="231">
        <v>926991</v>
      </c>
      <c r="EG14" s="231">
        <v>277493</v>
      </c>
      <c r="EH14" s="231">
        <v>231028</v>
      </c>
      <c r="EI14" s="231">
        <v>82883</v>
      </c>
      <c r="EJ14" s="231">
        <v>1045276</v>
      </c>
      <c r="EK14" s="231">
        <v>33815055</v>
      </c>
      <c r="EL14" s="231">
        <v>4710227</v>
      </c>
      <c r="EM14" s="231">
        <v>17408380</v>
      </c>
      <c r="EN14" s="231">
        <v>8311501</v>
      </c>
      <c r="EO14" s="231">
        <v>1422809</v>
      </c>
      <c r="EP14" s="231">
        <v>832243</v>
      </c>
      <c r="EQ14" s="231">
        <v>348226</v>
      </c>
      <c r="ER14" s="231">
        <v>243974</v>
      </c>
      <c r="ES14" s="231">
        <v>150920</v>
      </c>
      <c r="ET14" s="231">
        <v>939711</v>
      </c>
      <c r="EU14" s="231">
        <v>34367991</v>
      </c>
      <c r="EV14" s="231">
        <v>5141278</v>
      </c>
      <c r="EW14" s="231">
        <v>18948465</v>
      </c>
      <c r="EX14" s="231">
        <v>7788171</v>
      </c>
      <c r="EY14" s="231">
        <v>1674805</v>
      </c>
      <c r="EZ14" s="231">
        <v>761287</v>
      </c>
      <c r="FA14" s="231">
        <v>256694</v>
      </c>
      <c r="FB14" s="231">
        <v>176958</v>
      </c>
      <c r="FC14" s="231">
        <v>325149</v>
      </c>
      <c r="FD14" s="231">
        <v>1141877</v>
      </c>
      <c r="FE14" s="231">
        <v>36214684</v>
      </c>
      <c r="FF14" s="231">
        <v>4906665</v>
      </c>
      <c r="FG14" s="231">
        <v>18545657</v>
      </c>
      <c r="FH14" s="231">
        <v>7791685</v>
      </c>
      <c r="FI14" s="231">
        <v>1518763</v>
      </c>
      <c r="FJ14" s="231">
        <v>708559</v>
      </c>
      <c r="FK14" s="231">
        <v>224444</v>
      </c>
      <c r="FL14" s="231">
        <v>128296</v>
      </c>
      <c r="FM14" s="231">
        <v>240119</v>
      </c>
      <c r="FN14" s="231">
        <v>1109372</v>
      </c>
      <c r="FO14" s="231">
        <v>35173560</v>
      </c>
      <c r="FP14" s="231">
        <v>4115285</v>
      </c>
      <c r="FQ14" s="231">
        <v>19061487</v>
      </c>
      <c r="FR14" s="231">
        <v>8170466</v>
      </c>
      <c r="FS14" s="231">
        <v>1310499</v>
      </c>
      <c r="FT14" s="231">
        <v>616241</v>
      </c>
      <c r="FU14" s="231">
        <v>187504</v>
      </c>
      <c r="FV14" s="231">
        <v>241907</v>
      </c>
      <c r="FW14" s="231">
        <v>311208</v>
      </c>
      <c r="FX14" s="231">
        <v>1116879</v>
      </c>
      <c r="FY14" s="231">
        <v>35131476</v>
      </c>
      <c r="FZ14" s="231">
        <v>4216313</v>
      </c>
      <c r="GA14" s="231">
        <v>20856054</v>
      </c>
      <c r="GB14" s="231">
        <v>8444093</v>
      </c>
      <c r="GC14" s="231">
        <v>1326669</v>
      </c>
      <c r="GD14" s="231">
        <v>559189</v>
      </c>
      <c r="GE14" s="231">
        <v>158271</v>
      </c>
      <c r="GF14" s="231">
        <v>114091</v>
      </c>
      <c r="GG14" s="231">
        <v>377962</v>
      </c>
      <c r="GH14" s="231">
        <v>1145146</v>
      </c>
      <c r="GI14" s="231">
        <v>37197788</v>
      </c>
      <c r="GJ14" s="231">
        <v>4886878</v>
      </c>
      <c r="GK14" s="231">
        <v>28081331</v>
      </c>
      <c r="GL14" s="231">
        <v>3041659</v>
      </c>
      <c r="GM14" s="231">
        <v>1285327</v>
      </c>
      <c r="GN14" s="231">
        <v>602059</v>
      </c>
      <c r="GO14" s="231">
        <v>139820</v>
      </c>
      <c r="GP14" s="231">
        <v>139993</v>
      </c>
      <c r="GQ14" s="231">
        <v>346796</v>
      </c>
      <c r="GR14" s="231">
        <v>1150165</v>
      </c>
      <c r="GS14" s="231">
        <v>39674028</v>
      </c>
      <c r="GT14" s="231">
        <v>4935865</v>
      </c>
      <c r="GU14" s="231">
        <v>29522320</v>
      </c>
      <c r="GV14" s="231">
        <v>2797791</v>
      </c>
      <c r="GW14" s="231">
        <v>1157162</v>
      </c>
      <c r="GX14" s="231">
        <v>705098</v>
      </c>
      <c r="GY14" s="231">
        <v>105183</v>
      </c>
      <c r="GZ14" s="231">
        <v>86972</v>
      </c>
      <c r="HA14" s="231">
        <v>367455</v>
      </c>
      <c r="HB14" s="231">
        <v>1119706</v>
      </c>
      <c r="HC14" s="231">
        <v>40797552</v>
      </c>
      <c r="HD14" s="231">
        <v>5211577</v>
      </c>
      <c r="HE14" s="231">
        <v>31597636</v>
      </c>
      <c r="HF14" s="231">
        <v>2790401</v>
      </c>
      <c r="HG14" s="231">
        <v>1128597</v>
      </c>
      <c r="HH14" s="231">
        <v>673296</v>
      </c>
      <c r="HI14" s="231">
        <v>127132</v>
      </c>
      <c r="HJ14" s="231">
        <v>143500</v>
      </c>
      <c r="HK14" s="231">
        <v>285595</v>
      </c>
      <c r="HL14" s="231">
        <v>1063130</v>
      </c>
      <c r="HM14" s="231">
        <v>43020864</v>
      </c>
      <c r="HN14" s="231">
        <v>6173115</v>
      </c>
      <c r="HO14" s="231">
        <v>34601246</v>
      </c>
      <c r="HP14" s="231">
        <v>2141455</v>
      </c>
      <c r="HQ14" s="231">
        <v>799971</v>
      </c>
      <c r="HR14" s="231">
        <v>578671</v>
      </c>
      <c r="HS14" s="231">
        <v>124027</v>
      </c>
      <c r="HT14" s="231">
        <v>116486</v>
      </c>
      <c r="HU14" s="231">
        <v>269335</v>
      </c>
      <c r="HV14" s="231">
        <v>977920</v>
      </c>
      <c r="HW14" s="231">
        <v>45782226</v>
      </c>
      <c r="HX14" s="231">
        <v>6327466</v>
      </c>
      <c r="HY14" s="231">
        <v>35999926</v>
      </c>
      <c r="HZ14" s="231">
        <v>2223488</v>
      </c>
      <c r="IA14" s="231">
        <v>882550</v>
      </c>
      <c r="IB14" s="231">
        <v>595039</v>
      </c>
      <c r="IC14" s="231">
        <v>98156</v>
      </c>
      <c r="ID14" s="231">
        <v>149475</v>
      </c>
      <c r="IE14" s="231">
        <v>260972</v>
      </c>
      <c r="IF14" s="231">
        <v>994634</v>
      </c>
      <c r="IG14" s="231">
        <v>47531706</v>
      </c>
      <c r="IH14" s="231">
        <v>6493851</v>
      </c>
      <c r="II14" s="231">
        <v>36632671</v>
      </c>
      <c r="IJ14" s="231">
        <v>2293386</v>
      </c>
      <c r="IK14" s="231">
        <v>638682</v>
      </c>
      <c r="IL14" s="231">
        <v>593539</v>
      </c>
      <c r="IM14" s="231">
        <v>181527</v>
      </c>
      <c r="IN14" s="231">
        <v>273663</v>
      </c>
      <c r="IO14" s="231">
        <v>152398</v>
      </c>
      <c r="IP14" s="231">
        <v>917336</v>
      </c>
      <c r="IQ14" s="231">
        <v>48177053</v>
      </c>
      <c r="IR14" s="231">
        <v>7040819</v>
      </c>
      <c r="IS14" s="231">
        <v>36874063</v>
      </c>
      <c r="IT14" s="231">
        <v>2331301</v>
      </c>
      <c r="IU14" s="231">
        <v>937557</v>
      </c>
      <c r="IV14" s="231">
        <v>481082</v>
      </c>
      <c r="IW14" s="231">
        <v>356236</v>
      </c>
      <c r="IX14" s="231">
        <v>146536</v>
      </c>
      <c r="IY14" s="231">
        <v>245325</v>
      </c>
      <c r="IZ14" s="231">
        <v>847573</v>
      </c>
      <c r="JA14" s="231">
        <v>49260492</v>
      </c>
      <c r="JB14" s="231">
        <v>7111064</v>
      </c>
      <c r="JC14" s="231">
        <v>37733023</v>
      </c>
      <c r="JD14" s="231">
        <v>2310036</v>
      </c>
      <c r="JE14" s="231">
        <v>1045060</v>
      </c>
      <c r="JF14" s="231">
        <v>426815</v>
      </c>
      <c r="JG14" s="231">
        <v>387108</v>
      </c>
      <c r="JH14" s="231">
        <v>109580</v>
      </c>
      <c r="JI14" s="231">
        <v>246761</v>
      </c>
      <c r="JJ14" s="231">
        <v>886002</v>
      </c>
      <c r="JK14" s="231">
        <v>50255449</v>
      </c>
      <c r="JL14" s="231">
        <v>7245511</v>
      </c>
      <c r="JM14" s="231">
        <v>39726660</v>
      </c>
      <c r="JN14" s="231">
        <v>2143669</v>
      </c>
      <c r="JO14" s="231">
        <v>580614</v>
      </c>
      <c r="JP14" s="231">
        <v>447566</v>
      </c>
      <c r="JQ14" s="231">
        <v>333788</v>
      </c>
      <c r="JR14" s="231">
        <v>117546</v>
      </c>
      <c r="JS14" s="231">
        <v>289697</v>
      </c>
      <c r="JT14" s="231">
        <v>782796</v>
      </c>
      <c r="JU14" s="231">
        <v>51667847</v>
      </c>
      <c r="JV14" s="231">
        <v>7347871</v>
      </c>
      <c r="JW14" s="231">
        <v>39489315</v>
      </c>
      <c r="JX14" s="231">
        <v>2134625</v>
      </c>
      <c r="JY14" s="231">
        <v>599602</v>
      </c>
      <c r="JZ14" s="231">
        <v>368728</v>
      </c>
      <c r="KA14" s="231">
        <v>273010</v>
      </c>
      <c r="KB14" s="231">
        <v>163288</v>
      </c>
      <c r="KC14" s="231">
        <v>234392</v>
      </c>
      <c r="KD14" s="231">
        <v>792104</v>
      </c>
      <c r="KE14" s="231">
        <v>51402935</v>
      </c>
      <c r="KF14" s="231">
        <v>7619191</v>
      </c>
      <c r="KG14" s="231">
        <v>40869747</v>
      </c>
      <c r="KH14" s="231">
        <v>1927957</v>
      </c>
      <c r="KI14" s="231">
        <v>538251</v>
      </c>
      <c r="KJ14" s="231">
        <v>422418</v>
      </c>
      <c r="KK14" s="231">
        <v>229500</v>
      </c>
      <c r="KL14" s="231">
        <v>179395</v>
      </c>
      <c r="KM14" s="231">
        <v>275548</v>
      </c>
      <c r="KN14" s="231">
        <v>690831</v>
      </c>
      <c r="KO14" s="231">
        <v>52752838</v>
      </c>
      <c r="KP14" s="231">
        <v>7912214</v>
      </c>
      <c r="KQ14" s="231">
        <v>42998441</v>
      </c>
      <c r="KR14" s="231">
        <v>2192062</v>
      </c>
      <c r="KS14" s="231">
        <v>633300</v>
      </c>
      <c r="KT14" s="231">
        <v>609216</v>
      </c>
      <c r="KU14" s="231">
        <v>240562</v>
      </c>
      <c r="KV14" s="231">
        <v>220863</v>
      </c>
      <c r="KW14" s="231">
        <v>174132</v>
      </c>
      <c r="KX14" s="231">
        <v>757461</v>
      </c>
      <c r="KY14" s="231">
        <v>55738251</v>
      </c>
      <c r="KZ14" s="231">
        <v>8801342</v>
      </c>
      <c r="LA14" s="231">
        <v>44771034</v>
      </c>
      <c r="LB14" s="231">
        <v>2756340</v>
      </c>
      <c r="LC14" s="231">
        <v>826204</v>
      </c>
      <c r="LD14" s="231">
        <v>1329398</v>
      </c>
      <c r="LE14" s="231">
        <v>185488</v>
      </c>
      <c r="LF14" s="231">
        <v>154139</v>
      </c>
      <c r="LG14" s="231">
        <v>211483</v>
      </c>
      <c r="LH14" s="231">
        <v>706819</v>
      </c>
      <c r="LI14" s="231">
        <v>59742247</v>
      </c>
    </row>
    <row r="15" spans="1:321" s="64" customFormat="1">
      <c r="A15" s="133" t="s">
        <v>705</v>
      </c>
      <c r="B15" s="229"/>
      <c r="C15" s="229"/>
      <c r="D15" s="229"/>
      <c r="E15" s="229"/>
      <c r="F15" s="229"/>
      <c r="G15" s="229"/>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29"/>
      <c r="AY15" s="229"/>
      <c r="AZ15" s="229"/>
      <c r="BA15" s="229"/>
      <c r="BB15" s="229"/>
      <c r="BC15" s="229"/>
      <c r="BD15" s="229"/>
      <c r="BE15" s="229"/>
      <c r="BF15" s="229"/>
      <c r="BG15" s="229"/>
      <c r="BH15" s="229"/>
      <c r="BI15" s="229"/>
      <c r="BJ15" s="229"/>
      <c r="BK15" s="229"/>
      <c r="BL15" s="229"/>
      <c r="BM15" s="229"/>
      <c r="BN15" s="229"/>
      <c r="BO15" s="229"/>
      <c r="BP15" s="229"/>
      <c r="BQ15" s="229"/>
      <c r="BR15" s="229"/>
      <c r="BS15" s="229"/>
      <c r="BT15" s="229"/>
      <c r="BU15" s="229"/>
      <c r="BV15" s="229"/>
      <c r="BW15" s="229"/>
      <c r="BX15" s="229"/>
      <c r="BY15" s="229"/>
      <c r="BZ15" s="229"/>
      <c r="CA15" s="229"/>
      <c r="CB15" s="229"/>
      <c r="CC15" s="229"/>
      <c r="CD15" s="229"/>
      <c r="CE15" s="229"/>
      <c r="CF15" s="229"/>
      <c r="CG15" s="229"/>
      <c r="CH15" s="229"/>
      <c r="CI15" s="229"/>
      <c r="CJ15" s="229"/>
      <c r="CK15" s="229"/>
      <c r="CL15" s="229"/>
      <c r="CM15" s="229"/>
      <c r="CN15" s="229"/>
      <c r="CO15" s="229"/>
      <c r="CP15" s="229"/>
      <c r="CQ15" s="229"/>
      <c r="CR15" s="229"/>
      <c r="CS15" s="229"/>
      <c r="CT15" s="229"/>
      <c r="CU15" s="229"/>
      <c r="CV15" s="229"/>
      <c r="CW15" s="229"/>
      <c r="CX15" s="229"/>
      <c r="CY15" s="229"/>
      <c r="CZ15" s="229"/>
      <c r="DA15" s="229"/>
      <c r="DB15" s="229"/>
      <c r="DC15" s="229"/>
      <c r="DD15" s="229"/>
      <c r="DE15" s="229"/>
      <c r="DF15" s="229"/>
      <c r="DG15" s="229"/>
      <c r="DH15" s="229"/>
      <c r="DI15" s="229"/>
      <c r="DJ15" s="229"/>
      <c r="DK15" s="229"/>
      <c r="DL15" s="229"/>
      <c r="DM15" s="229"/>
      <c r="DN15" s="229"/>
      <c r="DO15" s="229"/>
      <c r="DP15" s="229"/>
      <c r="DQ15" s="229"/>
      <c r="DR15" s="229"/>
      <c r="DS15" s="229"/>
      <c r="DT15" s="229"/>
      <c r="DU15" s="229"/>
      <c r="DV15" s="229"/>
      <c r="DW15" s="229"/>
      <c r="DX15" s="229"/>
      <c r="DY15" s="229"/>
      <c r="DZ15" s="229"/>
      <c r="EA15" s="229"/>
      <c r="EB15" s="229"/>
      <c r="EC15" s="229"/>
      <c r="ED15" s="229"/>
      <c r="EE15" s="229"/>
      <c r="EF15" s="229"/>
      <c r="EG15" s="229"/>
      <c r="EH15" s="229"/>
      <c r="EI15" s="229"/>
      <c r="EJ15" s="229"/>
      <c r="EK15" s="229"/>
      <c r="EL15" s="229"/>
      <c r="EM15" s="229"/>
      <c r="EN15" s="229"/>
      <c r="EO15" s="229"/>
      <c r="EP15" s="229"/>
      <c r="EQ15" s="229"/>
      <c r="ER15" s="229"/>
      <c r="ES15" s="229"/>
      <c r="ET15" s="229"/>
      <c r="EU15" s="229"/>
      <c r="EV15" s="229"/>
      <c r="EW15" s="229"/>
      <c r="EX15" s="229"/>
      <c r="EY15" s="229"/>
      <c r="EZ15" s="229"/>
      <c r="FA15" s="229"/>
      <c r="FB15" s="229"/>
      <c r="FC15" s="229"/>
      <c r="FD15" s="229"/>
      <c r="FE15" s="229"/>
      <c r="FF15" s="229"/>
      <c r="FG15" s="229"/>
      <c r="FH15" s="229"/>
      <c r="FI15" s="229"/>
      <c r="FJ15" s="229"/>
      <c r="FK15" s="229"/>
      <c r="FL15" s="229"/>
      <c r="FM15" s="229"/>
      <c r="FN15" s="229"/>
      <c r="FO15" s="229"/>
      <c r="FP15" s="229"/>
      <c r="FQ15" s="229"/>
      <c r="FR15" s="229"/>
      <c r="FS15" s="229"/>
      <c r="FT15" s="229"/>
      <c r="FU15" s="229"/>
      <c r="FV15" s="229"/>
      <c r="FW15" s="229"/>
      <c r="FX15" s="229"/>
      <c r="FY15" s="229"/>
      <c r="FZ15" s="229"/>
      <c r="GA15" s="229"/>
      <c r="GB15" s="229"/>
      <c r="GC15" s="229"/>
      <c r="GD15" s="229"/>
      <c r="GE15" s="229"/>
      <c r="GF15" s="229"/>
      <c r="GG15" s="229"/>
      <c r="GH15" s="229"/>
      <c r="GI15" s="229"/>
      <c r="GJ15" s="229"/>
      <c r="GK15" s="229"/>
      <c r="GL15" s="229"/>
      <c r="GM15" s="229"/>
      <c r="GN15" s="229"/>
      <c r="GO15" s="229"/>
      <c r="GP15" s="229"/>
      <c r="GQ15" s="229"/>
      <c r="GR15" s="229"/>
      <c r="GS15" s="229"/>
      <c r="GT15" s="229"/>
      <c r="GU15" s="229"/>
      <c r="GV15" s="229"/>
      <c r="GW15" s="229"/>
      <c r="GX15" s="229"/>
      <c r="GY15" s="229"/>
      <c r="GZ15" s="229"/>
      <c r="HA15" s="229"/>
      <c r="HB15" s="229"/>
      <c r="HC15" s="229"/>
      <c r="HD15" s="274"/>
      <c r="HE15" s="275"/>
      <c r="HF15" s="275"/>
      <c r="HG15" s="275"/>
      <c r="HH15" s="275"/>
      <c r="HI15" s="275"/>
      <c r="HJ15" s="275"/>
      <c r="HK15" s="275"/>
      <c r="HL15" s="275"/>
      <c r="HM15" s="275"/>
      <c r="HN15" s="229"/>
      <c r="HO15" s="229"/>
      <c r="HP15" s="229"/>
      <c r="HQ15" s="229"/>
      <c r="HR15" s="229"/>
      <c r="HS15" s="229"/>
      <c r="HT15" s="229"/>
      <c r="HU15" s="229"/>
      <c r="HV15" s="229"/>
      <c r="HW15" s="229"/>
      <c r="HX15" s="229"/>
      <c r="HY15" s="229"/>
      <c r="HZ15" s="229"/>
      <c r="IA15" s="229"/>
      <c r="IB15" s="229"/>
      <c r="IC15" s="229"/>
      <c r="ID15" s="229"/>
      <c r="IE15" s="229"/>
      <c r="IF15" s="229"/>
      <c r="IG15" s="229"/>
      <c r="IH15" s="229"/>
      <c r="II15" s="229"/>
      <c r="IJ15" s="229"/>
      <c r="IK15" s="229"/>
      <c r="IL15" s="229"/>
      <c r="IM15" s="229"/>
      <c r="IN15" s="229"/>
      <c r="IO15" s="229"/>
      <c r="IP15" s="229"/>
      <c r="IQ15" s="229"/>
      <c r="IR15" s="229"/>
      <c r="IS15" s="229"/>
      <c r="IT15" s="229"/>
      <c r="IU15" s="229"/>
      <c r="IV15" s="229"/>
      <c r="IW15" s="229"/>
      <c r="IX15" s="229"/>
      <c r="IY15" s="229"/>
      <c r="IZ15" s="229"/>
      <c r="JA15" s="229"/>
      <c r="JB15" s="229"/>
      <c r="JC15" s="229"/>
      <c r="JD15" s="160"/>
      <c r="JE15" s="229"/>
      <c r="JF15" s="229"/>
      <c r="JG15" s="229"/>
      <c r="JH15" s="229"/>
      <c r="JI15" s="229"/>
      <c r="JJ15" s="229"/>
      <c r="JK15" s="229"/>
      <c r="JL15" s="229"/>
      <c r="JM15" s="229"/>
      <c r="JN15" s="160"/>
      <c r="JO15" s="229"/>
      <c r="JP15" s="229"/>
      <c r="JQ15" s="229"/>
      <c r="JR15" s="229"/>
      <c r="JS15" s="229"/>
      <c r="JT15" s="229"/>
      <c r="JU15" s="229"/>
      <c r="JV15" s="229"/>
      <c r="JW15" s="229"/>
      <c r="JX15" s="160"/>
      <c r="JY15" s="229"/>
      <c r="JZ15" s="229"/>
      <c r="KA15" s="229"/>
      <c r="KB15" s="229"/>
      <c r="KC15" s="229"/>
      <c r="KD15" s="229"/>
      <c r="KE15" s="229"/>
      <c r="KF15" s="229"/>
      <c r="KG15" s="229"/>
      <c r="KH15" s="160"/>
      <c r="KI15" s="229"/>
      <c r="KJ15" s="229"/>
      <c r="KK15" s="229"/>
      <c r="KL15" s="229"/>
      <c r="KM15" s="229"/>
      <c r="KN15" s="229"/>
      <c r="KO15" s="229"/>
      <c r="KP15" s="229"/>
      <c r="KQ15" s="229"/>
      <c r="KR15" s="160"/>
      <c r="KS15" s="229"/>
      <c r="KT15" s="229"/>
      <c r="KU15" s="229"/>
      <c r="KV15" s="229"/>
      <c r="KW15" s="229"/>
      <c r="KX15" s="229"/>
      <c r="KY15" s="229"/>
      <c r="KZ15" s="229"/>
      <c r="LA15" s="229"/>
      <c r="LB15" s="160"/>
      <c r="LC15" s="229"/>
      <c r="LD15" s="229"/>
      <c r="LE15" s="229"/>
      <c r="LF15" s="229"/>
      <c r="LG15" s="229"/>
      <c r="LH15" s="229"/>
      <c r="LI15" s="229"/>
    </row>
    <row r="16" spans="1:321" s="64" customFormat="1">
      <c r="A16" s="133" t="s">
        <v>696</v>
      </c>
      <c r="B16" s="231" t="s">
        <v>313</v>
      </c>
      <c r="C16" s="231" t="s">
        <v>313</v>
      </c>
      <c r="D16" s="231">
        <v>168263</v>
      </c>
      <c r="E16" s="231">
        <v>157571</v>
      </c>
      <c r="F16" s="231">
        <v>225540</v>
      </c>
      <c r="G16" s="231">
        <v>166900</v>
      </c>
      <c r="H16" s="231">
        <v>157224</v>
      </c>
      <c r="I16" s="231">
        <v>78937</v>
      </c>
      <c r="J16" s="231">
        <v>497168</v>
      </c>
      <c r="K16" s="231">
        <v>1451603</v>
      </c>
      <c r="L16" s="231" t="s">
        <v>313</v>
      </c>
      <c r="M16" s="231" t="s">
        <v>313</v>
      </c>
      <c r="N16" s="231">
        <v>166762</v>
      </c>
      <c r="O16" s="231">
        <v>158667</v>
      </c>
      <c r="P16" s="231">
        <v>183254</v>
      </c>
      <c r="Q16" s="231">
        <v>126625</v>
      </c>
      <c r="R16" s="231">
        <v>195529</v>
      </c>
      <c r="S16" s="231">
        <v>152093</v>
      </c>
      <c r="T16" s="231">
        <v>466319</v>
      </c>
      <c r="U16" s="231">
        <v>1449249</v>
      </c>
      <c r="V16" s="231" t="s">
        <v>313</v>
      </c>
      <c r="W16" s="231" t="s">
        <v>313</v>
      </c>
      <c r="X16" s="231">
        <v>155605</v>
      </c>
      <c r="Y16" s="231">
        <v>173585</v>
      </c>
      <c r="Z16" s="231">
        <v>178870</v>
      </c>
      <c r="AA16" s="231">
        <v>117258</v>
      </c>
      <c r="AB16" s="231">
        <v>83515</v>
      </c>
      <c r="AC16" s="231">
        <v>140385</v>
      </c>
      <c r="AD16" s="231">
        <v>554697</v>
      </c>
      <c r="AE16" s="231">
        <v>1403915</v>
      </c>
      <c r="AF16" s="231" t="s">
        <v>313</v>
      </c>
      <c r="AG16" s="231" t="s">
        <v>313</v>
      </c>
      <c r="AH16" s="231">
        <v>134335</v>
      </c>
      <c r="AI16" s="231">
        <v>94743</v>
      </c>
      <c r="AJ16" s="231">
        <v>135557</v>
      </c>
      <c r="AK16" s="231">
        <v>84564</v>
      </c>
      <c r="AL16" s="231">
        <v>75042</v>
      </c>
      <c r="AM16" s="231">
        <v>79167</v>
      </c>
      <c r="AN16" s="231">
        <v>544960</v>
      </c>
      <c r="AO16" s="231">
        <v>1148368</v>
      </c>
      <c r="AP16" s="231" t="s">
        <v>313</v>
      </c>
      <c r="AQ16" s="231" t="s">
        <v>313</v>
      </c>
      <c r="AR16" s="231">
        <v>185283</v>
      </c>
      <c r="AS16" s="231">
        <v>152687</v>
      </c>
      <c r="AT16" s="231">
        <v>148832</v>
      </c>
      <c r="AU16" s="231">
        <v>269168</v>
      </c>
      <c r="AV16" s="231">
        <v>72925</v>
      </c>
      <c r="AW16" s="231">
        <v>70663</v>
      </c>
      <c r="AX16" s="231">
        <v>649694</v>
      </c>
      <c r="AY16" s="231">
        <v>1549252</v>
      </c>
      <c r="AZ16" s="231" t="s">
        <v>313</v>
      </c>
      <c r="BA16" s="231" t="s">
        <v>313</v>
      </c>
      <c r="BB16" s="231">
        <v>144459</v>
      </c>
      <c r="BC16" s="231">
        <v>150788</v>
      </c>
      <c r="BD16" s="231">
        <v>113530</v>
      </c>
      <c r="BE16" s="231">
        <v>137718</v>
      </c>
      <c r="BF16" s="231">
        <v>106240</v>
      </c>
      <c r="BG16" s="231">
        <v>79993</v>
      </c>
      <c r="BH16" s="231">
        <v>547178</v>
      </c>
      <c r="BI16" s="231">
        <v>1279906</v>
      </c>
      <c r="BJ16" s="231" t="s">
        <v>313</v>
      </c>
      <c r="BK16" s="231" t="s">
        <v>313</v>
      </c>
      <c r="BL16" s="231" t="s">
        <v>313</v>
      </c>
      <c r="BM16" s="231">
        <v>9</v>
      </c>
      <c r="BN16" s="231">
        <v>1218</v>
      </c>
      <c r="BO16" s="231">
        <v>17306</v>
      </c>
      <c r="BP16" s="231">
        <v>31681</v>
      </c>
      <c r="BQ16" s="231">
        <v>30782</v>
      </c>
      <c r="BR16" s="231">
        <v>194691</v>
      </c>
      <c r="BS16" s="231">
        <v>275687</v>
      </c>
      <c r="BT16" s="231" t="s">
        <v>313</v>
      </c>
      <c r="BU16" s="231" t="s">
        <v>313</v>
      </c>
      <c r="BV16" s="231" t="s">
        <v>313</v>
      </c>
      <c r="BW16" s="231">
        <v>1</v>
      </c>
      <c r="BX16" s="231">
        <v>897</v>
      </c>
      <c r="BY16" s="231">
        <v>15859</v>
      </c>
      <c r="BZ16" s="231">
        <v>11488</v>
      </c>
      <c r="CA16" s="231">
        <v>47254</v>
      </c>
      <c r="CB16" s="231">
        <v>205996</v>
      </c>
      <c r="CC16" s="231">
        <v>281495</v>
      </c>
      <c r="CD16" s="231" t="s">
        <v>313</v>
      </c>
      <c r="CE16" s="231" t="s">
        <v>313</v>
      </c>
      <c r="CF16" s="231" t="s">
        <v>313</v>
      </c>
      <c r="CG16" s="231" t="s">
        <v>313</v>
      </c>
      <c r="CH16" s="231">
        <v>415</v>
      </c>
      <c r="CI16" s="231">
        <v>7499</v>
      </c>
      <c r="CJ16" s="231">
        <v>19466</v>
      </c>
      <c r="CK16" s="231">
        <v>60340</v>
      </c>
      <c r="CL16" s="231">
        <v>173990</v>
      </c>
      <c r="CM16" s="231">
        <v>261710</v>
      </c>
      <c r="CN16" s="231" t="s">
        <v>313</v>
      </c>
      <c r="CO16" s="231" t="s">
        <v>313</v>
      </c>
      <c r="CP16" s="231" t="s">
        <v>313</v>
      </c>
      <c r="CQ16" s="231" t="s">
        <v>313</v>
      </c>
      <c r="CR16" s="231">
        <v>961</v>
      </c>
      <c r="CS16" s="231">
        <v>3260</v>
      </c>
      <c r="CT16" s="231">
        <v>11673</v>
      </c>
      <c r="CU16" s="231">
        <v>44012</v>
      </c>
      <c r="CV16" s="231">
        <v>189409</v>
      </c>
      <c r="CW16" s="231">
        <v>249315</v>
      </c>
      <c r="CX16" s="231" t="s">
        <v>313</v>
      </c>
      <c r="CY16" s="231" t="s">
        <v>313</v>
      </c>
      <c r="CZ16" s="231" t="s">
        <v>313</v>
      </c>
      <c r="DA16" s="231" t="s">
        <v>313</v>
      </c>
      <c r="DB16" s="231">
        <v>4848</v>
      </c>
      <c r="DC16" s="231">
        <v>4411</v>
      </c>
      <c r="DD16" s="231">
        <v>115264</v>
      </c>
      <c r="DE16" s="231">
        <v>44270</v>
      </c>
      <c r="DF16" s="231">
        <v>203363</v>
      </c>
      <c r="DG16" s="231">
        <v>372156</v>
      </c>
      <c r="DH16" s="231" t="s">
        <v>313</v>
      </c>
      <c r="DI16" s="231" t="s">
        <v>313</v>
      </c>
      <c r="DJ16" s="231" t="s">
        <v>313</v>
      </c>
      <c r="DK16" s="231" t="s">
        <v>313</v>
      </c>
      <c r="DL16" s="231">
        <v>997</v>
      </c>
      <c r="DM16" s="231">
        <v>15839</v>
      </c>
      <c r="DN16" s="231">
        <v>11440</v>
      </c>
      <c r="DO16" s="231">
        <v>207477</v>
      </c>
      <c r="DP16" s="231">
        <v>213240</v>
      </c>
      <c r="DQ16" s="231">
        <v>448993</v>
      </c>
      <c r="DR16" s="231" t="s">
        <v>313</v>
      </c>
      <c r="DS16" s="231" t="s">
        <v>313</v>
      </c>
      <c r="DT16" s="231" t="s">
        <v>313</v>
      </c>
      <c r="DU16" s="231" t="s">
        <v>313</v>
      </c>
      <c r="DV16" s="231">
        <v>175</v>
      </c>
      <c r="DW16" s="231">
        <v>13728</v>
      </c>
      <c r="DX16" s="231">
        <v>10973</v>
      </c>
      <c r="DY16" s="231">
        <v>126809</v>
      </c>
      <c r="DZ16" s="231">
        <v>287570</v>
      </c>
      <c r="EA16" s="231">
        <v>439255</v>
      </c>
      <c r="EB16" s="231" t="s">
        <v>313</v>
      </c>
      <c r="EC16" s="231" t="s">
        <v>313</v>
      </c>
      <c r="ED16" s="231">
        <v>138028</v>
      </c>
      <c r="EE16" s="231">
        <v>141242</v>
      </c>
      <c r="EF16" s="231">
        <v>119422</v>
      </c>
      <c r="EG16" s="231">
        <v>142765</v>
      </c>
      <c r="EH16" s="231">
        <v>63623</v>
      </c>
      <c r="EI16" s="231">
        <v>90927</v>
      </c>
      <c r="EJ16" s="231">
        <v>707932</v>
      </c>
      <c r="EK16" s="231">
        <v>1403939</v>
      </c>
      <c r="EL16" s="231" t="s">
        <v>313</v>
      </c>
      <c r="EM16" s="231" t="s">
        <v>313</v>
      </c>
      <c r="EN16" s="231">
        <v>189399</v>
      </c>
      <c r="EO16" s="231">
        <v>112635</v>
      </c>
      <c r="EP16" s="231">
        <v>108868</v>
      </c>
      <c r="EQ16" s="231">
        <v>89631</v>
      </c>
      <c r="ER16" s="231">
        <v>61235</v>
      </c>
      <c r="ES16" s="231">
        <v>106875</v>
      </c>
      <c r="ET16" s="231">
        <v>654660</v>
      </c>
      <c r="EU16" s="231">
        <v>1323303</v>
      </c>
      <c r="EV16" s="231" t="s">
        <v>313</v>
      </c>
      <c r="EW16" s="231" t="s">
        <v>313</v>
      </c>
      <c r="EX16" s="231">
        <v>103078</v>
      </c>
      <c r="EY16" s="231">
        <v>102946</v>
      </c>
      <c r="EZ16" s="231">
        <v>87188</v>
      </c>
      <c r="FA16" s="231">
        <v>56594</v>
      </c>
      <c r="FB16" s="231">
        <v>40838</v>
      </c>
      <c r="FC16" s="231">
        <v>109748</v>
      </c>
      <c r="FD16" s="231">
        <v>501208</v>
      </c>
      <c r="FE16" s="231">
        <v>1001600</v>
      </c>
      <c r="FF16" s="231" t="s">
        <v>313</v>
      </c>
      <c r="FG16" s="231" t="s">
        <v>313</v>
      </c>
      <c r="FH16" s="231">
        <v>188357</v>
      </c>
      <c r="FI16" s="231">
        <v>145433</v>
      </c>
      <c r="FJ16" s="231">
        <v>113447</v>
      </c>
      <c r="FK16" s="231">
        <v>75969</v>
      </c>
      <c r="FL16" s="231">
        <v>58785</v>
      </c>
      <c r="FM16" s="231">
        <v>102298</v>
      </c>
      <c r="FN16" s="231">
        <v>512860</v>
      </c>
      <c r="FO16" s="231">
        <v>1197149</v>
      </c>
      <c r="FP16" s="231" t="s">
        <v>313</v>
      </c>
      <c r="FQ16" s="231" t="s">
        <v>313</v>
      </c>
      <c r="FR16" s="231">
        <v>169031</v>
      </c>
      <c r="FS16" s="231">
        <v>111652</v>
      </c>
      <c r="FT16" s="231">
        <v>105240</v>
      </c>
      <c r="FU16" s="231">
        <v>77773</v>
      </c>
      <c r="FV16" s="231">
        <v>79561</v>
      </c>
      <c r="FW16" s="231">
        <v>137862</v>
      </c>
      <c r="FX16" s="231">
        <v>408174</v>
      </c>
      <c r="FY16" s="231">
        <v>1089293</v>
      </c>
      <c r="FZ16" s="231" t="s">
        <v>313</v>
      </c>
      <c r="GA16" s="231" t="s">
        <v>313</v>
      </c>
      <c r="GB16" s="231">
        <v>173726</v>
      </c>
      <c r="GC16" s="231">
        <v>128837</v>
      </c>
      <c r="GD16" s="231">
        <v>93441</v>
      </c>
      <c r="GE16" s="231">
        <v>67965</v>
      </c>
      <c r="GF16" s="231">
        <v>60038</v>
      </c>
      <c r="GG16" s="231">
        <v>130690</v>
      </c>
      <c r="GH16" s="231">
        <v>432201</v>
      </c>
      <c r="GI16" s="231">
        <v>1086898</v>
      </c>
      <c r="GJ16" s="231" t="s">
        <v>313</v>
      </c>
      <c r="GK16" s="231" t="s">
        <v>313</v>
      </c>
      <c r="GL16" s="231">
        <v>149197</v>
      </c>
      <c r="GM16" s="231">
        <v>93063</v>
      </c>
      <c r="GN16" s="231">
        <v>76983</v>
      </c>
      <c r="GO16" s="231">
        <v>62490</v>
      </c>
      <c r="GP16" s="231">
        <v>57071</v>
      </c>
      <c r="GQ16" s="231">
        <v>74449</v>
      </c>
      <c r="GR16" s="231">
        <v>419284</v>
      </c>
      <c r="GS16" s="231">
        <v>932537</v>
      </c>
      <c r="GT16" s="231">
        <v>0</v>
      </c>
      <c r="GU16" s="231">
        <v>0</v>
      </c>
      <c r="GV16" s="231">
        <v>210288</v>
      </c>
      <c r="GW16" s="231">
        <v>143236</v>
      </c>
      <c r="GX16" s="231">
        <v>109415</v>
      </c>
      <c r="GY16" s="231">
        <v>70144</v>
      </c>
      <c r="GZ16" s="231">
        <v>63542</v>
      </c>
      <c r="HA16" s="231">
        <v>82698</v>
      </c>
      <c r="HB16" s="231">
        <v>421387</v>
      </c>
      <c r="HC16" s="231">
        <v>1100710</v>
      </c>
      <c r="HD16" s="231">
        <v>0</v>
      </c>
      <c r="HE16" s="231">
        <v>0</v>
      </c>
      <c r="HF16" s="231">
        <v>202075</v>
      </c>
      <c r="HG16" s="231">
        <v>144839</v>
      </c>
      <c r="HH16" s="231">
        <v>101690</v>
      </c>
      <c r="HI16" s="231">
        <v>75511</v>
      </c>
      <c r="HJ16" s="231">
        <v>54869</v>
      </c>
      <c r="HK16" s="231">
        <v>66116</v>
      </c>
      <c r="HL16" s="231">
        <v>443480</v>
      </c>
      <c r="HM16" s="231">
        <v>1088580</v>
      </c>
      <c r="HN16" s="231" t="s">
        <v>313</v>
      </c>
      <c r="HO16" s="231" t="s">
        <v>313</v>
      </c>
      <c r="HP16" s="231">
        <v>228242</v>
      </c>
      <c r="HQ16" s="231">
        <v>168361</v>
      </c>
      <c r="HR16" s="231">
        <v>102772</v>
      </c>
      <c r="HS16" s="231">
        <v>72201</v>
      </c>
      <c r="HT16" s="231">
        <v>64084</v>
      </c>
      <c r="HU16" s="231">
        <v>66062</v>
      </c>
      <c r="HV16" s="231">
        <v>409724</v>
      </c>
      <c r="HW16" s="231">
        <v>1111446</v>
      </c>
      <c r="HX16" s="231">
        <v>0</v>
      </c>
      <c r="HY16" s="231">
        <v>0</v>
      </c>
      <c r="HZ16" s="231">
        <v>236244</v>
      </c>
      <c r="IA16" s="231">
        <v>137517</v>
      </c>
      <c r="IB16" s="231">
        <v>103532</v>
      </c>
      <c r="IC16" s="231">
        <v>68709</v>
      </c>
      <c r="ID16" s="231">
        <v>63824</v>
      </c>
      <c r="IE16" s="231">
        <v>68102</v>
      </c>
      <c r="IF16" s="231">
        <v>331206</v>
      </c>
      <c r="IG16" s="231">
        <v>1009134</v>
      </c>
      <c r="IH16" s="231" t="s">
        <v>313</v>
      </c>
      <c r="II16" s="231" t="s">
        <v>313</v>
      </c>
      <c r="IJ16" s="231">
        <v>320833</v>
      </c>
      <c r="IK16" s="231">
        <v>174062</v>
      </c>
      <c r="IL16" s="231">
        <v>111083</v>
      </c>
      <c r="IM16" s="231">
        <v>80890</v>
      </c>
      <c r="IN16" s="231">
        <v>86694</v>
      </c>
      <c r="IO16" s="231">
        <v>73218</v>
      </c>
      <c r="IP16" s="231">
        <v>430310</v>
      </c>
      <c r="IQ16" s="231">
        <v>1277090</v>
      </c>
      <c r="IR16" s="231">
        <v>0</v>
      </c>
      <c r="IS16" s="231">
        <v>0</v>
      </c>
      <c r="IT16" s="231">
        <v>331494</v>
      </c>
      <c r="IU16" s="231">
        <v>190199</v>
      </c>
      <c r="IV16" s="231">
        <v>129552</v>
      </c>
      <c r="IW16" s="231">
        <v>91237</v>
      </c>
      <c r="IX16" s="231">
        <v>94219</v>
      </c>
      <c r="IY16" s="231">
        <v>101555</v>
      </c>
      <c r="IZ16" s="231">
        <v>504016</v>
      </c>
      <c r="JA16" s="231">
        <v>1442272</v>
      </c>
      <c r="JB16" s="231">
        <v>0</v>
      </c>
      <c r="JC16" s="231">
        <v>0</v>
      </c>
      <c r="JD16" s="231">
        <v>291795</v>
      </c>
      <c r="JE16" s="231">
        <v>220361</v>
      </c>
      <c r="JF16" s="231">
        <v>133573</v>
      </c>
      <c r="JG16" s="231">
        <v>110271</v>
      </c>
      <c r="JH16" s="231">
        <v>93285</v>
      </c>
      <c r="JI16" s="231">
        <v>127115</v>
      </c>
      <c r="JJ16" s="231">
        <v>433629</v>
      </c>
      <c r="JK16" s="231">
        <v>1410029</v>
      </c>
      <c r="JL16" s="231">
        <v>0</v>
      </c>
      <c r="JM16" s="231">
        <v>0</v>
      </c>
      <c r="JN16" s="231">
        <v>245702</v>
      </c>
      <c r="JO16" s="231">
        <v>169476</v>
      </c>
      <c r="JP16" s="231">
        <v>99387</v>
      </c>
      <c r="JQ16" s="231">
        <v>90810</v>
      </c>
      <c r="JR16" s="231">
        <v>84889</v>
      </c>
      <c r="JS16" s="231">
        <v>105440</v>
      </c>
      <c r="JT16" s="231">
        <v>490111</v>
      </c>
      <c r="JU16" s="231">
        <v>1285815</v>
      </c>
      <c r="JV16" s="231" t="s">
        <v>313</v>
      </c>
      <c r="JW16" s="231" t="s">
        <v>313</v>
      </c>
      <c r="JX16" s="231">
        <v>291620</v>
      </c>
      <c r="JY16" s="231">
        <v>254536</v>
      </c>
      <c r="JZ16" s="231">
        <v>163290</v>
      </c>
      <c r="KA16" s="231">
        <v>128583</v>
      </c>
      <c r="KB16" s="231">
        <v>122182</v>
      </c>
      <c r="KC16" s="231">
        <v>108318</v>
      </c>
      <c r="KD16" s="231">
        <v>523845</v>
      </c>
      <c r="KE16" s="231">
        <v>1592374</v>
      </c>
      <c r="KF16" s="231">
        <v>0</v>
      </c>
      <c r="KG16" s="231">
        <v>0</v>
      </c>
      <c r="KH16" s="231">
        <v>185289</v>
      </c>
      <c r="KI16" s="231">
        <v>125200</v>
      </c>
      <c r="KJ16" s="231">
        <v>131752</v>
      </c>
      <c r="KK16" s="231">
        <v>104163</v>
      </c>
      <c r="KL16" s="231">
        <v>116321</v>
      </c>
      <c r="KM16" s="231">
        <v>100632</v>
      </c>
      <c r="KN16" s="231">
        <v>440442</v>
      </c>
      <c r="KO16" s="231">
        <v>1203799</v>
      </c>
      <c r="KP16" s="231">
        <v>0</v>
      </c>
      <c r="KQ16" s="231">
        <v>0</v>
      </c>
      <c r="KR16" s="231">
        <v>161715</v>
      </c>
      <c r="KS16" s="231">
        <v>148074</v>
      </c>
      <c r="KT16" s="231">
        <v>117778</v>
      </c>
      <c r="KU16" s="231">
        <v>105467</v>
      </c>
      <c r="KV16" s="231">
        <v>94457</v>
      </c>
      <c r="KW16" s="231">
        <v>91373</v>
      </c>
      <c r="KX16" s="231">
        <v>440461</v>
      </c>
      <c r="KY16" s="231">
        <v>1159325</v>
      </c>
      <c r="KZ16" s="231">
        <v>0</v>
      </c>
      <c r="LA16" s="231">
        <v>0</v>
      </c>
      <c r="LB16" s="231">
        <v>298226</v>
      </c>
      <c r="LC16" s="231">
        <v>292416</v>
      </c>
      <c r="LD16" s="231">
        <v>176151</v>
      </c>
      <c r="LE16" s="231">
        <v>118577</v>
      </c>
      <c r="LF16" s="231">
        <v>99525</v>
      </c>
      <c r="LG16" s="231">
        <v>117005</v>
      </c>
      <c r="LH16" s="231">
        <v>416832</v>
      </c>
      <c r="LI16" s="231">
        <v>1518732</v>
      </c>
    </row>
    <row r="17" spans="1:321" s="38" customFormat="1">
      <c r="A17" s="134" t="s">
        <v>697</v>
      </c>
      <c r="B17" s="229" t="s">
        <v>313</v>
      </c>
      <c r="C17" s="229" t="s">
        <v>313</v>
      </c>
      <c r="D17" s="229">
        <v>6031</v>
      </c>
      <c r="E17" s="229">
        <v>6533</v>
      </c>
      <c r="F17" s="229">
        <v>7543</v>
      </c>
      <c r="G17" s="229">
        <v>5017</v>
      </c>
      <c r="H17" s="229">
        <v>5487</v>
      </c>
      <c r="I17" s="229">
        <v>3161</v>
      </c>
      <c r="J17" s="229">
        <v>17544</v>
      </c>
      <c r="K17" s="229">
        <v>51316</v>
      </c>
      <c r="L17" s="229" t="s">
        <v>313</v>
      </c>
      <c r="M17" s="229" t="s">
        <v>313</v>
      </c>
      <c r="N17" s="229">
        <v>6323</v>
      </c>
      <c r="O17" s="229">
        <v>7052</v>
      </c>
      <c r="P17" s="229">
        <v>6023</v>
      </c>
      <c r="Q17" s="229">
        <v>3085</v>
      </c>
      <c r="R17" s="229">
        <v>5999</v>
      </c>
      <c r="S17" s="229">
        <v>5315</v>
      </c>
      <c r="T17" s="229">
        <v>17209</v>
      </c>
      <c r="U17" s="229">
        <v>51006</v>
      </c>
      <c r="V17" s="229" t="s">
        <v>313</v>
      </c>
      <c r="W17" s="229" t="s">
        <v>313</v>
      </c>
      <c r="X17" s="229">
        <v>5492</v>
      </c>
      <c r="Y17" s="229">
        <v>5815</v>
      </c>
      <c r="Z17" s="229">
        <v>5501</v>
      </c>
      <c r="AA17" s="229">
        <v>3649</v>
      </c>
      <c r="AB17" s="229">
        <v>2591</v>
      </c>
      <c r="AC17" s="229">
        <v>5386</v>
      </c>
      <c r="AD17" s="229">
        <v>17886</v>
      </c>
      <c r="AE17" s="229">
        <v>46320</v>
      </c>
      <c r="AF17" s="229" t="s">
        <v>313</v>
      </c>
      <c r="AG17" s="229" t="s">
        <v>313</v>
      </c>
      <c r="AH17" s="229">
        <v>4170</v>
      </c>
      <c r="AI17" s="229">
        <v>3600</v>
      </c>
      <c r="AJ17" s="229">
        <v>4245</v>
      </c>
      <c r="AK17" s="229">
        <v>2773</v>
      </c>
      <c r="AL17" s="229">
        <v>2072</v>
      </c>
      <c r="AM17" s="229">
        <v>2358</v>
      </c>
      <c r="AN17" s="229">
        <v>16448</v>
      </c>
      <c r="AO17" s="229">
        <v>35666</v>
      </c>
      <c r="AP17" s="229" t="s">
        <v>313</v>
      </c>
      <c r="AQ17" s="229" t="s">
        <v>313</v>
      </c>
      <c r="AR17" s="229">
        <v>5135</v>
      </c>
      <c r="AS17" s="229">
        <v>5997</v>
      </c>
      <c r="AT17" s="229">
        <v>6990</v>
      </c>
      <c r="AU17" s="229">
        <v>8127</v>
      </c>
      <c r="AV17" s="229">
        <v>1981</v>
      </c>
      <c r="AW17" s="229">
        <v>2096</v>
      </c>
      <c r="AX17" s="229">
        <v>24219</v>
      </c>
      <c r="AY17" s="229">
        <v>54545</v>
      </c>
      <c r="AZ17" s="229" t="s">
        <v>313</v>
      </c>
      <c r="BA17" s="229" t="s">
        <v>313</v>
      </c>
      <c r="BB17" s="229">
        <v>4830</v>
      </c>
      <c r="BC17" s="229">
        <v>5807</v>
      </c>
      <c r="BD17" s="229">
        <v>4576</v>
      </c>
      <c r="BE17" s="229">
        <v>4391</v>
      </c>
      <c r="BF17" s="229">
        <v>3274</v>
      </c>
      <c r="BG17" s="229">
        <v>3224</v>
      </c>
      <c r="BH17" s="229">
        <v>21854</v>
      </c>
      <c r="BI17" s="229">
        <v>47956</v>
      </c>
      <c r="BJ17" s="229" t="s">
        <v>313</v>
      </c>
      <c r="BK17" s="229" t="s">
        <v>313</v>
      </c>
      <c r="BL17" s="229" t="s">
        <v>313</v>
      </c>
      <c r="BM17" s="229" t="s">
        <v>313</v>
      </c>
      <c r="BN17" s="229">
        <v>11</v>
      </c>
      <c r="BO17" s="229">
        <v>348</v>
      </c>
      <c r="BP17" s="229">
        <v>629</v>
      </c>
      <c r="BQ17" s="229">
        <v>534</v>
      </c>
      <c r="BR17" s="229">
        <v>7336</v>
      </c>
      <c r="BS17" s="229">
        <v>8858</v>
      </c>
      <c r="BT17" s="229" t="s">
        <v>313</v>
      </c>
      <c r="BU17" s="229" t="s">
        <v>313</v>
      </c>
      <c r="BV17" s="229" t="s">
        <v>313</v>
      </c>
      <c r="BW17" s="229" t="s">
        <v>313</v>
      </c>
      <c r="BX17" s="229">
        <v>7</v>
      </c>
      <c r="BY17" s="229">
        <v>238</v>
      </c>
      <c r="BZ17" s="229">
        <v>172</v>
      </c>
      <c r="CA17" s="229">
        <v>1229</v>
      </c>
      <c r="CB17" s="229">
        <v>6966</v>
      </c>
      <c r="CC17" s="229">
        <v>8612</v>
      </c>
      <c r="CD17" s="229" t="s">
        <v>313</v>
      </c>
      <c r="CE17" s="229" t="s">
        <v>313</v>
      </c>
      <c r="CF17" s="229" t="s">
        <v>313</v>
      </c>
      <c r="CG17" s="229" t="s">
        <v>313</v>
      </c>
      <c r="CH17" s="229">
        <v>6</v>
      </c>
      <c r="CI17" s="229">
        <v>89</v>
      </c>
      <c r="CJ17" s="229">
        <v>280</v>
      </c>
      <c r="CK17" s="229">
        <v>1267</v>
      </c>
      <c r="CL17" s="229">
        <v>5922</v>
      </c>
      <c r="CM17" s="229">
        <v>7564</v>
      </c>
      <c r="CN17" s="229" t="s">
        <v>313</v>
      </c>
      <c r="CO17" s="229" t="s">
        <v>313</v>
      </c>
      <c r="CP17" s="229" t="s">
        <v>313</v>
      </c>
      <c r="CQ17" s="229" t="s">
        <v>313</v>
      </c>
      <c r="CR17" s="229">
        <v>12</v>
      </c>
      <c r="CS17" s="229">
        <v>44</v>
      </c>
      <c r="CT17" s="229">
        <v>188</v>
      </c>
      <c r="CU17" s="229">
        <v>771</v>
      </c>
      <c r="CV17" s="229">
        <v>6852</v>
      </c>
      <c r="CW17" s="229">
        <v>7867</v>
      </c>
      <c r="CX17" s="229" t="s">
        <v>313</v>
      </c>
      <c r="CY17" s="229" t="s">
        <v>313</v>
      </c>
      <c r="CZ17" s="229" t="s">
        <v>313</v>
      </c>
      <c r="DA17" s="229" t="s">
        <v>313</v>
      </c>
      <c r="DB17" s="229">
        <v>71</v>
      </c>
      <c r="DC17" s="229">
        <v>64</v>
      </c>
      <c r="DD17" s="229">
        <v>2973</v>
      </c>
      <c r="DE17" s="229">
        <v>770</v>
      </c>
      <c r="DF17" s="229">
        <v>6851</v>
      </c>
      <c r="DG17" s="229">
        <v>10729</v>
      </c>
      <c r="DH17" s="229" t="s">
        <v>313</v>
      </c>
      <c r="DI17" s="229" t="s">
        <v>313</v>
      </c>
      <c r="DJ17" s="229" t="s">
        <v>313</v>
      </c>
      <c r="DK17" s="229" t="s">
        <v>313</v>
      </c>
      <c r="DL17" s="229">
        <v>5</v>
      </c>
      <c r="DM17" s="229">
        <v>250</v>
      </c>
      <c r="DN17" s="229">
        <v>183</v>
      </c>
      <c r="DO17" s="229">
        <v>5087</v>
      </c>
      <c r="DP17" s="229">
        <v>7995</v>
      </c>
      <c r="DQ17" s="229">
        <v>13520</v>
      </c>
      <c r="DR17" s="229" t="s">
        <v>313</v>
      </c>
      <c r="DS17" s="229" t="s">
        <v>313</v>
      </c>
      <c r="DT17" s="229" t="s">
        <v>313</v>
      </c>
      <c r="DU17" s="229" t="s">
        <v>313</v>
      </c>
      <c r="DV17" s="229">
        <v>1</v>
      </c>
      <c r="DW17" s="229">
        <v>225</v>
      </c>
      <c r="DX17" s="229">
        <v>160</v>
      </c>
      <c r="DY17" s="229">
        <v>2670</v>
      </c>
      <c r="DZ17" s="229">
        <v>10068</v>
      </c>
      <c r="EA17" s="229">
        <v>13124</v>
      </c>
      <c r="EB17" s="229" t="s">
        <v>313</v>
      </c>
      <c r="EC17" s="229" t="s">
        <v>313</v>
      </c>
      <c r="ED17" s="229">
        <v>5211</v>
      </c>
      <c r="EE17" s="229">
        <v>4930</v>
      </c>
      <c r="EF17" s="229">
        <v>4920</v>
      </c>
      <c r="EG17" s="229">
        <v>4400</v>
      </c>
      <c r="EH17" s="229">
        <v>2868</v>
      </c>
      <c r="EI17" s="229">
        <v>2867</v>
      </c>
      <c r="EJ17" s="229">
        <v>21899</v>
      </c>
      <c r="EK17" s="229">
        <v>47095</v>
      </c>
      <c r="EL17" s="229" t="s">
        <v>313</v>
      </c>
      <c r="EM17" s="229" t="s">
        <v>313</v>
      </c>
      <c r="EN17" s="229">
        <v>6324</v>
      </c>
      <c r="EO17" s="229">
        <v>4129</v>
      </c>
      <c r="EP17" s="229">
        <v>3997</v>
      </c>
      <c r="EQ17" s="229">
        <v>3940</v>
      </c>
      <c r="ER17" s="229">
        <v>2491</v>
      </c>
      <c r="ES17" s="229">
        <v>3532</v>
      </c>
      <c r="ET17" s="229">
        <v>18880</v>
      </c>
      <c r="EU17" s="229">
        <v>43293</v>
      </c>
      <c r="EV17" s="229" t="s">
        <v>313</v>
      </c>
      <c r="EW17" s="229" t="s">
        <v>313</v>
      </c>
      <c r="EX17" s="229">
        <v>3235</v>
      </c>
      <c r="EY17" s="229">
        <v>3462</v>
      </c>
      <c r="EZ17" s="229">
        <v>3135</v>
      </c>
      <c r="FA17" s="229">
        <v>2229</v>
      </c>
      <c r="FB17" s="229">
        <v>1588</v>
      </c>
      <c r="FC17" s="229">
        <v>3817</v>
      </c>
      <c r="FD17" s="229">
        <v>16936</v>
      </c>
      <c r="FE17" s="229">
        <v>34402</v>
      </c>
      <c r="FF17" s="229" t="s">
        <v>313</v>
      </c>
      <c r="FG17" s="229" t="s">
        <v>313</v>
      </c>
      <c r="FH17" s="229">
        <v>4539</v>
      </c>
      <c r="FI17" s="229">
        <v>5236</v>
      </c>
      <c r="FJ17" s="229">
        <v>5685</v>
      </c>
      <c r="FK17" s="229">
        <v>3262</v>
      </c>
      <c r="FL17" s="229">
        <v>1921</v>
      </c>
      <c r="FM17" s="229">
        <v>2395</v>
      </c>
      <c r="FN17" s="229">
        <v>19925</v>
      </c>
      <c r="FO17" s="229">
        <v>42963</v>
      </c>
      <c r="FP17" s="229" t="s">
        <v>313</v>
      </c>
      <c r="FQ17" s="229" t="s">
        <v>313</v>
      </c>
      <c r="FR17" s="229">
        <v>3643</v>
      </c>
      <c r="FS17" s="229">
        <v>3608</v>
      </c>
      <c r="FT17" s="229">
        <v>4281</v>
      </c>
      <c r="FU17" s="229">
        <v>2855</v>
      </c>
      <c r="FV17" s="229">
        <v>2593</v>
      </c>
      <c r="FW17" s="229">
        <v>5440</v>
      </c>
      <c r="FX17" s="229">
        <v>12607</v>
      </c>
      <c r="FY17" s="229">
        <v>35027</v>
      </c>
      <c r="FZ17" s="229" t="s">
        <v>313</v>
      </c>
      <c r="GA17" s="229" t="s">
        <v>313</v>
      </c>
      <c r="GB17" s="229">
        <v>3994</v>
      </c>
      <c r="GC17" s="229">
        <v>4080</v>
      </c>
      <c r="GD17" s="229">
        <v>3830</v>
      </c>
      <c r="GE17" s="229">
        <v>2725</v>
      </c>
      <c r="GF17" s="229">
        <v>1730</v>
      </c>
      <c r="GG17" s="229">
        <v>5037</v>
      </c>
      <c r="GH17" s="229">
        <v>12185</v>
      </c>
      <c r="GI17" s="229">
        <v>33581</v>
      </c>
      <c r="GJ17" s="229" t="s">
        <v>313</v>
      </c>
      <c r="GK17" s="229" t="s">
        <v>313</v>
      </c>
      <c r="GL17" s="229">
        <v>3325</v>
      </c>
      <c r="GM17" s="229">
        <v>3339</v>
      </c>
      <c r="GN17" s="229">
        <v>3375</v>
      </c>
      <c r="GO17" s="229">
        <v>2407</v>
      </c>
      <c r="GP17" s="229">
        <v>1524</v>
      </c>
      <c r="GQ17" s="229">
        <v>2125</v>
      </c>
      <c r="GR17" s="229">
        <v>13365</v>
      </c>
      <c r="GS17" s="229">
        <v>29460</v>
      </c>
      <c r="GT17" s="229">
        <v>0</v>
      </c>
      <c r="GU17" s="229">
        <v>0</v>
      </c>
      <c r="GV17" s="229">
        <v>4689</v>
      </c>
      <c r="GW17" s="229">
        <v>4979</v>
      </c>
      <c r="GX17" s="229">
        <v>5039</v>
      </c>
      <c r="GY17" s="229">
        <v>2796</v>
      </c>
      <c r="GZ17" s="229">
        <v>2033</v>
      </c>
      <c r="HA17" s="229">
        <v>2198</v>
      </c>
      <c r="HB17" s="229">
        <v>13693</v>
      </c>
      <c r="HC17" s="229">
        <v>35427</v>
      </c>
      <c r="HD17" s="229">
        <v>0</v>
      </c>
      <c r="HE17" s="229">
        <v>0</v>
      </c>
      <c r="HF17" s="229">
        <v>4754</v>
      </c>
      <c r="HG17" s="229">
        <v>4411</v>
      </c>
      <c r="HH17" s="229">
        <v>4425</v>
      </c>
      <c r="HI17" s="229">
        <v>3075</v>
      </c>
      <c r="HJ17" s="229">
        <v>2041</v>
      </c>
      <c r="HK17" s="229">
        <v>2890</v>
      </c>
      <c r="HL17" s="229">
        <v>12808</v>
      </c>
      <c r="HM17" s="229">
        <v>34404</v>
      </c>
      <c r="HN17" s="229" t="s">
        <v>313</v>
      </c>
      <c r="HO17" s="229" t="s">
        <v>313</v>
      </c>
      <c r="HP17" s="229">
        <v>5378</v>
      </c>
      <c r="HQ17" s="229">
        <v>5118</v>
      </c>
      <c r="HR17" s="229">
        <v>4462</v>
      </c>
      <c r="HS17" s="229">
        <v>3057</v>
      </c>
      <c r="HT17" s="229">
        <v>2532</v>
      </c>
      <c r="HU17" s="229">
        <v>2306</v>
      </c>
      <c r="HV17" s="229">
        <v>12324</v>
      </c>
      <c r="HW17" s="229">
        <v>35177</v>
      </c>
      <c r="HX17" s="229">
        <v>0</v>
      </c>
      <c r="HY17" s="229">
        <v>0</v>
      </c>
      <c r="HZ17" s="229">
        <v>5372</v>
      </c>
      <c r="IA17" s="229">
        <v>4222</v>
      </c>
      <c r="IB17" s="229">
        <v>4100</v>
      </c>
      <c r="IC17" s="229">
        <v>3045</v>
      </c>
      <c r="ID17" s="229">
        <v>2269</v>
      </c>
      <c r="IE17" s="229">
        <v>2208</v>
      </c>
      <c r="IF17" s="229">
        <v>10424</v>
      </c>
      <c r="IG17" s="229">
        <v>31640</v>
      </c>
      <c r="IH17" s="229" t="s">
        <v>313</v>
      </c>
      <c r="II17" s="229" t="s">
        <v>313</v>
      </c>
      <c r="IJ17" s="229">
        <v>8574</v>
      </c>
      <c r="IK17" s="229">
        <v>5883</v>
      </c>
      <c r="IL17" s="229">
        <v>4646</v>
      </c>
      <c r="IM17" s="229">
        <v>3328</v>
      </c>
      <c r="IN17" s="229">
        <v>3046</v>
      </c>
      <c r="IO17" s="229">
        <v>2684</v>
      </c>
      <c r="IP17" s="229">
        <v>13728</v>
      </c>
      <c r="IQ17" s="229">
        <v>41889</v>
      </c>
      <c r="IR17" s="229">
        <v>0</v>
      </c>
      <c r="IS17" s="229">
        <v>0</v>
      </c>
      <c r="IT17" s="229">
        <v>9668</v>
      </c>
      <c r="IU17" s="229">
        <v>6231</v>
      </c>
      <c r="IV17" s="229">
        <v>5719</v>
      </c>
      <c r="IW17" s="229">
        <v>3945</v>
      </c>
      <c r="IX17" s="229">
        <v>3513</v>
      </c>
      <c r="IY17" s="229">
        <v>4057</v>
      </c>
      <c r="IZ17" s="229">
        <v>22236</v>
      </c>
      <c r="JA17" s="229">
        <v>55369</v>
      </c>
      <c r="JB17" s="229">
        <v>0</v>
      </c>
      <c r="JC17" s="229">
        <v>0</v>
      </c>
      <c r="JD17" s="229">
        <v>6464</v>
      </c>
      <c r="JE17" s="229">
        <v>7141</v>
      </c>
      <c r="JF17" s="229">
        <v>5281</v>
      </c>
      <c r="JG17" s="229">
        <v>4514</v>
      </c>
      <c r="JH17" s="229">
        <v>3617</v>
      </c>
      <c r="JI17" s="229">
        <v>5345</v>
      </c>
      <c r="JJ17" s="229">
        <v>13792</v>
      </c>
      <c r="JK17" s="229">
        <v>46154</v>
      </c>
      <c r="JL17" s="229">
        <v>0</v>
      </c>
      <c r="JM17" s="229">
        <v>0</v>
      </c>
      <c r="JN17" s="229">
        <v>5483</v>
      </c>
      <c r="JO17" s="229">
        <v>5568</v>
      </c>
      <c r="JP17" s="229">
        <v>3904</v>
      </c>
      <c r="JQ17" s="229">
        <v>3572</v>
      </c>
      <c r="JR17" s="229">
        <v>3115</v>
      </c>
      <c r="JS17" s="229">
        <v>3764</v>
      </c>
      <c r="JT17" s="229">
        <v>15221</v>
      </c>
      <c r="JU17" s="229">
        <v>40627</v>
      </c>
      <c r="JV17" s="229" t="s">
        <v>313</v>
      </c>
      <c r="JW17" s="229" t="s">
        <v>313</v>
      </c>
      <c r="JX17" s="229">
        <v>7299</v>
      </c>
      <c r="JY17" s="229">
        <v>7971</v>
      </c>
      <c r="JZ17" s="229">
        <v>6611</v>
      </c>
      <c r="KA17" s="229">
        <v>5022</v>
      </c>
      <c r="KB17" s="229">
        <v>4474</v>
      </c>
      <c r="KC17" s="229">
        <v>3652</v>
      </c>
      <c r="KD17" s="229">
        <v>17150</v>
      </c>
      <c r="KE17" s="229">
        <v>52179</v>
      </c>
      <c r="KF17" s="229">
        <v>0</v>
      </c>
      <c r="KG17" s="229">
        <v>0</v>
      </c>
      <c r="KH17" s="229">
        <v>8356</v>
      </c>
      <c r="KI17" s="229">
        <v>4874</v>
      </c>
      <c r="KJ17" s="229">
        <v>5862</v>
      </c>
      <c r="KK17" s="229">
        <v>4222</v>
      </c>
      <c r="KL17" s="229">
        <v>4249</v>
      </c>
      <c r="KM17" s="229">
        <v>3936</v>
      </c>
      <c r="KN17" s="229">
        <v>15338</v>
      </c>
      <c r="KO17" s="229">
        <v>46837</v>
      </c>
      <c r="KP17" s="229">
        <v>0</v>
      </c>
      <c r="KQ17" s="229">
        <v>0</v>
      </c>
      <c r="KR17" s="229">
        <v>6699</v>
      </c>
      <c r="KS17" s="229">
        <v>6002</v>
      </c>
      <c r="KT17" s="229">
        <v>5248</v>
      </c>
      <c r="KU17" s="229">
        <v>4397</v>
      </c>
      <c r="KV17" s="229">
        <v>3834</v>
      </c>
      <c r="KW17" s="229">
        <v>3422</v>
      </c>
      <c r="KX17" s="229">
        <v>16943</v>
      </c>
      <c r="KY17" s="229">
        <v>46545</v>
      </c>
      <c r="KZ17" s="229">
        <v>0</v>
      </c>
      <c r="LA17" s="229">
        <v>0</v>
      </c>
      <c r="LB17" s="229">
        <v>9071</v>
      </c>
      <c r="LC17" s="229">
        <v>7586</v>
      </c>
      <c r="LD17" s="229">
        <v>5959</v>
      </c>
      <c r="LE17" s="229">
        <v>4818</v>
      </c>
      <c r="LF17" s="229">
        <v>3477</v>
      </c>
      <c r="LG17" s="229">
        <v>4074</v>
      </c>
      <c r="LH17" s="229">
        <v>15313</v>
      </c>
      <c r="LI17" s="229">
        <v>50298</v>
      </c>
    </row>
    <row r="18" spans="1:321" s="64" customFormat="1">
      <c r="A18" s="134" t="s">
        <v>698</v>
      </c>
      <c r="B18" s="229" t="s">
        <v>313</v>
      </c>
      <c r="C18" s="229" t="s">
        <v>313</v>
      </c>
      <c r="D18" s="229">
        <v>5547</v>
      </c>
      <c r="E18" s="229">
        <v>6027</v>
      </c>
      <c r="F18" s="229">
        <v>6971</v>
      </c>
      <c r="G18" s="229">
        <v>4801</v>
      </c>
      <c r="H18" s="229">
        <v>5442</v>
      </c>
      <c r="I18" s="229">
        <v>3003</v>
      </c>
      <c r="J18" s="229">
        <v>16894</v>
      </c>
      <c r="K18" s="229">
        <v>48685</v>
      </c>
      <c r="L18" s="229" t="s">
        <v>313</v>
      </c>
      <c r="M18" s="229" t="s">
        <v>313</v>
      </c>
      <c r="N18" s="229">
        <v>5780</v>
      </c>
      <c r="O18" s="229">
        <v>6369</v>
      </c>
      <c r="P18" s="229">
        <v>5464</v>
      </c>
      <c r="Q18" s="229">
        <v>3105</v>
      </c>
      <c r="R18" s="229">
        <v>3191</v>
      </c>
      <c r="S18" s="229">
        <v>5057</v>
      </c>
      <c r="T18" s="229">
        <v>14945</v>
      </c>
      <c r="U18" s="229">
        <v>43911</v>
      </c>
      <c r="V18" s="229" t="s">
        <v>313</v>
      </c>
      <c r="W18" s="229" t="s">
        <v>313</v>
      </c>
      <c r="X18" s="229">
        <v>4978</v>
      </c>
      <c r="Y18" s="229">
        <v>5895</v>
      </c>
      <c r="Z18" s="229">
        <v>4904</v>
      </c>
      <c r="AA18" s="229">
        <v>3511</v>
      </c>
      <c r="AB18" s="229">
        <v>2435</v>
      </c>
      <c r="AC18" s="229">
        <v>4807</v>
      </c>
      <c r="AD18" s="229">
        <v>19954</v>
      </c>
      <c r="AE18" s="229">
        <v>46484</v>
      </c>
      <c r="AF18" s="229" t="s">
        <v>313</v>
      </c>
      <c r="AG18" s="229" t="s">
        <v>313</v>
      </c>
      <c r="AH18" s="229">
        <v>3858</v>
      </c>
      <c r="AI18" s="229">
        <v>3205</v>
      </c>
      <c r="AJ18" s="229">
        <v>3830</v>
      </c>
      <c r="AK18" s="229">
        <v>2584</v>
      </c>
      <c r="AL18" s="229">
        <v>1922</v>
      </c>
      <c r="AM18" s="229">
        <v>2244</v>
      </c>
      <c r="AN18" s="229">
        <v>15585</v>
      </c>
      <c r="AO18" s="229">
        <v>33228</v>
      </c>
      <c r="AP18" s="229" t="s">
        <v>313</v>
      </c>
      <c r="AQ18" s="229" t="s">
        <v>313</v>
      </c>
      <c r="AR18" s="229">
        <v>6777</v>
      </c>
      <c r="AS18" s="229">
        <v>4885</v>
      </c>
      <c r="AT18" s="229">
        <v>6090</v>
      </c>
      <c r="AU18" s="229">
        <v>6178</v>
      </c>
      <c r="AV18" s="229">
        <v>1912</v>
      </c>
      <c r="AW18" s="229">
        <v>1871</v>
      </c>
      <c r="AX18" s="229">
        <v>23077</v>
      </c>
      <c r="AY18" s="229">
        <v>50790</v>
      </c>
      <c r="AZ18" s="229" t="s">
        <v>313</v>
      </c>
      <c r="BA18" s="229" t="s">
        <v>313</v>
      </c>
      <c r="BB18" s="229">
        <v>4082</v>
      </c>
      <c r="BC18" s="229">
        <v>4762</v>
      </c>
      <c r="BD18" s="229">
        <v>3572</v>
      </c>
      <c r="BE18" s="229">
        <v>6544</v>
      </c>
      <c r="BF18" s="229">
        <v>3006</v>
      </c>
      <c r="BG18" s="229">
        <v>2927</v>
      </c>
      <c r="BH18" s="229">
        <v>20154</v>
      </c>
      <c r="BI18" s="229">
        <v>45047</v>
      </c>
      <c r="BJ18" s="229" t="s">
        <v>313</v>
      </c>
      <c r="BK18" s="229" t="s">
        <v>313</v>
      </c>
      <c r="BL18" s="229" t="s">
        <v>313</v>
      </c>
      <c r="BM18" s="229" t="s">
        <v>313</v>
      </c>
      <c r="BN18" s="229">
        <v>7</v>
      </c>
      <c r="BO18" s="229">
        <v>337</v>
      </c>
      <c r="BP18" s="229">
        <v>525</v>
      </c>
      <c r="BQ18" s="229">
        <v>491</v>
      </c>
      <c r="BR18" s="229">
        <v>6579</v>
      </c>
      <c r="BS18" s="229">
        <v>7939</v>
      </c>
      <c r="BT18" s="229" t="s">
        <v>313</v>
      </c>
      <c r="BU18" s="229" t="s">
        <v>313</v>
      </c>
      <c r="BV18" s="229" t="s">
        <v>313</v>
      </c>
      <c r="BW18" s="229" t="s">
        <v>313</v>
      </c>
      <c r="BX18" s="229">
        <v>8</v>
      </c>
      <c r="BY18" s="229">
        <v>240</v>
      </c>
      <c r="BZ18" s="229">
        <v>171</v>
      </c>
      <c r="CA18" s="229">
        <v>828</v>
      </c>
      <c r="CB18" s="229">
        <v>6950</v>
      </c>
      <c r="CC18" s="229">
        <v>8197</v>
      </c>
      <c r="CD18" s="229" t="s">
        <v>313</v>
      </c>
      <c r="CE18" s="229" t="s">
        <v>313</v>
      </c>
      <c r="CF18" s="229" t="s">
        <v>313</v>
      </c>
      <c r="CG18" s="229" t="s">
        <v>313</v>
      </c>
      <c r="CH18" s="229">
        <v>6</v>
      </c>
      <c r="CI18" s="229">
        <v>89</v>
      </c>
      <c r="CJ18" s="229">
        <v>280</v>
      </c>
      <c r="CK18" s="229">
        <v>1215</v>
      </c>
      <c r="CL18" s="229">
        <v>5566</v>
      </c>
      <c r="CM18" s="229">
        <v>7156</v>
      </c>
      <c r="CN18" s="229" t="s">
        <v>313</v>
      </c>
      <c r="CO18" s="229" t="s">
        <v>313</v>
      </c>
      <c r="CP18" s="229" t="s">
        <v>313</v>
      </c>
      <c r="CQ18" s="229" t="s">
        <v>313</v>
      </c>
      <c r="CR18" s="229">
        <v>12</v>
      </c>
      <c r="CS18" s="229">
        <v>44</v>
      </c>
      <c r="CT18" s="229">
        <v>160</v>
      </c>
      <c r="CU18" s="229">
        <v>754</v>
      </c>
      <c r="CV18" s="229">
        <v>5607</v>
      </c>
      <c r="CW18" s="229">
        <v>6577</v>
      </c>
      <c r="CX18" s="229" t="s">
        <v>313</v>
      </c>
      <c r="CY18" s="229" t="s">
        <v>313</v>
      </c>
      <c r="CZ18" s="229" t="s">
        <v>313</v>
      </c>
      <c r="DA18" s="229" t="s">
        <v>313</v>
      </c>
      <c r="DB18" s="229">
        <v>70</v>
      </c>
      <c r="DC18" s="229">
        <v>63</v>
      </c>
      <c r="DD18" s="229">
        <v>2969</v>
      </c>
      <c r="DE18" s="229">
        <v>762</v>
      </c>
      <c r="DF18" s="229">
        <v>6386</v>
      </c>
      <c r="DG18" s="229">
        <v>10250</v>
      </c>
      <c r="DH18" s="229" t="s">
        <v>313</v>
      </c>
      <c r="DI18" s="229" t="s">
        <v>313</v>
      </c>
      <c r="DJ18" s="229" t="s">
        <v>313</v>
      </c>
      <c r="DK18" s="229" t="s">
        <v>313</v>
      </c>
      <c r="DL18" s="229">
        <v>5</v>
      </c>
      <c r="DM18" s="229">
        <v>250</v>
      </c>
      <c r="DN18" s="229">
        <v>183</v>
      </c>
      <c r="DO18" s="229">
        <v>5087</v>
      </c>
      <c r="DP18" s="229">
        <v>7769</v>
      </c>
      <c r="DQ18" s="229">
        <v>13294</v>
      </c>
      <c r="DR18" s="229" t="s">
        <v>313</v>
      </c>
      <c r="DS18" s="229" t="s">
        <v>313</v>
      </c>
      <c r="DT18" s="229" t="s">
        <v>313</v>
      </c>
      <c r="DU18" s="229" t="s">
        <v>313</v>
      </c>
      <c r="DV18" s="229">
        <v>1</v>
      </c>
      <c r="DW18" s="229">
        <v>213</v>
      </c>
      <c r="DX18" s="229">
        <v>157</v>
      </c>
      <c r="DY18" s="229">
        <v>2652</v>
      </c>
      <c r="DZ18" s="229">
        <v>9634</v>
      </c>
      <c r="EA18" s="229">
        <v>12657</v>
      </c>
      <c r="EB18" s="229" t="s">
        <v>313</v>
      </c>
      <c r="EC18" s="229" t="s">
        <v>313</v>
      </c>
      <c r="ED18" s="229">
        <v>4245</v>
      </c>
      <c r="EE18" s="229">
        <v>3878</v>
      </c>
      <c r="EF18" s="229">
        <v>3276</v>
      </c>
      <c r="EG18" s="229">
        <v>3387</v>
      </c>
      <c r="EH18" s="229">
        <v>2312</v>
      </c>
      <c r="EI18" s="229">
        <v>2523</v>
      </c>
      <c r="EJ18" s="229">
        <v>18539</v>
      </c>
      <c r="EK18" s="229">
        <v>38160</v>
      </c>
      <c r="EL18" s="229" t="s">
        <v>313</v>
      </c>
      <c r="EM18" s="229" t="s">
        <v>313</v>
      </c>
      <c r="EN18" s="229">
        <v>5451</v>
      </c>
      <c r="EO18" s="229">
        <v>3313</v>
      </c>
      <c r="EP18" s="229">
        <v>2846</v>
      </c>
      <c r="EQ18" s="229">
        <v>3058</v>
      </c>
      <c r="ER18" s="229">
        <v>2085</v>
      </c>
      <c r="ES18" s="229">
        <v>3049</v>
      </c>
      <c r="ET18" s="229">
        <v>16547</v>
      </c>
      <c r="EU18" s="229">
        <v>36349</v>
      </c>
      <c r="EV18" s="229" t="s">
        <v>313</v>
      </c>
      <c r="EW18" s="229" t="s">
        <v>313</v>
      </c>
      <c r="EX18" s="229">
        <v>2684</v>
      </c>
      <c r="EY18" s="229">
        <v>2949</v>
      </c>
      <c r="EZ18" s="229">
        <v>2391</v>
      </c>
      <c r="FA18" s="229">
        <v>1649</v>
      </c>
      <c r="FB18" s="229">
        <v>1594</v>
      </c>
      <c r="FC18" s="229">
        <v>3800</v>
      </c>
      <c r="FD18" s="229">
        <v>16911</v>
      </c>
      <c r="FE18" s="229">
        <v>31978</v>
      </c>
      <c r="FF18" s="229" t="s">
        <v>313</v>
      </c>
      <c r="FG18" s="229" t="s">
        <v>313</v>
      </c>
      <c r="FH18" s="229">
        <v>3719</v>
      </c>
      <c r="FI18" s="229">
        <v>4080</v>
      </c>
      <c r="FJ18" s="229">
        <v>3655</v>
      </c>
      <c r="FK18" s="229">
        <v>2379</v>
      </c>
      <c r="FL18" s="229">
        <v>1621</v>
      </c>
      <c r="FM18" s="229">
        <v>2110</v>
      </c>
      <c r="FN18" s="229">
        <v>18352</v>
      </c>
      <c r="FO18" s="229">
        <v>35916</v>
      </c>
      <c r="FP18" s="229" t="s">
        <v>313</v>
      </c>
      <c r="FQ18" s="229" t="s">
        <v>313</v>
      </c>
      <c r="FR18" s="229">
        <v>3035</v>
      </c>
      <c r="FS18" s="229">
        <v>2834</v>
      </c>
      <c r="FT18" s="229">
        <v>2981</v>
      </c>
      <c r="FU18" s="229">
        <v>1966</v>
      </c>
      <c r="FV18" s="229">
        <v>2394</v>
      </c>
      <c r="FW18" s="229">
        <v>5254</v>
      </c>
      <c r="FX18" s="229">
        <v>10170</v>
      </c>
      <c r="FY18" s="229">
        <v>28634</v>
      </c>
      <c r="FZ18" s="229" t="s">
        <v>313</v>
      </c>
      <c r="GA18" s="229" t="s">
        <v>313</v>
      </c>
      <c r="GB18" s="229">
        <v>3239</v>
      </c>
      <c r="GC18" s="229">
        <v>3100</v>
      </c>
      <c r="GD18" s="229">
        <v>2695</v>
      </c>
      <c r="GE18" s="229">
        <v>2019</v>
      </c>
      <c r="GF18" s="229">
        <v>1585</v>
      </c>
      <c r="GG18" s="229">
        <v>4903</v>
      </c>
      <c r="GH18" s="229">
        <v>11253</v>
      </c>
      <c r="GI18" s="229">
        <v>28794</v>
      </c>
      <c r="GJ18" s="229" t="s">
        <v>313</v>
      </c>
      <c r="GK18" s="229" t="s">
        <v>313</v>
      </c>
      <c r="GL18" s="229">
        <v>2944</v>
      </c>
      <c r="GM18" s="229">
        <v>2618</v>
      </c>
      <c r="GN18" s="229">
        <v>2453</v>
      </c>
      <c r="GO18" s="229">
        <v>1770</v>
      </c>
      <c r="GP18" s="229">
        <v>1478</v>
      </c>
      <c r="GQ18" s="229">
        <v>2158</v>
      </c>
      <c r="GR18" s="229">
        <v>13121</v>
      </c>
      <c r="GS18" s="229">
        <v>26542</v>
      </c>
      <c r="GT18" s="229">
        <v>0</v>
      </c>
      <c r="GU18" s="229">
        <v>0</v>
      </c>
      <c r="GV18" s="229">
        <v>3981</v>
      </c>
      <c r="GW18" s="229">
        <v>3868</v>
      </c>
      <c r="GX18" s="229">
        <v>3546</v>
      </c>
      <c r="GY18" s="229">
        <v>2098</v>
      </c>
      <c r="GZ18" s="229">
        <v>1790</v>
      </c>
      <c r="HA18" s="229">
        <v>2094</v>
      </c>
      <c r="HB18" s="229">
        <v>13215</v>
      </c>
      <c r="HC18" s="229">
        <v>30592</v>
      </c>
      <c r="HD18" s="229">
        <v>0</v>
      </c>
      <c r="HE18" s="229">
        <v>0</v>
      </c>
      <c r="HF18" s="229">
        <v>4043</v>
      </c>
      <c r="HG18" s="229">
        <v>3501</v>
      </c>
      <c r="HH18" s="229">
        <v>3240</v>
      </c>
      <c r="HI18" s="229">
        <v>2202</v>
      </c>
      <c r="HJ18" s="229">
        <v>1752</v>
      </c>
      <c r="HK18" s="229">
        <v>2744</v>
      </c>
      <c r="HL18" s="229">
        <v>12055</v>
      </c>
      <c r="HM18" s="229">
        <v>29537</v>
      </c>
      <c r="HN18" s="229" t="s">
        <v>313</v>
      </c>
      <c r="HO18" s="229" t="s">
        <v>313</v>
      </c>
      <c r="HP18" s="229">
        <v>4619</v>
      </c>
      <c r="HQ18" s="229">
        <v>4227</v>
      </c>
      <c r="HR18" s="229">
        <v>3163</v>
      </c>
      <c r="HS18" s="229">
        <v>2177</v>
      </c>
      <c r="HT18" s="229">
        <v>2090</v>
      </c>
      <c r="HU18" s="229">
        <v>2077</v>
      </c>
      <c r="HV18" s="229">
        <v>11315</v>
      </c>
      <c r="HW18" s="229">
        <v>29668</v>
      </c>
      <c r="HX18" s="229">
        <v>0</v>
      </c>
      <c r="HY18" s="229">
        <v>0</v>
      </c>
      <c r="HZ18" s="229">
        <v>4759</v>
      </c>
      <c r="IA18" s="229">
        <v>3538</v>
      </c>
      <c r="IB18" s="229">
        <v>3179</v>
      </c>
      <c r="IC18" s="229">
        <v>2221</v>
      </c>
      <c r="ID18" s="229">
        <v>2011</v>
      </c>
      <c r="IE18" s="229">
        <v>2025</v>
      </c>
      <c r="IF18" s="229">
        <v>10140</v>
      </c>
      <c r="IG18" s="229">
        <v>27873</v>
      </c>
      <c r="IH18" s="229" t="s">
        <v>313</v>
      </c>
      <c r="II18" s="229" t="s">
        <v>313</v>
      </c>
      <c r="IJ18" s="229">
        <v>7271</v>
      </c>
      <c r="IK18" s="229">
        <v>5127</v>
      </c>
      <c r="IL18" s="229">
        <v>3516</v>
      </c>
      <c r="IM18" s="229">
        <v>2680</v>
      </c>
      <c r="IN18" s="229">
        <v>2843</v>
      </c>
      <c r="IO18" s="229">
        <v>2353</v>
      </c>
      <c r="IP18" s="229">
        <v>12937</v>
      </c>
      <c r="IQ18" s="229">
        <v>36727</v>
      </c>
      <c r="IR18" s="229">
        <v>0</v>
      </c>
      <c r="IS18" s="229">
        <v>0</v>
      </c>
      <c r="IT18" s="229">
        <v>8052</v>
      </c>
      <c r="IU18" s="229">
        <v>4949</v>
      </c>
      <c r="IV18" s="229">
        <v>4540</v>
      </c>
      <c r="IW18" s="229">
        <v>2970</v>
      </c>
      <c r="IX18" s="229">
        <v>3184</v>
      </c>
      <c r="IY18" s="229">
        <v>3768</v>
      </c>
      <c r="IZ18" s="229">
        <v>13184</v>
      </c>
      <c r="JA18" s="229">
        <v>40647</v>
      </c>
      <c r="JB18" s="229">
        <v>0</v>
      </c>
      <c r="JC18" s="229">
        <v>0</v>
      </c>
      <c r="JD18" s="229">
        <v>5443</v>
      </c>
      <c r="JE18" s="229">
        <v>5940</v>
      </c>
      <c r="JF18" s="229">
        <v>4321</v>
      </c>
      <c r="JG18" s="229">
        <v>3617</v>
      </c>
      <c r="JH18" s="229">
        <v>3194</v>
      </c>
      <c r="JI18" s="229">
        <v>5011</v>
      </c>
      <c r="JJ18" s="229">
        <v>13135</v>
      </c>
      <c r="JK18" s="229">
        <v>40661</v>
      </c>
      <c r="JL18" s="229">
        <v>0</v>
      </c>
      <c r="JM18" s="229">
        <v>0</v>
      </c>
      <c r="JN18" s="229">
        <v>4712</v>
      </c>
      <c r="JO18" s="229">
        <v>4734</v>
      </c>
      <c r="JP18" s="229">
        <v>3079</v>
      </c>
      <c r="JQ18" s="229">
        <v>2844</v>
      </c>
      <c r="JR18" s="229">
        <v>2736</v>
      </c>
      <c r="JS18" s="229">
        <v>3526</v>
      </c>
      <c r="JT18" s="229">
        <v>14403</v>
      </c>
      <c r="JU18" s="229">
        <v>36034</v>
      </c>
      <c r="JV18" s="229" t="s">
        <v>313</v>
      </c>
      <c r="JW18" s="229" t="s">
        <v>313</v>
      </c>
      <c r="JX18" s="229">
        <v>5977</v>
      </c>
      <c r="JY18" s="229">
        <v>6699</v>
      </c>
      <c r="JZ18" s="229">
        <v>5271</v>
      </c>
      <c r="KA18" s="229">
        <v>4084</v>
      </c>
      <c r="KB18" s="229">
        <v>4066</v>
      </c>
      <c r="KC18" s="229">
        <v>3451</v>
      </c>
      <c r="KD18" s="229">
        <v>16338</v>
      </c>
      <c r="KE18" s="229">
        <v>45886</v>
      </c>
      <c r="KF18" s="229">
        <v>0</v>
      </c>
      <c r="KG18" s="229">
        <v>0</v>
      </c>
      <c r="KH18" s="229">
        <v>7248</v>
      </c>
      <c r="KI18" s="229">
        <v>3992</v>
      </c>
      <c r="KJ18" s="229">
        <v>4297</v>
      </c>
      <c r="KK18" s="229">
        <v>3154</v>
      </c>
      <c r="KL18" s="229">
        <v>3749</v>
      </c>
      <c r="KM18" s="229">
        <v>3436</v>
      </c>
      <c r="KN18" s="229">
        <v>13947</v>
      </c>
      <c r="KO18" s="229">
        <v>39823</v>
      </c>
      <c r="KP18" s="229">
        <v>0</v>
      </c>
      <c r="KQ18" s="229">
        <v>0</v>
      </c>
      <c r="KR18" s="229">
        <v>5510</v>
      </c>
      <c r="KS18" s="229">
        <v>4918</v>
      </c>
      <c r="KT18" s="229">
        <v>4022</v>
      </c>
      <c r="KU18" s="229">
        <v>3434</v>
      </c>
      <c r="KV18" s="229">
        <v>3320</v>
      </c>
      <c r="KW18" s="229">
        <v>3123</v>
      </c>
      <c r="KX18" s="229">
        <v>15221</v>
      </c>
      <c r="KY18" s="229">
        <v>39548</v>
      </c>
      <c r="KZ18" s="229">
        <v>0</v>
      </c>
      <c r="LA18" s="229">
        <v>0</v>
      </c>
      <c r="LB18" s="229">
        <v>8179</v>
      </c>
      <c r="LC18" s="229">
        <v>6959</v>
      </c>
      <c r="LD18" s="229">
        <v>4821</v>
      </c>
      <c r="LE18" s="229">
        <v>3943</v>
      </c>
      <c r="LF18" s="229">
        <v>3215</v>
      </c>
      <c r="LG18" s="229">
        <v>3959</v>
      </c>
      <c r="LH18" s="229">
        <v>14966</v>
      </c>
      <c r="LI18" s="229">
        <v>46042</v>
      </c>
    </row>
    <row r="19" spans="1:321" s="38" customFormat="1">
      <c r="A19" s="38" t="s">
        <v>699</v>
      </c>
      <c r="B19" s="229" t="s">
        <v>313</v>
      </c>
      <c r="C19" s="229" t="s">
        <v>313</v>
      </c>
      <c r="D19" s="229">
        <v>5139</v>
      </c>
      <c r="E19" s="229">
        <v>5754</v>
      </c>
      <c r="F19" s="229">
        <v>7203</v>
      </c>
      <c r="G19" s="229">
        <v>4771</v>
      </c>
      <c r="H19" s="229">
        <v>5113</v>
      </c>
      <c r="I19" s="229">
        <v>2855</v>
      </c>
      <c r="J19" s="229">
        <v>15598</v>
      </c>
      <c r="K19" s="229">
        <v>46433</v>
      </c>
      <c r="L19" s="229" t="s">
        <v>313</v>
      </c>
      <c r="M19" s="229" t="s">
        <v>313</v>
      </c>
      <c r="N19" s="229">
        <v>5291</v>
      </c>
      <c r="O19" s="229">
        <v>6243</v>
      </c>
      <c r="P19" s="229">
        <v>5195</v>
      </c>
      <c r="Q19" s="229">
        <v>3124</v>
      </c>
      <c r="R19" s="229">
        <v>4868</v>
      </c>
      <c r="S19" s="229">
        <v>4808</v>
      </c>
      <c r="T19" s="229">
        <v>15033</v>
      </c>
      <c r="U19" s="229">
        <v>44562</v>
      </c>
      <c r="V19" s="229" t="s">
        <v>313</v>
      </c>
      <c r="W19" s="229" t="s">
        <v>313</v>
      </c>
      <c r="X19" s="229">
        <v>4640</v>
      </c>
      <c r="Y19" s="229">
        <v>5682</v>
      </c>
      <c r="Z19" s="229">
        <v>5190</v>
      </c>
      <c r="AA19" s="229">
        <v>3601</v>
      </c>
      <c r="AB19" s="229">
        <v>2387</v>
      </c>
      <c r="AC19" s="229">
        <v>4654</v>
      </c>
      <c r="AD19" s="229">
        <v>16287</v>
      </c>
      <c r="AE19" s="229">
        <v>42441</v>
      </c>
      <c r="AF19" s="229" t="s">
        <v>313</v>
      </c>
      <c r="AG19" s="229" t="s">
        <v>313</v>
      </c>
      <c r="AH19" s="229">
        <v>3691</v>
      </c>
      <c r="AI19" s="229">
        <v>3193</v>
      </c>
      <c r="AJ19" s="229">
        <v>4030</v>
      </c>
      <c r="AK19" s="229">
        <v>2613</v>
      </c>
      <c r="AL19" s="229">
        <v>1919</v>
      </c>
      <c r="AM19" s="229">
        <v>2215</v>
      </c>
      <c r="AN19" s="229">
        <v>16036</v>
      </c>
      <c r="AO19" s="229">
        <v>33697</v>
      </c>
      <c r="AP19" s="229" t="s">
        <v>313</v>
      </c>
      <c r="AQ19" s="229" t="s">
        <v>313</v>
      </c>
      <c r="AR19" s="229">
        <v>3822</v>
      </c>
      <c r="AS19" s="229">
        <v>4460</v>
      </c>
      <c r="AT19" s="229">
        <v>5559</v>
      </c>
      <c r="AU19" s="229">
        <v>5984</v>
      </c>
      <c r="AV19" s="229">
        <v>2045</v>
      </c>
      <c r="AW19" s="229">
        <v>1788</v>
      </c>
      <c r="AX19" s="229">
        <v>22612</v>
      </c>
      <c r="AY19" s="229">
        <v>46270</v>
      </c>
      <c r="AZ19" s="229" t="s">
        <v>313</v>
      </c>
      <c r="BA19" s="229" t="s">
        <v>313</v>
      </c>
      <c r="BB19" s="229">
        <v>3812</v>
      </c>
      <c r="BC19" s="229">
        <v>4438</v>
      </c>
      <c r="BD19" s="229">
        <v>3335</v>
      </c>
      <c r="BE19" s="229">
        <v>3510</v>
      </c>
      <c r="BF19" s="229">
        <v>2840</v>
      </c>
      <c r="BG19" s="229">
        <v>2860</v>
      </c>
      <c r="BH19" s="229">
        <v>20471</v>
      </c>
      <c r="BI19" s="229">
        <v>41266</v>
      </c>
      <c r="BJ19" s="229" t="s">
        <v>313</v>
      </c>
      <c r="BK19" s="229" t="s">
        <v>313</v>
      </c>
      <c r="BL19" s="229" t="s">
        <v>313</v>
      </c>
      <c r="BM19" s="229" t="s">
        <v>313</v>
      </c>
      <c r="BN19" s="229">
        <v>9</v>
      </c>
      <c r="BO19" s="229">
        <v>343</v>
      </c>
      <c r="BP19" s="229">
        <v>533</v>
      </c>
      <c r="BQ19" s="229">
        <v>497</v>
      </c>
      <c r="BR19" s="229">
        <v>6514</v>
      </c>
      <c r="BS19" s="229">
        <v>7896</v>
      </c>
      <c r="BT19" s="229" t="s">
        <v>313</v>
      </c>
      <c r="BU19" s="229" t="s">
        <v>313</v>
      </c>
      <c r="BV19" s="229" t="s">
        <v>313</v>
      </c>
      <c r="BW19" s="229" t="s">
        <v>313</v>
      </c>
      <c r="BX19" s="229">
        <v>8</v>
      </c>
      <c r="BY19" s="229">
        <v>235</v>
      </c>
      <c r="BZ19" s="229">
        <v>168</v>
      </c>
      <c r="CA19" s="229">
        <v>812</v>
      </c>
      <c r="CB19" s="229">
        <v>6217</v>
      </c>
      <c r="CC19" s="229">
        <v>7440</v>
      </c>
      <c r="CD19" s="229" t="s">
        <v>313</v>
      </c>
      <c r="CE19" s="229" t="s">
        <v>313</v>
      </c>
      <c r="CF19" s="229" t="s">
        <v>313</v>
      </c>
      <c r="CG19" s="229" t="s">
        <v>313</v>
      </c>
      <c r="CH19" s="229">
        <v>3</v>
      </c>
      <c r="CI19" s="229">
        <v>89</v>
      </c>
      <c r="CJ19" s="229">
        <v>279</v>
      </c>
      <c r="CK19" s="229">
        <v>823</v>
      </c>
      <c r="CL19" s="229">
        <v>5266</v>
      </c>
      <c r="CM19" s="229">
        <v>6460</v>
      </c>
      <c r="CN19" s="229" t="s">
        <v>313</v>
      </c>
      <c r="CO19" s="229" t="s">
        <v>313</v>
      </c>
      <c r="CP19" s="229" t="s">
        <v>313</v>
      </c>
      <c r="CQ19" s="229" t="s">
        <v>313</v>
      </c>
      <c r="CR19" s="229">
        <v>12</v>
      </c>
      <c r="CS19" s="229">
        <v>41</v>
      </c>
      <c r="CT19" s="229">
        <v>164</v>
      </c>
      <c r="CU19" s="229">
        <v>746</v>
      </c>
      <c r="CV19" s="229">
        <v>5805</v>
      </c>
      <c r="CW19" s="229">
        <v>6768</v>
      </c>
      <c r="CX19" s="229" t="s">
        <v>313</v>
      </c>
      <c r="CY19" s="229" t="s">
        <v>313</v>
      </c>
      <c r="CZ19" s="229" t="s">
        <v>313</v>
      </c>
      <c r="DA19" s="229" t="s">
        <v>313</v>
      </c>
      <c r="DB19" s="229">
        <v>70</v>
      </c>
      <c r="DC19" s="229">
        <v>62</v>
      </c>
      <c r="DD19" s="229">
        <v>2971</v>
      </c>
      <c r="DE19" s="229">
        <v>765</v>
      </c>
      <c r="DF19" s="229">
        <v>6234</v>
      </c>
      <c r="DG19" s="229">
        <v>10102</v>
      </c>
      <c r="DH19" s="229" t="s">
        <v>313</v>
      </c>
      <c r="DI19" s="229" t="s">
        <v>313</v>
      </c>
      <c r="DJ19" s="229" t="s">
        <v>313</v>
      </c>
      <c r="DK19" s="229" t="s">
        <v>313</v>
      </c>
      <c r="DL19" s="229">
        <v>5</v>
      </c>
      <c r="DM19" s="229">
        <v>250</v>
      </c>
      <c r="DN19" s="229">
        <v>183</v>
      </c>
      <c r="DO19" s="229">
        <v>5086</v>
      </c>
      <c r="DP19" s="229">
        <v>7548</v>
      </c>
      <c r="DQ19" s="229">
        <v>13072</v>
      </c>
      <c r="DR19" s="229" t="s">
        <v>313</v>
      </c>
      <c r="DS19" s="229" t="s">
        <v>313</v>
      </c>
      <c r="DT19" s="229" t="s">
        <v>313</v>
      </c>
      <c r="DU19" s="229" t="s">
        <v>313</v>
      </c>
      <c r="DV19" s="229">
        <v>1</v>
      </c>
      <c r="DW19" s="229">
        <v>202</v>
      </c>
      <c r="DX19" s="229">
        <v>155</v>
      </c>
      <c r="DY19" s="229">
        <v>2649</v>
      </c>
      <c r="DZ19" s="229">
        <v>9187</v>
      </c>
      <c r="EA19" s="229">
        <v>12194</v>
      </c>
      <c r="EB19" s="229" t="s">
        <v>313</v>
      </c>
      <c r="EC19" s="229" t="s">
        <v>313</v>
      </c>
      <c r="ED19" s="229">
        <v>3719</v>
      </c>
      <c r="EE19" s="229">
        <v>4534</v>
      </c>
      <c r="EF19" s="229">
        <v>3136</v>
      </c>
      <c r="EG19" s="229">
        <v>4794</v>
      </c>
      <c r="EH19" s="229">
        <v>2195</v>
      </c>
      <c r="EI19" s="229">
        <v>2505</v>
      </c>
      <c r="EJ19" s="229">
        <v>17927</v>
      </c>
      <c r="EK19" s="229">
        <v>38810</v>
      </c>
      <c r="EL19" s="229" t="s">
        <v>313</v>
      </c>
      <c r="EM19" s="229" t="s">
        <v>313</v>
      </c>
      <c r="EN19" s="229">
        <v>5020</v>
      </c>
      <c r="EO19" s="229">
        <v>3090</v>
      </c>
      <c r="EP19" s="229">
        <v>2709</v>
      </c>
      <c r="EQ19" s="229">
        <v>2980</v>
      </c>
      <c r="ER19" s="229">
        <v>2168</v>
      </c>
      <c r="ES19" s="229">
        <v>3002</v>
      </c>
      <c r="ET19" s="229">
        <v>18587</v>
      </c>
      <c r="EU19" s="229">
        <v>37556</v>
      </c>
      <c r="EV19" s="229" t="s">
        <v>313</v>
      </c>
      <c r="EW19" s="229" t="s">
        <v>313</v>
      </c>
      <c r="EX19" s="229">
        <v>2461</v>
      </c>
      <c r="EY19" s="229">
        <v>2690</v>
      </c>
      <c r="EZ19" s="229">
        <v>2096</v>
      </c>
      <c r="FA19" s="229">
        <v>1462</v>
      </c>
      <c r="FB19" s="229">
        <v>1286</v>
      </c>
      <c r="FC19" s="229">
        <v>3621</v>
      </c>
      <c r="FD19" s="229">
        <v>15764</v>
      </c>
      <c r="FE19" s="229">
        <v>29380</v>
      </c>
      <c r="FF19" s="229" t="s">
        <v>313</v>
      </c>
      <c r="FG19" s="229" t="s">
        <v>313</v>
      </c>
      <c r="FH19" s="229">
        <v>3540</v>
      </c>
      <c r="FI19" s="229">
        <v>3739</v>
      </c>
      <c r="FJ19" s="229">
        <v>3414</v>
      </c>
      <c r="FK19" s="229">
        <v>2349</v>
      </c>
      <c r="FL19" s="229">
        <v>1637</v>
      </c>
      <c r="FM19" s="229">
        <v>2608</v>
      </c>
      <c r="FN19" s="229">
        <v>17417</v>
      </c>
      <c r="FO19" s="229">
        <v>34704</v>
      </c>
      <c r="FP19" s="229" t="s">
        <v>313</v>
      </c>
      <c r="FQ19" s="229" t="s">
        <v>313</v>
      </c>
      <c r="FR19" s="229">
        <v>2981</v>
      </c>
      <c r="FS19" s="229">
        <v>2696</v>
      </c>
      <c r="FT19" s="229">
        <v>2801</v>
      </c>
      <c r="FU19" s="229">
        <v>1876</v>
      </c>
      <c r="FV19" s="229">
        <v>2346</v>
      </c>
      <c r="FW19" s="229">
        <v>5203</v>
      </c>
      <c r="FX19" s="229">
        <v>11319</v>
      </c>
      <c r="FY19" s="229">
        <v>29222</v>
      </c>
      <c r="FZ19" s="229" t="s">
        <v>313</v>
      </c>
      <c r="GA19" s="229" t="s">
        <v>313</v>
      </c>
      <c r="GB19" s="229">
        <v>3140</v>
      </c>
      <c r="GC19" s="229">
        <v>2959</v>
      </c>
      <c r="GD19" s="229">
        <v>2578</v>
      </c>
      <c r="GE19" s="229">
        <v>1846</v>
      </c>
      <c r="GF19" s="229">
        <v>1524</v>
      </c>
      <c r="GG19" s="229">
        <v>4719</v>
      </c>
      <c r="GH19" s="229">
        <v>26347</v>
      </c>
      <c r="GI19" s="229">
        <v>43113</v>
      </c>
      <c r="GJ19" s="229" t="s">
        <v>313</v>
      </c>
      <c r="GK19" s="229" t="s">
        <v>313</v>
      </c>
      <c r="GL19" s="229">
        <v>2818</v>
      </c>
      <c r="GM19" s="229">
        <v>2326</v>
      </c>
      <c r="GN19" s="229">
        <v>2148</v>
      </c>
      <c r="GO19" s="229">
        <v>1570</v>
      </c>
      <c r="GP19" s="229">
        <v>1415</v>
      </c>
      <c r="GQ19" s="229">
        <v>2046</v>
      </c>
      <c r="GR19" s="229">
        <v>12378</v>
      </c>
      <c r="GS19" s="229">
        <v>24701</v>
      </c>
      <c r="GT19" s="229">
        <v>0</v>
      </c>
      <c r="GU19" s="229">
        <v>0</v>
      </c>
      <c r="GV19" s="229">
        <v>3955</v>
      </c>
      <c r="GW19" s="229">
        <v>3510</v>
      </c>
      <c r="GX19" s="229">
        <v>3300</v>
      </c>
      <c r="GY19" s="229">
        <v>2020</v>
      </c>
      <c r="GZ19" s="229">
        <v>1761</v>
      </c>
      <c r="HA19" s="229">
        <v>3143</v>
      </c>
      <c r="HB19" s="229">
        <v>13086</v>
      </c>
      <c r="HC19" s="229">
        <v>30775</v>
      </c>
      <c r="HD19" s="229">
        <v>0</v>
      </c>
      <c r="HE19" s="229">
        <v>0</v>
      </c>
      <c r="HF19" s="229">
        <v>4004</v>
      </c>
      <c r="HG19" s="229">
        <v>3308</v>
      </c>
      <c r="HH19" s="229">
        <v>3069</v>
      </c>
      <c r="HI19" s="229">
        <v>2186</v>
      </c>
      <c r="HJ19" s="229">
        <v>1654</v>
      </c>
      <c r="HK19" s="229">
        <v>2661</v>
      </c>
      <c r="HL19" s="229">
        <v>12504</v>
      </c>
      <c r="HM19" s="229">
        <v>29386</v>
      </c>
      <c r="HN19" s="229" t="s">
        <v>313</v>
      </c>
      <c r="HO19" s="229" t="s">
        <v>313</v>
      </c>
      <c r="HP19" s="229">
        <v>4650</v>
      </c>
      <c r="HQ19" s="229">
        <v>3992</v>
      </c>
      <c r="HR19" s="229">
        <v>3012</v>
      </c>
      <c r="HS19" s="229">
        <v>2097</v>
      </c>
      <c r="HT19" s="229">
        <v>2088</v>
      </c>
      <c r="HU19" s="229">
        <v>1954</v>
      </c>
      <c r="HV19" s="229">
        <v>10910</v>
      </c>
      <c r="HW19" s="229">
        <v>28703</v>
      </c>
      <c r="HX19" s="229">
        <v>0</v>
      </c>
      <c r="HY19" s="229">
        <v>0</v>
      </c>
      <c r="HZ19" s="229">
        <v>4801</v>
      </c>
      <c r="IA19" s="229">
        <v>3356</v>
      </c>
      <c r="IB19" s="229">
        <v>2886</v>
      </c>
      <c r="IC19" s="229">
        <v>2030</v>
      </c>
      <c r="ID19" s="229">
        <v>1805</v>
      </c>
      <c r="IE19" s="229">
        <v>1919</v>
      </c>
      <c r="IF19" s="229">
        <v>9707</v>
      </c>
      <c r="IG19" s="229">
        <v>26504</v>
      </c>
      <c r="IH19" s="229" t="s">
        <v>313</v>
      </c>
      <c r="II19" s="229" t="s">
        <v>313</v>
      </c>
      <c r="IJ19" s="229">
        <v>7950</v>
      </c>
      <c r="IK19" s="229">
        <v>4514</v>
      </c>
      <c r="IL19" s="229">
        <v>3262</v>
      </c>
      <c r="IM19" s="229">
        <v>2322</v>
      </c>
      <c r="IN19" s="229">
        <v>2490</v>
      </c>
      <c r="IO19" s="229">
        <v>2208</v>
      </c>
      <c r="IP19" s="229">
        <v>12483</v>
      </c>
      <c r="IQ19" s="229">
        <v>35229</v>
      </c>
      <c r="IR19" s="229">
        <v>0</v>
      </c>
      <c r="IS19" s="229">
        <v>0</v>
      </c>
      <c r="IT19" s="229">
        <v>7648</v>
      </c>
      <c r="IU19" s="229">
        <v>4728</v>
      </c>
      <c r="IV19" s="229">
        <v>4502</v>
      </c>
      <c r="IW19" s="229">
        <v>2768</v>
      </c>
      <c r="IX19" s="229">
        <v>2985</v>
      </c>
      <c r="IY19" s="229">
        <v>3626</v>
      </c>
      <c r="IZ19" s="229">
        <v>17599</v>
      </c>
      <c r="JA19" s="229">
        <v>43856</v>
      </c>
      <c r="JB19" s="229">
        <v>0</v>
      </c>
      <c r="JC19" s="229">
        <v>0</v>
      </c>
      <c r="JD19" s="229">
        <v>5139</v>
      </c>
      <c r="JE19" s="229">
        <v>5676</v>
      </c>
      <c r="JF19" s="229">
        <v>4060</v>
      </c>
      <c r="JG19" s="229">
        <v>3465</v>
      </c>
      <c r="JH19" s="229">
        <v>3138</v>
      </c>
      <c r="JI19" s="229">
        <v>4892</v>
      </c>
      <c r="JJ19" s="229">
        <v>12367</v>
      </c>
      <c r="JK19" s="229">
        <v>38737</v>
      </c>
      <c r="JL19" s="229">
        <v>0</v>
      </c>
      <c r="JM19" s="229">
        <v>0</v>
      </c>
      <c r="JN19" s="229">
        <v>4646</v>
      </c>
      <c r="JO19" s="229">
        <v>4687</v>
      </c>
      <c r="JP19" s="229">
        <v>3012</v>
      </c>
      <c r="JQ19" s="229">
        <v>2836</v>
      </c>
      <c r="JR19" s="229">
        <v>2705</v>
      </c>
      <c r="JS19" s="229">
        <v>3435</v>
      </c>
      <c r="JT19" s="229">
        <v>14447</v>
      </c>
      <c r="JU19" s="229">
        <v>35768</v>
      </c>
      <c r="JV19" s="229" t="s">
        <v>313</v>
      </c>
      <c r="JW19" s="229" t="s">
        <v>313</v>
      </c>
      <c r="JX19" s="229">
        <v>7078</v>
      </c>
      <c r="JY19" s="229">
        <v>6410</v>
      </c>
      <c r="JZ19" s="229">
        <v>4906</v>
      </c>
      <c r="KA19" s="229">
        <v>4161</v>
      </c>
      <c r="KB19" s="229">
        <v>3810</v>
      </c>
      <c r="KC19" s="229">
        <v>3384</v>
      </c>
      <c r="KD19" s="229">
        <v>15389</v>
      </c>
      <c r="KE19" s="229">
        <v>45138</v>
      </c>
      <c r="KF19" s="229">
        <v>0</v>
      </c>
      <c r="KG19" s="229">
        <v>0</v>
      </c>
      <c r="KH19" s="229">
        <v>6661</v>
      </c>
      <c r="KI19" s="229">
        <v>3890</v>
      </c>
      <c r="KJ19" s="229">
        <v>4136</v>
      </c>
      <c r="KK19" s="229">
        <v>3315</v>
      </c>
      <c r="KL19" s="229">
        <v>3643</v>
      </c>
      <c r="KM19" s="229">
        <v>3560</v>
      </c>
      <c r="KN19" s="229">
        <v>13981</v>
      </c>
      <c r="KO19" s="229">
        <v>39186</v>
      </c>
      <c r="KP19" s="229">
        <v>0</v>
      </c>
      <c r="KQ19" s="229">
        <v>0</v>
      </c>
      <c r="KR19" s="229">
        <v>5129</v>
      </c>
      <c r="KS19" s="229">
        <v>4638</v>
      </c>
      <c r="KT19" s="229">
        <v>3723</v>
      </c>
      <c r="KU19" s="229">
        <v>3403</v>
      </c>
      <c r="KV19" s="229">
        <v>3236</v>
      </c>
      <c r="KW19" s="229">
        <v>3233</v>
      </c>
      <c r="KX19" s="229">
        <v>15303</v>
      </c>
      <c r="KY19" s="229">
        <v>38665</v>
      </c>
      <c r="KZ19" s="229">
        <v>0</v>
      </c>
      <c r="LA19" s="229">
        <v>0</v>
      </c>
      <c r="LB19" s="229">
        <v>7571</v>
      </c>
      <c r="LC19" s="229">
        <v>6051</v>
      </c>
      <c r="LD19" s="229">
        <v>4200</v>
      </c>
      <c r="LE19" s="229">
        <v>3579</v>
      </c>
      <c r="LF19" s="229">
        <v>2997</v>
      </c>
      <c r="LG19" s="229">
        <v>3509</v>
      </c>
      <c r="LH19" s="229">
        <v>13853</v>
      </c>
      <c r="LI19" s="229">
        <v>41760</v>
      </c>
    </row>
    <row r="20" spans="1:321" s="38" customFormat="1">
      <c r="A20" s="38" t="s">
        <v>706</v>
      </c>
      <c r="B20" s="229" t="s">
        <v>313</v>
      </c>
      <c r="C20" s="229" t="s">
        <v>313</v>
      </c>
      <c r="D20" s="229">
        <v>13830</v>
      </c>
      <c r="E20" s="229">
        <v>14689</v>
      </c>
      <c r="F20" s="229">
        <v>18119</v>
      </c>
      <c r="G20" s="229">
        <v>13230</v>
      </c>
      <c r="H20" s="229">
        <v>14215</v>
      </c>
      <c r="I20" s="229">
        <v>7261</v>
      </c>
      <c r="J20" s="229">
        <v>43136</v>
      </c>
      <c r="K20" s="229">
        <v>124480</v>
      </c>
      <c r="L20" s="229" t="s">
        <v>313</v>
      </c>
      <c r="M20" s="229" t="s">
        <v>313</v>
      </c>
      <c r="N20" s="229">
        <v>14050</v>
      </c>
      <c r="O20" s="229">
        <v>16021</v>
      </c>
      <c r="P20" s="229">
        <v>14869</v>
      </c>
      <c r="Q20" s="229">
        <v>9427</v>
      </c>
      <c r="R20" s="229">
        <v>13715</v>
      </c>
      <c r="S20" s="229">
        <v>13725</v>
      </c>
      <c r="T20" s="229">
        <v>45178</v>
      </c>
      <c r="U20" s="229">
        <v>126985</v>
      </c>
      <c r="V20" s="229" t="s">
        <v>313</v>
      </c>
      <c r="W20" s="229" t="s">
        <v>313</v>
      </c>
      <c r="X20" s="229">
        <v>12205</v>
      </c>
      <c r="Y20" s="229">
        <v>15733</v>
      </c>
      <c r="Z20" s="229">
        <v>14929</v>
      </c>
      <c r="AA20" s="229">
        <v>9875</v>
      </c>
      <c r="AB20" s="229">
        <v>6764</v>
      </c>
      <c r="AC20" s="229">
        <v>13349</v>
      </c>
      <c r="AD20" s="229">
        <v>45574</v>
      </c>
      <c r="AE20" s="229">
        <v>118429</v>
      </c>
      <c r="AF20" s="229" t="s">
        <v>313</v>
      </c>
      <c r="AG20" s="229" t="s">
        <v>313</v>
      </c>
      <c r="AH20" s="229">
        <v>9887</v>
      </c>
      <c r="AI20" s="229">
        <v>8869</v>
      </c>
      <c r="AJ20" s="229">
        <v>11171</v>
      </c>
      <c r="AK20" s="229">
        <v>7144</v>
      </c>
      <c r="AL20" s="229">
        <v>5572</v>
      </c>
      <c r="AM20" s="229">
        <v>6268</v>
      </c>
      <c r="AN20" s="229">
        <v>44419</v>
      </c>
      <c r="AO20" s="229">
        <v>93330</v>
      </c>
      <c r="AP20" s="229" t="s">
        <v>313</v>
      </c>
      <c r="AQ20" s="229" t="s">
        <v>313</v>
      </c>
      <c r="AR20" s="229">
        <v>12672</v>
      </c>
      <c r="AS20" s="229">
        <v>12526</v>
      </c>
      <c r="AT20" s="229">
        <v>14853</v>
      </c>
      <c r="AU20" s="229">
        <v>23559</v>
      </c>
      <c r="AV20" s="229">
        <v>7244</v>
      </c>
      <c r="AW20" s="229">
        <v>5191</v>
      </c>
      <c r="AX20" s="229">
        <v>66084</v>
      </c>
      <c r="AY20" s="229">
        <v>142129</v>
      </c>
      <c r="AZ20" s="229" t="s">
        <v>313</v>
      </c>
      <c r="BA20" s="229" t="s">
        <v>313</v>
      </c>
      <c r="BB20" s="229">
        <v>10455</v>
      </c>
      <c r="BC20" s="229">
        <v>12595</v>
      </c>
      <c r="BD20" s="229">
        <v>9664</v>
      </c>
      <c r="BE20" s="229">
        <v>9374</v>
      </c>
      <c r="BF20" s="229">
        <v>8208</v>
      </c>
      <c r="BG20" s="229">
        <v>10275</v>
      </c>
      <c r="BH20" s="229">
        <v>58100</v>
      </c>
      <c r="BI20" s="229">
        <v>118671</v>
      </c>
      <c r="BJ20" s="229" t="s">
        <v>313</v>
      </c>
      <c r="BK20" s="229" t="s">
        <v>313</v>
      </c>
      <c r="BL20" s="229" t="s">
        <v>313</v>
      </c>
      <c r="BM20" s="229">
        <v>1</v>
      </c>
      <c r="BN20" s="229">
        <v>27</v>
      </c>
      <c r="BO20" s="229">
        <v>855</v>
      </c>
      <c r="BP20" s="229">
        <v>1600</v>
      </c>
      <c r="BQ20" s="229">
        <v>1492</v>
      </c>
      <c r="BR20" s="229">
        <v>17377</v>
      </c>
      <c r="BS20" s="229">
        <v>21352</v>
      </c>
      <c r="BT20" s="229" t="s">
        <v>313</v>
      </c>
      <c r="BU20" s="229" t="s">
        <v>313</v>
      </c>
      <c r="BV20" s="229" t="s">
        <v>313</v>
      </c>
      <c r="BW20" s="229">
        <v>1</v>
      </c>
      <c r="BX20" s="229">
        <v>21</v>
      </c>
      <c r="BY20" s="229">
        <v>713</v>
      </c>
      <c r="BZ20" s="229">
        <v>505</v>
      </c>
      <c r="CA20" s="229">
        <v>2455</v>
      </c>
      <c r="CB20" s="229">
        <v>18050</v>
      </c>
      <c r="CC20" s="229">
        <v>21745</v>
      </c>
      <c r="CD20" s="229" t="s">
        <v>313</v>
      </c>
      <c r="CE20" s="229" t="s">
        <v>313</v>
      </c>
      <c r="CF20" s="229" t="s">
        <v>313</v>
      </c>
      <c r="CG20" s="229" t="s">
        <v>313</v>
      </c>
      <c r="CH20" s="229">
        <v>18</v>
      </c>
      <c r="CI20" s="229">
        <v>253</v>
      </c>
      <c r="CJ20" s="229">
        <v>829</v>
      </c>
      <c r="CK20" s="229">
        <v>3634</v>
      </c>
      <c r="CL20" s="229">
        <v>14669</v>
      </c>
      <c r="CM20" s="229">
        <v>19403</v>
      </c>
      <c r="CN20" s="229" t="s">
        <v>313</v>
      </c>
      <c r="CO20" s="229" t="s">
        <v>313</v>
      </c>
      <c r="CP20" s="229" t="s">
        <v>313</v>
      </c>
      <c r="CQ20" s="229" t="s">
        <v>313</v>
      </c>
      <c r="CR20" s="229">
        <v>36</v>
      </c>
      <c r="CS20" s="229">
        <v>132</v>
      </c>
      <c r="CT20" s="229">
        <v>505</v>
      </c>
      <c r="CU20" s="229">
        <v>2269</v>
      </c>
      <c r="CV20" s="229">
        <v>16185</v>
      </c>
      <c r="CW20" s="229">
        <v>19127</v>
      </c>
      <c r="CX20" s="229" t="s">
        <v>313</v>
      </c>
      <c r="CY20" s="229" t="s">
        <v>313</v>
      </c>
      <c r="CZ20" s="229" t="s">
        <v>313</v>
      </c>
      <c r="DA20" s="229" t="s">
        <v>313</v>
      </c>
      <c r="DB20" s="229">
        <v>212</v>
      </c>
      <c r="DC20" s="229">
        <v>187</v>
      </c>
      <c r="DD20" s="229">
        <v>8914</v>
      </c>
      <c r="DE20" s="229">
        <v>2267</v>
      </c>
      <c r="DF20" s="229">
        <v>17450</v>
      </c>
      <c r="DG20" s="229">
        <v>29030</v>
      </c>
      <c r="DH20" s="229" t="s">
        <v>313</v>
      </c>
      <c r="DI20" s="229" t="s">
        <v>313</v>
      </c>
      <c r="DJ20" s="229" t="s">
        <v>313</v>
      </c>
      <c r="DK20" s="229" t="s">
        <v>313</v>
      </c>
      <c r="DL20" s="229">
        <v>15</v>
      </c>
      <c r="DM20" s="229">
        <v>750</v>
      </c>
      <c r="DN20" s="229">
        <v>544</v>
      </c>
      <c r="DO20" s="229">
        <v>15250</v>
      </c>
      <c r="DP20" s="229">
        <v>21064</v>
      </c>
      <c r="DQ20" s="229">
        <v>37623</v>
      </c>
      <c r="DR20" s="229" t="s">
        <v>313</v>
      </c>
      <c r="DS20" s="229" t="s">
        <v>313</v>
      </c>
      <c r="DT20" s="229" t="s">
        <v>313</v>
      </c>
      <c r="DU20" s="229" t="s">
        <v>313</v>
      </c>
      <c r="DV20" s="229">
        <v>2</v>
      </c>
      <c r="DW20" s="229">
        <v>632</v>
      </c>
      <c r="DX20" s="229">
        <v>471</v>
      </c>
      <c r="DY20" s="229">
        <v>7947</v>
      </c>
      <c r="DZ20" s="229">
        <v>25800</v>
      </c>
      <c r="EA20" s="229">
        <v>34852</v>
      </c>
      <c r="EB20" s="229" t="s">
        <v>313</v>
      </c>
      <c r="EC20" s="229" t="s">
        <v>313</v>
      </c>
      <c r="ED20" s="229">
        <v>10266</v>
      </c>
      <c r="EE20" s="229">
        <v>12756</v>
      </c>
      <c r="EF20" s="229">
        <v>8382</v>
      </c>
      <c r="EG20" s="229">
        <v>9863</v>
      </c>
      <c r="EH20" s="229">
        <v>5901</v>
      </c>
      <c r="EI20" s="229">
        <v>6849</v>
      </c>
      <c r="EJ20" s="229">
        <v>53683</v>
      </c>
      <c r="EK20" s="229">
        <v>107700</v>
      </c>
      <c r="EL20" s="229" t="s">
        <v>313</v>
      </c>
      <c r="EM20" s="229" t="s">
        <v>313</v>
      </c>
      <c r="EN20" s="229">
        <v>13771</v>
      </c>
      <c r="EO20" s="229">
        <v>8389</v>
      </c>
      <c r="EP20" s="229">
        <v>7615</v>
      </c>
      <c r="EQ20" s="229">
        <v>8461</v>
      </c>
      <c r="ER20" s="229">
        <v>5589</v>
      </c>
      <c r="ES20" s="229">
        <v>7726</v>
      </c>
      <c r="ET20" s="229">
        <v>49388</v>
      </c>
      <c r="EU20" s="229">
        <v>100939</v>
      </c>
      <c r="EV20" s="229" t="s">
        <v>313</v>
      </c>
      <c r="EW20" s="229" t="s">
        <v>313</v>
      </c>
      <c r="EX20" s="229">
        <v>6840</v>
      </c>
      <c r="EY20" s="229">
        <v>7551</v>
      </c>
      <c r="EZ20" s="229">
        <v>5779</v>
      </c>
      <c r="FA20" s="229">
        <v>4283</v>
      </c>
      <c r="FB20" s="229">
        <v>3509</v>
      </c>
      <c r="FC20" s="229">
        <v>10191</v>
      </c>
      <c r="FD20" s="229">
        <v>45308</v>
      </c>
      <c r="FE20" s="229">
        <v>83461</v>
      </c>
      <c r="FF20" s="229" t="s">
        <v>313</v>
      </c>
      <c r="FG20" s="229" t="s">
        <v>313</v>
      </c>
      <c r="FH20" s="229">
        <v>9478</v>
      </c>
      <c r="FI20" s="229">
        <v>10275</v>
      </c>
      <c r="FJ20" s="229">
        <v>9376</v>
      </c>
      <c r="FK20" s="229">
        <v>6300</v>
      </c>
      <c r="FL20" s="229">
        <v>4323</v>
      </c>
      <c r="FM20" s="229">
        <v>7629</v>
      </c>
      <c r="FN20" s="229">
        <v>48892</v>
      </c>
      <c r="FO20" s="229">
        <v>96273</v>
      </c>
      <c r="FP20" s="229" t="s">
        <v>313</v>
      </c>
      <c r="FQ20" s="229" t="s">
        <v>313</v>
      </c>
      <c r="FR20" s="229">
        <v>8011</v>
      </c>
      <c r="FS20" s="229">
        <v>7389</v>
      </c>
      <c r="FT20" s="229">
        <v>7730</v>
      </c>
      <c r="FU20" s="229">
        <v>5296</v>
      </c>
      <c r="FV20" s="229">
        <v>6611</v>
      </c>
      <c r="FW20" s="229">
        <v>15169</v>
      </c>
      <c r="FX20" s="229">
        <v>46424</v>
      </c>
      <c r="FY20" s="229">
        <v>96630</v>
      </c>
      <c r="FZ20" s="229" t="s">
        <v>313</v>
      </c>
      <c r="GA20" s="229" t="s">
        <v>313</v>
      </c>
      <c r="GB20" s="229">
        <v>8334</v>
      </c>
      <c r="GC20" s="229">
        <v>8101</v>
      </c>
      <c r="GD20" s="229">
        <v>7047</v>
      </c>
      <c r="GE20" s="229">
        <v>4838</v>
      </c>
      <c r="GF20" s="229">
        <v>4302</v>
      </c>
      <c r="GG20" s="229">
        <v>13868</v>
      </c>
      <c r="GH20" s="229">
        <v>31090</v>
      </c>
      <c r="GI20" s="229">
        <v>77580</v>
      </c>
      <c r="GJ20" s="229" t="s">
        <v>313</v>
      </c>
      <c r="GK20" s="229" t="s">
        <v>313</v>
      </c>
      <c r="GL20" s="229">
        <v>7530</v>
      </c>
      <c r="GM20" s="229">
        <v>6637</v>
      </c>
      <c r="GN20" s="229">
        <v>6096</v>
      </c>
      <c r="GO20" s="229">
        <v>4497</v>
      </c>
      <c r="GP20" s="229">
        <v>3903</v>
      </c>
      <c r="GQ20" s="229">
        <v>5835</v>
      </c>
      <c r="GR20" s="229">
        <v>36535</v>
      </c>
      <c r="GS20" s="229">
        <v>71033</v>
      </c>
      <c r="GT20" s="229">
        <v>0</v>
      </c>
      <c r="GU20" s="229">
        <v>0</v>
      </c>
      <c r="GV20" s="229">
        <v>10688</v>
      </c>
      <c r="GW20" s="229">
        <v>9651</v>
      </c>
      <c r="GX20" s="229">
        <v>8992</v>
      </c>
      <c r="GY20" s="229">
        <v>5350</v>
      </c>
      <c r="GZ20" s="229">
        <v>4694</v>
      </c>
      <c r="HA20" s="229">
        <v>9282</v>
      </c>
      <c r="HB20" s="229">
        <v>37881</v>
      </c>
      <c r="HC20" s="229">
        <v>86538</v>
      </c>
      <c r="HD20" s="229">
        <v>0</v>
      </c>
      <c r="HE20" s="229">
        <v>0</v>
      </c>
      <c r="HF20" s="229">
        <v>10708</v>
      </c>
      <c r="HG20" s="229">
        <v>9027</v>
      </c>
      <c r="HH20" s="229">
        <v>8506</v>
      </c>
      <c r="HI20" s="229">
        <v>6048</v>
      </c>
      <c r="HJ20" s="229">
        <v>4534</v>
      </c>
      <c r="HK20" s="229">
        <v>7638</v>
      </c>
      <c r="HL20" s="229">
        <v>34670</v>
      </c>
      <c r="HM20" s="229">
        <v>81131</v>
      </c>
      <c r="HN20" s="229" t="s">
        <v>313</v>
      </c>
      <c r="HO20" s="229" t="s">
        <v>313</v>
      </c>
      <c r="HP20" s="229">
        <v>12536</v>
      </c>
      <c r="HQ20" s="229">
        <v>11068</v>
      </c>
      <c r="HR20" s="229">
        <v>8003</v>
      </c>
      <c r="HS20" s="229">
        <v>5636</v>
      </c>
      <c r="HT20" s="229">
        <v>5370</v>
      </c>
      <c r="HU20" s="229">
        <v>5514</v>
      </c>
      <c r="HV20" s="229">
        <v>30428</v>
      </c>
      <c r="HW20" s="229">
        <v>78555</v>
      </c>
      <c r="HX20" s="229">
        <v>0</v>
      </c>
      <c r="HY20" s="229">
        <v>0</v>
      </c>
      <c r="HZ20" s="229">
        <v>13901</v>
      </c>
      <c r="IA20" s="229">
        <v>9308</v>
      </c>
      <c r="IB20" s="229">
        <v>8113</v>
      </c>
      <c r="IC20" s="229">
        <v>5666</v>
      </c>
      <c r="ID20" s="229">
        <v>5316</v>
      </c>
      <c r="IE20" s="229">
        <v>5376</v>
      </c>
      <c r="IF20" s="229">
        <v>26858</v>
      </c>
      <c r="IG20" s="229">
        <v>74538</v>
      </c>
      <c r="IH20" s="229" t="s">
        <v>313</v>
      </c>
      <c r="II20" s="229" t="s">
        <v>313</v>
      </c>
      <c r="IJ20" s="229">
        <v>21724</v>
      </c>
      <c r="IK20" s="229">
        <v>12603</v>
      </c>
      <c r="IL20" s="229">
        <v>8721</v>
      </c>
      <c r="IM20" s="229">
        <v>6433</v>
      </c>
      <c r="IN20" s="229">
        <v>7149</v>
      </c>
      <c r="IO20" s="229">
        <v>6168</v>
      </c>
      <c r="IP20" s="229">
        <v>39055</v>
      </c>
      <c r="IQ20" s="229">
        <v>101853</v>
      </c>
      <c r="IR20" s="229">
        <v>0</v>
      </c>
      <c r="IS20" s="229">
        <v>0</v>
      </c>
      <c r="IT20" s="229">
        <v>20857</v>
      </c>
      <c r="IU20" s="229">
        <v>13157</v>
      </c>
      <c r="IV20" s="229">
        <v>12068</v>
      </c>
      <c r="IW20" s="229">
        <v>7607</v>
      </c>
      <c r="IX20" s="229">
        <v>8172</v>
      </c>
      <c r="IY20" s="229">
        <v>9612</v>
      </c>
      <c r="IZ20" s="229">
        <v>39234</v>
      </c>
      <c r="JA20" s="229">
        <v>110707</v>
      </c>
      <c r="JB20" s="229">
        <v>0</v>
      </c>
      <c r="JC20" s="229">
        <v>0</v>
      </c>
      <c r="JD20" s="229">
        <v>14083</v>
      </c>
      <c r="JE20" s="229">
        <v>16028</v>
      </c>
      <c r="JF20" s="229">
        <v>10858</v>
      </c>
      <c r="JG20" s="229">
        <v>9540</v>
      </c>
      <c r="JH20" s="229">
        <v>8105</v>
      </c>
      <c r="JI20" s="229">
        <v>12110</v>
      </c>
      <c r="JJ20" s="229">
        <v>34921</v>
      </c>
      <c r="JK20" s="229">
        <v>105645</v>
      </c>
      <c r="JL20" s="229">
        <v>0</v>
      </c>
      <c r="JM20" s="229">
        <v>0</v>
      </c>
      <c r="JN20" s="229">
        <v>12530</v>
      </c>
      <c r="JO20" s="229">
        <v>12910</v>
      </c>
      <c r="JP20" s="229">
        <v>8212</v>
      </c>
      <c r="JQ20" s="229">
        <v>7415</v>
      </c>
      <c r="JR20" s="229">
        <v>7197</v>
      </c>
      <c r="JS20" s="229">
        <v>9300</v>
      </c>
      <c r="JT20" s="229">
        <v>39792</v>
      </c>
      <c r="JU20" s="229">
        <v>97356</v>
      </c>
      <c r="JV20" s="229" t="s">
        <v>313</v>
      </c>
      <c r="JW20" s="229" t="s">
        <v>313</v>
      </c>
      <c r="JX20" s="229">
        <v>19984</v>
      </c>
      <c r="JY20" s="229">
        <v>18350</v>
      </c>
      <c r="JZ20" s="229">
        <v>13501</v>
      </c>
      <c r="KA20" s="229">
        <v>10839</v>
      </c>
      <c r="KB20" s="229">
        <v>10481</v>
      </c>
      <c r="KC20" s="229">
        <v>9226</v>
      </c>
      <c r="KD20" s="229">
        <v>43796</v>
      </c>
      <c r="KE20" s="229">
        <v>126177</v>
      </c>
      <c r="KF20" s="229">
        <v>0</v>
      </c>
      <c r="KG20" s="229">
        <v>0</v>
      </c>
      <c r="KH20" s="229">
        <v>18034</v>
      </c>
      <c r="KI20" s="229">
        <v>10864</v>
      </c>
      <c r="KJ20" s="229">
        <v>11506</v>
      </c>
      <c r="KK20" s="229">
        <v>8822</v>
      </c>
      <c r="KL20" s="229">
        <v>10348</v>
      </c>
      <c r="KM20" s="229">
        <v>9668</v>
      </c>
      <c r="KN20" s="229">
        <v>39479</v>
      </c>
      <c r="KO20" s="229">
        <v>108721</v>
      </c>
      <c r="KP20" s="229">
        <v>0</v>
      </c>
      <c r="KQ20" s="229">
        <v>0</v>
      </c>
      <c r="KR20" s="229">
        <v>13329</v>
      </c>
      <c r="KS20" s="229">
        <v>12711</v>
      </c>
      <c r="KT20" s="229">
        <v>9994</v>
      </c>
      <c r="KU20" s="229">
        <v>9197</v>
      </c>
      <c r="KV20" s="229">
        <v>8335</v>
      </c>
      <c r="KW20" s="229">
        <v>8263</v>
      </c>
      <c r="KX20" s="229">
        <v>42075</v>
      </c>
      <c r="KY20" s="229">
        <v>103904</v>
      </c>
      <c r="KZ20" s="229">
        <v>0</v>
      </c>
      <c r="LA20" s="229">
        <v>0</v>
      </c>
      <c r="LB20" s="229">
        <v>20596</v>
      </c>
      <c r="LC20" s="229">
        <v>19208</v>
      </c>
      <c r="LD20" s="229">
        <v>13670</v>
      </c>
      <c r="LE20" s="229">
        <v>10015</v>
      </c>
      <c r="LF20" s="229">
        <v>8105</v>
      </c>
      <c r="LG20" s="229">
        <v>10240</v>
      </c>
      <c r="LH20" s="229">
        <v>40149</v>
      </c>
      <c r="LI20" s="229">
        <v>121983</v>
      </c>
    </row>
    <row r="21" spans="1:321" s="64" customFormat="1">
      <c r="A21" s="38" t="s">
        <v>701</v>
      </c>
      <c r="B21" s="229" t="s">
        <v>313</v>
      </c>
      <c r="C21" s="229" t="s">
        <v>313</v>
      </c>
      <c r="D21" s="229">
        <v>22538</v>
      </c>
      <c r="E21" s="229">
        <v>23800</v>
      </c>
      <c r="F21" s="229">
        <v>34441</v>
      </c>
      <c r="G21" s="229">
        <v>24876</v>
      </c>
      <c r="H21" s="229">
        <v>26412</v>
      </c>
      <c r="I21" s="229">
        <v>12975</v>
      </c>
      <c r="J21" s="229">
        <v>80960</v>
      </c>
      <c r="K21" s="229">
        <v>226002</v>
      </c>
      <c r="L21" s="229" t="s">
        <v>313</v>
      </c>
      <c r="M21" s="229" t="s">
        <v>313</v>
      </c>
      <c r="N21" s="229">
        <v>22304</v>
      </c>
      <c r="O21" s="229">
        <v>32783</v>
      </c>
      <c r="P21" s="229">
        <v>28347</v>
      </c>
      <c r="Q21" s="229">
        <v>19703</v>
      </c>
      <c r="R21" s="229">
        <v>25264</v>
      </c>
      <c r="S21" s="229">
        <v>25566</v>
      </c>
      <c r="T21" s="229">
        <v>75220</v>
      </c>
      <c r="U21" s="229">
        <v>229187</v>
      </c>
      <c r="V21" s="229" t="s">
        <v>313</v>
      </c>
      <c r="W21" s="229" t="s">
        <v>313</v>
      </c>
      <c r="X21" s="229">
        <v>19939</v>
      </c>
      <c r="Y21" s="229">
        <v>28837</v>
      </c>
      <c r="Z21" s="229">
        <v>27608</v>
      </c>
      <c r="AA21" s="229">
        <v>20059</v>
      </c>
      <c r="AB21" s="229">
        <v>12466</v>
      </c>
      <c r="AC21" s="229">
        <v>24762</v>
      </c>
      <c r="AD21" s="229">
        <v>84971</v>
      </c>
      <c r="AE21" s="229">
        <v>218642</v>
      </c>
      <c r="AF21" s="229" t="s">
        <v>313</v>
      </c>
      <c r="AG21" s="229" t="s">
        <v>313</v>
      </c>
      <c r="AH21" s="229">
        <v>16669</v>
      </c>
      <c r="AI21" s="229">
        <v>14666</v>
      </c>
      <c r="AJ21" s="229">
        <v>19426</v>
      </c>
      <c r="AK21" s="229">
        <v>13032</v>
      </c>
      <c r="AL21" s="229">
        <v>10658</v>
      </c>
      <c r="AM21" s="229">
        <v>11422</v>
      </c>
      <c r="AN21" s="229">
        <v>81200</v>
      </c>
      <c r="AO21" s="229">
        <v>167073</v>
      </c>
      <c r="AP21" s="229" t="s">
        <v>313</v>
      </c>
      <c r="AQ21" s="229" t="s">
        <v>313</v>
      </c>
      <c r="AR21" s="229">
        <v>21956</v>
      </c>
      <c r="AS21" s="229">
        <v>20926</v>
      </c>
      <c r="AT21" s="229">
        <v>22123</v>
      </c>
      <c r="AU21" s="229">
        <v>68728</v>
      </c>
      <c r="AV21" s="229">
        <v>14333</v>
      </c>
      <c r="AW21" s="229">
        <v>9827</v>
      </c>
      <c r="AX21" s="229">
        <v>125851</v>
      </c>
      <c r="AY21" s="229">
        <v>283744</v>
      </c>
      <c r="AZ21" s="229" t="s">
        <v>313</v>
      </c>
      <c r="BA21" s="229" t="s">
        <v>313</v>
      </c>
      <c r="BB21" s="229">
        <v>17786</v>
      </c>
      <c r="BC21" s="229">
        <v>21622</v>
      </c>
      <c r="BD21" s="229">
        <v>16525</v>
      </c>
      <c r="BE21" s="229">
        <v>15612</v>
      </c>
      <c r="BF21" s="229">
        <v>15041</v>
      </c>
      <c r="BG21" s="229">
        <v>14662</v>
      </c>
      <c r="BH21" s="229">
        <v>102559</v>
      </c>
      <c r="BI21" s="229">
        <v>203807</v>
      </c>
      <c r="BJ21" s="229" t="s">
        <v>313</v>
      </c>
      <c r="BK21" s="229" t="s">
        <v>313</v>
      </c>
      <c r="BL21" s="229" t="s">
        <v>313</v>
      </c>
      <c r="BM21" s="229">
        <v>1</v>
      </c>
      <c r="BN21" s="229">
        <v>54</v>
      </c>
      <c r="BO21" s="229">
        <v>1697</v>
      </c>
      <c r="BP21" s="229">
        <v>3175</v>
      </c>
      <c r="BQ21" s="229">
        <v>2949</v>
      </c>
      <c r="BR21" s="229">
        <v>30102</v>
      </c>
      <c r="BS21" s="229">
        <v>37978</v>
      </c>
      <c r="BT21" s="229" t="s">
        <v>313</v>
      </c>
      <c r="BU21" s="229" t="s">
        <v>313</v>
      </c>
      <c r="BV21" s="229" t="s">
        <v>313</v>
      </c>
      <c r="BW21" s="229" t="s">
        <v>313</v>
      </c>
      <c r="BX21" s="229">
        <v>44</v>
      </c>
      <c r="BY21" s="229">
        <v>1374</v>
      </c>
      <c r="BZ21" s="229">
        <v>1011</v>
      </c>
      <c r="CA21" s="229">
        <v>4902</v>
      </c>
      <c r="CB21" s="229">
        <v>31008</v>
      </c>
      <c r="CC21" s="229">
        <v>38339</v>
      </c>
      <c r="CD21" s="229" t="s">
        <v>313</v>
      </c>
      <c r="CE21" s="229" t="s">
        <v>313</v>
      </c>
      <c r="CF21" s="229" t="s">
        <v>313</v>
      </c>
      <c r="CG21" s="229" t="s">
        <v>313</v>
      </c>
      <c r="CH21" s="229">
        <v>32</v>
      </c>
      <c r="CI21" s="229">
        <v>512</v>
      </c>
      <c r="CJ21" s="229">
        <v>1645</v>
      </c>
      <c r="CK21" s="229">
        <v>7266</v>
      </c>
      <c r="CL21" s="229">
        <v>25351</v>
      </c>
      <c r="CM21" s="229">
        <v>34806</v>
      </c>
      <c r="CN21" s="229" t="s">
        <v>313</v>
      </c>
      <c r="CO21" s="229" t="s">
        <v>313</v>
      </c>
      <c r="CP21" s="229" t="s">
        <v>313</v>
      </c>
      <c r="CQ21" s="229" t="s">
        <v>313</v>
      </c>
      <c r="CR21" s="229">
        <v>70</v>
      </c>
      <c r="CS21" s="229">
        <v>262</v>
      </c>
      <c r="CT21" s="229">
        <v>1004</v>
      </c>
      <c r="CU21" s="229">
        <v>4497</v>
      </c>
      <c r="CV21" s="229">
        <v>28255</v>
      </c>
      <c r="CW21" s="229">
        <v>34088</v>
      </c>
      <c r="CX21" s="229" t="s">
        <v>313</v>
      </c>
      <c r="CY21" s="229" t="s">
        <v>313</v>
      </c>
      <c r="CZ21" s="229" t="s">
        <v>313</v>
      </c>
      <c r="DA21" s="229" t="s">
        <v>313</v>
      </c>
      <c r="DB21" s="229">
        <v>423</v>
      </c>
      <c r="DC21" s="229">
        <v>348</v>
      </c>
      <c r="DD21" s="229">
        <v>17819</v>
      </c>
      <c r="DE21" s="229">
        <v>4497</v>
      </c>
      <c r="DF21" s="229">
        <v>30373</v>
      </c>
      <c r="DG21" s="229">
        <v>53460</v>
      </c>
      <c r="DH21" s="229" t="s">
        <v>313</v>
      </c>
      <c r="DI21" s="229" t="s">
        <v>313</v>
      </c>
      <c r="DJ21" s="229" t="s">
        <v>313</v>
      </c>
      <c r="DK21" s="229" t="s">
        <v>313</v>
      </c>
      <c r="DL21" s="229">
        <v>30</v>
      </c>
      <c r="DM21" s="229">
        <v>1497</v>
      </c>
      <c r="DN21" s="229">
        <v>1094</v>
      </c>
      <c r="DO21" s="229">
        <v>30507</v>
      </c>
      <c r="DP21" s="229">
        <v>35674</v>
      </c>
      <c r="DQ21" s="229">
        <v>68802</v>
      </c>
      <c r="DR21" s="229" t="s">
        <v>313</v>
      </c>
      <c r="DS21" s="229" t="s">
        <v>313</v>
      </c>
      <c r="DT21" s="229" t="s">
        <v>313</v>
      </c>
      <c r="DU21" s="229" t="s">
        <v>313</v>
      </c>
      <c r="DV21" s="229">
        <v>4</v>
      </c>
      <c r="DW21" s="229">
        <v>1272</v>
      </c>
      <c r="DX21" s="229">
        <v>944</v>
      </c>
      <c r="DY21" s="229">
        <v>15905</v>
      </c>
      <c r="DZ21" s="229">
        <v>47361</v>
      </c>
      <c r="EA21" s="229">
        <v>65486</v>
      </c>
      <c r="EB21" s="229" t="s">
        <v>313</v>
      </c>
      <c r="EC21" s="229" t="s">
        <v>313</v>
      </c>
      <c r="ED21" s="229">
        <v>17402</v>
      </c>
      <c r="EE21" s="229">
        <v>22206</v>
      </c>
      <c r="EF21" s="229">
        <v>13693</v>
      </c>
      <c r="EG21" s="229">
        <v>20102</v>
      </c>
      <c r="EH21" s="229">
        <v>9951</v>
      </c>
      <c r="EI21" s="229">
        <v>12266</v>
      </c>
      <c r="EJ21" s="229">
        <v>99828</v>
      </c>
      <c r="EK21" s="229">
        <v>195448</v>
      </c>
      <c r="EL21" s="229" t="s">
        <v>313</v>
      </c>
      <c r="EM21" s="229" t="s">
        <v>313</v>
      </c>
      <c r="EN21" s="229">
        <v>23329</v>
      </c>
      <c r="EO21" s="229">
        <v>14140</v>
      </c>
      <c r="EP21" s="229">
        <v>12493</v>
      </c>
      <c r="EQ21" s="229">
        <v>16204</v>
      </c>
      <c r="ER21" s="229">
        <v>10131</v>
      </c>
      <c r="ES21" s="229">
        <v>14210</v>
      </c>
      <c r="ET21" s="229">
        <v>96035</v>
      </c>
      <c r="EU21" s="229">
        <v>186542</v>
      </c>
      <c r="EV21" s="229" t="s">
        <v>313</v>
      </c>
      <c r="EW21" s="229" t="s">
        <v>313</v>
      </c>
      <c r="EX21" s="229">
        <v>12189</v>
      </c>
      <c r="EY21" s="229">
        <v>13197</v>
      </c>
      <c r="EZ21" s="229">
        <v>10323</v>
      </c>
      <c r="FA21" s="229">
        <v>7213</v>
      </c>
      <c r="FB21" s="229">
        <v>6005</v>
      </c>
      <c r="FC21" s="229">
        <v>19708</v>
      </c>
      <c r="FD21" s="229">
        <v>87575</v>
      </c>
      <c r="FE21" s="229">
        <v>156210</v>
      </c>
      <c r="FF21" s="229" t="s">
        <v>313</v>
      </c>
      <c r="FG21" s="229" t="s">
        <v>313</v>
      </c>
      <c r="FH21" s="229">
        <v>17167</v>
      </c>
      <c r="FI21" s="229">
        <v>17707</v>
      </c>
      <c r="FJ21" s="229">
        <v>16424</v>
      </c>
      <c r="FK21" s="229">
        <v>12027</v>
      </c>
      <c r="FL21" s="229">
        <v>7945</v>
      </c>
      <c r="FM21" s="229">
        <v>16873</v>
      </c>
      <c r="FN21" s="229">
        <v>90906</v>
      </c>
      <c r="FO21" s="229">
        <v>179049</v>
      </c>
      <c r="FP21" s="229" t="s">
        <v>313</v>
      </c>
      <c r="FQ21" s="229" t="s">
        <v>313</v>
      </c>
      <c r="FR21" s="229">
        <v>14448</v>
      </c>
      <c r="FS21" s="229">
        <v>13934</v>
      </c>
      <c r="FT21" s="229">
        <v>14387</v>
      </c>
      <c r="FU21" s="229">
        <v>9708</v>
      </c>
      <c r="FV21" s="229">
        <v>11996</v>
      </c>
      <c r="FW21" s="229">
        <v>27702</v>
      </c>
      <c r="FX21" s="229">
        <v>54379</v>
      </c>
      <c r="FY21" s="229">
        <v>146554</v>
      </c>
      <c r="FZ21" s="229" t="s">
        <v>313</v>
      </c>
      <c r="GA21" s="229" t="s">
        <v>313</v>
      </c>
      <c r="GB21" s="229">
        <v>14391</v>
      </c>
      <c r="GC21" s="229">
        <v>14276</v>
      </c>
      <c r="GD21" s="229">
        <v>12390</v>
      </c>
      <c r="GE21" s="229">
        <v>8889</v>
      </c>
      <c r="GF21" s="229">
        <v>7805</v>
      </c>
      <c r="GG21" s="229">
        <v>25949</v>
      </c>
      <c r="GH21" s="229">
        <v>58596</v>
      </c>
      <c r="GI21" s="229">
        <v>142296</v>
      </c>
      <c r="GJ21" s="229" t="s">
        <v>313</v>
      </c>
      <c r="GK21" s="229" t="s">
        <v>313</v>
      </c>
      <c r="GL21" s="229">
        <v>13694</v>
      </c>
      <c r="GM21" s="229">
        <v>12012</v>
      </c>
      <c r="GN21" s="229">
        <v>10969</v>
      </c>
      <c r="GO21" s="229">
        <v>7854</v>
      </c>
      <c r="GP21" s="229">
        <v>7063</v>
      </c>
      <c r="GQ21" s="229">
        <v>10742</v>
      </c>
      <c r="GR21" s="229">
        <v>66384</v>
      </c>
      <c r="GS21" s="229">
        <v>128718</v>
      </c>
      <c r="GT21" s="229">
        <v>0</v>
      </c>
      <c r="GU21" s="229">
        <v>0</v>
      </c>
      <c r="GV21" s="229">
        <v>19679</v>
      </c>
      <c r="GW21" s="229">
        <v>16796</v>
      </c>
      <c r="GX21" s="229">
        <v>15768</v>
      </c>
      <c r="GY21" s="229">
        <v>9959</v>
      </c>
      <c r="GZ21" s="229">
        <v>8536</v>
      </c>
      <c r="HA21" s="229">
        <v>16763</v>
      </c>
      <c r="HB21" s="229">
        <v>63332</v>
      </c>
      <c r="HC21" s="229">
        <v>150833</v>
      </c>
      <c r="HD21" s="229">
        <v>0</v>
      </c>
      <c r="HE21" s="229">
        <v>0</v>
      </c>
      <c r="HF21" s="229">
        <v>19164</v>
      </c>
      <c r="HG21" s="229">
        <v>17882</v>
      </c>
      <c r="HH21" s="229">
        <v>15389</v>
      </c>
      <c r="HI21" s="229">
        <v>11292</v>
      </c>
      <c r="HJ21" s="229">
        <v>7849</v>
      </c>
      <c r="HK21" s="229">
        <v>11587</v>
      </c>
      <c r="HL21" s="229">
        <v>62955</v>
      </c>
      <c r="HM21" s="229">
        <v>146118</v>
      </c>
      <c r="HN21" s="229" t="s">
        <v>313</v>
      </c>
      <c r="HO21" s="229" t="s">
        <v>313</v>
      </c>
      <c r="HP21" s="229">
        <v>22963</v>
      </c>
      <c r="HQ21" s="229">
        <v>19998</v>
      </c>
      <c r="HR21" s="229">
        <v>13932</v>
      </c>
      <c r="HS21" s="229">
        <v>10020</v>
      </c>
      <c r="HT21" s="229">
        <v>9113</v>
      </c>
      <c r="HU21" s="229">
        <v>9040</v>
      </c>
      <c r="HV21" s="229">
        <v>59952</v>
      </c>
      <c r="HW21" s="229">
        <v>145018</v>
      </c>
      <c r="HX21" s="229">
        <v>0</v>
      </c>
      <c r="HY21" s="229">
        <v>0</v>
      </c>
      <c r="HZ21" s="229">
        <v>27802</v>
      </c>
      <c r="IA21" s="229">
        <v>16451</v>
      </c>
      <c r="IB21" s="229">
        <v>14305</v>
      </c>
      <c r="IC21" s="229">
        <v>9537</v>
      </c>
      <c r="ID21" s="229">
        <v>8753</v>
      </c>
      <c r="IE21" s="229">
        <v>9446</v>
      </c>
      <c r="IF21" s="229">
        <v>51136</v>
      </c>
      <c r="IG21" s="229">
        <v>137430</v>
      </c>
      <c r="IH21" s="229" t="s">
        <v>313</v>
      </c>
      <c r="II21" s="229" t="s">
        <v>313</v>
      </c>
      <c r="IJ21" s="229">
        <v>38371</v>
      </c>
      <c r="IK21" s="229">
        <v>21580</v>
      </c>
      <c r="IL21" s="229">
        <v>14612</v>
      </c>
      <c r="IM21" s="229">
        <v>11010</v>
      </c>
      <c r="IN21" s="229">
        <v>12244</v>
      </c>
      <c r="IO21" s="229">
        <v>10496</v>
      </c>
      <c r="IP21" s="229">
        <v>62011</v>
      </c>
      <c r="IQ21" s="229">
        <v>170324</v>
      </c>
      <c r="IR21" s="229">
        <v>0</v>
      </c>
      <c r="IS21" s="229">
        <v>0</v>
      </c>
      <c r="IT21" s="229">
        <v>38744</v>
      </c>
      <c r="IU21" s="229">
        <v>26188</v>
      </c>
      <c r="IV21" s="229">
        <v>19642</v>
      </c>
      <c r="IW21" s="229">
        <v>13089</v>
      </c>
      <c r="IX21" s="229">
        <v>13753</v>
      </c>
      <c r="IY21" s="229">
        <v>15542</v>
      </c>
      <c r="IZ21" s="229">
        <v>69980</v>
      </c>
      <c r="JA21" s="229">
        <v>196938</v>
      </c>
      <c r="JB21" s="229">
        <v>0</v>
      </c>
      <c r="JC21" s="229">
        <v>0</v>
      </c>
      <c r="JD21" s="229">
        <v>31310</v>
      </c>
      <c r="JE21" s="229">
        <v>28874</v>
      </c>
      <c r="JF21" s="229">
        <v>20195</v>
      </c>
      <c r="JG21" s="229">
        <v>17343</v>
      </c>
      <c r="JH21" s="229">
        <v>15759</v>
      </c>
      <c r="JI21" s="229">
        <v>21635</v>
      </c>
      <c r="JJ21" s="229">
        <v>67587</v>
      </c>
      <c r="JK21" s="229">
        <v>202703</v>
      </c>
      <c r="JL21" s="229">
        <v>0</v>
      </c>
      <c r="JM21" s="229">
        <v>0</v>
      </c>
      <c r="JN21" s="229">
        <v>22233</v>
      </c>
      <c r="JO21" s="229">
        <v>23042</v>
      </c>
      <c r="JP21" s="229">
        <v>15059</v>
      </c>
      <c r="JQ21" s="229">
        <v>12949</v>
      </c>
      <c r="JR21" s="229">
        <v>12983</v>
      </c>
      <c r="JS21" s="229">
        <v>16333</v>
      </c>
      <c r="JT21" s="229">
        <v>72356</v>
      </c>
      <c r="JU21" s="229">
        <v>174955</v>
      </c>
      <c r="JV21" s="229" t="s">
        <v>313</v>
      </c>
      <c r="JW21" s="229" t="s">
        <v>313</v>
      </c>
      <c r="JX21" s="229">
        <v>33760</v>
      </c>
      <c r="JY21" s="229">
        <v>32972</v>
      </c>
      <c r="JZ21" s="229">
        <v>23516</v>
      </c>
      <c r="KA21" s="229">
        <v>19819</v>
      </c>
      <c r="KB21" s="229">
        <v>18251</v>
      </c>
      <c r="KC21" s="229">
        <v>16722</v>
      </c>
      <c r="KD21" s="229">
        <v>75200</v>
      </c>
      <c r="KE21" s="229">
        <v>220240</v>
      </c>
      <c r="KF21" s="229">
        <v>0</v>
      </c>
      <c r="KG21" s="229">
        <v>0</v>
      </c>
      <c r="KH21" s="229">
        <v>28453</v>
      </c>
      <c r="KI21" s="229">
        <v>19369</v>
      </c>
      <c r="KJ21" s="229">
        <v>19347</v>
      </c>
      <c r="KK21" s="229">
        <v>15898</v>
      </c>
      <c r="KL21" s="229">
        <v>18693</v>
      </c>
      <c r="KM21" s="229">
        <v>16539</v>
      </c>
      <c r="KN21" s="229">
        <v>67108</v>
      </c>
      <c r="KO21" s="229">
        <v>185407</v>
      </c>
      <c r="KP21" s="229">
        <v>0</v>
      </c>
      <c r="KQ21" s="229">
        <v>0</v>
      </c>
      <c r="KR21" s="229">
        <v>21814</v>
      </c>
      <c r="KS21" s="229">
        <v>23753</v>
      </c>
      <c r="KT21" s="229">
        <v>20820</v>
      </c>
      <c r="KU21" s="229">
        <v>16437</v>
      </c>
      <c r="KV21" s="229">
        <v>14037</v>
      </c>
      <c r="KW21" s="229">
        <v>15272</v>
      </c>
      <c r="KX21" s="229">
        <v>76107</v>
      </c>
      <c r="KY21" s="229">
        <v>188240</v>
      </c>
      <c r="KZ21" s="229">
        <v>0</v>
      </c>
      <c r="LA21" s="229">
        <v>0</v>
      </c>
      <c r="LB21" s="229">
        <v>36233</v>
      </c>
      <c r="LC21" s="229">
        <v>36542</v>
      </c>
      <c r="LD21" s="229">
        <v>31964</v>
      </c>
      <c r="LE21" s="229">
        <v>17820</v>
      </c>
      <c r="LF21" s="229">
        <v>15139</v>
      </c>
      <c r="LG21" s="229">
        <v>19007</v>
      </c>
      <c r="LH21" s="229">
        <v>72057</v>
      </c>
      <c r="LI21" s="229">
        <v>228762</v>
      </c>
    </row>
    <row r="22" spans="1:321">
      <c r="A22" s="38" t="s">
        <v>702</v>
      </c>
      <c r="B22" s="229" t="s">
        <v>313</v>
      </c>
      <c r="C22" s="229" t="s">
        <v>313</v>
      </c>
      <c r="D22" s="229">
        <v>115178</v>
      </c>
      <c r="E22" s="229">
        <v>100768</v>
      </c>
      <c r="F22" s="229">
        <v>151263</v>
      </c>
      <c r="G22" s="229">
        <v>114205</v>
      </c>
      <c r="H22" s="229">
        <v>100555</v>
      </c>
      <c r="I22" s="229">
        <v>49682</v>
      </c>
      <c r="J22" s="229">
        <v>323036</v>
      </c>
      <c r="K22" s="229">
        <v>954687</v>
      </c>
      <c r="L22" s="229" t="s">
        <v>313</v>
      </c>
      <c r="M22" s="229" t="s">
        <v>313</v>
      </c>
      <c r="N22" s="229">
        <v>113014</v>
      </c>
      <c r="O22" s="229">
        <v>90199</v>
      </c>
      <c r="P22" s="229">
        <v>123356</v>
      </c>
      <c r="Q22" s="229">
        <v>88181</v>
      </c>
      <c r="R22" s="229">
        <v>142492</v>
      </c>
      <c r="S22" s="229">
        <v>97622</v>
      </c>
      <c r="T22" s="229">
        <v>298734</v>
      </c>
      <c r="U22" s="229">
        <v>953598</v>
      </c>
      <c r="V22" s="229" t="s">
        <v>313</v>
      </c>
      <c r="W22" s="229" t="s">
        <v>313</v>
      </c>
      <c r="X22" s="229">
        <v>108351</v>
      </c>
      <c r="Y22" s="229">
        <v>111623</v>
      </c>
      <c r="Z22" s="229">
        <v>120738</v>
      </c>
      <c r="AA22" s="229">
        <v>76563</v>
      </c>
      <c r="AB22" s="229">
        <v>56872</v>
      </c>
      <c r="AC22" s="229">
        <v>87427</v>
      </c>
      <c r="AD22" s="229">
        <v>370025</v>
      </c>
      <c r="AE22" s="229">
        <v>931599</v>
      </c>
      <c r="AF22" s="229" t="s">
        <v>313</v>
      </c>
      <c r="AG22" s="229" t="s">
        <v>313</v>
      </c>
      <c r="AH22" s="229">
        <v>96060</v>
      </c>
      <c r="AI22" s="229">
        <v>61210</v>
      </c>
      <c r="AJ22" s="229">
        <v>92855</v>
      </c>
      <c r="AK22" s="229">
        <v>56418</v>
      </c>
      <c r="AL22" s="229">
        <v>52899</v>
      </c>
      <c r="AM22" s="229">
        <v>54660</v>
      </c>
      <c r="AN22" s="229">
        <v>371272</v>
      </c>
      <c r="AO22" s="229">
        <v>785374</v>
      </c>
      <c r="AP22" s="229" t="s">
        <v>313</v>
      </c>
      <c r="AQ22" s="229" t="s">
        <v>313</v>
      </c>
      <c r="AR22" s="229">
        <v>134921</v>
      </c>
      <c r="AS22" s="229">
        <v>103893</v>
      </c>
      <c r="AT22" s="229">
        <v>93217</v>
      </c>
      <c r="AU22" s="229">
        <v>156592</v>
      </c>
      <c r="AV22" s="229">
        <v>45410</v>
      </c>
      <c r="AW22" s="229">
        <v>49890</v>
      </c>
      <c r="AX22" s="229">
        <v>387851</v>
      </c>
      <c r="AY22" s="229">
        <v>971774</v>
      </c>
      <c r="AZ22" s="229" t="s">
        <v>313</v>
      </c>
      <c r="BA22" s="229" t="s">
        <v>313</v>
      </c>
      <c r="BB22" s="229">
        <v>103494</v>
      </c>
      <c r="BC22" s="229">
        <v>101564</v>
      </c>
      <c r="BD22" s="229">
        <v>75858</v>
      </c>
      <c r="BE22" s="229">
        <v>98287</v>
      </c>
      <c r="BF22" s="229">
        <v>73871</v>
      </c>
      <c r="BG22" s="229">
        <v>46045</v>
      </c>
      <c r="BH22" s="229">
        <v>324040</v>
      </c>
      <c r="BI22" s="229">
        <v>823159</v>
      </c>
      <c r="BJ22" s="229" t="s">
        <v>313</v>
      </c>
      <c r="BK22" s="229" t="s">
        <v>313</v>
      </c>
      <c r="BL22" s="229" t="s">
        <v>313</v>
      </c>
      <c r="BM22" s="229">
        <v>7</v>
      </c>
      <c r="BN22" s="229">
        <v>1110</v>
      </c>
      <c r="BO22" s="229">
        <v>13726</v>
      </c>
      <c r="BP22" s="229">
        <v>25219</v>
      </c>
      <c r="BQ22" s="229">
        <v>24819</v>
      </c>
      <c r="BR22" s="229">
        <v>126783</v>
      </c>
      <c r="BS22" s="229">
        <v>191664</v>
      </c>
      <c r="BT22" s="229" t="s">
        <v>313</v>
      </c>
      <c r="BU22" s="229" t="s">
        <v>313</v>
      </c>
      <c r="BV22" s="229" t="s">
        <v>313</v>
      </c>
      <c r="BW22" s="229" t="s">
        <v>313</v>
      </c>
      <c r="BX22" s="229">
        <v>809</v>
      </c>
      <c r="BY22" s="229">
        <v>13059</v>
      </c>
      <c r="BZ22" s="229">
        <v>9461</v>
      </c>
      <c r="CA22" s="229">
        <v>37028</v>
      </c>
      <c r="CB22" s="229">
        <v>136805</v>
      </c>
      <c r="CC22" s="229">
        <v>197162</v>
      </c>
      <c r="CD22" s="229" t="s">
        <v>313</v>
      </c>
      <c r="CE22" s="229" t="s">
        <v>313</v>
      </c>
      <c r="CF22" s="229" t="s">
        <v>313</v>
      </c>
      <c r="CG22" s="229" t="s">
        <v>313</v>
      </c>
      <c r="CH22" s="229">
        <v>350</v>
      </c>
      <c r="CI22" s="229">
        <v>6467</v>
      </c>
      <c r="CJ22" s="229">
        <v>16153</v>
      </c>
      <c r="CK22" s="229">
        <v>46135</v>
      </c>
      <c r="CL22" s="229">
        <v>117216</v>
      </c>
      <c r="CM22" s="229">
        <v>186321</v>
      </c>
      <c r="CN22" s="229" t="s">
        <v>313</v>
      </c>
      <c r="CO22" s="229" t="s">
        <v>313</v>
      </c>
      <c r="CP22" s="229" t="s">
        <v>313</v>
      </c>
      <c r="CQ22" s="229" t="s">
        <v>313</v>
      </c>
      <c r="CR22" s="229">
        <v>819</v>
      </c>
      <c r="CS22" s="229">
        <v>2737</v>
      </c>
      <c r="CT22" s="229">
        <v>9652</v>
      </c>
      <c r="CU22" s="229">
        <v>34975</v>
      </c>
      <c r="CV22" s="229">
        <v>126705</v>
      </c>
      <c r="CW22" s="229">
        <v>174888</v>
      </c>
      <c r="CX22" s="229" t="s">
        <v>313</v>
      </c>
      <c r="CY22" s="229" t="s">
        <v>313</v>
      </c>
      <c r="CZ22" s="229" t="s">
        <v>313</v>
      </c>
      <c r="DA22" s="229" t="s">
        <v>313</v>
      </c>
      <c r="DB22" s="229">
        <v>4002</v>
      </c>
      <c r="DC22" s="229">
        <v>3687</v>
      </c>
      <c r="DD22" s="229">
        <v>79618</v>
      </c>
      <c r="DE22" s="229">
        <v>35209</v>
      </c>
      <c r="DF22" s="229">
        <v>136069</v>
      </c>
      <c r="DG22" s="229">
        <v>258585</v>
      </c>
      <c r="DH22" s="229" t="s">
        <v>313</v>
      </c>
      <c r="DI22" s="229" t="s">
        <v>313</v>
      </c>
      <c r="DJ22" s="229" t="s">
        <v>313</v>
      </c>
      <c r="DK22" s="229" t="s">
        <v>313</v>
      </c>
      <c r="DL22" s="229">
        <v>937</v>
      </c>
      <c r="DM22" s="229">
        <v>12842</v>
      </c>
      <c r="DN22" s="229">
        <v>9253</v>
      </c>
      <c r="DO22" s="229">
        <v>146460</v>
      </c>
      <c r="DP22" s="229">
        <v>133190</v>
      </c>
      <c r="DQ22" s="229">
        <v>302682</v>
      </c>
      <c r="DR22" s="229" t="s">
        <v>313</v>
      </c>
      <c r="DS22" s="229" t="s">
        <v>313</v>
      </c>
      <c r="DT22" s="229" t="s">
        <v>313</v>
      </c>
      <c r="DU22" s="229" t="s">
        <v>313</v>
      </c>
      <c r="DV22" s="229">
        <v>166</v>
      </c>
      <c r="DW22" s="229">
        <v>11184</v>
      </c>
      <c r="DX22" s="229">
        <v>9086</v>
      </c>
      <c r="DY22" s="229">
        <v>94986</v>
      </c>
      <c r="DZ22" s="229">
        <v>185520</v>
      </c>
      <c r="EA22" s="229">
        <v>300942</v>
      </c>
      <c r="EB22" s="229" t="s">
        <v>313</v>
      </c>
      <c r="EC22" s="229" t="s">
        <v>313</v>
      </c>
      <c r="ED22" s="229">
        <v>97185</v>
      </c>
      <c r="EE22" s="229">
        <v>92938</v>
      </c>
      <c r="EF22" s="229">
        <v>86015</v>
      </c>
      <c r="EG22" s="229">
        <v>100219</v>
      </c>
      <c r="EH22" s="229">
        <v>40396</v>
      </c>
      <c r="EI22" s="229">
        <v>63917</v>
      </c>
      <c r="EJ22" s="229">
        <v>496056</v>
      </c>
      <c r="EK22" s="229">
        <v>976726</v>
      </c>
      <c r="EL22" s="229" t="s">
        <v>313</v>
      </c>
      <c r="EM22" s="229" t="s">
        <v>313</v>
      </c>
      <c r="EN22" s="229">
        <v>135504</v>
      </c>
      <c r="EO22" s="229">
        <v>79574</v>
      </c>
      <c r="EP22" s="229">
        <v>79208</v>
      </c>
      <c r="EQ22" s="229">
        <v>54988</v>
      </c>
      <c r="ER22" s="229">
        <v>38771</v>
      </c>
      <c r="ES22" s="229">
        <v>75356</v>
      </c>
      <c r="ET22" s="229">
        <v>455223</v>
      </c>
      <c r="EU22" s="229">
        <v>918624</v>
      </c>
      <c r="EV22" s="229" t="s">
        <v>313</v>
      </c>
      <c r="EW22" s="229" t="s">
        <v>313</v>
      </c>
      <c r="EX22" s="229">
        <v>75669</v>
      </c>
      <c r="EY22" s="229">
        <v>73097</v>
      </c>
      <c r="EZ22" s="229">
        <v>63464</v>
      </c>
      <c r="FA22" s="229">
        <v>39758</v>
      </c>
      <c r="FB22" s="229">
        <v>26856</v>
      </c>
      <c r="FC22" s="229">
        <v>68611</v>
      </c>
      <c r="FD22" s="229">
        <v>318714</v>
      </c>
      <c r="FE22" s="229">
        <v>666169</v>
      </c>
      <c r="FF22" s="229" t="s">
        <v>313</v>
      </c>
      <c r="FG22" s="229" t="s">
        <v>313</v>
      </c>
      <c r="FH22" s="229">
        <v>149914</v>
      </c>
      <c r="FI22" s="229">
        <v>104396</v>
      </c>
      <c r="FJ22" s="229">
        <v>74893</v>
      </c>
      <c r="FK22" s="229">
        <v>49652</v>
      </c>
      <c r="FL22" s="229">
        <v>41338</v>
      </c>
      <c r="FM22" s="229">
        <v>70683</v>
      </c>
      <c r="FN22" s="229">
        <v>317368</v>
      </c>
      <c r="FO22" s="229">
        <v>808244</v>
      </c>
      <c r="FP22" s="229" t="s">
        <v>313</v>
      </c>
      <c r="FQ22" s="229" t="s">
        <v>313</v>
      </c>
      <c r="FR22" s="229">
        <v>136913</v>
      </c>
      <c r="FS22" s="229">
        <v>81191</v>
      </c>
      <c r="FT22" s="229">
        <v>73060</v>
      </c>
      <c r="FU22" s="229">
        <v>56072</v>
      </c>
      <c r="FV22" s="229">
        <v>53621</v>
      </c>
      <c r="FW22" s="229">
        <v>79094</v>
      </c>
      <c r="FX22" s="229">
        <v>273275</v>
      </c>
      <c r="FY22" s="229">
        <v>753226</v>
      </c>
      <c r="FZ22" s="229" t="s">
        <v>313</v>
      </c>
      <c r="GA22" s="229" t="s">
        <v>313</v>
      </c>
      <c r="GB22" s="229">
        <v>140628</v>
      </c>
      <c r="GC22" s="229">
        <v>96321</v>
      </c>
      <c r="GD22" s="229">
        <v>64901</v>
      </c>
      <c r="GE22" s="229">
        <v>47648</v>
      </c>
      <c r="GF22" s="229">
        <v>43092</v>
      </c>
      <c r="GG22" s="229">
        <v>76214</v>
      </c>
      <c r="GH22" s="229">
        <v>292730</v>
      </c>
      <c r="GI22" s="229">
        <v>761534</v>
      </c>
      <c r="GJ22" s="229" t="s">
        <v>313</v>
      </c>
      <c r="GK22" s="229" t="s">
        <v>313</v>
      </c>
      <c r="GL22" s="229">
        <v>118886</v>
      </c>
      <c r="GM22" s="229">
        <v>66131</v>
      </c>
      <c r="GN22" s="229">
        <v>51942</v>
      </c>
      <c r="GO22" s="229">
        <v>44392</v>
      </c>
      <c r="GP22" s="229">
        <v>41688</v>
      </c>
      <c r="GQ22" s="229">
        <v>51543</v>
      </c>
      <c r="GR22" s="229">
        <v>277501</v>
      </c>
      <c r="GS22" s="229">
        <v>652083</v>
      </c>
      <c r="GT22" s="229">
        <v>0</v>
      </c>
      <c r="GU22" s="229">
        <v>0</v>
      </c>
      <c r="GV22" s="229">
        <v>167296</v>
      </c>
      <c r="GW22" s="229">
        <v>104432</v>
      </c>
      <c r="GX22" s="229">
        <v>72770</v>
      </c>
      <c r="GY22" s="229">
        <v>47921</v>
      </c>
      <c r="GZ22" s="229">
        <v>44728</v>
      </c>
      <c r="HA22" s="229">
        <v>49218</v>
      </c>
      <c r="HB22" s="229">
        <v>280180</v>
      </c>
      <c r="HC22" s="229">
        <v>766545</v>
      </c>
      <c r="HD22" s="229">
        <v>0</v>
      </c>
      <c r="HE22" s="229">
        <v>0</v>
      </c>
      <c r="HF22" s="229">
        <v>159402</v>
      </c>
      <c r="HG22" s="229">
        <v>106710</v>
      </c>
      <c r="HH22" s="229">
        <v>67061</v>
      </c>
      <c r="HI22" s="229">
        <v>50708</v>
      </c>
      <c r="HJ22" s="229">
        <v>37039</v>
      </c>
      <c r="HK22" s="229">
        <v>38596</v>
      </c>
      <c r="HL22" s="229">
        <v>308488</v>
      </c>
      <c r="HM22" s="229">
        <v>768004</v>
      </c>
      <c r="HN22" s="229" t="s">
        <v>313</v>
      </c>
      <c r="HO22" s="229" t="s">
        <v>313</v>
      </c>
      <c r="HP22" s="229">
        <v>178096</v>
      </c>
      <c r="HQ22" s="229">
        <v>123958</v>
      </c>
      <c r="HR22" s="229">
        <v>70200</v>
      </c>
      <c r="HS22" s="229">
        <v>49214</v>
      </c>
      <c r="HT22" s="229">
        <v>42891</v>
      </c>
      <c r="HU22" s="229">
        <v>45171</v>
      </c>
      <c r="HV22" s="229">
        <v>284795</v>
      </c>
      <c r="HW22" s="229">
        <v>794325</v>
      </c>
      <c r="HX22" s="229">
        <v>0</v>
      </c>
      <c r="HY22" s="229">
        <v>0</v>
      </c>
      <c r="HZ22" s="229">
        <v>179609</v>
      </c>
      <c r="IA22" s="229">
        <v>100642</v>
      </c>
      <c r="IB22" s="229">
        <v>70949</v>
      </c>
      <c r="IC22" s="229">
        <v>46210</v>
      </c>
      <c r="ID22" s="229">
        <v>43670</v>
      </c>
      <c r="IE22" s="229">
        <v>47128</v>
      </c>
      <c r="IF22" s="229">
        <v>222941</v>
      </c>
      <c r="IG22" s="229">
        <v>711149</v>
      </c>
      <c r="IH22" s="229" t="s">
        <v>313</v>
      </c>
      <c r="II22" s="229" t="s">
        <v>313</v>
      </c>
      <c r="IJ22" s="229">
        <v>236943</v>
      </c>
      <c r="IK22" s="229">
        <v>124355</v>
      </c>
      <c r="IL22" s="229">
        <v>76326</v>
      </c>
      <c r="IM22" s="229">
        <v>55117</v>
      </c>
      <c r="IN22" s="229">
        <v>58922</v>
      </c>
      <c r="IO22" s="229">
        <v>49309</v>
      </c>
      <c r="IP22" s="229">
        <v>290096</v>
      </c>
      <c r="IQ22" s="229">
        <v>891068</v>
      </c>
      <c r="IR22" s="229">
        <v>0</v>
      </c>
      <c r="IS22" s="229">
        <v>0</v>
      </c>
      <c r="IT22" s="229">
        <v>246525</v>
      </c>
      <c r="IU22" s="229">
        <v>134946</v>
      </c>
      <c r="IV22" s="229">
        <v>83081</v>
      </c>
      <c r="IW22" s="229">
        <v>60858</v>
      </c>
      <c r="IX22" s="229">
        <v>62612</v>
      </c>
      <c r="IY22" s="229">
        <v>64950</v>
      </c>
      <c r="IZ22" s="229">
        <v>341783</v>
      </c>
      <c r="JA22" s="229">
        <v>994755</v>
      </c>
      <c r="JB22" s="229">
        <v>0</v>
      </c>
      <c r="JC22" s="229">
        <v>0</v>
      </c>
      <c r="JD22" s="229">
        <v>229356</v>
      </c>
      <c r="JE22" s="229">
        <v>156702</v>
      </c>
      <c r="JF22" s="229">
        <v>88858</v>
      </c>
      <c r="JG22" s="229">
        <v>71792</v>
      </c>
      <c r="JH22" s="229">
        <v>59472</v>
      </c>
      <c r="JI22" s="229">
        <v>78122</v>
      </c>
      <c r="JJ22" s="229">
        <v>291827</v>
      </c>
      <c r="JK22" s="229">
        <v>976129</v>
      </c>
      <c r="JL22" s="229">
        <v>0</v>
      </c>
      <c r="JM22" s="229">
        <v>0</v>
      </c>
      <c r="JN22" s="229">
        <v>196098</v>
      </c>
      <c r="JO22" s="229">
        <v>118535</v>
      </c>
      <c r="JP22" s="229">
        <v>66121</v>
      </c>
      <c r="JQ22" s="229">
        <v>61194</v>
      </c>
      <c r="JR22" s="229">
        <v>56153</v>
      </c>
      <c r="JS22" s="229">
        <v>69082</v>
      </c>
      <c r="JT22" s="229">
        <v>333892</v>
      </c>
      <c r="JU22" s="229">
        <v>901075</v>
      </c>
      <c r="JV22" s="229" t="s">
        <v>313</v>
      </c>
      <c r="JW22" s="229" t="s">
        <v>313</v>
      </c>
      <c r="JX22" s="229">
        <v>217522</v>
      </c>
      <c r="JY22" s="229">
        <v>182134</v>
      </c>
      <c r="JZ22" s="229">
        <v>109485</v>
      </c>
      <c r="KA22" s="229">
        <v>84658</v>
      </c>
      <c r="KB22" s="229">
        <v>81100</v>
      </c>
      <c r="KC22" s="229">
        <v>71883</v>
      </c>
      <c r="KD22" s="229">
        <v>355972</v>
      </c>
      <c r="KE22" s="229">
        <v>1102754</v>
      </c>
      <c r="KF22" s="229">
        <v>0</v>
      </c>
      <c r="KG22" s="229">
        <v>0</v>
      </c>
      <c r="KH22" s="229">
        <v>116537</v>
      </c>
      <c r="KI22" s="229">
        <v>82211</v>
      </c>
      <c r="KJ22" s="229">
        <v>86604</v>
      </c>
      <c r="KK22" s="229">
        <v>68752</v>
      </c>
      <c r="KL22" s="229">
        <v>75639</v>
      </c>
      <c r="KM22" s="229">
        <v>63493</v>
      </c>
      <c r="KN22" s="229">
        <v>290589</v>
      </c>
      <c r="KO22" s="229">
        <v>783825</v>
      </c>
      <c r="KP22" s="229">
        <v>0</v>
      </c>
      <c r="KQ22" s="229">
        <v>0</v>
      </c>
      <c r="KR22" s="229">
        <v>109234</v>
      </c>
      <c r="KS22" s="229">
        <v>96052</v>
      </c>
      <c r="KT22" s="229">
        <v>73971</v>
      </c>
      <c r="KU22" s="229">
        <v>68599</v>
      </c>
      <c r="KV22" s="229">
        <v>61695</v>
      </c>
      <c r="KW22" s="229">
        <v>58060</v>
      </c>
      <c r="KX22" s="229">
        <v>274812</v>
      </c>
      <c r="KY22" s="229">
        <v>742423</v>
      </c>
      <c r="KZ22" s="229">
        <v>0</v>
      </c>
      <c r="LA22" s="229">
        <v>0</v>
      </c>
      <c r="LB22" s="229">
        <v>216576</v>
      </c>
      <c r="LC22" s="229">
        <v>216070</v>
      </c>
      <c r="LD22" s="229">
        <v>115537</v>
      </c>
      <c r="LE22" s="229">
        <v>78402</v>
      </c>
      <c r="LF22" s="229">
        <v>66592</v>
      </c>
      <c r="LG22" s="229">
        <v>76216</v>
      </c>
      <c r="LH22" s="229">
        <v>260494</v>
      </c>
      <c r="LI22" s="229">
        <v>1029887</v>
      </c>
    </row>
    <row r="23" spans="1:321" s="64" customFormat="1">
      <c r="A23" s="64" t="s">
        <v>703</v>
      </c>
      <c r="B23" s="231" t="s">
        <v>313</v>
      </c>
      <c r="C23" s="231" t="s">
        <v>313</v>
      </c>
      <c r="D23" s="231">
        <v>29463</v>
      </c>
      <c r="E23" s="231">
        <v>35456</v>
      </c>
      <c r="F23" s="231">
        <v>85672</v>
      </c>
      <c r="G23" s="231">
        <v>84617</v>
      </c>
      <c r="H23" s="231">
        <v>60100</v>
      </c>
      <c r="I23" s="231">
        <v>70994</v>
      </c>
      <c r="J23" s="231">
        <v>613966</v>
      </c>
      <c r="K23" s="231">
        <v>980268</v>
      </c>
      <c r="L23" s="231" t="s">
        <v>313</v>
      </c>
      <c r="M23" s="231" t="s">
        <v>313</v>
      </c>
      <c r="N23" s="231">
        <v>27932</v>
      </c>
      <c r="O23" s="231">
        <v>34779</v>
      </c>
      <c r="P23" s="231">
        <v>37348</v>
      </c>
      <c r="Q23" s="231">
        <v>34073</v>
      </c>
      <c r="R23" s="231">
        <v>60878</v>
      </c>
      <c r="S23" s="231">
        <v>68837</v>
      </c>
      <c r="T23" s="231">
        <v>575461</v>
      </c>
      <c r="U23" s="231">
        <v>839308</v>
      </c>
      <c r="V23" s="231" t="s">
        <v>313</v>
      </c>
      <c r="W23" s="231" t="s">
        <v>313</v>
      </c>
      <c r="X23" s="231">
        <v>21881</v>
      </c>
      <c r="Y23" s="231">
        <v>31126</v>
      </c>
      <c r="Z23" s="231">
        <v>43026</v>
      </c>
      <c r="AA23" s="231">
        <v>49804</v>
      </c>
      <c r="AB23" s="231">
        <v>38634</v>
      </c>
      <c r="AC23" s="231">
        <v>55970</v>
      </c>
      <c r="AD23" s="231">
        <v>455080</v>
      </c>
      <c r="AE23" s="231">
        <v>695521</v>
      </c>
      <c r="AF23" s="231" t="s">
        <v>313</v>
      </c>
      <c r="AG23" s="231" t="s">
        <v>313</v>
      </c>
      <c r="AH23" s="231">
        <v>17856</v>
      </c>
      <c r="AI23" s="231">
        <v>22847</v>
      </c>
      <c r="AJ23" s="231">
        <v>32202</v>
      </c>
      <c r="AK23" s="231">
        <v>32614</v>
      </c>
      <c r="AL23" s="231">
        <v>28423</v>
      </c>
      <c r="AM23" s="231">
        <v>52666</v>
      </c>
      <c r="AN23" s="231">
        <v>418335</v>
      </c>
      <c r="AO23" s="231">
        <v>604943</v>
      </c>
      <c r="AP23" s="231" t="s">
        <v>313</v>
      </c>
      <c r="AQ23" s="231" t="s">
        <v>313</v>
      </c>
      <c r="AR23" s="231">
        <v>23777</v>
      </c>
      <c r="AS23" s="231">
        <v>31480</v>
      </c>
      <c r="AT23" s="231">
        <v>46770</v>
      </c>
      <c r="AU23" s="231">
        <v>54271</v>
      </c>
      <c r="AV23" s="231">
        <v>27605</v>
      </c>
      <c r="AW23" s="231">
        <v>29624</v>
      </c>
      <c r="AX23" s="231">
        <v>436417</v>
      </c>
      <c r="AY23" s="231">
        <v>649944</v>
      </c>
      <c r="AZ23" s="231" t="s">
        <v>313</v>
      </c>
      <c r="BA23" s="231" t="s">
        <v>313</v>
      </c>
      <c r="BB23" s="231">
        <v>19253</v>
      </c>
      <c r="BC23" s="231">
        <v>31191</v>
      </c>
      <c r="BD23" s="231">
        <v>25891</v>
      </c>
      <c r="BE23" s="231">
        <v>34656</v>
      </c>
      <c r="BF23" s="231">
        <v>34879</v>
      </c>
      <c r="BG23" s="231">
        <v>70800</v>
      </c>
      <c r="BH23" s="231">
        <v>379582</v>
      </c>
      <c r="BI23" s="231">
        <v>596252</v>
      </c>
      <c r="BJ23" s="231" t="s">
        <v>313</v>
      </c>
      <c r="BK23" s="231" t="s">
        <v>313</v>
      </c>
      <c r="BL23" s="231">
        <v>19340</v>
      </c>
      <c r="BM23" s="231">
        <v>31394</v>
      </c>
      <c r="BN23" s="231">
        <v>40747</v>
      </c>
      <c r="BO23" s="231">
        <v>44183</v>
      </c>
      <c r="BP23" s="231">
        <v>38894</v>
      </c>
      <c r="BQ23" s="231">
        <v>57191</v>
      </c>
      <c r="BR23" s="231">
        <v>375055</v>
      </c>
      <c r="BS23" s="231">
        <v>606804</v>
      </c>
      <c r="BT23" s="231" t="s">
        <v>313</v>
      </c>
      <c r="BU23" s="231" t="s">
        <v>313</v>
      </c>
      <c r="BV23" s="231">
        <v>22165</v>
      </c>
      <c r="BW23" s="231">
        <v>22934</v>
      </c>
      <c r="BX23" s="231">
        <v>28353</v>
      </c>
      <c r="BY23" s="231">
        <v>26086</v>
      </c>
      <c r="BZ23" s="231">
        <v>37020</v>
      </c>
      <c r="CA23" s="231">
        <v>39694</v>
      </c>
      <c r="CB23" s="231">
        <v>350866</v>
      </c>
      <c r="CC23" s="231">
        <v>527118</v>
      </c>
      <c r="CD23" s="231" t="s">
        <v>313</v>
      </c>
      <c r="CE23" s="231" t="s">
        <v>313</v>
      </c>
      <c r="CF23" s="231">
        <v>80426</v>
      </c>
      <c r="CG23" s="231">
        <v>33074</v>
      </c>
      <c r="CH23" s="231">
        <v>33218</v>
      </c>
      <c r="CI23" s="231">
        <v>31867</v>
      </c>
      <c r="CJ23" s="231">
        <v>33987</v>
      </c>
      <c r="CK23" s="231">
        <v>40273</v>
      </c>
      <c r="CL23" s="231">
        <v>282423</v>
      </c>
      <c r="CM23" s="231">
        <v>535268</v>
      </c>
      <c r="CN23" s="231" t="s">
        <v>313</v>
      </c>
      <c r="CO23" s="231" t="s">
        <v>313</v>
      </c>
      <c r="CP23" s="231">
        <v>81822</v>
      </c>
      <c r="CQ23" s="231">
        <v>28715</v>
      </c>
      <c r="CR23" s="231">
        <v>33446</v>
      </c>
      <c r="CS23" s="231">
        <v>57236</v>
      </c>
      <c r="CT23" s="231">
        <v>41402</v>
      </c>
      <c r="CU23" s="231">
        <v>42959</v>
      </c>
      <c r="CV23" s="231">
        <v>233261</v>
      </c>
      <c r="CW23" s="231">
        <v>518841</v>
      </c>
      <c r="CX23" s="231" t="s">
        <v>313</v>
      </c>
      <c r="CY23" s="231" t="s">
        <v>313</v>
      </c>
      <c r="CZ23" s="231">
        <v>82199</v>
      </c>
      <c r="DA23" s="231">
        <v>28734</v>
      </c>
      <c r="DB23" s="231">
        <v>37672</v>
      </c>
      <c r="DC23" s="231">
        <v>33747</v>
      </c>
      <c r="DD23" s="231">
        <v>48540</v>
      </c>
      <c r="DE23" s="231">
        <v>180759</v>
      </c>
      <c r="DF23" s="231">
        <v>234627</v>
      </c>
      <c r="DG23" s="231">
        <v>646278</v>
      </c>
      <c r="DH23" s="231" t="s">
        <v>313</v>
      </c>
      <c r="DI23" s="231" t="s">
        <v>313</v>
      </c>
      <c r="DJ23" s="231">
        <v>81208</v>
      </c>
      <c r="DK23" s="231">
        <v>25032</v>
      </c>
      <c r="DL23" s="231">
        <v>30170</v>
      </c>
      <c r="DM23" s="231">
        <v>24983</v>
      </c>
      <c r="DN23" s="231">
        <v>36391</v>
      </c>
      <c r="DO23" s="231">
        <v>87726</v>
      </c>
      <c r="DP23" s="231">
        <v>363581</v>
      </c>
      <c r="DQ23" s="231">
        <v>649091</v>
      </c>
      <c r="DR23" s="231" t="s">
        <v>313</v>
      </c>
      <c r="DS23" s="231" t="s">
        <v>313</v>
      </c>
      <c r="DT23" s="231">
        <v>21397</v>
      </c>
      <c r="DU23" s="231">
        <v>37280</v>
      </c>
      <c r="DV23" s="231">
        <v>48512</v>
      </c>
      <c r="DW23" s="231">
        <v>31787</v>
      </c>
      <c r="DX23" s="231">
        <v>39266</v>
      </c>
      <c r="DY23" s="231">
        <v>65223</v>
      </c>
      <c r="DZ23" s="231">
        <v>400815</v>
      </c>
      <c r="EA23" s="231">
        <v>644280</v>
      </c>
      <c r="EB23" s="231" t="s">
        <v>313</v>
      </c>
      <c r="EC23" s="231" t="s">
        <v>313</v>
      </c>
      <c r="ED23" s="231">
        <v>78037</v>
      </c>
      <c r="EE23" s="231">
        <v>50001</v>
      </c>
      <c r="EF23" s="231">
        <v>39919</v>
      </c>
      <c r="EG23" s="231">
        <v>45577</v>
      </c>
      <c r="EH23" s="231">
        <v>44612</v>
      </c>
      <c r="EI23" s="231">
        <v>47930</v>
      </c>
      <c r="EJ23" s="231">
        <v>440861</v>
      </c>
      <c r="EK23" s="231">
        <v>746937</v>
      </c>
      <c r="EL23" s="231" t="s">
        <v>313</v>
      </c>
      <c r="EM23" s="231" t="s">
        <v>313</v>
      </c>
      <c r="EN23" s="231">
        <v>12906</v>
      </c>
      <c r="EO23" s="231">
        <v>21878</v>
      </c>
      <c r="EP23" s="231">
        <v>32882</v>
      </c>
      <c r="EQ23" s="231">
        <v>40296</v>
      </c>
      <c r="ER23" s="231">
        <v>32987</v>
      </c>
      <c r="ES23" s="231">
        <v>52822</v>
      </c>
      <c r="ET23" s="231">
        <v>372653</v>
      </c>
      <c r="EU23" s="231">
        <v>566424</v>
      </c>
      <c r="EV23" s="231" t="s">
        <v>313</v>
      </c>
      <c r="EW23" s="231" t="s">
        <v>313</v>
      </c>
      <c r="EX23" s="231">
        <v>12683</v>
      </c>
      <c r="EY23" s="231">
        <v>17822</v>
      </c>
      <c r="EZ23" s="231">
        <v>22438</v>
      </c>
      <c r="FA23" s="231">
        <v>21699</v>
      </c>
      <c r="FB23" s="231">
        <v>19732</v>
      </c>
      <c r="FC23" s="231">
        <v>45193</v>
      </c>
      <c r="FD23" s="231">
        <v>249953</v>
      </c>
      <c r="FE23" s="231">
        <v>389520</v>
      </c>
      <c r="FF23" s="231" t="s">
        <v>313</v>
      </c>
      <c r="FG23" s="231" t="s">
        <v>313</v>
      </c>
      <c r="FH23" s="231">
        <v>16560</v>
      </c>
      <c r="FI23" s="231">
        <v>31000</v>
      </c>
      <c r="FJ23" s="231">
        <v>42699</v>
      </c>
      <c r="FK23" s="231">
        <v>34168</v>
      </c>
      <c r="FL23" s="231">
        <v>27807</v>
      </c>
      <c r="FM23" s="231">
        <v>27714</v>
      </c>
      <c r="FN23" s="231">
        <v>301569</v>
      </c>
      <c r="FO23" s="231">
        <v>481517</v>
      </c>
      <c r="FP23" s="231" t="s">
        <v>313</v>
      </c>
      <c r="FQ23" s="231" t="s">
        <v>313</v>
      </c>
      <c r="FR23" s="231">
        <v>11973</v>
      </c>
      <c r="FS23" s="231">
        <v>20094</v>
      </c>
      <c r="FT23" s="231">
        <v>29273</v>
      </c>
      <c r="FU23" s="231">
        <v>29127</v>
      </c>
      <c r="FV23" s="231">
        <v>57234</v>
      </c>
      <c r="FW23" s="231">
        <v>41960</v>
      </c>
      <c r="FX23" s="231">
        <v>229705</v>
      </c>
      <c r="FY23" s="231">
        <v>419366</v>
      </c>
      <c r="FZ23" s="231" t="s">
        <v>313</v>
      </c>
      <c r="GA23" s="231" t="s">
        <v>313</v>
      </c>
      <c r="GB23" s="231">
        <v>13061</v>
      </c>
      <c r="GC23" s="231">
        <v>22487</v>
      </c>
      <c r="GD23" s="231">
        <v>25142</v>
      </c>
      <c r="GE23" s="231">
        <v>28167</v>
      </c>
      <c r="GF23" s="231">
        <v>25977</v>
      </c>
      <c r="GG23" s="231">
        <v>71596</v>
      </c>
      <c r="GH23" s="231">
        <v>230676</v>
      </c>
      <c r="GI23" s="231">
        <v>417106</v>
      </c>
      <c r="GJ23" s="231" t="s">
        <v>313</v>
      </c>
      <c r="GK23" s="231" t="s">
        <v>313</v>
      </c>
      <c r="GL23" s="231">
        <v>14304</v>
      </c>
      <c r="GM23" s="231">
        <v>23647</v>
      </c>
      <c r="GN23" s="231">
        <v>28672</v>
      </c>
      <c r="GO23" s="231">
        <v>27354</v>
      </c>
      <c r="GP23" s="231">
        <v>22123</v>
      </c>
      <c r="GQ23" s="231">
        <v>58668</v>
      </c>
      <c r="GR23" s="231">
        <v>260642</v>
      </c>
      <c r="GS23" s="231">
        <v>435410</v>
      </c>
      <c r="GT23" s="231">
        <v>0</v>
      </c>
      <c r="GU23" s="231">
        <v>0</v>
      </c>
      <c r="GV23" s="231">
        <v>15599</v>
      </c>
      <c r="GW23" s="231">
        <v>31534</v>
      </c>
      <c r="GX23" s="231">
        <v>40941</v>
      </c>
      <c r="GY23" s="231">
        <v>44032</v>
      </c>
      <c r="GZ23" s="231">
        <v>33215</v>
      </c>
      <c r="HA23" s="231">
        <v>67109</v>
      </c>
      <c r="HB23" s="231">
        <v>247791</v>
      </c>
      <c r="HC23" s="231">
        <v>480221</v>
      </c>
      <c r="HD23" s="229">
        <v>0</v>
      </c>
      <c r="HE23" s="229">
        <v>0</v>
      </c>
      <c r="HF23" s="231">
        <v>14401</v>
      </c>
      <c r="HG23" s="231">
        <v>32596</v>
      </c>
      <c r="HH23" s="231">
        <v>38114</v>
      </c>
      <c r="HI23" s="231">
        <v>39294</v>
      </c>
      <c r="HJ23" s="231">
        <v>34023</v>
      </c>
      <c r="HK23" s="231">
        <v>82868</v>
      </c>
      <c r="HL23" s="231">
        <v>234738</v>
      </c>
      <c r="HM23" s="231">
        <v>476034</v>
      </c>
      <c r="HN23" s="231" t="s">
        <v>313</v>
      </c>
      <c r="HO23" s="231" t="s">
        <v>313</v>
      </c>
      <c r="HP23" s="231">
        <v>18646</v>
      </c>
      <c r="HQ23" s="231">
        <v>38148</v>
      </c>
      <c r="HR23" s="231">
        <v>44653</v>
      </c>
      <c r="HS23" s="231">
        <v>41306</v>
      </c>
      <c r="HT23" s="231">
        <v>39710</v>
      </c>
      <c r="HU23" s="231">
        <v>83662</v>
      </c>
      <c r="HV23" s="231">
        <v>280756</v>
      </c>
      <c r="HW23" s="231">
        <v>546881</v>
      </c>
      <c r="HX23" s="231">
        <v>0</v>
      </c>
      <c r="HY23" s="231">
        <v>0</v>
      </c>
      <c r="HZ23" s="231">
        <v>22730</v>
      </c>
      <c r="IA23" s="231">
        <v>30670</v>
      </c>
      <c r="IB23" s="231">
        <v>38179</v>
      </c>
      <c r="IC23" s="231">
        <v>39552</v>
      </c>
      <c r="ID23" s="231">
        <v>37773</v>
      </c>
      <c r="IE23" s="231">
        <v>86590</v>
      </c>
      <c r="IF23" s="231">
        <v>325535</v>
      </c>
      <c r="IG23" s="231">
        <v>581029</v>
      </c>
      <c r="IH23" s="231" t="s">
        <v>313</v>
      </c>
      <c r="II23" s="231" t="s">
        <v>313</v>
      </c>
      <c r="IJ23" s="231">
        <v>31981</v>
      </c>
      <c r="IK23" s="231">
        <v>44331</v>
      </c>
      <c r="IL23" s="231">
        <v>61655</v>
      </c>
      <c r="IM23" s="231">
        <v>46280</v>
      </c>
      <c r="IN23" s="231">
        <v>46189</v>
      </c>
      <c r="IO23" s="231">
        <v>115300</v>
      </c>
      <c r="IP23" s="231">
        <v>287789</v>
      </c>
      <c r="IQ23" s="231">
        <v>633525</v>
      </c>
      <c r="IR23" s="229">
        <v>0</v>
      </c>
      <c r="IS23" s="229">
        <v>0</v>
      </c>
      <c r="IT23" s="229">
        <v>116853</v>
      </c>
      <c r="IU23" s="229">
        <v>61830</v>
      </c>
      <c r="IV23" s="229">
        <v>56762</v>
      </c>
      <c r="IW23" s="229">
        <v>59780</v>
      </c>
      <c r="IX23" s="229">
        <v>58052</v>
      </c>
      <c r="IY23" s="229">
        <v>90281</v>
      </c>
      <c r="IZ23" s="229">
        <v>354692</v>
      </c>
      <c r="JA23" s="229">
        <v>798250</v>
      </c>
      <c r="JB23" s="229">
        <v>0</v>
      </c>
      <c r="JC23" s="229">
        <v>0</v>
      </c>
      <c r="JD23" s="231">
        <v>21616</v>
      </c>
      <c r="JE23" s="231">
        <v>57652</v>
      </c>
      <c r="JF23" s="231">
        <v>92335</v>
      </c>
      <c r="JG23" s="231">
        <v>77802</v>
      </c>
      <c r="JH23" s="231">
        <v>73896</v>
      </c>
      <c r="JI23" s="231">
        <v>119445</v>
      </c>
      <c r="JJ23" s="231">
        <v>348707</v>
      </c>
      <c r="JK23" s="231">
        <v>791453</v>
      </c>
      <c r="JL23" s="229">
        <v>0</v>
      </c>
      <c r="JM23" s="229">
        <v>0</v>
      </c>
      <c r="JN23" s="231">
        <v>25355</v>
      </c>
      <c r="JO23" s="231">
        <v>44190</v>
      </c>
      <c r="JP23" s="231">
        <v>48450</v>
      </c>
      <c r="JQ23" s="231">
        <v>77980</v>
      </c>
      <c r="JR23" s="231">
        <v>51375</v>
      </c>
      <c r="JS23" s="231">
        <v>98072</v>
      </c>
      <c r="JT23" s="231">
        <v>370227</v>
      </c>
      <c r="JU23" s="231">
        <v>715649</v>
      </c>
      <c r="JV23" s="229" t="s">
        <v>313</v>
      </c>
      <c r="JW23" s="229" t="s">
        <v>313</v>
      </c>
      <c r="JX23" s="231">
        <v>29863</v>
      </c>
      <c r="JY23" s="231">
        <v>64955</v>
      </c>
      <c r="JZ23" s="231">
        <v>72802</v>
      </c>
      <c r="KA23" s="231">
        <v>103687</v>
      </c>
      <c r="KB23" s="231">
        <v>69708</v>
      </c>
      <c r="KC23" s="231">
        <v>87141</v>
      </c>
      <c r="KD23" s="231">
        <v>438201</v>
      </c>
      <c r="KE23" s="231">
        <v>866357</v>
      </c>
      <c r="KF23" s="229">
        <v>0</v>
      </c>
      <c r="KG23" s="229">
        <v>0</v>
      </c>
      <c r="KH23" s="231">
        <v>23567</v>
      </c>
      <c r="KI23" s="231">
        <v>22646</v>
      </c>
      <c r="KJ23" s="231">
        <v>54007</v>
      </c>
      <c r="KK23" s="231">
        <v>98331</v>
      </c>
      <c r="KL23" s="231">
        <v>75010</v>
      </c>
      <c r="KM23" s="231">
        <v>85381</v>
      </c>
      <c r="KN23" s="231">
        <v>401383</v>
      </c>
      <c r="KO23" s="231">
        <v>760325</v>
      </c>
      <c r="KP23" s="229">
        <v>0</v>
      </c>
      <c r="KQ23" s="229">
        <v>0</v>
      </c>
      <c r="KR23" s="231">
        <v>19960</v>
      </c>
      <c r="KS23" s="231">
        <v>57830</v>
      </c>
      <c r="KT23" s="231">
        <v>91222</v>
      </c>
      <c r="KU23" s="231">
        <v>66132</v>
      </c>
      <c r="KV23" s="231">
        <v>47787</v>
      </c>
      <c r="KW23" s="231">
        <v>69742</v>
      </c>
      <c r="KX23" s="231">
        <v>419646</v>
      </c>
      <c r="KY23" s="231">
        <v>772319</v>
      </c>
      <c r="KZ23" s="229">
        <v>0</v>
      </c>
      <c r="LA23" s="229">
        <v>0</v>
      </c>
      <c r="LB23" s="231">
        <v>41708</v>
      </c>
      <c r="LC23" s="231">
        <v>50376</v>
      </c>
      <c r="LD23" s="231">
        <v>119287</v>
      </c>
      <c r="LE23" s="231">
        <v>48577</v>
      </c>
      <c r="LF23" s="231">
        <v>51921</v>
      </c>
      <c r="LG23" s="231">
        <v>94774</v>
      </c>
      <c r="LH23" s="231">
        <v>391321</v>
      </c>
      <c r="LI23" s="231">
        <v>797964</v>
      </c>
    </row>
    <row r="24" spans="1:321">
      <c r="A24" s="38" t="s">
        <v>707</v>
      </c>
      <c r="B24" s="229" t="s">
        <v>313</v>
      </c>
      <c r="C24" s="229" t="s">
        <v>313</v>
      </c>
      <c r="D24" s="229">
        <v>323</v>
      </c>
      <c r="E24" s="229">
        <v>1880</v>
      </c>
      <c r="F24" s="229">
        <v>2091</v>
      </c>
      <c r="G24" s="229">
        <v>1127</v>
      </c>
      <c r="H24" s="229">
        <v>871</v>
      </c>
      <c r="I24" s="229">
        <v>1118</v>
      </c>
      <c r="J24" s="229">
        <v>6698</v>
      </c>
      <c r="K24" s="229">
        <v>14108</v>
      </c>
      <c r="L24" s="229" t="s">
        <v>313</v>
      </c>
      <c r="M24" s="229" t="s">
        <v>313</v>
      </c>
      <c r="N24" s="229">
        <v>283</v>
      </c>
      <c r="O24" s="229">
        <v>3137</v>
      </c>
      <c r="P24" s="229">
        <v>1478</v>
      </c>
      <c r="Q24" s="229">
        <v>1213</v>
      </c>
      <c r="R24" s="229">
        <v>1750</v>
      </c>
      <c r="S24" s="229">
        <v>2424</v>
      </c>
      <c r="T24" s="229">
        <v>5620</v>
      </c>
      <c r="U24" s="229">
        <v>15905</v>
      </c>
      <c r="V24" s="229" t="s">
        <v>313</v>
      </c>
      <c r="W24" s="229" t="s">
        <v>313</v>
      </c>
      <c r="X24" s="229">
        <v>330</v>
      </c>
      <c r="Y24" s="229">
        <v>4213</v>
      </c>
      <c r="Z24" s="229">
        <v>2797</v>
      </c>
      <c r="AA24" s="229">
        <v>2320</v>
      </c>
      <c r="AB24" s="229">
        <v>1540</v>
      </c>
      <c r="AC24" s="229">
        <v>1243</v>
      </c>
      <c r="AD24" s="229">
        <v>10148</v>
      </c>
      <c r="AE24" s="229">
        <v>22591</v>
      </c>
      <c r="AF24" s="229" t="s">
        <v>313</v>
      </c>
      <c r="AG24" s="229" t="s">
        <v>313</v>
      </c>
      <c r="AH24" s="229">
        <v>259</v>
      </c>
      <c r="AI24" s="229">
        <v>830</v>
      </c>
      <c r="AJ24" s="229">
        <v>1250</v>
      </c>
      <c r="AK24" s="229">
        <v>988</v>
      </c>
      <c r="AL24" s="229">
        <v>1029</v>
      </c>
      <c r="AM24" s="229">
        <v>1139</v>
      </c>
      <c r="AN24" s="229">
        <v>10431</v>
      </c>
      <c r="AO24" s="229">
        <v>15926</v>
      </c>
      <c r="AP24" s="229" t="s">
        <v>313</v>
      </c>
      <c r="AQ24" s="229" t="s">
        <v>313</v>
      </c>
      <c r="AR24" s="229">
        <v>343</v>
      </c>
      <c r="AS24" s="229">
        <v>1341</v>
      </c>
      <c r="AT24" s="229">
        <v>2887</v>
      </c>
      <c r="AU24" s="229">
        <v>2770</v>
      </c>
      <c r="AV24" s="229">
        <v>985</v>
      </c>
      <c r="AW24" s="229">
        <v>796</v>
      </c>
      <c r="AX24" s="229">
        <v>15831</v>
      </c>
      <c r="AY24" s="229">
        <v>24953</v>
      </c>
      <c r="AZ24" s="229" t="s">
        <v>313</v>
      </c>
      <c r="BA24" s="229" t="s">
        <v>313</v>
      </c>
      <c r="BB24" s="229">
        <v>324</v>
      </c>
      <c r="BC24" s="229">
        <v>1539</v>
      </c>
      <c r="BD24" s="229">
        <v>1321</v>
      </c>
      <c r="BE24" s="229">
        <v>1163</v>
      </c>
      <c r="BF24" s="229">
        <v>1112</v>
      </c>
      <c r="BG24" s="229">
        <v>2273</v>
      </c>
      <c r="BH24" s="229">
        <v>14028</v>
      </c>
      <c r="BI24" s="229">
        <v>21760</v>
      </c>
      <c r="BJ24" s="229" t="s">
        <v>313</v>
      </c>
      <c r="BK24" s="229" t="s">
        <v>313</v>
      </c>
      <c r="BL24" s="229" t="s">
        <v>313</v>
      </c>
      <c r="BM24" s="229" t="s">
        <v>313</v>
      </c>
      <c r="BN24" s="229" t="s">
        <v>313</v>
      </c>
      <c r="BO24" s="229">
        <v>103</v>
      </c>
      <c r="BP24" s="229">
        <v>382</v>
      </c>
      <c r="BQ24" s="229">
        <v>202</v>
      </c>
      <c r="BR24" s="229">
        <v>3558</v>
      </c>
      <c r="BS24" s="229">
        <v>4245</v>
      </c>
      <c r="BT24" s="229" t="s">
        <v>313</v>
      </c>
      <c r="BU24" s="229" t="s">
        <v>313</v>
      </c>
      <c r="BV24" s="229" t="s">
        <v>313</v>
      </c>
      <c r="BW24" s="229" t="s">
        <v>313</v>
      </c>
      <c r="BX24" s="229">
        <v>1</v>
      </c>
      <c r="BY24" s="229">
        <v>136</v>
      </c>
      <c r="BZ24" s="229">
        <v>312</v>
      </c>
      <c r="CA24" s="229">
        <v>281</v>
      </c>
      <c r="CB24" s="229">
        <v>2956</v>
      </c>
      <c r="CC24" s="229">
        <v>3686</v>
      </c>
      <c r="CD24" s="229" t="s">
        <v>313</v>
      </c>
      <c r="CE24" s="229" t="s">
        <v>313</v>
      </c>
      <c r="CF24" s="229" t="s">
        <v>313</v>
      </c>
      <c r="CG24" s="229" t="s">
        <v>313</v>
      </c>
      <c r="CH24" s="229">
        <v>3</v>
      </c>
      <c r="CI24" s="229">
        <v>52</v>
      </c>
      <c r="CJ24" s="229">
        <v>393</v>
      </c>
      <c r="CK24" s="229">
        <v>588</v>
      </c>
      <c r="CL24" s="229">
        <v>2633</v>
      </c>
      <c r="CM24" s="229">
        <v>3669</v>
      </c>
      <c r="CN24" s="229" t="s">
        <v>313</v>
      </c>
      <c r="CO24" s="229" t="s">
        <v>313</v>
      </c>
      <c r="CP24" s="229" t="s">
        <v>313</v>
      </c>
      <c r="CQ24" s="229" t="s">
        <v>313</v>
      </c>
      <c r="CR24" s="229" t="s">
        <v>313</v>
      </c>
      <c r="CS24" s="229">
        <v>23</v>
      </c>
      <c r="CT24" s="229">
        <v>299</v>
      </c>
      <c r="CU24" s="229">
        <v>238</v>
      </c>
      <c r="CV24" s="229">
        <v>2408</v>
      </c>
      <c r="CW24" s="229">
        <v>2968</v>
      </c>
      <c r="CX24" s="229" t="s">
        <v>313</v>
      </c>
      <c r="CY24" s="229" t="s">
        <v>313</v>
      </c>
      <c r="CZ24" s="229" t="s">
        <v>313</v>
      </c>
      <c r="DA24" s="229" t="s">
        <v>313</v>
      </c>
      <c r="DB24" s="229" t="s">
        <v>313</v>
      </c>
      <c r="DC24" s="229">
        <v>71</v>
      </c>
      <c r="DD24" s="229">
        <v>52</v>
      </c>
      <c r="DE24" s="229">
        <v>62</v>
      </c>
      <c r="DF24" s="229">
        <v>2034</v>
      </c>
      <c r="DG24" s="229">
        <v>2219</v>
      </c>
      <c r="DH24" s="229" t="s">
        <v>313</v>
      </c>
      <c r="DI24" s="229" t="s">
        <v>313</v>
      </c>
      <c r="DJ24" s="229" t="s">
        <v>313</v>
      </c>
      <c r="DK24" s="229" t="s">
        <v>313</v>
      </c>
      <c r="DL24" s="229">
        <v>1</v>
      </c>
      <c r="DM24" s="229">
        <v>36</v>
      </c>
      <c r="DN24" s="229">
        <v>59</v>
      </c>
      <c r="DO24" s="229">
        <v>121</v>
      </c>
      <c r="DP24" s="229">
        <v>2571</v>
      </c>
      <c r="DQ24" s="229">
        <v>2788</v>
      </c>
      <c r="DR24" s="229" t="s">
        <v>313</v>
      </c>
      <c r="DS24" s="229" t="s">
        <v>313</v>
      </c>
      <c r="DT24" s="229" t="s">
        <v>313</v>
      </c>
      <c r="DU24" s="229" t="s">
        <v>313</v>
      </c>
      <c r="DV24" s="229">
        <v>1</v>
      </c>
      <c r="DW24" s="229">
        <v>27</v>
      </c>
      <c r="DX24" s="229">
        <v>63</v>
      </c>
      <c r="DY24" s="229">
        <v>114</v>
      </c>
      <c r="DZ24" s="229">
        <v>1997</v>
      </c>
      <c r="EA24" s="229">
        <v>2202</v>
      </c>
      <c r="EB24" s="229" t="s">
        <v>313</v>
      </c>
      <c r="EC24" s="229" t="s">
        <v>313</v>
      </c>
      <c r="ED24" s="229">
        <v>142</v>
      </c>
      <c r="EE24" s="229">
        <v>419</v>
      </c>
      <c r="EF24" s="229">
        <v>958</v>
      </c>
      <c r="EG24" s="229">
        <v>552</v>
      </c>
      <c r="EH24" s="229">
        <v>484</v>
      </c>
      <c r="EI24" s="229">
        <v>486</v>
      </c>
      <c r="EJ24" s="229">
        <v>6213</v>
      </c>
      <c r="EK24" s="229">
        <v>9254</v>
      </c>
      <c r="EL24" s="229" t="s">
        <v>313</v>
      </c>
      <c r="EM24" s="229" t="s">
        <v>313</v>
      </c>
      <c r="EN24" s="229">
        <v>172</v>
      </c>
      <c r="EO24" s="229">
        <v>507</v>
      </c>
      <c r="EP24" s="229">
        <v>560</v>
      </c>
      <c r="EQ24" s="229">
        <v>341</v>
      </c>
      <c r="ER24" s="229">
        <v>411</v>
      </c>
      <c r="ES24" s="229">
        <v>785</v>
      </c>
      <c r="ET24" s="229">
        <v>4867</v>
      </c>
      <c r="EU24" s="229">
        <v>7643</v>
      </c>
      <c r="EV24" s="229" t="s">
        <v>313</v>
      </c>
      <c r="EW24" s="229" t="s">
        <v>313</v>
      </c>
      <c r="EX24" s="229">
        <v>249</v>
      </c>
      <c r="EY24" s="229">
        <v>431</v>
      </c>
      <c r="EZ24" s="229">
        <v>386</v>
      </c>
      <c r="FA24" s="229">
        <v>403</v>
      </c>
      <c r="FB24" s="229">
        <v>331</v>
      </c>
      <c r="FC24" s="229">
        <v>524</v>
      </c>
      <c r="FD24" s="229">
        <v>3361</v>
      </c>
      <c r="FE24" s="229">
        <v>5685</v>
      </c>
      <c r="FF24" s="229" t="s">
        <v>313</v>
      </c>
      <c r="FG24" s="229" t="s">
        <v>313</v>
      </c>
      <c r="FH24" s="229">
        <v>641</v>
      </c>
      <c r="FI24" s="229">
        <v>774</v>
      </c>
      <c r="FJ24" s="229">
        <v>687</v>
      </c>
      <c r="FK24" s="229">
        <v>828</v>
      </c>
      <c r="FL24" s="229">
        <v>339</v>
      </c>
      <c r="FM24" s="229">
        <v>687</v>
      </c>
      <c r="FN24" s="229">
        <v>5811</v>
      </c>
      <c r="FO24" s="229">
        <v>9767</v>
      </c>
      <c r="FP24" s="229" t="s">
        <v>313</v>
      </c>
      <c r="FQ24" s="229" t="s">
        <v>313</v>
      </c>
      <c r="FR24" s="229">
        <v>598</v>
      </c>
      <c r="FS24" s="229">
        <v>317</v>
      </c>
      <c r="FT24" s="229">
        <v>314</v>
      </c>
      <c r="FU24" s="229">
        <v>293</v>
      </c>
      <c r="FV24" s="229">
        <v>398</v>
      </c>
      <c r="FW24" s="229">
        <v>2323</v>
      </c>
      <c r="FX24" s="229">
        <v>3878</v>
      </c>
      <c r="FY24" s="229">
        <v>8121</v>
      </c>
      <c r="FZ24" s="229" t="s">
        <v>313</v>
      </c>
      <c r="GA24" s="229" t="s">
        <v>313</v>
      </c>
      <c r="GB24" s="229">
        <v>569</v>
      </c>
      <c r="GC24" s="229">
        <v>384</v>
      </c>
      <c r="GD24" s="229">
        <v>299</v>
      </c>
      <c r="GE24" s="229">
        <v>360</v>
      </c>
      <c r="GF24" s="229">
        <v>301</v>
      </c>
      <c r="GG24" s="229">
        <v>970</v>
      </c>
      <c r="GH24" s="229">
        <v>2507</v>
      </c>
      <c r="GI24" s="229">
        <v>5390</v>
      </c>
      <c r="GJ24" s="229" t="s">
        <v>313</v>
      </c>
      <c r="GK24" s="229" t="s">
        <v>313</v>
      </c>
      <c r="GL24" s="229">
        <v>502</v>
      </c>
      <c r="GM24" s="229">
        <v>309</v>
      </c>
      <c r="GN24" s="229">
        <v>222</v>
      </c>
      <c r="GO24" s="229">
        <v>251</v>
      </c>
      <c r="GP24" s="229">
        <v>260</v>
      </c>
      <c r="GQ24" s="229">
        <v>488</v>
      </c>
      <c r="GR24" s="229">
        <v>3032</v>
      </c>
      <c r="GS24" s="229">
        <v>5064</v>
      </c>
      <c r="GT24" s="229">
        <v>0</v>
      </c>
      <c r="GU24" s="229">
        <v>0</v>
      </c>
      <c r="GV24" s="229">
        <v>616</v>
      </c>
      <c r="GW24" s="229">
        <v>726</v>
      </c>
      <c r="GX24" s="229">
        <v>450</v>
      </c>
      <c r="GY24" s="229">
        <v>311</v>
      </c>
      <c r="GZ24" s="229">
        <v>326</v>
      </c>
      <c r="HA24" s="229">
        <v>551</v>
      </c>
      <c r="HB24" s="229">
        <v>4453</v>
      </c>
      <c r="HC24" s="229">
        <v>7433</v>
      </c>
      <c r="HD24" s="229">
        <v>0</v>
      </c>
      <c r="HE24" s="229">
        <v>0</v>
      </c>
      <c r="HF24" s="229">
        <v>597</v>
      </c>
      <c r="HG24" s="229">
        <v>569</v>
      </c>
      <c r="HH24" s="229">
        <v>460</v>
      </c>
      <c r="HI24" s="229">
        <v>337</v>
      </c>
      <c r="HJ24" s="229">
        <v>285</v>
      </c>
      <c r="HK24" s="229">
        <v>377</v>
      </c>
      <c r="HL24" s="229">
        <v>3236</v>
      </c>
      <c r="HM24" s="229">
        <v>5861</v>
      </c>
      <c r="HN24" s="229" t="s">
        <v>313</v>
      </c>
      <c r="HO24" s="229" t="s">
        <v>313</v>
      </c>
      <c r="HP24" s="229">
        <v>648</v>
      </c>
      <c r="HQ24" s="229">
        <v>1578</v>
      </c>
      <c r="HR24" s="229">
        <v>646</v>
      </c>
      <c r="HS24" s="229">
        <v>417</v>
      </c>
      <c r="HT24" s="229">
        <v>435</v>
      </c>
      <c r="HU24" s="229">
        <v>368</v>
      </c>
      <c r="HV24" s="229">
        <v>2096</v>
      </c>
      <c r="HW24" s="229">
        <v>6188</v>
      </c>
      <c r="HX24" s="229">
        <v>0</v>
      </c>
      <c r="HY24" s="229">
        <v>0</v>
      </c>
      <c r="HZ24" s="229">
        <v>583</v>
      </c>
      <c r="IA24" s="229">
        <v>518</v>
      </c>
      <c r="IB24" s="229">
        <v>434</v>
      </c>
      <c r="IC24" s="229">
        <v>315</v>
      </c>
      <c r="ID24" s="229">
        <v>317</v>
      </c>
      <c r="IE24" s="229">
        <v>292</v>
      </c>
      <c r="IF24" s="229">
        <v>1709</v>
      </c>
      <c r="IG24" s="229">
        <v>4168</v>
      </c>
      <c r="IH24" s="229" t="s">
        <v>313</v>
      </c>
      <c r="II24" s="229" t="s">
        <v>313</v>
      </c>
      <c r="IJ24" s="229">
        <v>723</v>
      </c>
      <c r="IK24" s="229">
        <v>871</v>
      </c>
      <c r="IL24" s="229">
        <v>834</v>
      </c>
      <c r="IM24" s="229">
        <v>437</v>
      </c>
      <c r="IN24" s="229">
        <v>430</v>
      </c>
      <c r="IO24" s="229">
        <v>530</v>
      </c>
      <c r="IP24" s="229">
        <v>2350</v>
      </c>
      <c r="IQ24" s="229">
        <v>6175</v>
      </c>
      <c r="IR24" s="229">
        <v>0</v>
      </c>
      <c r="IS24" s="229">
        <v>0</v>
      </c>
      <c r="IT24" s="229">
        <v>944</v>
      </c>
      <c r="IU24" s="229">
        <v>857</v>
      </c>
      <c r="IV24" s="229">
        <v>470</v>
      </c>
      <c r="IW24" s="229">
        <v>542</v>
      </c>
      <c r="IX24" s="229">
        <v>629</v>
      </c>
      <c r="IY24" s="229">
        <v>1386</v>
      </c>
      <c r="IZ24" s="229">
        <v>8413</v>
      </c>
      <c r="JA24" s="229">
        <v>13241</v>
      </c>
      <c r="JB24" s="229">
        <v>0</v>
      </c>
      <c r="JC24" s="229">
        <v>0</v>
      </c>
      <c r="JD24" s="229">
        <v>1598</v>
      </c>
      <c r="JE24" s="229">
        <v>3450</v>
      </c>
      <c r="JF24" s="229">
        <v>2368</v>
      </c>
      <c r="JG24" s="229">
        <v>1424</v>
      </c>
      <c r="JH24" s="229">
        <v>1253</v>
      </c>
      <c r="JI24" s="229">
        <v>2497</v>
      </c>
      <c r="JJ24" s="229">
        <v>4364</v>
      </c>
      <c r="JK24" s="229">
        <v>16954</v>
      </c>
      <c r="JL24" s="229"/>
      <c r="JM24" s="229">
        <v>0</v>
      </c>
      <c r="JN24" s="229">
        <v>1079</v>
      </c>
      <c r="JO24" s="229">
        <v>2113</v>
      </c>
      <c r="JP24" s="229">
        <v>1043</v>
      </c>
      <c r="JQ24" s="229">
        <v>11554</v>
      </c>
      <c r="JR24" s="229">
        <v>1083</v>
      </c>
      <c r="JS24" s="229">
        <v>1674</v>
      </c>
      <c r="JT24" s="229">
        <v>5700</v>
      </c>
      <c r="JU24" s="229">
        <v>24246</v>
      </c>
      <c r="JV24" s="229" t="s">
        <v>313</v>
      </c>
      <c r="JW24" s="229" t="s">
        <v>313</v>
      </c>
      <c r="JX24" s="229">
        <v>1161</v>
      </c>
      <c r="JY24" s="229">
        <v>2902</v>
      </c>
      <c r="JZ24" s="229">
        <v>1900</v>
      </c>
      <c r="KA24" s="229">
        <v>1427</v>
      </c>
      <c r="KB24" s="229">
        <v>1515</v>
      </c>
      <c r="KC24" s="229">
        <v>1333</v>
      </c>
      <c r="KD24" s="229">
        <v>6473</v>
      </c>
      <c r="KE24" s="229">
        <v>16711</v>
      </c>
      <c r="KF24" s="229">
        <v>0</v>
      </c>
      <c r="KG24" s="229">
        <v>0</v>
      </c>
      <c r="KH24" s="229">
        <v>445</v>
      </c>
      <c r="KI24" s="229">
        <v>602</v>
      </c>
      <c r="KJ24" s="229">
        <v>844</v>
      </c>
      <c r="KK24" s="229">
        <v>667</v>
      </c>
      <c r="KL24" s="229">
        <v>1024</v>
      </c>
      <c r="KM24" s="229">
        <v>1107</v>
      </c>
      <c r="KN24" s="229">
        <v>4152</v>
      </c>
      <c r="KO24" s="229">
        <v>8841</v>
      </c>
      <c r="KP24" s="229">
        <v>0</v>
      </c>
      <c r="KQ24" s="229">
        <v>0</v>
      </c>
      <c r="KR24" s="229">
        <v>358</v>
      </c>
      <c r="KS24" s="229">
        <v>1543</v>
      </c>
      <c r="KT24" s="229">
        <v>1106</v>
      </c>
      <c r="KU24" s="229">
        <v>1206</v>
      </c>
      <c r="KV24" s="229">
        <v>1088</v>
      </c>
      <c r="KW24" s="229">
        <v>1059</v>
      </c>
      <c r="KX24" s="229">
        <v>6313</v>
      </c>
      <c r="KY24" s="229">
        <v>12673</v>
      </c>
      <c r="KZ24" s="229">
        <v>0</v>
      </c>
      <c r="LA24" s="229">
        <v>0</v>
      </c>
      <c r="LB24" s="229">
        <v>422</v>
      </c>
      <c r="LC24" s="229">
        <v>799</v>
      </c>
      <c r="LD24" s="229">
        <v>663</v>
      </c>
      <c r="LE24" s="229">
        <v>1049</v>
      </c>
      <c r="LF24" s="229">
        <v>564</v>
      </c>
      <c r="LG24" s="229">
        <v>1016</v>
      </c>
      <c r="LH24" s="229">
        <v>3755</v>
      </c>
      <c r="LI24" s="229">
        <v>8268</v>
      </c>
    </row>
    <row r="25" spans="1:321">
      <c r="A25" s="38" t="s">
        <v>708</v>
      </c>
      <c r="B25" s="229" t="s">
        <v>313</v>
      </c>
      <c r="C25" s="229" t="s">
        <v>313</v>
      </c>
      <c r="D25" s="229">
        <v>28292</v>
      </c>
      <c r="E25" s="229">
        <v>9196</v>
      </c>
      <c r="F25" s="229">
        <v>10136</v>
      </c>
      <c r="G25" s="229">
        <v>6232</v>
      </c>
      <c r="H25" s="229">
        <v>5462</v>
      </c>
      <c r="I25" s="229">
        <v>2489</v>
      </c>
      <c r="J25" s="229">
        <v>18639</v>
      </c>
      <c r="K25" s="229">
        <v>80446</v>
      </c>
      <c r="L25" s="229" t="s">
        <v>313</v>
      </c>
      <c r="M25" s="229" t="s">
        <v>313</v>
      </c>
      <c r="N25" s="229">
        <v>26703</v>
      </c>
      <c r="O25" s="229">
        <v>8336</v>
      </c>
      <c r="P25" s="229">
        <v>7492</v>
      </c>
      <c r="Q25" s="229">
        <v>3612</v>
      </c>
      <c r="R25" s="229">
        <v>3570</v>
      </c>
      <c r="S25" s="229">
        <v>4871</v>
      </c>
      <c r="T25" s="229">
        <v>15677</v>
      </c>
      <c r="U25" s="229">
        <v>70261</v>
      </c>
      <c r="V25" s="229" t="s">
        <v>313</v>
      </c>
      <c r="W25" s="229" t="s">
        <v>313</v>
      </c>
      <c r="X25" s="229">
        <v>20519</v>
      </c>
      <c r="Y25" s="229">
        <v>6858</v>
      </c>
      <c r="Z25" s="229">
        <v>7228</v>
      </c>
      <c r="AA25" s="229">
        <v>3392</v>
      </c>
      <c r="AB25" s="229">
        <v>9863</v>
      </c>
      <c r="AC25" s="229">
        <v>4521</v>
      </c>
      <c r="AD25" s="229">
        <v>13881</v>
      </c>
      <c r="AE25" s="229">
        <v>66262</v>
      </c>
      <c r="AF25" s="229" t="s">
        <v>313</v>
      </c>
      <c r="AG25" s="229" t="s">
        <v>313</v>
      </c>
      <c r="AH25" s="229">
        <v>16450</v>
      </c>
      <c r="AI25" s="229">
        <v>6351</v>
      </c>
      <c r="AJ25" s="229">
        <v>8786</v>
      </c>
      <c r="AK25" s="229">
        <v>8294</v>
      </c>
      <c r="AL25" s="229">
        <v>2185</v>
      </c>
      <c r="AM25" s="229">
        <v>3661</v>
      </c>
      <c r="AN25" s="229">
        <v>11732</v>
      </c>
      <c r="AO25" s="229">
        <v>57459</v>
      </c>
      <c r="AP25" s="229" t="s">
        <v>313</v>
      </c>
      <c r="AQ25" s="229" t="s">
        <v>313</v>
      </c>
      <c r="AR25" s="229">
        <v>22513</v>
      </c>
      <c r="AS25" s="229">
        <v>9332</v>
      </c>
      <c r="AT25" s="229">
        <v>9480</v>
      </c>
      <c r="AU25" s="229">
        <v>8847</v>
      </c>
      <c r="AV25" s="229">
        <v>2221</v>
      </c>
      <c r="AW25" s="229">
        <v>1843</v>
      </c>
      <c r="AX25" s="229">
        <v>12341</v>
      </c>
      <c r="AY25" s="229">
        <v>66577</v>
      </c>
      <c r="AZ25" s="229" t="s">
        <v>313</v>
      </c>
      <c r="BA25" s="229" t="s">
        <v>313</v>
      </c>
      <c r="BB25" s="229">
        <v>18079</v>
      </c>
      <c r="BC25" s="229">
        <v>9479</v>
      </c>
      <c r="BD25" s="229">
        <v>4596</v>
      </c>
      <c r="BE25" s="229">
        <v>5085</v>
      </c>
      <c r="BF25" s="229">
        <v>3412</v>
      </c>
      <c r="BG25" s="229">
        <v>2852</v>
      </c>
      <c r="BH25" s="229">
        <v>17227</v>
      </c>
      <c r="BI25" s="229">
        <v>60730</v>
      </c>
      <c r="BJ25" s="229" t="s">
        <v>313</v>
      </c>
      <c r="BK25" s="229" t="s">
        <v>313</v>
      </c>
      <c r="BL25" s="229">
        <v>18202</v>
      </c>
      <c r="BM25" s="229">
        <v>11800</v>
      </c>
      <c r="BN25" s="229">
        <v>4701</v>
      </c>
      <c r="BO25" s="229">
        <v>7980</v>
      </c>
      <c r="BP25" s="229">
        <v>2906</v>
      </c>
      <c r="BQ25" s="229">
        <v>2094</v>
      </c>
      <c r="BR25" s="229">
        <v>11075</v>
      </c>
      <c r="BS25" s="229">
        <v>58758</v>
      </c>
      <c r="BT25" s="229" t="s">
        <v>313</v>
      </c>
      <c r="BU25" s="229" t="s">
        <v>313</v>
      </c>
      <c r="BV25" s="229">
        <v>22165</v>
      </c>
      <c r="BW25" s="229">
        <v>10410</v>
      </c>
      <c r="BX25" s="229">
        <v>10226</v>
      </c>
      <c r="BY25" s="229">
        <v>3935</v>
      </c>
      <c r="BZ25" s="229">
        <v>4805</v>
      </c>
      <c r="CA25" s="229">
        <v>3683</v>
      </c>
      <c r="CB25" s="229">
        <v>20950</v>
      </c>
      <c r="CC25" s="229">
        <v>76174</v>
      </c>
      <c r="CD25" s="229" t="s">
        <v>313</v>
      </c>
      <c r="CE25" s="229" t="s">
        <v>313</v>
      </c>
      <c r="CF25" s="229">
        <v>80426</v>
      </c>
      <c r="CG25" s="229">
        <v>12661</v>
      </c>
      <c r="CH25" s="229">
        <v>8305</v>
      </c>
      <c r="CI25" s="229">
        <v>4681</v>
      </c>
      <c r="CJ25" s="229">
        <v>4473</v>
      </c>
      <c r="CK25" s="229">
        <v>3975</v>
      </c>
      <c r="CL25" s="229">
        <v>12176</v>
      </c>
      <c r="CM25" s="229">
        <v>126697</v>
      </c>
      <c r="CN25" s="229" t="s">
        <v>313</v>
      </c>
      <c r="CO25" s="229" t="s">
        <v>313</v>
      </c>
      <c r="CP25" s="229">
        <v>81822</v>
      </c>
      <c r="CQ25" s="229">
        <v>10413</v>
      </c>
      <c r="CR25" s="229">
        <v>8314</v>
      </c>
      <c r="CS25" s="229">
        <v>8874</v>
      </c>
      <c r="CT25" s="229">
        <v>4913</v>
      </c>
      <c r="CU25" s="229">
        <v>3773</v>
      </c>
      <c r="CV25" s="229">
        <v>11724</v>
      </c>
      <c r="CW25" s="229">
        <v>129833</v>
      </c>
      <c r="CX25" s="229" t="s">
        <v>313</v>
      </c>
      <c r="CY25" s="229" t="s">
        <v>313</v>
      </c>
      <c r="CZ25" s="229">
        <v>81069</v>
      </c>
      <c r="DA25" s="229">
        <v>9462</v>
      </c>
      <c r="DB25" s="229">
        <v>7807</v>
      </c>
      <c r="DC25" s="229">
        <v>4095</v>
      </c>
      <c r="DD25" s="229">
        <v>7058</v>
      </c>
      <c r="DE25" s="229">
        <v>13913</v>
      </c>
      <c r="DF25" s="229">
        <v>15443</v>
      </c>
      <c r="DG25" s="229">
        <v>138847</v>
      </c>
      <c r="DH25" s="229" t="s">
        <v>313</v>
      </c>
      <c r="DI25" s="229" t="s">
        <v>313</v>
      </c>
      <c r="DJ25" s="229">
        <v>81208</v>
      </c>
      <c r="DK25" s="229">
        <v>8214</v>
      </c>
      <c r="DL25" s="229">
        <v>6798</v>
      </c>
      <c r="DM25" s="229">
        <v>3694</v>
      </c>
      <c r="DN25" s="229">
        <v>5326</v>
      </c>
      <c r="DO25" s="229">
        <v>8834</v>
      </c>
      <c r="DP25" s="229">
        <v>12490</v>
      </c>
      <c r="DQ25" s="229">
        <v>126564</v>
      </c>
      <c r="DR25" s="229" t="s">
        <v>313</v>
      </c>
      <c r="DS25" s="229" t="s">
        <v>313</v>
      </c>
      <c r="DT25" s="229">
        <v>21397</v>
      </c>
      <c r="DU25" s="229">
        <v>9543</v>
      </c>
      <c r="DV25" s="229">
        <v>10836</v>
      </c>
      <c r="DW25" s="229">
        <v>3995</v>
      </c>
      <c r="DX25" s="229">
        <v>3989</v>
      </c>
      <c r="DY25" s="229">
        <v>5186</v>
      </c>
      <c r="DZ25" s="229">
        <v>17502</v>
      </c>
      <c r="EA25" s="229">
        <v>72448</v>
      </c>
      <c r="EB25" s="229" t="s">
        <v>313</v>
      </c>
      <c r="EC25" s="229" t="s">
        <v>313</v>
      </c>
      <c r="ED25" s="229">
        <v>76763</v>
      </c>
      <c r="EE25" s="229">
        <v>17971</v>
      </c>
      <c r="EF25" s="229">
        <v>8524</v>
      </c>
      <c r="EG25" s="229">
        <v>8752</v>
      </c>
      <c r="EH25" s="229">
        <v>3830</v>
      </c>
      <c r="EI25" s="229">
        <v>3226</v>
      </c>
      <c r="EJ25" s="229">
        <v>20072</v>
      </c>
      <c r="EK25" s="229">
        <v>139138</v>
      </c>
      <c r="EL25" s="229" t="s">
        <v>313</v>
      </c>
      <c r="EM25" s="229" t="s">
        <v>313</v>
      </c>
      <c r="EN25" s="229">
        <v>11574</v>
      </c>
      <c r="EO25" s="229">
        <v>6344</v>
      </c>
      <c r="EP25" s="229">
        <v>5446</v>
      </c>
      <c r="EQ25" s="229">
        <v>4285</v>
      </c>
      <c r="ER25" s="229">
        <v>2904</v>
      </c>
      <c r="ES25" s="229">
        <v>4816</v>
      </c>
      <c r="ET25" s="229">
        <v>10823</v>
      </c>
      <c r="EU25" s="229">
        <v>46192</v>
      </c>
      <c r="EV25" s="229" t="s">
        <v>313</v>
      </c>
      <c r="EW25" s="229" t="s">
        <v>313</v>
      </c>
      <c r="EX25" s="229">
        <v>11406</v>
      </c>
      <c r="EY25" s="229">
        <v>5659</v>
      </c>
      <c r="EZ25" s="229">
        <v>4471</v>
      </c>
      <c r="FA25" s="229">
        <v>2913</v>
      </c>
      <c r="FB25" s="229">
        <v>1995</v>
      </c>
      <c r="FC25" s="229">
        <v>4941</v>
      </c>
      <c r="FD25" s="229">
        <v>18626</v>
      </c>
      <c r="FE25" s="229">
        <v>50011</v>
      </c>
      <c r="FF25" s="229" t="s">
        <v>313</v>
      </c>
      <c r="FG25" s="229" t="s">
        <v>313</v>
      </c>
      <c r="FH25" s="229">
        <v>14230</v>
      </c>
      <c r="FI25" s="229">
        <v>8613</v>
      </c>
      <c r="FJ25" s="229">
        <v>8012</v>
      </c>
      <c r="FK25" s="229">
        <v>5707</v>
      </c>
      <c r="FL25" s="229">
        <v>2520</v>
      </c>
      <c r="FM25" s="229">
        <v>2805</v>
      </c>
      <c r="FN25" s="229">
        <v>15586</v>
      </c>
      <c r="FO25" s="229">
        <v>57473</v>
      </c>
      <c r="FP25" s="229" t="s">
        <v>313</v>
      </c>
      <c r="FQ25" s="229" t="s">
        <v>313</v>
      </c>
      <c r="FR25" s="229">
        <v>9886</v>
      </c>
      <c r="FS25" s="229">
        <v>5455</v>
      </c>
      <c r="FT25" s="229">
        <v>6986</v>
      </c>
      <c r="FU25" s="229">
        <v>3666</v>
      </c>
      <c r="FV25" s="229">
        <v>12652</v>
      </c>
      <c r="FW25" s="229">
        <v>4792</v>
      </c>
      <c r="FX25" s="229">
        <v>20220</v>
      </c>
      <c r="FY25" s="229">
        <v>63657</v>
      </c>
      <c r="FZ25" s="229" t="s">
        <v>313</v>
      </c>
      <c r="GA25" s="229" t="s">
        <v>313</v>
      </c>
      <c r="GB25" s="229">
        <v>11108</v>
      </c>
      <c r="GC25" s="229">
        <v>6245</v>
      </c>
      <c r="GD25" s="229">
        <v>4902</v>
      </c>
      <c r="GE25" s="229">
        <v>3069</v>
      </c>
      <c r="GF25" s="229">
        <v>2072</v>
      </c>
      <c r="GG25" s="229">
        <v>7661</v>
      </c>
      <c r="GH25" s="229">
        <v>13276</v>
      </c>
      <c r="GI25" s="229">
        <v>48333</v>
      </c>
      <c r="GJ25" s="229" t="s">
        <v>313</v>
      </c>
      <c r="GK25" s="229" t="s">
        <v>313</v>
      </c>
      <c r="GL25" s="229">
        <v>12129</v>
      </c>
      <c r="GM25" s="229">
        <v>6554</v>
      </c>
      <c r="GN25" s="229">
        <v>4996</v>
      </c>
      <c r="GO25" s="229">
        <v>2813</v>
      </c>
      <c r="GP25" s="229">
        <v>2812</v>
      </c>
      <c r="GQ25" s="229">
        <v>9377</v>
      </c>
      <c r="GR25" s="229">
        <v>16168</v>
      </c>
      <c r="GS25" s="229">
        <v>54849</v>
      </c>
      <c r="GT25" s="229">
        <v>0</v>
      </c>
      <c r="GU25" s="229">
        <v>0</v>
      </c>
      <c r="GV25" s="229">
        <v>13097</v>
      </c>
      <c r="GW25" s="229">
        <v>7375</v>
      </c>
      <c r="GX25" s="229">
        <v>7812</v>
      </c>
      <c r="GY25" s="229">
        <v>4794</v>
      </c>
      <c r="GZ25" s="229">
        <v>3135</v>
      </c>
      <c r="HA25" s="229">
        <v>7382</v>
      </c>
      <c r="HB25" s="229">
        <v>12648</v>
      </c>
      <c r="HC25" s="229">
        <v>56243</v>
      </c>
      <c r="HD25" s="229">
        <v>0</v>
      </c>
      <c r="HE25" s="229">
        <v>0</v>
      </c>
      <c r="HF25" s="229">
        <v>12177</v>
      </c>
      <c r="HG25" s="229">
        <v>7088</v>
      </c>
      <c r="HH25" s="229">
        <v>6556</v>
      </c>
      <c r="HI25" s="229">
        <v>5475</v>
      </c>
      <c r="HJ25" s="229">
        <v>3005</v>
      </c>
      <c r="HK25" s="229">
        <v>17547</v>
      </c>
      <c r="HL25" s="229">
        <v>16251</v>
      </c>
      <c r="HM25" s="229">
        <v>68099</v>
      </c>
      <c r="HN25" s="229" t="s">
        <v>313</v>
      </c>
      <c r="HO25" s="229" t="s">
        <v>313</v>
      </c>
      <c r="HP25" s="229">
        <v>15770</v>
      </c>
      <c r="HQ25" s="229">
        <v>7546</v>
      </c>
      <c r="HR25" s="229">
        <v>6476</v>
      </c>
      <c r="HS25" s="229">
        <v>4126</v>
      </c>
      <c r="HT25" s="229">
        <v>2825</v>
      </c>
      <c r="HU25" s="229">
        <v>11038</v>
      </c>
      <c r="HV25" s="229">
        <v>16125</v>
      </c>
      <c r="HW25" s="229">
        <v>63906</v>
      </c>
      <c r="HX25" s="229">
        <v>0</v>
      </c>
      <c r="HY25" s="229">
        <v>0</v>
      </c>
      <c r="HZ25" s="229">
        <v>20202</v>
      </c>
      <c r="IA25" s="229">
        <v>7202</v>
      </c>
      <c r="IB25" s="229">
        <v>6197</v>
      </c>
      <c r="IC25" s="229">
        <v>3778</v>
      </c>
      <c r="ID25" s="229">
        <v>2983</v>
      </c>
      <c r="IE25" s="229">
        <v>7086</v>
      </c>
      <c r="IF25" s="229">
        <v>41382</v>
      </c>
      <c r="IG25" s="229">
        <v>88830</v>
      </c>
      <c r="IH25" s="229" t="s">
        <v>313</v>
      </c>
      <c r="II25" s="229" t="s">
        <v>313</v>
      </c>
      <c r="IJ25" s="229">
        <v>28931</v>
      </c>
      <c r="IK25" s="229">
        <v>8400</v>
      </c>
      <c r="IL25" s="229">
        <v>7460</v>
      </c>
      <c r="IM25" s="229">
        <v>4549</v>
      </c>
      <c r="IN25" s="229">
        <v>4102</v>
      </c>
      <c r="IO25" s="229">
        <v>7726</v>
      </c>
      <c r="IP25" s="229">
        <v>16714</v>
      </c>
      <c r="IQ25" s="229">
        <v>77882</v>
      </c>
      <c r="IR25" s="229">
        <v>0</v>
      </c>
      <c r="IS25" s="229">
        <v>0</v>
      </c>
      <c r="IT25" s="229">
        <v>113033</v>
      </c>
      <c r="IU25" s="229">
        <v>14000</v>
      </c>
      <c r="IV25" s="229">
        <v>9275</v>
      </c>
      <c r="IW25" s="229">
        <v>11545</v>
      </c>
      <c r="IX25" s="229">
        <v>4614</v>
      </c>
      <c r="IY25" s="229">
        <v>7708</v>
      </c>
      <c r="IZ25" s="229">
        <v>17534</v>
      </c>
      <c r="JA25" s="229">
        <v>177709</v>
      </c>
      <c r="JB25" s="229">
        <v>0</v>
      </c>
      <c r="JC25" s="229">
        <v>0</v>
      </c>
      <c r="JD25" s="229">
        <v>16667</v>
      </c>
      <c r="JE25" s="229">
        <v>6936</v>
      </c>
      <c r="JF25" s="229">
        <v>6902</v>
      </c>
      <c r="JG25" s="229">
        <v>4759</v>
      </c>
      <c r="JH25" s="229">
        <v>4336</v>
      </c>
      <c r="JI25" s="229">
        <v>9340</v>
      </c>
      <c r="JJ25" s="229">
        <v>15194</v>
      </c>
      <c r="JK25" s="229">
        <v>64134</v>
      </c>
      <c r="JL25" s="229">
        <v>0</v>
      </c>
      <c r="JM25" s="229">
        <v>0</v>
      </c>
      <c r="JN25" s="229">
        <v>21249</v>
      </c>
      <c r="JO25" s="229">
        <v>7077</v>
      </c>
      <c r="JP25" s="229">
        <v>5655</v>
      </c>
      <c r="JQ25" s="229">
        <v>4150</v>
      </c>
      <c r="JR25" s="229">
        <v>3608</v>
      </c>
      <c r="JS25" s="229">
        <v>6375</v>
      </c>
      <c r="JT25" s="229">
        <v>13378</v>
      </c>
      <c r="JU25" s="229">
        <v>61492</v>
      </c>
      <c r="JV25" s="229" t="s">
        <v>313</v>
      </c>
      <c r="JW25" s="229" t="s">
        <v>313</v>
      </c>
      <c r="JX25" s="229">
        <v>26074</v>
      </c>
      <c r="JY25" s="229">
        <v>12367</v>
      </c>
      <c r="JZ25" s="229">
        <v>8608</v>
      </c>
      <c r="KA25" s="229">
        <v>6348</v>
      </c>
      <c r="KB25" s="229">
        <v>5830</v>
      </c>
      <c r="KC25" s="229">
        <v>7467</v>
      </c>
      <c r="KD25" s="229">
        <v>16002</v>
      </c>
      <c r="KE25" s="229">
        <v>82696</v>
      </c>
      <c r="KF25" s="229">
        <v>0</v>
      </c>
      <c r="KG25" s="229">
        <v>0</v>
      </c>
      <c r="KH25" s="229">
        <v>19527</v>
      </c>
      <c r="KI25" s="229">
        <v>6208</v>
      </c>
      <c r="KJ25" s="229">
        <v>8436</v>
      </c>
      <c r="KK25" s="229">
        <v>4679</v>
      </c>
      <c r="KL25" s="229">
        <v>5281</v>
      </c>
      <c r="KM25" s="229">
        <v>4243</v>
      </c>
      <c r="KN25" s="229">
        <v>14933</v>
      </c>
      <c r="KO25" s="229">
        <v>63307</v>
      </c>
      <c r="KP25" s="229">
        <v>0</v>
      </c>
      <c r="KQ25" s="229">
        <v>0</v>
      </c>
      <c r="KR25" s="229">
        <v>18470</v>
      </c>
      <c r="KS25" s="229">
        <v>7132</v>
      </c>
      <c r="KT25" s="229">
        <v>7544</v>
      </c>
      <c r="KU25" s="229">
        <v>4716</v>
      </c>
      <c r="KV25" s="229">
        <v>4052</v>
      </c>
      <c r="KW25" s="229">
        <v>3392</v>
      </c>
      <c r="KX25" s="229">
        <v>12584</v>
      </c>
      <c r="KY25" s="229">
        <v>57890</v>
      </c>
      <c r="KZ25" s="229">
        <v>0</v>
      </c>
      <c r="LA25" s="229">
        <v>0</v>
      </c>
      <c r="LB25" s="229">
        <v>29169</v>
      </c>
      <c r="LC25" s="229">
        <v>13034</v>
      </c>
      <c r="LD25" s="229">
        <v>10109</v>
      </c>
      <c r="LE25" s="229">
        <v>6926</v>
      </c>
      <c r="LF25" s="229">
        <v>4805</v>
      </c>
      <c r="LG25" s="229">
        <v>4964</v>
      </c>
      <c r="LH25" s="229">
        <v>15797</v>
      </c>
      <c r="LI25" s="229">
        <v>84804</v>
      </c>
    </row>
    <row r="26" spans="1:321">
      <c r="A26" s="38" t="s">
        <v>698</v>
      </c>
      <c r="B26" s="229" t="s">
        <v>313</v>
      </c>
      <c r="C26" s="229" t="s">
        <v>313</v>
      </c>
      <c r="D26" s="229">
        <v>848</v>
      </c>
      <c r="E26" s="229">
        <v>23180</v>
      </c>
      <c r="F26" s="229">
        <v>15479</v>
      </c>
      <c r="G26" s="229">
        <v>9178</v>
      </c>
      <c r="H26" s="229">
        <v>8110</v>
      </c>
      <c r="I26" s="229">
        <v>4638</v>
      </c>
      <c r="J26" s="229">
        <v>72717</v>
      </c>
      <c r="K26" s="229">
        <v>134150</v>
      </c>
      <c r="L26" s="229" t="s">
        <v>313</v>
      </c>
      <c r="M26" s="229" t="s">
        <v>313</v>
      </c>
      <c r="N26" s="229">
        <v>946</v>
      </c>
      <c r="O26" s="229">
        <v>22444</v>
      </c>
      <c r="P26" s="229">
        <v>10464</v>
      </c>
      <c r="Q26" s="229">
        <v>7319</v>
      </c>
      <c r="R26" s="229">
        <v>8051</v>
      </c>
      <c r="S26" s="229">
        <v>8303</v>
      </c>
      <c r="T26" s="229">
        <v>28103</v>
      </c>
      <c r="U26" s="229">
        <v>85630</v>
      </c>
      <c r="V26" s="229" t="s">
        <v>313</v>
      </c>
      <c r="W26" s="229" t="s">
        <v>313</v>
      </c>
      <c r="X26" s="229">
        <v>1032</v>
      </c>
      <c r="Y26" s="229">
        <v>18512</v>
      </c>
      <c r="Z26" s="229">
        <v>11330</v>
      </c>
      <c r="AA26" s="229">
        <v>6923</v>
      </c>
      <c r="AB26" s="229">
        <v>4331</v>
      </c>
      <c r="AC26" s="229">
        <v>7557</v>
      </c>
      <c r="AD26" s="229">
        <v>25721</v>
      </c>
      <c r="AE26" s="229">
        <v>75406</v>
      </c>
      <c r="AF26" s="229" t="s">
        <v>313</v>
      </c>
      <c r="AG26" s="229" t="s">
        <v>313</v>
      </c>
      <c r="AH26" s="229">
        <v>1147</v>
      </c>
      <c r="AI26" s="229">
        <v>14480</v>
      </c>
      <c r="AJ26" s="229">
        <v>8067</v>
      </c>
      <c r="AK26" s="229">
        <v>5395</v>
      </c>
      <c r="AL26" s="229">
        <v>5496</v>
      </c>
      <c r="AM26" s="229">
        <v>5552</v>
      </c>
      <c r="AN26" s="229">
        <v>25408</v>
      </c>
      <c r="AO26" s="229">
        <v>65545</v>
      </c>
      <c r="AP26" s="229" t="s">
        <v>313</v>
      </c>
      <c r="AQ26" s="229" t="s">
        <v>313</v>
      </c>
      <c r="AR26" s="229">
        <v>921</v>
      </c>
      <c r="AS26" s="229">
        <v>19433</v>
      </c>
      <c r="AT26" s="229">
        <v>13816</v>
      </c>
      <c r="AU26" s="229">
        <v>11170</v>
      </c>
      <c r="AV26" s="229">
        <v>3921</v>
      </c>
      <c r="AW26" s="229">
        <v>3915</v>
      </c>
      <c r="AX26" s="229">
        <v>45810</v>
      </c>
      <c r="AY26" s="229">
        <v>98986</v>
      </c>
      <c r="AZ26" s="229" t="s">
        <v>313</v>
      </c>
      <c r="BA26" s="229" t="s">
        <v>313</v>
      </c>
      <c r="BB26" s="229">
        <v>850</v>
      </c>
      <c r="BC26" s="229">
        <v>19629</v>
      </c>
      <c r="BD26" s="229">
        <v>6337</v>
      </c>
      <c r="BE26" s="229">
        <v>7522</v>
      </c>
      <c r="BF26" s="229">
        <v>6492</v>
      </c>
      <c r="BG26" s="229">
        <v>9400</v>
      </c>
      <c r="BH26" s="229">
        <v>30474</v>
      </c>
      <c r="BI26" s="229">
        <v>80704</v>
      </c>
      <c r="BJ26" s="229" t="s">
        <v>313</v>
      </c>
      <c r="BK26" s="229" t="s">
        <v>313</v>
      </c>
      <c r="BL26" s="229">
        <v>1138</v>
      </c>
      <c r="BM26" s="229">
        <v>18494</v>
      </c>
      <c r="BN26" s="229">
        <v>9374</v>
      </c>
      <c r="BO26" s="229">
        <v>8103</v>
      </c>
      <c r="BP26" s="229">
        <v>6515</v>
      </c>
      <c r="BQ26" s="229">
        <v>3745</v>
      </c>
      <c r="BR26" s="229">
        <v>26871</v>
      </c>
      <c r="BS26" s="229">
        <v>74240</v>
      </c>
      <c r="BT26" s="229" t="s">
        <v>313</v>
      </c>
      <c r="BU26" s="229" t="s">
        <v>313</v>
      </c>
      <c r="BV26" s="229" t="s">
        <v>313</v>
      </c>
      <c r="BW26" s="229">
        <v>12524</v>
      </c>
      <c r="BX26" s="229">
        <v>5868</v>
      </c>
      <c r="BY26" s="229">
        <v>5814</v>
      </c>
      <c r="BZ26" s="229">
        <v>8886</v>
      </c>
      <c r="CA26" s="229">
        <v>5080</v>
      </c>
      <c r="CB26" s="229">
        <v>25567</v>
      </c>
      <c r="CC26" s="229">
        <v>63739</v>
      </c>
      <c r="CD26" s="229" t="s">
        <v>313</v>
      </c>
      <c r="CE26" s="229" t="s">
        <v>313</v>
      </c>
      <c r="CF26" s="229" t="s">
        <v>313</v>
      </c>
      <c r="CG26" s="229">
        <v>20413</v>
      </c>
      <c r="CH26" s="229">
        <v>8417</v>
      </c>
      <c r="CI26" s="229">
        <v>6939</v>
      </c>
      <c r="CJ26" s="229">
        <v>7436</v>
      </c>
      <c r="CK26" s="229">
        <v>6013</v>
      </c>
      <c r="CL26" s="229">
        <v>23727</v>
      </c>
      <c r="CM26" s="229">
        <v>72945</v>
      </c>
      <c r="CN26" s="229" t="s">
        <v>313</v>
      </c>
      <c r="CO26" s="229" t="s">
        <v>313</v>
      </c>
      <c r="CP26" s="229" t="s">
        <v>313</v>
      </c>
      <c r="CQ26" s="229">
        <v>18302</v>
      </c>
      <c r="CR26" s="229">
        <v>8859</v>
      </c>
      <c r="CS26" s="229">
        <v>17120</v>
      </c>
      <c r="CT26" s="229">
        <v>9662</v>
      </c>
      <c r="CU26" s="229">
        <v>6505</v>
      </c>
      <c r="CV26" s="229">
        <v>19842</v>
      </c>
      <c r="CW26" s="229">
        <v>80290</v>
      </c>
      <c r="CX26" s="229" t="s">
        <v>313</v>
      </c>
      <c r="CY26" s="229" t="s">
        <v>313</v>
      </c>
      <c r="CZ26" s="229">
        <v>1130</v>
      </c>
      <c r="DA26" s="229">
        <v>18554</v>
      </c>
      <c r="DB26" s="229">
        <v>8981</v>
      </c>
      <c r="DC26" s="229">
        <v>7471</v>
      </c>
      <c r="DD26" s="229">
        <v>10121</v>
      </c>
      <c r="DE26" s="229">
        <v>6577</v>
      </c>
      <c r="DF26" s="229">
        <v>14876</v>
      </c>
      <c r="DG26" s="229">
        <v>67710</v>
      </c>
      <c r="DH26" s="229" t="s">
        <v>313</v>
      </c>
      <c r="DI26" s="229" t="s">
        <v>313</v>
      </c>
      <c r="DJ26" s="229" t="s">
        <v>313</v>
      </c>
      <c r="DK26" s="229">
        <v>16818</v>
      </c>
      <c r="DL26" s="229">
        <v>7342</v>
      </c>
      <c r="DM26" s="229">
        <v>4527</v>
      </c>
      <c r="DN26" s="229">
        <v>6595</v>
      </c>
      <c r="DO26" s="229">
        <v>9376</v>
      </c>
      <c r="DP26" s="229">
        <v>15241</v>
      </c>
      <c r="DQ26" s="229">
        <v>59899</v>
      </c>
      <c r="DR26" s="229" t="s">
        <v>313</v>
      </c>
      <c r="DS26" s="229" t="s">
        <v>313</v>
      </c>
      <c r="DT26" s="229" t="s">
        <v>313</v>
      </c>
      <c r="DU26" s="229">
        <v>27737</v>
      </c>
      <c r="DV26" s="229">
        <v>11090</v>
      </c>
      <c r="DW26" s="229">
        <v>5152</v>
      </c>
      <c r="DX26" s="229">
        <v>8433</v>
      </c>
      <c r="DY26" s="229">
        <v>6966</v>
      </c>
      <c r="DZ26" s="229">
        <v>18579</v>
      </c>
      <c r="EA26" s="229">
        <v>77957</v>
      </c>
      <c r="EB26" s="229" t="s">
        <v>313</v>
      </c>
      <c r="EC26" s="229" t="s">
        <v>313</v>
      </c>
      <c r="ED26" s="229">
        <v>1132</v>
      </c>
      <c r="EE26" s="229">
        <v>30333</v>
      </c>
      <c r="EF26" s="229">
        <v>7960</v>
      </c>
      <c r="EG26" s="229">
        <v>6520</v>
      </c>
      <c r="EH26" s="229">
        <v>7603</v>
      </c>
      <c r="EI26" s="229">
        <v>4787</v>
      </c>
      <c r="EJ26" s="229">
        <v>31799</v>
      </c>
      <c r="EK26" s="229">
        <v>90134</v>
      </c>
      <c r="EL26" s="229" t="s">
        <v>313</v>
      </c>
      <c r="EM26" s="229" t="s">
        <v>313</v>
      </c>
      <c r="EN26" s="229">
        <v>1160</v>
      </c>
      <c r="EO26" s="229">
        <v>13896</v>
      </c>
      <c r="EP26" s="229">
        <v>7195</v>
      </c>
      <c r="EQ26" s="229">
        <v>10080</v>
      </c>
      <c r="ER26" s="229">
        <v>5157</v>
      </c>
      <c r="ES26" s="229">
        <v>14652</v>
      </c>
      <c r="ET26" s="229">
        <v>17766</v>
      </c>
      <c r="EU26" s="229">
        <v>69906</v>
      </c>
      <c r="EV26" s="229" t="s">
        <v>313</v>
      </c>
      <c r="EW26" s="229" t="s">
        <v>313</v>
      </c>
      <c r="EX26" s="229">
        <v>1028</v>
      </c>
      <c r="EY26" s="229">
        <v>10633</v>
      </c>
      <c r="EZ26" s="229">
        <v>5394</v>
      </c>
      <c r="FA26" s="229">
        <v>5346</v>
      </c>
      <c r="FB26" s="229">
        <v>3106</v>
      </c>
      <c r="FC26" s="229">
        <v>5134</v>
      </c>
      <c r="FD26" s="229">
        <v>15655</v>
      </c>
      <c r="FE26" s="229">
        <v>46296</v>
      </c>
      <c r="FF26" s="229" t="s">
        <v>313</v>
      </c>
      <c r="FG26" s="229" t="s">
        <v>313</v>
      </c>
      <c r="FH26" s="229">
        <v>1689</v>
      </c>
      <c r="FI26" s="229">
        <v>20348</v>
      </c>
      <c r="FJ26" s="229">
        <v>9556</v>
      </c>
      <c r="FK26" s="229">
        <v>7793</v>
      </c>
      <c r="FL26" s="229">
        <v>3256</v>
      </c>
      <c r="FM26" s="229">
        <v>3623</v>
      </c>
      <c r="FN26" s="229">
        <v>43772</v>
      </c>
      <c r="FO26" s="229">
        <v>90037</v>
      </c>
      <c r="FP26" s="229" t="s">
        <v>313</v>
      </c>
      <c r="FQ26" s="229" t="s">
        <v>313</v>
      </c>
      <c r="FR26" s="229">
        <v>1489</v>
      </c>
      <c r="FS26" s="229">
        <v>13389</v>
      </c>
      <c r="FT26" s="229">
        <v>7536</v>
      </c>
      <c r="FU26" s="229">
        <v>4883</v>
      </c>
      <c r="FV26" s="229">
        <v>8525</v>
      </c>
      <c r="FW26" s="229">
        <v>5818</v>
      </c>
      <c r="FX26" s="229">
        <v>15267</v>
      </c>
      <c r="FY26" s="229">
        <v>56907</v>
      </c>
      <c r="FZ26" s="229" t="s">
        <v>313</v>
      </c>
      <c r="GA26" s="229" t="s">
        <v>313</v>
      </c>
      <c r="GB26" s="229">
        <v>1384</v>
      </c>
      <c r="GC26" s="229">
        <v>14692</v>
      </c>
      <c r="GD26" s="229">
        <v>5916</v>
      </c>
      <c r="GE26" s="229">
        <v>5196</v>
      </c>
      <c r="GF26" s="229">
        <v>3550</v>
      </c>
      <c r="GG26" s="229">
        <v>14738</v>
      </c>
      <c r="GH26" s="229">
        <v>37847</v>
      </c>
      <c r="GI26" s="229">
        <v>83323</v>
      </c>
      <c r="GJ26" s="229" t="s">
        <v>313</v>
      </c>
      <c r="GK26" s="229" t="s">
        <v>313</v>
      </c>
      <c r="GL26" s="229">
        <v>1673</v>
      </c>
      <c r="GM26" s="229">
        <v>15585</v>
      </c>
      <c r="GN26" s="229">
        <v>6786</v>
      </c>
      <c r="GO26" s="229">
        <v>4895</v>
      </c>
      <c r="GP26" s="229">
        <v>3186</v>
      </c>
      <c r="GQ26" s="229">
        <v>4818</v>
      </c>
      <c r="GR26" s="229">
        <v>15916</v>
      </c>
      <c r="GS26" s="229">
        <v>52859</v>
      </c>
      <c r="GT26" s="229">
        <v>0</v>
      </c>
      <c r="GU26" s="229">
        <v>0</v>
      </c>
      <c r="GV26" s="229">
        <v>1886</v>
      </c>
      <c r="GW26" s="229">
        <v>22409</v>
      </c>
      <c r="GX26" s="229">
        <v>9510</v>
      </c>
      <c r="GY26" s="229">
        <v>5880</v>
      </c>
      <c r="GZ26" s="229">
        <v>3817</v>
      </c>
      <c r="HA26" s="229">
        <v>16095</v>
      </c>
      <c r="HB26" s="229">
        <v>19317</v>
      </c>
      <c r="HC26" s="229">
        <v>78914</v>
      </c>
      <c r="HD26" s="229">
        <v>0</v>
      </c>
      <c r="HE26" s="229">
        <v>0</v>
      </c>
      <c r="HF26" s="229">
        <v>1627</v>
      </c>
      <c r="HG26" s="229">
        <v>24199</v>
      </c>
      <c r="HH26" s="229">
        <v>11100</v>
      </c>
      <c r="HI26" s="229">
        <v>7740</v>
      </c>
      <c r="HJ26" s="229">
        <v>4334</v>
      </c>
      <c r="HK26" s="229">
        <v>10437</v>
      </c>
      <c r="HL26" s="229">
        <v>20600</v>
      </c>
      <c r="HM26" s="229">
        <v>80037</v>
      </c>
      <c r="HN26" s="229" t="s">
        <v>313</v>
      </c>
      <c r="HO26" s="229" t="s">
        <v>313</v>
      </c>
      <c r="HP26" s="229">
        <v>2228</v>
      </c>
      <c r="HQ26" s="229">
        <v>28099</v>
      </c>
      <c r="HR26" s="229">
        <v>10149</v>
      </c>
      <c r="HS26" s="229">
        <v>7551</v>
      </c>
      <c r="HT26" s="229">
        <v>5572</v>
      </c>
      <c r="HU26" s="229">
        <v>9964</v>
      </c>
      <c r="HV26" s="229">
        <v>14848</v>
      </c>
      <c r="HW26" s="229">
        <v>78411</v>
      </c>
      <c r="HX26" s="229">
        <v>0</v>
      </c>
      <c r="HY26" s="229">
        <v>0</v>
      </c>
      <c r="HZ26" s="229">
        <v>1945</v>
      </c>
      <c r="IA26" s="229">
        <v>21936</v>
      </c>
      <c r="IB26" s="229">
        <v>9877</v>
      </c>
      <c r="IC26" s="229">
        <v>6434</v>
      </c>
      <c r="ID26" s="229">
        <v>5486</v>
      </c>
      <c r="IE26" s="229">
        <v>11912</v>
      </c>
      <c r="IF26" s="229">
        <v>28757</v>
      </c>
      <c r="IG26" s="229">
        <v>86347</v>
      </c>
      <c r="IH26" s="229" t="s">
        <v>313</v>
      </c>
      <c r="II26" s="229" t="s">
        <v>313</v>
      </c>
      <c r="IJ26" s="229">
        <v>2327</v>
      </c>
      <c r="IK26" s="229">
        <v>33929</v>
      </c>
      <c r="IL26" s="229">
        <v>12259</v>
      </c>
      <c r="IM26" s="229">
        <v>7331</v>
      </c>
      <c r="IN26" s="229">
        <v>6721</v>
      </c>
      <c r="IO26" s="229">
        <v>28326</v>
      </c>
      <c r="IP26" s="229">
        <v>18438</v>
      </c>
      <c r="IQ26" s="229">
        <v>109331</v>
      </c>
      <c r="IR26" s="229">
        <v>0</v>
      </c>
      <c r="IS26" s="229">
        <v>0</v>
      </c>
      <c r="IT26" s="229">
        <v>2876</v>
      </c>
      <c r="IU26" s="229">
        <v>45393</v>
      </c>
      <c r="IV26" s="229">
        <v>12924</v>
      </c>
      <c r="IW26" s="229">
        <v>9551</v>
      </c>
      <c r="IX26" s="229">
        <v>8149</v>
      </c>
      <c r="IY26" s="229">
        <v>9684</v>
      </c>
      <c r="IZ26" s="229">
        <v>25841</v>
      </c>
      <c r="JA26" s="229">
        <v>114418</v>
      </c>
      <c r="JB26" s="229">
        <v>0</v>
      </c>
      <c r="JC26" s="229">
        <v>0</v>
      </c>
      <c r="JD26" s="229">
        <v>3351</v>
      </c>
      <c r="JE26" s="229">
        <v>45048</v>
      </c>
      <c r="JF26" s="229">
        <v>15938</v>
      </c>
      <c r="JG26" s="229">
        <v>12295</v>
      </c>
      <c r="JH26" s="229">
        <v>10046</v>
      </c>
      <c r="JI26" s="229">
        <v>17253</v>
      </c>
      <c r="JJ26" s="229">
        <v>25366</v>
      </c>
      <c r="JK26" s="229">
        <v>129297</v>
      </c>
      <c r="JL26" s="229">
        <v>0</v>
      </c>
      <c r="JM26" s="229">
        <v>0</v>
      </c>
      <c r="JN26" s="229">
        <v>3027</v>
      </c>
      <c r="JO26" s="229">
        <v>33618</v>
      </c>
      <c r="JP26" s="229">
        <v>13819</v>
      </c>
      <c r="JQ26" s="229">
        <v>8152</v>
      </c>
      <c r="JR26" s="229">
        <v>7277</v>
      </c>
      <c r="JS26" s="229">
        <v>11366</v>
      </c>
      <c r="JT26" s="229">
        <v>37065</v>
      </c>
      <c r="JU26" s="229">
        <v>114324</v>
      </c>
      <c r="JV26" s="229" t="s">
        <v>313</v>
      </c>
      <c r="JW26" s="229" t="s">
        <v>313</v>
      </c>
      <c r="JX26" s="229">
        <v>2628</v>
      </c>
      <c r="JY26" s="229">
        <v>46858</v>
      </c>
      <c r="JZ26" s="229">
        <v>17193</v>
      </c>
      <c r="KA26" s="229">
        <v>17067</v>
      </c>
      <c r="KB26" s="229">
        <v>9816</v>
      </c>
      <c r="KC26" s="229">
        <v>8665</v>
      </c>
      <c r="KD26" s="229">
        <v>24595</v>
      </c>
      <c r="KE26" s="229">
        <v>126822</v>
      </c>
      <c r="KF26" s="229">
        <v>0</v>
      </c>
      <c r="KG26" s="229">
        <v>0</v>
      </c>
      <c r="KH26" s="229">
        <v>3595</v>
      </c>
      <c r="KI26" s="229">
        <v>13582</v>
      </c>
      <c r="KJ26" s="229">
        <v>10250</v>
      </c>
      <c r="KK26" s="229">
        <v>9935</v>
      </c>
      <c r="KL26" s="229">
        <v>8314</v>
      </c>
      <c r="KM26" s="229">
        <v>6513</v>
      </c>
      <c r="KN26" s="229">
        <v>21544</v>
      </c>
      <c r="KO26" s="229">
        <v>73733</v>
      </c>
      <c r="KP26" s="229">
        <v>0</v>
      </c>
      <c r="KQ26" s="229">
        <v>0</v>
      </c>
      <c r="KR26" s="229">
        <v>1132</v>
      </c>
      <c r="KS26" s="229">
        <v>45390</v>
      </c>
      <c r="KT26" s="229">
        <v>14542</v>
      </c>
      <c r="KU26" s="229">
        <v>9001</v>
      </c>
      <c r="KV26" s="229">
        <v>7425</v>
      </c>
      <c r="KW26" s="229">
        <v>7931</v>
      </c>
      <c r="KX26" s="229">
        <v>19661</v>
      </c>
      <c r="KY26" s="229">
        <v>105082</v>
      </c>
      <c r="KZ26" s="229">
        <v>0</v>
      </c>
      <c r="LA26" s="229">
        <v>0</v>
      </c>
      <c r="LB26" s="229">
        <v>12117</v>
      </c>
      <c r="LC26" s="229">
        <v>28198</v>
      </c>
      <c r="LD26" s="229">
        <v>16178</v>
      </c>
      <c r="LE26" s="229">
        <v>11176</v>
      </c>
      <c r="LF26" s="229">
        <v>7860</v>
      </c>
      <c r="LG26" s="229">
        <v>8480</v>
      </c>
      <c r="LH26" s="229">
        <v>20596</v>
      </c>
      <c r="LI26" s="229">
        <v>104605</v>
      </c>
    </row>
    <row r="27" spans="1:321">
      <c r="A27" s="38" t="s">
        <v>709</v>
      </c>
      <c r="B27" s="229" t="s">
        <v>313</v>
      </c>
      <c r="C27" s="229" t="s">
        <v>313</v>
      </c>
      <c r="D27" s="229" t="s">
        <v>313</v>
      </c>
      <c r="E27" s="229">
        <v>1200</v>
      </c>
      <c r="F27" s="229">
        <v>19194</v>
      </c>
      <c r="G27" s="229">
        <v>8125</v>
      </c>
      <c r="H27" s="229">
        <v>7988</v>
      </c>
      <c r="I27" s="229">
        <v>4612</v>
      </c>
      <c r="J27" s="229">
        <v>31162</v>
      </c>
      <c r="K27" s="229">
        <v>72281</v>
      </c>
      <c r="L27" s="229" t="s">
        <v>313</v>
      </c>
      <c r="M27" s="229" t="s">
        <v>313</v>
      </c>
      <c r="N27" s="229" t="s">
        <v>313</v>
      </c>
      <c r="O27" s="229">
        <v>862</v>
      </c>
      <c r="P27" s="229">
        <v>15935</v>
      </c>
      <c r="Q27" s="229">
        <v>6931</v>
      </c>
      <c r="R27" s="229">
        <v>9913</v>
      </c>
      <c r="S27" s="229">
        <v>8592</v>
      </c>
      <c r="T27" s="229">
        <v>29970</v>
      </c>
      <c r="U27" s="229">
        <v>72203</v>
      </c>
      <c r="V27" s="229" t="s">
        <v>313</v>
      </c>
      <c r="W27" s="229" t="s">
        <v>313</v>
      </c>
      <c r="X27" s="229" t="s">
        <v>313</v>
      </c>
      <c r="Y27" s="229">
        <v>1543</v>
      </c>
      <c r="Z27" s="229">
        <v>19862</v>
      </c>
      <c r="AA27" s="229">
        <v>6157</v>
      </c>
      <c r="AB27" s="229">
        <v>5268</v>
      </c>
      <c r="AC27" s="229">
        <v>8683</v>
      </c>
      <c r="AD27" s="229">
        <v>29800</v>
      </c>
      <c r="AE27" s="229">
        <v>71313</v>
      </c>
      <c r="AF27" s="229" t="s">
        <v>313</v>
      </c>
      <c r="AG27" s="229" t="s">
        <v>313</v>
      </c>
      <c r="AH27" s="229" t="s">
        <v>313</v>
      </c>
      <c r="AI27" s="229">
        <v>1186</v>
      </c>
      <c r="AJ27" s="229">
        <v>12195</v>
      </c>
      <c r="AK27" s="229">
        <v>5106</v>
      </c>
      <c r="AL27" s="229">
        <v>4448</v>
      </c>
      <c r="AM27" s="229">
        <v>5335</v>
      </c>
      <c r="AN27" s="229">
        <v>29197</v>
      </c>
      <c r="AO27" s="229">
        <v>57467</v>
      </c>
      <c r="AP27" s="229" t="s">
        <v>313</v>
      </c>
      <c r="AQ27" s="229" t="s">
        <v>313</v>
      </c>
      <c r="AR27" s="229" t="s">
        <v>313</v>
      </c>
      <c r="AS27" s="229">
        <v>1374</v>
      </c>
      <c r="AT27" s="229">
        <v>17785</v>
      </c>
      <c r="AU27" s="229">
        <v>7771</v>
      </c>
      <c r="AV27" s="229">
        <v>4561</v>
      </c>
      <c r="AW27" s="229">
        <v>3946</v>
      </c>
      <c r="AX27" s="229">
        <v>31239</v>
      </c>
      <c r="AY27" s="229">
        <v>66676</v>
      </c>
      <c r="AZ27" s="229" t="s">
        <v>313</v>
      </c>
      <c r="BA27" s="229" t="s">
        <v>313</v>
      </c>
      <c r="BB27" s="229" t="s">
        <v>313</v>
      </c>
      <c r="BC27" s="229">
        <v>544</v>
      </c>
      <c r="BD27" s="229">
        <v>12600</v>
      </c>
      <c r="BE27" s="229">
        <v>6448</v>
      </c>
      <c r="BF27" s="229">
        <v>5780</v>
      </c>
      <c r="BG27" s="229">
        <v>20766</v>
      </c>
      <c r="BH27" s="229">
        <v>51049</v>
      </c>
      <c r="BI27" s="229">
        <v>97187</v>
      </c>
      <c r="BJ27" s="229" t="s">
        <v>313</v>
      </c>
      <c r="BK27" s="229" t="s">
        <v>313</v>
      </c>
      <c r="BL27" s="229" t="s">
        <v>313</v>
      </c>
      <c r="BM27" s="229">
        <v>1100</v>
      </c>
      <c r="BN27" s="229">
        <v>25622</v>
      </c>
      <c r="BO27" s="229">
        <v>9313</v>
      </c>
      <c r="BP27" s="229">
        <v>8082</v>
      </c>
      <c r="BQ27" s="229">
        <v>32695</v>
      </c>
      <c r="BR27" s="229">
        <v>42812</v>
      </c>
      <c r="BS27" s="229">
        <v>119624</v>
      </c>
      <c r="BT27" s="229" t="s">
        <v>313</v>
      </c>
      <c r="BU27" s="229" t="s">
        <v>313</v>
      </c>
      <c r="BV27" s="229" t="s">
        <v>313</v>
      </c>
      <c r="BW27" s="229" t="s">
        <v>313</v>
      </c>
      <c r="BX27" s="229">
        <v>12258</v>
      </c>
      <c r="BY27" s="229">
        <v>4900</v>
      </c>
      <c r="BZ27" s="229">
        <v>9474</v>
      </c>
      <c r="CA27" s="229">
        <v>6799</v>
      </c>
      <c r="CB27" s="229">
        <v>23866</v>
      </c>
      <c r="CC27" s="229">
        <v>57297</v>
      </c>
      <c r="CD27" s="229" t="s">
        <v>313</v>
      </c>
      <c r="CE27" s="229" t="s">
        <v>313</v>
      </c>
      <c r="CF27" s="229" t="s">
        <v>313</v>
      </c>
      <c r="CG27" s="229" t="s">
        <v>313</v>
      </c>
      <c r="CH27" s="229">
        <v>16493</v>
      </c>
      <c r="CI27" s="229">
        <v>5224</v>
      </c>
      <c r="CJ27" s="229">
        <v>7694</v>
      </c>
      <c r="CK27" s="229">
        <v>6448</v>
      </c>
      <c r="CL27" s="229">
        <v>35092</v>
      </c>
      <c r="CM27" s="229">
        <v>70951</v>
      </c>
      <c r="CN27" s="229" t="s">
        <v>313</v>
      </c>
      <c r="CO27" s="229" t="s">
        <v>313</v>
      </c>
      <c r="CP27" s="229" t="s">
        <v>313</v>
      </c>
      <c r="CQ27" s="229" t="s">
        <v>313</v>
      </c>
      <c r="CR27" s="229">
        <v>16273</v>
      </c>
      <c r="CS27" s="229">
        <v>18942</v>
      </c>
      <c r="CT27" s="229">
        <v>11552</v>
      </c>
      <c r="CU27" s="229">
        <v>7529</v>
      </c>
      <c r="CV27" s="229">
        <v>18620</v>
      </c>
      <c r="CW27" s="229">
        <v>72916</v>
      </c>
      <c r="CX27" s="229" t="s">
        <v>313</v>
      </c>
      <c r="CY27" s="229" t="s">
        <v>313</v>
      </c>
      <c r="CZ27" s="229" t="s">
        <v>313</v>
      </c>
      <c r="DA27" s="229">
        <v>718</v>
      </c>
      <c r="DB27" s="229">
        <v>20200</v>
      </c>
      <c r="DC27" s="229">
        <v>5020</v>
      </c>
      <c r="DD27" s="229">
        <v>10374</v>
      </c>
      <c r="DE27" s="229">
        <v>73058</v>
      </c>
      <c r="DF27" s="229">
        <v>19637</v>
      </c>
      <c r="DG27" s="229">
        <v>129007</v>
      </c>
      <c r="DH27" s="229" t="s">
        <v>313</v>
      </c>
      <c r="DI27" s="229" t="s">
        <v>313</v>
      </c>
      <c r="DJ27" s="229" t="s">
        <v>313</v>
      </c>
      <c r="DK27" s="229" t="s">
        <v>313</v>
      </c>
      <c r="DL27" s="229">
        <v>16029</v>
      </c>
      <c r="DM27" s="229">
        <v>4517</v>
      </c>
      <c r="DN27" s="229">
        <v>7517</v>
      </c>
      <c r="DO27" s="229">
        <v>11044</v>
      </c>
      <c r="DP27" s="229">
        <v>17118</v>
      </c>
      <c r="DQ27" s="229">
        <v>56225</v>
      </c>
      <c r="DR27" s="229" t="s">
        <v>313</v>
      </c>
      <c r="DS27" s="229" t="s">
        <v>313</v>
      </c>
      <c r="DT27" s="229" t="s">
        <v>313</v>
      </c>
      <c r="DU27" s="229" t="s">
        <v>313</v>
      </c>
      <c r="DV27" s="229">
        <v>26585</v>
      </c>
      <c r="DW27" s="229">
        <v>5872</v>
      </c>
      <c r="DX27" s="229">
        <v>7544</v>
      </c>
      <c r="DY27" s="229">
        <v>9804</v>
      </c>
      <c r="DZ27" s="229">
        <v>21699</v>
      </c>
      <c r="EA27" s="229">
        <v>71504</v>
      </c>
      <c r="EB27" s="229" t="s">
        <v>313</v>
      </c>
      <c r="EC27" s="229" t="s">
        <v>313</v>
      </c>
      <c r="ED27" s="229" t="s">
        <v>313</v>
      </c>
      <c r="EE27" s="229">
        <v>891</v>
      </c>
      <c r="EF27" s="229">
        <v>21362</v>
      </c>
      <c r="EG27" s="229">
        <v>7433</v>
      </c>
      <c r="EH27" s="229">
        <v>9086</v>
      </c>
      <c r="EI27" s="229">
        <v>7732</v>
      </c>
      <c r="EJ27" s="229">
        <v>49144</v>
      </c>
      <c r="EK27" s="229">
        <v>95648</v>
      </c>
      <c r="EL27" s="229" t="s">
        <v>313</v>
      </c>
      <c r="EM27" s="229" t="s">
        <v>313</v>
      </c>
      <c r="EN27" s="229" t="s">
        <v>313</v>
      </c>
      <c r="EO27" s="229">
        <v>755</v>
      </c>
      <c r="EP27" s="229">
        <v>17983</v>
      </c>
      <c r="EQ27" s="229">
        <v>8022</v>
      </c>
      <c r="ER27" s="229">
        <v>6534</v>
      </c>
      <c r="ES27" s="229">
        <v>6666</v>
      </c>
      <c r="ET27" s="229">
        <v>56559</v>
      </c>
      <c r="EU27" s="229">
        <v>96519</v>
      </c>
      <c r="EV27" s="229" t="s">
        <v>313</v>
      </c>
      <c r="EW27" s="229" t="s">
        <v>313</v>
      </c>
      <c r="EX27" s="229" t="s">
        <v>313</v>
      </c>
      <c r="EY27" s="229">
        <v>793</v>
      </c>
      <c r="EZ27" s="229">
        <v>10737</v>
      </c>
      <c r="FA27" s="229">
        <v>2732</v>
      </c>
      <c r="FB27" s="229">
        <v>3808</v>
      </c>
      <c r="FC27" s="229">
        <v>5085</v>
      </c>
      <c r="FD27" s="229">
        <v>18657</v>
      </c>
      <c r="FE27" s="229">
        <v>41812</v>
      </c>
      <c r="FF27" s="229" t="s">
        <v>313</v>
      </c>
      <c r="FG27" s="229" t="s">
        <v>313</v>
      </c>
      <c r="FH27" s="229" t="s">
        <v>313</v>
      </c>
      <c r="FI27" s="229">
        <v>967</v>
      </c>
      <c r="FJ27" s="229">
        <v>22919</v>
      </c>
      <c r="FK27" s="229">
        <v>5231</v>
      </c>
      <c r="FL27" s="229">
        <v>5965</v>
      </c>
      <c r="FM27" s="229">
        <v>3365</v>
      </c>
      <c r="FN27" s="229">
        <v>16038</v>
      </c>
      <c r="FO27" s="229">
        <v>54485</v>
      </c>
      <c r="FP27" s="229" t="s">
        <v>313</v>
      </c>
      <c r="FQ27" s="229" t="s">
        <v>313</v>
      </c>
      <c r="FR27" s="229" t="s">
        <v>313</v>
      </c>
      <c r="FS27" s="229">
        <v>704</v>
      </c>
      <c r="FT27" s="229">
        <v>13349</v>
      </c>
      <c r="FU27" s="229">
        <v>4907</v>
      </c>
      <c r="FV27" s="229">
        <v>10093</v>
      </c>
      <c r="FW27" s="229">
        <v>5036</v>
      </c>
      <c r="FX27" s="229">
        <v>15668</v>
      </c>
      <c r="FY27" s="229">
        <v>49757</v>
      </c>
      <c r="FZ27" s="229" t="s">
        <v>313</v>
      </c>
      <c r="GA27" s="229" t="s">
        <v>313</v>
      </c>
      <c r="GB27" s="229" t="s">
        <v>313</v>
      </c>
      <c r="GC27" s="229">
        <v>625</v>
      </c>
      <c r="GD27" s="229">
        <v>13212</v>
      </c>
      <c r="GE27" s="229">
        <v>4906</v>
      </c>
      <c r="GF27" s="229">
        <v>5988</v>
      </c>
      <c r="GG27" s="229">
        <v>6928</v>
      </c>
      <c r="GH27" s="229">
        <v>18634</v>
      </c>
      <c r="GI27" s="229">
        <v>50293</v>
      </c>
      <c r="GJ27" s="229" t="s">
        <v>313</v>
      </c>
      <c r="GK27" s="229" t="s">
        <v>313</v>
      </c>
      <c r="GL27" s="229" t="s">
        <v>313</v>
      </c>
      <c r="GM27" s="229">
        <v>975</v>
      </c>
      <c r="GN27" s="229">
        <v>15914</v>
      </c>
      <c r="GO27" s="229">
        <v>4947</v>
      </c>
      <c r="GP27" s="229">
        <v>3615</v>
      </c>
      <c r="GQ27" s="229">
        <v>8046</v>
      </c>
      <c r="GR27" s="229">
        <v>15452</v>
      </c>
      <c r="GS27" s="229">
        <v>48949</v>
      </c>
      <c r="GT27" s="229">
        <v>0</v>
      </c>
      <c r="GU27" s="229">
        <v>0</v>
      </c>
      <c r="GV27" s="229">
        <v>0</v>
      </c>
      <c r="GW27" s="229">
        <v>777</v>
      </c>
      <c r="GX27" s="229">
        <v>22091</v>
      </c>
      <c r="GY27" s="229">
        <v>16036</v>
      </c>
      <c r="GZ27" s="229">
        <v>4885</v>
      </c>
      <c r="HA27" s="229">
        <v>8974</v>
      </c>
      <c r="HB27" s="229">
        <v>15521</v>
      </c>
      <c r="HC27" s="229">
        <v>68284</v>
      </c>
      <c r="HD27" s="229">
        <v>0</v>
      </c>
      <c r="HE27" s="229">
        <v>0</v>
      </c>
      <c r="HF27" s="229">
        <v>0</v>
      </c>
      <c r="HG27" s="229">
        <v>523</v>
      </c>
      <c r="HH27" s="229">
        <v>19420</v>
      </c>
      <c r="HI27" s="229">
        <v>5633</v>
      </c>
      <c r="HJ27" s="229">
        <v>5116</v>
      </c>
      <c r="HK27" s="229">
        <v>8443</v>
      </c>
      <c r="HL27" s="229">
        <v>19241</v>
      </c>
      <c r="HM27" s="229">
        <v>58376</v>
      </c>
      <c r="HN27" s="229" t="s">
        <v>313</v>
      </c>
      <c r="HO27" s="229" t="s">
        <v>313</v>
      </c>
      <c r="HP27" s="229" t="s">
        <v>313</v>
      </c>
      <c r="HQ27" s="229">
        <v>664</v>
      </c>
      <c r="HR27" s="229">
        <v>26536</v>
      </c>
      <c r="HS27" s="229">
        <v>7922</v>
      </c>
      <c r="HT27" s="229">
        <v>8451</v>
      </c>
      <c r="HU27" s="229">
        <v>10856</v>
      </c>
      <c r="HV27" s="229">
        <v>69641</v>
      </c>
      <c r="HW27" s="229">
        <v>124070</v>
      </c>
      <c r="HX27" s="229">
        <v>0</v>
      </c>
      <c r="HY27" s="229">
        <v>0</v>
      </c>
      <c r="HZ27" s="229">
        <v>0</v>
      </c>
      <c r="IA27" s="229">
        <v>695</v>
      </c>
      <c r="IB27" s="229">
        <v>21118</v>
      </c>
      <c r="IC27" s="229">
        <v>7552</v>
      </c>
      <c r="ID27" s="229">
        <v>6308</v>
      </c>
      <c r="IE27" s="229">
        <v>21068</v>
      </c>
      <c r="IF27" s="229">
        <v>14888</v>
      </c>
      <c r="IG27" s="229">
        <v>71629</v>
      </c>
      <c r="IH27" s="229" t="s">
        <v>313</v>
      </c>
      <c r="II27" s="229" t="s">
        <v>313</v>
      </c>
      <c r="IJ27" s="229" t="s">
        <v>313</v>
      </c>
      <c r="IK27" s="229">
        <v>850</v>
      </c>
      <c r="IL27" s="229">
        <v>39991</v>
      </c>
      <c r="IM27" s="229">
        <v>7945</v>
      </c>
      <c r="IN27" s="229">
        <v>7425</v>
      </c>
      <c r="IO27" s="229">
        <v>15864</v>
      </c>
      <c r="IP27" s="229">
        <v>17579</v>
      </c>
      <c r="IQ27" s="229">
        <v>89654</v>
      </c>
      <c r="IR27" s="229">
        <v>0</v>
      </c>
      <c r="IS27" s="229">
        <v>0</v>
      </c>
      <c r="IT27" s="229">
        <v>0</v>
      </c>
      <c r="IU27" s="229">
        <v>1259</v>
      </c>
      <c r="IV27" s="229">
        <v>33349</v>
      </c>
      <c r="IW27" s="229">
        <v>10583</v>
      </c>
      <c r="IX27" s="229">
        <v>9656</v>
      </c>
      <c r="IY27" s="229">
        <v>14629</v>
      </c>
      <c r="IZ27" s="229">
        <v>30385</v>
      </c>
      <c r="JA27" s="229">
        <v>99861</v>
      </c>
      <c r="JB27" s="229">
        <v>0</v>
      </c>
      <c r="JC27" s="229">
        <v>0</v>
      </c>
      <c r="JD27" s="229">
        <v>0</v>
      </c>
      <c r="JE27" s="229">
        <v>1466</v>
      </c>
      <c r="JF27" s="229">
        <v>65302</v>
      </c>
      <c r="JG27" s="229">
        <v>16084</v>
      </c>
      <c r="JH27" s="229">
        <v>15630</v>
      </c>
      <c r="JI27" s="229">
        <v>29028</v>
      </c>
      <c r="JJ27" s="229">
        <v>35285</v>
      </c>
      <c r="JK27" s="229">
        <v>162795</v>
      </c>
      <c r="JL27" s="229">
        <v>0</v>
      </c>
      <c r="JM27" s="229">
        <v>0</v>
      </c>
      <c r="JN27" s="229">
        <v>0</v>
      </c>
      <c r="JO27" s="229">
        <v>959</v>
      </c>
      <c r="JP27" s="229">
        <v>26833</v>
      </c>
      <c r="JQ27" s="229">
        <v>11343</v>
      </c>
      <c r="JR27" s="229">
        <v>7972</v>
      </c>
      <c r="JS27" s="229">
        <v>13457</v>
      </c>
      <c r="JT27" s="229">
        <v>26585</v>
      </c>
      <c r="JU27" s="229">
        <v>87149</v>
      </c>
      <c r="JV27" s="229" t="s">
        <v>313</v>
      </c>
      <c r="JW27" s="229" t="s">
        <v>313</v>
      </c>
      <c r="JX27" s="229" t="s">
        <v>313</v>
      </c>
      <c r="JY27" s="229">
        <v>1974</v>
      </c>
      <c r="JZ27" s="229">
        <v>43248</v>
      </c>
      <c r="KA27" s="229">
        <v>10283</v>
      </c>
      <c r="KB27" s="229">
        <v>10420</v>
      </c>
      <c r="KC27" s="229">
        <v>10098</v>
      </c>
      <c r="KD27" s="229">
        <v>25589</v>
      </c>
      <c r="KE27" s="229">
        <v>101612</v>
      </c>
      <c r="KF27" s="229">
        <v>0</v>
      </c>
      <c r="KG27" s="229">
        <v>0</v>
      </c>
      <c r="KH27" s="229">
        <v>0</v>
      </c>
      <c r="KI27" s="229">
        <v>1697</v>
      </c>
      <c r="KJ27" s="229">
        <v>31792</v>
      </c>
      <c r="KK27" s="229">
        <v>13700</v>
      </c>
      <c r="KL27" s="229">
        <v>9634</v>
      </c>
      <c r="KM27" s="229">
        <v>7610</v>
      </c>
      <c r="KN27" s="229">
        <v>19142</v>
      </c>
      <c r="KO27" s="229">
        <v>83575</v>
      </c>
      <c r="KP27" s="229">
        <v>0</v>
      </c>
      <c r="KQ27" s="229">
        <v>0</v>
      </c>
      <c r="KR27" s="229">
        <v>0</v>
      </c>
      <c r="KS27" s="229">
        <v>3075</v>
      </c>
      <c r="KT27" s="229">
        <v>66476</v>
      </c>
      <c r="KU27" s="229">
        <v>15622</v>
      </c>
      <c r="KV27" s="229">
        <v>14520</v>
      </c>
      <c r="KW27" s="229">
        <v>10503</v>
      </c>
      <c r="KX27" s="229">
        <v>25192</v>
      </c>
      <c r="KY27" s="229">
        <v>135388</v>
      </c>
      <c r="KZ27" s="229">
        <v>0</v>
      </c>
      <c r="LA27" s="229">
        <v>0</v>
      </c>
      <c r="LB27" s="229">
        <v>0</v>
      </c>
      <c r="LC27" s="229">
        <v>5627</v>
      </c>
      <c r="LD27" s="229">
        <v>85820</v>
      </c>
      <c r="LE27" s="229">
        <v>12156</v>
      </c>
      <c r="LF27" s="229">
        <v>10216</v>
      </c>
      <c r="LG27" s="229">
        <v>9966</v>
      </c>
      <c r="LH27" s="229">
        <v>23758</v>
      </c>
      <c r="LI27" s="229">
        <v>147543</v>
      </c>
    </row>
    <row r="28" spans="1:321">
      <c r="A28" s="38" t="s">
        <v>700</v>
      </c>
      <c r="B28" s="229" t="s">
        <v>313</v>
      </c>
      <c r="C28" s="229" t="s">
        <v>313</v>
      </c>
      <c r="D28" s="229" t="s">
        <v>313</v>
      </c>
      <c r="E28" s="229" t="s">
        <v>313</v>
      </c>
      <c r="F28" s="229">
        <v>38772</v>
      </c>
      <c r="G28" s="229">
        <v>50995</v>
      </c>
      <c r="H28" s="229">
        <v>36097</v>
      </c>
      <c r="I28" s="229">
        <v>29733</v>
      </c>
      <c r="J28" s="229">
        <v>113426</v>
      </c>
      <c r="K28" s="229">
        <v>269023</v>
      </c>
      <c r="L28" s="229" t="s">
        <v>313</v>
      </c>
      <c r="M28" s="229" t="s">
        <v>313</v>
      </c>
      <c r="N28" s="229" t="s">
        <v>313</v>
      </c>
      <c r="O28" s="229" t="s">
        <v>313</v>
      </c>
      <c r="P28" s="229">
        <v>1979</v>
      </c>
      <c r="Q28" s="229">
        <v>14101</v>
      </c>
      <c r="R28" s="229">
        <v>24015</v>
      </c>
      <c r="S28" s="229">
        <v>31335</v>
      </c>
      <c r="T28" s="229">
        <v>138457</v>
      </c>
      <c r="U28" s="229">
        <v>209887</v>
      </c>
      <c r="V28" s="229" t="s">
        <v>313</v>
      </c>
      <c r="W28" s="229" t="s">
        <v>313</v>
      </c>
      <c r="X28" s="229" t="s">
        <v>313</v>
      </c>
      <c r="Y28" s="229" t="s">
        <v>313</v>
      </c>
      <c r="Z28" s="229">
        <v>1809</v>
      </c>
      <c r="AA28" s="229">
        <v>29705</v>
      </c>
      <c r="AB28" s="229">
        <v>15913</v>
      </c>
      <c r="AC28" s="229">
        <v>30337</v>
      </c>
      <c r="AD28" s="229">
        <v>105463</v>
      </c>
      <c r="AE28" s="229">
        <v>183227</v>
      </c>
      <c r="AF28" s="229" t="s">
        <v>313</v>
      </c>
      <c r="AG28" s="229" t="s">
        <v>313</v>
      </c>
      <c r="AH28" s="229" t="s">
        <v>313</v>
      </c>
      <c r="AI28" s="229" t="s">
        <v>313</v>
      </c>
      <c r="AJ28" s="229">
        <v>1904</v>
      </c>
      <c r="AK28" s="229">
        <v>12049</v>
      </c>
      <c r="AL28" s="229">
        <v>13418</v>
      </c>
      <c r="AM28" s="229">
        <v>33878</v>
      </c>
      <c r="AN28" s="229">
        <v>88688</v>
      </c>
      <c r="AO28" s="229">
        <v>149937</v>
      </c>
      <c r="AP28" s="229" t="s">
        <v>313</v>
      </c>
      <c r="AQ28" s="229" t="s">
        <v>313</v>
      </c>
      <c r="AR28" s="229" t="s">
        <v>313</v>
      </c>
      <c r="AS28" s="229" t="s">
        <v>313</v>
      </c>
      <c r="AT28" s="229">
        <v>2802</v>
      </c>
      <c r="AU28" s="229">
        <v>22873</v>
      </c>
      <c r="AV28" s="229">
        <v>14105</v>
      </c>
      <c r="AW28" s="229">
        <v>16126</v>
      </c>
      <c r="AX28" s="229">
        <v>89862</v>
      </c>
      <c r="AY28" s="229">
        <v>145768</v>
      </c>
      <c r="AZ28" s="229" t="s">
        <v>313</v>
      </c>
      <c r="BA28" s="229" t="s">
        <v>313</v>
      </c>
      <c r="BB28" s="229" t="s">
        <v>313</v>
      </c>
      <c r="BC28" s="229" t="s">
        <v>313</v>
      </c>
      <c r="BD28" s="229">
        <v>1037</v>
      </c>
      <c r="BE28" s="229">
        <v>14015</v>
      </c>
      <c r="BF28" s="229">
        <v>15725</v>
      </c>
      <c r="BG28" s="229">
        <v>32548</v>
      </c>
      <c r="BH28" s="229">
        <v>115078</v>
      </c>
      <c r="BI28" s="229">
        <v>178403</v>
      </c>
      <c r="BJ28" s="229" t="s">
        <v>313</v>
      </c>
      <c r="BK28" s="229" t="s">
        <v>313</v>
      </c>
      <c r="BL28" s="229" t="s">
        <v>313</v>
      </c>
      <c r="BM28" s="229" t="s">
        <v>313</v>
      </c>
      <c r="BN28" s="229">
        <v>1050</v>
      </c>
      <c r="BO28" s="229">
        <v>17875</v>
      </c>
      <c r="BP28" s="229">
        <v>19233</v>
      </c>
      <c r="BQ28" s="229">
        <v>15930</v>
      </c>
      <c r="BR28" s="229">
        <v>123855</v>
      </c>
      <c r="BS28" s="229">
        <v>177943</v>
      </c>
      <c r="BT28" s="229" t="s">
        <v>313</v>
      </c>
      <c r="BU28" s="229" t="s">
        <v>313</v>
      </c>
      <c r="BV28" s="229" t="s">
        <v>313</v>
      </c>
      <c r="BW28" s="229" t="s">
        <v>313</v>
      </c>
      <c r="BX28" s="229" t="s">
        <v>313</v>
      </c>
      <c r="BY28" s="229">
        <v>11301</v>
      </c>
      <c r="BZ28" s="229">
        <v>13543</v>
      </c>
      <c r="CA28" s="229">
        <v>23851</v>
      </c>
      <c r="CB28" s="229">
        <v>102724</v>
      </c>
      <c r="CC28" s="229">
        <v>151419</v>
      </c>
      <c r="CD28" s="229" t="s">
        <v>313</v>
      </c>
      <c r="CE28" s="229" t="s">
        <v>313</v>
      </c>
      <c r="CF28" s="229" t="s">
        <v>313</v>
      </c>
      <c r="CG28" s="229" t="s">
        <v>313</v>
      </c>
      <c r="CH28" s="229" t="s">
        <v>313</v>
      </c>
      <c r="CI28" s="229">
        <v>14971</v>
      </c>
      <c r="CJ28" s="229">
        <v>13991</v>
      </c>
      <c r="CK28" s="229">
        <v>23249</v>
      </c>
      <c r="CL28" s="229">
        <v>97099</v>
      </c>
      <c r="CM28" s="229">
        <v>149310</v>
      </c>
      <c r="CN28" s="229" t="s">
        <v>313</v>
      </c>
      <c r="CO28" s="229" t="s">
        <v>313</v>
      </c>
      <c r="CP28" s="229" t="s">
        <v>313</v>
      </c>
      <c r="CQ28" s="229" t="s">
        <v>313</v>
      </c>
      <c r="CR28" s="229" t="s">
        <v>313</v>
      </c>
      <c r="CS28" s="229">
        <v>12277</v>
      </c>
      <c r="CT28" s="229">
        <v>14976</v>
      </c>
      <c r="CU28" s="229">
        <v>24914</v>
      </c>
      <c r="CV28" s="229">
        <v>77062</v>
      </c>
      <c r="CW28" s="229">
        <v>129229</v>
      </c>
      <c r="CX28" s="229" t="s">
        <v>313</v>
      </c>
      <c r="CY28" s="229" t="s">
        <v>313</v>
      </c>
      <c r="CZ28" s="229" t="s">
        <v>313</v>
      </c>
      <c r="DA28" s="229" t="s">
        <v>313</v>
      </c>
      <c r="DB28" s="229">
        <v>684</v>
      </c>
      <c r="DC28" s="229">
        <v>16791</v>
      </c>
      <c r="DD28" s="229">
        <v>20269</v>
      </c>
      <c r="DE28" s="229">
        <v>84581</v>
      </c>
      <c r="DF28" s="229">
        <v>88406</v>
      </c>
      <c r="DG28" s="229">
        <v>210731</v>
      </c>
      <c r="DH28" s="229" t="s">
        <v>313</v>
      </c>
      <c r="DI28" s="229" t="s">
        <v>313</v>
      </c>
      <c r="DJ28" s="229" t="s">
        <v>313</v>
      </c>
      <c r="DK28" s="229" t="s">
        <v>313</v>
      </c>
      <c r="DL28" s="229" t="s">
        <v>313</v>
      </c>
      <c r="DM28" s="229">
        <v>12209</v>
      </c>
      <c r="DN28" s="229">
        <v>16894</v>
      </c>
      <c r="DO28" s="229">
        <v>58351</v>
      </c>
      <c r="DP28" s="229">
        <v>124625</v>
      </c>
      <c r="DQ28" s="229">
        <v>212079</v>
      </c>
      <c r="DR28" s="229" t="s">
        <v>313</v>
      </c>
      <c r="DS28" s="229" t="s">
        <v>313</v>
      </c>
      <c r="DT28" s="229" t="s">
        <v>313</v>
      </c>
      <c r="DU28" s="229" t="s">
        <v>313</v>
      </c>
      <c r="DV28" s="229" t="s">
        <v>313</v>
      </c>
      <c r="DW28" s="229">
        <v>16741</v>
      </c>
      <c r="DX28" s="229">
        <v>19237</v>
      </c>
      <c r="DY28" s="229">
        <v>43153</v>
      </c>
      <c r="DZ28" s="229">
        <v>74932</v>
      </c>
      <c r="EA28" s="229">
        <v>154063</v>
      </c>
      <c r="EB28" s="229" t="s">
        <v>313</v>
      </c>
      <c r="EC28" s="229" t="s">
        <v>313</v>
      </c>
      <c r="ED28" s="229" t="s">
        <v>313</v>
      </c>
      <c r="EE28" s="229">
        <v>387</v>
      </c>
      <c r="EF28" s="229">
        <v>1115</v>
      </c>
      <c r="EG28" s="229">
        <v>21860</v>
      </c>
      <c r="EH28" s="229">
        <v>23110</v>
      </c>
      <c r="EI28" s="229">
        <v>28901</v>
      </c>
      <c r="EJ28" s="229">
        <v>93528</v>
      </c>
      <c r="EK28" s="229">
        <v>168901</v>
      </c>
      <c r="EL28" s="229" t="s">
        <v>313</v>
      </c>
      <c r="EM28" s="229" t="s">
        <v>313</v>
      </c>
      <c r="EN28" s="229" t="s">
        <v>313</v>
      </c>
      <c r="EO28" s="229">
        <v>376</v>
      </c>
      <c r="EP28" s="229">
        <v>1698</v>
      </c>
      <c r="EQ28" s="229">
        <v>17208</v>
      </c>
      <c r="ER28" s="229">
        <v>17324</v>
      </c>
      <c r="ES28" s="229">
        <v>23504</v>
      </c>
      <c r="ET28" s="229">
        <v>145229</v>
      </c>
      <c r="EU28" s="229">
        <v>205339</v>
      </c>
      <c r="EV28" s="229" t="s">
        <v>313</v>
      </c>
      <c r="EW28" s="229" t="s">
        <v>313</v>
      </c>
      <c r="EX28" s="229" t="s">
        <v>313</v>
      </c>
      <c r="EY28" s="229">
        <v>306</v>
      </c>
      <c r="EZ28" s="229">
        <v>1450</v>
      </c>
      <c r="FA28" s="229">
        <v>9533</v>
      </c>
      <c r="FB28" s="229">
        <v>9970</v>
      </c>
      <c r="FC28" s="229">
        <v>27423</v>
      </c>
      <c r="FD28" s="229">
        <v>97205</v>
      </c>
      <c r="FE28" s="229">
        <v>145887</v>
      </c>
      <c r="FF28" s="229" t="s">
        <v>313</v>
      </c>
      <c r="FG28" s="229" t="s">
        <v>313</v>
      </c>
      <c r="FH28" s="229" t="s">
        <v>313</v>
      </c>
      <c r="FI28" s="229">
        <v>298</v>
      </c>
      <c r="FJ28" s="229">
        <v>1525</v>
      </c>
      <c r="FK28" s="229">
        <v>14010</v>
      </c>
      <c r="FL28" s="229">
        <v>14135</v>
      </c>
      <c r="FM28" s="229">
        <v>15240</v>
      </c>
      <c r="FN28" s="229">
        <v>66091</v>
      </c>
      <c r="FO28" s="229">
        <v>111299</v>
      </c>
      <c r="FP28" s="229" t="s">
        <v>313</v>
      </c>
      <c r="FQ28" s="229" t="s">
        <v>313</v>
      </c>
      <c r="FR28" s="229" t="s">
        <v>313</v>
      </c>
      <c r="FS28" s="229">
        <v>229</v>
      </c>
      <c r="FT28" s="229">
        <v>1088</v>
      </c>
      <c r="FU28" s="229">
        <v>14650</v>
      </c>
      <c r="FV28" s="229">
        <v>24210</v>
      </c>
      <c r="FW28" s="229">
        <v>22023</v>
      </c>
      <c r="FX28" s="229">
        <v>66210</v>
      </c>
      <c r="FY28" s="229">
        <v>128410</v>
      </c>
      <c r="FZ28" s="229" t="s">
        <v>313</v>
      </c>
      <c r="GA28" s="229" t="s">
        <v>313</v>
      </c>
      <c r="GB28" s="229" t="s">
        <v>313</v>
      </c>
      <c r="GC28" s="229">
        <v>541</v>
      </c>
      <c r="GD28" s="229">
        <v>813</v>
      </c>
      <c r="GE28" s="229">
        <v>14168</v>
      </c>
      <c r="GF28" s="229">
        <v>12808</v>
      </c>
      <c r="GG28" s="229">
        <v>38276</v>
      </c>
      <c r="GH28" s="229">
        <v>67682</v>
      </c>
      <c r="GI28" s="229">
        <v>134288</v>
      </c>
      <c r="GJ28" s="229" t="s">
        <v>313</v>
      </c>
      <c r="GK28" s="229" t="s">
        <v>313</v>
      </c>
      <c r="GL28" s="229" t="s">
        <v>313</v>
      </c>
      <c r="GM28" s="229">
        <v>224</v>
      </c>
      <c r="GN28" s="229">
        <v>754</v>
      </c>
      <c r="GO28" s="229">
        <v>13861</v>
      </c>
      <c r="GP28" s="229">
        <v>10974</v>
      </c>
      <c r="GQ28" s="229">
        <v>34053</v>
      </c>
      <c r="GR28" s="229">
        <v>80018</v>
      </c>
      <c r="GS28" s="229">
        <v>139884</v>
      </c>
      <c r="GT28" s="229">
        <v>0</v>
      </c>
      <c r="GU28" s="229">
        <v>0</v>
      </c>
      <c r="GV28" s="229">
        <v>0</v>
      </c>
      <c r="GW28" s="229">
        <v>247</v>
      </c>
      <c r="GX28" s="229">
        <v>1078</v>
      </c>
      <c r="GY28" s="229">
        <v>16614</v>
      </c>
      <c r="GZ28" s="229">
        <v>19806</v>
      </c>
      <c r="HA28" s="229">
        <v>32762</v>
      </c>
      <c r="HB28" s="229">
        <v>62935</v>
      </c>
      <c r="HC28" s="229">
        <v>133442</v>
      </c>
      <c r="HD28" s="229">
        <v>0</v>
      </c>
      <c r="HE28" s="229">
        <v>0</v>
      </c>
      <c r="HF28" s="229">
        <v>0</v>
      </c>
      <c r="HG28" s="229">
        <v>217</v>
      </c>
      <c r="HH28" s="229">
        <v>578</v>
      </c>
      <c r="HI28" s="229">
        <v>19565</v>
      </c>
      <c r="HJ28" s="229">
        <v>20613</v>
      </c>
      <c r="HK28" s="229">
        <v>44891</v>
      </c>
      <c r="HL28" s="229">
        <v>57517</v>
      </c>
      <c r="HM28" s="229">
        <v>143381</v>
      </c>
      <c r="HN28" s="229" t="s">
        <v>313</v>
      </c>
      <c r="HO28" s="229" t="s">
        <v>313</v>
      </c>
      <c r="HP28" s="229" t="s">
        <v>313</v>
      </c>
      <c r="HQ28" s="229">
        <v>261</v>
      </c>
      <c r="HR28" s="229">
        <v>846</v>
      </c>
      <c r="HS28" s="229">
        <v>20952</v>
      </c>
      <c r="HT28" s="229">
        <v>21653</v>
      </c>
      <c r="HU28" s="229">
        <v>50066</v>
      </c>
      <c r="HV28" s="229">
        <v>63703</v>
      </c>
      <c r="HW28" s="229">
        <v>157481</v>
      </c>
      <c r="HX28" s="229">
        <v>0</v>
      </c>
      <c r="HY28" s="229">
        <v>0</v>
      </c>
      <c r="HZ28" s="229">
        <v>0</v>
      </c>
      <c r="IA28" s="229">
        <v>319</v>
      </c>
      <c r="IB28" s="229">
        <v>553</v>
      </c>
      <c r="IC28" s="229">
        <v>21238</v>
      </c>
      <c r="ID28" s="229">
        <v>21841</v>
      </c>
      <c r="IE28" s="229">
        <v>44754</v>
      </c>
      <c r="IF28" s="229">
        <v>116432</v>
      </c>
      <c r="IG28" s="229">
        <v>205137</v>
      </c>
      <c r="IH28" s="229" t="s">
        <v>313</v>
      </c>
      <c r="II28" s="229" t="s">
        <v>313</v>
      </c>
      <c r="IJ28" s="229" t="s">
        <v>313</v>
      </c>
      <c r="IK28" s="229">
        <v>281</v>
      </c>
      <c r="IL28" s="229">
        <v>1111</v>
      </c>
      <c r="IM28" s="229">
        <v>25700</v>
      </c>
      <c r="IN28" s="229">
        <v>26773</v>
      </c>
      <c r="IO28" s="229">
        <v>61843</v>
      </c>
      <c r="IP28" s="229">
        <v>81832</v>
      </c>
      <c r="IQ28" s="229">
        <v>197540</v>
      </c>
      <c r="IR28" s="229">
        <v>0</v>
      </c>
      <c r="IS28" s="229">
        <v>0</v>
      </c>
      <c r="IT28" s="229">
        <v>0</v>
      </c>
      <c r="IU28" s="229">
        <v>321</v>
      </c>
      <c r="IV28" s="229">
        <v>744</v>
      </c>
      <c r="IW28" s="229">
        <v>27238</v>
      </c>
      <c r="IX28" s="229">
        <v>34100</v>
      </c>
      <c r="IY28" s="229">
        <v>55723</v>
      </c>
      <c r="IZ28" s="229">
        <v>100962</v>
      </c>
      <c r="JA28" s="229">
        <v>219088</v>
      </c>
      <c r="JB28" s="229">
        <v>0</v>
      </c>
      <c r="JC28" s="229">
        <v>0</v>
      </c>
      <c r="JD28" s="229">
        <v>0</v>
      </c>
      <c r="JE28" s="229">
        <v>752</v>
      </c>
      <c r="JF28" s="229">
        <v>1825</v>
      </c>
      <c r="JG28" s="229">
        <v>42927</v>
      </c>
      <c r="JH28" s="229">
        <v>41888</v>
      </c>
      <c r="JI28" s="229">
        <v>60169</v>
      </c>
      <c r="JJ28" s="229">
        <v>115187</v>
      </c>
      <c r="JK28" s="229">
        <v>262748</v>
      </c>
      <c r="JL28" s="229">
        <v>0</v>
      </c>
      <c r="JM28" s="229">
        <v>0</v>
      </c>
      <c r="JN28" s="229">
        <v>0</v>
      </c>
      <c r="JO28" s="229">
        <v>423</v>
      </c>
      <c r="JP28" s="229">
        <v>1100</v>
      </c>
      <c r="JQ28" s="229">
        <v>42389</v>
      </c>
      <c r="JR28" s="229">
        <v>30356</v>
      </c>
      <c r="JS28" s="229">
        <v>64118</v>
      </c>
      <c r="JT28" s="229">
        <v>112506</v>
      </c>
      <c r="JU28" s="229">
        <v>250892</v>
      </c>
      <c r="JV28" s="229" t="s">
        <v>313</v>
      </c>
      <c r="JW28" s="229" t="s">
        <v>313</v>
      </c>
      <c r="JX28" s="229" t="s">
        <v>313</v>
      </c>
      <c r="JY28" s="229">
        <v>854</v>
      </c>
      <c r="JZ28" s="229">
        <v>1853</v>
      </c>
      <c r="KA28" s="229">
        <v>58830</v>
      </c>
      <c r="KB28" s="229">
        <v>40854</v>
      </c>
      <c r="KC28" s="229">
        <v>53693</v>
      </c>
      <c r="KD28" s="229">
        <v>115658</v>
      </c>
      <c r="KE28" s="229">
        <v>271742</v>
      </c>
      <c r="KF28" s="229">
        <v>0</v>
      </c>
      <c r="KG28" s="229">
        <v>0</v>
      </c>
      <c r="KH28" s="229">
        <v>0</v>
      </c>
      <c r="KI28" s="229">
        <v>557</v>
      </c>
      <c r="KJ28" s="229">
        <v>2685</v>
      </c>
      <c r="KK28" s="229">
        <v>47003</v>
      </c>
      <c r="KL28" s="229">
        <v>48726</v>
      </c>
      <c r="KM28" s="229">
        <v>60702</v>
      </c>
      <c r="KN28" s="229">
        <v>90925</v>
      </c>
      <c r="KO28" s="229">
        <v>250598</v>
      </c>
      <c r="KP28" s="229">
        <v>0</v>
      </c>
      <c r="KQ28" s="229">
        <v>0</v>
      </c>
      <c r="KR28" s="229">
        <v>0</v>
      </c>
      <c r="KS28" s="229">
        <v>690</v>
      </c>
      <c r="KT28" s="229">
        <v>1554</v>
      </c>
      <c r="KU28" s="229">
        <v>17109</v>
      </c>
      <c r="KV28" s="229">
        <v>18576</v>
      </c>
      <c r="KW28" s="229">
        <v>43893</v>
      </c>
      <c r="KX28" s="229">
        <v>78546</v>
      </c>
      <c r="KY28" s="229">
        <v>160368</v>
      </c>
      <c r="KZ28" s="229">
        <v>0</v>
      </c>
      <c r="LA28" s="229">
        <v>0</v>
      </c>
      <c r="LB28" s="229">
        <v>0</v>
      </c>
      <c r="LC28" s="229">
        <v>2718</v>
      </c>
      <c r="LD28" s="229">
        <v>6517</v>
      </c>
      <c r="LE28" s="229">
        <v>16443</v>
      </c>
      <c r="LF28" s="229">
        <v>26599</v>
      </c>
      <c r="LG28" s="229">
        <v>67012</v>
      </c>
      <c r="LH28" s="229">
        <v>82304</v>
      </c>
      <c r="LI28" s="229">
        <v>201593</v>
      </c>
    </row>
    <row r="29" spans="1:321">
      <c r="A29" s="38" t="s">
        <v>701</v>
      </c>
      <c r="B29" s="229" t="s">
        <v>313</v>
      </c>
      <c r="C29" s="229" t="s">
        <v>313</v>
      </c>
      <c r="D29" s="229" t="s">
        <v>313</v>
      </c>
      <c r="E29" s="229" t="s">
        <v>313</v>
      </c>
      <c r="F29" s="229" t="s">
        <v>313</v>
      </c>
      <c r="G29" s="229">
        <v>8960</v>
      </c>
      <c r="H29" s="229">
        <v>1572</v>
      </c>
      <c r="I29" s="229">
        <v>28404</v>
      </c>
      <c r="J29" s="229">
        <v>267919</v>
      </c>
      <c r="K29" s="229">
        <v>306855</v>
      </c>
      <c r="L29" s="229" t="s">
        <v>313</v>
      </c>
      <c r="M29" s="229" t="s">
        <v>313</v>
      </c>
      <c r="N29" s="229" t="s">
        <v>313</v>
      </c>
      <c r="O29" s="229" t="s">
        <v>313</v>
      </c>
      <c r="P29" s="229" t="s">
        <v>313</v>
      </c>
      <c r="Q29" s="229">
        <v>897</v>
      </c>
      <c r="R29" s="229">
        <v>13579</v>
      </c>
      <c r="S29" s="229">
        <v>13312</v>
      </c>
      <c r="T29" s="229">
        <v>228820</v>
      </c>
      <c r="U29" s="229">
        <v>256608</v>
      </c>
      <c r="V29" s="229" t="s">
        <v>313</v>
      </c>
      <c r="W29" s="229" t="s">
        <v>313</v>
      </c>
      <c r="X29" s="229" t="s">
        <v>313</v>
      </c>
      <c r="Y29" s="229" t="s">
        <v>313</v>
      </c>
      <c r="Z29" s="229" t="s">
        <v>313</v>
      </c>
      <c r="AA29" s="229">
        <v>1307</v>
      </c>
      <c r="AB29" s="229">
        <v>1719</v>
      </c>
      <c r="AC29" s="229">
        <v>3629</v>
      </c>
      <c r="AD29" s="229">
        <v>141885</v>
      </c>
      <c r="AE29" s="229">
        <v>148540</v>
      </c>
      <c r="AF29" s="229" t="s">
        <v>313</v>
      </c>
      <c r="AG29" s="229" t="s">
        <v>313</v>
      </c>
      <c r="AH29" s="229" t="s">
        <v>313</v>
      </c>
      <c r="AI29" s="229" t="s">
        <v>313</v>
      </c>
      <c r="AJ29" s="229" t="s">
        <v>313</v>
      </c>
      <c r="AK29" s="229">
        <v>782</v>
      </c>
      <c r="AL29" s="229">
        <v>1847</v>
      </c>
      <c r="AM29" s="229">
        <v>3101</v>
      </c>
      <c r="AN29" s="229">
        <v>120309</v>
      </c>
      <c r="AO29" s="229">
        <v>126039</v>
      </c>
      <c r="AP29" s="229" t="s">
        <v>313</v>
      </c>
      <c r="AQ29" s="229" t="s">
        <v>313</v>
      </c>
      <c r="AR29" s="229" t="s">
        <v>313</v>
      </c>
      <c r="AS29" s="229" t="s">
        <v>313</v>
      </c>
      <c r="AT29" s="229" t="s">
        <v>313</v>
      </c>
      <c r="AU29" s="229">
        <v>840</v>
      </c>
      <c r="AV29" s="229">
        <v>1812</v>
      </c>
      <c r="AW29" s="229">
        <v>2998</v>
      </c>
      <c r="AX29" s="229">
        <v>117342</v>
      </c>
      <c r="AY29" s="229">
        <v>122992</v>
      </c>
      <c r="AZ29" s="229" t="s">
        <v>313</v>
      </c>
      <c r="BA29" s="229" t="s">
        <v>313</v>
      </c>
      <c r="BB29" s="229" t="s">
        <v>313</v>
      </c>
      <c r="BC29" s="229" t="s">
        <v>313</v>
      </c>
      <c r="BD29" s="229" t="s">
        <v>313</v>
      </c>
      <c r="BE29" s="229">
        <v>423</v>
      </c>
      <c r="BF29" s="229">
        <v>2358</v>
      </c>
      <c r="BG29" s="229">
        <v>2961</v>
      </c>
      <c r="BH29" s="229">
        <v>111198</v>
      </c>
      <c r="BI29" s="229">
        <v>116940</v>
      </c>
      <c r="BJ29" s="229" t="s">
        <v>313</v>
      </c>
      <c r="BK29" s="229" t="s">
        <v>313</v>
      </c>
      <c r="BL29" s="229" t="s">
        <v>313</v>
      </c>
      <c r="BM29" s="229" t="s">
        <v>313</v>
      </c>
      <c r="BN29" s="229" t="s">
        <v>313</v>
      </c>
      <c r="BO29" s="229">
        <v>809</v>
      </c>
      <c r="BP29" s="229">
        <v>1776</v>
      </c>
      <c r="BQ29" s="229">
        <v>2525</v>
      </c>
      <c r="BR29" s="229">
        <v>126165</v>
      </c>
      <c r="BS29" s="229">
        <v>131275</v>
      </c>
      <c r="BT29" s="229" t="s">
        <v>313</v>
      </c>
      <c r="BU29" s="229" t="s">
        <v>313</v>
      </c>
      <c r="BV29" s="229" t="s">
        <v>313</v>
      </c>
      <c r="BW29" s="229" t="s">
        <v>313</v>
      </c>
      <c r="BX29" s="229" t="s">
        <v>313</v>
      </c>
      <c r="BY29" s="229" t="s">
        <v>313</v>
      </c>
      <c r="BZ29" s="229" t="s">
        <v>313</v>
      </c>
      <c r="CA29" s="229" t="s">
        <v>313</v>
      </c>
      <c r="CB29" s="229">
        <v>144574</v>
      </c>
      <c r="CC29" s="229">
        <v>144574</v>
      </c>
      <c r="CD29" s="229" t="s">
        <v>313</v>
      </c>
      <c r="CE29" s="229" t="s">
        <v>313</v>
      </c>
      <c r="CF29" s="229" t="s">
        <v>313</v>
      </c>
      <c r="CG29" s="229" t="s">
        <v>313</v>
      </c>
      <c r="CH29" s="229" t="s">
        <v>313</v>
      </c>
      <c r="CI29" s="229" t="s">
        <v>313</v>
      </c>
      <c r="CJ29" s="229" t="s">
        <v>313</v>
      </c>
      <c r="CK29" s="229" t="s">
        <v>313</v>
      </c>
      <c r="CL29" s="229">
        <v>83715</v>
      </c>
      <c r="CM29" s="229">
        <v>83715</v>
      </c>
      <c r="CN29" s="229" t="s">
        <v>313</v>
      </c>
      <c r="CO29" s="229" t="s">
        <v>313</v>
      </c>
      <c r="CP29" s="229" t="s">
        <v>313</v>
      </c>
      <c r="CQ29" s="229" t="s">
        <v>313</v>
      </c>
      <c r="CR29" s="229" t="s">
        <v>313</v>
      </c>
      <c r="CS29" s="229" t="s">
        <v>313</v>
      </c>
      <c r="CT29" s="229" t="s">
        <v>313</v>
      </c>
      <c r="CU29" s="229" t="s">
        <v>313</v>
      </c>
      <c r="CV29" s="229">
        <v>81219</v>
      </c>
      <c r="CW29" s="229">
        <v>81219</v>
      </c>
      <c r="CX29" s="229" t="s">
        <v>313</v>
      </c>
      <c r="CY29" s="229" t="s">
        <v>313</v>
      </c>
      <c r="CZ29" s="229" t="s">
        <v>313</v>
      </c>
      <c r="DA29" s="229" t="s">
        <v>313</v>
      </c>
      <c r="DB29" s="229" t="s">
        <v>313</v>
      </c>
      <c r="DC29" s="229">
        <v>299</v>
      </c>
      <c r="DD29" s="229">
        <v>666</v>
      </c>
      <c r="DE29" s="229">
        <v>2568</v>
      </c>
      <c r="DF29" s="229">
        <v>79935</v>
      </c>
      <c r="DG29" s="229">
        <v>83468</v>
      </c>
      <c r="DH29" s="229" t="s">
        <v>313</v>
      </c>
      <c r="DI29" s="229" t="s">
        <v>313</v>
      </c>
      <c r="DJ29" s="229" t="s">
        <v>313</v>
      </c>
      <c r="DK29" s="229" t="s">
        <v>313</v>
      </c>
      <c r="DL29" s="229" t="s">
        <v>313</v>
      </c>
      <c r="DM29" s="229" t="s">
        <v>313</v>
      </c>
      <c r="DN29" s="229" t="s">
        <v>313</v>
      </c>
      <c r="DO29" s="229" t="s">
        <v>313</v>
      </c>
      <c r="DP29" s="229">
        <v>177892</v>
      </c>
      <c r="DQ29" s="229">
        <v>177892</v>
      </c>
      <c r="DR29" s="229" t="s">
        <v>313</v>
      </c>
      <c r="DS29" s="229" t="s">
        <v>313</v>
      </c>
      <c r="DT29" s="229" t="s">
        <v>313</v>
      </c>
      <c r="DU29" s="229" t="s">
        <v>313</v>
      </c>
      <c r="DV29" s="229" t="s">
        <v>313</v>
      </c>
      <c r="DW29" s="229" t="s">
        <v>313</v>
      </c>
      <c r="DX29" s="229" t="s">
        <v>313</v>
      </c>
      <c r="DY29" s="229" t="s">
        <v>313</v>
      </c>
      <c r="DZ29" s="229">
        <v>252236</v>
      </c>
      <c r="EA29" s="229">
        <v>252236</v>
      </c>
      <c r="EB29" s="229" t="s">
        <v>313</v>
      </c>
      <c r="EC29" s="229" t="s">
        <v>313</v>
      </c>
      <c r="ED29" s="229" t="s">
        <v>313</v>
      </c>
      <c r="EE29" s="229" t="s">
        <v>313</v>
      </c>
      <c r="EF29" s="229" t="s">
        <v>313</v>
      </c>
      <c r="EG29" s="229">
        <v>460</v>
      </c>
      <c r="EH29" s="229">
        <v>499</v>
      </c>
      <c r="EI29" s="229">
        <v>2798</v>
      </c>
      <c r="EJ29" s="229">
        <v>175567</v>
      </c>
      <c r="EK29" s="229">
        <v>179324</v>
      </c>
      <c r="EL29" s="229" t="s">
        <v>313</v>
      </c>
      <c r="EM29" s="229" t="s">
        <v>313</v>
      </c>
      <c r="EN29" s="229" t="s">
        <v>313</v>
      </c>
      <c r="EO29" s="229" t="s">
        <v>313</v>
      </c>
      <c r="EP29" s="229" t="s">
        <v>313</v>
      </c>
      <c r="EQ29" s="229">
        <v>360</v>
      </c>
      <c r="ER29" s="229">
        <v>657</v>
      </c>
      <c r="ES29" s="229">
        <v>2399</v>
      </c>
      <c r="ET29" s="229">
        <v>113889</v>
      </c>
      <c r="EU29" s="229">
        <v>117305</v>
      </c>
      <c r="EV29" s="229" t="s">
        <v>313</v>
      </c>
      <c r="EW29" s="229" t="s">
        <v>313</v>
      </c>
      <c r="EX29" s="229" t="s">
        <v>313</v>
      </c>
      <c r="EY29" s="229" t="s">
        <v>313</v>
      </c>
      <c r="EZ29" s="229" t="s">
        <v>313</v>
      </c>
      <c r="FA29" s="229">
        <v>772</v>
      </c>
      <c r="FB29" s="229">
        <v>522</v>
      </c>
      <c r="FC29" s="229">
        <v>2086</v>
      </c>
      <c r="FD29" s="229">
        <v>83850</v>
      </c>
      <c r="FE29" s="229">
        <v>87230</v>
      </c>
      <c r="FF29" s="229" t="s">
        <v>313</v>
      </c>
      <c r="FG29" s="229" t="s">
        <v>313</v>
      </c>
      <c r="FH29" s="229" t="s">
        <v>313</v>
      </c>
      <c r="FI29" s="229" t="s">
        <v>313</v>
      </c>
      <c r="FJ29" s="229" t="s">
        <v>313</v>
      </c>
      <c r="FK29" s="229">
        <v>599</v>
      </c>
      <c r="FL29" s="229">
        <v>1592</v>
      </c>
      <c r="FM29" s="229">
        <v>1994</v>
      </c>
      <c r="FN29" s="229">
        <v>140118</v>
      </c>
      <c r="FO29" s="229">
        <v>144303</v>
      </c>
      <c r="FP29" s="229" t="s">
        <v>313</v>
      </c>
      <c r="FQ29" s="229" t="s">
        <v>313</v>
      </c>
      <c r="FR29" s="229" t="s">
        <v>313</v>
      </c>
      <c r="FS29" s="229" t="s">
        <v>313</v>
      </c>
      <c r="FT29" s="229" t="s">
        <v>313</v>
      </c>
      <c r="FU29" s="229">
        <v>728</v>
      </c>
      <c r="FV29" s="229">
        <v>1356</v>
      </c>
      <c r="FW29" s="229">
        <v>1968</v>
      </c>
      <c r="FX29" s="229">
        <v>93220</v>
      </c>
      <c r="FY29" s="229">
        <v>97272</v>
      </c>
      <c r="FZ29" s="229" t="s">
        <v>313</v>
      </c>
      <c r="GA29" s="229" t="s">
        <v>313</v>
      </c>
      <c r="GB29" s="229" t="s">
        <v>313</v>
      </c>
      <c r="GC29" s="229" t="s">
        <v>313</v>
      </c>
      <c r="GD29" s="229" t="s">
        <v>313</v>
      </c>
      <c r="GE29" s="229">
        <v>468</v>
      </c>
      <c r="GF29" s="229">
        <v>1258</v>
      </c>
      <c r="GG29" s="229">
        <v>3023</v>
      </c>
      <c r="GH29" s="229">
        <v>76941</v>
      </c>
      <c r="GI29" s="229">
        <v>81690</v>
      </c>
      <c r="GJ29" s="229" t="s">
        <v>313</v>
      </c>
      <c r="GK29" s="229" t="s">
        <v>313</v>
      </c>
      <c r="GL29" s="229" t="s">
        <v>313</v>
      </c>
      <c r="GM29" s="229" t="s">
        <v>313</v>
      </c>
      <c r="GN29" s="229" t="s">
        <v>313</v>
      </c>
      <c r="GO29" s="229">
        <v>587</v>
      </c>
      <c r="GP29" s="229">
        <v>1276</v>
      </c>
      <c r="GQ29" s="229">
        <v>1886</v>
      </c>
      <c r="GR29" s="229">
        <v>113965</v>
      </c>
      <c r="GS29" s="229">
        <v>117714</v>
      </c>
      <c r="GT29" s="229">
        <v>0</v>
      </c>
      <c r="GU29" s="229">
        <v>0</v>
      </c>
      <c r="GV29" s="229">
        <v>0</v>
      </c>
      <c r="GW29" s="229">
        <v>0</v>
      </c>
      <c r="GX29" s="229" t="s">
        <v>313</v>
      </c>
      <c r="GY29" s="229">
        <v>397</v>
      </c>
      <c r="GZ29" s="229">
        <v>1246</v>
      </c>
      <c r="HA29" s="229">
        <v>1345</v>
      </c>
      <c r="HB29" s="229">
        <v>112316</v>
      </c>
      <c r="HC29" s="229">
        <v>115304</v>
      </c>
      <c r="HD29" s="229">
        <v>0</v>
      </c>
      <c r="HE29" s="229">
        <v>0</v>
      </c>
      <c r="HF29" s="229">
        <v>0</v>
      </c>
      <c r="HG29" s="229">
        <v>0</v>
      </c>
      <c r="HH29" s="229">
        <v>0</v>
      </c>
      <c r="HI29" s="229">
        <v>544</v>
      </c>
      <c r="HJ29" s="229">
        <v>670</v>
      </c>
      <c r="HK29" s="229">
        <v>1173</v>
      </c>
      <c r="HL29" s="229">
        <v>100876</v>
      </c>
      <c r="HM29" s="229">
        <v>103263</v>
      </c>
      <c r="HN29" s="229" t="s">
        <v>313</v>
      </c>
      <c r="HO29" s="229" t="s">
        <v>313</v>
      </c>
      <c r="HP29" s="229" t="s">
        <v>313</v>
      </c>
      <c r="HQ29" s="229" t="s">
        <v>313</v>
      </c>
      <c r="HR29" s="229" t="s">
        <v>313</v>
      </c>
      <c r="HS29" s="229">
        <v>338</v>
      </c>
      <c r="HT29" s="229">
        <v>774</v>
      </c>
      <c r="HU29" s="229">
        <v>1370</v>
      </c>
      <c r="HV29" s="229">
        <v>104993</v>
      </c>
      <c r="HW29" s="229">
        <v>107475</v>
      </c>
      <c r="HX29" s="229">
        <v>0</v>
      </c>
      <c r="HY29" s="229">
        <v>0</v>
      </c>
      <c r="HZ29" s="229">
        <v>0</v>
      </c>
      <c r="IA29" s="229">
        <v>0</v>
      </c>
      <c r="IB29" s="229">
        <v>0</v>
      </c>
      <c r="IC29" s="229">
        <v>235</v>
      </c>
      <c r="ID29" s="229">
        <v>838</v>
      </c>
      <c r="IE29" s="229">
        <v>1478</v>
      </c>
      <c r="IF29" s="229">
        <v>115507</v>
      </c>
      <c r="IG29" s="229">
        <v>118058</v>
      </c>
      <c r="IH29" s="229" t="s">
        <v>313</v>
      </c>
      <c r="II29" s="229" t="s">
        <v>313</v>
      </c>
      <c r="IJ29" s="229" t="s">
        <v>313</v>
      </c>
      <c r="IK29" s="229" t="s">
        <v>313</v>
      </c>
      <c r="IL29" s="229" t="s">
        <v>313</v>
      </c>
      <c r="IM29" s="229">
        <v>318</v>
      </c>
      <c r="IN29" s="229">
        <v>738</v>
      </c>
      <c r="IO29" s="229">
        <v>1011</v>
      </c>
      <c r="IP29" s="229">
        <v>132573</v>
      </c>
      <c r="IQ29" s="229">
        <v>134640</v>
      </c>
      <c r="IR29" s="229">
        <v>0</v>
      </c>
      <c r="IS29" s="229">
        <v>0</v>
      </c>
      <c r="IT29" s="229">
        <v>0</v>
      </c>
      <c r="IU29" s="229">
        <v>0</v>
      </c>
      <c r="IV29" s="229">
        <v>0</v>
      </c>
      <c r="IW29" s="229">
        <v>321</v>
      </c>
      <c r="IX29" s="229">
        <v>904</v>
      </c>
      <c r="IY29" s="229">
        <v>1151</v>
      </c>
      <c r="IZ29" s="229">
        <v>152252</v>
      </c>
      <c r="JA29" s="229">
        <v>154628</v>
      </c>
      <c r="JB29" s="229">
        <v>0</v>
      </c>
      <c r="JC29" s="229">
        <v>0</v>
      </c>
      <c r="JD29" s="229">
        <v>0</v>
      </c>
      <c r="JE29" s="229">
        <v>0</v>
      </c>
      <c r="JF29" s="229">
        <v>0</v>
      </c>
      <c r="JG29" s="229">
        <v>313</v>
      </c>
      <c r="JH29" s="229">
        <v>743</v>
      </c>
      <c r="JI29" s="229">
        <v>1158</v>
      </c>
      <c r="JJ29" s="229">
        <v>141918</v>
      </c>
      <c r="JK29" s="229">
        <v>144132</v>
      </c>
      <c r="JL29" s="229">
        <v>0</v>
      </c>
      <c r="JM29" s="229">
        <v>0</v>
      </c>
      <c r="JN29" s="229">
        <v>0</v>
      </c>
      <c r="JO29" s="229">
        <v>0</v>
      </c>
      <c r="JP29" s="229">
        <v>0</v>
      </c>
      <c r="JQ29" s="229">
        <v>392</v>
      </c>
      <c r="JR29" s="229">
        <v>1079</v>
      </c>
      <c r="JS29" s="229">
        <v>1082</v>
      </c>
      <c r="JT29" s="229">
        <v>163030</v>
      </c>
      <c r="JU29" s="229">
        <v>165583</v>
      </c>
      <c r="JV29" s="229" t="s">
        <v>313</v>
      </c>
      <c r="JW29" s="229" t="s">
        <v>313</v>
      </c>
      <c r="JX29" s="229" t="s">
        <v>313</v>
      </c>
      <c r="JY29" s="229" t="s">
        <v>313</v>
      </c>
      <c r="JZ29" s="229" t="s">
        <v>313</v>
      </c>
      <c r="KA29" s="229">
        <v>9732</v>
      </c>
      <c r="KB29" s="229">
        <v>1273</v>
      </c>
      <c r="KC29" s="229">
        <v>5885</v>
      </c>
      <c r="KD29" s="229">
        <v>240696</v>
      </c>
      <c r="KE29" s="229">
        <v>257586</v>
      </c>
      <c r="KF29" s="229">
        <v>0</v>
      </c>
      <c r="KG29" s="229">
        <v>0</v>
      </c>
      <c r="KH29" s="229">
        <v>0</v>
      </c>
      <c r="KI29" s="229">
        <v>0</v>
      </c>
      <c r="KJ29" s="229">
        <v>0</v>
      </c>
      <c r="KK29" s="229">
        <v>22347</v>
      </c>
      <c r="KL29" s="229">
        <v>2031</v>
      </c>
      <c r="KM29" s="229">
        <v>5206</v>
      </c>
      <c r="KN29" s="229">
        <v>239531</v>
      </c>
      <c r="KO29" s="229">
        <v>269115</v>
      </c>
      <c r="KP29" s="229">
        <v>0</v>
      </c>
      <c r="KQ29" s="229">
        <v>0</v>
      </c>
      <c r="KR29" s="229">
        <v>0</v>
      </c>
      <c r="KS29" s="229">
        <v>0</v>
      </c>
      <c r="KT29" s="229">
        <v>0</v>
      </c>
      <c r="KU29" s="229">
        <v>18478</v>
      </c>
      <c r="KV29" s="229">
        <v>2126</v>
      </c>
      <c r="KW29" s="229">
        <v>2964</v>
      </c>
      <c r="KX29" s="229">
        <v>265292</v>
      </c>
      <c r="KY29" s="229">
        <v>288860</v>
      </c>
      <c r="KZ29" s="229">
        <v>0</v>
      </c>
      <c r="LA29" s="229">
        <v>0</v>
      </c>
      <c r="LB29" s="229">
        <v>0</v>
      </c>
      <c r="LC29" s="229">
        <v>0</v>
      </c>
      <c r="LD29" s="229">
        <v>0</v>
      </c>
      <c r="LE29" s="229">
        <v>827</v>
      </c>
      <c r="LF29" s="229">
        <v>1877</v>
      </c>
      <c r="LG29" s="229">
        <v>3336</v>
      </c>
      <c r="LH29" s="229">
        <v>206970</v>
      </c>
      <c r="LI29" s="229">
        <v>213010</v>
      </c>
    </row>
    <row r="30" spans="1:321">
      <c r="A30" s="38" t="s">
        <v>702</v>
      </c>
      <c r="B30" s="229" t="s">
        <v>313</v>
      </c>
      <c r="C30" s="229" t="s">
        <v>313</v>
      </c>
      <c r="D30" s="229" t="s">
        <v>313</v>
      </c>
      <c r="E30" s="229" t="s">
        <v>313</v>
      </c>
      <c r="F30" s="229" t="s">
        <v>313</v>
      </c>
      <c r="G30" s="229" t="s">
        <v>313</v>
      </c>
      <c r="H30" s="229" t="s">
        <v>313</v>
      </c>
      <c r="I30" s="229" t="s">
        <v>313</v>
      </c>
      <c r="J30" s="229">
        <v>103405</v>
      </c>
      <c r="K30" s="229">
        <v>103405</v>
      </c>
      <c r="L30" s="229" t="s">
        <v>313</v>
      </c>
      <c r="M30" s="229" t="s">
        <v>313</v>
      </c>
      <c r="N30" s="229" t="s">
        <v>313</v>
      </c>
      <c r="O30" s="229" t="s">
        <v>313</v>
      </c>
      <c r="P30" s="229" t="s">
        <v>313</v>
      </c>
      <c r="Q30" s="229" t="s">
        <v>313</v>
      </c>
      <c r="R30" s="229" t="s">
        <v>313</v>
      </c>
      <c r="S30" s="229" t="s">
        <v>313</v>
      </c>
      <c r="T30" s="229">
        <v>128814</v>
      </c>
      <c r="U30" s="229">
        <v>128814</v>
      </c>
      <c r="V30" s="229" t="s">
        <v>313</v>
      </c>
      <c r="W30" s="229" t="s">
        <v>313</v>
      </c>
      <c r="X30" s="229" t="s">
        <v>313</v>
      </c>
      <c r="Y30" s="229" t="s">
        <v>313</v>
      </c>
      <c r="Z30" s="229" t="s">
        <v>313</v>
      </c>
      <c r="AA30" s="229" t="s">
        <v>313</v>
      </c>
      <c r="AB30" s="229" t="s">
        <v>313</v>
      </c>
      <c r="AC30" s="229" t="s">
        <v>313</v>
      </c>
      <c r="AD30" s="229">
        <v>128182</v>
      </c>
      <c r="AE30" s="229">
        <v>128182</v>
      </c>
      <c r="AF30" s="229" t="s">
        <v>313</v>
      </c>
      <c r="AG30" s="229" t="s">
        <v>313</v>
      </c>
      <c r="AH30" s="229" t="s">
        <v>313</v>
      </c>
      <c r="AI30" s="229" t="s">
        <v>313</v>
      </c>
      <c r="AJ30" s="229" t="s">
        <v>313</v>
      </c>
      <c r="AK30" s="229" t="s">
        <v>313</v>
      </c>
      <c r="AL30" s="229" t="s">
        <v>313</v>
      </c>
      <c r="AM30" s="229" t="s">
        <v>313</v>
      </c>
      <c r="AN30" s="229">
        <v>132570</v>
      </c>
      <c r="AO30" s="229">
        <v>132570</v>
      </c>
      <c r="AP30" s="229" t="s">
        <v>313</v>
      </c>
      <c r="AQ30" s="229" t="s">
        <v>313</v>
      </c>
      <c r="AR30" s="229" t="s">
        <v>313</v>
      </c>
      <c r="AS30" s="229" t="s">
        <v>313</v>
      </c>
      <c r="AT30" s="229" t="s">
        <v>313</v>
      </c>
      <c r="AU30" s="229" t="s">
        <v>313</v>
      </c>
      <c r="AV30" s="229" t="s">
        <v>313</v>
      </c>
      <c r="AW30" s="229" t="s">
        <v>313</v>
      </c>
      <c r="AX30" s="229">
        <v>123992</v>
      </c>
      <c r="AY30" s="229">
        <v>123992</v>
      </c>
      <c r="AZ30" s="229" t="s">
        <v>313</v>
      </c>
      <c r="BA30" s="229" t="s">
        <v>313</v>
      </c>
      <c r="BB30" s="229" t="s">
        <v>313</v>
      </c>
      <c r="BC30" s="229" t="s">
        <v>313</v>
      </c>
      <c r="BD30" s="229" t="s">
        <v>313</v>
      </c>
      <c r="BE30" s="229" t="s">
        <v>313</v>
      </c>
      <c r="BF30" s="229" t="s">
        <v>313</v>
      </c>
      <c r="BG30" s="229" t="s">
        <v>313</v>
      </c>
      <c r="BH30" s="229">
        <v>40528</v>
      </c>
      <c r="BI30" s="229">
        <v>40528</v>
      </c>
      <c r="BJ30" s="229" t="s">
        <v>313</v>
      </c>
      <c r="BK30" s="229" t="s">
        <v>313</v>
      </c>
      <c r="BL30" s="229" t="s">
        <v>313</v>
      </c>
      <c r="BM30" s="229" t="s">
        <v>313</v>
      </c>
      <c r="BN30" s="229" t="s">
        <v>313</v>
      </c>
      <c r="BO30" s="229" t="s">
        <v>313</v>
      </c>
      <c r="BP30" s="229" t="s">
        <v>313</v>
      </c>
      <c r="BQ30" s="229" t="s">
        <v>313</v>
      </c>
      <c r="BR30" s="229">
        <v>40719</v>
      </c>
      <c r="BS30" s="229">
        <v>40719</v>
      </c>
      <c r="BT30" s="229" t="s">
        <v>313</v>
      </c>
      <c r="BU30" s="229" t="s">
        <v>313</v>
      </c>
      <c r="BV30" s="229" t="s">
        <v>313</v>
      </c>
      <c r="BW30" s="229" t="s">
        <v>313</v>
      </c>
      <c r="BX30" s="229" t="s">
        <v>313</v>
      </c>
      <c r="BY30" s="229" t="s">
        <v>313</v>
      </c>
      <c r="BZ30" s="229" t="s">
        <v>313</v>
      </c>
      <c r="CA30" s="229" t="s">
        <v>313</v>
      </c>
      <c r="CB30" s="229">
        <v>30229</v>
      </c>
      <c r="CC30" s="229">
        <v>30229</v>
      </c>
      <c r="CD30" s="229" t="s">
        <v>313</v>
      </c>
      <c r="CE30" s="229" t="s">
        <v>313</v>
      </c>
      <c r="CF30" s="229" t="s">
        <v>313</v>
      </c>
      <c r="CG30" s="229" t="s">
        <v>313</v>
      </c>
      <c r="CH30" s="229" t="s">
        <v>313</v>
      </c>
      <c r="CI30" s="229" t="s">
        <v>313</v>
      </c>
      <c r="CJ30" s="229" t="s">
        <v>313</v>
      </c>
      <c r="CK30" s="229" t="s">
        <v>313</v>
      </c>
      <c r="CL30" s="229">
        <v>27981</v>
      </c>
      <c r="CM30" s="229">
        <v>27981</v>
      </c>
      <c r="CN30" s="229" t="s">
        <v>313</v>
      </c>
      <c r="CO30" s="229" t="s">
        <v>313</v>
      </c>
      <c r="CP30" s="229" t="s">
        <v>313</v>
      </c>
      <c r="CQ30" s="229" t="s">
        <v>313</v>
      </c>
      <c r="CR30" s="229" t="s">
        <v>313</v>
      </c>
      <c r="CS30" s="229" t="s">
        <v>313</v>
      </c>
      <c r="CT30" s="229" t="s">
        <v>313</v>
      </c>
      <c r="CU30" s="229" t="s">
        <v>313</v>
      </c>
      <c r="CV30" s="229">
        <v>22386</v>
      </c>
      <c r="CW30" s="229">
        <v>22386</v>
      </c>
      <c r="CX30" s="229" t="s">
        <v>313</v>
      </c>
      <c r="CY30" s="229" t="s">
        <v>313</v>
      </c>
      <c r="CZ30" s="229" t="s">
        <v>313</v>
      </c>
      <c r="DA30" s="229" t="s">
        <v>313</v>
      </c>
      <c r="DB30" s="229" t="s">
        <v>313</v>
      </c>
      <c r="DC30" s="229" t="s">
        <v>313</v>
      </c>
      <c r="DD30" s="229" t="s">
        <v>313</v>
      </c>
      <c r="DE30" s="229" t="s">
        <v>313</v>
      </c>
      <c r="DF30" s="229">
        <v>14296</v>
      </c>
      <c r="DG30" s="229">
        <v>14296</v>
      </c>
      <c r="DH30" s="229" t="s">
        <v>313</v>
      </c>
      <c r="DI30" s="229" t="s">
        <v>313</v>
      </c>
      <c r="DJ30" s="229" t="s">
        <v>313</v>
      </c>
      <c r="DK30" s="229" t="s">
        <v>313</v>
      </c>
      <c r="DL30" s="229" t="s">
        <v>313</v>
      </c>
      <c r="DM30" s="229" t="s">
        <v>313</v>
      </c>
      <c r="DN30" s="229" t="s">
        <v>313</v>
      </c>
      <c r="DO30" s="229" t="s">
        <v>313</v>
      </c>
      <c r="DP30" s="229">
        <v>13644</v>
      </c>
      <c r="DQ30" s="229">
        <v>13644</v>
      </c>
      <c r="DR30" s="229" t="s">
        <v>313</v>
      </c>
      <c r="DS30" s="229" t="s">
        <v>313</v>
      </c>
      <c r="DT30" s="229" t="s">
        <v>313</v>
      </c>
      <c r="DU30" s="229" t="s">
        <v>313</v>
      </c>
      <c r="DV30" s="229" t="s">
        <v>313</v>
      </c>
      <c r="DW30" s="229" t="s">
        <v>313</v>
      </c>
      <c r="DX30" s="229" t="s">
        <v>313</v>
      </c>
      <c r="DY30" s="229" t="s">
        <v>313</v>
      </c>
      <c r="DZ30" s="229">
        <v>13870</v>
      </c>
      <c r="EA30" s="229">
        <v>13870</v>
      </c>
      <c r="EB30" s="229" t="s">
        <v>313</v>
      </c>
      <c r="EC30" s="229" t="s">
        <v>313</v>
      </c>
      <c r="ED30" s="229" t="s">
        <v>313</v>
      </c>
      <c r="EE30" s="229" t="s">
        <v>313</v>
      </c>
      <c r="EF30" s="229" t="s">
        <v>313</v>
      </c>
      <c r="EG30" s="229" t="s">
        <v>313</v>
      </c>
      <c r="EH30" s="229" t="s">
        <v>313</v>
      </c>
      <c r="EI30" s="229" t="s">
        <v>313</v>
      </c>
      <c r="EJ30" s="229">
        <v>64538</v>
      </c>
      <c r="EK30" s="229">
        <v>64538</v>
      </c>
      <c r="EL30" s="229" t="s">
        <v>313</v>
      </c>
      <c r="EM30" s="229" t="s">
        <v>313</v>
      </c>
      <c r="EN30" s="229" t="s">
        <v>313</v>
      </c>
      <c r="EO30" s="229" t="s">
        <v>313</v>
      </c>
      <c r="EP30" s="229" t="s">
        <v>313</v>
      </c>
      <c r="EQ30" s="229" t="s">
        <v>313</v>
      </c>
      <c r="ER30" s="229" t="s">
        <v>313</v>
      </c>
      <c r="ES30" s="229" t="s">
        <v>313</v>
      </c>
      <c r="ET30" s="229">
        <v>23520</v>
      </c>
      <c r="EU30" s="229">
        <v>23520</v>
      </c>
      <c r="EV30" s="229" t="s">
        <v>313</v>
      </c>
      <c r="EW30" s="229" t="s">
        <v>313</v>
      </c>
      <c r="EX30" s="229" t="s">
        <v>313</v>
      </c>
      <c r="EY30" s="229" t="s">
        <v>313</v>
      </c>
      <c r="EZ30" s="229" t="s">
        <v>313</v>
      </c>
      <c r="FA30" s="229" t="s">
        <v>313</v>
      </c>
      <c r="FB30" s="229" t="s">
        <v>313</v>
      </c>
      <c r="FC30" s="229" t="s">
        <v>313</v>
      </c>
      <c r="FD30" s="229">
        <v>12599</v>
      </c>
      <c r="FE30" s="229">
        <v>12599</v>
      </c>
      <c r="FF30" s="229" t="s">
        <v>313</v>
      </c>
      <c r="FG30" s="229" t="s">
        <v>313</v>
      </c>
      <c r="FH30" s="229" t="s">
        <v>313</v>
      </c>
      <c r="FI30" s="229" t="s">
        <v>313</v>
      </c>
      <c r="FJ30" s="229" t="s">
        <v>313</v>
      </c>
      <c r="FK30" s="229" t="s">
        <v>313</v>
      </c>
      <c r="FL30" s="229" t="s">
        <v>313</v>
      </c>
      <c r="FM30" s="229" t="s">
        <v>313</v>
      </c>
      <c r="FN30" s="229">
        <v>14153</v>
      </c>
      <c r="FO30" s="229">
        <v>14153</v>
      </c>
      <c r="FP30" s="229" t="s">
        <v>313</v>
      </c>
      <c r="FQ30" s="229" t="s">
        <v>313</v>
      </c>
      <c r="FR30" s="229" t="s">
        <v>313</v>
      </c>
      <c r="FS30" s="229" t="s">
        <v>313</v>
      </c>
      <c r="FT30" s="229" t="s">
        <v>313</v>
      </c>
      <c r="FU30" s="229" t="s">
        <v>313</v>
      </c>
      <c r="FV30" s="229" t="s">
        <v>313</v>
      </c>
      <c r="FW30" s="229" t="s">
        <v>313</v>
      </c>
      <c r="FX30" s="229">
        <v>15242</v>
      </c>
      <c r="FY30" s="229">
        <v>15242</v>
      </c>
      <c r="FZ30" s="229" t="s">
        <v>313</v>
      </c>
      <c r="GA30" s="229" t="s">
        <v>313</v>
      </c>
      <c r="GB30" s="229" t="s">
        <v>313</v>
      </c>
      <c r="GC30" s="229" t="s">
        <v>313</v>
      </c>
      <c r="GD30" s="229" t="s">
        <v>313</v>
      </c>
      <c r="GE30" s="229" t="s">
        <v>313</v>
      </c>
      <c r="GF30" s="229" t="s">
        <v>313</v>
      </c>
      <c r="GG30" s="229" t="s">
        <v>313</v>
      </c>
      <c r="GH30" s="229">
        <v>13789</v>
      </c>
      <c r="GI30" s="229">
        <v>13789</v>
      </c>
      <c r="GJ30" s="229" t="s">
        <v>313</v>
      </c>
      <c r="GK30" s="229" t="s">
        <v>313</v>
      </c>
      <c r="GL30" s="229" t="s">
        <v>313</v>
      </c>
      <c r="GM30" s="229" t="s">
        <v>313</v>
      </c>
      <c r="GN30" s="229" t="s">
        <v>313</v>
      </c>
      <c r="GO30" s="229" t="s">
        <v>313</v>
      </c>
      <c r="GP30" s="229" t="s">
        <v>313</v>
      </c>
      <c r="GQ30" s="229" t="s">
        <v>313</v>
      </c>
      <c r="GR30" s="229">
        <v>16091</v>
      </c>
      <c r="GS30" s="229">
        <v>16091</v>
      </c>
      <c r="GT30" s="229">
        <v>0</v>
      </c>
      <c r="GU30" s="229">
        <v>0</v>
      </c>
      <c r="GV30" s="229">
        <v>0</v>
      </c>
      <c r="GW30" s="229">
        <v>0</v>
      </c>
      <c r="GX30" s="229" t="s">
        <v>313</v>
      </c>
      <c r="GY30" s="229" t="s">
        <v>313</v>
      </c>
      <c r="GZ30" s="229" t="s">
        <v>313</v>
      </c>
      <c r="HA30" s="229" t="s">
        <v>313</v>
      </c>
      <c r="HB30" s="229">
        <v>20601</v>
      </c>
      <c r="HC30" s="229">
        <v>20601</v>
      </c>
      <c r="HD30" s="229">
        <v>0</v>
      </c>
      <c r="HE30" s="229">
        <v>0</v>
      </c>
      <c r="HF30" s="229">
        <v>0</v>
      </c>
      <c r="HG30" s="229">
        <v>0</v>
      </c>
      <c r="HH30" s="229">
        <v>0</v>
      </c>
      <c r="HI30" s="229" t="s">
        <v>313</v>
      </c>
      <c r="HJ30" s="229" t="s">
        <v>313</v>
      </c>
      <c r="HK30" s="229">
        <v>0</v>
      </c>
      <c r="HL30" s="229">
        <v>17017</v>
      </c>
      <c r="HM30" s="229">
        <v>17017</v>
      </c>
      <c r="HN30" s="229" t="s">
        <v>313</v>
      </c>
      <c r="HO30" s="229" t="s">
        <v>313</v>
      </c>
      <c r="HP30" s="229" t="s">
        <v>313</v>
      </c>
      <c r="HQ30" s="229" t="s">
        <v>313</v>
      </c>
      <c r="HR30" s="229" t="s">
        <v>313</v>
      </c>
      <c r="HS30" s="229" t="s">
        <v>313</v>
      </c>
      <c r="HT30" s="229" t="s">
        <v>313</v>
      </c>
      <c r="HU30" s="229" t="s">
        <v>313</v>
      </c>
      <c r="HV30" s="229">
        <v>9350</v>
      </c>
      <c r="HW30" s="229">
        <v>9350</v>
      </c>
      <c r="HX30" s="229">
        <v>0</v>
      </c>
      <c r="HY30" s="229">
        <v>0</v>
      </c>
      <c r="HZ30" s="229">
        <v>0</v>
      </c>
      <c r="IA30" s="229">
        <v>0</v>
      </c>
      <c r="IB30" s="229">
        <v>0</v>
      </c>
      <c r="IC30" s="229">
        <v>0</v>
      </c>
      <c r="ID30" s="229">
        <v>0</v>
      </c>
      <c r="IE30" s="229">
        <v>0</v>
      </c>
      <c r="IF30" s="229">
        <v>6860</v>
      </c>
      <c r="IG30" s="229">
        <v>6860</v>
      </c>
      <c r="IH30" s="229" t="s">
        <v>313</v>
      </c>
      <c r="II30" s="229" t="s">
        <v>313</v>
      </c>
      <c r="IJ30" s="229" t="s">
        <v>313</v>
      </c>
      <c r="IK30" s="229" t="s">
        <v>313</v>
      </c>
      <c r="IL30" s="229" t="s">
        <v>313</v>
      </c>
      <c r="IM30" s="229" t="s">
        <v>313</v>
      </c>
      <c r="IN30" s="229" t="s">
        <v>313</v>
      </c>
      <c r="IO30" s="229" t="s">
        <v>313</v>
      </c>
      <c r="IP30" s="229">
        <v>18303</v>
      </c>
      <c r="IQ30" s="229">
        <v>18303</v>
      </c>
      <c r="IR30" s="229">
        <v>0</v>
      </c>
      <c r="IS30" s="229">
        <v>0</v>
      </c>
      <c r="IT30" s="229">
        <v>0</v>
      </c>
      <c r="IU30" s="229">
        <v>0</v>
      </c>
      <c r="IV30" s="229">
        <v>0</v>
      </c>
      <c r="IW30" s="229">
        <v>0</v>
      </c>
      <c r="IX30" s="229">
        <v>0</v>
      </c>
      <c r="IY30" s="229">
        <v>0</v>
      </c>
      <c r="IZ30" s="229">
        <v>19305</v>
      </c>
      <c r="JA30" s="229">
        <v>19305</v>
      </c>
      <c r="JB30" s="229">
        <v>0</v>
      </c>
      <c r="JC30" s="229">
        <v>0</v>
      </c>
      <c r="JD30" s="229">
        <v>0</v>
      </c>
      <c r="JE30" s="229">
        <v>0</v>
      </c>
      <c r="JF30" s="229">
        <v>0</v>
      </c>
      <c r="JG30" s="229">
        <v>0</v>
      </c>
      <c r="JH30" s="229">
        <v>0</v>
      </c>
      <c r="JI30" s="229">
        <v>0</v>
      </c>
      <c r="JJ30" s="229">
        <v>11393</v>
      </c>
      <c r="JK30" s="229">
        <v>11393</v>
      </c>
      <c r="JL30" s="229">
        <v>0</v>
      </c>
      <c r="JM30" s="229">
        <v>0</v>
      </c>
      <c r="JN30" s="229">
        <v>0</v>
      </c>
      <c r="JO30" s="229">
        <v>0</v>
      </c>
      <c r="JP30" s="229">
        <v>0</v>
      </c>
      <c r="JQ30" s="229">
        <v>0</v>
      </c>
      <c r="JR30" s="229">
        <v>0</v>
      </c>
      <c r="JS30" s="229">
        <v>0</v>
      </c>
      <c r="JT30" s="229">
        <v>11963</v>
      </c>
      <c r="JU30" s="229">
        <v>11963</v>
      </c>
      <c r="JV30" s="229" t="s">
        <v>313</v>
      </c>
      <c r="JW30" s="229" t="s">
        <v>313</v>
      </c>
      <c r="JX30" s="229" t="s">
        <v>313</v>
      </c>
      <c r="JY30" s="229" t="s">
        <v>313</v>
      </c>
      <c r="JZ30" s="229" t="s">
        <v>313</v>
      </c>
      <c r="KA30" s="229" t="s">
        <v>313</v>
      </c>
      <c r="KB30" s="229" t="s">
        <v>313</v>
      </c>
      <c r="KC30" s="229" t="s">
        <v>313</v>
      </c>
      <c r="KD30" s="229">
        <v>9188</v>
      </c>
      <c r="KE30" s="229">
        <v>9188</v>
      </c>
      <c r="KF30" s="229">
        <v>0</v>
      </c>
      <c r="KG30" s="229">
        <v>0</v>
      </c>
      <c r="KH30" s="229">
        <v>0</v>
      </c>
      <c r="KI30" s="229">
        <v>0</v>
      </c>
      <c r="KJ30" s="229">
        <v>0</v>
      </c>
      <c r="KK30" s="229">
        <v>0</v>
      </c>
      <c r="KL30" s="229">
        <v>0</v>
      </c>
      <c r="KM30" s="229">
        <v>0</v>
      </c>
      <c r="KN30" s="229">
        <v>11156</v>
      </c>
      <c r="KO30" s="229">
        <v>11156</v>
      </c>
      <c r="KP30" s="229">
        <v>0</v>
      </c>
      <c r="KQ30" s="229">
        <v>0</v>
      </c>
      <c r="KR30" s="229">
        <v>0</v>
      </c>
      <c r="KS30" s="229">
        <v>0</v>
      </c>
      <c r="KT30" s="229">
        <v>0</v>
      </c>
      <c r="KU30" s="229">
        <v>0</v>
      </c>
      <c r="KV30" s="229">
        <v>0</v>
      </c>
      <c r="KW30" s="229">
        <v>0</v>
      </c>
      <c r="KX30" s="229">
        <v>12058</v>
      </c>
      <c r="KY30" s="229">
        <v>12058</v>
      </c>
      <c r="KZ30" s="229">
        <v>0</v>
      </c>
      <c r="LA30" s="229">
        <v>0</v>
      </c>
      <c r="LB30" s="229">
        <v>0</v>
      </c>
      <c r="LC30" s="229">
        <v>0</v>
      </c>
      <c r="LD30" s="229">
        <v>0</v>
      </c>
      <c r="LE30" s="229">
        <v>0</v>
      </c>
      <c r="LF30" s="229">
        <v>0</v>
      </c>
      <c r="LG30" s="229">
        <v>0</v>
      </c>
      <c r="LH30" s="229">
        <v>38141</v>
      </c>
      <c r="LI30" s="229">
        <v>38141</v>
      </c>
    </row>
    <row r="31" spans="1:321" s="64" customFormat="1">
      <c r="A31" s="64" t="s">
        <v>374</v>
      </c>
      <c r="B31" s="231" t="s">
        <v>313</v>
      </c>
      <c r="C31" s="231" t="s">
        <v>313</v>
      </c>
      <c r="D31" s="231">
        <v>197726</v>
      </c>
      <c r="E31" s="231">
        <v>193027</v>
      </c>
      <c r="F31" s="231">
        <v>311212</v>
      </c>
      <c r="G31" s="231">
        <v>251517</v>
      </c>
      <c r="H31" s="231">
        <v>217324</v>
      </c>
      <c r="I31" s="231">
        <v>149931</v>
      </c>
      <c r="J31" s="231">
        <v>1111134</v>
      </c>
      <c r="K31" s="231">
        <v>2431871</v>
      </c>
      <c r="L31" s="231" t="s">
        <v>313</v>
      </c>
      <c r="M31" s="231" t="s">
        <v>313</v>
      </c>
      <c r="N31" s="231">
        <v>194694</v>
      </c>
      <c r="O31" s="231">
        <v>193446</v>
      </c>
      <c r="P31" s="231">
        <v>220602</v>
      </c>
      <c r="Q31" s="231">
        <v>160698</v>
      </c>
      <c r="R31" s="231">
        <v>256407</v>
      </c>
      <c r="S31" s="231">
        <v>220930</v>
      </c>
      <c r="T31" s="231">
        <v>1041780</v>
      </c>
      <c r="U31" s="231">
        <v>2288557</v>
      </c>
      <c r="V31" s="231" t="s">
        <v>313</v>
      </c>
      <c r="W31" s="231" t="s">
        <v>313</v>
      </c>
      <c r="X31" s="231">
        <v>177486</v>
      </c>
      <c r="Y31" s="231">
        <v>204711</v>
      </c>
      <c r="Z31" s="231">
        <v>221896</v>
      </c>
      <c r="AA31" s="231">
        <v>167062</v>
      </c>
      <c r="AB31" s="231">
        <v>122149</v>
      </c>
      <c r="AC31" s="231">
        <v>196355</v>
      </c>
      <c r="AD31" s="231">
        <v>1009777</v>
      </c>
      <c r="AE31" s="231">
        <v>2099436</v>
      </c>
      <c r="AF31" s="231" t="s">
        <v>313</v>
      </c>
      <c r="AG31" s="231" t="s">
        <v>313</v>
      </c>
      <c r="AH31" s="231">
        <v>152191</v>
      </c>
      <c r="AI31" s="231">
        <v>117590</v>
      </c>
      <c r="AJ31" s="231">
        <v>167759</v>
      </c>
      <c r="AK31" s="231">
        <v>117178</v>
      </c>
      <c r="AL31" s="231">
        <v>103465</v>
      </c>
      <c r="AM31" s="231">
        <v>131833</v>
      </c>
      <c r="AN31" s="231">
        <v>963295</v>
      </c>
      <c r="AO31" s="231">
        <v>1753311</v>
      </c>
      <c r="AP31" s="231" t="s">
        <v>313</v>
      </c>
      <c r="AQ31" s="231" t="s">
        <v>313</v>
      </c>
      <c r="AR31" s="231">
        <v>209060</v>
      </c>
      <c r="AS31" s="231">
        <v>184167</v>
      </c>
      <c r="AT31" s="231">
        <v>195602</v>
      </c>
      <c r="AU31" s="231">
        <v>323439</v>
      </c>
      <c r="AV31" s="231">
        <v>100530</v>
      </c>
      <c r="AW31" s="231">
        <v>100287</v>
      </c>
      <c r="AX31" s="231">
        <v>1086111</v>
      </c>
      <c r="AY31" s="231">
        <v>2199196</v>
      </c>
      <c r="AZ31" s="231" t="s">
        <v>313</v>
      </c>
      <c r="BA31" s="231" t="s">
        <v>313</v>
      </c>
      <c r="BB31" s="231">
        <v>163712</v>
      </c>
      <c r="BC31" s="231">
        <v>181979</v>
      </c>
      <c r="BD31" s="231">
        <v>139421</v>
      </c>
      <c r="BE31" s="231">
        <v>172374</v>
      </c>
      <c r="BF31" s="231">
        <v>141119</v>
      </c>
      <c r="BG31" s="231">
        <v>150793</v>
      </c>
      <c r="BH31" s="231">
        <v>926760</v>
      </c>
      <c r="BI31" s="231">
        <v>1876158</v>
      </c>
      <c r="BJ31" s="231" t="s">
        <v>313</v>
      </c>
      <c r="BK31" s="231" t="s">
        <v>313</v>
      </c>
      <c r="BL31" s="231">
        <v>19340</v>
      </c>
      <c r="BM31" s="231">
        <v>31403</v>
      </c>
      <c r="BN31" s="231">
        <v>41965</v>
      </c>
      <c r="BO31" s="231">
        <v>61489</v>
      </c>
      <c r="BP31" s="231">
        <v>70575</v>
      </c>
      <c r="BQ31" s="231">
        <v>87973</v>
      </c>
      <c r="BR31" s="231">
        <v>569746</v>
      </c>
      <c r="BS31" s="231">
        <v>882491</v>
      </c>
      <c r="BT31" s="231" t="s">
        <v>313</v>
      </c>
      <c r="BU31" s="231" t="s">
        <v>313</v>
      </c>
      <c r="BV31" s="231">
        <v>22165</v>
      </c>
      <c r="BW31" s="231">
        <v>22935</v>
      </c>
      <c r="BX31" s="231">
        <v>29250</v>
      </c>
      <c r="BY31" s="231">
        <v>41945</v>
      </c>
      <c r="BZ31" s="231">
        <v>48508</v>
      </c>
      <c r="CA31" s="231">
        <v>86948</v>
      </c>
      <c r="CB31" s="231">
        <v>556862</v>
      </c>
      <c r="CC31" s="231">
        <v>808613</v>
      </c>
      <c r="CD31" s="231" t="s">
        <v>313</v>
      </c>
      <c r="CE31" s="231" t="s">
        <v>313</v>
      </c>
      <c r="CF31" s="231">
        <v>80426</v>
      </c>
      <c r="CG31" s="231">
        <v>33074</v>
      </c>
      <c r="CH31" s="231">
        <v>33633</v>
      </c>
      <c r="CI31" s="231">
        <v>39366</v>
      </c>
      <c r="CJ31" s="231">
        <v>53453</v>
      </c>
      <c r="CK31" s="231">
        <v>100613</v>
      </c>
      <c r="CL31" s="231">
        <v>456413</v>
      </c>
      <c r="CM31" s="231">
        <v>796978</v>
      </c>
      <c r="CN31" s="231" t="s">
        <v>313</v>
      </c>
      <c r="CO31" s="231" t="s">
        <v>313</v>
      </c>
      <c r="CP31" s="231">
        <v>81822</v>
      </c>
      <c r="CQ31" s="231">
        <v>28715</v>
      </c>
      <c r="CR31" s="231">
        <v>34407</v>
      </c>
      <c r="CS31" s="231">
        <v>60496</v>
      </c>
      <c r="CT31" s="231">
        <v>53075</v>
      </c>
      <c r="CU31" s="231">
        <v>86971</v>
      </c>
      <c r="CV31" s="231">
        <v>422670</v>
      </c>
      <c r="CW31" s="231">
        <v>768156</v>
      </c>
      <c r="CX31" s="231" t="s">
        <v>313</v>
      </c>
      <c r="CY31" s="231" t="s">
        <v>313</v>
      </c>
      <c r="CZ31" s="231">
        <v>82199</v>
      </c>
      <c r="DA31" s="231">
        <v>28734</v>
      </c>
      <c r="DB31" s="231">
        <v>42520</v>
      </c>
      <c r="DC31" s="231">
        <v>38158</v>
      </c>
      <c r="DD31" s="231">
        <v>163804</v>
      </c>
      <c r="DE31" s="231">
        <v>225029</v>
      </c>
      <c r="DF31" s="231">
        <v>437990</v>
      </c>
      <c r="DG31" s="231">
        <v>1018434</v>
      </c>
      <c r="DH31" s="231" t="s">
        <v>313</v>
      </c>
      <c r="DI31" s="231" t="s">
        <v>313</v>
      </c>
      <c r="DJ31" s="231">
        <v>81208</v>
      </c>
      <c r="DK31" s="231">
        <v>25032</v>
      </c>
      <c r="DL31" s="231">
        <v>31167</v>
      </c>
      <c r="DM31" s="231">
        <v>40822</v>
      </c>
      <c r="DN31" s="231">
        <v>47831</v>
      </c>
      <c r="DO31" s="231">
        <v>295203</v>
      </c>
      <c r="DP31" s="231">
        <v>576821</v>
      </c>
      <c r="DQ31" s="231">
        <v>1098084</v>
      </c>
      <c r="DR31" s="231" t="s">
        <v>313</v>
      </c>
      <c r="DS31" s="231" t="s">
        <v>313</v>
      </c>
      <c r="DT31" s="231">
        <v>21397</v>
      </c>
      <c r="DU31" s="231">
        <v>37280</v>
      </c>
      <c r="DV31" s="231">
        <v>48687</v>
      </c>
      <c r="DW31" s="231">
        <v>45515</v>
      </c>
      <c r="DX31" s="231">
        <v>50239</v>
      </c>
      <c r="DY31" s="231">
        <v>192032</v>
      </c>
      <c r="DZ31" s="231">
        <v>688385</v>
      </c>
      <c r="EA31" s="231">
        <v>1083535</v>
      </c>
      <c r="EB31" s="231" t="s">
        <v>313</v>
      </c>
      <c r="EC31" s="231" t="s">
        <v>313</v>
      </c>
      <c r="ED31" s="231">
        <v>216065</v>
      </c>
      <c r="EE31" s="231">
        <v>191243</v>
      </c>
      <c r="EF31" s="231">
        <v>159341</v>
      </c>
      <c r="EG31" s="231">
        <v>188342</v>
      </c>
      <c r="EH31" s="231">
        <v>108235</v>
      </c>
      <c r="EI31" s="231">
        <v>138857</v>
      </c>
      <c r="EJ31" s="231">
        <v>1148793</v>
      </c>
      <c r="EK31" s="231">
        <v>2150876</v>
      </c>
      <c r="EL31" s="231" t="s">
        <v>313</v>
      </c>
      <c r="EM31" s="231" t="s">
        <v>313</v>
      </c>
      <c r="EN31" s="231">
        <v>202305</v>
      </c>
      <c r="EO31" s="231">
        <v>134513</v>
      </c>
      <c r="EP31" s="231">
        <v>141750</v>
      </c>
      <c r="EQ31" s="231">
        <v>129927</v>
      </c>
      <c r="ER31" s="231">
        <v>94222</v>
      </c>
      <c r="ES31" s="231">
        <v>159697</v>
      </c>
      <c r="ET31" s="231">
        <v>1027313</v>
      </c>
      <c r="EU31" s="231">
        <v>1889727</v>
      </c>
      <c r="EV31" s="231" t="s">
        <v>313</v>
      </c>
      <c r="EW31" s="231" t="s">
        <v>313</v>
      </c>
      <c r="EX31" s="231">
        <v>115761</v>
      </c>
      <c r="EY31" s="231">
        <v>120768</v>
      </c>
      <c r="EZ31" s="231">
        <v>109626</v>
      </c>
      <c r="FA31" s="231">
        <v>78293</v>
      </c>
      <c r="FB31" s="231">
        <v>60570</v>
      </c>
      <c r="FC31" s="231">
        <v>154941</v>
      </c>
      <c r="FD31" s="231">
        <v>751161</v>
      </c>
      <c r="FE31" s="231">
        <v>1391120</v>
      </c>
      <c r="FF31" s="231" t="s">
        <v>313</v>
      </c>
      <c r="FG31" s="231" t="s">
        <v>313</v>
      </c>
      <c r="FH31" s="231">
        <v>204917</v>
      </c>
      <c r="FI31" s="231">
        <v>176433</v>
      </c>
      <c r="FJ31" s="231">
        <v>156146</v>
      </c>
      <c r="FK31" s="231">
        <v>110137</v>
      </c>
      <c r="FL31" s="231">
        <v>86592</v>
      </c>
      <c r="FM31" s="231">
        <v>130012</v>
      </c>
      <c r="FN31" s="231">
        <v>814429</v>
      </c>
      <c r="FO31" s="231">
        <v>1678666</v>
      </c>
      <c r="FP31" s="231" t="s">
        <v>313</v>
      </c>
      <c r="FQ31" s="231" t="s">
        <v>313</v>
      </c>
      <c r="FR31" s="231">
        <v>181004</v>
      </c>
      <c r="FS31" s="231">
        <v>131746</v>
      </c>
      <c r="FT31" s="231">
        <v>134513</v>
      </c>
      <c r="FU31" s="231">
        <v>106900</v>
      </c>
      <c r="FV31" s="231">
        <v>136795</v>
      </c>
      <c r="FW31" s="231">
        <v>179822</v>
      </c>
      <c r="FX31" s="231">
        <v>637879</v>
      </c>
      <c r="FY31" s="231">
        <v>1508659</v>
      </c>
      <c r="FZ31" s="231" t="s">
        <v>313</v>
      </c>
      <c r="GA31" s="231" t="s">
        <v>313</v>
      </c>
      <c r="GB31" s="231">
        <v>186787</v>
      </c>
      <c r="GC31" s="231">
        <v>151324</v>
      </c>
      <c r="GD31" s="231">
        <v>118583</v>
      </c>
      <c r="GE31" s="231">
        <v>96132</v>
      </c>
      <c r="GF31" s="231">
        <v>86015</v>
      </c>
      <c r="GG31" s="231">
        <v>202286</v>
      </c>
      <c r="GH31" s="231">
        <v>662877</v>
      </c>
      <c r="GI31" s="231">
        <v>1504004</v>
      </c>
      <c r="GJ31" s="231" t="s">
        <v>313</v>
      </c>
      <c r="GK31" s="231" t="s">
        <v>313</v>
      </c>
      <c r="GL31" s="231">
        <v>163501</v>
      </c>
      <c r="GM31" s="231">
        <v>116710</v>
      </c>
      <c r="GN31" s="231">
        <v>105655</v>
      </c>
      <c r="GO31" s="231">
        <v>89844</v>
      </c>
      <c r="GP31" s="231">
        <v>79194</v>
      </c>
      <c r="GQ31" s="231">
        <v>133117</v>
      </c>
      <c r="GR31" s="231">
        <v>679926</v>
      </c>
      <c r="GS31" s="231">
        <v>1367947</v>
      </c>
      <c r="GT31" s="231">
        <v>0</v>
      </c>
      <c r="GU31" s="231">
        <v>0</v>
      </c>
      <c r="GV31" s="231">
        <v>225887</v>
      </c>
      <c r="GW31" s="231">
        <v>174770</v>
      </c>
      <c r="GX31" s="231">
        <v>150356</v>
      </c>
      <c r="GY31" s="231">
        <v>114176</v>
      </c>
      <c r="GZ31" s="231">
        <v>96757</v>
      </c>
      <c r="HA31" s="231">
        <v>149807</v>
      </c>
      <c r="HB31" s="231">
        <v>669178</v>
      </c>
      <c r="HC31" s="231">
        <v>1580931</v>
      </c>
      <c r="HD31" s="231">
        <v>0</v>
      </c>
      <c r="HE31" s="231">
        <v>0</v>
      </c>
      <c r="HF31" s="231">
        <v>216476</v>
      </c>
      <c r="HG31" s="231">
        <v>177435</v>
      </c>
      <c r="HH31" s="231">
        <v>139804</v>
      </c>
      <c r="HI31" s="231">
        <v>114805</v>
      </c>
      <c r="HJ31" s="231">
        <v>88892</v>
      </c>
      <c r="HK31" s="231">
        <v>148984</v>
      </c>
      <c r="HL31" s="231">
        <v>678218</v>
      </c>
      <c r="HM31" s="231">
        <v>1564614</v>
      </c>
      <c r="HN31" s="231" t="s">
        <v>313</v>
      </c>
      <c r="HO31" s="231" t="s">
        <v>313</v>
      </c>
      <c r="HP31" s="231">
        <v>246888</v>
      </c>
      <c r="HQ31" s="231">
        <v>206509</v>
      </c>
      <c r="HR31" s="231">
        <v>147425</v>
      </c>
      <c r="HS31" s="231">
        <v>113507</v>
      </c>
      <c r="HT31" s="231">
        <v>103794</v>
      </c>
      <c r="HU31" s="231">
        <v>149724</v>
      </c>
      <c r="HV31" s="231">
        <v>690480</v>
      </c>
      <c r="HW31" s="231">
        <v>1658327</v>
      </c>
      <c r="HX31" s="231">
        <v>0</v>
      </c>
      <c r="HY31" s="231">
        <v>0</v>
      </c>
      <c r="HZ31" s="231">
        <v>258974</v>
      </c>
      <c r="IA31" s="231">
        <v>168187</v>
      </c>
      <c r="IB31" s="231">
        <v>141711</v>
      </c>
      <c r="IC31" s="231">
        <v>108261</v>
      </c>
      <c r="ID31" s="231">
        <v>101597</v>
      </c>
      <c r="IE31" s="231">
        <v>154692</v>
      </c>
      <c r="IF31" s="231">
        <v>656741</v>
      </c>
      <c r="IG31" s="231">
        <v>1590163</v>
      </c>
      <c r="IH31" s="231" t="s">
        <v>313</v>
      </c>
      <c r="II31" s="231" t="s">
        <v>313</v>
      </c>
      <c r="IJ31" s="231">
        <v>352814</v>
      </c>
      <c r="IK31" s="231">
        <v>218393</v>
      </c>
      <c r="IL31" s="231">
        <v>172738</v>
      </c>
      <c r="IM31" s="231">
        <v>127170</v>
      </c>
      <c r="IN31" s="231">
        <v>132883</v>
      </c>
      <c r="IO31" s="231">
        <v>188518</v>
      </c>
      <c r="IP31" s="231">
        <v>718099</v>
      </c>
      <c r="IQ31" s="231">
        <v>1910615</v>
      </c>
      <c r="IR31" s="231">
        <v>0</v>
      </c>
      <c r="IS31" s="231">
        <v>0</v>
      </c>
      <c r="IT31" s="231">
        <v>448347</v>
      </c>
      <c r="IU31" s="231">
        <v>252029</v>
      </c>
      <c r="IV31" s="231">
        <v>186314</v>
      </c>
      <c r="IW31" s="231">
        <v>151017</v>
      </c>
      <c r="IX31" s="231">
        <v>152271</v>
      </c>
      <c r="IY31" s="231">
        <v>191836</v>
      </c>
      <c r="IZ31" s="231">
        <v>858708</v>
      </c>
      <c r="JA31" s="231">
        <v>2240522</v>
      </c>
      <c r="JB31" s="231">
        <v>0</v>
      </c>
      <c r="JC31" s="231">
        <v>0</v>
      </c>
      <c r="JD31" s="231">
        <v>313411</v>
      </c>
      <c r="JE31" s="231">
        <v>278013</v>
      </c>
      <c r="JF31" s="231">
        <v>225908</v>
      </c>
      <c r="JG31" s="231">
        <v>188073</v>
      </c>
      <c r="JH31" s="231">
        <v>167181</v>
      </c>
      <c r="JI31" s="231">
        <v>246560</v>
      </c>
      <c r="JJ31" s="231">
        <v>782336</v>
      </c>
      <c r="JK31" s="231">
        <v>2201482</v>
      </c>
      <c r="JL31" s="231">
        <v>0</v>
      </c>
      <c r="JM31" s="231">
        <v>0</v>
      </c>
      <c r="JN31" s="231">
        <v>271057</v>
      </c>
      <c r="JO31" s="231">
        <v>213666</v>
      </c>
      <c r="JP31" s="231">
        <v>147837</v>
      </c>
      <c r="JQ31" s="231">
        <v>168790</v>
      </c>
      <c r="JR31" s="231">
        <v>136264</v>
      </c>
      <c r="JS31" s="231">
        <v>203512</v>
      </c>
      <c r="JT31" s="231">
        <v>860338</v>
      </c>
      <c r="JU31" s="231">
        <v>2001464</v>
      </c>
      <c r="JV31" s="231" t="s">
        <v>313</v>
      </c>
      <c r="JW31" s="231" t="s">
        <v>313</v>
      </c>
      <c r="JX31" s="231">
        <v>321483</v>
      </c>
      <c r="JY31" s="231">
        <v>319491</v>
      </c>
      <c r="JZ31" s="231">
        <v>236092</v>
      </c>
      <c r="KA31" s="231">
        <v>232270</v>
      </c>
      <c r="KB31" s="231">
        <v>191890</v>
      </c>
      <c r="KC31" s="231">
        <v>195459</v>
      </c>
      <c r="KD31" s="231">
        <v>962046</v>
      </c>
      <c r="KE31" s="231">
        <v>2458731</v>
      </c>
      <c r="KF31" s="229">
        <v>0</v>
      </c>
      <c r="KG31" s="229">
        <v>0</v>
      </c>
      <c r="KH31" s="231">
        <v>208856</v>
      </c>
      <c r="KI31" s="231">
        <v>147846</v>
      </c>
      <c r="KJ31" s="231">
        <v>185759</v>
      </c>
      <c r="KK31" s="231">
        <v>202494</v>
      </c>
      <c r="KL31" s="231">
        <v>191331</v>
      </c>
      <c r="KM31" s="231">
        <v>186013</v>
      </c>
      <c r="KN31" s="231">
        <v>841825</v>
      </c>
      <c r="KO31" s="231">
        <v>1964124</v>
      </c>
      <c r="KP31" s="229">
        <v>0</v>
      </c>
      <c r="KQ31" s="229">
        <v>0</v>
      </c>
      <c r="KR31" s="231">
        <v>181675</v>
      </c>
      <c r="KS31" s="231">
        <v>205904</v>
      </c>
      <c r="KT31" s="231">
        <v>209000</v>
      </c>
      <c r="KU31" s="231">
        <v>171599</v>
      </c>
      <c r="KV31" s="231">
        <v>142244</v>
      </c>
      <c r="KW31" s="231">
        <v>161115</v>
      </c>
      <c r="KX31" s="231">
        <v>860107</v>
      </c>
      <c r="KY31" s="231">
        <v>1931644</v>
      </c>
      <c r="KZ31" s="229">
        <v>0</v>
      </c>
      <c r="LA31" s="229">
        <v>0</v>
      </c>
      <c r="LB31" s="231">
        <v>339934</v>
      </c>
      <c r="LC31" s="231">
        <v>342792</v>
      </c>
      <c r="LD31" s="231">
        <v>295438</v>
      </c>
      <c r="LE31" s="231">
        <v>167154</v>
      </c>
      <c r="LF31" s="231">
        <v>151446</v>
      </c>
      <c r="LG31" s="231">
        <v>211779</v>
      </c>
      <c r="LH31" s="231">
        <v>808153</v>
      </c>
      <c r="LI31" s="231">
        <v>2316696</v>
      </c>
    </row>
    <row r="32" spans="1:321" s="64" customFormat="1">
      <c r="A32" s="64" t="s">
        <v>364</v>
      </c>
      <c r="B32" s="231">
        <v>3725321</v>
      </c>
      <c r="C32" s="231">
        <v>16304446</v>
      </c>
      <c r="D32" s="231">
        <v>4836122</v>
      </c>
      <c r="E32" s="231">
        <v>1717104</v>
      </c>
      <c r="F32" s="231">
        <v>1033940</v>
      </c>
      <c r="G32" s="231">
        <v>448136</v>
      </c>
      <c r="H32" s="231">
        <v>364669</v>
      </c>
      <c r="I32" s="231">
        <v>334230</v>
      </c>
      <c r="J32" s="231">
        <v>1776044</v>
      </c>
      <c r="K32" s="231">
        <v>30540012</v>
      </c>
      <c r="L32" s="231">
        <v>3787616</v>
      </c>
      <c r="M32" s="231">
        <v>17475061</v>
      </c>
      <c r="N32" s="231">
        <v>4202998</v>
      </c>
      <c r="O32" s="231">
        <v>1640813</v>
      </c>
      <c r="P32" s="231">
        <v>935936</v>
      </c>
      <c r="Q32" s="231">
        <v>284988</v>
      </c>
      <c r="R32" s="231">
        <v>404746</v>
      </c>
      <c r="S32" s="231">
        <v>401176</v>
      </c>
      <c r="T32" s="231">
        <v>1772052</v>
      </c>
      <c r="U32" s="231">
        <v>30905386</v>
      </c>
      <c r="V32" s="231">
        <v>3538981</v>
      </c>
      <c r="W32" s="231">
        <v>17940426</v>
      </c>
      <c r="X32" s="231">
        <v>3756304</v>
      </c>
      <c r="Y32" s="231">
        <v>1593096</v>
      </c>
      <c r="Z32" s="231">
        <v>737958</v>
      </c>
      <c r="AA32" s="231">
        <v>351852</v>
      </c>
      <c r="AB32" s="231">
        <v>365717</v>
      </c>
      <c r="AC32" s="231">
        <v>531012</v>
      </c>
      <c r="AD32" s="231">
        <v>1676651</v>
      </c>
      <c r="AE32" s="231">
        <v>30491997</v>
      </c>
      <c r="AF32" s="231">
        <v>3475652</v>
      </c>
      <c r="AG32" s="231">
        <v>19357628</v>
      </c>
      <c r="AH32" s="231">
        <v>3324085</v>
      </c>
      <c r="AI32" s="231">
        <v>1385788</v>
      </c>
      <c r="AJ32" s="231">
        <v>946526</v>
      </c>
      <c r="AK32" s="231">
        <v>342506</v>
      </c>
      <c r="AL32" s="231">
        <v>235289</v>
      </c>
      <c r="AM32" s="231">
        <v>329521</v>
      </c>
      <c r="AN32" s="231">
        <v>1972138</v>
      </c>
      <c r="AO32" s="231">
        <v>31369133</v>
      </c>
      <c r="AP32" s="231">
        <v>3315257</v>
      </c>
      <c r="AQ32" s="231">
        <v>19735739</v>
      </c>
      <c r="AR32" s="231">
        <v>3374011</v>
      </c>
      <c r="AS32" s="231">
        <v>1352815</v>
      </c>
      <c r="AT32" s="231">
        <v>979614</v>
      </c>
      <c r="AU32" s="231">
        <v>616807</v>
      </c>
      <c r="AV32" s="231">
        <v>181598</v>
      </c>
      <c r="AW32" s="231">
        <v>282945</v>
      </c>
      <c r="AX32" s="231">
        <v>1941327</v>
      </c>
      <c r="AY32" s="231">
        <v>31780113</v>
      </c>
      <c r="AZ32" s="231">
        <v>3363000</v>
      </c>
      <c r="BA32" s="231">
        <v>19933513</v>
      </c>
      <c r="BB32" s="231">
        <v>3549284</v>
      </c>
      <c r="BC32" s="231">
        <v>1296783</v>
      </c>
      <c r="BD32" s="231">
        <v>918792</v>
      </c>
      <c r="BE32" s="231">
        <v>567677</v>
      </c>
      <c r="BF32" s="231">
        <v>300731</v>
      </c>
      <c r="BG32" s="231">
        <v>324641</v>
      </c>
      <c r="BH32" s="231">
        <v>1752591</v>
      </c>
      <c r="BI32" s="231">
        <v>32007012</v>
      </c>
      <c r="BJ32" s="231">
        <v>3214352</v>
      </c>
      <c r="BK32" s="231">
        <v>20143532</v>
      </c>
      <c r="BL32" s="231">
        <v>3621047</v>
      </c>
      <c r="BM32" s="231">
        <v>1155371</v>
      </c>
      <c r="BN32" s="231">
        <v>943497</v>
      </c>
      <c r="BO32" s="231">
        <v>607762</v>
      </c>
      <c r="BP32" s="231">
        <v>225894</v>
      </c>
      <c r="BQ32" s="231">
        <v>297285</v>
      </c>
      <c r="BR32" s="231">
        <v>1533872</v>
      </c>
      <c r="BS32" s="231">
        <v>31742612</v>
      </c>
      <c r="BT32" s="231">
        <v>4039503</v>
      </c>
      <c r="BU32" s="231">
        <v>20061798</v>
      </c>
      <c r="BV32" s="231">
        <v>3397246</v>
      </c>
      <c r="BW32" s="231">
        <v>2164506</v>
      </c>
      <c r="BX32" s="231">
        <v>1420429</v>
      </c>
      <c r="BY32" s="231">
        <v>626152</v>
      </c>
      <c r="BZ32" s="231">
        <v>342234</v>
      </c>
      <c r="CA32" s="231">
        <v>333394</v>
      </c>
      <c r="CB32" s="231">
        <v>1678457</v>
      </c>
      <c r="CC32" s="231">
        <v>34063719</v>
      </c>
      <c r="CD32" s="231">
        <v>3983783</v>
      </c>
      <c r="CE32" s="231">
        <v>18711118</v>
      </c>
      <c r="CF32" s="231">
        <v>5298715</v>
      </c>
      <c r="CG32" s="231">
        <v>2033039</v>
      </c>
      <c r="CH32" s="231">
        <v>1257525</v>
      </c>
      <c r="CI32" s="231">
        <v>656125</v>
      </c>
      <c r="CJ32" s="231">
        <v>394167</v>
      </c>
      <c r="CK32" s="231">
        <v>374524</v>
      </c>
      <c r="CL32" s="231">
        <v>1592894</v>
      </c>
      <c r="CM32" s="231">
        <v>34301890</v>
      </c>
      <c r="CN32" s="231">
        <v>4041068</v>
      </c>
      <c r="CO32" s="231">
        <v>17077020</v>
      </c>
      <c r="CP32" s="231">
        <v>6934889</v>
      </c>
      <c r="CQ32" s="231">
        <v>1860199</v>
      </c>
      <c r="CR32" s="231">
        <v>1232901</v>
      </c>
      <c r="CS32" s="231">
        <v>655472</v>
      </c>
      <c r="CT32" s="231">
        <v>511705</v>
      </c>
      <c r="CU32" s="231">
        <v>387502</v>
      </c>
      <c r="CV32" s="231">
        <v>1536456</v>
      </c>
      <c r="CW32" s="231">
        <v>34237212</v>
      </c>
      <c r="CX32" s="231">
        <v>4219201</v>
      </c>
      <c r="CY32" s="231">
        <v>17511892</v>
      </c>
      <c r="CZ32" s="231">
        <v>6773678</v>
      </c>
      <c r="DA32" s="231">
        <v>1936477</v>
      </c>
      <c r="DB32" s="231">
        <v>1137919</v>
      </c>
      <c r="DC32" s="231">
        <v>392021</v>
      </c>
      <c r="DD32" s="231">
        <v>404492</v>
      </c>
      <c r="DE32" s="231">
        <v>655042</v>
      </c>
      <c r="DF32" s="231">
        <v>1616399</v>
      </c>
      <c r="DG32" s="231">
        <v>34647121</v>
      </c>
      <c r="DH32" s="231">
        <v>4154745</v>
      </c>
      <c r="DI32" s="231">
        <v>19586641</v>
      </c>
      <c r="DJ32" s="231">
        <v>6401449</v>
      </c>
      <c r="DK32" s="231">
        <v>1965565</v>
      </c>
      <c r="DL32" s="231">
        <v>982258</v>
      </c>
      <c r="DM32" s="231">
        <v>432015</v>
      </c>
      <c r="DN32" s="231">
        <v>280212</v>
      </c>
      <c r="DO32" s="231">
        <v>681003</v>
      </c>
      <c r="DP32" s="231">
        <v>1698782</v>
      </c>
      <c r="DQ32" s="231">
        <v>36182670</v>
      </c>
      <c r="DR32" s="231">
        <v>4220739</v>
      </c>
      <c r="DS32" s="231">
        <v>17459260</v>
      </c>
      <c r="DT32" s="231">
        <v>8571081</v>
      </c>
      <c r="DU32" s="231">
        <v>1870243</v>
      </c>
      <c r="DV32" s="231">
        <v>999835</v>
      </c>
      <c r="DW32" s="231">
        <v>410977</v>
      </c>
      <c r="DX32" s="231">
        <v>258522</v>
      </c>
      <c r="DY32" s="231">
        <v>547828</v>
      </c>
      <c r="DZ32" s="231">
        <v>1847329</v>
      </c>
      <c r="EA32" s="231">
        <v>36185814</v>
      </c>
      <c r="EB32" s="231">
        <v>4204465</v>
      </c>
      <c r="EC32" s="231">
        <v>18595486</v>
      </c>
      <c r="ED32" s="231">
        <v>7187822</v>
      </c>
      <c r="EE32" s="231">
        <v>1670919</v>
      </c>
      <c r="EF32" s="231">
        <v>1086332</v>
      </c>
      <c r="EG32" s="231">
        <v>465835</v>
      </c>
      <c r="EH32" s="231">
        <v>339263</v>
      </c>
      <c r="EI32" s="231">
        <v>221740</v>
      </c>
      <c r="EJ32" s="231">
        <v>2194069</v>
      </c>
      <c r="EK32" s="231">
        <v>35965931</v>
      </c>
      <c r="EL32" s="231">
        <v>4710227</v>
      </c>
      <c r="EM32" s="231">
        <v>17408380</v>
      </c>
      <c r="EN32" s="231">
        <v>8513806</v>
      </c>
      <c r="EO32" s="231">
        <v>1557322</v>
      </c>
      <c r="EP32" s="231">
        <v>973993</v>
      </c>
      <c r="EQ32" s="231">
        <v>478153</v>
      </c>
      <c r="ER32" s="231">
        <v>338196</v>
      </c>
      <c r="ES32" s="231">
        <v>310617</v>
      </c>
      <c r="ET32" s="231">
        <v>1967024</v>
      </c>
      <c r="EU32" s="231">
        <v>36257718</v>
      </c>
      <c r="EV32" s="231">
        <v>5141278</v>
      </c>
      <c r="EW32" s="231">
        <v>18948465</v>
      </c>
      <c r="EX32" s="231">
        <v>7903932</v>
      </c>
      <c r="EY32" s="231">
        <v>1795573</v>
      </c>
      <c r="EZ32" s="231">
        <v>870913</v>
      </c>
      <c r="FA32" s="231">
        <v>334987</v>
      </c>
      <c r="FB32" s="231">
        <v>237528</v>
      </c>
      <c r="FC32" s="231">
        <v>480090</v>
      </c>
      <c r="FD32" s="231">
        <v>1893038</v>
      </c>
      <c r="FE32" s="231">
        <v>37605804</v>
      </c>
      <c r="FF32" s="231">
        <v>4906665</v>
      </c>
      <c r="FG32" s="231">
        <v>18545657</v>
      </c>
      <c r="FH32" s="231">
        <v>7996602</v>
      </c>
      <c r="FI32" s="231">
        <v>1695196</v>
      </c>
      <c r="FJ32" s="231">
        <v>864705</v>
      </c>
      <c r="FK32" s="231">
        <v>334581</v>
      </c>
      <c r="FL32" s="231">
        <v>214888</v>
      </c>
      <c r="FM32" s="231">
        <v>370131</v>
      </c>
      <c r="FN32" s="231">
        <v>1923801</v>
      </c>
      <c r="FO32" s="231">
        <v>36852226</v>
      </c>
      <c r="FP32" s="231">
        <v>4115285</v>
      </c>
      <c r="FQ32" s="231">
        <v>19061487</v>
      </c>
      <c r="FR32" s="231">
        <v>8351470</v>
      </c>
      <c r="FS32" s="231">
        <v>1442245</v>
      </c>
      <c r="FT32" s="231">
        <v>750754</v>
      </c>
      <c r="FU32" s="231">
        <v>294404</v>
      </c>
      <c r="FV32" s="231">
        <v>378702</v>
      </c>
      <c r="FW32" s="231">
        <v>491030</v>
      </c>
      <c r="FX32" s="231">
        <v>1754758</v>
      </c>
      <c r="FY32" s="231">
        <v>36640135</v>
      </c>
      <c r="FZ32" s="231">
        <v>4216313</v>
      </c>
      <c r="GA32" s="231">
        <v>20856054</v>
      </c>
      <c r="GB32" s="231">
        <v>8630880</v>
      </c>
      <c r="GC32" s="231">
        <v>1477993</v>
      </c>
      <c r="GD32" s="231">
        <v>677772</v>
      </c>
      <c r="GE32" s="231">
        <v>254403</v>
      </c>
      <c r="GF32" s="231">
        <v>200106</v>
      </c>
      <c r="GG32" s="231">
        <v>580248</v>
      </c>
      <c r="GH32" s="231">
        <v>1808023</v>
      </c>
      <c r="GI32" s="231">
        <v>38701792</v>
      </c>
      <c r="GJ32" s="231">
        <v>4886878</v>
      </c>
      <c r="GK32" s="231">
        <v>28081331</v>
      </c>
      <c r="GL32" s="231">
        <v>3205160</v>
      </c>
      <c r="GM32" s="231">
        <v>1402037</v>
      </c>
      <c r="GN32" s="231">
        <v>707714</v>
      </c>
      <c r="GO32" s="231">
        <v>229664</v>
      </c>
      <c r="GP32" s="231">
        <v>219187</v>
      </c>
      <c r="GQ32" s="231">
        <v>479913</v>
      </c>
      <c r="GR32" s="231">
        <v>1830091</v>
      </c>
      <c r="GS32" s="231">
        <v>41041975</v>
      </c>
      <c r="GT32" s="231">
        <v>4935865</v>
      </c>
      <c r="GU32" s="231">
        <v>29522320</v>
      </c>
      <c r="GV32" s="231">
        <v>3023678</v>
      </c>
      <c r="GW32" s="231">
        <v>1331932</v>
      </c>
      <c r="GX32" s="231">
        <v>855454</v>
      </c>
      <c r="GY32" s="231">
        <v>219359</v>
      </c>
      <c r="GZ32" s="231">
        <v>183729</v>
      </c>
      <c r="HA32" s="231">
        <v>517262</v>
      </c>
      <c r="HB32" s="231">
        <v>1788884</v>
      </c>
      <c r="HC32" s="231">
        <v>42378483</v>
      </c>
      <c r="HD32" s="231">
        <v>5211577</v>
      </c>
      <c r="HE32" s="231">
        <v>31597636</v>
      </c>
      <c r="HF32" s="231">
        <v>3006884</v>
      </c>
      <c r="HG32" s="231">
        <v>1306032</v>
      </c>
      <c r="HH32" s="231">
        <v>813100</v>
      </c>
      <c r="HI32" s="231">
        <v>241937</v>
      </c>
      <c r="HJ32" s="231">
        <v>232392</v>
      </c>
      <c r="HK32" s="231">
        <v>434579</v>
      </c>
      <c r="HL32" s="231">
        <v>1741348</v>
      </c>
      <c r="HM32" s="231">
        <v>44585485</v>
      </c>
      <c r="HN32" s="231">
        <v>6173115</v>
      </c>
      <c r="HO32" s="231">
        <v>34601246</v>
      </c>
      <c r="HP32" s="231">
        <v>2388343</v>
      </c>
      <c r="HQ32" s="231">
        <v>1006480</v>
      </c>
      <c r="HR32" s="231">
        <v>726096</v>
      </c>
      <c r="HS32" s="231">
        <v>237534</v>
      </c>
      <c r="HT32" s="231">
        <v>220280</v>
      </c>
      <c r="HU32" s="231">
        <v>419059</v>
      </c>
      <c r="HV32" s="231">
        <v>1668400</v>
      </c>
      <c r="HW32" s="231">
        <v>47440553</v>
      </c>
      <c r="HX32" s="231">
        <v>6327466</v>
      </c>
      <c r="HY32" s="231">
        <v>35999926</v>
      </c>
      <c r="HZ32" s="231">
        <v>2482462</v>
      </c>
      <c r="IA32" s="231">
        <v>1050737</v>
      </c>
      <c r="IB32" s="231">
        <v>736750</v>
      </c>
      <c r="IC32" s="231">
        <v>206417</v>
      </c>
      <c r="ID32" s="231">
        <v>251072</v>
      </c>
      <c r="IE32" s="231">
        <v>415664</v>
      </c>
      <c r="IF32" s="231">
        <v>1651375</v>
      </c>
      <c r="IG32" s="231">
        <v>49121869</v>
      </c>
      <c r="IH32" s="231">
        <v>6493851</v>
      </c>
      <c r="II32" s="231">
        <v>36632671</v>
      </c>
      <c r="IJ32" s="231">
        <v>2646200</v>
      </c>
      <c r="IK32" s="231">
        <v>857075</v>
      </c>
      <c r="IL32" s="231">
        <v>766277</v>
      </c>
      <c r="IM32" s="231">
        <v>308697</v>
      </c>
      <c r="IN32" s="231">
        <v>406546</v>
      </c>
      <c r="IO32" s="231">
        <v>340916</v>
      </c>
      <c r="IP32" s="231">
        <v>1635435</v>
      </c>
      <c r="IQ32" s="231">
        <v>50087668</v>
      </c>
      <c r="IR32" s="231">
        <v>7040819</v>
      </c>
      <c r="IS32" s="231">
        <v>36874063</v>
      </c>
      <c r="IT32" s="231">
        <v>2779648</v>
      </c>
      <c r="IU32" s="231">
        <v>1189586</v>
      </c>
      <c r="IV32" s="231">
        <v>667396</v>
      </c>
      <c r="IW32" s="231">
        <v>507253</v>
      </c>
      <c r="IX32" s="231">
        <v>298807</v>
      </c>
      <c r="IY32" s="231">
        <v>437161</v>
      </c>
      <c r="IZ32" s="231">
        <v>1706281</v>
      </c>
      <c r="JA32" s="231">
        <v>51501014</v>
      </c>
      <c r="JB32" s="231">
        <v>7111064</v>
      </c>
      <c r="JC32" s="231">
        <v>37733023</v>
      </c>
      <c r="JD32" s="231">
        <v>2623447</v>
      </c>
      <c r="JE32" s="231">
        <v>1323073</v>
      </c>
      <c r="JF32" s="231">
        <v>652723</v>
      </c>
      <c r="JG32" s="231">
        <v>575181</v>
      </c>
      <c r="JH32" s="231">
        <v>276761</v>
      </c>
      <c r="JI32" s="231">
        <v>493321</v>
      </c>
      <c r="JJ32" s="231">
        <v>1668338</v>
      </c>
      <c r="JK32" s="231">
        <v>52456931</v>
      </c>
      <c r="JL32" s="231">
        <v>7245511</v>
      </c>
      <c r="JM32" s="231">
        <v>39726660</v>
      </c>
      <c r="JN32" s="231">
        <v>2414726</v>
      </c>
      <c r="JO32" s="231">
        <v>794280</v>
      </c>
      <c r="JP32" s="231">
        <v>595403</v>
      </c>
      <c r="JQ32" s="231">
        <v>502578</v>
      </c>
      <c r="JR32" s="231">
        <v>253810</v>
      </c>
      <c r="JS32" s="231">
        <v>493209</v>
      </c>
      <c r="JT32" s="231">
        <v>1643134</v>
      </c>
      <c r="JU32" s="231">
        <v>53669311</v>
      </c>
      <c r="JV32" s="231">
        <v>7347871</v>
      </c>
      <c r="JW32" s="231">
        <v>39489315</v>
      </c>
      <c r="JX32" s="231">
        <v>2456108</v>
      </c>
      <c r="JY32" s="231">
        <v>919093</v>
      </c>
      <c r="JZ32" s="231">
        <v>604820</v>
      </c>
      <c r="KA32" s="231">
        <v>505280</v>
      </c>
      <c r="KB32" s="231">
        <v>355178</v>
      </c>
      <c r="KC32" s="231">
        <v>429851</v>
      </c>
      <c r="KD32" s="231">
        <v>1754150</v>
      </c>
      <c r="KE32" s="231">
        <v>53861666</v>
      </c>
      <c r="KF32" s="231">
        <v>7619191</v>
      </c>
      <c r="KG32" s="231">
        <v>40869747</v>
      </c>
      <c r="KH32" s="231">
        <v>2136813</v>
      </c>
      <c r="KI32" s="231">
        <v>686097</v>
      </c>
      <c r="KJ32" s="231">
        <v>608177</v>
      </c>
      <c r="KK32" s="231">
        <v>431994</v>
      </c>
      <c r="KL32" s="231">
        <v>370726</v>
      </c>
      <c r="KM32" s="231">
        <v>461561</v>
      </c>
      <c r="KN32" s="231">
        <v>1532656</v>
      </c>
      <c r="KO32" s="231">
        <v>54716962</v>
      </c>
      <c r="KP32" s="231">
        <v>7912214</v>
      </c>
      <c r="KQ32" s="231">
        <v>42998441</v>
      </c>
      <c r="KR32" s="231">
        <v>2373737</v>
      </c>
      <c r="KS32" s="231">
        <v>839204</v>
      </c>
      <c r="KT32" s="231">
        <v>818216</v>
      </c>
      <c r="KU32" s="231">
        <v>412161</v>
      </c>
      <c r="KV32" s="231">
        <v>363107</v>
      </c>
      <c r="KW32" s="231">
        <v>335247</v>
      </c>
      <c r="KX32" s="231">
        <v>1617568</v>
      </c>
      <c r="KY32" s="231">
        <v>57669895</v>
      </c>
      <c r="KZ32" s="231">
        <v>8801342</v>
      </c>
      <c r="LA32" s="231">
        <v>44771034</v>
      </c>
      <c r="LB32" s="231">
        <v>3096274</v>
      </c>
      <c r="LC32" s="231">
        <v>1168996</v>
      </c>
      <c r="LD32" s="231">
        <v>1624836</v>
      </c>
      <c r="LE32" s="231">
        <v>352642</v>
      </c>
      <c r="LF32" s="231">
        <v>305585</v>
      </c>
      <c r="LG32" s="231">
        <v>423262</v>
      </c>
      <c r="LH32" s="231">
        <v>1514972</v>
      </c>
      <c r="LI32" s="231">
        <v>62058943</v>
      </c>
    </row>
  </sheetData>
  <mergeCells count="111">
    <mergeCell ref="LI2:LI3"/>
    <mergeCell ref="KZ2:KZ3"/>
    <mergeCell ref="LA2:LA3"/>
    <mergeCell ref="LB2:LB3"/>
    <mergeCell ref="LC2:LC3"/>
    <mergeCell ref="LD2:LD3"/>
    <mergeCell ref="LE2:LE3"/>
    <mergeCell ref="LF2:LF3"/>
    <mergeCell ref="LG2:LG3"/>
    <mergeCell ref="LH2:LH3"/>
    <mergeCell ref="KU2:KU3"/>
    <mergeCell ref="KV2:KV3"/>
    <mergeCell ref="KW2:KW3"/>
    <mergeCell ref="KX2:KX3"/>
    <mergeCell ref="KY2:KY3"/>
    <mergeCell ref="KP2:KP3"/>
    <mergeCell ref="KQ2:KQ3"/>
    <mergeCell ref="KR2:KR3"/>
    <mergeCell ref="KS2:KS3"/>
    <mergeCell ref="KT2:KT3"/>
    <mergeCell ref="KK2:KK3"/>
    <mergeCell ref="KL2:KL3"/>
    <mergeCell ref="KM2:KM3"/>
    <mergeCell ref="KN2:KN3"/>
    <mergeCell ref="KO2:KO3"/>
    <mergeCell ref="KF2:KF3"/>
    <mergeCell ref="KG2:KG3"/>
    <mergeCell ref="KH2:KH3"/>
    <mergeCell ref="KI2:KI3"/>
    <mergeCell ref="KJ2:KJ3"/>
    <mergeCell ref="HD2:HD3"/>
    <mergeCell ref="A2:A3"/>
    <mergeCell ref="HE2:HE3"/>
    <mergeCell ref="HF2:HF3"/>
    <mergeCell ref="HG2:HG3"/>
    <mergeCell ref="HH2:HH3"/>
    <mergeCell ref="HI2:HI3"/>
    <mergeCell ref="HJ2:HJ3"/>
    <mergeCell ref="HK2:HK3"/>
    <mergeCell ref="HL2:HL3"/>
    <mergeCell ref="HM2:HM3"/>
    <mergeCell ref="HN2:HN3"/>
    <mergeCell ref="HO2:HO3"/>
    <mergeCell ref="HP2:HP3"/>
    <mergeCell ref="HW2:HW3"/>
    <mergeCell ref="HQ2:HQ3"/>
    <mergeCell ref="HR2:HR3"/>
    <mergeCell ref="HS2:HS3"/>
    <mergeCell ref="HT2:HT3"/>
    <mergeCell ref="HU2:HU3"/>
    <mergeCell ref="HV2:HV3"/>
    <mergeCell ref="HX2:HX3"/>
    <mergeCell ref="HY2:HY3"/>
    <mergeCell ref="HZ2:HZ3"/>
    <mergeCell ref="IA2:IA3"/>
    <mergeCell ref="IB2:IB3"/>
    <mergeCell ref="IC2:IC3"/>
    <mergeCell ref="ID2:ID3"/>
    <mergeCell ref="IE2:IE3"/>
    <mergeCell ref="IF2:IF3"/>
    <mergeCell ref="IG2:IG3"/>
    <mergeCell ref="IH2:IH3"/>
    <mergeCell ref="II2:II3"/>
    <mergeCell ref="IJ2:IJ3"/>
    <mergeCell ref="IK2:IK3"/>
    <mergeCell ref="IL2:IL3"/>
    <mergeCell ref="IM2:IM3"/>
    <mergeCell ref="IN2:IN3"/>
    <mergeCell ref="IO2:IO3"/>
    <mergeCell ref="IP2:IP3"/>
    <mergeCell ref="IQ2:IQ3"/>
    <mergeCell ref="IR2:IR3"/>
    <mergeCell ref="IS2:IS3"/>
    <mergeCell ref="IT2:IT3"/>
    <mergeCell ref="IU2:IU3"/>
    <mergeCell ref="IV2:IV3"/>
    <mergeCell ref="IW2:IW3"/>
    <mergeCell ref="IX2:IX3"/>
    <mergeCell ref="IY2:IY3"/>
    <mergeCell ref="IZ2:IZ3"/>
    <mergeCell ref="JA2:JA3"/>
    <mergeCell ref="JL2:JL3"/>
    <mergeCell ref="JM2:JM3"/>
    <mergeCell ref="JN2:JN3"/>
    <mergeCell ref="JO2:JO3"/>
    <mergeCell ref="JP2:JP3"/>
    <mergeCell ref="JQ2:JQ3"/>
    <mergeCell ref="JG2:JG3"/>
    <mergeCell ref="JH2:JH3"/>
    <mergeCell ref="JI2:JI3"/>
    <mergeCell ref="JJ2:JJ3"/>
    <mergeCell ref="JK2:JK3"/>
    <mergeCell ref="JB2:JB3"/>
    <mergeCell ref="JC2:JC3"/>
    <mergeCell ref="JD2:JD3"/>
    <mergeCell ref="JE2:JE3"/>
    <mergeCell ref="JF2:JF3"/>
    <mergeCell ref="KA2:KA3"/>
    <mergeCell ref="KB2:KB3"/>
    <mergeCell ref="KC2:KC3"/>
    <mergeCell ref="KD2:KD3"/>
    <mergeCell ref="KE2:KE3"/>
    <mergeCell ref="JR2:JR3"/>
    <mergeCell ref="JS2:JS3"/>
    <mergeCell ref="JT2:JT3"/>
    <mergeCell ref="JU2:JU3"/>
    <mergeCell ref="JV2:JV3"/>
    <mergeCell ref="JW2:JW3"/>
    <mergeCell ref="JX2:JX3"/>
    <mergeCell ref="JY2:JY3"/>
    <mergeCell ref="JZ2:JZ3"/>
  </mergeCells>
  <hyperlinks>
    <hyperlink ref="A1" location="Index!A1" display="Index" xr:uid="{00000000-0004-0000-0F00-000000000000}"/>
  </hyperlinks>
  <pageMargins left="0.511811024" right="0.511811024" top="0.78740157499999996" bottom="0.78740157499999996" header="0.31496062000000002" footer="0.31496062000000002"/>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0050"/>
  </sheetPr>
  <dimension ref="A1:CH28"/>
  <sheetViews>
    <sheetView topLeftCell="A3" zoomScaleNormal="100" workbookViewId="0">
      <pane xSplit="1" topLeftCell="AA1" activePane="topRight" state="frozen"/>
      <selection pane="topRight" activeCell="AC3" sqref="AC3"/>
    </sheetView>
  </sheetViews>
  <sheetFormatPr defaultRowHeight="15"/>
  <cols>
    <col min="1" max="1" width="72.42578125" customWidth="1"/>
    <col min="2" max="2" width="13.140625" customWidth="1"/>
    <col min="3" max="24" width="13.28515625" customWidth="1"/>
    <col min="25" max="25" width="13.28515625" style="171" customWidth="1"/>
    <col min="26" max="86" width="13.28515625" customWidth="1"/>
  </cols>
  <sheetData>
    <row r="1" spans="1:86" ht="57" customHeight="1">
      <c r="A1" s="145" t="s">
        <v>379</v>
      </c>
      <c r="B1" s="145"/>
      <c r="C1" s="135"/>
      <c r="D1" s="135"/>
      <c r="E1" s="135"/>
      <c r="F1" s="135"/>
      <c r="G1" s="135"/>
      <c r="H1" s="135"/>
      <c r="I1" s="135"/>
      <c r="J1" s="135"/>
      <c r="K1" s="135"/>
      <c r="L1" s="135"/>
      <c r="M1" s="135"/>
      <c r="N1" s="135"/>
      <c r="O1" s="135"/>
      <c r="P1" s="135"/>
      <c r="Q1" s="135"/>
      <c r="R1" s="135"/>
      <c r="S1" s="135"/>
      <c r="T1" s="135"/>
      <c r="U1" s="135"/>
      <c r="V1" s="135"/>
      <c r="W1" s="135"/>
      <c r="X1" s="135"/>
      <c r="Y1" s="172"/>
      <c r="Z1" s="135"/>
      <c r="AA1" s="135"/>
      <c r="AB1" s="135"/>
      <c r="AC1" s="135"/>
      <c r="AD1" s="135"/>
      <c r="AE1" s="135"/>
      <c r="AF1" s="135"/>
      <c r="AG1" s="135"/>
      <c r="AH1" s="135"/>
      <c r="AI1" s="135"/>
      <c r="AJ1" s="135"/>
      <c r="AK1" s="135"/>
      <c r="AL1" s="135"/>
      <c r="AM1" s="135"/>
      <c r="AN1" s="135"/>
      <c r="AO1" s="135"/>
      <c r="AP1" s="135"/>
      <c r="AQ1" s="135"/>
      <c r="AR1" s="135"/>
      <c r="AS1" s="135"/>
      <c r="AT1" s="135"/>
      <c r="AU1" s="135"/>
      <c r="AV1" s="135"/>
      <c r="AW1" s="135"/>
      <c r="AX1" s="135"/>
      <c r="AY1" s="135"/>
      <c r="AZ1" s="135"/>
      <c r="BA1" s="135"/>
      <c r="BB1" s="135"/>
      <c r="BC1" s="135"/>
      <c r="BD1" s="135"/>
      <c r="BE1" s="135"/>
      <c r="BF1" s="135"/>
      <c r="BG1" s="135"/>
      <c r="BH1" s="135"/>
      <c r="BI1" s="135"/>
      <c r="BJ1" s="135"/>
      <c r="BK1" s="135"/>
      <c r="BL1" s="135"/>
      <c r="BM1" s="135"/>
      <c r="BN1" s="135"/>
      <c r="BO1" s="135"/>
      <c r="BP1" s="135"/>
      <c r="BQ1" s="135"/>
      <c r="BR1" s="135"/>
      <c r="BS1" s="135"/>
      <c r="BT1" s="135"/>
      <c r="BU1" s="135"/>
      <c r="BV1" s="135"/>
      <c r="BW1" s="135"/>
      <c r="BX1" s="135"/>
      <c r="BY1" s="135"/>
      <c r="BZ1" s="135"/>
      <c r="CA1" s="135"/>
      <c r="CB1" s="135"/>
      <c r="CC1" s="135"/>
      <c r="CD1" s="135"/>
      <c r="CE1" s="135"/>
      <c r="CF1" s="135"/>
      <c r="CG1" s="135"/>
      <c r="CH1" s="135"/>
    </row>
    <row r="2" spans="1:86" ht="36.75" customHeight="1">
      <c r="A2" s="144" t="s">
        <v>764</v>
      </c>
      <c r="B2" s="150" t="s">
        <v>337</v>
      </c>
      <c r="C2" s="141" t="s">
        <v>338</v>
      </c>
      <c r="D2" s="141" t="s">
        <v>339</v>
      </c>
      <c r="E2" s="141" t="s">
        <v>342</v>
      </c>
      <c r="F2" s="141" t="s">
        <v>344</v>
      </c>
      <c r="G2" s="141" t="s">
        <v>345</v>
      </c>
      <c r="H2" s="141" t="s">
        <v>346</v>
      </c>
      <c r="I2" s="141" t="s">
        <v>348</v>
      </c>
      <c r="J2" s="141" t="s">
        <v>350</v>
      </c>
      <c r="K2" s="141" t="s">
        <v>351</v>
      </c>
      <c r="L2" s="141" t="s">
        <v>352</v>
      </c>
      <c r="M2" s="141" t="s">
        <v>353</v>
      </c>
      <c r="N2" s="141" t="s">
        <v>355</v>
      </c>
      <c r="O2" s="141" t="s">
        <v>356</v>
      </c>
      <c r="P2" s="141" t="s">
        <v>357</v>
      </c>
      <c r="Q2" s="141" t="s">
        <v>358</v>
      </c>
      <c r="R2" s="141" t="s">
        <v>360</v>
      </c>
      <c r="S2" s="141" t="s">
        <v>377</v>
      </c>
      <c r="T2" s="141" t="s">
        <v>908</v>
      </c>
      <c r="U2" s="159" t="s">
        <v>1060</v>
      </c>
      <c r="V2" s="184" t="s">
        <v>1078</v>
      </c>
      <c r="W2" s="184" t="s">
        <v>1144</v>
      </c>
      <c r="X2" s="184" t="s">
        <v>1155</v>
      </c>
      <c r="Y2" s="184" t="s">
        <v>1174</v>
      </c>
      <c r="Z2" s="184" t="s">
        <v>1171</v>
      </c>
      <c r="AA2" s="184" t="s">
        <v>1178</v>
      </c>
      <c r="AB2" s="184" t="s">
        <v>1208</v>
      </c>
      <c r="AC2" s="184" t="s">
        <v>1217</v>
      </c>
    </row>
    <row r="3" spans="1:86" s="64" customFormat="1">
      <c r="A3" s="133" t="s">
        <v>426</v>
      </c>
      <c r="B3" s="276">
        <v>71142</v>
      </c>
      <c r="C3" s="276">
        <v>86683</v>
      </c>
      <c r="D3" s="276">
        <v>84271</v>
      </c>
      <c r="E3" s="276">
        <v>85600</v>
      </c>
      <c r="F3" s="276">
        <v>91905</v>
      </c>
      <c r="G3" s="276">
        <v>96251</v>
      </c>
      <c r="H3" s="276">
        <v>97952</v>
      </c>
      <c r="I3" s="276">
        <v>107143</v>
      </c>
      <c r="J3" s="276">
        <v>102660</v>
      </c>
      <c r="K3" s="276">
        <v>104329</v>
      </c>
      <c r="L3" s="276">
        <v>101470</v>
      </c>
      <c r="M3" s="276">
        <v>103555</v>
      </c>
      <c r="N3" s="276">
        <v>103465</v>
      </c>
      <c r="O3" s="276">
        <v>102491</v>
      </c>
      <c r="P3" s="276">
        <v>102241</v>
      </c>
      <c r="Q3" s="276">
        <v>102207</v>
      </c>
      <c r="R3" s="276">
        <v>102904</v>
      </c>
      <c r="S3" s="276">
        <v>105688</v>
      </c>
      <c r="T3" s="276">
        <v>109314</v>
      </c>
      <c r="U3" s="231">
        <v>119837</v>
      </c>
      <c r="V3" s="231">
        <v>120574</v>
      </c>
      <c r="W3" s="231">
        <v>124998</v>
      </c>
      <c r="X3" s="231">
        <v>123477</v>
      </c>
      <c r="Y3" s="231">
        <v>136241</v>
      </c>
      <c r="Z3" s="231">
        <v>132352</v>
      </c>
      <c r="AA3" s="231">
        <v>153349</v>
      </c>
      <c r="AB3" s="231">
        <v>168337</v>
      </c>
      <c r="AC3" s="231">
        <v>169795</v>
      </c>
      <c r="AD3" s="33"/>
      <c r="AE3" s="33"/>
      <c r="AF3" s="33"/>
      <c r="AG3" s="33"/>
      <c r="AH3" s="33"/>
      <c r="AI3" s="33"/>
      <c r="AJ3" s="33"/>
      <c r="AK3" s="33"/>
      <c r="AL3" s="33"/>
      <c r="AM3" s="33"/>
      <c r="AN3" s="33"/>
      <c r="AO3" s="33"/>
      <c r="AP3" s="33"/>
      <c r="AQ3" s="33"/>
      <c r="AR3" s="33"/>
      <c r="AS3" s="33"/>
      <c r="AT3" s="33"/>
      <c r="AU3" s="33"/>
      <c r="AV3" s="33"/>
      <c r="AW3" s="33"/>
      <c r="AX3" s="33"/>
      <c r="AY3" s="33"/>
      <c r="AZ3" s="33"/>
      <c r="BA3" s="33"/>
      <c r="BB3" s="33"/>
      <c r="BC3" s="33"/>
      <c r="BD3" s="33"/>
      <c r="BE3" s="33"/>
      <c r="BF3" s="33"/>
      <c r="BG3" s="33"/>
      <c r="BH3" s="33"/>
      <c r="BI3" s="33"/>
      <c r="BJ3" s="33"/>
      <c r="BK3" s="33"/>
      <c r="BL3" s="33"/>
      <c r="BM3" s="33"/>
      <c r="BN3" s="33"/>
      <c r="BO3" s="33"/>
      <c r="BP3" s="33"/>
      <c r="BQ3" s="33"/>
      <c r="BR3" s="33"/>
      <c r="BS3" s="33"/>
      <c r="BT3" s="33"/>
      <c r="BU3" s="33"/>
      <c r="BV3" s="33"/>
      <c r="BW3" s="33"/>
      <c r="BX3" s="33"/>
      <c r="BY3" s="33"/>
      <c r="BZ3" s="33"/>
      <c r="CA3" s="33"/>
      <c r="CB3" s="33"/>
      <c r="CC3" s="33"/>
      <c r="CD3" s="33"/>
      <c r="CE3" s="33"/>
      <c r="CF3" s="33"/>
      <c r="CG3" s="33"/>
      <c r="CH3" s="33"/>
    </row>
    <row r="4" spans="1:86" s="38" customFormat="1">
      <c r="A4" s="134" t="s">
        <v>710</v>
      </c>
      <c r="B4" s="277">
        <v>71142</v>
      </c>
      <c r="C4" s="277">
        <v>86683</v>
      </c>
      <c r="D4" s="277">
        <v>84271</v>
      </c>
      <c r="E4" s="277">
        <v>85600</v>
      </c>
      <c r="F4" s="277">
        <v>91905</v>
      </c>
      <c r="G4" s="277">
        <v>96251</v>
      </c>
      <c r="H4" s="277">
        <v>97952</v>
      </c>
      <c r="I4" s="277">
        <v>107143</v>
      </c>
      <c r="J4" s="277">
        <v>102660</v>
      </c>
      <c r="K4" s="277">
        <v>104329</v>
      </c>
      <c r="L4" s="277">
        <v>101470</v>
      </c>
      <c r="M4" s="277">
        <v>103555</v>
      </c>
      <c r="N4" s="277">
        <v>103465</v>
      </c>
      <c r="O4" s="277">
        <v>102491</v>
      </c>
      <c r="P4" s="277">
        <v>102241</v>
      </c>
      <c r="Q4" s="277">
        <v>102207</v>
      </c>
      <c r="R4" s="277">
        <v>102904</v>
      </c>
      <c r="S4" s="277">
        <v>105688</v>
      </c>
      <c r="T4" s="277">
        <v>109314</v>
      </c>
      <c r="U4" s="229">
        <v>119837</v>
      </c>
      <c r="V4" s="229">
        <v>120574</v>
      </c>
      <c r="W4" s="229">
        <v>124998</v>
      </c>
      <c r="X4" s="229">
        <v>123477</v>
      </c>
      <c r="Y4" s="229">
        <v>136241</v>
      </c>
      <c r="Z4" s="229">
        <v>132352</v>
      </c>
      <c r="AA4" s="229">
        <v>153349</v>
      </c>
      <c r="AB4" s="229">
        <v>168337</v>
      </c>
      <c r="AC4" s="229">
        <v>169795</v>
      </c>
      <c r="AD4" s="36"/>
      <c r="AE4" s="36"/>
      <c r="AF4" s="36"/>
      <c r="AG4" s="36"/>
      <c r="AH4" s="36"/>
      <c r="AI4" s="36"/>
      <c r="AJ4" s="36"/>
      <c r="AK4" s="36"/>
      <c r="AL4" s="36"/>
      <c r="AM4" s="36"/>
      <c r="AN4" s="36"/>
      <c r="AO4" s="36"/>
      <c r="AP4" s="36"/>
      <c r="AQ4" s="36"/>
      <c r="AR4" s="36"/>
      <c r="AS4" s="36"/>
      <c r="AT4" s="36"/>
      <c r="AU4" s="36"/>
      <c r="AV4" s="36"/>
      <c r="AW4" s="36"/>
      <c r="AX4" s="36"/>
      <c r="AY4" s="36"/>
      <c r="AZ4" s="36"/>
      <c r="BA4" s="36"/>
      <c r="BB4" s="36"/>
      <c r="BC4" s="36"/>
      <c r="BD4" s="36"/>
      <c r="BE4" s="36"/>
      <c r="BF4" s="36"/>
      <c r="BG4" s="36"/>
      <c r="BH4" s="36"/>
      <c r="BI4" s="36"/>
      <c r="BJ4" s="36"/>
      <c r="BK4" s="36"/>
      <c r="BL4" s="36"/>
      <c r="BM4" s="36"/>
      <c r="BN4" s="36"/>
      <c r="BO4" s="36"/>
      <c r="BP4" s="36"/>
      <c r="BQ4" s="36"/>
      <c r="BR4" s="36"/>
      <c r="BS4" s="36"/>
      <c r="BT4" s="36"/>
      <c r="BU4" s="36"/>
      <c r="BV4" s="36"/>
      <c r="BW4" s="36"/>
      <c r="BX4" s="36"/>
      <c r="BY4" s="36"/>
      <c r="BZ4" s="36"/>
      <c r="CA4" s="36"/>
      <c r="CB4" s="36"/>
      <c r="CC4" s="36"/>
      <c r="CD4" s="36"/>
      <c r="CE4" s="36"/>
      <c r="CF4" s="36"/>
      <c r="CG4" s="36"/>
      <c r="CH4" s="36"/>
    </row>
    <row r="5" spans="1:86" s="64" customFormat="1">
      <c r="A5" s="133" t="s">
        <v>427</v>
      </c>
      <c r="B5" s="276">
        <v>31708971</v>
      </c>
      <c r="C5" s="276">
        <v>31920329</v>
      </c>
      <c r="D5" s="276">
        <v>31658341</v>
      </c>
      <c r="E5" s="276">
        <v>33978119</v>
      </c>
      <c r="F5" s="276">
        <v>34209985</v>
      </c>
      <c r="G5" s="276">
        <v>34140961</v>
      </c>
      <c r="H5" s="276">
        <v>34549169</v>
      </c>
      <c r="I5" s="276">
        <v>36075527</v>
      </c>
      <c r="J5" s="276">
        <v>36083154</v>
      </c>
      <c r="K5" s="276">
        <v>35861602</v>
      </c>
      <c r="L5" s="276">
        <v>36156248</v>
      </c>
      <c r="M5" s="276">
        <v>37502249</v>
      </c>
      <c r="N5" s="276">
        <v>36748761</v>
      </c>
      <c r="O5" s="276">
        <v>36537644</v>
      </c>
      <c r="P5" s="276">
        <v>38599551</v>
      </c>
      <c r="Q5" s="276">
        <v>40939768</v>
      </c>
      <c r="R5" s="276">
        <v>42275579</v>
      </c>
      <c r="S5" s="276">
        <v>44479797</v>
      </c>
      <c r="T5" s="276">
        <v>47331239</v>
      </c>
      <c r="U5" s="231">
        <v>49002032</v>
      </c>
      <c r="V5" s="231">
        <v>49967094</v>
      </c>
      <c r="W5" s="231">
        <v>51376016</v>
      </c>
      <c r="X5" s="231">
        <v>52333454</v>
      </c>
      <c r="Y5" s="231">
        <v>53533070</v>
      </c>
      <c r="Z5" s="231">
        <v>53729314</v>
      </c>
      <c r="AA5" s="231">
        <v>54563613</v>
      </c>
      <c r="AB5" s="231">
        <v>57501558</v>
      </c>
      <c r="AC5" s="231">
        <v>61889148</v>
      </c>
      <c r="AD5" s="33"/>
      <c r="AE5" s="33"/>
      <c r="AF5" s="33"/>
      <c r="AG5" s="33"/>
      <c r="AH5" s="33"/>
      <c r="AI5" s="33"/>
      <c r="AJ5" s="33"/>
      <c r="AK5" s="33"/>
      <c r="AL5" s="33"/>
      <c r="AM5" s="33"/>
      <c r="AN5" s="33"/>
      <c r="AO5" s="33"/>
      <c r="AP5" s="33"/>
      <c r="AQ5" s="33"/>
      <c r="AR5" s="33"/>
      <c r="AS5" s="33"/>
      <c r="AT5" s="33"/>
      <c r="AU5" s="33"/>
      <c r="AV5" s="33"/>
      <c r="AW5" s="33"/>
      <c r="AX5" s="33"/>
      <c r="AY5" s="33"/>
      <c r="AZ5" s="33"/>
      <c r="BA5" s="33"/>
      <c r="BB5" s="33"/>
      <c r="BC5" s="33"/>
      <c r="BD5" s="33"/>
      <c r="BE5" s="33"/>
      <c r="BF5" s="33"/>
      <c r="BG5" s="33"/>
      <c r="BH5" s="33"/>
      <c r="BI5" s="33"/>
      <c r="BJ5" s="33"/>
      <c r="BK5" s="33"/>
      <c r="BL5" s="33"/>
      <c r="BM5" s="33"/>
      <c r="BN5" s="33"/>
      <c r="BO5" s="33"/>
      <c r="BP5" s="33"/>
      <c r="BQ5" s="33"/>
      <c r="BR5" s="33"/>
      <c r="BS5" s="33"/>
      <c r="BT5" s="33"/>
      <c r="BU5" s="33"/>
      <c r="BV5" s="33"/>
      <c r="BW5" s="33"/>
      <c r="BX5" s="33"/>
      <c r="BY5" s="33"/>
      <c r="BZ5" s="33"/>
      <c r="CA5" s="33"/>
      <c r="CB5" s="33"/>
      <c r="CC5" s="33"/>
      <c r="CD5" s="33"/>
      <c r="CE5" s="33"/>
      <c r="CF5" s="33"/>
      <c r="CG5" s="33"/>
      <c r="CH5" s="33"/>
    </row>
    <row r="6" spans="1:86" s="38" customFormat="1">
      <c r="A6" s="134" t="s">
        <v>676</v>
      </c>
      <c r="B6" s="277">
        <v>9863367</v>
      </c>
      <c r="C6" s="277">
        <v>9597943</v>
      </c>
      <c r="D6" s="277">
        <v>9157072</v>
      </c>
      <c r="E6" s="277">
        <v>9418592</v>
      </c>
      <c r="F6" s="277">
        <v>9143758</v>
      </c>
      <c r="G6" s="277">
        <v>8955554</v>
      </c>
      <c r="H6" s="277">
        <v>8730650</v>
      </c>
      <c r="I6" s="277">
        <v>8720259</v>
      </c>
      <c r="J6" s="277">
        <v>8865448</v>
      </c>
      <c r="K6" s="277">
        <v>8966609</v>
      </c>
      <c r="L6" s="277">
        <v>8836850</v>
      </c>
      <c r="M6" s="277">
        <v>8952228</v>
      </c>
      <c r="N6" s="277">
        <v>8475767</v>
      </c>
      <c r="O6" s="277">
        <v>8342528</v>
      </c>
      <c r="P6" s="277">
        <v>9243129</v>
      </c>
      <c r="Q6" s="277">
        <v>9778898</v>
      </c>
      <c r="R6" s="277">
        <v>10083917</v>
      </c>
      <c r="S6" s="277">
        <v>10601193</v>
      </c>
      <c r="T6" s="277">
        <v>10932619</v>
      </c>
      <c r="U6" s="229">
        <v>11378454</v>
      </c>
      <c r="V6" s="229">
        <v>11392284</v>
      </c>
      <c r="W6" s="229">
        <v>11505904</v>
      </c>
      <c r="X6" s="229">
        <v>11045033</v>
      </c>
      <c r="Y6" s="229">
        <v>11205473</v>
      </c>
      <c r="Z6" s="229">
        <v>11308970</v>
      </c>
      <c r="AA6" s="229">
        <v>11384214</v>
      </c>
      <c r="AB6" s="229">
        <v>12008683</v>
      </c>
      <c r="AC6" s="229">
        <v>13486632</v>
      </c>
      <c r="AD6" s="36"/>
      <c r="AE6" s="36"/>
      <c r="AF6" s="36"/>
      <c r="AG6" s="36"/>
      <c r="AH6" s="36"/>
      <c r="AI6" s="36"/>
      <c r="AJ6" s="36"/>
      <c r="AK6" s="36"/>
      <c r="AL6" s="36"/>
      <c r="AM6" s="36"/>
      <c r="AN6" s="36"/>
      <c r="AO6" s="36"/>
      <c r="AP6" s="36"/>
      <c r="AQ6" s="36"/>
      <c r="AR6" s="36"/>
      <c r="AS6" s="36"/>
      <c r="AT6" s="36"/>
      <c r="AU6" s="36"/>
      <c r="AV6" s="36"/>
      <c r="AW6" s="36"/>
      <c r="AX6" s="36"/>
      <c r="AY6" s="36"/>
      <c r="AZ6" s="36"/>
      <c r="BA6" s="36"/>
      <c r="BB6" s="36"/>
      <c r="BC6" s="36"/>
      <c r="BD6" s="36"/>
      <c r="BE6" s="36"/>
      <c r="BF6" s="36"/>
      <c r="BG6" s="36"/>
      <c r="BH6" s="36"/>
      <c r="BI6" s="36"/>
      <c r="BJ6" s="36"/>
      <c r="BK6" s="36"/>
      <c r="BL6" s="36"/>
      <c r="BM6" s="36"/>
      <c r="BN6" s="36"/>
      <c r="BO6" s="36"/>
      <c r="BP6" s="36"/>
      <c r="BQ6" s="36"/>
      <c r="BR6" s="36"/>
      <c r="BS6" s="36"/>
      <c r="BT6" s="36"/>
      <c r="BU6" s="36"/>
      <c r="BV6" s="36"/>
      <c r="BW6" s="36"/>
      <c r="BX6" s="36"/>
      <c r="BY6" s="36"/>
      <c r="BZ6" s="36"/>
      <c r="CA6" s="36"/>
      <c r="CB6" s="36"/>
      <c r="CC6" s="36"/>
      <c r="CD6" s="36"/>
      <c r="CE6" s="36"/>
      <c r="CF6" s="36"/>
      <c r="CG6" s="36"/>
      <c r="CH6" s="36"/>
    </row>
    <row r="7" spans="1:86" s="38" customFormat="1">
      <c r="A7" s="146" t="s">
        <v>711</v>
      </c>
      <c r="B7" s="277">
        <v>205536</v>
      </c>
      <c r="C7" s="277">
        <v>217766</v>
      </c>
      <c r="D7" s="277">
        <v>226663</v>
      </c>
      <c r="E7" s="277">
        <v>261732</v>
      </c>
      <c r="F7" s="277">
        <v>244454</v>
      </c>
      <c r="G7" s="277">
        <v>236487</v>
      </c>
      <c r="H7" s="277">
        <v>241055</v>
      </c>
      <c r="I7" s="277">
        <v>232935</v>
      </c>
      <c r="J7" s="277">
        <v>229460</v>
      </c>
      <c r="K7" s="277">
        <v>168279</v>
      </c>
      <c r="L7" s="277">
        <v>159870</v>
      </c>
      <c r="M7" s="277">
        <v>272623</v>
      </c>
      <c r="N7" s="277">
        <v>251643</v>
      </c>
      <c r="O7" s="277">
        <v>249365</v>
      </c>
      <c r="P7" s="277">
        <v>162283</v>
      </c>
      <c r="Q7" s="277">
        <v>157230</v>
      </c>
      <c r="R7" s="277">
        <v>166392</v>
      </c>
      <c r="S7" s="277">
        <v>172284</v>
      </c>
      <c r="T7" s="277">
        <v>178681</v>
      </c>
      <c r="U7" s="229">
        <v>184125</v>
      </c>
      <c r="V7" s="229">
        <v>166750</v>
      </c>
      <c r="W7" s="229">
        <v>180562</v>
      </c>
      <c r="X7" s="229">
        <v>181340</v>
      </c>
      <c r="Y7" s="229">
        <v>294449</v>
      </c>
      <c r="Z7" s="229">
        <v>302118</v>
      </c>
      <c r="AA7" s="229">
        <v>320567</v>
      </c>
      <c r="AB7" s="229">
        <v>333001</v>
      </c>
      <c r="AC7" s="229">
        <v>329601</v>
      </c>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c r="BF7" s="36"/>
      <c r="BG7" s="36"/>
      <c r="BH7" s="36"/>
      <c r="BI7" s="36"/>
      <c r="BJ7" s="36"/>
      <c r="BK7" s="36"/>
      <c r="BL7" s="36"/>
      <c r="BM7" s="36"/>
      <c r="BN7" s="36"/>
      <c r="BO7" s="36"/>
      <c r="BP7" s="36"/>
      <c r="BQ7" s="36"/>
      <c r="BR7" s="36"/>
      <c r="BS7" s="36"/>
      <c r="BT7" s="36"/>
      <c r="BU7" s="36"/>
      <c r="BV7" s="36"/>
      <c r="BW7" s="36"/>
      <c r="BX7" s="36"/>
      <c r="BY7" s="36"/>
      <c r="BZ7" s="36"/>
      <c r="CA7" s="36"/>
      <c r="CB7" s="36"/>
      <c r="CC7" s="36"/>
      <c r="CD7" s="36"/>
      <c r="CE7" s="36"/>
      <c r="CF7" s="36"/>
      <c r="CG7" s="36"/>
      <c r="CH7" s="36"/>
    </row>
    <row r="8" spans="1:86" s="38" customFormat="1">
      <c r="A8" s="146" t="s">
        <v>712</v>
      </c>
      <c r="B8" s="277">
        <v>1128862</v>
      </c>
      <c r="C8" s="277">
        <v>1253260</v>
      </c>
      <c r="D8" s="277">
        <v>1217529</v>
      </c>
      <c r="E8" s="277">
        <v>1245505</v>
      </c>
      <c r="F8" s="277">
        <v>1240289</v>
      </c>
      <c r="G8" s="277">
        <v>1163876</v>
      </c>
      <c r="H8" s="277">
        <v>1155593</v>
      </c>
      <c r="I8" s="277">
        <v>1141974</v>
      </c>
      <c r="J8" s="277">
        <v>1143501</v>
      </c>
      <c r="K8" s="277">
        <v>1241643</v>
      </c>
      <c r="L8" s="277">
        <v>1194747</v>
      </c>
      <c r="M8" s="277">
        <v>1146432</v>
      </c>
      <c r="N8" s="277">
        <v>1103997</v>
      </c>
      <c r="O8" s="277">
        <v>1100478</v>
      </c>
      <c r="P8" s="277">
        <v>1387894</v>
      </c>
      <c r="Q8" s="277">
        <v>1428878</v>
      </c>
      <c r="R8" s="277">
        <v>1377416</v>
      </c>
      <c r="S8" s="277">
        <v>1443819</v>
      </c>
      <c r="T8" s="277">
        <v>1440520</v>
      </c>
      <c r="U8" s="229">
        <v>1662756</v>
      </c>
      <c r="V8" s="229">
        <v>1702212</v>
      </c>
      <c r="W8" s="229">
        <v>1620258</v>
      </c>
      <c r="X8" s="229">
        <v>1610237</v>
      </c>
      <c r="Y8" s="229">
        <v>1558414</v>
      </c>
      <c r="Z8" s="229">
        <v>1577500</v>
      </c>
      <c r="AA8" s="229">
        <v>1621818</v>
      </c>
      <c r="AB8" s="229">
        <v>1675551</v>
      </c>
      <c r="AC8" s="229">
        <v>2059454</v>
      </c>
      <c r="AD8" s="36"/>
      <c r="AE8" s="36"/>
      <c r="AF8" s="36"/>
      <c r="AG8" s="36"/>
      <c r="AH8" s="36"/>
      <c r="AI8" s="36"/>
      <c r="AJ8" s="36"/>
      <c r="AK8" s="36"/>
      <c r="AL8" s="36"/>
      <c r="AM8" s="36"/>
      <c r="AN8" s="36"/>
      <c r="AO8" s="36"/>
      <c r="AP8" s="36"/>
      <c r="AQ8" s="36"/>
      <c r="AR8" s="36"/>
      <c r="AS8" s="36"/>
      <c r="AT8" s="36"/>
      <c r="AU8" s="36"/>
      <c r="AV8" s="36"/>
      <c r="AW8" s="36"/>
      <c r="AX8" s="36"/>
      <c r="AY8" s="36"/>
      <c r="AZ8" s="36"/>
      <c r="BA8" s="36"/>
      <c r="BB8" s="36"/>
      <c r="BC8" s="36"/>
      <c r="BD8" s="36"/>
      <c r="BE8" s="36"/>
      <c r="BF8" s="36"/>
      <c r="BG8" s="36"/>
      <c r="BH8" s="36"/>
      <c r="BI8" s="36"/>
      <c r="BJ8" s="36"/>
      <c r="BK8" s="36"/>
      <c r="BL8" s="36"/>
      <c r="BM8" s="36"/>
      <c r="BN8" s="36"/>
      <c r="BO8" s="36"/>
      <c r="BP8" s="36"/>
      <c r="BQ8" s="36"/>
      <c r="BR8" s="36"/>
      <c r="BS8" s="36"/>
      <c r="BT8" s="36"/>
      <c r="BU8" s="36"/>
      <c r="BV8" s="36"/>
      <c r="BW8" s="36"/>
      <c r="BX8" s="36"/>
      <c r="BY8" s="36"/>
      <c r="BZ8" s="36"/>
      <c r="CA8" s="36"/>
      <c r="CB8" s="36"/>
      <c r="CC8" s="36"/>
      <c r="CD8" s="36"/>
      <c r="CE8" s="36"/>
      <c r="CF8" s="36"/>
      <c r="CG8" s="36"/>
      <c r="CH8" s="36"/>
    </row>
    <row r="9" spans="1:86" s="64" customFormat="1">
      <c r="A9" s="146" t="s">
        <v>713</v>
      </c>
      <c r="B9" s="277">
        <v>319507</v>
      </c>
      <c r="C9" s="277">
        <v>302277</v>
      </c>
      <c r="D9" s="277">
        <v>259832</v>
      </c>
      <c r="E9" s="277">
        <v>362565</v>
      </c>
      <c r="F9" s="277">
        <v>319320</v>
      </c>
      <c r="G9" s="277">
        <v>311792</v>
      </c>
      <c r="H9" s="277">
        <v>354320</v>
      </c>
      <c r="I9" s="277">
        <v>340582</v>
      </c>
      <c r="J9" s="277">
        <v>348980</v>
      </c>
      <c r="K9" s="277">
        <v>337308</v>
      </c>
      <c r="L9" s="277">
        <v>352927</v>
      </c>
      <c r="M9" s="277">
        <v>383325</v>
      </c>
      <c r="N9" s="277">
        <v>363011</v>
      </c>
      <c r="O9" s="277">
        <v>358586</v>
      </c>
      <c r="P9" s="277">
        <v>379181</v>
      </c>
      <c r="Q9" s="277">
        <v>394772</v>
      </c>
      <c r="R9" s="277">
        <v>450039</v>
      </c>
      <c r="S9" s="277">
        <v>462127</v>
      </c>
      <c r="T9" s="277">
        <v>512632</v>
      </c>
      <c r="U9" s="229">
        <v>532817</v>
      </c>
      <c r="V9" s="229">
        <v>558796</v>
      </c>
      <c r="W9" s="229">
        <v>554213</v>
      </c>
      <c r="X9" s="229">
        <v>542419</v>
      </c>
      <c r="Y9" s="229">
        <v>556093</v>
      </c>
      <c r="Z9" s="229">
        <v>523246</v>
      </c>
      <c r="AA9" s="229">
        <v>520749</v>
      </c>
      <c r="AB9" s="229">
        <v>576949</v>
      </c>
      <c r="AC9" s="229">
        <v>602802</v>
      </c>
      <c r="AD9" s="33"/>
      <c r="AE9" s="33"/>
      <c r="AF9" s="33"/>
      <c r="AG9" s="33"/>
      <c r="AH9" s="33"/>
      <c r="AI9" s="33"/>
      <c r="AJ9" s="33"/>
      <c r="AK9" s="33"/>
      <c r="AL9" s="33"/>
      <c r="AM9" s="33"/>
      <c r="AN9" s="33"/>
      <c r="AO9" s="33"/>
      <c r="AP9" s="33"/>
      <c r="AQ9" s="33"/>
      <c r="AR9" s="33"/>
      <c r="AS9" s="33"/>
      <c r="AT9" s="33"/>
      <c r="AU9" s="33"/>
      <c r="AV9" s="33"/>
      <c r="AW9" s="33"/>
      <c r="AX9" s="33"/>
      <c r="AY9" s="33"/>
      <c r="AZ9" s="33"/>
      <c r="BA9" s="33"/>
      <c r="BB9" s="33"/>
      <c r="BC9" s="33"/>
      <c r="BD9" s="33"/>
      <c r="BE9" s="33"/>
      <c r="BF9" s="33"/>
      <c r="BG9" s="33"/>
      <c r="BH9" s="33"/>
      <c r="BI9" s="33"/>
      <c r="BJ9" s="33"/>
      <c r="BK9" s="33"/>
      <c r="BL9" s="33"/>
      <c r="BM9" s="33"/>
      <c r="BN9" s="33"/>
      <c r="BO9" s="33"/>
      <c r="BP9" s="33"/>
      <c r="BQ9" s="33"/>
      <c r="BR9" s="33"/>
      <c r="BS9" s="33"/>
      <c r="BT9" s="33"/>
      <c r="BU9" s="33"/>
      <c r="BV9" s="33"/>
      <c r="BW9" s="33"/>
      <c r="BX9" s="33"/>
      <c r="BY9" s="33"/>
      <c r="BZ9" s="33"/>
      <c r="CA9" s="33"/>
      <c r="CB9" s="33"/>
      <c r="CC9" s="33"/>
      <c r="CD9" s="33"/>
      <c r="CE9" s="33"/>
      <c r="CF9" s="33"/>
      <c r="CG9" s="33"/>
      <c r="CH9" s="33"/>
    </row>
    <row r="10" spans="1:86">
      <c r="A10" s="146" t="s">
        <v>714</v>
      </c>
      <c r="B10" s="277">
        <v>220584</v>
      </c>
      <c r="C10" s="277">
        <v>212308</v>
      </c>
      <c r="D10" s="277">
        <v>200628</v>
      </c>
      <c r="E10" s="277">
        <v>191887</v>
      </c>
      <c r="F10" s="277">
        <v>176947</v>
      </c>
      <c r="G10" s="277">
        <v>169705</v>
      </c>
      <c r="H10" s="277">
        <v>167534</v>
      </c>
      <c r="I10" s="277">
        <v>193899</v>
      </c>
      <c r="J10" s="277">
        <v>190091</v>
      </c>
      <c r="K10" s="277">
        <v>198219</v>
      </c>
      <c r="L10" s="277">
        <v>202135</v>
      </c>
      <c r="M10" s="277">
        <v>184977</v>
      </c>
      <c r="N10" s="277">
        <v>155791</v>
      </c>
      <c r="O10" s="277">
        <v>156044</v>
      </c>
      <c r="P10" s="277">
        <v>187879</v>
      </c>
      <c r="Q10" s="277">
        <v>201453</v>
      </c>
      <c r="R10" s="277">
        <v>208908</v>
      </c>
      <c r="S10" s="277">
        <v>215361</v>
      </c>
      <c r="T10" s="277">
        <v>242060</v>
      </c>
      <c r="U10" s="229">
        <v>296428</v>
      </c>
      <c r="V10" s="229">
        <v>300082</v>
      </c>
      <c r="W10" s="229">
        <v>268514</v>
      </c>
      <c r="X10" s="229">
        <v>266367</v>
      </c>
      <c r="Y10" s="229">
        <v>279503</v>
      </c>
      <c r="Z10" s="229">
        <v>264830</v>
      </c>
      <c r="AA10" s="229">
        <v>263214</v>
      </c>
      <c r="AB10" s="229">
        <v>265476</v>
      </c>
      <c r="AC10" s="229">
        <v>336487</v>
      </c>
    </row>
    <row r="11" spans="1:86">
      <c r="A11" s="146" t="s">
        <v>715</v>
      </c>
      <c r="B11" s="277">
        <v>497158</v>
      </c>
      <c r="C11" s="277">
        <v>506066</v>
      </c>
      <c r="D11" s="277">
        <v>530137</v>
      </c>
      <c r="E11" s="277">
        <v>521942</v>
      </c>
      <c r="F11" s="277">
        <v>463832</v>
      </c>
      <c r="G11" s="277">
        <v>479435</v>
      </c>
      <c r="H11" s="277">
        <v>427151</v>
      </c>
      <c r="I11" s="277">
        <v>444732</v>
      </c>
      <c r="J11" s="277">
        <v>475470</v>
      </c>
      <c r="K11" s="277">
        <v>626945</v>
      </c>
      <c r="L11" s="277">
        <v>552079</v>
      </c>
      <c r="M11" s="277">
        <v>535013</v>
      </c>
      <c r="N11" s="277">
        <v>561986</v>
      </c>
      <c r="O11" s="277">
        <v>547083</v>
      </c>
      <c r="P11" s="277">
        <v>739420</v>
      </c>
      <c r="Q11" s="277">
        <v>723876</v>
      </c>
      <c r="R11" s="277">
        <v>763425</v>
      </c>
      <c r="S11" s="277">
        <v>851435</v>
      </c>
      <c r="T11" s="277">
        <v>695793</v>
      </c>
      <c r="U11" s="229">
        <v>723910</v>
      </c>
      <c r="V11" s="229">
        <v>761730</v>
      </c>
      <c r="W11" s="229">
        <v>838895</v>
      </c>
      <c r="X11" s="229">
        <v>644549</v>
      </c>
      <c r="Y11" s="229">
        <v>582143</v>
      </c>
      <c r="Z11" s="229">
        <v>677082</v>
      </c>
      <c r="AA11" s="229">
        <v>779103</v>
      </c>
      <c r="AB11" s="229">
        <v>739823</v>
      </c>
      <c r="AC11" s="229">
        <v>931015</v>
      </c>
    </row>
    <row r="12" spans="1:86">
      <c r="A12" s="146" t="s">
        <v>716</v>
      </c>
      <c r="B12" s="277">
        <v>502446</v>
      </c>
      <c r="C12" s="277">
        <v>479381</v>
      </c>
      <c r="D12" s="277">
        <v>472552</v>
      </c>
      <c r="E12" s="277">
        <v>457191</v>
      </c>
      <c r="F12" s="277">
        <v>482491</v>
      </c>
      <c r="G12" s="277">
        <v>431961</v>
      </c>
      <c r="H12" s="277">
        <v>438674</v>
      </c>
      <c r="I12" s="277">
        <v>448688</v>
      </c>
      <c r="J12" s="277">
        <v>471979</v>
      </c>
      <c r="K12" s="277">
        <v>512836</v>
      </c>
      <c r="L12" s="277">
        <v>506344</v>
      </c>
      <c r="M12" s="277">
        <v>559942</v>
      </c>
      <c r="N12" s="277">
        <v>539715</v>
      </c>
      <c r="O12" s="277">
        <v>535740</v>
      </c>
      <c r="P12" s="277">
        <v>626628</v>
      </c>
      <c r="Q12" s="277">
        <v>656660</v>
      </c>
      <c r="R12" s="277">
        <v>692403</v>
      </c>
      <c r="S12" s="277">
        <v>741633</v>
      </c>
      <c r="T12" s="277">
        <v>826340</v>
      </c>
      <c r="U12" s="229">
        <v>773734</v>
      </c>
      <c r="V12" s="229">
        <v>743500</v>
      </c>
      <c r="W12" s="229">
        <v>833606</v>
      </c>
      <c r="X12" s="229">
        <v>741537</v>
      </c>
      <c r="Y12" s="229">
        <v>707649</v>
      </c>
      <c r="Z12" s="229">
        <v>766192</v>
      </c>
      <c r="AA12" s="229">
        <v>761748</v>
      </c>
      <c r="AB12" s="229">
        <v>763259</v>
      </c>
      <c r="AC12" s="229">
        <v>808954</v>
      </c>
    </row>
    <row r="13" spans="1:86">
      <c r="A13" s="146" t="s">
        <v>717</v>
      </c>
      <c r="B13" s="277">
        <v>608753</v>
      </c>
      <c r="C13" s="277">
        <v>576233</v>
      </c>
      <c r="D13" s="277">
        <v>566626</v>
      </c>
      <c r="E13" s="277">
        <v>588307</v>
      </c>
      <c r="F13" s="277">
        <v>613768</v>
      </c>
      <c r="G13" s="277">
        <v>608509</v>
      </c>
      <c r="H13" s="277">
        <v>616179</v>
      </c>
      <c r="I13" s="277">
        <v>621992</v>
      </c>
      <c r="J13" s="277">
        <v>663888</v>
      </c>
      <c r="K13" s="277">
        <v>612204</v>
      </c>
      <c r="L13" s="277">
        <v>720009</v>
      </c>
      <c r="M13" s="277">
        <v>784292</v>
      </c>
      <c r="N13" s="277">
        <v>748788</v>
      </c>
      <c r="O13" s="277">
        <v>774085</v>
      </c>
      <c r="P13" s="277">
        <v>915783</v>
      </c>
      <c r="Q13" s="277">
        <v>1003249</v>
      </c>
      <c r="R13" s="277">
        <v>1060693</v>
      </c>
      <c r="S13" s="277">
        <v>1079346</v>
      </c>
      <c r="T13" s="277">
        <v>1194883</v>
      </c>
      <c r="U13" s="229">
        <v>1277271</v>
      </c>
      <c r="V13" s="229">
        <v>1299629</v>
      </c>
      <c r="W13" s="229">
        <v>1298879</v>
      </c>
      <c r="X13" s="229">
        <v>1292039</v>
      </c>
      <c r="Y13" s="229">
        <v>1283677</v>
      </c>
      <c r="Z13" s="229">
        <v>1255292</v>
      </c>
      <c r="AA13" s="229">
        <v>1220151</v>
      </c>
      <c r="AB13" s="229">
        <v>1364769</v>
      </c>
      <c r="AC13" s="229">
        <v>1435118</v>
      </c>
    </row>
    <row r="14" spans="1:86">
      <c r="A14" s="146" t="s">
        <v>718</v>
      </c>
      <c r="B14" s="277">
        <v>1055342</v>
      </c>
      <c r="C14" s="277">
        <v>1044286</v>
      </c>
      <c r="D14" s="277">
        <v>1026019</v>
      </c>
      <c r="E14" s="277">
        <v>1013139</v>
      </c>
      <c r="F14" s="277">
        <v>1002124</v>
      </c>
      <c r="G14" s="277">
        <v>988527</v>
      </c>
      <c r="H14" s="277">
        <v>827141</v>
      </c>
      <c r="I14" s="277">
        <v>816551</v>
      </c>
      <c r="J14" s="277">
        <v>826023</v>
      </c>
      <c r="K14" s="277">
        <v>823957</v>
      </c>
      <c r="L14" s="277">
        <v>817445</v>
      </c>
      <c r="M14" s="277">
        <v>837525</v>
      </c>
      <c r="N14" s="277">
        <v>816846</v>
      </c>
      <c r="O14" s="277">
        <v>760112</v>
      </c>
      <c r="P14" s="277">
        <v>736053</v>
      </c>
      <c r="Q14" s="277">
        <v>719696</v>
      </c>
      <c r="R14" s="277">
        <v>720959</v>
      </c>
      <c r="S14" s="277">
        <v>682615</v>
      </c>
      <c r="T14" s="277">
        <v>733696</v>
      </c>
      <c r="U14" s="229">
        <v>790004</v>
      </c>
      <c r="V14" s="229">
        <v>835537</v>
      </c>
      <c r="W14" s="229">
        <v>845126</v>
      </c>
      <c r="X14" s="229">
        <v>885960</v>
      </c>
      <c r="Y14" s="229">
        <v>911066</v>
      </c>
      <c r="Z14" s="229">
        <v>936570</v>
      </c>
      <c r="AA14" s="229">
        <v>965192</v>
      </c>
      <c r="AB14" s="229">
        <v>1025211</v>
      </c>
      <c r="AC14" s="229">
        <v>1102978</v>
      </c>
    </row>
    <row r="15" spans="1:86">
      <c r="A15" s="146" t="s">
        <v>719</v>
      </c>
      <c r="B15" s="277">
        <v>1482967</v>
      </c>
      <c r="C15" s="277">
        <v>1364905</v>
      </c>
      <c r="D15" s="277">
        <v>1326945</v>
      </c>
      <c r="E15" s="277">
        <v>1345780</v>
      </c>
      <c r="F15" s="277">
        <v>1328075</v>
      </c>
      <c r="G15" s="277">
        <v>1407925</v>
      </c>
      <c r="H15" s="277">
        <v>1319752</v>
      </c>
      <c r="I15" s="277">
        <v>1398591</v>
      </c>
      <c r="J15" s="277">
        <v>1382507</v>
      </c>
      <c r="K15" s="277">
        <v>1358539</v>
      </c>
      <c r="L15" s="277">
        <v>1367600</v>
      </c>
      <c r="M15" s="277">
        <v>1233619</v>
      </c>
      <c r="N15" s="277">
        <v>1138125</v>
      </c>
      <c r="O15" s="277">
        <v>1039284</v>
      </c>
      <c r="P15" s="277">
        <v>989587</v>
      </c>
      <c r="Q15" s="277">
        <v>1025433</v>
      </c>
      <c r="R15" s="277">
        <v>993803</v>
      </c>
      <c r="S15" s="277">
        <v>1017397</v>
      </c>
      <c r="T15" s="277">
        <v>1076029</v>
      </c>
      <c r="U15" s="229">
        <v>1107914</v>
      </c>
      <c r="V15" s="229">
        <v>1128874</v>
      </c>
      <c r="W15" s="229">
        <v>1184719</v>
      </c>
      <c r="X15" s="229">
        <v>1229274</v>
      </c>
      <c r="Y15" s="229">
        <v>1348900</v>
      </c>
      <c r="Z15" s="229">
        <v>1400958</v>
      </c>
      <c r="AA15" s="229">
        <v>1391910</v>
      </c>
      <c r="AB15" s="229">
        <v>1463033</v>
      </c>
      <c r="AC15" s="229">
        <v>1611587</v>
      </c>
    </row>
    <row r="16" spans="1:86">
      <c r="A16" s="146" t="s">
        <v>720</v>
      </c>
      <c r="B16" s="277">
        <v>306143</v>
      </c>
      <c r="C16" s="277">
        <v>301753</v>
      </c>
      <c r="D16" s="277">
        <v>294352</v>
      </c>
      <c r="E16" s="277">
        <v>286701</v>
      </c>
      <c r="F16" s="277">
        <v>289962</v>
      </c>
      <c r="G16" s="277">
        <v>340080</v>
      </c>
      <c r="H16" s="277">
        <v>352687</v>
      </c>
      <c r="I16" s="277">
        <v>337725</v>
      </c>
      <c r="J16" s="277">
        <v>341037</v>
      </c>
      <c r="K16" s="277">
        <v>313400</v>
      </c>
      <c r="L16" s="277">
        <v>312567</v>
      </c>
      <c r="M16" s="277">
        <v>313780</v>
      </c>
      <c r="N16" s="277">
        <v>272118</v>
      </c>
      <c r="O16" s="277">
        <v>287873</v>
      </c>
      <c r="P16" s="277">
        <v>321085</v>
      </c>
      <c r="Q16" s="277">
        <v>350109</v>
      </c>
      <c r="R16" s="277">
        <v>339399</v>
      </c>
      <c r="S16" s="277">
        <v>423069</v>
      </c>
      <c r="T16" s="277">
        <v>442502</v>
      </c>
      <c r="U16" s="229">
        <v>432182</v>
      </c>
      <c r="V16" s="229">
        <v>420447</v>
      </c>
      <c r="W16" s="229">
        <v>401590</v>
      </c>
      <c r="X16" s="229">
        <v>373031</v>
      </c>
      <c r="Y16" s="229">
        <v>349947</v>
      </c>
      <c r="Z16" s="229">
        <v>329527</v>
      </c>
      <c r="AA16" s="229">
        <v>306326</v>
      </c>
      <c r="AB16" s="229">
        <v>321696</v>
      </c>
      <c r="AC16" s="229">
        <v>421107</v>
      </c>
    </row>
    <row r="17" spans="1:29">
      <c r="A17" s="146" t="s">
        <v>721</v>
      </c>
      <c r="B17" s="277">
        <v>602775</v>
      </c>
      <c r="C17" s="277">
        <v>574388</v>
      </c>
      <c r="D17" s="277">
        <v>438993</v>
      </c>
      <c r="E17" s="277">
        <v>511188</v>
      </c>
      <c r="F17" s="277">
        <v>501059</v>
      </c>
      <c r="G17" s="277">
        <v>490020</v>
      </c>
      <c r="H17" s="277">
        <v>534770</v>
      </c>
      <c r="I17" s="277">
        <v>449821</v>
      </c>
      <c r="J17" s="277">
        <v>447998</v>
      </c>
      <c r="K17" s="277">
        <v>474276</v>
      </c>
      <c r="L17" s="277">
        <v>349588</v>
      </c>
      <c r="M17" s="277">
        <v>338687</v>
      </c>
      <c r="N17" s="277">
        <v>329592</v>
      </c>
      <c r="O17" s="277">
        <v>316218</v>
      </c>
      <c r="P17" s="277">
        <v>371025</v>
      </c>
      <c r="Q17" s="277">
        <v>376065</v>
      </c>
      <c r="R17" s="277">
        <v>360664</v>
      </c>
      <c r="S17" s="277">
        <v>372256</v>
      </c>
      <c r="T17" s="277">
        <v>340705</v>
      </c>
      <c r="U17" s="229">
        <v>318570</v>
      </c>
      <c r="V17" s="229">
        <v>237787</v>
      </c>
      <c r="W17" s="229">
        <v>213503</v>
      </c>
      <c r="X17" s="229">
        <v>178768</v>
      </c>
      <c r="Y17" s="229">
        <v>212709</v>
      </c>
      <c r="Z17" s="229">
        <v>194276</v>
      </c>
      <c r="AA17" s="229">
        <v>227241</v>
      </c>
      <c r="AB17" s="229">
        <v>218051</v>
      </c>
      <c r="AC17" s="229">
        <v>210172</v>
      </c>
    </row>
    <row r="18" spans="1:29">
      <c r="A18" s="146" t="s">
        <v>722</v>
      </c>
      <c r="B18" s="277">
        <v>336565</v>
      </c>
      <c r="C18" s="277">
        <v>322950</v>
      </c>
      <c r="D18" s="277">
        <v>290509</v>
      </c>
      <c r="E18" s="277">
        <v>291380</v>
      </c>
      <c r="F18" s="277">
        <v>241582</v>
      </c>
      <c r="G18" s="277">
        <v>236176</v>
      </c>
      <c r="H18" s="277">
        <v>216412</v>
      </c>
      <c r="I18" s="277">
        <v>203043</v>
      </c>
      <c r="J18" s="277">
        <v>209465</v>
      </c>
      <c r="K18" s="277">
        <v>215087</v>
      </c>
      <c r="L18" s="277">
        <v>216915</v>
      </c>
      <c r="M18" s="277">
        <v>239159</v>
      </c>
      <c r="N18" s="277">
        <v>236104</v>
      </c>
      <c r="O18" s="277">
        <v>261242</v>
      </c>
      <c r="P18" s="277">
        <v>269563</v>
      </c>
      <c r="Q18" s="277">
        <v>265830</v>
      </c>
      <c r="R18" s="277">
        <v>313127</v>
      </c>
      <c r="S18" s="277">
        <v>306881</v>
      </c>
      <c r="T18" s="277">
        <v>265323</v>
      </c>
      <c r="U18" s="229">
        <v>256223</v>
      </c>
      <c r="V18" s="229">
        <v>261136</v>
      </c>
      <c r="W18" s="229">
        <v>313320</v>
      </c>
      <c r="X18" s="229">
        <v>292852</v>
      </c>
      <c r="Y18" s="229">
        <v>287857</v>
      </c>
      <c r="Z18" s="229">
        <v>281140</v>
      </c>
      <c r="AA18" s="229">
        <v>226096</v>
      </c>
      <c r="AB18" s="229">
        <v>214698</v>
      </c>
      <c r="AC18" s="229">
        <v>262677</v>
      </c>
    </row>
    <row r="19" spans="1:29">
      <c r="A19" s="146" t="s">
        <v>723</v>
      </c>
      <c r="B19" s="277">
        <v>266420</v>
      </c>
      <c r="C19" s="277">
        <v>256423</v>
      </c>
      <c r="D19" s="277">
        <v>241502</v>
      </c>
      <c r="E19" s="277">
        <v>226658</v>
      </c>
      <c r="F19" s="277">
        <v>216695</v>
      </c>
      <c r="G19" s="277">
        <v>189270</v>
      </c>
      <c r="H19" s="277">
        <v>167617</v>
      </c>
      <c r="I19" s="277">
        <v>179541</v>
      </c>
      <c r="J19" s="277">
        <v>187155</v>
      </c>
      <c r="K19" s="277">
        <v>214240</v>
      </c>
      <c r="L19" s="277">
        <v>198290</v>
      </c>
      <c r="M19" s="277">
        <v>230281</v>
      </c>
      <c r="N19" s="277">
        <v>214762</v>
      </c>
      <c r="O19" s="277">
        <v>213272</v>
      </c>
      <c r="P19" s="277">
        <v>250076</v>
      </c>
      <c r="Q19" s="277">
        <v>304044</v>
      </c>
      <c r="R19" s="277">
        <v>387966</v>
      </c>
      <c r="S19" s="277">
        <v>372085</v>
      </c>
      <c r="T19" s="277">
        <v>374529</v>
      </c>
      <c r="U19" s="229">
        <v>367584</v>
      </c>
      <c r="V19" s="229">
        <v>335834</v>
      </c>
      <c r="W19" s="229">
        <v>320074</v>
      </c>
      <c r="X19" s="229">
        <v>272467</v>
      </c>
      <c r="Y19" s="229">
        <v>257247</v>
      </c>
      <c r="Z19" s="229">
        <v>253401</v>
      </c>
      <c r="AA19" s="229">
        <v>249448</v>
      </c>
      <c r="AB19" s="229">
        <v>341754</v>
      </c>
      <c r="AC19" s="229">
        <v>375621</v>
      </c>
    </row>
    <row r="20" spans="1:29">
      <c r="A20" s="146" t="s">
        <v>724</v>
      </c>
      <c r="B20" s="277">
        <v>200104</v>
      </c>
      <c r="C20" s="277">
        <v>192752</v>
      </c>
      <c r="D20" s="277">
        <v>193214</v>
      </c>
      <c r="E20" s="277">
        <v>215195</v>
      </c>
      <c r="F20" s="277">
        <v>212403</v>
      </c>
      <c r="G20" s="277">
        <v>159441</v>
      </c>
      <c r="H20" s="277">
        <v>153907</v>
      </c>
      <c r="I20" s="277">
        <v>152292</v>
      </c>
      <c r="J20" s="277">
        <v>147506</v>
      </c>
      <c r="K20" s="277">
        <v>134369</v>
      </c>
      <c r="L20" s="277">
        <v>136187</v>
      </c>
      <c r="M20" s="277">
        <v>31411</v>
      </c>
      <c r="N20" s="277">
        <v>29978</v>
      </c>
      <c r="O20" s="277">
        <v>33620</v>
      </c>
      <c r="P20" s="277">
        <v>42094</v>
      </c>
      <c r="Q20" s="277">
        <v>42215</v>
      </c>
      <c r="R20" s="277">
        <v>43818</v>
      </c>
      <c r="S20" s="277">
        <v>39041</v>
      </c>
      <c r="T20" s="277">
        <v>39993</v>
      </c>
      <c r="U20" s="229">
        <v>42878</v>
      </c>
      <c r="V20" s="229">
        <v>51412</v>
      </c>
      <c r="W20" s="229">
        <v>49595</v>
      </c>
      <c r="X20" s="229">
        <v>45453</v>
      </c>
      <c r="Y20" s="229">
        <v>38017</v>
      </c>
      <c r="Z20" s="229">
        <v>34860</v>
      </c>
      <c r="AA20" s="229">
        <v>34328</v>
      </c>
      <c r="AB20" s="229">
        <v>33429</v>
      </c>
      <c r="AC20" s="229">
        <v>39229</v>
      </c>
    </row>
    <row r="21" spans="1:29">
      <c r="A21" s="146" t="s">
        <v>725</v>
      </c>
      <c r="B21" s="277">
        <v>430755</v>
      </c>
      <c r="C21" s="277">
        <v>394622</v>
      </c>
      <c r="D21" s="277">
        <v>380940</v>
      </c>
      <c r="E21" s="277">
        <v>374461</v>
      </c>
      <c r="F21" s="277">
        <v>365630</v>
      </c>
      <c r="G21" s="277">
        <v>352827</v>
      </c>
      <c r="H21" s="277">
        <v>351769</v>
      </c>
      <c r="I21" s="277">
        <v>374089</v>
      </c>
      <c r="J21" s="277">
        <v>381338</v>
      </c>
      <c r="K21" s="277">
        <v>368587</v>
      </c>
      <c r="L21" s="277">
        <v>359036</v>
      </c>
      <c r="M21" s="277">
        <v>355341</v>
      </c>
      <c r="N21" s="277">
        <v>315071</v>
      </c>
      <c r="O21" s="277">
        <v>317009</v>
      </c>
      <c r="P21" s="277">
        <v>348508</v>
      </c>
      <c r="Q21" s="277">
        <v>398718</v>
      </c>
      <c r="R21" s="277">
        <v>400998</v>
      </c>
      <c r="S21" s="277">
        <v>417015</v>
      </c>
      <c r="T21" s="277">
        <v>419950</v>
      </c>
      <c r="U21" s="229">
        <v>423744</v>
      </c>
      <c r="V21" s="229">
        <v>402656</v>
      </c>
      <c r="W21" s="229">
        <v>416242</v>
      </c>
      <c r="X21" s="229">
        <v>387307</v>
      </c>
      <c r="Y21" s="229">
        <v>373457</v>
      </c>
      <c r="Z21" s="229">
        <v>358608</v>
      </c>
      <c r="AA21" s="229">
        <v>389612</v>
      </c>
      <c r="AB21" s="229">
        <v>388029</v>
      </c>
      <c r="AC21" s="229">
        <v>435392</v>
      </c>
    </row>
    <row r="22" spans="1:29">
      <c r="A22" s="146" t="s">
        <v>726</v>
      </c>
      <c r="B22" s="277">
        <v>564223</v>
      </c>
      <c r="C22" s="277">
        <v>521159</v>
      </c>
      <c r="D22" s="277">
        <v>508213</v>
      </c>
      <c r="E22" s="277">
        <v>496616</v>
      </c>
      <c r="F22" s="277">
        <v>473769</v>
      </c>
      <c r="G22" s="277">
        <v>435139</v>
      </c>
      <c r="H22" s="277">
        <v>471293</v>
      </c>
      <c r="I22" s="277">
        <v>427422</v>
      </c>
      <c r="J22" s="277">
        <v>442138</v>
      </c>
      <c r="K22" s="277">
        <v>419807</v>
      </c>
      <c r="L22" s="277">
        <v>372738</v>
      </c>
      <c r="M22" s="277">
        <v>434053</v>
      </c>
      <c r="N22" s="277">
        <v>406431</v>
      </c>
      <c r="O22" s="277">
        <v>398615</v>
      </c>
      <c r="P22" s="277">
        <v>458140</v>
      </c>
      <c r="Q22" s="277">
        <v>521689</v>
      </c>
      <c r="R22" s="277">
        <v>560855</v>
      </c>
      <c r="S22" s="277">
        <v>674843</v>
      </c>
      <c r="T22" s="277">
        <v>692986</v>
      </c>
      <c r="U22" s="229">
        <v>705494</v>
      </c>
      <c r="V22" s="229">
        <v>619133</v>
      </c>
      <c r="W22" s="229">
        <v>569310</v>
      </c>
      <c r="X22" s="229">
        <v>550807</v>
      </c>
      <c r="Y22" s="229">
        <v>578797</v>
      </c>
      <c r="Z22" s="229">
        <v>539924</v>
      </c>
      <c r="AA22" s="229">
        <v>514038</v>
      </c>
      <c r="AB22" s="229">
        <v>559127</v>
      </c>
      <c r="AC22" s="229">
        <v>638660</v>
      </c>
    </row>
    <row r="23" spans="1:29">
      <c r="A23" s="146" t="s">
        <v>727</v>
      </c>
      <c r="B23" s="277">
        <v>234089</v>
      </c>
      <c r="C23" s="277">
        <v>217391</v>
      </c>
      <c r="D23" s="277">
        <v>213798</v>
      </c>
      <c r="E23" s="277">
        <v>202198</v>
      </c>
      <c r="F23" s="277">
        <v>199696</v>
      </c>
      <c r="G23" s="277">
        <v>198528</v>
      </c>
      <c r="H23" s="277">
        <v>198848</v>
      </c>
      <c r="I23" s="277">
        <v>202531</v>
      </c>
      <c r="J23" s="277">
        <v>203223</v>
      </c>
      <c r="K23" s="277">
        <v>199516</v>
      </c>
      <c r="L23" s="277">
        <v>215125</v>
      </c>
      <c r="M23" s="277">
        <v>219573</v>
      </c>
      <c r="N23" s="277">
        <v>212735</v>
      </c>
      <c r="O23" s="277">
        <v>221104</v>
      </c>
      <c r="P23" s="277">
        <v>250406</v>
      </c>
      <c r="Q23" s="277">
        <v>334628</v>
      </c>
      <c r="R23" s="277">
        <v>353345</v>
      </c>
      <c r="S23" s="277">
        <v>363497</v>
      </c>
      <c r="T23" s="277">
        <v>379403</v>
      </c>
      <c r="U23" s="229">
        <v>421908</v>
      </c>
      <c r="V23" s="229">
        <v>430342</v>
      </c>
      <c r="W23" s="229">
        <v>491743</v>
      </c>
      <c r="X23" s="229">
        <v>495953</v>
      </c>
      <c r="Y23" s="229">
        <v>505539</v>
      </c>
      <c r="Z23" s="229">
        <v>486638</v>
      </c>
      <c r="AA23" s="229">
        <v>452774</v>
      </c>
      <c r="AB23" s="229">
        <v>486698</v>
      </c>
      <c r="AC23" s="229">
        <v>542263</v>
      </c>
    </row>
    <row r="24" spans="1:29">
      <c r="A24" s="146" t="s">
        <v>728</v>
      </c>
      <c r="B24" s="277">
        <v>233616</v>
      </c>
      <c r="C24" s="277">
        <v>219865</v>
      </c>
      <c r="D24" s="277">
        <v>198022</v>
      </c>
      <c r="E24" s="277">
        <v>222137</v>
      </c>
      <c r="F24" s="277">
        <v>204081</v>
      </c>
      <c r="G24" s="277">
        <v>201018</v>
      </c>
      <c r="H24" s="277">
        <v>196349</v>
      </c>
      <c r="I24" s="277">
        <v>197229</v>
      </c>
      <c r="J24" s="277">
        <v>217268</v>
      </c>
      <c r="K24" s="277">
        <v>203402</v>
      </c>
      <c r="L24" s="277">
        <v>216340</v>
      </c>
      <c r="M24" s="277">
        <v>234007</v>
      </c>
      <c r="N24" s="277">
        <v>201508</v>
      </c>
      <c r="O24" s="277">
        <v>198530</v>
      </c>
      <c r="P24" s="277">
        <v>231179</v>
      </c>
      <c r="Q24" s="277">
        <v>265386</v>
      </c>
      <c r="R24" s="277">
        <v>277938</v>
      </c>
      <c r="S24" s="277">
        <v>348177</v>
      </c>
      <c r="T24" s="277">
        <v>364352</v>
      </c>
      <c r="U24" s="229">
        <v>312850</v>
      </c>
      <c r="V24" s="229">
        <v>366159</v>
      </c>
      <c r="W24" s="229">
        <v>342615</v>
      </c>
      <c r="X24" s="229">
        <v>304820</v>
      </c>
      <c r="Y24" s="229">
        <v>331256</v>
      </c>
      <c r="Z24" s="229">
        <v>344185</v>
      </c>
      <c r="AA24" s="229">
        <v>367656</v>
      </c>
      <c r="AB24" s="229">
        <v>378408</v>
      </c>
      <c r="AC24" s="229">
        <v>393654</v>
      </c>
    </row>
    <row r="25" spans="1:29">
      <c r="A25" s="146" t="s">
        <v>729</v>
      </c>
      <c r="B25" s="277">
        <v>374180</v>
      </c>
      <c r="C25" s="277">
        <v>351187</v>
      </c>
      <c r="D25" s="277">
        <v>324985</v>
      </c>
      <c r="E25" s="277">
        <v>330620</v>
      </c>
      <c r="F25" s="277">
        <v>320462</v>
      </c>
      <c r="G25" s="277">
        <v>313448</v>
      </c>
      <c r="H25" s="277">
        <v>297047</v>
      </c>
      <c r="I25" s="277">
        <v>306606</v>
      </c>
      <c r="J25" s="277">
        <v>298797</v>
      </c>
      <c r="K25" s="277">
        <v>285890</v>
      </c>
      <c r="L25" s="277">
        <v>285970</v>
      </c>
      <c r="M25" s="277">
        <v>314693</v>
      </c>
      <c r="N25" s="277">
        <v>295631</v>
      </c>
      <c r="O25" s="277">
        <v>296682</v>
      </c>
      <c r="P25" s="277">
        <v>290253</v>
      </c>
      <c r="Q25" s="277">
        <v>299826</v>
      </c>
      <c r="R25" s="277">
        <v>294197</v>
      </c>
      <c r="S25" s="277">
        <v>301705</v>
      </c>
      <c r="T25" s="277">
        <v>356808</v>
      </c>
      <c r="U25" s="229">
        <v>374812</v>
      </c>
      <c r="V25" s="229">
        <v>397885</v>
      </c>
      <c r="W25" s="229">
        <v>393233</v>
      </c>
      <c r="X25" s="229">
        <v>379598</v>
      </c>
      <c r="Y25" s="229">
        <v>380728</v>
      </c>
      <c r="Z25" s="229">
        <v>362640</v>
      </c>
      <c r="AA25" s="229">
        <v>354498</v>
      </c>
      <c r="AB25" s="229">
        <v>384243</v>
      </c>
      <c r="AC25" s="229">
        <v>422352</v>
      </c>
    </row>
    <row r="26" spans="1:29">
      <c r="A26" s="146" t="s">
        <v>730</v>
      </c>
      <c r="B26" s="277">
        <v>293342</v>
      </c>
      <c r="C26" s="277">
        <v>288971</v>
      </c>
      <c r="D26" s="277">
        <v>245613</v>
      </c>
      <c r="E26" s="277">
        <v>273390</v>
      </c>
      <c r="F26" s="277">
        <v>247119</v>
      </c>
      <c r="G26" s="277">
        <v>241390</v>
      </c>
      <c r="H26" s="277">
        <v>242552</v>
      </c>
      <c r="I26" s="277">
        <v>250016</v>
      </c>
      <c r="J26" s="277">
        <v>257624</v>
      </c>
      <c r="K26" s="277">
        <v>258105</v>
      </c>
      <c r="L26" s="277">
        <v>300938</v>
      </c>
      <c r="M26" s="277">
        <v>303495</v>
      </c>
      <c r="N26" s="277">
        <v>281935</v>
      </c>
      <c r="O26" s="277">
        <v>277586</v>
      </c>
      <c r="P26" s="277">
        <v>286092</v>
      </c>
      <c r="Q26" s="277">
        <v>309141</v>
      </c>
      <c r="R26" s="277">
        <v>317572</v>
      </c>
      <c r="S26" s="277">
        <v>316607</v>
      </c>
      <c r="T26" s="277">
        <v>355434</v>
      </c>
      <c r="U26" s="229">
        <v>373250</v>
      </c>
      <c r="V26" s="229">
        <v>372383</v>
      </c>
      <c r="W26" s="229">
        <v>369907</v>
      </c>
      <c r="X26" s="229">
        <v>370255</v>
      </c>
      <c r="Y26" s="229">
        <v>368025</v>
      </c>
      <c r="Z26" s="229">
        <v>419983</v>
      </c>
      <c r="AA26" s="229">
        <v>417745</v>
      </c>
      <c r="AB26" s="229">
        <v>475478</v>
      </c>
      <c r="AC26" s="229">
        <v>527509</v>
      </c>
    </row>
    <row r="27" spans="1:29">
      <c r="A27" s="133" t="s">
        <v>731</v>
      </c>
      <c r="B27" s="277">
        <v>21845604</v>
      </c>
      <c r="C27" s="277">
        <v>22322386</v>
      </c>
      <c r="D27" s="277">
        <v>22501269</v>
      </c>
      <c r="E27" s="277">
        <v>24559527</v>
      </c>
      <c r="F27" s="277">
        <v>25066227</v>
      </c>
      <c r="G27" s="277">
        <v>25185407</v>
      </c>
      <c r="H27" s="277">
        <v>25818519</v>
      </c>
      <c r="I27" s="277">
        <v>27355268</v>
      </c>
      <c r="J27" s="277">
        <v>27217706</v>
      </c>
      <c r="K27" s="277">
        <v>26894993</v>
      </c>
      <c r="L27" s="277">
        <v>27319398</v>
      </c>
      <c r="M27" s="277">
        <v>28550021</v>
      </c>
      <c r="N27" s="277">
        <v>28272994</v>
      </c>
      <c r="O27" s="277">
        <v>28195116</v>
      </c>
      <c r="P27" s="277">
        <v>29356422</v>
      </c>
      <c r="Q27" s="277">
        <v>31160870</v>
      </c>
      <c r="R27" s="277">
        <v>32191662</v>
      </c>
      <c r="S27" s="277">
        <v>33878604</v>
      </c>
      <c r="T27" s="277">
        <v>36398620</v>
      </c>
      <c r="U27" s="229">
        <v>37623578</v>
      </c>
      <c r="V27" s="229">
        <v>38574810</v>
      </c>
      <c r="W27" s="229">
        <v>39870112</v>
      </c>
      <c r="X27" s="229">
        <v>41288421</v>
      </c>
      <c r="Y27" s="229">
        <v>42327597</v>
      </c>
      <c r="Z27" s="229">
        <v>42420344</v>
      </c>
      <c r="AA27" s="229">
        <v>43179399</v>
      </c>
      <c r="AB27" s="229">
        <v>45492875</v>
      </c>
      <c r="AC27" s="229">
        <v>48402516</v>
      </c>
    </row>
    <row r="28" spans="1:29" s="64" customFormat="1">
      <c r="A28" s="133" t="s">
        <v>732</v>
      </c>
      <c r="B28" s="276">
        <v>31780113</v>
      </c>
      <c r="C28" s="276">
        <v>32007012</v>
      </c>
      <c r="D28" s="276">
        <v>31742612</v>
      </c>
      <c r="E28" s="276">
        <v>34063719</v>
      </c>
      <c r="F28" s="276">
        <v>34301890</v>
      </c>
      <c r="G28" s="276">
        <v>34237212</v>
      </c>
      <c r="H28" s="276">
        <v>34647121</v>
      </c>
      <c r="I28" s="276">
        <v>36182670</v>
      </c>
      <c r="J28" s="276">
        <v>36185814</v>
      </c>
      <c r="K28" s="276">
        <v>35965931</v>
      </c>
      <c r="L28" s="276">
        <v>36257718</v>
      </c>
      <c r="M28" s="276">
        <v>37605804</v>
      </c>
      <c r="N28" s="276">
        <v>36852226</v>
      </c>
      <c r="O28" s="276">
        <v>36640135</v>
      </c>
      <c r="P28" s="276">
        <v>38701792</v>
      </c>
      <c r="Q28" s="276">
        <v>41041975</v>
      </c>
      <c r="R28" s="276">
        <v>42378483</v>
      </c>
      <c r="S28" s="276">
        <v>44585485</v>
      </c>
      <c r="T28" s="276">
        <v>47440553</v>
      </c>
      <c r="U28" s="231">
        <v>49121869</v>
      </c>
      <c r="V28" s="231">
        <v>50087668</v>
      </c>
      <c r="W28" s="231">
        <v>51501014</v>
      </c>
      <c r="X28" s="231">
        <v>52456931</v>
      </c>
      <c r="Y28" s="231">
        <v>53669311</v>
      </c>
      <c r="Z28" s="231">
        <v>53861666</v>
      </c>
      <c r="AA28" s="231">
        <v>54716962</v>
      </c>
      <c r="AB28" s="231">
        <v>57669895</v>
      </c>
      <c r="AC28" s="231">
        <v>62058943</v>
      </c>
    </row>
  </sheetData>
  <hyperlinks>
    <hyperlink ref="A1" location="Index!A1" display="Index" xr:uid="{00000000-0004-0000-1000-000000000000}"/>
  </hyperlinks>
  <pageMargins left="0.511811024" right="0.511811024" top="0.78740157499999996" bottom="0.78740157499999996" header="0.31496062000000002" footer="0.31496062000000002"/>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000050"/>
  </sheetPr>
  <dimension ref="A1:AL17"/>
  <sheetViews>
    <sheetView zoomScaleNormal="100" workbookViewId="0">
      <pane xSplit="1" topLeftCell="AI1" activePane="topRight" state="frozen"/>
      <selection pane="topRight" activeCell="A2" sqref="A2:A3"/>
    </sheetView>
  </sheetViews>
  <sheetFormatPr defaultRowHeight="15"/>
  <cols>
    <col min="1" max="1" width="75.7109375" customWidth="1"/>
    <col min="2" max="33" width="13.28515625" customWidth="1"/>
    <col min="34" max="34" width="13.28515625" style="171" customWidth="1"/>
    <col min="35" max="38" width="13.28515625" customWidth="1"/>
  </cols>
  <sheetData>
    <row r="1" spans="1:38" ht="57" customHeight="1">
      <c r="A1" s="145" t="s">
        <v>379</v>
      </c>
      <c r="B1" s="145"/>
      <c r="AL1" s="171"/>
    </row>
    <row r="2" spans="1:38" ht="16.5" customHeight="1">
      <c r="A2" s="385" t="s">
        <v>765</v>
      </c>
      <c r="B2" s="384" t="s">
        <v>759</v>
      </c>
      <c r="C2" s="384" t="s">
        <v>758</v>
      </c>
      <c r="D2" s="384" t="s">
        <v>757</v>
      </c>
      <c r="E2" s="384" t="s">
        <v>756</v>
      </c>
      <c r="F2" s="384" t="s">
        <v>378</v>
      </c>
      <c r="G2" s="384" t="s">
        <v>755</v>
      </c>
      <c r="H2" s="384" t="s">
        <v>754</v>
      </c>
      <c r="I2" s="384" t="s">
        <v>753</v>
      </c>
      <c r="J2" s="384" t="s">
        <v>752</v>
      </c>
      <c r="K2" s="384" t="s">
        <v>343</v>
      </c>
      <c r="L2" s="384" t="s">
        <v>751</v>
      </c>
      <c r="M2" s="384" t="s">
        <v>750</v>
      </c>
      <c r="N2" s="384" t="s">
        <v>749</v>
      </c>
      <c r="O2" s="384" t="s">
        <v>748</v>
      </c>
      <c r="P2" s="384" t="s">
        <v>349</v>
      </c>
      <c r="Q2" s="384" t="s">
        <v>747</v>
      </c>
      <c r="R2" s="384" t="s">
        <v>746</v>
      </c>
      <c r="S2" s="384" t="s">
        <v>745</v>
      </c>
      <c r="T2" s="384" t="s">
        <v>744</v>
      </c>
      <c r="U2" s="384" t="s">
        <v>354</v>
      </c>
      <c r="V2" s="384" t="s">
        <v>743</v>
      </c>
      <c r="W2" s="384" t="s">
        <v>742</v>
      </c>
      <c r="X2" s="384" t="s">
        <v>741</v>
      </c>
      <c r="Y2" s="384" t="s">
        <v>740</v>
      </c>
      <c r="Z2" s="384" t="s">
        <v>359</v>
      </c>
      <c r="AA2" s="384" t="s">
        <v>739</v>
      </c>
      <c r="AB2" s="384" t="s">
        <v>628</v>
      </c>
      <c r="AC2" s="384" t="s">
        <v>919</v>
      </c>
      <c r="AD2" s="384" t="s">
        <v>1074</v>
      </c>
      <c r="AE2" s="384" t="s">
        <v>1087</v>
      </c>
      <c r="AF2" s="384" t="s">
        <v>1145</v>
      </c>
      <c r="AG2" s="384" t="s">
        <v>1153</v>
      </c>
      <c r="AH2" s="384" t="s">
        <v>1167</v>
      </c>
      <c r="AI2" s="384" t="s">
        <v>1177</v>
      </c>
      <c r="AJ2" s="384" t="s">
        <v>1180</v>
      </c>
      <c r="AK2" s="384" t="s">
        <v>1204</v>
      </c>
      <c r="AL2" s="384" t="s">
        <v>1214</v>
      </c>
    </row>
    <row r="3" spans="1:38" ht="16.5" customHeight="1">
      <c r="A3" s="385"/>
      <c r="B3" s="384"/>
      <c r="C3" s="384"/>
      <c r="D3" s="384"/>
      <c r="E3" s="384"/>
      <c r="F3" s="384"/>
      <c r="G3" s="384"/>
      <c r="H3" s="384"/>
      <c r="I3" s="384"/>
      <c r="J3" s="384"/>
      <c r="K3" s="384"/>
      <c r="L3" s="384"/>
      <c r="M3" s="384"/>
      <c r="N3" s="384"/>
      <c r="O3" s="384"/>
      <c r="P3" s="384"/>
      <c r="Q3" s="384"/>
      <c r="R3" s="384"/>
      <c r="S3" s="384"/>
      <c r="T3" s="384"/>
      <c r="U3" s="384"/>
      <c r="V3" s="384"/>
      <c r="W3" s="384"/>
      <c r="X3" s="384"/>
      <c r="Y3" s="384"/>
      <c r="Z3" s="384"/>
      <c r="AA3" s="384"/>
      <c r="AB3" s="384"/>
      <c r="AC3" s="384"/>
      <c r="AD3" s="384"/>
      <c r="AE3" s="384"/>
      <c r="AF3" s="384"/>
      <c r="AG3" s="384"/>
      <c r="AH3" s="384"/>
      <c r="AI3" s="384"/>
      <c r="AJ3" s="384"/>
      <c r="AK3" s="384"/>
      <c r="AL3" s="384"/>
    </row>
    <row r="4" spans="1:38" s="64" customFormat="1" ht="30">
      <c r="A4" s="95" t="s">
        <v>733</v>
      </c>
      <c r="B4" s="161"/>
      <c r="C4" s="161"/>
      <c r="D4" s="161"/>
      <c r="E4" s="161"/>
      <c r="F4" s="161"/>
      <c r="G4" s="161"/>
      <c r="H4" s="161"/>
      <c r="I4" s="161"/>
      <c r="J4" s="161"/>
      <c r="K4" s="161"/>
      <c r="L4" s="161"/>
      <c r="M4" s="161"/>
      <c r="N4" s="161"/>
      <c r="O4" s="161"/>
      <c r="P4" s="161"/>
      <c r="Q4" s="161"/>
      <c r="R4" s="161"/>
      <c r="S4" s="161"/>
      <c r="T4" s="161"/>
      <c r="U4" s="161"/>
      <c r="V4" s="161"/>
      <c r="W4" s="161"/>
      <c r="X4" s="161"/>
      <c r="Y4" s="161"/>
      <c r="Z4" s="161"/>
      <c r="AA4" s="161"/>
      <c r="AB4" s="174"/>
      <c r="AC4" s="174"/>
      <c r="AE4" s="174"/>
      <c r="AF4" s="174"/>
      <c r="AH4" s="174"/>
      <c r="AJ4" s="174"/>
      <c r="AL4" s="174"/>
    </row>
    <row r="5" spans="1:38" s="64" customFormat="1">
      <c r="A5" s="64" t="s">
        <v>734</v>
      </c>
      <c r="B5" s="231">
        <v>2638629</v>
      </c>
      <c r="C5" s="231">
        <v>2716975</v>
      </c>
      <c r="D5" s="231">
        <v>2708010</v>
      </c>
      <c r="E5" s="231">
        <v>2700017</v>
      </c>
      <c r="F5" s="231">
        <v>2638629</v>
      </c>
      <c r="G5" s="231">
        <v>2776618</v>
      </c>
      <c r="H5" s="231">
        <v>2777019</v>
      </c>
      <c r="I5" s="231">
        <v>2658418</v>
      </c>
      <c r="J5" s="231">
        <v>2392364</v>
      </c>
      <c r="K5" s="231">
        <v>2776618</v>
      </c>
      <c r="L5" s="231">
        <v>2612055</v>
      </c>
      <c r="M5" s="231">
        <v>2582268</v>
      </c>
      <c r="N5" s="231">
        <v>2594031</v>
      </c>
      <c r="O5" s="231">
        <v>2721963</v>
      </c>
      <c r="P5" s="231">
        <v>2612055</v>
      </c>
      <c r="Q5" s="231">
        <v>2764335</v>
      </c>
      <c r="R5" s="231">
        <v>2812461</v>
      </c>
      <c r="S5" s="231">
        <v>2982285</v>
      </c>
      <c r="T5" s="231">
        <v>2813298</v>
      </c>
      <c r="U5" s="231">
        <v>2764335</v>
      </c>
      <c r="V5" s="231">
        <v>2763101</v>
      </c>
      <c r="W5" s="231">
        <v>2700731</v>
      </c>
      <c r="X5" s="231">
        <v>2673316</v>
      </c>
      <c r="Y5" s="231">
        <v>2693276</v>
      </c>
      <c r="Z5" s="231">
        <v>2763101</v>
      </c>
      <c r="AA5" s="231">
        <v>2629813</v>
      </c>
      <c r="AB5" s="231">
        <v>2611991</v>
      </c>
      <c r="AC5" s="231">
        <v>2629813</v>
      </c>
      <c r="AD5" s="231">
        <v>2629813</v>
      </c>
      <c r="AE5" s="231">
        <v>2439822</v>
      </c>
      <c r="AF5" s="231">
        <v>2439822</v>
      </c>
      <c r="AG5" s="231">
        <v>2439822</v>
      </c>
      <c r="AH5" s="231">
        <v>2439822</v>
      </c>
      <c r="AI5" s="231">
        <v>2572207</v>
      </c>
      <c r="AJ5" s="231">
        <v>2572207</v>
      </c>
      <c r="AK5" s="231">
        <v>2572207</v>
      </c>
      <c r="AL5" s="231">
        <v>2572207</v>
      </c>
    </row>
    <row r="6" spans="1:38">
      <c r="A6" t="s">
        <v>735</v>
      </c>
      <c r="B6" s="229">
        <v>374765</v>
      </c>
      <c r="C6" s="229">
        <v>339486</v>
      </c>
      <c r="D6" s="229">
        <v>375608</v>
      </c>
      <c r="E6" s="229">
        <v>332696</v>
      </c>
      <c r="F6" s="229">
        <v>1422555</v>
      </c>
      <c r="G6" s="229">
        <v>309350</v>
      </c>
      <c r="H6" s="229">
        <v>282937</v>
      </c>
      <c r="I6" s="229">
        <v>252802</v>
      </c>
      <c r="J6" s="229">
        <v>404624</v>
      </c>
      <c r="K6" s="229">
        <v>1249713</v>
      </c>
      <c r="L6" s="229">
        <v>285312</v>
      </c>
      <c r="M6" s="229">
        <v>294241</v>
      </c>
      <c r="N6" s="229">
        <v>348900</v>
      </c>
      <c r="O6" s="229">
        <v>264930</v>
      </c>
      <c r="P6" s="229">
        <v>1193383</v>
      </c>
      <c r="Q6" s="229">
        <v>296389</v>
      </c>
      <c r="R6" s="229">
        <v>483749</v>
      </c>
      <c r="S6" s="229">
        <v>318869</v>
      </c>
      <c r="T6" s="229">
        <v>399854</v>
      </c>
      <c r="U6" s="229">
        <v>1498861</v>
      </c>
      <c r="V6" s="229">
        <v>129563</v>
      </c>
      <c r="W6" s="229">
        <v>216280</v>
      </c>
      <c r="X6" s="229">
        <v>282776</v>
      </c>
      <c r="Y6" s="229">
        <v>157545</v>
      </c>
      <c r="Z6" s="229">
        <v>786164</v>
      </c>
      <c r="AA6" s="229">
        <v>247759</v>
      </c>
      <c r="AB6" s="229">
        <v>202015</v>
      </c>
      <c r="AC6" s="229">
        <v>687880</v>
      </c>
      <c r="AD6" s="229">
        <v>970001</v>
      </c>
      <c r="AE6" s="229">
        <v>285376</v>
      </c>
      <c r="AF6" s="229">
        <v>678511</v>
      </c>
      <c r="AG6" s="229">
        <v>1113340</v>
      </c>
      <c r="AH6" s="229">
        <v>1329608</v>
      </c>
      <c r="AI6" s="229">
        <v>406990</v>
      </c>
      <c r="AJ6" s="229">
        <v>709666</v>
      </c>
      <c r="AK6" s="229">
        <v>1009452</v>
      </c>
      <c r="AL6" s="229">
        <v>1334429</v>
      </c>
    </row>
    <row r="7" spans="1:38">
      <c r="A7" t="s">
        <v>736</v>
      </c>
      <c r="B7" s="229">
        <v>-296419</v>
      </c>
      <c r="C7" s="229">
        <v>-348451</v>
      </c>
      <c r="D7" s="229">
        <v>-383601</v>
      </c>
      <c r="E7" s="229">
        <v>-256095</v>
      </c>
      <c r="F7" s="229">
        <v>-1284566</v>
      </c>
      <c r="G7" s="229">
        <v>-308949</v>
      </c>
      <c r="H7" s="229">
        <v>-401538</v>
      </c>
      <c r="I7" s="229">
        <v>-518856</v>
      </c>
      <c r="J7" s="229">
        <v>-184933</v>
      </c>
      <c r="K7" s="229">
        <v>-1414276</v>
      </c>
      <c r="L7" s="229">
        <v>-315099</v>
      </c>
      <c r="M7" s="229">
        <v>-282478</v>
      </c>
      <c r="N7" s="229">
        <v>-220968</v>
      </c>
      <c r="O7" s="229">
        <v>-222558</v>
      </c>
      <c r="P7" s="229">
        <v>-1041103</v>
      </c>
      <c r="Q7" s="229">
        <v>-248263</v>
      </c>
      <c r="R7" s="229">
        <v>-313925</v>
      </c>
      <c r="S7" s="229">
        <v>-487856</v>
      </c>
      <c r="T7" s="229">
        <v>-450051</v>
      </c>
      <c r="U7" s="229">
        <v>-1500095</v>
      </c>
      <c r="V7" s="229">
        <v>-191933</v>
      </c>
      <c r="W7" s="229">
        <v>-243695</v>
      </c>
      <c r="X7" s="229">
        <v>-262816</v>
      </c>
      <c r="Y7" s="229">
        <v>-221008</v>
      </c>
      <c r="Z7" s="229">
        <v>-919452</v>
      </c>
      <c r="AA7" s="229">
        <v>-265581</v>
      </c>
      <c r="AB7" s="229">
        <v>-271127</v>
      </c>
      <c r="AC7" s="229">
        <v>-874859</v>
      </c>
      <c r="AD7" s="229">
        <v>-1159992</v>
      </c>
      <c r="AE7" s="229">
        <v>-243274</v>
      </c>
      <c r="AF7" s="229">
        <v>-489866</v>
      </c>
      <c r="AG7" s="229">
        <v>-908700</v>
      </c>
      <c r="AH7" s="229">
        <v>-1197223</v>
      </c>
      <c r="AI7" s="229">
        <v>-284916</v>
      </c>
      <c r="AJ7" s="229">
        <v>-675314</v>
      </c>
      <c r="AK7" s="229">
        <v>-1003770</v>
      </c>
      <c r="AL7" s="229">
        <v>-1306149</v>
      </c>
    </row>
    <row r="8" spans="1:38" s="64" customFormat="1">
      <c r="A8" s="64" t="s">
        <v>737</v>
      </c>
      <c r="B8" s="231">
        <v>2716975</v>
      </c>
      <c r="C8" s="231">
        <v>2708010</v>
      </c>
      <c r="D8" s="231">
        <v>2700017</v>
      </c>
      <c r="E8" s="231">
        <v>2776618</v>
      </c>
      <c r="F8" s="231">
        <v>2776618</v>
      </c>
      <c r="G8" s="231">
        <v>2777019</v>
      </c>
      <c r="H8" s="231">
        <v>2658418</v>
      </c>
      <c r="I8" s="231">
        <v>2392364</v>
      </c>
      <c r="J8" s="231">
        <v>2612055</v>
      </c>
      <c r="K8" s="231">
        <v>2612055</v>
      </c>
      <c r="L8" s="231">
        <v>2582268</v>
      </c>
      <c r="M8" s="231">
        <v>2594031</v>
      </c>
      <c r="N8" s="231">
        <v>2721963</v>
      </c>
      <c r="O8" s="231">
        <v>2764335</v>
      </c>
      <c r="P8" s="231">
        <v>2764335</v>
      </c>
      <c r="Q8" s="231">
        <v>2812461</v>
      </c>
      <c r="R8" s="231">
        <v>2982285</v>
      </c>
      <c r="S8" s="231">
        <v>2813298</v>
      </c>
      <c r="T8" s="231">
        <v>2763101</v>
      </c>
      <c r="U8" s="231">
        <v>2763101</v>
      </c>
      <c r="V8" s="231">
        <v>2700731</v>
      </c>
      <c r="W8" s="231">
        <v>2673316</v>
      </c>
      <c r="X8" s="231">
        <v>2693276</v>
      </c>
      <c r="Y8" s="231">
        <v>2629813</v>
      </c>
      <c r="Z8" s="231">
        <v>2629813</v>
      </c>
      <c r="AA8" s="231">
        <v>2611991</v>
      </c>
      <c r="AB8" s="231">
        <v>2542879</v>
      </c>
      <c r="AC8" s="231">
        <v>2442834</v>
      </c>
      <c r="AD8" s="231">
        <v>2439822</v>
      </c>
      <c r="AE8" s="231">
        <v>2481924</v>
      </c>
      <c r="AF8" s="231">
        <v>2628467</v>
      </c>
      <c r="AG8" s="231">
        <v>2644462</v>
      </c>
      <c r="AH8" s="231">
        <v>2572207</v>
      </c>
      <c r="AI8" s="231">
        <v>2694281</v>
      </c>
      <c r="AJ8" s="231">
        <v>2606559</v>
      </c>
      <c r="AK8" s="231">
        <v>2577889</v>
      </c>
      <c r="AL8" s="231">
        <v>2600487</v>
      </c>
    </row>
    <row r="9" spans="1:38">
      <c r="A9" t="s">
        <v>429</v>
      </c>
      <c r="B9" s="229">
        <v>2600350</v>
      </c>
      <c r="C9" s="229">
        <v>2591281</v>
      </c>
      <c r="D9" s="229">
        <v>2610120</v>
      </c>
      <c r="E9" s="229">
        <v>2674934</v>
      </c>
      <c r="F9" s="229">
        <v>2674934</v>
      </c>
      <c r="G9" s="229">
        <v>2670490</v>
      </c>
      <c r="H9" s="229">
        <v>2553487</v>
      </c>
      <c r="I9" s="229">
        <v>2286240</v>
      </c>
      <c r="J9" s="229">
        <v>2483006</v>
      </c>
      <c r="K9" s="229">
        <v>2483006</v>
      </c>
      <c r="L9" s="229">
        <v>2464832</v>
      </c>
      <c r="M9" s="229">
        <v>2479225</v>
      </c>
      <c r="N9" s="229">
        <v>2529665</v>
      </c>
      <c r="O9" s="229">
        <v>2510760</v>
      </c>
      <c r="P9" s="229">
        <v>2510760</v>
      </c>
      <c r="Q9" s="229">
        <v>2551977</v>
      </c>
      <c r="R9" s="229">
        <v>2751017</v>
      </c>
      <c r="S9" s="229">
        <v>2605365</v>
      </c>
      <c r="T9" s="229">
        <v>2590995</v>
      </c>
      <c r="U9" s="229">
        <v>2590995</v>
      </c>
      <c r="V9" s="229">
        <v>2543413</v>
      </c>
      <c r="W9" s="229">
        <v>2518339</v>
      </c>
      <c r="X9" s="229">
        <v>2544148</v>
      </c>
      <c r="Y9" s="229">
        <v>2491660</v>
      </c>
      <c r="Z9" s="229">
        <v>2491660</v>
      </c>
      <c r="AA9" s="229">
        <v>2484359</v>
      </c>
      <c r="AB9" s="229">
        <v>2431411</v>
      </c>
      <c r="AC9" s="229">
        <v>2336718</v>
      </c>
      <c r="AD9" s="229">
        <v>2330449</v>
      </c>
      <c r="AE9" s="229">
        <v>2376892</v>
      </c>
      <c r="AF9" s="229">
        <v>2505606</v>
      </c>
      <c r="AG9" s="229">
        <v>2554884</v>
      </c>
      <c r="AH9" s="229">
        <v>2467358</v>
      </c>
      <c r="AI9" s="229">
        <v>2604367</v>
      </c>
      <c r="AJ9" s="229">
        <v>2490888</v>
      </c>
      <c r="AK9" s="229">
        <v>2478443</v>
      </c>
      <c r="AL9" s="229">
        <v>2510430</v>
      </c>
    </row>
    <row r="10" spans="1:38">
      <c r="A10" t="s">
        <v>432</v>
      </c>
      <c r="B10" s="229">
        <v>7117</v>
      </c>
      <c r="C10" s="229">
        <v>6093</v>
      </c>
      <c r="D10" s="229">
        <v>5587</v>
      </c>
      <c r="E10" s="229">
        <v>5973</v>
      </c>
      <c r="F10" s="229">
        <v>5973</v>
      </c>
      <c r="G10" s="229">
        <v>5469</v>
      </c>
      <c r="H10" s="229">
        <v>4037</v>
      </c>
      <c r="I10" s="229">
        <v>2276</v>
      </c>
      <c r="J10" s="229">
        <v>2826</v>
      </c>
      <c r="K10" s="229">
        <v>2826</v>
      </c>
      <c r="L10" s="229">
        <v>2127</v>
      </c>
      <c r="M10" s="229">
        <v>2082</v>
      </c>
      <c r="N10" s="229">
        <v>2291</v>
      </c>
      <c r="O10" s="229">
        <v>2524</v>
      </c>
      <c r="P10" s="229">
        <v>2524</v>
      </c>
      <c r="Q10" s="229">
        <v>3534</v>
      </c>
      <c r="R10" s="229">
        <v>5943</v>
      </c>
      <c r="S10" s="229">
        <v>7223</v>
      </c>
      <c r="T10" s="229">
        <v>6587</v>
      </c>
      <c r="U10" s="229">
        <v>6587</v>
      </c>
      <c r="V10" s="229">
        <v>6029</v>
      </c>
      <c r="W10" s="229">
        <v>5641</v>
      </c>
      <c r="X10" s="229">
        <v>5238</v>
      </c>
      <c r="Y10" s="229">
        <v>4709</v>
      </c>
      <c r="Z10" s="229">
        <v>4709</v>
      </c>
      <c r="AA10" s="229">
        <v>4484</v>
      </c>
      <c r="AB10" s="229">
        <v>4348</v>
      </c>
      <c r="AC10" s="229">
        <v>4273</v>
      </c>
      <c r="AD10" s="229">
        <v>2928</v>
      </c>
      <c r="AE10" s="229">
        <v>2829</v>
      </c>
      <c r="AF10" s="229">
        <v>1640</v>
      </c>
      <c r="AG10" s="229">
        <v>912</v>
      </c>
      <c r="AH10" s="229">
        <v>848</v>
      </c>
      <c r="AI10" s="229">
        <v>386</v>
      </c>
      <c r="AJ10" s="229">
        <v>44</v>
      </c>
      <c r="AK10" s="229">
        <v>50</v>
      </c>
      <c r="AL10" s="229">
        <v>48</v>
      </c>
    </row>
    <row r="11" spans="1:38">
      <c r="A11" t="s">
        <v>738</v>
      </c>
      <c r="B11" s="229">
        <v>109508</v>
      </c>
      <c r="C11" s="229">
        <v>110636</v>
      </c>
      <c r="D11" s="229">
        <v>84310</v>
      </c>
      <c r="E11" s="229">
        <v>95711</v>
      </c>
      <c r="F11" s="229">
        <v>95711</v>
      </c>
      <c r="G11" s="229">
        <v>101060</v>
      </c>
      <c r="H11" s="229">
        <v>100894</v>
      </c>
      <c r="I11" s="229">
        <v>103848</v>
      </c>
      <c r="J11" s="229">
        <v>126223</v>
      </c>
      <c r="K11" s="229">
        <v>126223</v>
      </c>
      <c r="L11" s="229">
        <v>115309</v>
      </c>
      <c r="M11" s="229">
        <v>112724</v>
      </c>
      <c r="N11" s="229">
        <v>190007</v>
      </c>
      <c r="O11" s="229">
        <v>251051</v>
      </c>
      <c r="P11" s="229">
        <v>251051</v>
      </c>
      <c r="Q11" s="229">
        <v>256950</v>
      </c>
      <c r="R11" s="229">
        <v>225325</v>
      </c>
      <c r="S11" s="229">
        <v>200710</v>
      </c>
      <c r="T11" s="229">
        <v>165519</v>
      </c>
      <c r="U11" s="229">
        <v>165519</v>
      </c>
      <c r="V11" s="229">
        <v>151289</v>
      </c>
      <c r="W11" s="229">
        <v>149336</v>
      </c>
      <c r="X11" s="229">
        <v>143890</v>
      </c>
      <c r="Y11" s="229">
        <v>133444</v>
      </c>
      <c r="Z11" s="229">
        <v>133444</v>
      </c>
      <c r="AA11" s="229">
        <v>123148</v>
      </c>
      <c r="AB11" s="229">
        <v>107120</v>
      </c>
      <c r="AC11" s="229">
        <v>101843</v>
      </c>
      <c r="AD11" s="229">
        <v>106445</v>
      </c>
      <c r="AE11" s="229">
        <v>102203</v>
      </c>
      <c r="AF11" s="229">
        <v>121221</v>
      </c>
      <c r="AG11" s="229">
        <v>88666</v>
      </c>
      <c r="AH11" s="229">
        <v>104001</v>
      </c>
      <c r="AI11" s="229">
        <v>89528</v>
      </c>
      <c r="AJ11" s="229">
        <v>115627</v>
      </c>
      <c r="AK11" s="229">
        <v>99396</v>
      </c>
      <c r="AL11" s="229">
        <v>90009</v>
      </c>
    </row>
    <row r="12" spans="1:38">
      <c r="B12" s="171"/>
      <c r="C12" s="171"/>
      <c r="D12" s="193"/>
      <c r="E12" s="193"/>
      <c r="F12" s="171"/>
      <c r="G12" s="171"/>
      <c r="H12" s="193"/>
      <c r="I12" s="193"/>
      <c r="J12" s="193"/>
      <c r="K12" s="171"/>
      <c r="L12" s="171"/>
      <c r="M12" s="193"/>
      <c r="N12" s="193"/>
      <c r="O12" s="193"/>
      <c r="P12" s="171"/>
      <c r="Q12" s="171"/>
      <c r="R12" s="193"/>
      <c r="S12" s="193"/>
      <c r="T12" s="193"/>
      <c r="U12" s="171"/>
      <c r="V12" s="171"/>
      <c r="W12" s="193"/>
      <c r="X12" s="193"/>
      <c r="Y12" s="193"/>
      <c r="Z12" s="171"/>
      <c r="AA12" s="171"/>
      <c r="AB12" s="171"/>
      <c r="AC12" s="160"/>
    </row>
    <row r="13" spans="1:38" s="64" customFormat="1">
      <c r="B13" s="174"/>
      <c r="C13" s="174"/>
      <c r="D13" s="174"/>
      <c r="E13" s="174"/>
      <c r="F13" s="174"/>
      <c r="G13" s="174"/>
      <c r="H13" s="174"/>
      <c r="I13" s="174"/>
      <c r="J13" s="174"/>
      <c r="K13" s="174"/>
      <c r="L13" s="174"/>
      <c r="M13" s="174"/>
      <c r="N13" s="174"/>
      <c r="O13" s="174"/>
      <c r="P13" s="174"/>
      <c r="Q13" s="174"/>
      <c r="R13" s="174"/>
      <c r="S13" s="174"/>
      <c r="T13" s="174"/>
      <c r="U13" s="174"/>
      <c r="V13" s="174"/>
      <c r="W13" s="174"/>
      <c r="X13" s="174"/>
      <c r="Y13" s="174"/>
      <c r="Z13" s="174"/>
      <c r="AA13" s="174"/>
      <c r="AB13" s="174"/>
      <c r="AC13" s="160"/>
      <c r="AH13" s="174"/>
    </row>
    <row r="14" spans="1:38" s="64" customFormat="1">
      <c r="B14" s="161"/>
      <c r="C14" s="161"/>
      <c r="D14" s="161"/>
      <c r="E14" s="161"/>
      <c r="F14" s="161"/>
      <c r="G14" s="161"/>
      <c r="H14" s="161"/>
      <c r="I14" s="161"/>
      <c r="J14" s="161"/>
      <c r="K14" s="161"/>
      <c r="L14" s="161"/>
      <c r="M14" s="161"/>
      <c r="N14" s="161"/>
      <c r="O14" s="161"/>
      <c r="P14" s="161"/>
      <c r="Q14" s="161"/>
      <c r="R14" s="161"/>
      <c r="S14" s="161"/>
      <c r="T14" s="161"/>
      <c r="U14" s="161"/>
      <c r="V14" s="161"/>
      <c r="W14" s="161"/>
      <c r="X14" s="161"/>
      <c r="Y14" s="161"/>
      <c r="Z14" s="161"/>
      <c r="AA14" s="161"/>
      <c r="AB14" s="161"/>
      <c r="AC14" s="161"/>
      <c r="AH14" s="174"/>
    </row>
    <row r="15" spans="1:38">
      <c r="B15" s="160"/>
      <c r="C15" s="160"/>
      <c r="D15" s="160"/>
      <c r="E15" s="160"/>
      <c r="F15" s="160"/>
      <c r="G15" s="160"/>
      <c r="H15" s="160"/>
      <c r="I15" s="160"/>
      <c r="J15" s="160"/>
      <c r="K15" s="160"/>
      <c r="L15" s="160"/>
      <c r="M15" s="160"/>
      <c r="N15" s="160"/>
      <c r="O15" s="160"/>
      <c r="P15" s="160"/>
      <c r="Q15" s="160"/>
      <c r="R15" s="160"/>
      <c r="S15" s="160"/>
      <c r="T15" s="160"/>
      <c r="U15" s="160"/>
      <c r="V15" s="160"/>
      <c r="W15" s="160"/>
      <c r="X15" s="160"/>
      <c r="Y15" s="160"/>
      <c r="Z15" s="160"/>
      <c r="AA15" s="160"/>
      <c r="AB15" s="160"/>
      <c r="AC15" s="160"/>
    </row>
    <row r="16" spans="1:38">
      <c r="B16" s="160"/>
      <c r="C16" s="160"/>
      <c r="D16" s="160"/>
      <c r="E16" s="160"/>
      <c r="F16" s="160"/>
      <c r="G16" s="160"/>
      <c r="H16" s="160"/>
      <c r="I16" s="160"/>
      <c r="J16" s="160"/>
      <c r="K16" s="160"/>
      <c r="L16" s="160"/>
      <c r="M16" s="160"/>
      <c r="N16" s="160"/>
      <c r="O16" s="160"/>
      <c r="P16" s="160"/>
      <c r="Q16" s="160"/>
      <c r="R16" s="160"/>
      <c r="S16" s="160"/>
      <c r="T16" s="160"/>
      <c r="U16" s="160"/>
      <c r="V16" s="160"/>
      <c r="W16" s="160"/>
      <c r="X16" s="160"/>
      <c r="Y16" s="160"/>
      <c r="Z16" s="160"/>
      <c r="AA16" s="160"/>
      <c r="AB16" s="160"/>
      <c r="AC16" s="160"/>
    </row>
    <row r="17" spans="2:34" s="64" customFormat="1">
      <c r="B17" s="161"/>
      <c r="C17" s="161"/>
      <c r="D17" s="161"/>
      <c r="E17" s="161"/>
      <c r="F17" s="161"/>
      <c r="G17" s="161"/>
      <c r="H17" s="161"/>
      <c r="I17" s="161"/>
      <c r="J17" s="161"/>
      <c r="K17" s="161"/>
      <c r="L17" s="161"/>
      <c r="M17" s="161"/>
      <c r="N17" s="161"/>
      <c r="O17" s="161"/>
      <c r="P17" s="161"/>
      <c r="Q17" s="161"/>
      <c r="R17" s="161"/>
      <c r="S17" s="161"/>
      <c r="T17" s="161"/>
      <c r="U17" s="161"/>
      <c r="V17" s="161"/>
      <c r="W17" s="161"/>
      <c r="X17" s="161"/>
      <c r="Y17" s="161"/>
      <c r="Z17" s="161"/>
      <c r="AA17" s="161"/>
      <c r="AB17" s="161"/>
      <c r="AC17" s="161"/>
      <c r="AH17" s="174"/>
    </row>
  </sheetData>
  <mergeCells count="38">
    <mergeCell ref="AL2:AL3"/>
    <mergeCell ref="AK2:AK3"/>
    <mergeCell ref="AJ2:AJ3"/>
    <mergeCell ref="AA2:AA3"/>
    <mergeCell ref="AB2:AB3"/>
    <mergeCell ref="AI2:AI3"/>
    <mergeCell ref="AH2:AH3"/>
    <mergeCell ref="X2:X3"/>
    <mergeCell ref="AG2:AG3"/>
    <mergeCell ref="AC2:AC3"/>
    <mergeCell ref="Y2:Y3"/>
    <mergeCell ref="AF2:AF3"/>
    <mergeCell ref="AE2:AE3"/>
    <mergeCell ref="AD2:AD3"/>
    <mergeCell ref="Z2:Z3"/>
    <mergeCell ref="T2:T3"/>
    <mergeCell ref="U2:U3"/>
    <mergeCell ref="V2:V3"/>
    <mergeCell ref="W2:W3"/>
    <mergeCell ref="O2:O3"/>
    <mergeCell ref="P2:P3"/>
    <mergeCell ref="Q2:Q3"/>
    <mergeCell ref="R2:R3"/>
    <mergeCell ref="S2:S3"/>
    <mergeCell ref="M2:M3"/>
    <mergeCell ref="N2:N3"/>
    <mergeCell ref="L2:L3"/>
    <mergeCell ref="A2:A3"/>
    <mergeCell ref="B2:B3"/>
    <mergeCell ref="C2:C3"/>
    <mergeCell ref="D2:D3"/>
    <mergeCell ref="E2:E3"/>
    <mergeCell ref="F2:F3"/>
    <mergeCell ref="G2:G3"/>
    <mergeCell ref="H2:H3"/>
    <mergeCell ref="I2:I3"/>
    <mergeCell ref="J2:J3"/>
    <mergeCell ref="K2:K3"/>
  </mergeCells>
  <hyperlinks>
    <hyperlink ref="A1" location="Index!A1" display="Index" xr:uid="{00000000-0004-0000-1100-000000000000}"/>
  </hyperlinks>
  <pageMargins left="0.511811024" right="0.511811024" top="0.78740157499999996" bottom="0.78740157499999996" header="0.31496062000000002" footer="0.31496062000000002"/>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000050"/>
  </sheetPr>
  <dimension ref="A1:AG17"/>
  <sheetViews>
    <sheetView zoomScaleNormal="100" workbookViewId="0">
      <pane xSplit="1" topLeftCell="AC1" activePane="topRight" state="frozen"/>
      <selection pane="topRight"/>
    </sheetView>
  </sheetViews>
  <sheetFormatPr defaultRowHeight="15"/>
  <cols>
    <col min="1" max="1" width="54.140625" customWidth="1"/>
    <col min="2" max="2" width="13.28515625" customWidth="1"/>
    <col min="3" max="23" width="12" customWidth="1"/>
    <col min="24" max="28" width="13.28515625" customWidth="1"/>
    <col min="29" max="29" width="13.28515625" style="171" customWidth="1"/>
    <col min="30" max="33" width="13.28515625" customWidth="1"/>
  </cols>
  <sheetData>
    <row r="1" spans="1:33" ht="57" customHeight="1">
      <c r="A1" s="145" t="s">
        <v>379</v>
      </c>
      <c r="B1" s="145"/>
    </row>
    <row r="2" spans="1:33" ht="24.75" customHeight="1">
      <c r="A2" s="385" t="s">
        <v>766</v>
      </c>
      <c r="B2" s="379" t="s">
        <v>1088</v>
      </c>
      <c r="C2" s="379" t="s">
        <v>1089</v>
      </c>
      <c r="D2" s="379" t="s">
        <v>1090</v>
      </c>
      <c r="E2" s="379" t="s">
        <v>1091</v>
      </c>
      <c r="F2" s="379" t="s">
        <v>1092</v>
      </c>
      <c r="G2" s="379" t="s">
        <v>1093</v>
      </c>
      <c r="H2" s="379" t="s">
        <v>1094</v>
      </c>
      <c r="I2" s="379" t="s">
        <v>1095</v>
      </c>
      <c r="J2" s="379" t="s">
        <v>1096</v>
      </c>
      <c r="K2" s="379" t="s">
        <v>1097</v>
      </c>
      <c r="L2" s="379" t="s">
        <v>1098</v>
      </c>
      <c r="M2" s="379" t="s">
        <v>1099</v>
      </c>
      <c r="N2" s="379" t="s">
        <v>1100</v>
      </c>
      <c r="O2" s="379" t="s">
        <v>1101</v>
      </c>
      <c r="P2" s="379" t="s">
        <v>1102</v>
      </c>
      <c r="Q2" s="379" t="s">
        <v>1103</v>
      </c>
      <c r="R2" s="379" t="s">
        <v>1104</v>
      </c>
      <c r="S2" s="379" t="s">
        <v>1114</v>
      </c>
      <c r="T2" s="379" t="s">
        <v>1106</v>
      </c>
      <c r="U2" s="379" t="s">
        <v>1107</v>
      </c>
      <c r="V2" s="379" t="s">
        <v>1108</v>
      </c>
      <c r="W2" s="379" t="s">
        <v>1109</v>
      </c>
      <c r="X2" s="379" t="s">
        <v>1110</v>
      </c>
      <c r="Y2" s="379" t="s">
        <v>1111</v>
      </c>
      <c r="Z2" s="379" t="s">
        <v>1113</v>
      </c>
      <c r="AA2" s="379" t="s">
        <v>1147</v>
      </c>
      <c r="AB2" s="379" t="s">
        <v>1154</v>
      </c>
      <c r="AC2" s="379" t="s">
        <v>1169</v>
      </c>
      <c r="AD2" s="379" t="s">
        <v>1173</v>
      </c>
      <c r="AE2" s="379" t="s">
        <v>1181</v>
      </c>
      <c r="AF2" s="379" t="s">
        <v>1205</v>
      </c>
      <c r="AG2" s="379" t="s">
        <v>1215</v>
      </c>
    </row>
    <row r="3" spans="1:33" ht="32.25" customHeight="1">
      <c r="A3" s="385"/>
      <c r="B3" s="379"/>
      <c r="C3" s="379"/>
      <c r="D3" s="379"/>
      <c r="E3" s="379"/>
      <c r="F3" s="379"/>
      <c r="G3" s="379"/>
      <c r="H3" s="379"/>
      <c r="I3" s="379"/>
      <c r="J3" s="379"/>
      <c r="K3" s="379"/>
      <c r="L3" s="379"/>
      <c r="M3" s="379"/>
      <c r="N3" s="379"/>
      <c r="O3" s="379"/>
      <c r="P3" s="379"/>
      <c r="Q3" s="379"/>
      <c r="R3" s="379"/>
      <c r="S3" s="379"/>
      <c r="T3" s="379"/>
      <c r="U3" s="379"/>
      <c r="V3" s="379"/>
      <c r="W3" s="379"/>
      <c r="X3" s="379"/>
      <c r="Y3" s="379"/>
      <c r="Z3" s="379"/>
      <c r="AA3" s="379"/>
      <c r="AB3" s="379"/>
      <c r="AC3" s="379"/>
      <c r="AD3" s="379"/>
      <c r="AE3" s="379"/>
      <c r="AF3" s="379"/>
      <c r="AG3" s="379"/>
    </row>
    <row r="4" spans="1:33" s="64" customFormat="1">
      <c r="A4" s="110" t="s">
        <v>365</v>
      </c>
      <c r="B4" s="229">
        <v>0</v>
      </c>
      <c r="C4" s="229" t="s">
        <v>313</v>
      </c>
      <c r="D4" s="229" t="s">
        <v>313</v>
      </c>
      <c r="E4" s="229">
        <v>0</v>
      </c>
      <c r="F4" s="229">
        <v>0</v>
      </c>
      <c r="G4" s="229">
        <v>0</v>
      </c>
      <c r="H4" s="229">
        <v>0</v>
      </c>
      <c r="I4" s="229">
        <v>0</v>
      </c>
      <c r="J4" s="229">
        <v>0</v>
      </c>
      <c r="K4" s="229">
        <v>0</v>
      </c>
      <c r="L4" s="229">
        <v>0</v>
      </c>
      <c r="M4" s="229">
        <v>0</v>
      </c>
      <c r="N4" s="229">
        <v>0</v>
      </c>
      <c r="O4" s="229">
        <v>0</v>
      </c>
      <c r="P4" s="229">
        <v>0</v>
      </c>
      <c r="Q4" s="229">
        <v>0</v>
      </c>
      <c r="R4" s="229">
        <v>0</v>
      </c>
      <c r="S4" s="229">
        <v>0</v>
      </c>
      <c r="T4" s="229">
        <v>0</v>
      </c>
      <c r="U4" s="229">
        <v>0</v>
      </c>
      <c r="V4" s="229">
        <v>0</v>
      </c>
      <c r="W4" s="229">
        <v>0</v>
      </c>
      <c r="X4" s="230">
        <v>0</v>
      </c>
      <c r="Y4" s="229">
        <v>0</v>
      </c>
      <c r="Z4" s="229" t="s">
        <v>313</v>
      </c>
      <c r="AA4" s="229">
        <v>0</v>
      </c>
      <c r="AB4" s="229">
        <v>0</v>
      </c>
      <c r="AC4" s="229">
        <v>0</v>
      </c>
      <c r="AD4" s="229">
        <v>0</v>
      </c>
      <c r="AE4" s="229">
        <v>0</v>
      </c>
      <c r="AF4" s="229">
        <v>0</v>
      </c>
      <c r="AG4" s="229">
        <v>0</v>
      </c>
    </row>
    <row r="5" spans="1:33" s="64" customFormat="1">
      <c r="A5" s="38" t="s">
        <v>366</v>
      </c>
      <c r="B5" s="229">
        <v>97827</v>
      </c>
      <c r="C5" s="229">
        <v>104850</v>
      </c>
      <c r="D5" s="229">
        <v>127643</v>
      </c>
      <c r="E5" s="229">
        <v>116145</v>
      </c>
      <c r="F5" s="229">
        <v>118415</v>
      </c>
      <c r="G5" s="229">
        <v>119601</v>
      </c>
      <c r="H5" s="229">
        <v>120862</v>
      </c>
      <c r="I5" s="229">
        <v>100309</v>
      </c>
      <c r="J5" s="229">
        <v>93556</v>
      </c>
      <c r="K5" s="229">
        <v>85385</v>
      </c>
      <c r="L5" s="229">
        <v>87559</v>
      </c>
      <c r="M5" s="229">
        <v>97933</v>
      </c>
      <c r="N5" s="229">
        <v>87296</v>
      </c>
      <c r="O5" s="229">
        <v>92977</v>
      </c>
      <c r="P5" s="229">
        <v>87042</v>
      </c>
      <c r="Q5" s="229">
        <v>94742</v>
      </c>
      <c r="R5" s="229">
        <v>92728</v>
      </c>
      <c r="S5" s="229">
        <v>95308</v>
      </c>
      <c r="T5" s="229">
        <v>104279</v>
      </c>
      <c r="U5" s="229">
        <v>140406</v>
      </c>
      <c r="V5" s="229">
        <v>147611</v>
      </c>
      <c r="W5" s="229">
        <v>157988</v>
      </c>
      <c r="X5" s="229">
        <v>173006</v>
      </c>
      <c r="Y5" s="229">
        <v>180000</v>
      </c>
      <c r="Z5" s="229">
        <v>183163</v>
      </c>
      <c r="AA5" s="229">
        <v>184369</v>
      </c>
      <c r="AB5" s="229">
        <v>188665</v>
      </c>
      <c r="AC5" s="229">
        <v>198633</v>
      </c>
      <c r="AD5" s="229">
        <v>197447</v>
      </c>
      <c r="AE5" s="229">
        <v>333080</v>
      </c>
      <c r="AF5" s="229">
        <v>289693</v>
      </c>
      <c r="AG5" s="229">
        <v>302103</v>
      </c>
    </row>
    <row r="6" spans="1:33">
      <c r="A6" s="38" t="s">
        <v>367</v>
      </c>
      <c r="B6" s="229">
        <v>58033</v>
      </c>
      <c r="C6" s="229">
        <v>50436</v>
      </c>
      <c r="D6" s="229">
        <v>45076</v>
      </c>
      <c r="E6" s="229">
        <v>39889</v>
      </c>
      <c r="F6" s="229">
        <v>40488</v>
      </c>
      <c r="G6" s="229">
        <v>42591</v>
      </c>
      <c r="H6" s="229">
        <v>43452</v>
      </c>
      <c r="I6" s="229">
        <v>33972</v>
      </c>
      <c r="J6" s="229">
        <v>52987</v>
      </c>
      <c r="K6" s="229">
        <v>69349</v>
      </c>
      <c r="L6" s="229">
        <v>67737</v>
      </c>
      <c r="M6" s="229">
        <v>64014</v>
      </c>
      <c r="N6" s="229">
        <v>85711</v>
      </c>
      <c r="O6" s="229">
        <v>71878</v>
      </c>
      <c r="P6" s="229">
        <v>85138</v>
      </c>
      <c r="Q6" s="229">
        <v>79040</v>
      </c>
      <c r="R6" s="229">
        <v>79966</v>
      </c>
      <c r="S6" s="229">
        <v>83515</v>
      </c>
      <c r="T6" s="229">
        <v>86309</v>
      </c>
      <c r="U6" s="229">
        <v>32052</v>
      </c>
      <c r="V6" s="229">
        <v>30237</v>
      </c>
      <c r="W6" s="229">
        <v>30069</v>
      </c>
      <c r="X6" s="229">
        <v>23883</v>
      </c>
      <c r="Y6" s="229">
        <v>24825</v>
      </c>
      <c r="Z6" s="229">
        <v>26462</v>
      </c>
      <c r="AA6" s="229">
        <v>27796</v>
      </c>
      <c r="AB6" s="229">
        <v>26235</v>
      </c>
      <c r="AC6" s="229">
        <v>24147</v>
      </c>
      <c r="AD6" s="229">
        <v>24561</v>
      </c>
      <c r="AE6" s="229">
        <v>21368</v>
      </c>
      <c r="AF6" s="229">
        <v>23740</v>
      </c>
      <c r="AG6" s="229">
        <v>30964</v>
      </c>
    </row>
    <row r="7" spans="1:33">
      <c r="A7" s="38" t="s">
        <v>368</v>
      </c>
      <c r="B7" s="229">
        <v>77270</v>
      </c>
      <c r="C7" s="229">
        <v>73837</v>
      </c>
      <c r="D7" s="229">
        <v>71689</v>
      </c>
      <c r="E7" s="229">
        <v>62361</v>
      </c>
      <c r="F7" s="229">
        <v>60876</v>
      </c>
      <c r="G7" s="229">
        <v>58355</v>
      </c>
      <c r="H7" s="229">
        <v>51991</v>
      </c>
      <c r="I7" s="229">
        <v>64935</v>
      </c>
      <c r="J7" s="229">
        <v>60991</v>
      </c>
      <c r="K7" s="229">
        <v>55806</v>
      </c>
      <c r="L7" s="229">
        <v>58094</v>
      </c>
      <c r="M7" s="229">
        <v>58967</v>
      </c>
      <c r="N7" s="229">
        <v>56107</v>
      </c>
      <c r="O7" s="229">
        <v>50127</v>
      </c>
      <c r="P7" s="229">
        <v>46720</v>
      </c>
      <c r="Q7" s="229">
        <v>53867</v>
      </c>
      <c r="R7" s="229">
        <v>50856</v>
      </c>
      <c r="S7" s="229">
        <v>43267</v>
      </c>
      <c r="T7" s="229">
        <v>44340</v>
      </c>
      <c r="U7" s="229">
        <v>42061</v>
      </c>
      <c r="V7" s="229">
        <v>39958</v>
      </c>
      <c r="W7" s="229">
        <v>39181</v>
      </c>
      <c r="X7" s="229">
        <v>30194</v>
      </c>
      <c r="Y7" s="229">
        <v>31522</v>
      </c>
      <c r="Z7" s="229">
        <v>25712</v>
      </c>
      <c r="AA7" s="229">
        <v>35688</v>
      </c>
      <c r="AB7" s="229">
        <v>39692</v>
      </c>
      <c r="AC7" s="229">
        <v>23828</v>
      </c>
      <c r="AD7" s="229">
        <v>27573</v>
      </c>
      <c r="AE7" s="229">
        <v>20583</v>
      </c>
      <c r="AF7" s="229">
        <v>25189</v>
      </c>
      <c r="AG7" s="229">
        <v>35070</v>
      </c>
    </row>
    <row r="8" spans="1:33" s="64" customFormat="1">
      <c r="A8" s="38" t="s">
        <v>369</v>
      </c>
      <c r="B8" s="229">
        <v>124073</v>
      </c>
      <c r="C8" s="229">
        <v>112313</v>
      </c>
      <c r="D8" s="229">
        <v>88555</v>
      </c>
      <c r="E8" s="229">
        <v>113583</v>
      </c>
      <c r="F8" s="229">
        <v>117554</v>
      </c>
      <c r="G8" s="229">
        <v>110255</v>
      </c>
      <c r="H8" s="229">
        <v>113220</v>
      </c>
      <c r="I8" s="229">
        <v>142043</v>
      </c>
      <c r="J8" s="229">
        <v>125752</v>
      </c>
      <c r="K8" s="229">
        <v>123290</v>
      </c>
      <c r="L8" s="229">
        <v>113792</v>
      </c>
      <c r="M8" s="229">
        <v>98226</v>
      </c>
      <c r="N8" s="229">
        <v>99984</v>
      </c>
      <c r="O8" s="229">
        <v>108633</v>
      </c>
      <c r="P8" s="229">
        <v>97399</v>
      </c>
      <c r="Q8" s="229">
        <v>87091</v>
      </c>
      <c r="R8" s="229">
        <v>86471</v>
      </c>
      <c r="S8" s="229">
        <v>75075</v>
      </c>
      <c r="T8" s="229">
        <v>67777</v>
      </c>
      <c r="U8" s="229">
        <v>70771</v>
      </c>
      <c r="V8" s="229">
        <v>85545</v>
      </c>
      <c r="W8" s="229">
        <v>81310</v>
      </c>
      <c r="X8" s="229">
        <v>72610</v>
      </c>
      <c r="Y8" s="229">
        <v>73675</v>
      </c>
      <c r="Z8" s="229">
        <v>76628</v>
      </c>
      <c r="AA8" s="229">
        <v>66740</v>
      </c>
      <c r="AB8" s="229">
        <v>65272</v>
      </c>
      <c r="AC8" s="229">
        <v>59540</v>
      </c>
      <c r="AD8" s="229">
        <v>60482</v>
      </c>
      <c r="AE8" s="229">
        <v>60818</v>
      </c>
      <c r="AF8" s="229">
        <v>81822</v>
      </c>
      <c r="AG8" s="229">
        <v>162495</v>
      </c>
    </row>
    <row r="9" spans="1:33">
      <c r="A9" s="38" t="s">
        <v>370</v>
      </c>
      <c r="B9" s="229">
        <v>143404</v>
      </c>
      <c r="C9" s="229">
        <v>91196</v>
      </c>
      <c r="D9" s="229">
        <v>112592</v>
      </c>
      <c r="E9" s="229">
        <v>109602</v>
      </c>
      <c r="F9" s="229">
        <v>197378</v>
      </c>
      <c r="G9" s="229">
        <v>181656</v>
      </c>
      <c r="H9" s="229">
        <v>194483</v>
      </c>
      <c r="I9" s="229">
        <v>187845</v>
      </c>
      <c r="J9" s="229">
        <v>196838</v>
      </c>
      <c r="K9" s="229">
        <v>196641</v>
      </c>
      <c r="L9" s="229">
        <v>117606</v>
      </c>
      <c r="M9" s="229">
        <v>129605</v>
      </c>
      <c r="N9" s="229">
        <v>123293</v>
      </c>
      <c r="O9" s="229">
        <v>139751</v>
      </c>
      <c r="P9" s="229">
        <v>143446</v>
      </c>
      <c r="Q9" s="229">
        <v>100496</v>
      </c>
      <c r="R9" s="229">
        <v>100374</v>
      </c>
      <c r="S9" s="229">
        <v>88321</v>
      </c>
      <c r="T9" s="229">
        <v>76321</v>
      </c>
      <c r="U9" s="229">
        <v>68899</v>
      </c>
      <c r="V9" s="229">
        <v>65808</v>
      </c>
      <c r="W9" s="229">
        <v>72581</v>
      </c>
      <c r="X9" s="229">
        <v>71260</v>
      </c>
      <c r="Y9" s="229">
        <v>61925</v>
      </c>
      <c r="Z9" s="229">
        <v>92609</v>
      </c>
      <c r="AA9" s="229">
        <v>152176</v>
      </c>
      <c r="AB9" s="229">
        <v>172554</v>
      </c>
      <c r="AC9" s="229">
        <v>150774</v>
      </c>
      <c r="AD9" s="229">
        <v>151584</v>
      </c>
      <c r="AE9" s="229">
        <v>129598</v>
      </c>
      <c r="AF9" s="229">
        <v>123650</v>
      </c>
      <c r="AG9" s="229">
        <v>105808</v>
      </c>
    </row>
    <row r="10" spans="1:33">
      <c r="A10" s="38" t="s">
        <v>371</v>
      </c>
      <c r="B10" s="229">
        <v>189628</v>
      </c>
      <c r="C10" s="229">
        <v>210468</v>
      </c>
      <c r="D10" s="229">
        <v>190173</v>
      </c>
      <c r="E10" s="229">
        <v>122350</v>
      </c>
      <c r="F10" s="229">
        <v>94431</v>
      </c>
      <c r="G10" s="229">
        <v>156381</v>
      </c>
      <c r="H10" s="229">
        <v>117465</v>
      </c>
      <c r="I10" s="229">
        <v>171118</v>
      </c>
      <c r="J10" s="229">
        <v>197083</v>
      </c>
      <c r="K10" s="229">
        <v>255853</v>
      </c>
      <c r="L10" s="229">
        <v>202246</v>
      </c>
      <c r="M10" s="229">
        <v>140106</v>
      </c>
      <c r="N10" s="229">
        <v>129261</v>
      </c>
      <c r="O10" s="229">
        <v>169632</v>
      </c>
      <c r="P10" s="229">
        <v>169098</v>
      </c>
      <c r="Q10" s="229">
        <v>118764</v>
      </c>
      <c r="R10" s="229">
        <v>107444</v>
      </c>
      <c r="S10" s="229">
        <v>189351</v>
      </c>
      <c r="T10" s="229">
        <v>100053</v>
      </c>
      <c r="U10" s="229">
        <v>109594</v>
      </c>
      <c r="V10" s="229">
        <v>91865</v>
      </c>
      <c r="W10" s="229">
        <v>116196</v>
      </c>
      <c r="X10" s="229">
        <v>110140</v>
      </c>
      <c r="Y10" s="229">
        <v>125536</v>
      </c>
      <c r="Z10" s="229">
        <v>203273</v>
      </c>
      <c r="AA10" s="229">
        <v>149404</v>
      </c>
      <c r="AB10" s="229">
        <v>138381</v>
      </c>
      <c r="AC10" s="229">
        <v>126905</v>
      </c>
      <c r="AD10" s="229">
        <v>177589</v>
      </c>
      <c r="AE10" s="229">
        <v>185363</v>
      </c>
      <c r="AF10" s="229">
        <v>181554</v>
      </c>
      <c r="AG10" s="229">
        <v>152793</v>
      </c>
    </row>
    <row r="11" spans="1:33">
      <c r="A11" s="38" t="s">
        <v>372</v>
      </c>
      <c r="B11" s="229">
        <v>250696</v>
      </c>
      <c r="C11" s="229">
        <v>292858</v>
      </c>
      <c r="D11" s="229">
        <v>387638</v>
      </c>
      <c r="E11" s="229">
        <v>240550</v>
      </c>
      <c r="F11" s="229">
        <v>206550</v>
      </c>
      <c r="G11" s="229">
        <v>236988</v>
      </c>
      <c r="H11" s="229">
        <v>217019</v>
      </c>
      <c r="I11" s="229">
        <v>233376</v>
      </c>
      <c r="J11" s="229">
        <v>262167</v>
      </c>
      <c r="K11" s="229">
        <v>271251</v>
      </c>
      <c r="L11" s="229">
        <v>458530</v>
      </c>
      <c r="M11" s="229">
        <v>476702</v>
      </c>
      <c r="N11" s="229">
        <v>383480</v>
      </c>
      <c r="O11" s="229">
        <v>155218</v>
      </c>
      <c r="P11" s="229">
        <v>217431</v>
      </c>
      <c r="Q11" s="229">
        <v>336063</v>
      </c>
      <c r="R11" s="229">
        <v>259091</v>
      </c>
      <c r="S11" s="229">
        <v>343721</v>
      </c>
      <c r="T11" s="229">
        <v>406174</v>
      </c>
      <c r="U11" s="229">
        <v>335939</v>
      </c>
      <c r="V11" s="229">
        <v>362083</v>
      </c>
      <c r="W11" s="229">
        <v>304206</v>
      </c>
      <c r="X11" s="229">
        <v>293341</v>
      </c>
      <c r="Y11" s="229">
        <v>290964</v>
      </c>
      <c r="Z11" s="229">
        <v>238642</v>
      </c>
      <c r="AA11" s="229">
        <v>306013</v>
      </c>
      <c r="AB11" s="229">
        <v>345325</v>
      </c>
      <c r="AC11" s="229">
        <v>345246</v>
      </c>
      <c r="AD11" s="229">
        <v>300895</v>
      </c>
      <c r="AE11" s="229">
        <v>323093</v>
      </c>
      <c r="AF11" s="229">
        <v>234673</v>
      </c>
      <c r="AG11" s="229">
        <v>296283</v>
      </c>
    </row>
    <row r="12" spans="1:33">
      <c r="A12" s="38" t="s">
        <v>373</v>
      </c>
      <c r="B12" s="229">
        <v>1776044</v>
      </c>
      <c r="C12" s="229">
        <v>1772052</v>
      </c>
      <c r="D12" s="229">
        <v>1676651</v>
      </c>
      <c r="E12" s="229">
        <v>1972138</v>
      </c>
      <c r="F12" s="229">
        <v>1941327</v>
      </c>
      <c r="G12" s="229">
        <v>1752591</v>
      </c>
      <c r="H12" s="229">
        <v>1533872</v>
      </c>
      <c r="I12" s="229">
        <v>1678457</v>
      </c>
      <c r="J12" s="229">
        <v>1592894</v>
      </c>
      <c r="K12" s="229">
        <v>1536456</v>
      </c>
      <c r="L12" s="229">
        <v>1616399</v>
      </c>
      <c r="M12" s="229">
        <v>1698782</v>
      </c>
      <c r="N12" s="229">
        <v>1847329</v>
      </c>
      <c r="O12" s="229">
        <v>2194069</v>
      </c>
      <c r="P12" s="229">
        <v>1967024</v>
      </c>
      <c r="Q12" s="229">
        <v>1893038</v>
      </c>
      <c r="R12" s="229">
        <v>1923801</v>
      </c>
      <c r="S12" s="229">
        <v>1754758</v>
      </c>
      <c r="T12" s="229">
        <v>1808023</v>
      </c>
      <c r="U12" s="229">
        <v>1830091</v>
      </c>
      <c r="V12" s="229">
        <v>1788884</v>
      </c>
      <c r="W12" s="229">
        <v>1741348</v>
      </c>
      <c r="X12" s="229">
        <v>1668400</v>
      </c>
      <c r="Y12" s="229">
        <v>1651375</v>
      </c>
      <c r="Z12" s="229">
        <v>1635435</v>
      </c>
      <c r="AA12" s="229">
        <v>1706281</v>
      </c>
      <c r="AB12" s="229">
        <v>1668338</v>
      </c>
      <c r="AC12" s="229">
        <v>1643134</v>
      </c>
      <c r="AD12" s="229">
        <v>1754150</v>
      </c>
      <c r="AE12" s="229">
        <v>1532656</v>
      </c>
      <c r="AF12" s="229">
        <v>1617568</v>
      </c>
      <c r="AG12" s="229">
        <v>1514971</v>
      </c>
    </row>
    <row r="13" spans="1:33" s="64" customFormat="1">
      <c r="A13" s="64" t="s">
        <v>364</v>
      </c>
      <c r="B13" s="231">
        <v>2716975</v>
      </c>
      <c r="C13" s="231">
        <v>2708010</v>
      </c>
      <c r="D13" s="231">
        <v>2700017</v>
      </c>
      <c r="E13" s="231">
        <v>2776618</v>
      </c>
      <c r="F13" s="231">
        <v>2777019</v>
      </c>
      <c r="G13" s="231">
        <v>2658418</v>
      </c>
      <c r="H13" s="231">
        <v>2392364</v>
      </c>
      <c r="I13" s="231">
        <v>2612055</v>
      </c>
      <c r="J13" s="231">
        <v>2582268</v>
      </c>
      <c r="K13" s="231">
        <v>2594031</v>
      </c>
      <c r="L13" s="231">
        <v>2721963</v>
      </c>
      <c r="M13" s="231">
        <v>2764335</v>
      </c>
      <c r="N13" s="231">
        <v>2812461</v>
      </c>
      <c r="O13" s="231">
        <v>2982285</v>
      </c>
      <c r="P13" s="231">
        <v>2813298</v>
      </c>
      <c r="Q13" s="231">
        <v>2763101</v>
      </c>
      <c r="R13" s="231">
        <v>2700731</v>
      </c>
      <c r="S13" s="231">
        <v>2673316</v>
      </c>
      <c r="T13" s="231">
        <v>2693276</v>
      </c>
      <c r="U13" s="231">
        <v>2629813</v>
      </c>
      <c r="V13" s="231">
        <v>2611991</v>
      </c>
      <c r="W13" s="231">
        <v>2542879</v>
      </c>
      <c r="X13" s="231">
        <v>2442834</v>
      </c>
      <c r="Y13" s="231">
        <v>2439822</v>
      </c>
      <c r="Z13" s="231">
        <v>2481924</v>
      </c>
      <c r="AA13" s="231">
        <v>2628467</v>
      </c>
      <c r="AB13" s="231">
        <v>2644462</v>
      </c>
      <c r="AC13" s="231">
        <v>2572207</v>
      </c>
      <c r="AD13" s="231">
        <v>2694281</v>
      </c>
      <c r="AE13" s="231">
        <v>2606559</v>
      </c>
      <c r="AF13" s="231">
        <v>2577889</v>
      </c>
      <c r="AG13" s="231">
        <v>2600487</v>
      </c>
    </row>
    <row r="14" spans="1:33" s="64" customFormat="1">
      <c r="A14" s="38"/>
      <c r="B14" s="38"/>
      <c r="C14" s="33"/>
      <c r="D14" s="33"/>
      <c r="E14" s="33"/>
      <c r="F14" s="33"/>
      <c r="G14" s="33"/>
      <c r="H14" s="33"/>
      <c r="I14" s="33"/>
      <c r="J14" s="33"/>
      <c r="K14" s="33"/>
      <c r="L14" s="33"/>
      <c r="M14" s="33"/>
      <c r="N14" s="33"/>
      <c r="O14" s="33"/>
      <c r="P14" s="33"/>
      <c r="Q14" s="33"/>
      <c r="R14" s="33"/>
      <c r="S14" s="33"/>
      <c r="T14" s="33"/>
      <c r="U14" s="33"/>
      <c r="V14" s="33"/>
      <c r="W14" s="33"/>
      <c r="AC14" s="174"/>
    </row>
    <row r="15" spans="1:33">
      <c r="C15" s="36"/>
      <c r="D15" s="36"/>
      <c r="E15" s="36"/>
      <c r="F15" s="36"/>
      <c r="G15" s="36"/>
      <c r="H15" s="36"/>
      <c r="I15" s="36"/>
      <c r="J15" s="36"/>
      <c r="K15" s="36"/>
      <c r="L15" s="36"/>
      <c r="M15" s="36"/>
      <c r="N15" s="36"/>
      <c r="O15" s="36"/>
      <c r="P15" s="36"/>
      <c r="Q15" s="36"/>
      <c r="R15" s="36"/>
      <c r="S15" s="36"/>
      <c r="T15" s="36"/>
      <c r="U15" s="36"/>
      <c r="V15" s="36"/>
      <c r="W15" s="36"/>
    </row>
    <row r="16" spans="1:33">
      <c r="C16" s="36"/>
      <c r="D16" s="36"/>
      <c r="E16" s="36"/>
      <c r="F16" s="36"/>
      <c r="G16" s="36"/>
      <c r="H16" s="36"/>
      <c r="I16" s="36"/>
      <c r="J16" s="36"/>
      <c r="K16" s="36"/>
      <c r="L16" s="36"/>
      <c r="M16" s="36"/>
      <c r="N16" s="36"/>
      <c r="O16" s="36"/>
      <c r="P16" s="36"/>
      <c r="Q16" s="36"/>
      <c r="R16" s="36"/>
      <c r="S16" s="36"/>
      <c r="T16" s="36"/>
      <c r="U16" s="36"/>
      <c r="V16" s="36"/>
      <c r="W16" s="36"/>
    </row>
    <row r="17" spans="3:29" s="64" customFormat="1">
      <c r="C17" s="33"/>
      <c r="D17" s="33"/>
      <c r="E17" s="33"/>
      <c r="F17" s="33"/>
      <c r="G17" s="33"/>
      <c r="H17" s="33"/>
      <c r="I17" s="33"/>
      <c r="J17" s="33"/>
      <c r="K17" s="33"/>
      <c r="L17" s="33"/>
      <c r="M17" s="33"/>
      <c r="N17" s="33"/>
      <c r="O17" s="33"/>
      <c r="P17" s="33"/>
      <c r="Q17" s="33"/>
      <c r="R17" s="33"/>
      <c r="S17" s="33"/>
      <c r="T17" s="33"/>
      <c r="U17" s="33"/>
      <c r="V17" s="33"/>
      <c r="W17" s="33"/>
      <c r="AC17" s="174"/>
    </row>
  </sheetData>
  <mergeCells count="33">
    <mergeCell ref="P2:P3"/>
    <mergeCell ref="Q2:Q3"/>
    <mergeCell ref="Y2:Y3"/>
    <mergeCell ref="X2:X3"/>
    <mergeCell ref="R2:R3"/>
    <mergeCell ref="S2:S3"/>
    <mergeCell ref="T2:T3"/>
    <mergeCell ref="U2:U3"/>
    <mergeCell ref="V2:V3"/>
    <mergeCell ref="W2:W3"/>
    <mergeCell ref="AG2:AG3"/>
    <mergeCell ref="AF2:AF3"/>
    <mergeCell ref="AE2:AE3"/>
    <mergeCell ref="Z2:Z3"/>
    <mergeCell ref="AB2:AB3"/>
    <mergeCell ref="AD2:AD3"/>
    <mergeCell ref="AC2:AC3"/>
    <mergeCell ref="L2:L3"/>
    <mergeCell ref="AA2:AA3"/>
    <mergeCell ref="A2:A3"/>
    <mergeCell ref="B2:B3"/>
    <mergeCell ref="C2:C3"/>
    <mergeCell ref="D2:D3"/>
    <mergeCell ref="E2:E3"/>
    <mergeCell ref="F2:F3"/>
    <mergeCell ref="G2:G3"/>
    <mergeCell ref="H2:H3"/>
    <mergeCell ref="I2:I3"/>
    <mergeCell ref="J2:J3"/>
    <mergeCell ref="K2:K3"/>
    <mergeCell ref="N2:N3"/>
    <mergeCell ref="O2:O3"/>
    <mergeCell ref="M2:M3"/>
  </mergeCells>
  <hyperlinks>
    <hyperlink ref="A1" location="Index!A1" display="Index" xr:uid="{00000000-0004-0000-1200-000000000000}"/>
  </hyperlinks>
  <pageMargins left="0.511811024" right="0.511811024" top="0.78740157499999996" bottom="0.78740157499999996" header="0.31496062000000002" footer="0.31496062000000002"/>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FCB76A-70F1-49E4-AFD2-A4CB11F7E39A}">
  <sheetPr>
    <tabColor rgb="FF000050"/>
  </sheetPr>
  <dimension ref="A1:AJ17"/>
  <sheetViews>
    <sheetView workbookViewId="0">
      <pane xSplit="1" topLeftCell="AD1" activePane="topRight" state="frozen"/>
      <selection pane="topRight"/>
    </sheetView>
  </sheetViews>
  <sheetFormatPr defaultRowHeight="15"/>
  <cols>
    <col min="1" max="1" width="75.7109375" style="171" customWidth="1"/>
    <col min="2" max="8" width="12" style="171" customWidth="1"/>
    <col min="9" max="36" width="12" customWidth="1"/>
  </cols>
  <sheetData>
    <row r="1" spans="1:36" ht="56.25" customHeight="1">
      <c r="A1" s="145" t="s">
        <v>379</v>
      </c>
      <c r="B1" s="170"/>
      <c r="C1" s="170"/>
      <c r="D1" s="170"/>
      <c r="E1" s="170"/>
      <c r="F1" s="170"/>
      <c r="G1" s="170"/>
      <c r="H1" s="170"/>
    </row>
    <row r="2" spans="1:36">
      <c r="A2" s="387" t="s">
        <v>1231</v>
      </c>
      <c r="B2" s="379" t="s">
        <v>747</v>
      </c>
      <c r="C2" s="379" t="s">
        <v>746</v>
      </c>
      <c r="D2" s="379" t="s">
        <v>1224</v>
      </c>
      <c r="E2" s="379" t="s">
        <v>745</v>
      </c>
      <c r="F2" s="379" t="s">
        <v>923</v>
      </c>
      <c r="G2" s="379" t="s">
        <v>744</v>
      </c>
      <c r="H2" s="386">
        <v>2020</v>
      </c>
      <c r="I2" s="379" t="s">
        <v>743</v>
      </c>
      <c r="J2" s="379" t="s">
        <v>742</v>
      </c>
      <c r="K2" s="379" t="s">
        <v>1225</v>
      </c>
      <c r="L2" s="379" t="s">
        <v>741</v>
      </c>
      <c r="M2" s="379" t="s">
        <v>924</v>
      </c>
      <c r="N2" s="379" t="s">
        <v>740</v>
      </c>
      <c r="O2" s="386">
        <v>2021</v>
      </c>
      <c r="P2" s="379" t="s">
        <v>739</v>
      </c>
      <c r="Q2" s="379" t="s">
        <v>628</v>
      </c>
      <c r="R2" s="379" t="s">
        <v>1226</v>
      </c>
      <c r="S2" s="379" t="s">
        <v>919</v>
      </c>
      <c r="T2" s="379" t="s">
        <v>925</v>
      </c>
      <c r="U2" s="379" t="s">
        <v>1074</v>
      </c>
      <c r="V2" s="386">
        <v>2022</v>
      </c>
      <c r="W2" s="379" t="s">
        <v>1087</v>
      </c>
      <c r="X2" s="379" t="s">
        <v>1145</v>
      </c>
      <c r="Y2" s="379" t="s">
        <v>1227</v>
      </c>
      <c r="Z2" s="379" t="s">
        <v>1153</v>
      </c>
      <c r="AA2" s="379" t="s">
        <v>1152</v>
      </c>
      <c r="AB2" s="379" t="s">
        <v>1167</v>
      </c>
      <c r="AC2" s="386">
        <v>2023</v>
      </c>
      <c r="AD2" s="379" t="s">
        <v>1177</v>
      </c>
      <c r="AE2" s="379" t="s">
        <v>1179</v>
      </c>
      <c r="AF2" s="379" t="s">
        <v>1228</v>
      </c>
      <c r="AG2" s="379" t="s">
        <v>1211</v>
      </c>
      <c r="AH2" s="379" t="s">
        <v>1204</v>
      </c>
      <c r="AI2" s="379" t="s">
        <v>1220</v>
      </c>
      <c r="AJ2" s="386">
        <v>2024</v>
      </c>
    </row>
    <row r="3" spans="1:36">
      <c r="A3" s="387"/>
      <c r="B3" s="379"/>
      <c r="C3" s="379"/>
      <c r="D3" s="379"/>
      <c r="E3" s="379"/>
      <c r="F3" s="379"/>
      <c r="G3" s="379"/>
      <c r="H3" s="386"/>
      <c r="I3" s="379"/>
      <c r="J3" s="379"/>
      <c r="K3" s="379"/>
      <c r="L3" s="379"/>
      <c r="M3" s="379"/>
      <c r="N3" s="379"/>
      <c r="O3" s="386"/>
      <c r="P3" s="379"/>
      <c r="Q3" s="379"/>
      <c r="R3" s="379"/>
      <c r="S3" s="379"/>
      <c r="T3" s="379"/>
      <c r="U3" s="379"/>
      <c r="V3" s="386"/>
      <c r="W3" s="379"/>
      <c r="X3" s="379"/>
      <c r="Y3" s="379"/>
      <c r="Z3" s="379"/>
      <c r="AA3" s="379"/>
      <c r="AB3" s="379"/>
      <c r="AC3" s="386"/>
      <c r="AD3" s="379"/>
      <c r="AE3" s="379"/>
      <c r="AF3" s="379"/>
      <c r="AG3" s="379"/>
      <c r="AH3" s="379"/>
      <c r="AI3" s="379"/>
      <c r="AJ3" s="386"/>
    </row>
    <row r="4" spans="1:36">
      <c r="A4" s="171" t="s">
        <v>1229</v>
      </c>
      <c r="B4" s="229">
        <v>52379</v>
      </c>
      <c r="C4" s="229">
        <f>D4-B4</f>
        <v>50795</v>
      </c>
      <c r="D4" s="229">
        <v>103174</v>
      </c>
      <c r="E4" s="229">
        <f>F4-D4</f>
        <v>69022</v>
      </c>
      <c r="F4" s="229">
        <v>172196</v>
      </c>
      <c r="G4" s="229">
        <f>H4-F4</f>
        <v>290513</v>
      </c>
      <c r="H4" s="229">
        <v>462709</v>
      </c>
      <c r="I4" s="229">
        <v>48513</v>
      </c>
      <c r="J4" s="229">
        <f>K4-I4</f>
        <v>127713</v>
      </c>
      <c r="K4" s="229">
        <v>176226</v>
      </c>
      <c r="L4" s="229">
        <f>M4-K4</f>
        <v>136954</v>
      </c>
      <c r="M4" s="229">
        <v>313180</v>
      </c>
      <c r="N4" s="229">
        <f>O4-M4</f>
        <v>144869</v>
      </c>
      <c r="O4" s="229">
        <v>458049</v>
      </c>
      <c r="P4" s="229">
        <v>89777</v>
      </c>
      <c r="Q4" s="229">
        <f>R4-P4</f>
        <v>115608</v>
      </c>
      <c r="R4" s="229">
        <v>205385</v>
      </c>
      <c r="S4" s="229">
        <f>T4-R4</f>
        <v>79082</v>
      </c>
      <c r="T4" s="229">
        <v>284467</v>
      </c>
      <c r="U4" s="229">
        <f>V4-T4</f>
        <v>112819</v>
      </c>
      <c r="V4" s="229">
        <v>397286</v>
      </c>
      <c r="W4" s="229">
        <v>68058</v>
      </c>
      <c r="X4" s="229">
        <f>Y4-W4</f>
        <v>126679</v>
      </c>
      <c r="Y4" s="229">
        <v>194737</v>
      </c>
      <c r="Z4" s="229">
        <f>AA4-Y4</f>
        <v>92189</v>
      </c>
      <c r="AA4" s="229">
        <v>286926</v>
      </c>
      <c r="AB4" s="229">
        <f>AC4-AA4</f>
        <v>161666</v>
      </c>
      <c r="AC4" s="229">
        <v>448592</v>
      </c>
      <c r="AD4" s="229">
        <v>120870</v>
      </c>
      <c r="AE4" s="229">
        <f>AF4-AD4</f>
        <v>117871</v>
      </c>
      <c r="AF4" s="229">
        <v>238741</v>
      </c>
      <c r="AG4" s="229">
        <f>AH4-AF4</f>
        <v>87774</v>
      </c>
      <c r="AH4" s="229">
        <v>326515</v>
      </c>
      <c r="AI4" s="229">
        <f>AJ4-AH4</f>
        <v>138651</v>
      </c>
      <c r="AJ4" s="229">
        <v>465166</v>
      </c>
    </row>
    <row r="5" spans="1:36">
      <c r="A5" s="171" t="s">
        <v>1230</v>
      </c>
      <c r="B5" s="229">
        <v>107715</v>
      </c>
      <c r="C5" s="229">
        <f>D5-B5</f>
        <v>134326</v>
      </c>
      <c r="D5" s="229">
        <v>242041</v>
      </c>
      <c r="E5" s="229">
        <f>F5-D5</f>
        <v>155153</v>
      </c>
      <c r="F5" s="229">
        <v>397194</v>
      </c>
      <c r="G5" s="229">
        <f>H5-F5</f>
        <v>301192</v>
      </c>
      <c r="H5" s="229">
        <v>698386</v>
      </c>
      <c r="I5" s="229">
        <v>59321</v>
      </c>
      <c r="J5" s="229">
        <f>K5-I5</f>
        <v>282247</v>
      </c>
      <c r="K5" s="229">
        <v>341568</v>
      </c>
      <c r="L5" s="229">
        <f>M5-K5</f>
        <v>249171</v>
      </c>
      <c r="M5" s="229">
        <v>590739</v>
      </c>
      <c r="N5" s="229">
        <f>O5-M5</f>
        <v>141625</v>
      </c>
      <c r="O5" s="229">
        <v>732364</v>
      </c>
      <c r="P5" s="229">
        <v>123333</v>
      </c>
      <c r="Q5" s="229">
        <f>R5-P5</f>
        <v>273079</v>
      </c>
      <c r="R5" s="229">
        <v>396412</v>
      </c>
      <c r="S5" s="229">
        <f>T5-R5</f>
        <v>148288</v>
      </c>
      <c r="T5" s="229">
        <v>544700</v>
      </c>
      <c r="U5" s="229">
        <f>V5-T5</f>
        <v>181560</v>
      </c>
      <c r="V5" s="229">
        <v>726260</v>
      </c>
      <c r="W5" s="229">
        <v>98699</v>
      </c>
      <c r="X5" s="229">
        <f>Y5-W5</f>
        <v>225199</v>
      </c>
      <c r="Y5" s="229">
        <v>323898</v>
      </c>
      <c r="Z5" s="229">
        <f>AA5-Y5</f>
        <v>197068</v>
      </c>
      <c r="AA5" s="229">
        <v>520966</v>
      </c>
      <c r="AB5" s="229">
        <f>AC5-AA5</f>
        <v>319366</v>
      </c>
      <c r="AC5" s="229">
        <v>840332</v>
      </c>
      <c r="AD5" s="229">
        <v>158702</v>
      </c>
      <c r="AE5" s="229">
        <f>AF5-AD5</f>
        <v>172970</v>
      </c>
      <c r="AF5" s="229">
        <v>331672</v>
      </c>
      <c r="AG5" s="229">
        <f>AH5-AF5</f>
        <v>170446</v>
      </c>
      <c r="AH5" s="229">
        <v>502118</v>
      </c>
      <c r="AI5" s="229">
        <f>AJ5-AH5</f>
        <v>153393</v>
      </c>
      <c r="AJ5" s="229">
        <v>655511</v>
      </c>
    </row>
    <row r="8" spans="1:36">
      <c r="A8" s="174"/>
      <c r="B8" s="174"/>
      <c r="C8" s="174"/>
      <c r="D8" s="174"/>
      <c r="E8" s="174"/>
      <c r="F8" s="174"/>
      <c r="G8" s="174"/>
      <c r="H8" s="174"/>
    </row>
    <row r="13" spans="1:36">
      <c r="A13" s="174"/>
      <c r="B13" s="174"/>
      <c r="C13" s="174"/>
      <c r="D13" s="174"/>
      <c r="E13" s="174"/>
      <c r="F13" s="174"/>
      <c r="G13" s="174"/>
      <c r="H13" s="174"/>
    </row>
    <row r="14" spans="1:36">
      <c r="A14" s="174"/>
      <c r="B14" s="174"/>
      <c r="C14" s="174"/>
      <c r="D14" s="174"/>
      <c r="E14" s="174"/>
      <c r="F14" s="174"/>
      <c r="G14" s="174"/>
      <c r="H14" s="174"/>
    </row>
    <row r="17" spans="1:8">
      <c r="A17" s="174"/>
      <c r="B17" s="174"/>
      <c r="C17" s="174"/>
      <c r="D17" s="174"/>
      <c r="E17" s="174"/>
      <c r="F17" s="174"/>
      <c r="G17" s="174"/>
      <c r="H17" s="174"/>
    </row>
  </sheetData>
  <mergeCells count="36">
    <mergeCell ref="L2:L3"/>
    <mergeCell ref="A2:A3"/>
    <mergeCell ref="B2:B3"/>
    <mergeCell ref="C2:C3"/>
    <mergeCell ref="D2:D3"/>
    <mergeCell ref="E2:E3"/>
    <mergeCell ref="F2:F3"/>
    <mergeCell ref="G2:G3"/>
    <mergeCell ref="H2:H3"/>
    <mergeCell ref="I2:I3"/>
    <mergeCell ref="J2:J3"/>
    <mergeCell ref="K2:K3"/>
    <mergeCell ref="X2:X3"/>
    <mergeCell ref="M2:M3"/>
    <mergeCell ref="N2:N3"/>
    <mergeCell ref="O2:O3"/>
    <mergeCell ref="P2:P3"/>
    <mergeCell ref="Q2:Q3"/>
    <mergeCell ref="R2:R3"/>
    <mergeCell ref="S2:S3"/>
    <mergeCell ref="T2:T3"/>
    <mergeCell ref="U2:U3"/>
    <mergeCell ref="V2:V3"/>
    <mergeCell ref="W2:W3"/>
    <mergeCell ref="AJ2:AJ3"/>
    <mergeCell ref="Y2:Y3"/>
    <mergeCell ref="Z2:Z3"/>
    <mergeCell ref="AA2:AA3"/>
    <mergeCell ref="AB2:AB3"/>
    <mergeCell ref="AC2:AC3"/>
    <mergeCell ref="AD2:AD3"/>
    <mergeCell ref="AE2:AE3"/>
    <mergeCell ref="AF2:AF3"/>
    <mergeCell ref="AG2:AG3"/>
    <mergeCell ref="AH2:AH3"/>
    <mergeCell ref="AI2:AI3"/>
  </mergeCells>
  <hyperlinks>
    <hyperlink ref="A1" location="Index!A1" display="Index" xr:uid="{D4269BE5-46C2-4257-B0ED-77DE2143EA54}"/>
  </hyperlinks>
  <pageMargins left="0.511811024" right="0.511811024" top="0.78740157499999996" bottom="0.78740157499999996" header="0.31496062000000002" footer="0.31496062000000002"/>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000050"/>
  </sheetPr>
  <dimension ref="A1:AT16"/>
  <sheetViews>
    <sheetView zoomScaleNormal="100" workbookViewId="0">
      <pane xSplit="1" topLeftCell="S1" activePane="topRight" state="frozen"/>
      <selection pane="topRight"/>
    </sheetView>
  </sheetViews>
  <sheetFormatPr defaultRowHeight="15"/>
  <cols>
    <col min="1" max="1" width="73.28515625" customWidth="1"/>
    <col min="2" max="37" width="13.28515625" customWidth="1"/>
    <col min="38" max="40" width="13.28515625" style="171" customWidth="1"/>
    <col min="41" max="46" width="13.28515625" customWidth="1"/>
  </cols>
  <sheetData>
    <row r="1" spans="1:46" ht="57" customHeight="1">
      <c r="A1" s="145" t="s">
        <v>379</v>
      </c>
      <c r="B1" s="145"/>
      <c r="C1" s="145"/>
      <c r="D1" s="135"/>
      <c r="E1" s="135"/>
      <c r="F1" s="135"/>
      <c r="G1" s="135"/>
      <c r="H1" s="135"/>
      <c r="I1" s="135"/>
      <c r="J1" s="135"/>
      <c r="K1" s="135"/>
      <c r="L1" s="135"/>
      <c r="M1" s="135"/>
      <c r="N1" s="135"/>
      <c r="O1" s="135"/>
      <c r="P1" s="135"/>
      <c r="Q1" s="135"/>
      <c r="R1" s="135"/>
      <c r="S1" s="135"/>
      <c r="T1" s="135"/>
      <c r="U1" s="135"/>
      <c r="V1" s="135"/>
      <c r="W1" s="135"/>
      <c r="X1" s="135"/>
      <c r="Y1" s="135"/>
      <c r="Z1" s="135"/>
      <c r="AA1" s="135"/>
      <c r="AB1" s="135"/>
      <c r="AC1" s="135"/>
    </row>
    <row r="2" spans="1:46" ht="16.5" customHeight="1">
      <c r="A2" s="375" t="s">
        <v>648</v>
      </c>
      <c r="B2" s="388" t="s">
        <v>747</v>
      </c>
      <c r="C2" s="388" t="s">
        <v>746</v>
      </c>
      <c r="D2" s="388" t="s">
        <v>745</v>
      </c>
      <c r="E2" s="388" t="s">
        <v>744</v>
      </c>
      <c r="F2" s="388" t="s">
        <v>354</v>
      </c>
      <c r="G2" s="388" t="s">
        <v>743</v>
      </c>
      <c r="H2" s="388" t="s">
        <v>742</v>
      </c>
      <c r="I2" s="388" t="s">
        <v>741</v>
      </c>
      <c r="J2" s="388" t="s">
        <v>740</v>
      </c>
      <c r="K2" s="388" t="s">
        <v>359</v>
      </c>
      <c r="L2" s="388" t="s">
        <v>739</v>
      </c>
      <c r="M2" s="388" t="s">
        <v>628</v>
      </c>
      <c r="N2" s="388" t="s">
        <v>919</v>
      </c>
      <c r="O2" s="388" t="s">
        <v>1074</v>
      </c>
      <c r="P2" s="388" t="s">
        <v>1062</v>
      </c>
      <c r="Q2" s="388" t="s">
        <v>1087</v>
      </c>
      <c r="R2" s="388" t="s">
        <v>1145</v>
      </c>
      <c r="S2" s="388" t="s">
        <v>1146</v>
      </c>
      <c r="T2" s="388" t="s">
        <v>1153</v>
      </c>
      <c r="U2" s="388" t="s">
        <v>1152</v>
      </c>
      <c r="V2" s="388" t="s">
        <v>1167</v>
      </c>
      <c r="W2" s="388" t="s">
        <v>1223</v>
      </c>
      <c r="X2" s="388" t="s">
        <v>1166</v>
      </c>
      <c r="Y2" s="388" t="s">
        <v>1172</v>
      </c>
      <c r="Z2" s="388" t="s">
        <v>1188</v>
      </c>
      <c r="AA2" s="388" t="s">
        <v>1186</v>
      </c>
      <c r="AB2" s="388" t="s">
        <v>1209</v>
      </c>
      <c r="AC2" s="388" t="s">
        <v>1206</v>
      </c>
      <c r="AD2" s="388" t="s">
        <v>1220</v>
      </c>
      <c r="AE2" s="388" t="s">
        <v>1221</v>
      </c>
      <c r="AF2" s="388" t="s">
        <v>1214</v>
      </c>
      <c r="AG2" s="384"/>
      <c r="AH2" s="384"/>
      <c r="AI2" s="384"/>
      <c r="AJ2" s="384"/>
      <c r="AK2" s="384"/>
      <c r="AL2" s="384"/>
      <c r="AM2" s="384"/>
      <c r="AN2" s="384"/>
      <c r="AO2" s="384"/>
      <c r="AP2" s="384"/>
      <c r="AQ2" s="384"/>
      <c r="AR2" s="384"/>
      <c r="AS2" s="384"/>
      <c r="AT2" s="384"/>
    </row>
    <row r="3" spans="1:46" ht="16.5" customHeight="1">
      <c r="A3" s="375"/>
      <c r="B3" s="388"/>
      <c r="C3" s="388"/>
      <c r="D3" s="388"/>
      <c r="E3" s="388"/>
      <c r="F3" s="388"/>
      <c r="G3" s="388"/>
      <c r="H3" s="388"/>
      <c r="I3" s="388"/>
      <c r="J3" s="388"/>
      <c r="K3" s="388"/>
      <c r="L3" s="388"/>
      <c r="M3" s="388"/>
      <c r="N3" s="388"/>
      <c r="O3" s="388"/>
      <c r="P3" s="388"/>
      <c r="Q3" s="388"/>
      <c r="R3" s="388"/>
      <c r="S3" s="388"/>
      <c r="T3" s="388"/>
      <c r="U3" s="388"/>
      <c r="V3" s="388"/>
      <c r="W3" s="388"/>
      <c r="X3" s="388"/>
      <c r="Y3" s="388"/>
      <c r="Z3" s="388"/>
      <c r="AA3" s="388"/>
      <c r="AB3" s="388"/>
      <c r="AC3" s="388"/>
      <c r="AD3" s="388"/>
      <c r="AE3" s="388"/>
      <c r="AF3" s="388"/>
      <c r="AG3" s="384"/>
      <c r="AH3" s="384"/>
      <c r="AI3" s="384"/>
      <c r="AJ3" s="384"/>
      <c r="AK3" s="384"/>
      <c r="AL3" s="384"/>
      <c r="AM3" s="384"/>
      <c r="AN3" s="384"/>
      <c r="AO3" s="384"/>
      <c r="AP3" s="384"/>
      <c r="AQ3" s="384"/>
      <c r="AR3" s="384"/>
      <c r="AS3" s="384"/>
      <c r="AT3" s="384"/>
    </row>
    <row r="4" spans="1:46" s="64" customFormat="1">
      <c r="A4" s="134" t="s">
        <v>649</v>
      </c>
      <c r="B4" s="229">
        <v>19357</v>
      </c>
      <c r="C4" s="229">
        <v>17009</v>
      </c>
      <c r="D4" s="229">
        <v>16984</v>
      </c>
      <c r="E4" s="229">
        <v>16094</v>
      </c>
      <c r="F4" s="229">
        <v>69444</v>
      </c>
      <c r="G4" s="229">
        <v>16316</v>
      </c>
      <c r="H4" s="229">
        <v>17612</v>
      </c>
      <c r="I4" s="229">
        <v>18885</v>
      </c>
      <c r="J4" s="229">
        <v>17804</v>
      </c>
      <c r="K4" s="229">
        <v>70617</v>
      </c>
      <c r="L4" s="229">
        <v>19303</v>
      </c>
      <c r="M4" s="229">
        <v>20258</v>
      </c>
      <c r="N4" s="229">
        <v>21890</v>
      </c>
      <c r="O4" s="229">
        <v>20371</v>
      </c>
      <c r="P4" s="229">
        <v>81822</v>
      </c>
      <c r="Q4" s="229">
        <v>20321</v>
      </c>
      <c r="R4" s="229">
        <f>S4-Q4</f>
        <v>19131</v>
      </c>
      <c r="S4" s="229">
        <v>39452</v>
      </c>
      <c r="T4" s="229">
        <f>U4-S4</f>
        <v>20662</v>
      </c>
      <c r="U4" s="229">
        <v>60114</v>
      </c>
      <c r="V4" s="229">
        <f>X4-U4</f>
        <v>25711</v>
      </c>
      <c r="W4" s="229">
        <f>V4+T4</f>
        <v>46373</v>
      </c>
      <c r="X4" s="229">
        <v>85825</v>
      </c>
      <c r="Y4" s="229">
        <v>27445</v>
      </c>
      <c r="Z4" s="229">
        <f>AA4-Y4</f>
        <v>27071</v>
      </c>
      <c r="AA4" s="229">
        <v>54516</v>
      </c>
      <c r="AB4" s="229">
        <f>AC4-AA4</f>
        <v>29417</v>
      </c>
      <c r="AC4" s="229">
        <v>83933</v>
      </c>
      <c r="AD4" s="229">
        <f>AF4-AC4</f>
        <v>28466</v>
      </c>
      <c r="AE4" s="229">
        <f>AF4-AA4</f>
        <v>57883</v>
      </c>
      <c r="AF4" s="229">
        <v>112399</v>
      </c>
      <c r="AG4" s="229"/>
      <c r="AH4" s="229"/>
      <c r="AI4" s="229"/>
      <c r="AJ4" s="229"/>
      <c r="AK4" s="229"/>
      <c r="AL4" s="229"/>
      <c r="AM4" s="229"/>
      <c r="AN4" s="229"/>
      <c r="AO4" s="229"/>
      <c r="AP4" s="229"/>
      <c r="AQ4" s="229"/>
      <c r="AR4" s="229"/>
      <c r="AS4" s="229"/>
      <c r="AT4" s="229"/>
    </row>
    <row r="5" spans="1:46" s="38" customFormat="1">
      <c r="A5" s="134" t="s">
        <v>650</v>
      </c>
      <c r="B5" s="229">
        <v>15972</v>
      </c>
      <c r="C5" s="229">
        <v>14237</v>
      </c>
      <c r="D5" s="229">
        <v>15563</v>
      </c>
      <c r="E5" s="229">
        <v>16350</v>
      </c>
      <c r="F5" s="229">
        <v>62122</v>
      </c>
      <c r="G5" s="229">
        <v>14946</v>
      </c>
      <c r="H5" s="229">
        <v>15397</v>
      </c>
      <c r="I5" s="229">
        <v>16865</v>
      </c>
      <c r="J5" s="229">
        <v>18342</v>
      </c>
      <c r="K5" s="229">
        <v>65550</v>
      </c>
      <c r="L5" s="229">
        <v>17228</v>
      </c>
      <c r="M5" s="229">
        <v>17011</v>
      </c>
      <c r="N5" s="229">
        <v>16871</v>
      </c>
      <c r="O5" s="229">
        <v>16814</v>
      </c>
      <c r="P5" s="229">
        <v>67924</v>
      </c>
      <c r="Q5" s="229">
        <v>15204</v>
      </c>
      <c r="R5" s="229">
        <f t="shared" ref="R5:R13" si="0">S5-Q5</f>
        <v>14890</v>
      </c>
      <c r="S5" s="229">
        <v>30094</v>
      </c>
      <c r="T5" s="229">
        <f t="shared" ref="T5:T13" si="1">U5-S5</f>
        <v>12095</v>
      </c>
      <c r="U5" s="229">
        <v>42189</v>
      </c>
      <c r="V5" s="229">
        <f>X5-U5</f>
        <v>12385</v>
      </c>
      <c r="W5" s="229">
        <f t="shared" ref="W5:W13" si="2">V5+T5</f>
        <v>24480</v>
      </c>
      <c r="X5" s="229">
        <v>54574</v>
      </c>
      <c r="Y5" s="229">
        <v>12048</v>
      </c>
      <c r="Z5" s="229">
        <f t="shared" ref="Z5:Z13" si="3">AA5-Y5</f>
        <v>13789</v>
      </c>
      <c r="AA5" s="229">
        <v>25837</v>
      </c>
      <c r="AB5" s="229">
        <f t="shared" ref="AB5:AB13" si="4">AC5-AA5</f>
        <v>14471</v>
      </c>
      <c r="AC5" s="229">
        <v>40308</v>
      </c>
      <c r="AD5" s="229">
        <f t="shared" ref="AD5:AD8" si="5">AF5-AC5</f>
        <v>15117</v>
      </c>
      <c r="AE5" s="229">
        <f t="shared" ref="AE5:AE8" si="6">AF5-AA5</f>
        <v>29588</v>
      </c>
      <c r="AF5" s="229">
        <v>55425</v>
      </c>
      <c r="AG5" s="229"/>
      <c r="AH5" s="229"/>
      <c r="AI5" s="229"/>
      <c r="AJ5" s="229"/>
      <c r="AK5" s="229"/>
      <c r="AL5" s="229"/>
      <c r="AM5" s="229"/>
      <c r="AN5" s="229"/>
      <c r="AO5" s="229"/>
      <c r="AP5" s="229"/>
      <c r="AQ5" s="229"/>
      <c r="AR5" s="229"/>
      <c r="AS5" s="229"/>
      <c r="AT5" s="229"/>
    </row>
    <row r="6" spans="1:46" s="38" customFormat="1">
      <c r="A6" s="134" t="s">
        <v>651</v>
      </c>
      <c r="B6" s="229">
        <v>22726</v>
      </c>
      <c r="C6" s="229">
        <v>22420</v>
      </c>
      <c r="D6" s="229">
        <v>24388</v>
      </c>
      <c r="E6" s="229">
        <v>27159</v>
      </c>
      <c r="F6" s="229">
        <v>96693</v>
      </c>
      <c r="G6" s="229">
        <v>25638</v>
      </c>
      <c r="H6" s="229">
        <v>27626</v>
      </c>
      <c r="I6" s="229">
        <v>29398</v>
      </c>
      <c r="J6" s="229">
        <v>29175</v>
      </c>
      <c r="K6" s="229">
        <v>111837</v>
      </c>
      <c r="L6" s="229">
        <v>28193</v>
      </c>
      <c r="M6" s="229">
        <v>16999</v>
      </c>
      <c r="N6" s="229">
        <v>25306</v>
      </c>
      <c r="O6" s="229">
        <v>28643</v>
      </c>
      <c r="P6" s="229">
        <v>99141</v>
      </c>
      <c r="Q6" s="229">
        <v>30221</v>
      </c>
      <c r="R6" s="229">
        <f t="shared" si="0"/>
        <v>31725</v>
      </c>
      <c r="S6" s="229">
        <v>61946</v>
      </c>
      <c r="T6" s="229">
        <f t="shared" si="1"/>
        <v>34330</v>
      </c>
      <c r="U6" s="229">
        <v>96276</v>
      </c>
      <c r="V6" s="229">
        <f>X6-U6</f>
        <v>35143</v>
      </c>
      <c r="W6" s="229">
        <f t="shared" si="2"/>
        <v>69473</v>
      </c>
      <c r="X6" s="229">
        <v>131419</v>
      </c>
      <c r="Y6" s="229">
        <v>36386</v>
      </c>
      <c r="Z6" s="229">
        <f t="shared" si="3"/>
        <v>34744</v>
      </c>
      <c r="AA6" s="229">
        <v>71130</v>
      </c>
      <c r="AB6" s="229">
        <f t="shared" si="4"/>
        <v>34359</v>
      </c>
      <c r="AC6" s="229">
        <v>105489</v>
      </c>
      <c r="AD6" s="229">
        <f t="shared" si="5"/>
        <v>29631</v>
      </c>
      <c r="AE6" s="229">
        <f t="shared" si="6"/>
        <v>63990</v>
      </c>
      <c r="AF6" s="229">
        <v>135120</v>
      </c>
      <c r="AG6" s="229"/>
      <c r="AH6" s="229"/>
      <c r="AI6" s="229"/>
      <c r="AJ6" s="229"/>
      <c r="AK6" s="229"/>
      <c r="AL6" s="229"/>
      <c r="AM6" s="229"/>
      <c r="AN6" s="229"/>
      <c r="AO6" s="229"/>
      <c r="AP6" s="229"/>
      <c r="AQ6" s="229"/>
      <c r="AR6" s="229"/>
      <c r="AS6" s="229"/>
      <c r="AT6" s="229"/>
    </row>
    <row r="7" spans="1:46" s="38" customFormat="1">
      <c r="A7" s="134" t="s">
        <v>652</v>
      </c>
      <c r="B7" s="229">
        <v>4058</v>
      </c>
      <c r="C7" s="229">
        <v>2397</v>
      </c>
      <c r="D7" s="229">
        <v>2435</v>
      </c>
      <c r="E7" s="229">
        <v>2415</v>
      </c>
      <c r="F7" s="229">
        <v>11305</v>
      </c>
      <c r="G7" s="229">
        <v>2432</v>
      </c>
      <c r="H7" s="229">
        <v>2136</v>
      </c>
      <c r="I7" s="229">
        <v>2439</v>
      </c>
      <c r="J7" s="229">
        <v>1532</v>
      </c>
      <c r="K7" s="229">
        <v>8539</v>
      </c>
      <c r="L7" s="229">
        <v>1492</v>
      </c>
      <c r="M7" s="229">
        <v>1386</v>
      </c>
      <c r="N7" s="229">
        <v>1161</v>
      </c>
      <c r="O7" s="229">
        <v>2041</v>
      </c>
      <c r="P7" s="229">
        <v>6080</v>
      </c>
      <c r="Q7" s="229">
        <v>0</v>
      </c>
      <c r="R7" s="229">
        <v>0</v>
      </c>
      <c r="S7" s="229">
        <v>0</v>
      </c>
      <c r="T7" s="229">
        <f t="shared" si="1"/>
        <v>0</v>
      </c>
      <c r="U7" s="229">
        <v>0</v>
      </c>
      <c r="V7" s="229"/>
      <c r="W7" s="229">
        <f t="shared" si="2"/>
        <v>0</v>
      </c>
      <c r="X7" s="229"/>
      <c r="Y7" s="229">
        <v>0</v>
      </c>
      <c r="Z7" s="229">
        <f t="shared" si="3"/>
        <v>0</v>
      </c>
      <c r="AA7" s="229">
        <v>0</v>
      </c>
      <c r="AB7" s="229">
        <f t="shared" si="4"/>
        <v>0</v>
      </c>
      <c r="AC7" s="229">
        <v>0</v>
      </c>
      <c r="AD7" s="229">
        <f t="shared" si="5"/>
        <v>0</v>
      </c>
      <c r="AE7" s="229">
        <f t="shared" si="6"/>
        <v>0</v>
      </c>
      <c r="AF7" s="229"/>
      <c r="AG7" s="229"/>
      <c r="AH7" s="229"/>
      <c r="AI7" s="229"/>
      <c r="AJ7" s="229"/>
      <c r="AK7" s="229"/>
      <c r="AL7" s="229"/>
      <c r="AM7" s="229"/>
      <c r="AN7" s="229"/>
      <c r="AO7" s="229"/>
      <c r="AP7" s="229"/>
      <c r="AQ7" s="229"/>
      <c r="AR7" s="229"/>
      <c r="AS7" s="229"/>
      <c r="AT7" s="229"/>
    </row>
    <row r="8" spans="1:46" s="64" customFormat="1">
      <c r="A8" s="134" t="s">
        <v>1210</v>
      </c>
      <c r="B8" s="229">
        <f>153581-25400</f>
        <v>128181</v>
      </c>
      <c r="C8" s="229">
        <f>123624-16163</f>
        <v>107461</v>
      </c>
      <c r="D8" s="229">
        <f>142511-19970</f>
        <v>122541</v>
      </c>
      <c r="E8" s="229">
        <f>164821-21842</f>
        <v>142979</v>
      </c>
      <c r="F8" s="229">
        <f>584537-83375</f>
        <v>501162</v>
      </c>
      <c r="G8" s="229">
        <f>140071-21616</f>
        <v>118455</v>
      </c>
      <c r="H8" s="229">
        <f>146578-20077</f>
        <v>126501</v>
      </c>
      <c r="I8" s="229">
        <f>155279-26487</f>
        <v>128792</v>
      </c>
      <c r="J8" s="229">
        <f>179920-34763</f>
        <v>145157</v>
      </c>
      <c r="K8" s="229">
        <f>621848-102943</f>
        <v>518905</v>
      </c>
      <c r="L8" s="229">
        <f>170139-42119</f>
        <v>128020</v>
      </c>
      <c r="M8" s="229">
        <f>187570-51673</f>
        <v>135897</v>
      </c>
      <c r="N8" s="229">
        <f>179759-47142</f>
        <v>132617</v>
      </c>
      <c r="O8" s="229">
        <f>204434-61238</f>
        <v>143196</v>
      </c>
      <c r="P8" s="229">
        <f>741902-202172</f>
        <v>539730</v>
      </c>
      <c r="Q8" s="229">
        <f>190603-64724</f>
        <v>125879</v>
      </c>
      <c r="R8" s="229">
        <f t="shared" si="0"/>
        <v>130483</v>
      </c>
      <c r="S8" s="229">
        <f>390233-133871</f>
        <v>256362</v>
      </c>
      <c r="T8" s="229">
        <f t="shared" si="1"/>
        <v>125314</v>
      </c>
      <c r="U8" s="229">
        <f>597027-215351</f>
        <v>381676</v>
      </c>
      <c r="V8" s="229">
        <f t="shared" ref="V8:V13" si="7">X8-U8</f>
        <v>134565</v>
      </c>
      <c r="W8" s="229">
        <f t="shared" si="2"/>
        <v>259879</v>
      </c>
      <c r="X8" s="229">
        <f>817337-301096</f>
        <v>516241</v>
      </c>
      <c r="Y8" s="229">
        <f>202406-64578</f>
        <v>137828</v>
      </c>
      <c r="Z8" s="229">
        <f t="shared" si="3"/>
        <v>139698</v>
      </c>
      <c r="AA8" s="229">
        <f>416304-138778</f>
        <v>277526</v>
      </c>
      <c r="AB8" s="229">
        <f t="shared" si="4"/>
        <v>146983</v>
      </c>
      <c r="AC8" s="229">
        <f>640595-216086</f>
        <v>424509</v>
      </c>
      <c r="AD8" s="229">
        <f t="shared" si="5"/>
        <v>153470</v>
      </c>
      <c r="AE8" s="229">
        <f t="shared" si="6"/>
        <v>300453</v>
      </c>
      <c r="AF8" s="229">
        <v>577979</v>
      </c>
      <c r="AG8" s="229"/>
      <c r="AH8" s="229"/>
      <c r="AI8" s="229"/>
      <c r="AJ8" s="229"/>
      <c r="AK8" s="229"/>
      <c r="AL8" s="229"/>
      <c r="AM8" s="229"/>
      <c r="AN8" s="229"/>
      <c r="AO8" s="229"/>
      <c r="AP8" s="229"/>
      <c r="AQ8" s="229"/>
      <c r="AR8" s="229"/>
      <c r="AS8" s="229"/>
      <c r="AT8" s="229"/>
    </row>
    <row r="9" spans="1:46" s="38" customFormat="1">
      <c r="A9" s="38" t="s">
        <v>653</v>
      </c>
      <c r="B9" s="229">
        <v>14885</v>
      </c>
      <c r="C9" s="229">
        <v>13818</v>
      </c>
      <c r="D9" s="229">
        <v>11624</v>
      </c>
      <c r="E9" s="229">
        <v>16737</v>
      </c>
      <c r="F9" s="229">
        <v>57064</v>
      </c>
      <c r="G9" s="229">
        <v>11622</v>
      </c>
      <c r="H9" s="229">
        <v>12814</v>
      </c>
      <c r="I9" s="229">
        <v>11049</v>
      </c>
      <c r="J9" s="229">
        <v>12025</v>
      </c>
      <c r="K9" s="229">
        <v>47510</v>
      </c>
      <c r="L9" s="229">
        <v>11948</v>
      </c>
      <c r="M9" s="229">
        <v>12701</v>
      </c>
      <c r="N9" s="229">
        <v>10372</v>
      </c>
      <c r="O9" s="229">
        <v>10976</v>
      </c>
      <c r="P9" s="229">
        <v>45997</v>
      </c>
      <c r="Q9" s="229">
        <v>11192</v>
      </c>
      <c r="R9" s="229">
        <f t="shared" si="0"/>
        <v>10999</v>
      </c>
      <c r="S9" s="229">
        <v>22191</v>
      </c>
      <c r="T9" s="229">
        <f t="shared" si="1"/>
        <v>8908</v>
      </c>
      <c r="U9" s="229">
        <v>31099</v>
      </c>
      <c r="V9" s="229">
        <f t="shared" si="7"/>
        <v>9246</v>
      </c>
      <c r="W9" s="229">
        <f t="shared" si="2"/>
        <v>18154</v>
      </c>
      <c r="X9" s="229">
        <v>40345</v>
      </c>
      <c r="Y9" s="229">
        <v>9322</v>
      </c>
      <c r="Z9" s="229">
        <f t="shared" si="3"/>
        <v>8480</v>
      </c>
      <c r="AA9" s="229">
        <v>17802</v>
      </c>
      <c r="AB9" s="229">
        <f t="shared" si="4"/>
        <v>7621</v>
      </c>
      <c r="AC9" s="229">
        <v>25423</v>
      </c>
      <c r="AD9" s="229">
        <f>AF9-AC9</f>
        <v>7984</v>
      </c>
      <c r="AE9" s="229">
        <f>AF9-AA9</f>
        <v>15605</v>
      </c>
      <c r="AF9" s="229">
        <v>33407</v>
      </c>
      <c r="AG9" s="229"/>
      <c r="AH9" s="229"/>
      <c r="AI9" s="229"/>
      <c r="AJ9" s="229"/>
      <c r="AK9" s="229"/>
      <c r="AL9" s="229"/>
      <c r="AM9" s="229"/>
      <c r="AN9" s="229"/>
      <c r="AO9" s="229"/>
      <c r="AP9" s="229"/>
      <c r="AQ9" s="229"/>
      <c r="AR9" s="229"/>
      <c r="AS9" s="229"/>
      <c r="AT9" s="229"/>
    </row>
    <row r="10" spans="1:46" s="64" customFormat="1">
      <c r="A10" s="38" t="s">
        <v>654</v>
      </c>
      <c r="B10" s="229">
        <v>62701</v>
      </c>
      <c r="C10" s="229">
        <v>63059</v>
      </c>
      <c r="D10" s="229">
        <v>51507</v>
      </c>
      <c r="E10" s="229">
        <v>64347</v>
      </c>
      <c r="F10" s="229">
        <v>241614</v>
      </c>
      <c r="G10" s="229">
        <v>63702</v>
      </c>
      <c r="H10" s="229">
        <v>66298</v>
      </c>
      <c r="I10" s="229">
        <v>68207</v>
      </c>
      <c r="J10" s="229">
        <v>66123</v>
      </c>
      <c r="K10" s="229">
        <v>264330</v>
      </c>
      <c r="L10" s="229">
        <v>59817</v>
      </c>
      <c r="M10" s="229">
        <v>64682</v>
      </c>
      <c r="N10" s="229">
        <v>67580</v>
      </c>
      <c r="O10" s="229">
        <v>74752</v>
      </c>
      <c r="P10" s="229">
        <v>266831</v>
      </c>
      <c r="Q10" s="229">
        <v>69337</v>
      </c>
      <c r="R10" s="229">
        <f t="shared" si="0"/>
        <v>73578</v>
      </c>
      <c r="S10" s="229">
        <v>142915</v>
      </c>
      <c r="T10" s="229">
        <f t="shared" si="1"/>
        <v>70759</v>
      </c>
      <c r="U10" s="229">
        <v>213674</v>
      </c>
      <c r="V10" s="229">
        <f t="shared" si="7"/>
        <v>74209</v>
      </c>
      <c r="W10" s="229">
        <f t="shared" si="2"/>
        <v>144968</v>
      </c>
      <c r="X10" s="229">
        <v>287883</v>
      </c>
      <c r="Y10" s="229">
        <v>69505</v>
      </c>
      <c r="Z10" s="229">
        <f t="shared" si="3"/>
        <v>72886</v>
      </c>
      <c r="AA10" s="229">
        <v>142391</v>
      </c>
      <c r="AB10" s="229">
        <f t="shared" si="4"/>
        <v>72969</v>
      </c>
      <c r="AC10" s="229">
        <v>215360</v>
      </c>
      <c r="AD10" s="229">
        <f>AF10-AC10</f>
        <v>78445</v>
      </c>
      <c r="AE10" s="229">
        <f>AF10-AA10</f>
        <v>151414</v>
      </c>
      <c r="AF10" s="229">
        <v>293805</v>
      </c>
      <c r="AG10" s="229"/>
      <c r="AH10" s="229"/>
      <c r="AI10" s="229"/>
      <c r="AJ10" s="229"/>
      <c r="AK10" s="229"/>
      <c r="AL10" s="229"/>
      <c r="AM10" s="229"/>
      <c r="AN10" s="229"/>
      <c r="AO10" s="229"/>
      <c r="AP10" s="229"/>
      <c r="AQ10" s="229"/>
      <c r="AR10" s="229"/>
      <c r="AS10" s="229"/>
      <c r="AT10" s="229"/>
    </row>
    <row r="11" spans="1:46" s="64" customFormat="1">
      <c r="A11" s="38" t="s">
        <v>655</v>
      </c>
      <c r="B11" s="229">
        <f>153627+4453+17855</f>
        <v>175935</v>
      </c>
      <c r="C11" s="229">
        <f>145943+3532+18664</f>
        <v>168139</v>
      </c>
      <c r="D11" s="229">
        <f>145475+2868+19912</f>
        <v>168255</v>
      </c>
      <c r="E11" s="229">
        <f>149698+2849+21618</f>
        <v>174165</v>
      </c>
      <c r="F11" s="229">
        <f>594743+13702+78049</f>
        <v>686494</v>
      </c>
      <c r="G11" s="229">
        <f>146998+2796+16009</f>
        <v>165803</v>
      </c>
      <c r="H11" s="229">
        <f>143288+2643+14204</f>
        <v>160135</v>
      </c>
      <c r="I11" s="229">
        <f>144165+2603+13025</f>
        <v>159793</v>
      </c>
      <c r="J11" s="229">
        <f>142710+2689+13064</f>
        <v>158463</v>
      </c>
      <c r="K11" s="229">
        <f>577161+10731+56302</f>
        <v>644194</v>
      </c>
      <c r="L11" s="229">
        <f>138425+2694+11566</f>
        <v>152685</v>
      </c>
      <c r="M11" s="229">
        <f>149660+2628+12557</f>
        <v>164845</v>
      </c>
      <c r="N11" s="229">
        <f>150496+2751+13330</f>
        <v>166577</v>
      </c>
      <c r="O11" s="229">
        <f>145166+2996+12792</f>
        <v>160954</v>
      </c>
      <c r="P11" s="229">
        <f>583747+11069+50245</f>
        <v>645061</v>
      </c>
      <c r="Q11" s="229">
        <f>140066+2960+11584</f>
        <v>154610</v>
      </c>
      <c r="R11" s="229">
        <f t="shared" si="0"/>
        <v>151170</v>
      </c>
      <c r="S11" s="229">
        <f>276437+5873+23470</f>
        <v>305780</v>
      </c>
      <c r="T11" s="229">
        <f t="shared" si="1"/>
        <v>155375</v>
      </c>
      <c r="U11" s="229">
        <f>414978+8734+37443</f>
        <v>461155</v>
      </c>
      <c r="V11" s="229">
        <f t="shared" si="7"/>
        <v>158095</v>
      </c>
      <c r="W11" s="229">
        <f t="shared" si="2"/>
        <v>313470</v>
      </c>
      <c r="X11" s="229">
        <f>555576+11639+52035</f>
        <v>619250</v>
      </c>
      <c r="Y11" s="229">
        <v>152197</v>
      </c>
      <c r="Z11" s="229">
        <f t="shared" si="3"/>
        <v>147715</v>
      </c>
      <c r="AA11" s="229">
        <v>299912</v>
      </c>
      <c r="AB11" s="229">
        <f t="shared" si="4"/>
        <v>150456</v>
      </c>
      <c r="AC11" s="229">
        <v>450368</v>
      </c>
      <c r="AD11" s="229">
        <f>AF11-AC11</f>
        <v>152284</v>
      </c>
      <c r="AE11" s="229">
        <f>AF11-AA11</f>
        <v>302740</v>
      </c>
      <c r="AF11" s="229">
        <v>602652</v>
      </c>
      <c r="AG11" s="229"/>
      <c r="AH11" s="229"/>
      <c r="AI11" s="229"/>
      <c r="AJ11" s="229"/>
      <c r="AK11" s="229"/>
      <c r="AL11" s="229"/>
      <c r="AM11" s="229"/>
      <c r="AN11" s="229"/>
      <c r="AO11" s="229"/>
      <c r="AP11" s="229"/>
      <c r="AQ11" s="229"/>
      <c r="AR11" s="229"/>
      <c r="AS11" s="229"/>
      <c r="AT11" s="229"/>
    </row>
    <row r="12" spans="1:46">
      <c r="A12" s="38" t="s">
        <v>656</v>
      </c>
      <c r="B12" s="229">
        <v>16152</v>
      </c>
      <c r="C12" s="229">
        <v>18227</v>
      </c>
      <c r="D12" s="229">
        <v>18494</v>
      </c>
      <c r="E12" s="229">
        <v>17231</v>
      </c>
      <c r="F12" s="229">
        <v>70104</v>
      </c>
      <c r="G12" s="229">
        <v>16335</v>
      </c>
      <c r="H12" s="229">
        <v>16245</v>
      </c>
      <c r="I12" s="229">
        <v>15343</v>
      </c>
      <c r="J12" s="229">
        <v>14610</v>
      </c>
      <c r="K12" s="229">
        <v>62533</v>
      </c>
      <c r="L12" s="229">
        <v>12352</v>
      </c>
      <c r="M12" s="229">
        <v>14101</v>
      </c>
      <c r="N12" s="229">
        <v>13213</v>
      </c>
      <c r="O12" s="229">
        <v>12878</v>
      </c>
      <c r="P12" s="229">
        <v>52544</v>
      </c>
      <c r="Q12" s="229">
        <v>12304</v>
      </c>
      <c r="R12" s="229">
        <f t="shared" si="0"/>
        <v>13339</v>
      </c>
      <c r="S12" s="229">
        <v>25643</v>
      </c>
      <c r="T12" s="229">
        <f t="shared" si="1"/>
        <v>49118</v>
      </c>
      <c r="U12" s="229">
        <v>74761</v>
      </c>
      <c r="V12" s="229">
        <f t="shared" si="7"/>
        <v>52545</v>
      </c>
      <c r="W12" s="229">
        <f t="shared" si="2"/>
        <v>101663</v>
      </c>
      <c r="X12" s="229">
        <v>127306</v>
      </c>
      <c r="Y12" s="229">
        <v>53107</v>
      </c>
      <c r="Z12" s="229">
        <f t="shared" si="3"/>
        <v>51761</v>
      </c>
      <c r="AA12" s="229">
        <v>104868</v>
      </c>
      <c r="AB12" s="229">
        <f t="shared" si="4"/>
        <v>54972</v>
      </c>
      <c r="AC12" s="229">
        <v>159840</v>
      </c>
      <c r="AD12" s="229">
        <f>AF12-AC12</f>
        <v>60473</v>
      </c>
      <c r="AE12" s="229">
        <f>AF12-AA12</f>
        <v>115445</v>
      </c>
      <c r="AF12" s="229">
        <v>220313</v>
      </c>
      <c r="AG12" s="229"/>
      <c r="AH12" s="229"/>
      <c r="AI12" s="229"/>
      <c r="AJ12" s="229"/>
      <c r="AK12" s="229"/>
      <c r="AL12" s="229"/>
      <c r="AM12" s="229"/>
      <c r="AN12" s="229"/>
      <c r="AO12" s="229"/>
      <c r="AP12" s="229"/>
      <c r="AQ12" s="229"/>
      <c r="AR12" s="229"/>
      <c r="AS12" s="229"/>
      <c r="AT12" s="229"/>
    </row>
    <row r="13" spans="1:46" s="64" customFormat="1">
      <c r="A13" s="38" t="s">
        <v>534</v>
      </c>
      <c r="B13" s="229">
        <v>18869</v>
      </c>
      <c r="C13" s="229">
        <v>14816</v>
      </c>
      <c r="D13" s="229">
        <v>20385</v>
      </c>
      <c r="E13" s="229">
        <v>21952</v>
      </c>
      <c r="F13" s="229">
        <v>76022</v>
      </c>
      <c r="G13" s="229">
        <v>21679</v>
      </c>
      <c r="H13" s="229">
        <v>17463</v>
      </c>
      <c r="I13" s="229">
        <v>18463</v>
      </c>
      <c r="J13" s="229">
        <v>17595</v>
      </c>
      <c r="K13" s="229">
        <v>75200</v>
      </c>
      <c r="L13" s="229">
        <v>19187</v>
      </c>
      <c r="M13" s="229">
        <v>19041</v>
      </c>
      <c r="N13" s="229">
        <v>19243</v>
      </c>
      <c r="O13" s="229">
        <v>18741</v>
      </c>
      <c r="P13" s="229">
        <v>76212</v>
      </c>
      <c r="Q13" s="229">
        <v>17839</v>
      </c>
      <c r="R13" s="229">
        <f t="shared" si="0"/>
        <v>18282</v>
      </c>
      <c r="S13" s="229">
        <v>36121</v>
      </c>
      <c r="T13" s="229">
        <f t="shared" si="1"/>
        <v>16469</v>
      </c>
      <c r="U13" s="229">
        <v>52590</v>
      </c>
      <c r="V13" s="229">
        <f t="shared" si="7"/>
        <v>16392</v>
      </c>
      <c r="W13" s="229">
        <f t="shared" si="2"/>
        <v>32861</v>
      </c>
      <c r="X13" s="229">
        <v>68982</v>
      </c>
      <c r="Y13" s="229">
        <v>16585</v>
      </c>
      <c r="Z13" s="229">
        <f t="shared" si="3"/>
        <v>14294</v>
      </c>
      <c r="AA13" s="229">
        <v>30879</v>
      </c>
      <c r="AB13" s="229">
        <f t="shared" si="4"/>
        <v>17267</v>
      </c>
      <c r="AC13" s="229">
        <v>48146</v>
      </c>
      <c r="AD13" s="229">
        <f>AF13-AC13</f>
        <v>17129</v>
      </c>
      <c r="AE13" s="229">
        <f t="shared" ref="AE13" si="8">AF13-AA13</f>
        <v>34396</v>
      </c>
      <c r="AF13" s="229">
        <v>65275</v>
      </c>
      <c r="AG13" s="229"/>
      <c r="AH13" s="229"/>
      <c r="AI13" s="229"/>
      <c r="AJ13" s="229"/>
      <c r="AK13" s="229"/>
      <c r="AL13" s="229"/>
      <c r="AM13" s="229"/>
      <c r="AN13" s="229"/>
      <c r="AO13" s="229"/>
      <c r="AP13" s="229"/>
      <c r="AQ13" s="229"/>
      <c r="AR13" s="229"/>
      <c r="AS13" s="229"/>
      <c r="AT13" s="229"/>
    </row>
    <row r="14" spans="1:46" s="64" customFormat="1">
      <c r="A14" s="64" t="s">
        <v>133</v>
      </c>
      <c r="B14" s="231">
        <f t="shared" ref="B14:Y14" si="9">SUM(B4:B13)</f>
        <v>478836</v>
      </c>
      <c r="C14" s="231">
        <f t="shared" si="9"/>
        <v>441583</v>
      </c>
      <c r="D14" s="231">
        <f t="shared" si="9"/>
        <v>452176</v>
      </c>
      <c r="E14" s="231">
        <f t="shared" si="9"/>
        <v>499429</v>
      </c>
      <c r="F14" s="231">
        <f t="shared" si="9"/>
        <v>1872024</v>
      </c>
      <c r="G14" s="231">
        <f t="shared" si="9"/>
        <v>456928</v>
      </c>
      <c r="H14" s="231">
        <f t="shared" si="9"/>
        <v>462227</v>
      </c>
      <c r="I14" s="231">
        <f t="shared" si="9"/>
        <v>469234</v>
      </c>
      <c r="J14" s="231">
        <f t="shared" si="9"/>
        <v>480826</v>
      </c>
      <c r="K14" s="231">
        <f t="shared" si="9"/>
        <v>1869215</v>
      </c>
      <c r="L14" s="231">
        <f t="shared" si="9"/>
        <v>450225</v>
      </c>
      <c r="M14" s="231">
        <f t="shared" si="9"/>
        <v>466921</v>
      </c>
      <c r="N14" s="231">
        <f t="shared" si="9"/>
        <v>474830</v>
      </c>
      <c r="O14" s="231">
        <f t="shared" si="9"/>
        <v>489366</v>
      </c>
      <c r="P14" s="231">
        <f t="shared" si="9"/>
        <v>1881342</v>
      </c>
      <c r="Q14" s="231">
        <f t="shared" si="9"/>
        <v>456907</v>
      </c>
      <c r="R14" s="231">
        <f t="shared" si="9"/>
        <v>463597</v>
      </c>
      <c r="S14" s="231">
        <f t="shared" si="9"/>
        <v>920504</v>
      </c>
      <c r="T14" s="231">
        <f t="shared" si="9"/>
        <v>493030</v>
      </c>
      <c r="U14" s="231">
        <f t="shared" si="9"/>
        <v>1413534</v>
      </c>
      <c r="V14" s="231">
        <f t="shared" si="9"/>
        <v>518291</v>
      </c>
      <c r="W14" s="231">
        <f t="shared" si="9"/>
        <v>1011321</v>
      </c>
      <c r="X14" s="231">
        <f t="shared" si="9"/>
        <v>1931825</v>
      </c>
      <c r="Y14" s="231">
        <f t="shared" si="9"/>
        <v>514423</v>
      </c>
      <c r="Z14" s="231">
        <f t="shared" ref="Z14:AF14" si="10">SUM(Z4:Z13)</f>
        <v>510438</v>
      </c>
      <c r="AA14" s="231">
        <f t="shared" si="10"/>
        <v>1024861</v>
      </c>
      <c r="AB14" s="231">
        <f t="shared" si="10"/>
        <v>528515</v>
      </c>
      <c r="AC14" s="231">
        <f t="shared" si="10"/>
        <v>1553376</v>
      </c>
      <c r="AD14" s="231">
        <f t="shared" si="10"/>
        <v>542999</v>
      </c>
      <c r="AE14" s="231">
        <f t="shared" si="10"/>
        <v>1071514</v>
      </c>
      <c r="AF14" s="231">
        <f t="shared" si="10"/>
        <v>2096375</v>
      </c>
      <c r="AG14" s="229"/>
      <c r="AH14" s="229"/>
      <c r="AI14" s="229"/>
      <c r="AJ14" s="229"/>
      <c r="AK14" s="229"/>
      <c r="AL14" s="229"/>
      <c r="AM14" s="229"/>
      <c r="AN14" s="229"/>
      <c r="AO14" s="229"/>
      <c r="AP14" s="229"/>
      <c r="AQ14" s="229"/>
      <c r="AR14" s="229"/>
      <c r="AS14" s="229"/>
      <c r="AT14" s="229"/>
    </row>
    <row r="15" spans="1:46">
      <c r="B15" s="229"/>
      <c r="C15" s="229"/>
      <c r="D15" s="229"/>
      <c r="E15" s="229"/>
      <c r="F15" s="229"/>
      <c r="G15" s="229"/>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row>
    <row r="16" spans="1:46" s="64" customFormat="1">
      <c r="B16" s="231"/>
      <c r="C16" s="231"/>
      <c r="D16" s="231"/>
      <c r="E16" s="231"/>
      <c r="F16" s="231"/>
      <c r="G16" s="231"/>
      <c r="H16" s="231"/>
      <c r="I16" s="231"/>
      <c r="J16" s="231"/>
      <c r="K16" s="231"/>
      <c r="L16" s="231"/>
      <c r="M16" s="231"/>
      <c r="N16" s="231"/>
      <c r="O16" s="231"/>
      <c r="P16" s="231"/>
      <c r="Q16" s="231"/>
      <c r="R16" s="231"/>
      <c r="S16" s="231"/>
      <c r="T16" s="231"/>
      <c r="U16" s="231"/>
      <c r="V16" s="231"/>
      <c r="W16" s="231"/>
      <c r="X16" s="231"/>
      <c r="Y16" s="231"/>
      <c r="Z16" s="231"/>
      <c r="AA16" s="231"/>
      <c r="AB16" s="231"/>
      <c r="AC16" s="231"/>
      <c r="AD16" s="231"/>
      <c r="AE16" s="231"/>
      <c r="AF16" s="231"/>
      <c r="AG16" s="231"/>
      <c r="AH16" s="231"/>
      <c r="AI16" s="231"/>
      <c r="AJ16" s="231"/>
      <c r="AK16" s="231"/>
      <c r="AL16" s="231"/>
      <c r="AM16" s="231"/>
      <c r="AN16" s="231"/>
      <c r="AO16" s="231"/>
      <c r="AP16" s="231"/>
      <c r="AQ16" s="231"/>
      <c r="AR16" s="231"/>
      <c r="AS16" s="231"/>
      <c r="AT16" s="231"/>
    </row>
  </sheetData>
  <mergeCells count="46">
    <mergeCell ref="AT2:AT3"/>
    <mergeCell ref="AS2:AS3"/>
    <mergeCell ref="AR2:AR3"/>
    <mergeCell ref="AP2:AP3"/>
    <mergeCell ref="AQ2:AQ3"/>
    <mergeCell ref="A2:A3"/>
    <mergeCell ref="F2:F3"/>
    <mergeCell ref="G2:G3"/>
    <mergeCell ref="H2:H3"/>
    <mergeCell ref="I2:I3"/>
    <mergeCell ref="E2:E3"/>
    <mergeCell ref="C2:C3"/>
    <mergeCell ref="B2:B3"/>
    <mergeCell ref="D2:D3"/>
    <mergeCell ref="X2:X3"/>
    <mergeCell ref="Z2:Z3"/>
    <mergeCell ref="S2:S3"/>
    <mergeCell ref="J2:J3"/>
    <mergeCell ref="K2:K3"/>
    <mergeCell ref="L2:L3"/>
    <mergeCell ref="M2:M3"/>
    <mergeCell ref="N2:N3"/>
    <mergeCell ref="U2:U3"/>
    <mergeCell ref="Y2:Y3"/>
    <mergeCell ref="O2:O3"/>
    <mergeCell ref="P2:P3"/>
    <mergeCell ref="Q2:Q3"/>
    <mergeCell ref="R2:R3"/>
    <mergeCell ref="W2:W3"/>
    <mergeCell ref="V2:V3"/>
    <mergeCell ref="T2:T3"/>
    <mergeCell ref="AO2:AO3"/>
    <mergeCell ref="AL2:AL3"/>
    <mergeCell ref="AM2:AM3"/>
    <mergeCell ref="AN2:AN3"/>
    <mergeCell ref="AA2:AA3"/>
    <mergeCell ref="AK2:AK3"/>
    <mergeCell ref="AJ2:AJ3"/>
    <mergeCell ref="AH2:AH3"/>
    <mergeCell ref="AI2:AI3"/>
    <mergeCell ref="AG2:AG3"/>
    <mergeCell ref="AE2:AE3"/>
    <mergeCell ref="AF2:AF3"/>
    <mergeCell ref="AD2:AD3"/>
    <mergeCell ref="AB2:AB3"/>
    <mergeCell ref="AC2:AC3"/>
  </mergeCells>
  <hyperlinks>
    <hyperlink ref="A1" location="Index!A1" display="Index" xr:uid="{00000000-0004-0000-1300-000000000000}"/>
  </hyperlinks>
  <pageMargins left="0.511811024" right="0.511811024" top="0.78740157499999996" bottom="0.78740157499999996" header="0.31496062000000002" footer="0.31496062000000002"/>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000050"/>
  </sheetPr>
  <dimension ref="A1:AU29"/>
  <sheetViews>
    <sheetView zoomScaleNormal="100" workbookViewId="0">
      <pane xSplit="1" topLeftCell="B1" activePane="topRight" state="frozen"/>
      <selection pane="topRight" activeCell="C29" sqref="C29"/>
    </sheetView>
  </sheetViews>
  <sheetFormatPr defaultRowHeight="15"/>
  <cols>
    <col min="1" max="1" width="72.42578125" customWidth="1"/>
    <col min="2" max="36" width="13.28515625" customWidth="1"/>
    <col min="37" max="39" width="13.28515625" style="171" customWidth="1"/>
    <col min="40" max="40" width="13.42578125" customWidth="1"/>
    <col min="41" max="43" width="13.28515625" style="171" customWidth="1"/>
    <col min="44" max="44" width="13.28515625" customWidth="1"/>
    <col min="45" max="47" width="13.28515625" style="171" customWidth="1"/>
  </cols>
  <sheetData>
    <row r="1" spans="1:47" ht="57" customHeight="1">
      <c r="A1" s="145" t="s">
        <v>379</v>
      </c>
      <c r="B1" s="145"/>
      <c r="C1" s="145"/>
      <c r="D1" s="135"/>
      <c r="E1" s="135"/>
      <c r="F1" s="135"/>
      <c r="G1" s="135"/>
      <c r="H1" s="135"/>
      <c r="I1" s="135"/>
      <c r="J1" s="135"/>
      <c r="K1" s="135"/>
      <c r="L1" s="135"/>
      <c r="M1" s="135"/>
      <c r="N1" s="135"/>
      <c r="O1" s="135"/>
      <c r="P1" s="135"/>
      <c r="Q1" s="135"/>
      <c r="R1" s="135"/>
      <c r="S1" s="135"/>
      <c r="T1" s="135"/>
      <c r="U1" s="135"/>
      <c r="V1" s="135"/>
      <c r="W1" s="135"/>
      <c r="X1" s="135"/>
      <c r="Y1" s="135"/>
      <c r="Z1" s="135"/>
      <c r="AA1" s="135"/>
      <c r="AB1" s="135"/>
      <c r="AC1" s="135"/>
    </row>
    <row r="2" spans="1:47" ht="16.5" customHeight="1">
      <c r="A2" s="375" t="s">
        <v>1130</v>
      </c>
      <c r="B2" s="384" t="s">
        <v>759</v>
      </c>
      <c r="C2" s="384" t="s">
        <v>758</v>
      </c>
      <c r="D2" s="384" t="s">
        <v>757</v>
      </c>
      <c r="E2" s="384" t="s">
        <v>756</v>
      </c>
      <c r="F2" s="384" t="s">
        <v>378</v>
      </c>
      <c r="G2" s="384" t="s">
        <v>755</v>
      </c>
      <c r="H2" s="384" t="s">
        <v>754</v>
      </c>
      <c r="I2" s="384" t="s">
        <v>753</v>
      </c>
      <c r="J2" s="384" t="s">
        <v>752</v>
      </c>
      <c r="K2" s="384" t="s">
        <v>343</v>
      </c>
      <c r="L2" s="384" t="s">
        <v>751</v>
      </c>
      <c r="M2" s="384" t="s">
        <v>750</v>
      </c>
      <c r="N2" s="384" t="s">
        <v>749</v>
      </c>
      <c r="O2" s="384" t="s">
        <v>748</v>
      </c>
      <c r="P2" s="384" t="s">
        <v>349</v>
      </c>
      <c r="Q2" s="384" t="s">
        <v>747</v>
      </c>
      <c r="R2" s="384" t="s">
        <v>746</v>
      </c>
      <c r="S2" s="384" t="s">
        <v>745</v>
      </c>
      <c r="T2" s="384" t="s">
        <v>744</v>
      </c>
      <c r="U2" s="384" t="s">
        <v>354</v>
      </c>
      <c r="V2" s="384" t="s">
        <v>743</v>
      </c>
      <c r="W2" s="384" t="s">
        <v>742</v>
      </c>
      <c r="X2" s="384" t="s">
        <v>741</v>
      </c>
      <c r="Y2" s="384" t="s">
        <v>740</v>
      </c>
      <c r="Z2" s="384" t="s">
        <v>359</v>
      </c>
      <c r="AA2" s="384" t="s">
        <v>739</v>
      </c>
      <c r="AB2" s="384" t="s">
        <v>628</v>
      </c>
      <c r="AC2" s="384" t="s">
        <v>919</v>
      </c>
      <c r="AD2" s="384" t="s">
        <v>1074</v>
      </c>
      <c r="AE2" s="384" t="s">
        <v>1062</v>
      </c>
      <c r="AF2" s="384" t="s">
        <v>1087</v>
      </c>
      <c r="AG2" s="384" t="s">
        <v>1145</v>
      </c>
      <c r="AH2" s="384" t="s">
        <v>1146</v>
      </c>
      <c r="AI2" s="384" t="s">
        <v>1153</v>
      </c>
      <c r="AJ2" s="384" t="s">
        <v>1152</v>
      </c>
      <c r="AK2" s="384" t="s">
        <v>1167</v>
      </c>
      <c r="AL2" s="384" t="s">
        <v>1168</v>
      </c>
      <c r="AM2" s="384" t="s">
        <v>1166</v>
      </c>
      <c r="AN2" s="384" t="s">
        <v>1172</v>
      </c>
      <c r="AO2" s="384" t="s">
        <v>1188</v>
      </c>
      <c r="AP2" s="384" t="s">
        <v>1186</v>
      </c>
      <c r="AQ2" s="384" t="s">
        <v>1209</v>
      </c>
      <c r="AR2" s="384" t="s">
        <v>1206</v>
      </c>
      <c r="AS2" s="384" t="s">
        <v>1218</v>
      </c>
      <c r="AT2" s="384" t="s">
        <v>1219</v>
      </c>
      <c r="AU2" s="384" t="s">
        <v>1214</v>
      </c>
    </row>
    <row r="3" spans="1:47" ht="16.5" customHeight="1">
      <c r="A3" s="375"/>
      <c r="B3" s="384"/>
      <c r="C3" s="384"/>
      <c r="D3" s="384"/>
      <c r="E3" s="384"/>
      <c r="F3" s="384"/>
      <c r="G3" s="384"/>
      <c r="H3" s="384"/>
      <c r="I3" s="384"/>
      <c r="J3" s="384"/>
      <c r="K3" s="384"/>
      <c r="L3" s="384"/>
      <c r="M3" s="384"/>
      <c r="N3" s="384"/>
      <c r="O3" s="384"/>
      <c r="P3" s="384"/>
      <c r="Q3" s="384"/>
      <c r="R3" s="384"/>
      <c r="S3" s="384"/>
      <c r="T3" s="384"/>
      <c r="U3" s="384"/>
      <c r="V3" s="384"/>
      <c r="W3" s="384"/>
      <c r="X3" s="384"/>
      <c r="Y3" s="384"/>
      <c r="Z3" s="384"/>
      <c r="AA3" s="384"/>
      <c r="AB3" s="384"/>
      <c r="AC3" s="384"/>
      <c r="AD3" s="384"/>
      <c r="AE3" s="384"/>
      <c r="AF3" s="384"/>
      <c r="AG3" s="384"/>
      <c r="AH3" s="384"/>
      <c r="AI3" s="384"/>
      <c r="AJ3" s="384"/>
      <c r="AK3" s="384"/>
      <c r="AL3" s="384"/>
      <c r="AM3" s="384"/>
      <c r="AN3" s="384"/>
      <c r="AO3" s="384"/>
      <c r="AP3" s="384"/>
      <c r="AQ3" s="384"/>
      <c r="AR3" s="384"/>
      <c r="AS3" s="384"/>
      <c r="AT3" s="384"/>
      <c r="AU3" s="384"/>
    </row>
    <row r="4" spans="1:47" s="64" customFormat="1">
      <c r="A4" s="134" t="s">
        <v>657</v>
      </c>
      <c r="B4" s="229">
        <v>10245</v>
      </c>
      <c r="C4" s="229">
        <v>10385</v>
      </c>
      <c r="D4" s="229">
        <v>11817</v>
      </c>
      <c r="E4" s="229">
        <v>13469</v>
      </c>
      <c r="F4" s="229">
        <v>45916</v>
      </c>
      <c r="G4" s="229">
        <v>12202</v>
      </c>
      <c r="H4" s="229">
        <v>10530</v>
      </c>
      <c r="I4" s="229">
        <v>11749</v>
      </c>
      <c r="J4" s="229">
        <v>10701</v>
      </c>
      <c r="K4" s="229">
        <v>45182</v>
      </c>
      <c r="L4" s="229">
        <v>9892</v>
      </c>
      <c r="M4" s="229">
        <v>10272</v>
      </c>
      <c r="N4" s="229">
        <v>9990</v>
      </c>
      <c r="O4" s="229">
        <v>10448</v>
      </c>
      <c r="P4" s="229">
        <v>40602</v>
      </c>
      <c r="Q4" s="229">
        <v>9992</v>
      </c>
      <c r="R4" s="229">
        <v>10405</v>
      </c>
      <c r="S4" s="229">
        <v>19766</v>
      </c>
      <c r="T4" s="229">
        <v>9081</v>
      </c>
      <c r="U4" s="229">
        <v>49244</v>
      </c>
      <c r="V4" s="229">
        <v>8396</v>
      </c>
      <c r="W4" s="229">
        <v>6860</v>
      </c>
      <c r="X4" s="229">
        <v>6876</v>
      </c>
      <c r="Y4" s="229">
        <v>6631</v>
      </c>
      <c r="Z4" s="229">
        <v>28763</v>
      </c>
      <c r="AA4" s="229">
        <v>6553</v>
      </c>
      <c r="AB4" s="229">
        <v>6084</v>
      </c>
      <c r="AC4" s="229">
        <v>5944</v>
      </c>
      <c r="AD4" s="229">
        <v>8680</v>
      </c>
      <c r="AE4" s="229">
        <v>27261</v>
      </c>
      <c r="AF4" s="229">
        <v>6727</v>
      </c>
      <c r="AG4" s="229">
        <f>AH4-AF4</f>
        <v>6691</v>
      </c>
      <c r="AH4" s="229">
        <v>13418</v>
      </c>
      <c r="AI4" s="229">
        <f>AJ4-AH4</f>
        <v>5076</v>
      </c>
      <c r="AJ4" s="229">
        <v>18494</v>
      </c>
      <c r="AK4" s="229">
        <f>AM4-AJ4</f>
        <v>5702</v>
      </c>
      <c r="AL4" s="229">
        <f>AK4+AI4</f>
        <v>10778</v>
      </c>
      <c r="AM4" s="229">
        <v>24196</v>
      </c>
      <c r="AN4" s="229">
        <v>7245</v>
      </c>
      <c r="AO4" s="229">
        <f>AP4-AN4</f>
        <v>5417</v>
      </c>
      <c r="AP4" s="229">
        <v>12662</v>
      </c>
      <c r="AQ4" s="229">
        <f>AR4-AP4</f>
        <v>9458</v>
      </c>
      <c r="AR4" s="229">
        <v>22120</v>
      </c>
      <c r="AS4" s="229">
        <f>AU4-AR4</f>
        <v>10807</v>
      </c>
      <c r="AT4" s="229">
        <f>AU4-AP4</f>
        <v>20265</v>
      </c>
      <c r="AU4" s="229">
        <v>32927</v>
      </c>
    </row>
    <row r="5" spans="1:47" s="38" customFormat="1">
      <c r="A5" s="134" t="s">
        <v>658</v>
      </c>
      <c r="B5" s="229">
        <v>4259</v>
      </c>
      <c r="C5" s="229">
        <v>47</v>
      </c>
      <c r="D5" s="229">
        <v>770</v>
      </c>
      <c r="E5" s="229">
        <v>65</v>
      </c>
      <c r="F5" s="229">
        <v>5141</v>
      </c>
      <c r="G5" s="229">
        <v>630</v>
      </c>
      <c r="H5" s="229">
        <v>0</v>
      </c>
      <c r="I5" s="229">
        <v>0</v>
      </c>
      <c r="J5" s="229">
        <v>0</v>
      </c>
      <c r="K5" s="229">
        <v>630</v>
      </c>
      <c r="L5" s="229">
        <v>367</v>
      </c>
      <c r="M5" s="229">
        <v>412</v>
      </c>
      <c r="N5" s="229">
        <v>0</v>
      </c>
      <c r="O5" s="229">
        <v>164</v>
      </c>
      <c r="P5" s="229">
        <v>943</v>
      </c>
      <c r="Q5" s="229">
        <v>95</v>
      </c>
      <c r="R5" s="229">
        <v>303</v>
      </c>
      <c r="S5" s="229">
        <v>0</v>
      </c>
      <c r="T5" s="229">
        <v>1209</v>
      </c>
      <c r="U5" s="229">
        <v>1607</v>
      </c>
      <c r="V5" s="229">
        <v>4487</v>
      </c>
      <c r="W5" s="229">
        <v>8974</v>
      </c>
      <c r="X5" s="229">
        <v>12092</v>
      </c>
      <c r="Y5" s="229">
        <v>5464</v>
      </c>
      <c r="Z5" s="229">
        <v>31017</v>
      </c>
      <c r="AA5" s="229">
        <v>6756</v>
      </c>
      <c r="AB5" s="229">
        <v>10873</v>
      </c>
      <c r="AC5" s="229">
        <v>3123</v>
      </c>
      <c r="AD5" s="229">
        <v>5447</v>
      </c>
      <c r="AE5" s="229">
        <v>26199</v>
      </c>
      <c r="AF5" s="229">
        <v>6671</v>
      </c>
      <c r="AG5" s="229">
        <f t="shared" ref="AG5:AG21" si="0">AH5-AF5</f>
        <v>1981</v>
      </c>
      <c r="AH5" s="229">
        <v>8652</v>
      </c>
      <c r="AI5" s="229">
        <f t="shared" ref="AI5:AI21" si="1">AJ5-AH5</f>
        <v>2057</v>
      </c>
      <c r="AJ5" s="229">
        <v>10709</v>
      </c>
      <c r="AK5" s="229">
        <f t="shared" ref="AK5:AK21" si="2">AM5-AJ5</f>
        <v>2913</v>
      </c>
      <c r="AL5" s="229">
        <f t="shared" ref="AL5:AL21" si="3">AK5+AI5</f>
        <v>4970</v>
      </c>
      <c r="AM5" s="229">
        <v>13622</v>
      </c>
      <c r="AN5" s="229">
        <v>163</v>
      </c>
      <c r="AO5" s="229">
        <f t="shared" ref="AO5:AO21" si="4">AP5-AN5</f>
        <v>729</v>
      </c>
      <c r="AP5" s="229">
        <v>892</v>
      </c>
      <c r="AQ5" s="229">
        <f t="shared" ref="AQ5:AQ21" si="5">AR5-AP5</f>
        <v>5282</v>
      </c>
      <c r="AR5" s="229">
        <v>6174</v>
      </c>
      <c r="AS5" s="229">
        <f t="shared" ref="AS5:AS10" si="6">AU5-AR5</f>
        <v>4577</v>
      </c>
      <c r="AT5" s="229">
        <f t="shared" ref="AT5:AT10" si="7">AU5-AP5</f>
        <v>9859</v>
      </c>
      <c r="AU5" s="229">
        <v>10751</v>
      </c>
    </row>
    <row r="6" spans="1:47" s="38" customFormat="1">
      <c r="A6" s="134" t="s">
        <v>1141</v>
      </c>
      <c r="B6" s="229">
        <v>7742</v>
      </c>
      <c r="C6" s="229">
        <v>8082</v>
      </c>
      <c r="D6" s="229">
        <v>8409</v>
      </c>
      <c r="E6" s="229">
        <v>8238</v>
      </c>
      <c r="F6" s="229">
        <v>32471</v>
      </c>
      <c r="G6" s="229">
        <v>7712</v>
      </c>
      <c r="H6" s="229">
        <v>8444</v>
      </c>
      <c r="I6" s="229">
        <v>8885</v>
      </c>
      <c r="J6" s="229">
        <v>9699</v>
      </c>
      <c r="K6" s="229">
        <v>34740</v>
      </c>
      <c r="L6" s="229">
        <v>8984</v>
      </c>
      <c r="M6" s="229">
        <v>9073</v>
      </c>
      <c r="N6" s="229">
        <v>9319</v>
      </c>
      <c r="O6" s="229">
        <v>9821</v>
      </c>
      <c r="P6" s="229">
        <v>37197</v>
      </c>
      <c r="Q6" s="229">
        <v>6769</v>
      </c>
      <c r="R6" s="229">
        <v>6984</v>
      </c>
      <c r="S6" s="229">
        <v>7190</v>
      </c>
      <c r="T6" s="229">
        <v>7364</v>
      </c>
      <c r="U6" s="229">
        <v>28307</v>
      </c>
      <c r="V6" s="229">
        <v>6641</v>
      </c>
      <c r="W6" s="229">
        <v>6486</v>
      </c>
      <c r="X6" s="229">
        <v>6779</v>
      </c>
      <c r="Y6" s="229">
        <v>6502</v>
      </c>
      <c r="Z6" s="229">
        <v>26408</v>
      </c>
      <c r="AA6" s="229">
        <v>5634</v>
      </c>
      <c r="AB6" s="229">
        <v>5341</v>
      </c>
      <c r="AC6" s="229">
        <v>6032</v>
      </c>
      <c r="AD6" s="229">
        <v>7816</v>
      </c>
      <c r="AE6" s="229">
        <v>24823</v>
      </c>
      <c r="AF6" s="229">
        <v>6404</v>
      </c>
      <c r="AG6" s="229">
        <f t="shared" si="0"/>
        <v>6692</v>
      </c>
      <c r="AH6" s="229">
        <v>13096</v>
      </c>
      <c r="AI6" s="229">
        <f t="shared" si="1"/>
        <v>8961</v>
      </c>
      <c r="AJ6" s="229">
        <v>22057</v>
      </c>
      <c r="AK6" s="229">
        <f t="shared" si="2"/>
        <v>8903</v>
      </c>
      <c r="AL6" s="229">
        <f t="shared" si="3"/>
        <v>17864</v>
      </c>
      <c r="AM6" s="229">
        <v>30960</v>
      </c>
      <c r="AN6" s="229">
        <v>7869</v>
      </c>
      <c r="AO6" s="229">
        <f t="shared" si="4"/>
        <v>5317</v>
      </c>
      <c r="AP6" s="229">
        <v>13186</v>
      </c>
      <c r="AQ6" s="229">
        <f t="shared" si="5"/>
        <v>5238</v>
      </c>
      <c r="AR6" s="229">
        <v>18424</v>
      </c>
      <c r="AS6" s="229">
        <f t="shared" si="6"/>
        <v>4970</v>
      </c>
      <c r="AT6" s="229">
        <f t="shared" si="7"/>
        <v>10208</v>
      </c>
      <c r="AU6" s="229">
        <v>23394</v>
      </c>
    </row>
    <row r="7" spans="1:47" s="38" customFormat="1">
      <c r="A7" s="134" t="s">
        <v>659</v>
      </c>
      <c r="B7" s="229">
        <v>2561</v>
      </c>
      <c r="C7" s="229">
        <v>2413</v>
      </c>
      <c r="D7" s="229">
        <v>2480</v>
      </c>
      <c r="E7" s="229">
        <v>2160</v>
      </c>
      <c r="F7" s="229">
        <v>9614</v>
      </c>
      <c r="G7" s="229">
        <v>2185</v>
      </c>
      <c r="H7" s="229">
        <v>2285</v>
      </c>
      <c r="I7" s="229">
        <v>2375</v>
      </c>
      <c r="J7" s="229">
        <v>2297</v>
      </c>
      <c r="K7" s="229">
        <v>9142</v>
      </c>
      <c r="L7" s="229">
        <v>2344</v>
      </c>
      <c r="M7" s="229">
        <v>3251</v>
      </c>
      <c r="N7" s="229">
        <v>1700</v>
      </c>
      <c r="O7" s="229">
        <v>2545</v>
      </c>
      <c r="P7" s="229">
        <v>9840</v>
      </c>
      <c r="Q7" s="229">
        <v>2503</v>
      </c>
      <c r="R7" s="229">
        <v>3097</v>
      </c>
      <c r="S7" s="229">
        <v>3097</v>
      </c>
      <c r="T7" s="229">
        <v>3099</v>
      </c>
      <c r="U7" s="229">
        <v>11796</v>
      </c>
      <c r="V7" s="229">
        <v>3111</v>
      </c>
      <c r="W7" s="229">
        <v>3103</v>
      </c>
      <c r="X7" s="229">
        <v>3144</v>
      </c>
      <c r="Y7" s="229">
        <v>3230</v>
      </c>
      <c r="Z7" s="229">
        <v>12588</v>
      </c>
      <c r="AA7" s="229">
        <v>3312</v>
      </c>
      <c r="AB7" s="229">
        <v>3732</v>
      </c>
      <c r="AC7" s="229">
        <v>4650</v>
      </c>
      <c r="AD7" s="229">
        <v>4534</v>
      </c>
      <c r="AE7" s="229">
        <v>16228</v>
      </c>
      <c r="AF7" s="229">
        <v>4239</v>
      </c>
      <c r="AG7" s="229">
        <f t="shared" si="0"/>
        <v>4563</v>
      </c>
      <c r="AH7" s="229">
        <v>8802</v>
      </c>
      <c r="AI7" s="229">
        <f t="shared" si="1"/>
        <v>6887</v>
      </c>
      <c r="AJ7" s="229">
        <v>15689</v>
      </c>
      <c r="AK7" s="229">
        <f t="shared" si="2"/>
        <v>6283</v>
      </c>
      <c r="AL7" s="229">
        <f t="shared" si="3"/>
        <v>13170</v>
      </c>
      <c r="AM7" s="229">
        <v>21972</v>
      </c>
      <c r="AN7" s="229">
        <v>4102</v>
      </c>
      <c r="AO7" s="229">
        <f t="shared" si="4"/>
        <v>7627</v>
      </c>
      <c r="AP7" s="229">
        <v>11729</v>
      </c>
      <c r="AQ7" s="229">
        <f t="shared" si="5"/>
        <v>5442</v>
      </c>
      <c r="AR7" s="229">
        <v>17171</v>
      </c>
      <c r="AS7" s="229">
        <f t="shared" si="6"/>
        <v>5684</v>
      </c>
      <c r="AT7" s="229">
        <f t="shared" si="7"/>
        <v>11126</v>
      </c>
      <c r="AU7" s="229">
        <v>22855</v>
      </c>
    </row>
    <row r="8" spans="1:47" s="38" customFormat="1">
      <c r="A8" s="38" t="s">
        <v>661</v>
      </c>
      <c r="B8" s="229">
        <v>18921</v>
      </c>
      <c r="C8" s="229">
        <v>19036</v>
      </c>
      <c r="D8" s="229">
        <v>18917</v>
      </c>
      <c r="E8" s="229">
        <v>21729</v>
      </c>
      <c r="F8" s="229">
        <v>78603</v>
      </c>
      <c r="G8" s="229">
        <v>21413</v>
      </c>
      <c r="H8" s="229">
        <v>23416</v>
      </c>
      <c r="I8" s="229">
        <v>24516</v>
      </c>
      <c r="J8" s="229">
        <v>30481</v>
      </c>
      <c r="K8" s="229">
        <v>99826</v>
      </c>
      <c r="L8" s="229">
        <v>29482</v>
      </c>
      <c r="M8" s="229">
        <v>31090</v>
      </c>
      <c r="N8" s="229">
        <v>30296</v>
      </c>
      <c r="O8" s="229">
        <v>35713</v>
      </c>
      <c r="P8" s="229">
        <v>126581</v>
      </c>
      <c r="Q8" s="229">
        <v>30774</v>
      </c>
      <c r="R8" s="229">
        <v>23926</v>
      </c>
      <c r="S8" s="229">
        <v>25681</v>
      </c>
      <c r="T8" s="229">
        <v>30526</v>
      </c>
      <c r="U8" s="229">
        <v>110907</v>
      </c>
      <c r="V8" s="229">
        <v>28758</v>
      </c>
      <c r="W8" s="229">
        <v>29454</v>
      </c>
      <c r="X8" s="229">
        <v>31050</v>
      </c>
      <c r="Y8" s="229">
        <v>38090</v>
      </c>
      <c r="Z8" s="229">
        <v>127352</v>
      </c>
      <c r="AA8" s="229">
        <v>33646</v>
      </c>
      <c r="AB8" s="229">
        <v>35149</v>
      </c>
      <c r="AC8" s="229">
        <v>37675</v>
      </c>
      <c r="AD8" s="229">
        <v>39938</v>
      </c>
      <c r="AE8" s="229">
        <v>146408</v>
      </c>
      <c r="AF8" s="229">
        <v>41007</v>
      </c>
      <c r="AG8" s="229">
        <f t="shared" si="0"/>
        <v>45545</v>
      </c>
      <c r="AH8" s="229">
        <v>86552</v>
      </c>
      <c r="AI8" s="229">
        <f t="shared" si="1"/>
        <v>5290</v>
      </c>
      <c r="AJ8" s="229">
        <v>91842</v>
      </c>
      <c r="AK8" s="229">
        <f t="shared" si="2"/>
        <v>4042</v>
      </c>
      <c r="AL8" s="229">
        <f t="shared" si="3"/>
        <v>9332</v>
      </c>
      <c r="AM8" s="229">
        <v>95884</v>
      </c>
      <c r="AN8" s="229">
        <v>4084</v>
      </c>
      <c r="AO8" s="229">
        <f t="shared" si="4"/>
        <v>5651</v>
      </c>
      <c r="AP8" s="229">
        <v>9735</v>
      </c>
      <c r="AQ8" s="229">
        <f t="shared" si="5"/>
        <v>4404</v>
      </c>
      <c r="AR8" s="229">
        <v>14139</v>
      </c>
      <c r="AS8" s="229">
        <f t="shared" si="6"/>
        <v>4298</v>
      </c>
      <c r="AT8" s="229">
        <f t="shared" si="7"/>
        <v>8702</v>
      </c>
      <c r="AU8" s="229">
        <v>18437</v>
      </c>
    </row>
    <row r="9" spans="1:47" s="38" customFormat="1">
      <c r="A9" s="38" t="s">
        <v>662</v>
      </c>
      <c r="B9" s="229">
        <v>17459</v>
      </c>
      <c r="C9" s="229">
        <v>68</v>
      </c>
      <c r="D9" s="229">
        <v>12442</v>
      </c>
      <c r="E9" s="229">
        <v>396</v>
      </c>
      <c r="F9" s="229">
        <v>30365</v>
      </c>
      <c r="G9" s="229">
        <v>4987</v>
      </c>
      <c r="H9" s="229">
        <v>156</v>
      </c>
      <c r="I9" s="229">
        <v>8115</v>
      </c>
      <c r="J9" s="229">
        <v>212</v>
      </c>
      <c r="K9" s="229">
        <v>13470</v>
      </c>
      <c r="L9" s="229">
        <v>20351</v>
      </c>
      <c r="M9" s="229">
        <v>31810</v>
      </c>
      <c r="N9" s="229">
        <v>9935</v>
      </c>
      <c r="O9" s="229">
        <v>391</v>
      </c>
      <c r="P9" s="229">
        <v>62487</v>
      </c>
      <c r="Q9" s="229">
        <v>5479</v>
      </c>
      <c r="R9" s="229">
        <v>260</v>
      </c>
      <c r="S9" s="229">
        <v>3490</v>
      </c>
      <c r="T9" s="229">
        <v>435</v>
      </c>
      <c r="U9" s="229">
        <v>9664</v>
      </c>
      <c r="V9" s="229">
        <v>9702</v>
      </c>
      <c r="W9" s="229">
        <v>-305</v>
      </c>
      <c r="X9" s="229">
        <v>7135</v>
      </c>
      <c r="Y9" s="229">
        <v>-217</v>
      </c>
      <c r="Z9" s="229">
        <v>16315</v>
      </c>
      <c r="AA9" s="229">
        <v>6994</v>
      </c>
      <c r="AB9" s="229">
        <v>421</v>
      </c>
      <c r="AC9" s="229">
        <v>7084</v>
      </c>
      <c r="AD9" s="229">
        <v>135</v>
      </c>
      <c r="AE9" s="229">
        <v>14634</v>
      </c>
      <c r="AF9" s="229">
        <v>7477</v>
      </c>
      <c r="AG9" s="229">
        <f t="shared" si="0"/>
        <v>-68</v>
      </c>
      <c r="AH9" s="229">
        <v>7409</v>
      </c>
      <c r="AI9" s="229">
        <f t="shared" si="1"/>
        <v>4850</v>
      </c>
      <c r="AJ9" s="229">
        <v>12259</v>
      </c>
      <c r="AK9" s="229">
        <f t="shared" si="2"/>
        <v>820</v>
      </c>
      <c r="AL9" s="229">
        <f t="shared" si="3"/>
        <v>5670</v>
      </c>
      <c r="AM9" s="229">
        <v>13079</v>
      </c>
      <c r="AN9" s="229">
        <v>5678</v>
      </c>
      <c r="AO9" s="229">
        <f t="shared" si="4"/>
        <v>-384</v>
      </c>
      <c r="AP9" s="229">
        <v>5294</v>
      </c>
      <c r="AQ9" s="229">
        <f t="shared" si="5"/>
        <v>11345</v>
      </c>
      <c r="AR9" s="229">
        <v>16639</v>
      </c>
      <c r="AS9" s="229">
        <f t="shared" si="6"/>
        <v>40</v>
      </c>
      <c r="AT9" s="229">
        <f t="shared" si="7"/>
        <v>11385</v>
      </c>
      <c r="AU9" s="229">
        <v>16679</v>
      </c>
    </row>
    <row r="10" spans="1:47" s="38" customFormat="1">
      <c r="A10" s="38" t="s">
        <v>663</v>
      </c>
      <c r="B10" s="229">
        <v>5864</v>
      </c>
      <c r="C10" s="229">
        <v>5922</v>
      </c>
      <c r="D10" s="229">
        <v>6090</v>
      </c>
      <c r="E10" s="229">
        <v>6830</v>
      </c>
      <c r="F10" s="229">
        <v>24706</v>
      </c>
      <c r="G10" s="229">
        <v>5675</v>
      </c>
      <c r="H10" s="229">
        <v>6594</v>
      </c>
      <c r="I10" s="229">
        <v>5955</v>
      </c>
      <c r="J10" s="229">
        <v>6573</v>
      </c>
      <c r="K10" s="229">
        <v>24797</v>
      </c>
      <c r="L10" s="229">
        <v>5867</v>
      </c>
      <c r="M10" s="229">
        <v>6381</v>
      </c>
      <c r="N10" s="229">
        <v>5847</v>
      </c>
      <c r="O10" s="229">
        <v>6064</v>
      </c>
      <c r="P10" s="229">
        <v>24159</v>
      </c>
      <c r="Q10" s="229">
        <v>5558</v>
      </c>
      <c r="R10" s="229">
        <v>4199</v>
      </c>
      <c r="S10" s="229">
        <v>4473</v>
      </c>
      <c r="T10" s="229">
        <v>5171</v>
      </c>
      <c r="U10" s="229">
        <v>19401</v>
      </c>
      <c r="V10" s="229">
        <v>4653</v>
      </c>
      <c r="W10" s="229">
        <v>5225</v>
      </c>
      <c r="X10" s="229">
        <v>5397</v>
      </c>
      <c r="Y10" s="229">
        <v>6082</v>
      </c>
      <c r="Z10" s="229">
        <v>21357</v>
      </c>
      <c r="AA10" s="229">
        <v>5532</v>
      </c>
      <c r="AB10" s="229">
        <v>6729</v>
      </c>
      <c r="AC10" s="229">
        <v>6488</v>
      </c>
      <c r="AD10" s="229">
        <v>6730</v>
      </c>
      <c r="AE10" s="229">
        <v>25479</v>
      </c>
      <c r="AF10" s="229">
        <v>6329</v>
      </c>
      <c r="AG10" s="229">
        <f t="shared" si="0"/>
        <v>7103</v>
      </c>
      <c r="AH10" s="229">
        <v>13432</v>
      </c>
      <c r="AI10" s="229">
        <f t="shared" si="1"/>
        <v>0</v>
      </c>
      <c r="AJ10" s="229">
        <v>13432</v>
      </c>
      <c r="AK10" s="229">
        <f t="shared" si="2"/>
        <v>0</v>
      </c>
      <c r="AL10" s="229">
        <f t="shared" si="3"/>
        <v>0</v>
      </c>
      <c r="AM10" s="229">
        <v>13432</v>
      </c>
      <c r="AN10" s="229">
        <v>0</v>
      </c>
      <c r="AO10" s="229">
        <f t="shared" si="4"/>
        <v>0</v>
      </c>
      <c r="AP10" s="229">
        <v>0</v>
      </c>
      <c r="AQ10" s="229">
        <f t="shared" si="5"/>
        <v>0</v>
      </c>
      <c r="AR10" s="229">
        <v>0</v>
      </c>
      <c r="AS10" s="229">
        <f t="shared" si="6"/>
        <v>0</v>
      </c>
      <c r="AT10" s="229">
        <f t="shared" si="7"/>
        <v>0</v>
      </c>
      <c r="AU10" s="229"/>
    </row>
    <row r="11" spans="1:47" s="38" customFormat="1">
      <c r="A11" s="38" t="s">
        <v>664</v>
      </c>
      <c r="B11" s="229"/>
      <c r="C11" s="229"/>
      <c r="D11" s="229"/>
      <c r="E11" s="229"/>
      <c r="F11" s="229"/>
      <c r="G11" s="229"/>
      <c r="H11" s="229"/>
      <c r="I11" s="229"/>
      <c r="J11" s="229"/>
      <c r="K11" s="229"/>
      <c r="L11" s="229"/>
      <c r="M11" s="229"/>
      <c r="N11" s="229"/>
      <c r="O11" s="229"/>
      <c r="P11" s="229"/>
      <c r="Q11" s="229">
        <v>25400</v>
      </c>
      <c r="R11" s="229">
        <v>16163</v>
      </c>
      <c r="S11" s="229">
        <v>19970</v>
      </c>
      <c r="T11" s="229">
        <v>21842</v>
      </c>
      <c r="U11" s="229">
        <v>83375</v>
      </c>
      <c r="V11" s="229">
        <v>21616</v>
      </c>
      <c r="W11" s="229">
        <v>20077</v>
      </c>
      <c r="X11" s="229">
        <v>26487</v>
      </c>
      <c r="Y11" s="229">
        <v>34763</v>
      </c>
      <c r="Z11" s="229">
        <v>102943</v>
      </c>
      <c r="AA11" s="229">
        <v>42119</v>
      </c>
      <c r="AB11" s="229">
        <v>51673</v>
      </c>
      <c r="AC11" s="229">
        <v>47142</v>
      </c>
      <c r="AD11" s="229">
        <v>61238</v>
      </c>
      <c r="AE11" s="229">
        <v>202172</v>
      </c>
      <c r="AF11" s="229">
        <v>64724</v>
      </c>
      <c r="AG11" s="229">
        <v>69147</v>
      </c>
      <c r="AH11" s="229">
        <v>133871</v>
      </c>
      <c r="AI11" s="229">
        <v>81480</v>
      </c>
      <c r="AJ11" s="229">
        <v>215351</v>
      </c>
      <c r="AK11" s="229">
        <v>85745</v>
      </c>
      <c r="AL11" s="229">
        <v>167225</v>
      </c>
      <c r="AM11" s="229">
        <v>301096</v>
      </c>
      <c r="AN11" s="229">
        <v>64578</v>
      </c>
      <c r="AO11" s="229">
        <v>74200</v>
      </c>
      <c r="AP11" s="229">
        <v>138778</v>
      </c>
      <c r="AQ11" s="229">
        <v>77309</v>
      </c>
      <c r="AR11" s="229">
        <v>216087</v>
      </c>
      <c r="AS11" s="229">
        <v>81115</v>
      </c>
      <c r="AT11" s="229">
        <v>158424</v>
      </c>
      <c r="AU11" s="229">
        <v>297202</v>
      </c>
    </row>
    <row r="12" spans="1:47" s="38" customFormat="1">
      <c r="A12" s="38" t="s">
        <v>665</v>
      </c>
      <c r="B12" s="229">
        <v>3735</v>
      </c>
      <c r="C12" s="229">
        <v>5906</v>
      </c>
      <c r="D12" s="229">
        <v>6652</v>
      </c>
      <c r="E12" s="229">
        <v>10780</v>
      </c>
      <c r="F12" s="229">
        <v>27073</v>
      </c>
      <c r="G12" s="229">
        <v>11806</v>
      </c>
      <c r="H12" s="229">
        <v>16012</v>
      </c>
      <c r="I12" s="229">
        <v>18954</v>
      </c>
      <c r="J12" s="229">
        <v>12102</v>
      </c>
      <c r="K12" s="229">
        <v>58874</v>
      </c>
      <c r="L12" s="229">
        <v>7471</v>
      </c>
      <c r="M12" s="229">
        <v>13727</v>
      </c>
      <c r="N12" s="229">
        <v>17126</v>
      </c>
      <c r="O12" s="229">
        <v>25674</v>
      </c>
      <c r="P12" s="229">
        <v>63998</v>
      </c>
      <c r="Q12" s="229">
        <v>13263</v>
      </c>
      <c r="R12" s="229">
        <v>10924</v>
      </c>
      <c r="S12" s="229">
        <v>23348</v>
      </c>
      <c r="T12" s="229">
        <v>15382</v>
      </c>
      <c r="U12" s="229">
        <v>62917</v>
      </c>
      <c r="V12" s="229">
        <v>10692</v>
      </c>
      <c r="W12" s="229">
        <v>16263</v>
      </c>
      <c r="X12" s="229">
        <v>17555</v>
      </c>
      <c r="Y12" s="229">
        <v>10033</v>
      </c>
      <c r="Z12" s="229">
        <v>54543</v>
      </c>
      <c r="AA12" s="229">
        <v>1536</v>
      </c>
      <c r="AB12" s="229">
        <v>2807</v>
      </c>
      <c r="AC12" s="229">
        <v>2811</v>
      </c>
      <c r="AD12" s="229">
        <v>2576</v>
      </c>
      <c r="AE12" s="229">
        <v>9730</v>
      </c>
      <c r="AF12" s="229">
        <v>2355</v>
      </c>
      <c r="AG12" s="229">
        <f t="shared" si="0"/>
        <v>3407</v>
      </c>
      <c r="AH12" s="229">
        <v>5762</v>
      </c>
      <c r="AI12" s="229">
        <f t="shared" si="1"/>
        <v>9302</v>
      </c>
      <c r="AJ12" s="229">
        <v>15064</v>
      </c>
      <c r="AK12" s="229">
        <f t="shared" si="2"/>
        <v>14627</v>
      </c>
      <c r="AL12" s="229">
        <f t="shared" si="3"/>
        <v>23929</v>
      </c>
      <c r="AM12" s="229">
        <v>29691</v>
      </c>
      <c r="AN12" s="229">
        <v>19562</v>
      </c>
      <c r="AO12" s="229">
        <f t="shared" si="4"/>
        <v>22159</v>
      </c>
      <c r="AP12" s="229">
        <v>41721</v>
      </c>
      <c r="AQ12" s="229">
        <f t="shared" si="5"/>
        <v>30688</v>
      </c>
      <c r="AR12" s="229">
        <v>72409</v>
      </c>
      <c r="AS12" s="229">
        <f>AU12-AR12</f>
        <v>16414</v>
      </c>
      <c r="AT12" s="229">
        <f>AU12-AP12</f>
        <v>47102</v>
      </c>
      <c r="AU12" s="229">
        <v>88823</v>
      </c>
    </row>
    <row r="13" spans="1:47" s="38" customFormat="1">
      <c r="A13" s="38" t="s">
        <v>660</v>
      </c>
      <c r="B13" s="229">
        <v>0</v>
      </c>
      <c r="C13" s="229">
        <v>0</v>
      </c>
      <c r="D13" s="229">
        <v>0</v>
      </c>
      <c r="E13" s="229">
        <v>0</v>
      </c>
      <c r="F13" s="229">
        <v>0</v>
      </c>
      <c r="G13" s="229">
        <v>0</v>
      </c>
      <c r="H13" s="229">
        <v>0</v>
      </c>
      <c r="I13" s="229">
        <v>0</v>
      </c>
      <c r="J13" s="229">
        <v>0</v>
      </c>
      <c r="K13" s="229">
        <v>0</v>
      </c>
      <c r="L13" s="229">
        <v>0</v>
      </c>
      <c r="M13" s="229">
        <v>0</v>
      </c>
      <c r="N13" s="229">
        <v>1292</v>
      </c>
      <c r="O13" s="229">
        <v>2342</v>
      </c>
      <c r="P13" s="229">
        <v>3634</v>
      </c>
      <c r="Q13" s="229">
        <v>4395</v>
      </c>
      <c r="R13" s="229">
        <v>4708</v>
      </c>
      <c r="S13" s="229">
        <v>8110</v>
      </c>
      <c r="T13" s="229">
        <v>10973</v>
      </c>
      <c r="U13" s="229">
        <v>28186</v>
      </c>
      <c r="V13" s="229">
        <v>12407</v>
      </c>
      <c r="W13" s="229">
        <v>13772</v>
      </c>
      <c r="X13" s="229">
        <v>14850</v>
      </c>
      <c r="Y13" s="229">
        <v>15055</v>
      </c>
      <c r="Z13" s="229">
        <v>56084</v>
      </c>
      <c r="AA13" s="229">
        <v>15407</v>
      </c>
      <c r="AB13" s="229">
        <v>15164</v>
      </c>
      <c r="AC13" s="229">
        <v>15625</v>
      </c>
      <c r="AD13" s="229">
        <v>15393</v>
      </c>
      <c r="AE13" s="229">
        <v>61589</v>
      </c>
      <c r="AF13" s="229">
        <v>18409</v>
      </c>
      <c r="AG13" s="229">
        <f t="shared" si="0"/>
        <v>18878</v>
      </c>
      <c r="AH13" s="229">
        <v>37287</v>
      </c>
      <c r="AI13" s="229">
        <f t="shared" si="1"/>
        <v>15229</v>
      </c>
      <c r="AJ13" s="229">
        <v>52516</v>
      </c>
      <c r="AK13" s="229">
        <f t="shared" si="2"/>
        <v>18146</v>
      </c>
      <c r="AL13" s="229">
        <f t="shared" si="3"/>
        <v>33375</v>
      </c>
      <c r="AM13" s="229">
        <v>70662</v>
      </c>
      <c r="AN13" s="229">
        <v>0</v>
      </c>
      <c r="AO13" s="229">
        <f t="shared" si="4"/>
        <v>0</v>
      </c>
      <c r="AP13" s="229">
        <v>0</v>
      </c>
      <c r="AQ13" s="229">
        <f t="shared" si="5"/>
        <v>0</v>
      </c>
      <c r="AR13" s="229">
        <v>0</v>
      </c>
      <c r="AS13" s="229">
        <f t="shared" ref="AS13:AS21" si="8">AU13-AR13</f>
        <v>0</v>
      </c>
      <c r="AT13" s="229">
        <f t="shared" ref="AT13:AT21" si="9">AU13-AP13</f>
        <v>0</v>
      </c>
      <c r="AU13" s="229"/>
    </row>
    <row r="14" spans="1:47" s="38" customFormat="1">
      <c r="A14" s="38" t="s">
        <v>1133</v>
      </c>
      <c r="B14" s="229">
        <v>0</v>
      </c>
      <c r="C14" s="229">
        <v>0</v>
      </c>
      <c r="D14" s="229">
        <v>0</v>
      </c>
      <c r="E14" s="229">
        <v>0</v>
      </c>
      <c r="F14" s="229">
        <v>0</v>
      </c>
      <c r="G14" s="229">
        <v>0</v>
      </c>
      <c r="H14" s="229">
        <v>0</v>
      </c>
      <c r="I14" s="229">
        <v>0</v>
      </c>
      <c r="J14" s="229">
        <v>0</v>
      </c>
      <c r="K14" s="229">
        <v>0</v>
      </c>
      <c r="L14" s="229">
        <v>0</v>
      </c>
      <c r="M14" s="229">
        <v>0</v>
      </c>
      <c r="N14" s="229">
        <v>0</v>
      </c>
      <c r="O14" s="229">
        <v>0</v>
      </c>
      <c r="P14" s="229">
        <v>0</v>
      </c>
      <c r="Q14" s="229">
        <v>0</v>
      </c>
      <c r="R14" s="229">
        <v>0</v>
      </c>
      <c r="S14" s="229">
        <v>31698</v>
      </c>
      <c r="T14" s="229">
        <v>18516</v>
      </c>
      <c r="U14" s="229">
        <v>50214</v>
      </c>
      <c r="V14" s="229">
        <v>2639</v>
      </c>
      <c r="W14" s="229">
        <v>3646</v>
      </c>
      <c r="X14" s="229">
        <v>5721</v>
      </c>
      <c r="Y14" s="229">
        <v>12391</v>
      </c>
      <c r="Z14" s="229">
        <v>24397</v>
      </c>
      <c r="AA14" s="229">
        <v>9653</v>
      </c>
      <c r="AB14" s="229">
        <v>11862</v>
      </c>
      <c r="AC14" s="229">
        <v>13551</v>
      </c>
      <c r="AD14" s="229">
        <v>13522</v>
      </c>
      <c r="AE14" s="229">
        <v>48588</v>
      </c>
      <c r="AF14" s="229">
        <v>14157</v>
      </c>
      <c r="AG14" s="229">
        <f t="shared" si="0"/>
        <v>14959</v>
      </c>
      <c r="AH14" s="229">
        <v>29116</v>
      </c>
      <c r="AI14" s="229">
        <f t="shared" si="1"/>
        <v>14963</v>
      </c>
      <c r="AJ14" s="229">
        <v>44079</v>
      </c>
      <c r="AK14" s="229">
        <f t="shared" si="2"/>
        <v>16186</v>
      </c>
      <c r="AL14" s="229">
        <f t="shared" si="3"/>
        <v>31149</v>
      </c>
      <c r="AM14" s="229">
        <v>60265</v>
      </c>
      <c r="AN14" s="229">
        <v>14792</v>
      </c>
      <c r="AO14" s="229">
        <f t="shared" si="4"/>
        <v>16496</v>
      </c>
      <c r="AP14" s="229">
        <v>31288</v>
      </c>
      <c r="AQ14" s="229">
        <f t="shared" si="5"/>
        <v>15970</v>
      </c>
      <c r="AR14" s="229">
        <v>47258</v>
      </c>
      <c r="AS14" s="229">
        <f t="shared" si="8"/>
        <v>17567</v>
      </c>
      <c r="AT14" s="229">
        <f t="shared" si="9"/>
        <v>33537</v>
      </c>
      <c r="AU14" s="229">
        <v>64825</v>
      </c>
    </row>
    <row r="15" spans="1:47" s="38" customFormat="1">
      <c r="A15" s="134" t="s">
        <v>1157</v>
      </c>
      <c r="B15" s="229">
        <v>0</v>
      </c>
      <c r="C15" s="229">
        <v>0</v>
      </c>
      <c r="D15" s="229">
        <v>0</v>
      </c>
      <c r="E15" s="229">
        <v>0</v>
      </c>
      <c r="F15" s="229">
        <v>0</v>
      </c>
      <c r="G15" s="229">
        <v>0</v>
      </c>
      <c r="H15" s="229">
        <v>0</v>
      </c>
      <c r="I15" s="229">
        <v>0</v>
      </c>
      <c r="J15" s="229">
        <v>0</v>
      </c>
      <c r="K15" s="229"/>
      <c r="L15" s="229">
        <v>0</v>
      </c>
      <c r="M15" s="229">
        <v>0</v>
      </c>
      <c r="N15" s="229">
        <v>0</v>
      </c>
      <c r="O15" s="229">
        <v>0</v>
      </c>
      <c r="P15" s="229">
        <v>0</v>
      </c>
      <c r="Q15" s="229">
        <v>0</v>
      </c>
      <c r="R15" s="229">
        <v>0</v>
      </c>
      <c r="S15" s="229">
        <v>0</v>
      </c>
      <c r="T15" s="229">
        <v>0</v>
      </c>
      <c r="U15" s="229">
        <v>0</v>
      </c>
      <c r="V15" s="229">
        <v>0</v>
      </c>
      <c r="W15" s="229">
        <v>0</v>
      </c>
      <c r="X15" s="229">
        <v>0</v>
      </c>
      <c r="Y15" s="229">
        <v>0</v>
      </c>
      <c r="Z15" s="229">
        <v>0</v>
      </c>
      <c r="AA15" s="229">
        <v>0</v>
      </c>
      <c r="AB15" s="229">
        <v>103832</v>
      </c>
      <c r="AC15" s="229">
        <v>0</v>
      </c>
      <c r="AD15" s="229">
        <v>0</v>
      </c>
      <c r="AE15" s="229">
        <v>103832</v>
      </c>
      <c r="AF15" s="229">
        <v>0</v>
      </c>
      <c r="AG15" s="229">
        <f t="shared" si="0"/>
        <v>0</v>
      </c>
      <c r="AH15" s="229">
        <v>0</v>
      </c>
      <c r="AI15" s="229">
        <f t="shared" si="1"/>
        <v>0</v>
      </c>
      <c r="AJ15" s="229">
        <v>0</v>
      </c>
      <c r="AK15" s="229">
        <f t="shared" si="2"/>
        <v>68194</v>
      </c>
      <c r="AL15" s="229">
        <f t="shared" si="3"/>
        <v>68194</v>
      </c>
      <c r="AM15" s="229">
        <v>68194</v>
      </c>
      <c r="AN15" s="229">
        <v>0</v>
      </c>
      <c r="AO15" s="229">
        <f t="shared" si="4"/>
        <v>0</v>
      </c>
      <c r="AP15" s="229">
        <v>0</v>
      </c>
      <c r="AQ15" s="229">
        <f t="shared" si="5"/>
        <v>0</v>
      </c>
      <c r="AR15" s="229">
        <v>0</v>
      </c>
      <c r="AS15" s="229">
        <f t="shared" si="8"/>
        <v>0</v>
      </c>
      <c r="AT15" s="229">
        <f t="shared" si="9"/>
        <v>0</v>
      </c>
      <c r="AU15" s="229"/>
    </row>
    <row r="16" spans="1:47" s="38" customFormat="1">
      <c r="A16" s="134" t="s">
        <v>1134</v>
      </c>
      <c r="B16" s="229">
        <v>0</v>
      </c>
      <c r="C16" s="229">
        <v>0</v>
      </c>
      <c r="D16" s="229">
        <v>0</v>
      </c>
      <c r="E16" s="229">
        <v>0</v>
      </c>
      <c r="F16" s="229">
        <v>0</v>
      </c>
      <c r="G16" s="229">
        <v>0</v>
      </c>
      <c r="H16" s="229">
        <v>0</v>
      </c>
      <c r="I16" s="229">
        <v>0</v>
      </c>
      <c r="J16" s="229">
        <v>0</v>
      </c>
      <c r="K16" s="229"/>
      <c r="L16" s="229">
        <v>0</v>
      </c>
      <c r="M16" s="229">
        <v>0</v>
      </c>
      <c r="N16" s="229">
        <v>0</v>
      </c>
      <c r="O16" s="229">
        <v>0</v>
      </c>
      <c r="P16" s="229">
        <v>0</v>
      </c>
      <c r="Q16" s="229">
        <v>0</v>
      </c>
      <c r="R16" s="229">
        <v>0</v>
      </c>
      <c r="S16" s="229">
        <v>0</v>
      </c>
      <c r="T16" s="229">
        <v>0</v>
      </c>
      <c r="U16" s="229">
        <v>0</v>
      </c>
      <c r="V16" s="229">
        <v>0</v>
      </c>
      <c r="W16" s="229">
        <v>0</v>
      </c>
      <c r="X16" s="229">
        <v>0</v>
      </c>
      <c r="Y16" s="229">
        <v>0</v>
      </c>
      <c r="Z16" s="229">
        <v>0</v>
      </c>
      <c r="AA16" s="229">
        <v>0</v>
      </c>
      <c r="AB16" s="229">
        <v>18986</v>
      </c>
      <c r="AC16" s="229">
        <v>0</v>
      </c>
      <c r="AD16" s="229">
        <v>0</v>
      </c>
      <c r="AE16" s="229">
        <v>18986</v>
      </c>
      <c r="AF16" s="229">
        <v>0</v>
      </c>
      <c r="AG16" s="229">
        <f t="shared" si="0"/>
        <v>0</v>
      </c>
      <c r="AH16" s="229">
        <v>0</v>
      </c>
      <c r="AI16" s="229">
        <f t="shared" si="1"/>
        <v>0</v>
      </c>
      <c r="AJ16" s="229">
        <v>0</v>
      </c>
      <c r="AK16" s="229">
        <f t="shared" si="2"/>
        <v>0</v>
      </c>
      <c r="AL16" s="229">
        <f t="shared" si="3"/>
        <v>0</v>
      </c>
      <c r="AM16" s="229">
        <v>0</v>
      </c>
      <c r="AN16" s="229">
        <v>0</v>
      </c>
      <c r="AO16" s="229">
        <f t="shared" si="4"/>
        <v>0</v>
      </c>
      <c r="AP16" s="229">
        <v>0</v>
      </c>
      <c r="AQ16" s="229">
        <f t="shared" si="5"/>
        <v>0</v>
      </c>
      <c r="AR16" s="229">
        <v>0</v>
      </c>
      <c r="AS16" s="229">
        <f t="shared" si="8"/>
        <v>0</v>
      </c>
      <c r="AT16" s="229">
        <f t="shared" si="9"/>
        <v>0</v>
      </c>
      <c r="AU16" s="229"/>
    </row>
    <row r="17" spans="1:47" s="38" customFormat="1">
      <c r="A17" s="134" t="s">
        <v>1135</v>
      </c>
      <c r="B17" s="229">
        <v>0</v>
      </c>
      <c r="C17" s="229">
        <v>0</v>
      </c>
      <c r="D17" s="229">
        <v>0</v>
      </c>
      <c r="E17" s="229">
        <v>0</v>
      </c>
      <c r="F17" s="229">
        <v>0</v>
      </c>
      <c r="G17" s="229">
        <v>0</v>
      </c>
      <c r="H17" s="229">
        <v>0</v>
      </c>
      <c r="I17" s="229">
        <v>0</v>
      </c>
      <c r="J17" s="229">
        <v>0</v>
      </c>
      <c r="K17" s="229"/>
      <c r="L17" s="229">
        <v>0</v>
      </c>
      <c r="M17" s="229">
        <v>0</v>
      </c>
      <c r="N17" s="229">
        <v>0</v>
      </c>
      <c r="O17" s="229">
        <v>0</v>
      </c>
      <c r="P17" s="229">
        <v>0</v>
      </c>
      <c r="Q17" s="229">
        <v>0</v>
      </c>
      <c r="R17" s="229">
        <v>0</v>
      </c>
      <c r="S17" s="229">
        <v>0</v>
      </c>
      <c r="T17" s="229">
        <v>0</v>
      </c>
      <c r="U17" s="229">
        <v>0</v>
      </c>
      <c r="V17" s="229">
        <v>0</v>
      </c>
      <c r="W17" s="229">
        <v>0</v>
      </c>
      <c r="X17" s="229">
        <v>0</v>
      </c>
      <c r="Y17" s="229">
        <v>0</v>
      </c>
      <c r="Z17" s="229">
        <v>0</v>
      </c>
      <c r="AA17" s="229">
        <v>0</v>
      </c>
      <c r="AB17" s="229">
        <v>0</v>
      </c>
      <c r="AC17" s="229">
        <v>0</v>
      </c>
      <c r="AD17" s="229">
        <v>13476</v>
      </c>
      <c r="AE17" s="229">
        <v>13476</v>
      </c>
      <c r="AF17" s="229">
        <v>0</v>
      </c>
      <c r="AG17" s="229">
        <f t="shared" si="0"/>
        <v>0</v>
      </c>
      <c r="AH17" s="229">
        <v>0</v>
      </c>
      <c r="AI17" s="229">
        <f t="shared" si="1"/>
        <v>0</v>
      </c>
      <c r="AJ17" s="229">
        <v>0</v>
      </c>
      <c r="AK17" s="229">
        <f t="shared" si="2"/>
        <v>0</v>
      </c>
      <c r="AL17" s="229">
        <f t="shared" si="3"/>
        <v>0</v>
      </c>
      <c r="AM17" s="229">
        <v>0</v>
      </c>
      <c r="AN17" s="229">
        <v>0</v>
      </c>
      <c r="AO17" s="229">
        <f t="shared" si="4"/>
        <v>0</v>
      </c>
      <c r="AP17" s="229">
        <v>0</v>
      </c>
      <c r="AQ17" s="229">
        <f t="shared" si="5"/>
        <v>0</v>
      </c>
      <c r="AR17" s="229">
        <v>0</v>
      </c>
      <c r="AS17" s="229">
        <f t="shared" si="8"/>
        <v>0</v>
      </c>
      <c r="AT17" s="229">
        <f t="shared" si="9"/>
        <v>0</v>
      </c>
      <c r="AU17" s="229"/>
    </row>
    <row r="18" spans="1:47" s="38" customFormat="1">
      <c r="A18" s="134" t="s">
        <v>1158</v>
      </c>
      <c r="B18" s="229">
        <v>0</v>
      </c>
      <c r="C18" s="229">
        <v>0</v>
      </c>
      <c r="D18" s="229">
        <v>0</v>
      </c>
      <c r="E18" s="229">
        <v>0</v>
      </c>
      <c r="F18" s="229">
        <v>0</v>
      </c>
      <c r="G18" s="229">
        <v>0</v>
      </c>
      <c r="H18" s="229">
        <v>0</v>
      </c>
      <c r="I18" s="229">
        <v>0</v>
      </c>
      <c r="J18" s="229">
        <v>0</v>
      </c>
      <c r="K18" s="229"/>
      <c r="L18" s="229">
        <v>0</v>
      </c>
      <c r="M18" s="229">
        <v>0</v>
      </c>
      <c r="N18" s="229">
        <v>0</v>
      </c>
      <c r="O18" s="229">
        <v>0</v>
      </c>
      <c r="P18" s="229">
        <v>0</v>
      </c>
      <c r="Q18" s="229">
        <v>0</v>
      </c>
      <c r="R18" s="229">
        <v>0</v>
      </c>
      <c r="S18" s="229">
        <v>0</v>
      </c>
      <c r="T18" s="229">
        <v>0</v>
      </c>
      <c r="U18" s="229">
        <v>0</v>
      </c>
      <c r="V18" s="229">
        <v>0</v>
      </c>
      <c r="W18" s="229">
        <v>0</v>
      </c>
      <c r="X18" s="229">
        <v>0</v>
      </c>
      <c r="Y18" s="229">
        <v>0</v>
      </c>
      <c r="Z18" s="229">
        <v>0</v>
      </c>
      <c r="AA18" s="229">
        <v>0</v>
      </c>
      <c r="AB18" s="229">
        <v>0</v>
      </c>
      <c r="AC18" s="229">
        <v>0</v>
      </c>
      <c r="AD18" s="229">
        <v>50280</v>
      </c>
      <c r="AE18" s="229">
        <v>50280</v>
      </c>
      <c r="AF18" s="229">
        <v>0</v>
      </c>
      <c r="AG18" s="229">
        <f t="shared" si="0"/>
        <v>0</v>
      </c>
      <c r="AH18" s="229">
        <v>0</v>
      </c>
      <c r="AI18" s="229">
        <f t="shared" si="1"/>
        <v>0</v>
      </c>
      <c r="AJ18" s="229">
        <v>0</v>
      </c>
      <c r="AK18" s="229">
        <f t="shared" si="2"/>
        <v>0</v>
      </c>
      <c r="AL18" s="229">
        <f t="shared" si="3"/>
        <v>0</v>
      </c>
      <c r="AM18" s="229">
        <v>0</v>
      </c>
      <c r="AN18" s="229">
        <v>0</v>
      </c>
      <c r="AO18" s="229">
        <f t="shared" si="4"/>
        <v>0</v>
      </c>
      <c r="AP18" s="229">
        <v>0</v>
      </c>
      <c r="AQ18" s="229">
        <f t="shared" si="5"/>
        <v>0</v>
      </c>
      <c r="AR18" s="229">
        <v>0</v>
      </c>
      <c r="AS18" s="229">
        <f t="shared" si="8"/>
        <v>0</v>
      </c>
      <c r="AT18" s="229">
        <f t="shared" si="9"/>
        <v>0</v>
      </c>
      <c r="AU18" s="229"/>
    </row>
    <row r="19" spans="1:47" s="38" customFormat="1">
      <c r="A19" s="134" t="s">
        <v>1136</v>
      </c>
      <c r="B19" s="229">
        <v>0</v>
      </c>
      <c r="C19" s="229">
        <v>0</v>
      </c>
      <c r="D19" s="229">
        <v>0</v>
      </c>
      <c r="E19" s="229">
        <v>0</v>
      </c>
      <c r="F19" s="229">
        <v>0</v>
      </c>
      <c r="G19" s="229">
        <v>0</v>
      </c>
      <c r="H19" s="229">
        <v>0</v>
      </c>
      <c r="I19" s="229">
        <v>0</v>
      </c>
      <c r="J19" s="229">
        <v>0</v>
      </c>
      <c r="K19" s="229"/>
      <c r="L19" s="229">
        <v>0</v>
      </c>
      <c r="M19" s="229">
        <v>0</v>
      </c>
      <c r="N19" s="229">
        <v>0</v>
      </c>
      <c r="O19" s="229">
        <v>0</v>
      </c>
      <c r="P19" s="229">
        <v>0</v>
      </c>
      <c r="Q19" s="229">
        <v>0</v>
      </c>
      <c r="R19" s="229">
        <v>0</v>
      </c>
      <c r="S19" s="229">
        <v>0</v>
      </c>
      <c r="T19" s="229">
        <v>0</v>
      </c>
      <c r="U19" s="229">
        <v>0</v>
      </c>
      <c r="V19" s="229">
        <v>0</v>
      </c>
      <c r="W19" s="229">
        <v>0</v>
      </c>
      <c r="X19" s="229">
        <v>0</v>
      </c>
      <c r="Y19" s="229">
        <v>0</v>
      </c>
      <c r="Z19" s="229">
        <v>0</v>
      </c>
      <c r="AA19" s="229">
        <v>0</v>
      </c>
      <c r="AB19" s="229">
        <v>17450</v>
      </c>
      <c r="AC19" s="229">
        <v>0</v>
      </c>
      <c r="AD19" s="229">
        <v>19012</v>
      </c>
      <c r="AE19" s="229">
        <v>36462</v>
      </c>
      <c r="AF19" s="229">
        <v>0</v>
      </c>
      <c r="AG19" s="229">
        <v>18978</v>
      </c>
      <c r="AH19" s="229">
        <v>18978</v>
      </c>
      <c r="AI19" s="229">
        <f t="shared" si="1"/>
        <v>0</v>
      </c>
      <c r="AJ19" s="229">
        <v>18978</v>
      </c>
      <c r="AK19" s="229">
        <f t="shared" si="2"/>
        <v>19843</v>
      </c>
      <c r="AL19" s="229">
        <f t="shared" si="3"/>
        <v>19843</v>
      </c>
      <c r="AM19" s="229">
        <v>38821</v>
      </c>
      <c r="AN19" s="229">
        <v>0</v>
      </c>
      <c r="AO19" s="229">
        <f t="shared" si="4"/>
        <v>12850</v>
      </c>
      <c r="AP19" s="229">
        <v>12850</v>
      </c>
      <c r="AQ19" s="229">
        <f t="shared" si="5"/>
        <v>0</v>
      </c>
      <c r="AR19" s="229">
        <v>12850</v>
      </c>
      <c r="AS19" s="229">
        <f t="shared" si="8"/>
        <v>24211</v>
      </c>
      <c r="AT19" s="229">
        <f t="shared" si="9"/>
        <v>24211</v>
      </c>
      <c r="AU19" s="229">
        <v>37061</v>
      </c>
    </row>
    <row r="20" spans="1:47" s="38" customFormat="1">
      <c r="A20" s="134" t="s">
        <v>1137</v>
      </c>
      <c r="B20" s="229">
        <v>12078</v>
      </c>
      <c r="C20" s="229">
        <v>9621</v>
      </c>
      <c r="D20" s="229">
        <v>6588</v>
      </c>
      <c r="E20" s="229">
        <v>4040</v>
      </c>
      <c r="F20" s="229">
        <v>32327</v>
      </c>
      <c r="G20" s="229">
        <v>0</v>
      </c>
      <c r="H20" s="229">
        <v>0</v>
      </c>
      <c r="I20" s="229">
        <v>0</v>
      </c>
      <c r="J20" s="229">
        <v>0</v>
      </c>
      <c r="K20" s="229">
        <v>0</v>
      </c>
      <c r="L20" s="229">
        <v>0</v>
      </c>
      <c r="M20" s="229">
        <v>0</v>
      </c>
      <c r="N20" s="229">
        <v>0</v>
      </c>
      <c r="O20" s="229">
        <v>0</v>
      </c>
      <c r="P20" s="229">
        <v>0</v>
      </c>
      <c r="Q20" s="229">
        <v>0</v>
      </c>
      <c r="R20" s="229">
        <v>0</v>
      </c>
      <c r="S20" s="229">
        <v>0</v>
      </c>
      <c r="T20" s="229">
        <v>0</v>
      </c>
      <c r="U20" s="229">
        <v>0</v>
      </c>
      <c r="V20" s="229">
        <v>0</v>
      </c>
      <c r="W20" s="229">
        <v>0</v>
      </c>
      <c r="X20" s="229">
        <v>0</v>
      </c>
      <c r="Y20" s="229">
        <v>0</v>
      </c>
      <c r="Z20" s="229">
        <v>0</v>
      </c>
      <c r="AA20" s="229">
        <v>0</v>
      </c>
      <c r="AB20" s="229">
        <v>0</v>
      </c>
      <c r="AC20" s="229">
        <v>0</v>
      </c>
      <c r="AD20" s="229">
        <v>0</v>
      </c>
      <c r="AE20" s="229">
        <v>0</v>
      </c>
      <c r="AF20" s="229">
        <v>0</v>
      </c>
      <c r="AG20" s="229">
        <f t="shared" si="0"/>
        <v>0</v>
      </c>
      <c r="AH20" s="229">
        <v>0</v>
      </c>
      <c r="AI20" s="229">
        <f t="shared" si="1"/>
        <v>0</v>
      </c>
      <c r="AJ20" s="229">
        <v>0</v>
      </c>
      <c r="AK20" s="229">
        <f t="shared" si="2"/>
        <v>0</v>
      </c>
      <c r="AL20" s="229">
        <f t="shared" si="3"/>
        <v>0</v>
      </c>
      <c r="AM20" s="229">
        <v>0</v>
      </c>
      <c r="AN20" s="229">
        <v>0</v>
      </c>
      <c r="AO20" s="229">
        <f t="shared" si="4"/>
        <v>0</v>
      </c>
      <c r="AP20" s="229">
        <v>0</v>
      </c>
      <c r="AQ20" s="229">
        <f t="shared" si="5"/>
        <v>0</v>
      </c>
      <c r="AR20" s="229">
        <v>0</v>
      </c>
      <c r="AS20" s="229">
        <f t="shared" si="8"/>
        <v>0</v>
      </c>
      <c r="AT20" s="229">
        <f t="shared" si="9"/>
        <v>0</v>
      </c>
      <c r="AU20" s="229"/>
    </row>
    <row r="21" spans="1:47" s="64" customFormat="1">
      <c r="A21" s="38" t="s">
        <v>1140</v>
      </c>
      <c r="B21" s="229">
        <v>264</v>
      </c>
      <c r="C21" s="229">
        <v>1865</v>
      </c>
      <c r="D21" s="229">
        <v>4816</v>
      </c>
      <c r="E21" s="229">
        <v>6241</v>
      </c>
      <c r="F21" s="229">
        <v>13186</v>
      </c>
      <c r="G21" s="229">
        <v>1439</v>
      </c>
      <c r="H21" s="229">
        <v>3541</v>
      </c>
      <c r="I21" s="229">
        <v>-28</v>
      </c>
      <c r="J21" s="229">
        <v>1100</v>
      </c>
      <c r="K21" s="229">
        <v>6052</v>
      </c>
      <c r="L21" s="229">
        <v>4688</v>
      </c>
      <c r="M21" s="229">
        <v>2904</v>
      </c>
      <c r="N21" s="229">
        <v>6263</v>
      </c>
      <c r="O21" s="229">
        <v>1588</v>
      </c>
      <c r="P21" s="229">
        <v>15443</v>
      </c>
      <c r="Q21" s="229">
        <v>4052</v>
      </c>
      <c r="R21" s="229">
        <v>0</v>
      </c>
      <c r="S21" s="229">
        <v>3243</v>
      </c>
      <c r="T21" s="229">
        <v>0</v>
      </c>
      <c r="U21" s="229">
        <v>7295</v>
      </c>
      <c r="V21" s="229">
        <v>0</v>
      </c>
      <c r="W21" s="229">
        <v>0</v>
      </c>
      <c r="X21" s="229">
        <v>0</v>
      </c>
      <c r="Y21" s="229">
        <v>0</v>
      </c>
      <c r="Z21" s="229">
        <v>0</v>
      </c>
      <c r="AA21" s="229">
        <v>0</v>
      </c>
      <c r="AB21" s="229">
        <v>0</v>
      </c>
      <c r="AC21" s="229">
        <v>0</v>
      </c>
      <c r="AD21" s="229">
        <v>0</v>
      </c>
      <c r="AE21" s="229">
        <v>0</v>
      </c>
      <c r="AF21" s="229">
        <v>0</v>
      </c>
      <c r="AG21" s="229">
        <f t="shared" si="0"/>
        <v>0</v>
      </c>
      <c r="AH21" s="229">
        <v>0</v>
      </c>
      <c r="AI21" s="229">
        <f t="shared" si="1"/>
        <v>0</v>
      </c>
      <c r="AJ21" s="229">
        <v>0</v>
      </c>
      <c r="AK21" s="229">
        <f t="shared" si="2"/>
        <v>0</v>
      </c>
      <c r="AL21" s="229">
        <f t="shared" si="3"/>
        <v>0</v>
      </c>
      <c r="AM21" s="229">
        <v>0</v>
      </c>
      <c r="AN21" s="229">
        <v>0</v>
      </c>
      <c r="AO21" s="229">
        <f t="shared" si="4"/>
        <v>0</v>
      </c>
      <c r="AP21" s="229">
        <v>0</v>
      </c>
      <c r="AQ21" s="229">
        <f t="shared" si="5"/>
        <v>0</v>
      </c>
      <c r="AR21" s="229">
        <v>0</v>
      </c>
      <c r="AS21" s="229">
        <f t="shared" si="8"/>
        <v>0</v>
      </c>
      <c r="AT21" s="229">
        <f t="shared" si="9"/>
        <v>0</v>
      </c>
      <c r="AU21" s="229"/>
    </row>
    <row r="22" spans="1:47" s="38" customFormat="1">
      <c r="A22" s="38" t="s">
        <v>1139</v>
      </c>
      <c r="B22" s="229">
        <v>0</v>
      </c>
      <c r="C22" s="229">
        <v>0</v>
      </c>
      <c r="D22" s="229">
        <v>0</v>
      </c>
      <c r="E22" s="229">
        <v>60000</v>
      </c>
      <c r="F22" s="229">
        <v>60000</v>
      </c>
      <c r="G22" s="229">
        <v>0</v>
      </c>
      <c r="H22" s="229">
        <v>0</v>
      </c>
      <c r="I22" s="229">
        <v>0</v>
      </c>
      <c r="J22" s="229">
        <v>0</v>
      </c>
      <c r="K22" s="229">
        <v>0</v>
      </c>
      <c r="L22" s="229">
        <v>0</v>
      </c>
      <c r="M22" s="229">
        <v>0</v>
      </c>
      <c r="N22" s="229">
        <v>0</v>
      </c>
      <c r="O22" s="229">
        <v>0</v>
      </c>
      <c r="P22" s="229">
        <v>0</v>
      </c>
      <c r="Q22" s="229">
        <v>0</v>
      </c>
      <c r="R22" s="229">
        <v>0</v>
      </c>
      <c r="S22" s="229">
        <v>0</v>
      </c>
      <c r="T22" s="229">
        <v>0</v>
      </c>
      <c r="U22" s="229">
        <v>0</v>
      </c>
      <c r="V22" s="229">
        <v>0</v>
      </c>
      <c r="W22" s="229">
        <v>0</v>
      </c>
      <c r="X22" s="229">
        <v>0</v>
      </c>
      <c r="Y22" s="229">
        <v>0</v>
      </c>
      <c r="Z22" s="229">
        <v>0</v>
      </c>
      <c r="AA22" s="229">
        <v>0</v>
      </c>
      <c r="AB22" s="229">
        <v>0</v>
      </c>
      <c r="AC22" s="229">
        <v>0</v>
      </c>
      <c r="AD22" s="229">
        <v>0</v>
      </c>
      <c r="AE22" s="229">
        <v>0</v>
      </c>
      <c r="AF22" s="229">
        <v>0</v>
      </c>
      <c r="AG22" s="229">
        <f>AH22-AF22</f>
        <v>0</v>
      </c>
      <c r="AH22" s="229">
        <v>0</v>
      </c>
      <c r="AI22" s="229">
        <f>AJ22-AH22</f>
        <v>0</v>
      </c>
      <c r="AJ22" s="229">
        <v>0</v>
      </c>
      <c r="AK22" s="229">
        <f>AM22-AJ22</f>
        <v>0</v>
      </c>
      <c r="AL22" s="229">
        <f>AK22+AI22</f>
        <v>0</v>
      </c>
      <c r="AM22" s="229">
        <v>0</v>
      </c>
      <c r="AN22" s="229">
        <v>0</v>
      </c>
      <c r="AO22" s="229">
        <f>AP22-AN22</f>
        <v>0</v>
      </c>
      <c r="AP22" s="229">
        <v>0</v>
      </c>
      <c r="AQ22" s="229">
        <f>AR22-AP22</f>
        <v>0</v>
      </c>
      <c r="AR22" s="229">
        <v>0</v>
      </c>
      <c r="AS22" s="229">
        <f>AU22-AR22</f>
        <v>0</v>
      </c>
      <c r="AT22" s="229">
        <f>AU22-AP22</f>
        <v>0</v>
      </c>
      <c r="AU22" s="229"/>
    </row>
    <row r="23" spans="1:47" s="64" customFormat="1">
      <c r="A23" s="38" t="s">
        <v>1138</v>
      </c>
      <c r="B23" s="229">
        <v>0</v>
      </c>
      <c r="C23" s="229">
        <v>0</v>
      </c>
      <c r="D23" s="229">
        <v>0</v>
      </c>
      <c r="E23" s="229">
        <v>252087</v>
      </c>
      <c r="F23" s="229">
        <v>252087</v>
      </c>
      <c r="G23" s="229">
        <v>0</v>
      </c>
      <c r="H23" s="229">
        <v>0</v>
      </c>
      <c r="I23" s="229">
        <v>0</v>
      </c>
      <c r="J23" s="229">
        <v>0</v>
      </c>
      <c r="K23" s="229">
        <v>0</v>
      </c>
      <c r="L23" s="229">
        <v>0</v>
      </c>
      <c r="M23" s="229">
        <v>0</v>
      </c>
      <c r="N23" s="229">
        <v>0</v>
      </c>
      <c r="O23" s="229">
        <v>0</v>
      </c>
      <c r="P23" s="229">
        <v>0</v>
      </c>
      <c r="Q23" s="229">
        <v>0</v>
      </c>
      <c r="R23" s="229">
        <v>0</v>
      </c>
      <c r="S23" s="229">
        <v>0</v>
      </c>
      <c r="T23" s="229">
        <v>0</v>
      </c>
      <c r="U23" s="229">
        <v>0</v>
      </c>
      <c r="V23" s="229">
        <v>0</v>
      </c>
      <c r="W23" s="229">
        <v>0</v>
      </c>
      <c r="X23" s="229">
        <v>0</v>
      </c>
      <c r="Y23" s="229">
        <v>0</v>
      </c>
      <c r="Z23" s="229">
        <v>0</v>
      </c>
      <c r="AA23" s="229">
        <v>0</v>
      </c>
      <c r="AB23" s="229">
        <v>0</v>
      </c>
      <c r="AC23" s="229">
        <v>0</v>
      </c>
      <c r="AD23" s="229">
        <v>0</v>
      </c>
      <c r="AE23" s="229">
        <v>0</v>
      </c>
      <c r="AF23" s="229">
        <v>0</v>
      </c>
      <c r="AG23" s="229">
        <f>AH23-AF23</f>
        <v>0</v>
      </c>
      <c r="AH23" s="229">
        <v>0</v>
      </c>
      <c r="AI23" s="229">
        <f>AJ23-AH23</f>
        <v>0</v>
      </c>
      <c r="AJ23" s="229">
        <v>0</v>
      </c>
      <c r="AK23" s="229">
        <f>AM23-AJ23</f>
        <v>0</v>
      </c>
      <c r="AL23" s="229">
        <f>AK23+AI23</f>
        <v>0</v>
      </c>
      <c r="AM23" s="229">
        <v>0</v>
      </c>
      <c r="AN23" s="229">
        <v>0</v>
      </c>
      <c r="AO23" s="229">
        <f>AP23-AN23</f>
        <v>0</v>
      </c>
      <c r="AP23" s="229">
        <v>0</v>
      </c>
      <c r="AQ23" s="229">
        <f>AR23-AP23</f>
        <v>0</v>
      </c>
      <c r="AR23" s="229">
        <v>0</v>
      </c>
      <c r="AS23" s="229">
        <f>AU23-AR23</f>
        <v>0</v>
      </c>
      <c r="AT23" s="229">
        <f>AU23-AP23</f>
        <v>0</v>
      </c>
      <c r="AU23" s="229"/>
    </row>
    <row r="24" spans="1:47" s="64" customFormat="1">
      <c r="A24" s="38" t="s">
        <v>1159</v>
      </c>
      <c r="B24" s="229"/>
      <c r="C24" s="229"/>
      <c r="D24" s="229"/>
      <c r="E24" s="229"/>
      <c r="F24" s="229"/>
      <c r="G24" s="229"/>
      <c r="H24" s="229"/>
      <c r="I24" s="229"/>
      <c r="J24" s="229"/>
      <c r="K24" s="229"/>
      <c r="L24" s="229"/>
      <c r="M24" s="229"/>
      <c r="N24" s="229"/>
      <c r="O24" s="229"/>
      <c r="P24" s="229"/>
      <c r="Q24" s="229"/>
      <c r="R24" s="229"/>
      <c r="S24" s="229"/>
      <c r="T24" s="229"/>
      <c r="U24" s="229"/>
      <c r="V24" s="229"/>
      <c r="W24" s="229"/>
      <c r="X24" s="229"/>
      <c r="Y24" s="229"/>
      <c r="Z24" s="229"/>
      <c r="AA24" s="229"/>
      <c r="AB24" s="229"/>
      <c r="AC24" s="229"/>
      <c r="AD24" s="229"/>
      <c r="AE24" s="229"/>
      <c r="AF24" s="229"/>
      <c r="AG24" s="229"/>
      <c r="AH24" s="229"/>
      <c r="AI24" s="229">
        <f>AJ24-AH24</f>
        <v>17791</v>
      </c>
      <c r="AJ24" s="229">
        <v>17791</v>
      </c>
      <c r="AK24" s="229">
        <f>AM24-AJ24</f>
        <v>178</v>
      </c>
      <c r="AL24" s="229">
        <f>AK24+AI24</f>
        <v>17969</v>
      </c>
      <c r="AM24" s="229">
        <v>17969</v>
      </c>
      <c r="AN24" s="229">
        <v>0</v>
      </c>
      <c r="AO24" s="229">
        <f>AP24-AN24</f>
        <v>0</v>
      </c>
      <c r="AP24" s="229">
        <v>0</v>
      </c>
      <c r="AQ24" s="229">
        <f>AR24-AP24</f>
        <v>0</v>
      </c>
      <c r="AR24" s="229">
        <v>0</v>
      </c>
      <c r="AS24" s="229">
        <f>AU24-AR24</f>
        <v>0</v>
      </c>
      <c r="AT24" s="229">
        <f>AU24-AP24</f>
        <v>0</v>
      </c>
      <c r="AU24" s="229"/>
    </row>
    <row r="25" spans="1:47" s="38" customFormat="1">
      <c r="A25" s="38" t="s">
        <v>647</v>
      </c>
      <c r="B25" s="229">
        <v>14380</v>
      </c>
      <c r="C25" s="229">
        <v>17268</v>
      </c>
      <c r="D25" s="229">
        <v>35665</v>
      </c>
      <c r="E25" s="229">
        <v>27701</v>
      </c>
      <c r="F25" s="229">
        <v>95014</v>
      </c>
      <c r="G25" s="229">
        <v>8488</v>
      </c>
      <c r="H25" s="229">
        <v>13609</v>
      </c>
      <c r="I25" s="229">
        <v>10233</v>
      </c>
      <c r="J25" s="229">
        <v>5883</v>
      </c>
      <c r="K25" s="229">
        <v>38213</v>
      </c>
      <c r="L25" s="229">
        <v>8006</v>
      </c>
      <c r="M25" s="229">
        <v>14889</v>
      </c>
      <c r="N25" s="229">
        <v>18410</v>
      </c>
      <c r="O25" s="229">
        <v>35057</v>
      </c>
      <c r="P25" s="229">
        <v>76362</v>
      </c>
      <c r="Q25" s="229">
        <v>10399</v>
      </c>
      <c r="R25" s="229">
        <v>4826</v>
      </c>
      <c r="S25" s="229">
        <v>8551</v>
      </c>
      <c r="T25" s="229">
        <v>46037</v>
      </c>
      <c r="U25" s="229">
        <v>69813</v>
      </c>
      <c r="V25" s="229">
        <v>8156</v>
      </c>
      <c r="W25" s="229">
        <v>16511</v>
      </c>
      <c r="X25" s="229">
        <v>11062</v>
      </c>
      <c r="Y25" s="229">
        <v>46723</v>
      </c>
      <c r="Z25" s="229">
        <v>82452</v>
      </c>
      <c r="AA25" s="229">
        <v>7212</v>
      </c>
      <c r="AB25" s="229">
        <v>-887</v>
      </c>
      <c r="AC25" s="229">
        <v>8175</v>
      </c>
      <c r="AD25" s="229">
        <v>6709</v>
      </c>
      <c r="AE25" s="229">
        <v>21209</v>
      </c>
      <c r="AF25" s="229">
        <v>6267</v>
      </c>
      <c r="AG25" s="229">
        <f>AH25-AF25</f>
        <v>5829</v>
      </c>
      <c r="AH25" s="229">
        <v>12096</v>
      </c>
      <c r="AI25" s="229">
        <f>AJ25-AH25</f>
        <v>21813</v>
      </c>
      <c r="AJ25" s="229">
        <v>33909</v>
      </c>
      <c r="AK25" s="229">
        <f>AM25-AJ25</f>
        <v>17044</v>
      </c>
      <c r="AL25" s="229">
        <f>AK25+AI25</f>
        <v>38857</v>
      </c>
      <c r="AM25" s="229">
        <v>50953</v>
      </c>
      <c r="AN25" s="229">
        <v>6843</v>
      </c>
      <c r="AO25" s="229">
        <f>AP25-AN25</f>
        <v>4318</v>
      </c>
      <c r="AP25" s="229">
        <v>11161</v>
      </c>
      <c r="AQ25" s="229">
        <f>AR25-AP25</f>
        <v>7984</v>
      </c>
      <c r="AR25" s="229">
        <v>19145</v>
      </c>
      <c r="AS25" s="229">
        <f>AU25-AR25</f>
        <v>26283</v>
      </c>
      <c r="AT25" s="229">
        <f>AU25-AP25</f>
        <v>34267</v>
      </c>
      <c r="AU25" s="229">
        <v>45428</v>
      </c>
    </row>
    <row r="26" spans="1:47" s="64" customFormat="1">
      <c r="A26" s="64" t="s">
        <v>133</v>
      </c>
      <c r="B26" s="231">
        <v>97508</v>
      </c>
      <c r="C26" s="231">
        <v>80613</v>
      </c>
      <c r="D26" s="231">
        <v>114646</v>
      </c>
      <c r="E26" s="231">
        <v>413736</v>
      </c>
      <c r="F26" s="231">
        <v>706503</v>
      </c>
      <c r="G26" s="231">
        <v>76537</v>
      </c>
      <c r="H26" s="231">
        <v>84587</v>
      </c>
      <c r="I26" s="231">
        <v>90754</v>
      </c>
      <c r="J26" s="231">
        <v>79048</v>
      </c>
      <c r="K26" s="231">
        <v>330926</v>
      </c>
      <c r="L26" s="231">
        <v>97452</v>
      </c>
      <c r="M26" s="231">
        <v>299428</v>
      </c>
      <c r="N26" s="231">
        <v>110178</v>
      </c>
      <c r="O26" s="231">
        <v>129807</v>
      </c>
      <c r="P26" s="231">
        <v>636865</v>
      </c>
      <c r="Q26" s="231">
        <f t="shared" ref="Q26:AU26" si="10">SUM(Q4:Q25)</f>
        <v>118679</v>
      </c>
      <c r="R26" s="231">
        <f t="shared" si="10"/>
        <v>85795</v>
      </c>
      <c r="S26" s="231">
        <f t="shared" si="10"/>
        <v>158617</v>
      </c>
      <c r="T26" s="231">
        <f t="shared" si="10"/>
        <v>169635</v>
      </c>
      <c r="U26" s="231">
        <f t="shared" si="10"/>
        <v>532726</v>
      </c>
      <c r="V26" s="231">
        <f t="shared" si="10"/>
        <v>121258</v>
      </c>
      <c r="W26" s="231">
        <f t="shared" si="10"/>
        <v>130066</v>
      </c>
      <c r="X26" s="231">
        <f t="shared" si="10"/>
        <v>148148</v>
      </c>
      <c r="Y26" s="231">
        <f t="shared" si="10"/>
        <v>184747</v>
      </c>
      <c r="Z26" s="231">
        <f t="shared" si="10"/>
        <v>584219</v>
      </c>
      <c r="AA26" s="231">
        <f t="shared" si="10"/>
        <v>144354</v>
      </c>
      <c r="AB26" s="231">
        <f t="shared" si="10"/>
        <v>289216</v>
      </c>
      <c r="AC26" s="231">
        <f t="shared" si="10"/>
        <v>158300</v>
      </c>
      <c r="AD26" s="231">
        <f t="shared" si="10"/>
        <v>255486</v>
      </c>
      <c r="AE26" s="231">
        <f t="shared" si="10"/>
        <v>847356</v>
      </c>
      <c r="AF26" s="231">
        <f t="shared" si="10"/>
        <v>184766</v>
      </c>
      <c r="AG26" s="231">
        <f t="shared" si="10"/>
        <v>203705</v>
      </c>
      <c r="AH26" s="231">
        <f t="shared" si="10"/>
        <v>388471</v>
      </c>
      <c r="AI26" s="231">
        <f t="shared" si="10"/>
        <v>193699</v>
      </c>
      <c r="AJ26" s="231">
        <f t="shared" si="10"/>
        <v>582170</v>
      </c>
      <c r="AK26" s="231">
        <f t="shared" si="10"/>
        <v>268626</v>
      </c>
      <c r="AL26" s="231">
        <f t="shared" si="10"/>
        <v>462325</v>
      </c>
      <c r="AM26" s="231">
        <f t="shared" si="10"/>
        <v>850796</v>
      </c>
      <c r="AN26" s="231">
        <f t="shared" si="10"/>
        <v>134916</v>
      </c>
      <c r="AO26" s="231">
        <f t="shared" si="10"/>
        <v>154380</v>
      </c>
      <c r="AP26" s="231">
        <f t="shared" si="10"/>
        <v>289296</v>
      </c>
      <c r="AQ26" s="231">
        <f t="shared" si="10"/>
        <v>173120</v>
      </c>
      <c r="AR26" s="231">
        <f t="shared" si="10"/>
        <v>462416</v>
      </c>
      <c r="AS26" s="231">
        <f t="shared" si="10"/>
        <v>195966</v>
      </c>
      <c r="AT26" s="231">
        <f t="shared" si="10"/>
        <v>369086</v>
      </c>
      <c r="AU26" s="231">
        <f t="shared" si="10"/>
        <v>658382</v>
      </c>
    </row>
    <row r="28" spans="1:47" ht="23.25">
      <c r="A28" s="177" t="s">
        <v>1142</v>
      </c>
    </row>
    <row r="29" spans="1:47" ht="23.25">
      <c r="A29" s="177" t="s">
        <v>1143</v>
      </c>
    </row>
  </sheetData>
  <mergeCells count="47">
    <mergeCell ref="AS2:AS3"/>
    <mergeCell ref="AT2:AT3"/>
    <mergeCell ref="AU2:AU3"/>
    <mergeCell ref="AR2:AR3"/>
    <mergeCell ref="AQ2:AQ3"/>
    <mergeCell ref="AI2:AI3"/>
    <mergeCell ref="AO2:AO3"/>
    <mergeCell ref="AP2:AP3"/>
    <mergeCell ref="AN2:AN3"/>
    <mergeCell ref="AK2:AK3"/>
    <mergeCell ref="AL2:AL3"/>
    <mergeCell ref="AM2:AM3"/>
    <mergeCell ref="AJ2:AJ3"/>
    <mergeCell ref="AG2:AG3"/>
    <mergeCell ref="AH2:AH3"/>
    <mergeCell ref="AF2:AF3"/>
    <mergeCell ref="AE2:AE3"/>
    <mergeCell ref="AB2:AB3"/>
    <mergeCell ref="AD2:AD3"/>
    <mergeCell ref="A2:A3"/>
    <mergeCell ref="C2:C3"/>
    <mergeCell ref="B2:B3"/>
    <mergeCell ref="K2:K3"/>
    <mergeCell ref="D2:D3"/>
    <mergeCell ref="F2:F3"/>
    <mergeCell ref="E2:E3"/>
    <mergeCell ref="J2:J3"/>
    <mergeCell ref="G2:G3"/>
    <mergeCell ref="H2:H3"/>
    <mergeCell ref="I2:I3"/>
    <mergeCell ref="L2:L3"/>
    <mergeCell ref="M2:M3"/>
    <mergeCell ref="N2:N3"/>
    <mergeCell ref="O2:O3"/>
    <mergeCell ref="U2:U3"/>
    <mergeCell ref="S2:S3"/>
    <mergeCell ref="T2:T3"/>
    <mergeCell ref="W2:W3"/>
    <mergeCell ref="X2:X3"/>
    <mergeCell ref="AC2:AC3"/>
    <mergeCell ref="V2:V3"/>
    <mergeCell ref="P2:P3"/>
    <mergeCell ref="Q2:Q3"/>
    <mergeCell ref="R2:R3"/>
    <mergeCell ref="Y2:Y3"/>
    <mergeCell ref="Z2:Z3"/>
    <mergeCell ref="AA2:AA3"/>
  </mergeCells>
  <hyperlinks>
    <hyperlink ref="A1" location="Index!A1" display="Index" xr:uid="{00000000-0004-0000-1400-000000000000}"/>
  </hyperlinks>
  <pageMargins left="0.511811024" right="0.511811024" top="0.78740157499999996" bottom="0.78740157499999996" header="0.31496062000000002" footer="0.31496062000000002"/>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000050"/>
  </sheetPr>
  <dimension ref="A1:AU15"/>
  <sheetViews>
    <sheetView zoomScaleNormal="100" workbookViewId="0">
      <pane xSplit="1" topLeftCell="AR1" activePane="topRight" state="frozen"/>
      <selection pane="topRight" activeCell="AS16" sqref="AS16"/>
    </sheetView>
  </sheetViews>
  <sheetFormatPr defaultRowHeight="15"/>
  <cols>
    <col min="1" max="1" width="72.42578125" customWidth="1"/>
    <col min="2" max="29" width="13.28515625" customWidth="1"/>
    <col min="30" max="30" width="11.42578125" customWidth="1"/>
    <col min="31" max="36" width="13.28515625" customWidth="1"/>
    <col min="37" max="39" width="13.28515625" style="171" customWidth="1"/>
    <col min="40" max="40" width="13.28515625" customWidth="1"/>
    <col min="41" max="43" width="13.28515625" style="171" customWidth="1"/>
    <col min="44" max="44" width="13.28515625" customWidth="1"/>
    <col min="45" max="47" width="13.28515625" style="171" customWidth="1"/>
  </cols>
  <sheetData>
    <row r="1" spans="1:47" ht="57" customHeight="1">
      <c r="A1" s="145" t="s">
        <v>379</v>
      </c>
      <c r="B1" s="145"/>
      <c r="C1" s="145"/>
      <c r="D1" s="135"/>
      <c r="E1" s="135"/>
      <c r="F1" s="135"/>
      <c r="G1" s="135"/>
      <c r="H1" s="135"/>
      <c r="I1" s="135"/>
      <c r="J1" s="135"/>
      <c r="K1" s="135"/>
      <c r="L1" s="135"/>
      <c r="M1" s="135"/>
      <c r="N1" s="135"/>
      <c r="O1" s="135"/>
      <c r="P1" s="135"/>
      <c r="Q1" s="135"/>
      <c r="R1" s="135"/>
      <c r="S1" s="135"/>
      <c r="T1" s="135"/>
      <c r="U1" s="135"/>
      <c r="V1" s="135"/>
      <c r="W1" s="135"/>
      <c r="X1" s="135"/>
      <c r="Y1" s="135"/>
      <c r="Z1" s="135"/>
      <c r="AA1" s="135"/>
      <c r="AB1" s="135"/>
      <c r="AC1" s="135"/>
    </row>
    <row r="2" spans="1:47" ht="16.5" customHeight="1">
      <c r="A2" s="149" t="s">
        <v>627</v>
      </c>
      <c r="B2" s="208" t="s">
        <v>759</v>
      </c>
      <c r="C2" s="208" t="s">
        <v>758</v>
      </c>
      <c r="D2" s="208" t="s">
        <v>757</v>
      </c>
      <c r="E2" s="208" t="s">
        <v>756</v>
      </c>
      <c r="F2" s="184">
        <v>2017</v>
      </c>
      <c r="G2" s="208" t="s">
        <v>755</v>
      </c>
      <c r="H2" s="208" t="s">
        <v>754</v>
      </c>
      <c r="I2" s="208" t="s">
        <v>753</v>
      </c>
      <c r="J2" s="208" t="s">
        <v>752</v>
      </c>
      <c r="K2" s="184" t="s">
        <v>343</v>
      </c>
      <c r="L2" s="208" t="s">
        <v>751</v>
      </c>
      <c r="M2" s="208" t="s">
        <v>750</v>
      </c>
      <c r="N2" s="208" t="s">
        <v>749</v>
      </c>
      <c r="O2" s="208" t="s">
        <v>748</v>
      </c>
      <c r="P2" s="184" t="s">
        <v>349</v>
      </c>
      <c r="Q2" s="208" t="s">
        <v>747</v>
      </c>
      <c r="R2" s="208" t="s">
        <v>746</v>
      </c>
      <c r="S2" s="208" t="s">
        <v>745</v>
      </c>
      <c r="T2" s="208" t="s">
        <v>744</v>
      </c>
      <c r="U2" s="184" t="s">
        <v>354</v>
      </c>
      <c r="V2" s="208" t="s">
        <v>743</v>
      </c>
      <c r="W2" s="208" t="s">
        <v>742</v>
      </c>
      <c r="X2" s="208" t="s">
        <v>741</v>
      </c>
      <c r="Y2" s="208" t="s">
        <v>740</v>
      </c>
      <c r="Z2" s="184" t="s">
        <v>359</v>
      </c>
      <c r="AA2" s="208" t="s">
        <v>739</v>
      </c>
      <c r="AB2" s="208" t="s">
        <v>628</v>
      </c>
      <c r="AC2" s="208" t="s">
        <v>919</v>
      </c>
      <c r="AD2" s="208" t="s">
        <v>1074</v>
      </c>
      <c r="AE2" s="228">
        <v>2022</v>
      </c>
      <c r="AF2" s="228" t="s">
        <v>1087</v>
      </c>
      <c r="AG2" s="228" t="s">
        <v>1145</v>
      </c>
      <c r="AH2" s="228" t="s">
        <v>1146</v>
      </c>
      <c r="AI2" s="228" t="s">
        <v>1153</v>
      </c>
      <c r="AJ2" s="228" t="s">
        <v>1152</v>
      </c>
      <c r="AK2" s="228" t="s">
        <v>1167</v>
      </c>
      <c r="AL2" s="228" t="s">
        <v>1168</v>
      </c>
      <c r="AM2" s="228">
        <v>2023</v>
      </c>
      <c r="AN2" s="228" t="s">
        <v>1172</v>
      </c>
      <c r="AO2" s="228" t="s">
        <v>1179</v>
      </c>
      <c r="AP2" s="228" t="s">
        <v>1180</v>
      </c>
      <c r="AQ2" s="228" t="s">
        <v>1211</v>
      </c>
      <c r="AR2" s="228" t="s">
        <v>1204</v>
      </c>
      <c r="AS2" s="228" t="s">
        <v>1220</v>
      </c>
      <c r="AT2" s="228" t="s">
        <v>1221</v>
      </c>
      <c r="AU2" s="228">
        <v>2024</v>
      </c>
    </row>
    <row r="3" spans="1:47" s="64" customFormat="1">
      <c r="A3" s="134" t="s">
        <v>630</v>
      </c>
      <c r="B3" s="229">
        <v>348211</v>
      </c>
      <c r="C3" s="229">
        <v>252116</v>
      </c>
      <c r="D3" s="229">
        <v>252199</v>
      </c>
      <c r="E3" s="229">
        <v>259575</v>
      </c>
      <c r="F3" s="229">
        <v>1112101</v>
      </c>
      <c r="G3" s="229">
        <v>268281</v>
      </c>
      <c r="H3" s="229">
        <v>268973</v>
      </c>
      <c r="I3" s="229">
        <v>287211</v>
      </c>
      <c r="J3" s="229">
        <v>367896</v>
      </c>
      <c r="K3" s="229">
        <v>1192361</v>
      </c>
      <c r="L3" s="229">
        <v>275663</v>
      </c>
      <c r="M3" s="229">
        <v>272310</v>
      </c>
      <c r="N3" s="229">
        <v>288052</v>
      </c>
      <c r="O3" s="229">
        <v>289668</v>
      </c>
      <c r="P3" s="229">
        <v>1125693</v>
      </c>
      <c r="Q3" s="229">
        <v>293007</v>
      </c>
      <c r="R3" s="229">
        <v>273716</v>
      </c>
      <c r="S3" s="229">
        <v>295284</v>
      </c>
      <c r="T3" s="229">
        <v>442240</v>
      </c>
      <c r="U3" s="229">
        <v>1304247</v>
      </c>
      <c r="V3" s="229">
        <v>266266</v>
      </c>
      <c r="W3" s="229">
        <v>261895</v>
      </c>
      <c r="X3" s="229">
        <v>287343</v>
      </c>
      <c r="Y3" s="229">
        <v>293770</v>
      </c>
      <c r="Z3" s="229">
        <v>1109274</v>
      </c>
      <c r="AA3" s="229">
        <v>262902</v>
      </c>
      <c r="AB3" s="229">
        <v>282737</v>
      </c>
      <c r="AC3" s="229">
        <v>426361</v>
      </c>
      <c r="AD3" s="229">
        <v>306031</v>
      </c>
      <c r="AE3" s="229">
        <v>1278031</v>
      </c>
      <c r="AF3" s="229">
        <v>298068</v>
      </c>
      <c r="AG3" s="229">
        <f>AH3-AF3</f>
        <v>316550</v>
      </c>
      <c r="AH3" s="229">
        <v>614618</v>
      </c>
      <c r="AI3" s="229">
        <f>AJ3-AH3</f>
        <v>314908</v>
      </c>
      <c r="AJ3" s="229">
        <v>929526</v>
      </c>
      <c r="AK3" s="229">
        <f>AM3-AJ3</f>
        <v>315934</v>
      </c>
      <c r="AL3" s="229">
        <f>AK3+AI3</f>
        <v>630842</v>
      </c>
      <c r="AM3" s="229">
        <v>1245460</v>
      </c>
      <c r="AN3" s="229">
        <v>307543</v>
      </c>
      <c r="AO3" s="229">
        <f>AP3-AN3</f>
        <v>320663</v>
      </c>
      <c r="AP3" s="229">
        <v>628206</v>
      </c>
      <c r="AQ3" s="229">
        <f>AR3-AP3</f>
        <v>334898</v>
      </c>
      <c r="AR3" s="229">
        <v>963104</v>
      </c>
      <c r="AS3" s="229">
        <f>AU3-AR3</f>
        <v>334596</v>
      </c>
      <c r="AT3" s="229">
        <f>AU3-AP3</f>
        <v>669494</v>
      </c>
      <c r="AU3" s="229">
        <v>1297700</v>
      </c>
    </row>
    <row r="4" spans="1:47" s="38" customFormat="1">
      <c r="A4" s="134" t="s">
        <v>631</v>
      </c>
      <c r="B4" s="229">
        <v>85164</v>
      </c>
      <c r="C4" s="229">
        <v>82253</v>
      </c>
      <c r="D4" s="229">
        <v>79889</v>
      </c>
      <c r="E4" s="229">
        <v>79016</v>
      </c>
      <c r="F4" s="229">
        <v>326322</v>
      </c>
      <c r="G4" s="229">
        <v>82149</v>
      </c>
      <c r="H4" s="229">
        <v>82577</v>
      </c>
      <c r="I4" s="229">
        <v>82300</v>
      </c>
      <c r="J4" s="229">
        <v>88159</v>
      </c>
      <c r="K4" s="229">
        <v>335185</v>
      </c>
      <c r="L4" s="229">
        <v>84771</v>
      </c>
      <c r="M4" s="229">
        <v>83688</v>
      </c>
      <c r="N4" s="229">
        <v>84309</v>
      </c>
      <c r="O4" s="229">
        <v>85619</v>
      </c>
      <c r="P4" s="229">
        <v>338387</v>
      </c>
      <c r="Q4" s="229">
        <v>85717</v>
      </c>
      <c r="R4" s="229">
        <v>85500</v>
      </c>
      <c r="S4" s="229">
        <v>84557</v>
      </c>
      <c r="T4" s="229">
        <v>97639</v>
      </c>
      <c r="U4" s="229">
        <v>353413</v>
      </c>
      <c r="V4" s="229">
        <v>82264</v>
      </c>
      <c r="W4" s="229">
        <v>81909</v>
      </c>
      <c r="X4" s="229">
        <v>81152</v>
      </c>
      <c r="Y4" s="229">
        <v>89408</v>
      </c>
      <c r="Z4" s="229">
        <v>334733</v>
      </c>
      <c r="AA4" s="229">
        <v>89690</v>
      </c>
      <c r="AB4" s="229">
        <v>87734</v>
      </c>
      <c r="AC4" s="229">
        <v>105168</v>
      </c>
      <c r="AD4" s="229">
        <v>92682</v>
      </c>
      <c r="AE4" s="229">
        <v>375274</v>
      </c>
      <c r="AF4" s="229">
        <v>94535</v>
      </c>
      <c r="AG4" s="229">
        <f t="shared" ref="AG4:AG7" si="0">AH4-AF4</f>
        <v>102339</v>
      </c>
      <c r="AH4" s="229">
        <v>196874</v>
      </c>
      <c r="AI4" s="229">
        <f t="shared" ref="AI4:AI7" si="1">AJ4-AH4</f>
        <v>107758</v>
      </c>
      <c r="AJ4" s="229">
        <v>304632</v>
      </c>
      <c r="AK4" s="229">
        <f t="shared" ref="AK4:AK7" si="2">AM4-AJ4</f>
        <v>106610</v>
      </c>
      <c r="AL4" s="229">
        <f t="shared" ref="AL4:AL7" si="3">AK4+AI4</f>
        <v>214368</v>
      </c>
      <c r="AM4" s="229">
        <v>411242</v>
      </c>
      <c r="AN4" s="229">
        <v>111836</v>
      </c>
      <c r="AO4" s="229">
        <f t="shared" ref="AO4:AO7" si="4">AP4-AN4</f>
        <v>106947</v>
      </c>
      <c r="AP4" s="229">
        <v>218783</v>
      </c>
      <c r="AQ4" s="229">
        <f t="shared" ref="AQ4:AQ7" si="5">AR4-AP4</f>
        <v>108883</v>
      </c>
      <c r="AR4" s="229">
        <v>327666</v>
      </c>
      <c r="AS4" s="229">
        <f t="shared" ref="AS4:AS7" si="6">AU4-AR4</f>
        <v>106732</v>
      </c>
      <c r="AT4" s="229">
        <f t="shared" ref="AT4:AT7" si="7">AU4-AP4</f>
        <v>215615</v>
      </c>
      <c r="AU4" s="229">
        <v>434398</v>
      </c>
    </row>
    <row r="5" spans="1:47" s="38" customFormat="1">
      <c r="A5" s="134" t="s">
        <v>632</v>
      </c>
      <c r="B5" s="229">
        <v>124952</v>
      </c>
      <c r="C5" s="229">
        <v>123064</v>
      </c>
      <c r="D5" s="229">
        <v>125261</v>
      </c>
      <c r="E5" s="229">
        <v>119852</v>
      </c>
      <c r="F5" s="229">
        <v>493129</v>
      </c>
      <c r="G5" s="229">
        <v>121266</v>
      </c>
      <c r="H5" s="229">
        <v>127144</v>
      </c>
      <c r="I5" s="229">
        <v>132770</v>
      </c>
      <c r="J5" s="229">
        <v>133947</v>
      </c>
      <c r="K5" s="229">
        <v>515127</v>
      </c>
      <c r="L5" s="229">
        <v>129429</v>
      </c>
      <c r="M5" s="229">
        <v>118187</v>
      </c>
      <c r="N5" s="229">
        <v>124147</v>
      </c>
      <c r="O5" s="229">
        <v>120225</v>
      </c>
      <c r="P5" s="229">
        <v>491988</v>
      </c>
      <c r="Q5" s="229">
        <v>121140</v>
      </c>
      <c r="R5" s="229">
        <v>122266</v>
      </c>
      <c r="S5" s="229">
        <v>123619</v>
      </c>
      <c r="T5" s="229">
        <v>117504</v>
      </c>
      <c r="U5" s="229">
        <v>484529</v>
      </c>
      <c r="V5" s="229">
        <v>109651</v>
      </c>
      <c r="W5" s="229">
        <v>109459</v>
      </c>
      <c r="X5" s="229">
        <v>117453</v>
      </c>
      <c r="Y5" s="229">
        <v>122194</v>
      </c>
      <c r="Z5" s="229">
        <v>458757</v>
      </c>
      <c r="AA5" s="229">
        <v>107745</v>
      </c>
      <c r="AB5" s="229">
        <v>125736</v>
      </c>
      <c r="AC5" s="229">
        <v>131557</v>
      </c>
      <c r="AD5" s="229">
        <v>132984</v>
      </c>
      <c r="AE5" s="229">
        <v>498022</v>
      </c>
      <c r="AF5" s="229">
        <v>125590</v>
      </c>
      <c r="AG5" s="229">
        <f t="shared" si="0"/>
        <v>129795</v>
      </c>
      <c r="AH5" s="229">
        <v>255385</v>
      </c>
      <c r="AI5" s="229">
        <f t="shared" si="1"/>
        <v>129567</v>
      </c>
      <c r="AJ5" s="229">
        <v>384952</v>
      </c>
      <c r="AK5" s="229">
        <f t="shared" si="2"/>
        <v>134512</v>
      </c>
      <c r="AL5" s="229">
        <f t="shared" si="3"/>
        <v>264079</v>
      </c>
      <c r="AM5" s="229">
        <v>519464</v>
      </c>
      <c r="AN5" s="229">
        <v>126120</v>
      </c>
      <c r="AO5" s="229">
        <f t="shared" si="4"/>
        <v>138896</v>
      </c>
      <c r="AP5" s="229">
        <v>265016</v>
      </c>
      <c r="AQ5" s="229">
        <f t="shared" si="5"/>
        <v>144366</v>
      </c>
      <c r="AR5" s="229">
        <v>409382</v>
      </c>
      <c r="AS5" s="229">
        <f t="shared" si="6"/>
        <v>147008</v>
      </c>
      <c r="AT5" s="229">
        <f t="shared" si="7"/>
        <v>291374</v>
      </c>
      <c r="AU5" s="229">
        <v>556390</v>
      </c>
    </row>
    <row r="6" spans="1:47" s="38" customFormat="1">
      <c r="A6" s="134" t="s">
        <v>633</v>
      </c>
      <c r="B6" s="229">
        <v>1706</v>
      </c>
      <c r="C6" s="229">
        <v>2095</v>
      </c>
      <c r="D6" s="229">
        <v>4436</v>
      </c>
      <c r="E6" s="229">
        <v>2327</v>
      </c>
      <c r="F6" s="229">
        <v>10564</v>
      </c>
      <c r="G6" s="229">
        <v>3166</v>
      </c>
      <c r="H6" s="229">
        <v>3739</v>
      </c>
      <c r="I6" s="229">
        <v>2879</v>
      </c>
      <c r="J6" s="229">
        <v>2944</v>
      </c>
      <c r="K6" s="229">
        <v>12728</v>
      </c>
      <c r="L6" s="229">
        <v>4200</v>
      </c>
      <c r="M6" s="229">
        <v>4116</v>
      </c>
      <c r="N6" s="229">
        <v>5779</v>
      </c>
      <c r="O6" s="229">
        <v>4356</v>
      </c>
      <c r="P6" s="229">
        <v>18451</v>
      </c>
      <c r="Q6" s="229">
        <v>5236</v>
      </c>
      <c r="R6" s="229">
        <v>-1604</v>
      </c>
      <c r="S6" s="229">
        <v>423</v>
      </c>
      <c r="T6" s="229">
        <v>568</v>
      </c>
      <c r="U6" s="229">
        <v>4623</v>
      </c>
      <c r="V6" s="229">
        <v>828</v>
      </c>
      <c r="W6" s="229">
        <v>643</v>
      </c>
      <c r="X6" s="229">
        <v>1210</v>
      </c>
      <c r="Y6" s="229">
        <v>1136</v>
      </c>
      <c r="Z6" s="229">
        <v>3817</v>
      </c>
      <c r="AA6" s="229">
        <v>496</v>
      </c>
      <c r="AB6" s="229">
        <v>706</v>
      </c>
      <c r="AC6" s="229">
        <v>1588</v>
      </c>
      <c r="AD6" s="229">
        <v>1662</v>
      </c>
      <c r="AE6" s="229">
        <v>4452</v>
      </c>
      <c r="AF6" s="229">
        <v>681</v>
      </c>
      <c r="AG6" s="229">
        <f t="shared" si="0"/>
        <v>1370</v>
      </c>
      <c r="AH6" s="229">
        <v>2051</v>
      </c>
      <c r="AI6" s="229">
        <f t="shared" si="1"/>
        <v>1910</v>
      </c>
      <c r="AJ6" s="229">
        <v>3961</v>
      </c>
      <c r="AK6" s="229">
        <f t="shared" si="2"/>
        <v>1302</v>
      </c>
      <c r="AL6" s="229">
        <f t="shared" si="3"/>
        <v>3212</v>
      </c>
      <c r="AM6" s="229">
        <v>5263</v>
      </c>
      <c r="AN6" s="229">
        <v>1435</v>
      </c>
      <c r="AO6" s="229">
        <f t="shared" si="4"/>
        <v>1491</v>
      </c>
      <c r="AP6" s="229">
        <v>2926</v>
      </c>
      <c r="AQ6" s="229">
        <f t="shared" si="5"/>
        <v>913</v>
      </c>
      <c r="AR6" s="229">
        <v>3839</v>
      </c>
      <c r="AS6" s="229">
        <f t="shared" si="6"/>
        <v>2468</v>
      </c>
      <c r="AT6" s="229">
        <f t="shared" si="7"/>
        <v>3381</v>
      </c>
      <c r="AU6" s="229">
        <v>6307</v>
      </c>
    </row>
    <row r="7" spans="1:47" s="64" customFormat="1">
      <c r="A7" s="133" t="s">
        <v>133</v>
      </c>
      <c r="B7" s="231">
        <v>560033</v>
      </c>
      <c r="C7" s="231">
        <v>459528</v>
      </c>
      <c r="D7" s="231">
        <v>461785</v>
      </c>
      <c r="E7" s="231">
        <v>460770</v>
      </c>
      <c r="F7" s="231">
        <v>1942116</v>
      </c>
      <c r="G7" s="231">
        <v>474862</v>
      </c>
      <c r="H7" s="231">
        <v>482433</v>
      </c>
      <c r="I7" s="231">
        <v>505160</v>
      </c>
      <c r="J7" s="231">
        <v>592946</v>
      </c>
      <c r="K7" s="231">
        <v>2055401</v>
      </c>
      <c r="L7" s="231">
        <v>494063</v>
      </c>
      <c r="M7" s="231">
        <v>478301</v>
      </c>
      <c r="N7" s="231">
        <v>502287</v>
      </c>
      <c r="O7" s="231">
        <v>499868</v>
      </c>
      <c r="P7" s="231">
        <v>1974519</v>
      </c>
      <c r="Q7" s="231">
        <v>505100</v>
      </c>
      <c r="R7" s="231">
        <v>479878</v>
      </c>
      <c r="S7" s="231">
        <v>503883</v>
      </c>
      <c r="T7" s="231">
        <v>657951</v>
      </c>
      <c r="U7" s="231">
        <v>2146812</v>
      </c>
      <c r="V7" s="231">
        <v>459009</v>
      </c>
      <c r="W7" s="231">
        <v>453906</v>
      </c>
      <c r="X7" s="231">
        <v>487158</v>
      </c>
      <c r="Y7" s="231">
        <v>506508</v>
      </c>
      <c r="Z7" s="231">
        <v>1906581</v>
      </c>
      <c r="AA7" s="231">
        <v>460833</v>
      </c>
      <c r="AB7" s="231">
        <v>496913</v>
      </c>
      <c r="AC7" s="231">
        <v>664674</v>
      </c>
      <c r="AD7" s="231">
        <v>533359</v>
      </c>
      <c r="AE7" s="231">
        <v>2155779</v>
      </c>
      <c r="AF7" s="231">
        <v>518874</v>
      </c>
      <c r="AG7" s="231">
        <f t="shared" si="0"/>
        <v>550054</v>
      </c>
      <c r="AH7" s="231">
        <v>1068928</v>
      </c>
      <c r="AI7" s="231">
        <f t="shared" si="1"/>
        <v>554143</v>
      </c>
      <c r="AJ7" s="231">
        <v>1623071</v>
      </c>
      <c r="AK7" s="231">
        <f t="shared" si="2"/>
        <v>558358</v>
      </c>
      <c r="AL7" s="231">
        <f t="shared" si="3"/>
        <v>1112501</v>
      </c>
      <c r="AM7" s="231">
        <v>2181429</v>
      </c>
      <c r="AN7" s="231">
        <v>546934</v>
      </c>
      <c r="AO7" s="231">
        <f t="shared" si="4"/>
        <v>567997</v>
      </c>
      <c r="AP7" s="231">
        <v>1114931</v>
      </c>
      <c r="AQ7" s="231">
        <f t="shared" si="5"/>
        <v>589060</v>
      </c>
      <c r="AR7" s="231">
        <v>1703991</v>
      </c>
      <c r="AS7" s="231">
        <f t="shared" si="6"/>
        <v>590804</v>
      </c>
      <c r="AT7" s="231">
        <f t="shared" si="7"/>
        <v>1179864</v>
      </c>
      <c r="AU7" s="231">
        <v>2294795</v>
      </c>
    </row>
    <row r="8" spans="1:47" s="38" customFormat="1">
      <c r="A8" s="134"/>
      <c r="B8" s="134"/>
      <c r="C8" s="36"/>
      <c r="D8" s="36"/>
      <c r="E8" s="36"/>
      <c r="F8" s="36"/>
      <c r="G8" s="36"/>
      <c r="H8" s="36"/>
      <c r="I8" s="36"/>
      <c r="J8" s="36"/>
      <c r="K8" s="36"/>
      <c r="L8" s="36"/>
      <c r="M8" s="36"/>
      <c r="N8" s="36"/>
      <c r="O8" s="36"/>
      <c r="P8" s="36"/>
      <c r="Q8" s="36"/>
      <c r="R8" s="36"/>
      <c r="S8" s="36"/>
      <c r="T8" s="36"/>
      <c r="U8" s="36"/>
      <c r="V8" s="36"/>
      <c r="W8" s="36"/>
      <c r="X8" s="36"/>
      <c r="Y8" s="36"/>
      <c r="Z8" s="36"/>
      <c r="AA8" s="36"/>
      <c r="AB8" s="36"/>
      <c r="AC8" s="36"/>
      <c r="AK8" s="171"/>
      <c r="AL8" s="171"/>
      <c r="AM8" s="171"/>
      <c r="AO8" s="171"/>
      <c r="AP8" s="171"/>
      <c r="AQ8" s="171"/>
      <c r="AS8" s="171"/>
      <c r="AT8" s="171"/>
      <c r="AU8" s="171"/>
    </row>
    <row r="9" spans="1:47" s="64" customFormat="1">
      <c r="A9" s="133"/>
      <c r="B9" s="133"/>
      <c r="C9" s="36"/>
      <c r="D9" s="33"/>
      <c r="E9" s="33"/>
      <c r="F9" s="33"/>
      <c r="G9" s="33"/>
      <c r="H9" s="33"/>
      <c r="I9" s="33"/>
      <c r="J9" s="33"/>
      <c r="K9" s="33"/>
      <c r="L9" s="33"/>
      <c r="M9" s="33"/>
      <c r="N9" s="33"/>
      <c r="O9" s="33"/>
      <c r="P9" s="33"/>
      <c r="Q9" s="33"/>
      <c r="R9" s="33"/>
      <c r="S9" s="33"/>
      <c r="T9" s="33"/>
      <c r="U9" s="33"/>
      <c r="V9" s="33"/>
      <c r="W9" s="33"/>
      <c r="X9" s="33"/>
      <c r="Y9" s="33"/>
      <c r="Z9" s="33"/>
      <c r="AA9" s="33"/>
      <c r="AB9" s="33"/>
      <c r="AC9" s="33"/>
      <c r="AK9" s="174"/>
      <c r="AL9" s="174"/>
      <c r="AM9" s="174"/>
      <c r="AO9" s="174"/>
      <c r="AP9" s="174"/>
      <c r="AQ9" s="174"/>
      <c r="AS9" s="174"/>
      <c r="AT9" s="174"/>
      <c r="AU9" s="174"/>
    </row>
    <row r="10" spans="1:47" s="64" customFormat="1">
      <c r="C10" s="36"/>
      <c r="D10" s="33"/>
      <c r="E10" s="33"/>
      <c r="F10" s="33"/>
      <c r="G10" s="33"/>
      <c r="H10" s="33"/>
      <c r="I10" s="33"/>
      <c r="J10" s="33"/>
      <c r="K10" s="33"/>
      <c r="L10" s="33"/>
      <c r="M10" s="33"/>
      <c r="N10" s="33"/>
      <c r="O10" s="33"/>
      <c r="P10" s="33"/>
      <c r="Q10" s="33"/>
      <c r="R10" s="33"/>
      <c r="S10" s="33"/>
      <c r="T10" s="33"/>
      <c r="U10" s="33"/>
      <c r="V10" s="33"/>
      <c r="W10" s="33"/>
      <c r="X10" s="33"/>
      <c r="Y10" s="33"/>
      <c r="Z10" s="33"/>
      <c r="AA10" s="33"/>
      <c r="AB10" s="33"/>
      <c r="AC10" s="33"/>
      <c r="AK10" s="174"/>
      <c r="AL10" s="174"/>
      <c r="AM10" s="174"/>
      <c r="AO10" s="174"/>
      <c r="AP10" s="174"/>
      <c r="AQ10" s="174"/>
      <c r="AS10" s="174"/>
      <c r="AT10" s="174"/>
      <c r="AU10" s="174"/>
    </row>
    <row r="11" spans="1:47">
      <c r="C11" s="157"/>
      <c r="D11" s="36"/>
      <c r="E11" s="36"/>
      <c r="F11" s="36"/>
      <c r="G11" s="36"/>
      <c r="H11" s="36"/>
      <c r="I11" s="36"/>
      <c r="J11" s="36"/>
      <c r="K11" s="36"/>
      <c r="L11" s="36"/>
      <c r="M11" s="36"/>
      <c r="N11" s="36"/>
      <c r="O11" s="36"/>
      <c r="P11" s="36"/>
      <c r="Q11" s="36"/>
      <c r="R11" s="36"/>
      <c r="S11" s="36"/>
      <c r="T11" s="36"/>
      <c r="U11" s="36"/>
      <c r="V11" s="36"/>
      <c r="W11" s="36"/>
      <c r="X11" s="36"/>
      <c r="Y11" s="36"/>
      <c r="Z11" s="36"/>
      <c r="AA11" s="36"/>
      <c r="AB11" s="36"/>
      <c r="AC11" s="36"/>
    </row>
    <row r="12" spans="1:47" s="64" customFormat="1">
      <c r="D12" s="33"/>
      <c r="E12" s="33"/>
      <c r="F12" s="33"/>
      <c r="G12" s="33"/>
      <c r="H12" s="33"/>
      <c r="I12" s="33"/>
      <c r="J12" s="33"/>
      <c r="K12" s="33"/>
      <c r="L12" s="33"/>
      <c r="M12" s="33"/>
      <c r="N12" s="33"/>
      <c r="O12" s="33"/>
      <c r="P12" s="33"/>
      <c r="Q12" s="33"/>
      <c r="R12" s="33"/>
      <c r="S12" s="33"/>
      <c r="T12" s="33"/>
      <c r="U12" s="33"/>
      <c r="V12" s="33"/>
      <c r="W12" s="33"/>
      <c r="X12" s="33"/>
      <c r="Y12" s="33"/>
      <c r="Z12" s="33"/>
      <c r="AA12" s="33"/>
      <c r="AB12" s="33"/>
      <c r="AC12" s="33"/>
      <c r="AK12" s="174"/>
      <c r="AL12" s="174"/>
      <c r="AM12" s="174"/>
      <c r="AO12" s="174"/>
      <c r="AP12" s="174"/>
      <c r="AQ12" s="174"/>
      <c r="AS12" s="174"/>
      <c r="AT12" s="174"/>
      <c r="AU12" s="174"/>
    </row>
    <row r="13" spans="1:47" s="64" customFormat="1">
      <c r="D13" s="33"/>
      <c r="E13" s="33"/>
      <c r="F13" s="33"/>
      <c r="G13" s="33"/>
      <c r="H13" s="33"/>
      <c r="I13" s="33"/>
      <c r="J13" s="33"/>
      <c r="K13" s="33"/>
      <c r="L13" s="33"/>
      <c r="M13" s="33"/>
      <c r="N13" s="33"/>
      <c r="O13" s="33"/>
      <c r="P13" s="33"/>
      <c r="Q13" s="33"/>
      <c r="R13" s="33"/>
      <c r="S13" s="33"/>
      <c r="T13" s="33"/>
      <c r="U13" s="33"/>
      <c r="V13" s="33"/>
      <c r="W13" s="33"/>
      <c r="X13" s="33"/>
      <c r="Y13" s="33"/>
      <c r="Z13" s="33"/>
      <c r="AA13" s="33"/>
      <c r="AB13" s="33"/>
      <c r="AC13" s="33"/>
      <c r="AK13" s="174"/>
      <c r="AL13" s="174"/>
      <c r="AM13" s="174"/>
      <c r="AO13" s="174"/>
      <c r="AP13" s="174"/>
      <c r="AQ13" s="174"/>
      <c r="AS13" s="174"/>
      <c r="AT13" s="174"/>
      <c r="AU13" s="174"/>
    </row>
    <row r="14" spans="1:47">
      <c r="D14" s="36"/>
      <c r="E14" s="36"/>
      <c r="F14" s="36"/>
      <c r="G14" s="36"/>
      <c r="H14" s="36"/>
      <c r="I14" s="36"/>
      <c r="J14" s="36"/>
      <c r="K14" s="36"/>
      <c r="L14" s="36"/>
      <c r="M14" s="36"/>
      <c r="N14" s="36"/>
      <c r="O14" s="36"/>
      <c r="P14" s="36"/>
      <c r="Q14" s="36"/>
      <c r="R14" s="36"/>
      <c r="S14" s="36"/>
      <c r="T14" s="36"/>
      <c r="U14" s="36"/>
      <c r="V14" s="36"/>
      <c r="W14" s="36"/>
      <c r="X14" s="36"/>
      <c r="Y14" s="36"/>
      <c r="Z14" s="36"/>
      <c r="AA14" s="36"/>
      <c r="AB14" s="36"/>
      <c r="AC14" s="36"/>
    </row>
    <row r="15" spans="1:47" s="64" customFormat="1">
      <c r="D15" s="33"/>
      <c r="E15" s="33"/>
      <c r="F15" s="33"/>
      <c r="G15" s="33"/>
      <c r="H15" s="33"/>
      <c r="I15" s="33"/>
      <c r="J15" s="33"/>
      <c r="K15" s="33"/>
      <c r="L15" s="33"/>
      <c r="M15" s="33"/>
      <c r="N15" s="33"/>
      <c r="O15" s="33"/>
      <c r="P15" s="33"/>
      <c r="Q15" s="33"/>
      <c r="R15" s="33"/>
      <c r="S15" s="33"/>
      <c r="T15" s="33"/>
      <c r="U15" s="33"/>
      <c r="V15" s="33"/>
      <c r="W15" s="33"/>
      <c r="X15" s="33"/>
      <c r="Y15" s="33"/>
      <c r="Z15" s="33"/>
      <c r="AA15" s="33"/>
      <c r="AB15" s="33"/>
      <c r="AC15" s="33"/>
      <c r="AK15" s="174"/>
      <c r="AL15" s="174"/>
      <c r="AM15" s="174"/>
      <c r="AO15" s="174"/>
      <c r="AP15" s="174"/>
      <c r="AQ15" s="174"/>
      <c r="AS15" s="174"/>
      <c r="AT15" s="174"/>
      <c r="AU15" s="174"/>
    </row>
  </sheetData>
  <phoneticPr fontId="38" type="noConversion"/>
  <hyperlinks>
    <hyperlink ref="A1" location="Index!A1" display="Index" xr:uid="{00000000-0004-0000-1500-000000000000}"/>
  </hyperlinks>
  <pageMargins left="0.511811024" right="0.511811024" top="0.78740157499999996" bottom="0.78740157499999996" header="0.31496062000000002" footer="0.31496062000000002"/>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000050"/>
  </sheetPr>
  <dimension ref="A1:AU17"/>
  <sheetViews>
    <sheetView zoomScaleNormal="100" workbookViewId="0">
      <pane xSplit="1" topLeftCell="AS1" activePane="topRight" state="frozen"/>
      <selection pane="topRight" activeCell="AT4" sqref="AT4"/>
    </sheetView>
  </sheetViews>
  <sheetFormatPr defaultRowHeight="15"/>
  <cols>
    <col min="1" max="1" width="72.42578125" customWidth="1"/>
    <col min="2" max="36" width="13.28515625" customWidth="1"/>
    <col min="37" max="39" width="13.28515625" style="171" customWidth="1"/>
    <col min="40" max="40" width="13.28515625" customWidth="1"/>
    <col min="41" max="43" width="13.28515625" style="171" customWidth="1"/>
    <col min="44" max="44" width="13.28515625" customWidth="1"/>
    <col min="45" max="47" width="13.28515625" style="171" customWidth="1"/>
  </cols>
  <sheetData>
    <row r="1" spans="1:47" ht="57" customHeight="1">
      <c r="A1" s="145" t="s">
        <v>379</v>
      </c>
      <c r="B1" s="145"/>
      <c r="C1" s="145"/>
      <c r="D1" s="135"/>
      <c r="E1" s="135"/>
      <c r="F1" s="135"/>
      <c r="G1" s="135"/>
      <c r="H1" s="135"/>
      <c r="I1" s="135"/>
      <c r="J1" s="135"/>
      <c r="K1" s="135"/>
      <c r="L1" s="135"/>
      <c r="M1" s="135"/>
      <c r="N1" s="135"/>
      <c r="O1" s="135"/>
      <c r="P1" s="135"/>
      <c r="Q1" s="135"/>
      <c r="R1" s="135"/>
      <c r="S1" s="135"/>
      <c r="T1" s="135"/>
      <c r="U1" s="135"/>
      <c r="V1" s="135"/>
      <c r="W1" s="135"/>
      <c r="X1" s="135"/>
      <c r="Y1" s="135"/>
      <c r="Z1" s="135"/>
      <c r="AA1" s="135"/>
      <c r="AB1" s="135"/>
      <c r="AC1" s="135"/>
    </row>
    <row r="2" spans="1:47" ht="16.5" customHeight="1">
      <c r="A2" s="375" t="s">
        <v>634</v>
      </c>
      <c r="B2" s="384" t="s">
        <v>759</v>
      </c>
      <c r="C2" s="384" t="s">
        <v>758</v>
      </c>
      <c r="D2" s="384" t="s">
        <v>757</v>
      </c>
      <c r="E2" s="384" t="s">
        <v>756</v>
      </c>
      <c r="F2" s="389" t="s">
        <v>378</v>
      </c>
      <c r="G2" s="384" t="s">
        <v>755</v>
      </c>
      <c r="H2" s="384" t="s">
        <v>754</v>
      </c>
      <c r="I2" s="384" t="s">
        <v>753</v>
      </c>
      <c r="J2" s="384" t="s">
        <v>752</v>
      </c>
      <c r="K2" s="389" t="s">
        <v>343</v>
      </c>
      <c r="L2" s="384" t="s">
        <v>751</v>
      </c>
      <c r="M2" s="384" t="s">
        <v>750</v>
      </c>
      <c r="N2" s="384" t="s">
        <v>749</v>
      </c>
      <c r="O2" s="384" t="s">
        <v>748</v>
      </c>
      <c r="P2" s="389" t="s">
        <v>349</v>
      </c>
      <c r="Q2" s="389" t="s">
        <v>747</v>
      </c>
      <c r="R2" s="384" t="s">
        <v>746</v>
      </c>
      <c r="S2" s="384" t="s">
        <v>745</v>
      </c>
      <c r="T2" s="384" t="s">
        <v>744</v>
      </c>
      <c r="U2" s="384" t="s">
        <v>354</v>
      </c>
      <c r="V2" s="384" t="s">
        <v>743</v>
      </c>
      <c r="W2" s="384" t="s">
        <v>742</v>
      </c>
      <c r="X2" s="384" t="s">
        <v>741</v>
      </c>
      <c r="Y2" s="384" t="s">
        <v>740</v>
      </c>
      <c r="Z2" s="389" t="s">
        <v>359</v>
      </c>
      <c r="AA2" s="389" t="s">
        <v>739</v>
      </c>
      <c r="AB2" s="389" t="s">
        <v>628</v>
      </c>
      <c r="AC2" s="389" t="s">
        <v>919</v>
      </c>
      <c r="AD2" s="389" t="s">
        <v>1074</v>
      </c>
      <c r="AE2" s="389" t="s">
        <v>1062</v>
      </c>
      <c r="AF2" s="389" t="s">
        <v>1087</v>
      </c>
      <c r="AG2" s="389" t="s">
        <v>1145</v>
      </c>
      <c r="AH2" s="389" t="s">
        <v>1146</v>
      </c>
      <c r="AI2" s="384" t="s">
        <v>1153</v>
      </c>
      <c r="AJ2" s="389" t="s">
        <v>1152</v>
      </c>
      <c r="AK2" s="389" t="s">
        <v>1167</v>
      </c>
      <c r="AL2" s="389" t="s">
        <v>1168</v>
      </c>
      <c r="AM2" s="389" t="s">
        <v>1166</v>
      </c>
      <c r="AN2" s="389" t="s">
        <v>1177</v>
      </c>
      <c r="AO2" s="389" t="s">
        <v>1179</v>
      </c>
      <c r="AP2" s="389" t="s">
        <v>1180</v>
      </c>
      <c r="AQ2" s="389" t="s">
        <v>1211</v>
      </c>
      <c r="AR2" s="389" t="s">
        <v>1204</v>
      </c>
      <c r="AS2" s="389" t="s">
        <v>1220</v>
      </c>
      <c r="AT2" s="389" t="s">
        <v>1221</v>
      </c>
      <c r="AU2" s="389" t="s">
        <v>1214</v>
      </c>
    </row>
    <row r="3" spans="1:47" ht="16.5" customHeight="1">
      <c r="A3" s="375"/>
      <c r="B3" s="384"/>
      <c r="C3" s="384"/>
      <c r="D3" s="384"/>
      <c r="E3" s="384"/>
      <c r="F3" s="389"/>
      <c r="G3" s="384"/>
      <c r="H3" s="384"/>
      <c r="I3" s="384"/>
      <c r="J3" s="384"/>
      <c r="K3" s="389"/>
      <c r="L3" s="384"/>
      <c r="M3" s="384"/>
      <c r="N3" s="384"/>
      <c r="O3" s="384"/>
      <c r="P3" s="389"/>
      <c r="Q3" s="389"/>
      <c r="R3" s="384"/>
      <c r="S3" s="384"/>
      <c r="T3" s="384"/>
      <c r="U3" s="384"/>
      <c r="V3" s="384"/>
      <c r="W3" s="384"/>
      <c r="X3" s="384"/>
      <c r="Y3" s="384"/>
      <c r="Z3" s="389"/>
      <c r="AA3" s="389"/>
      <c r="AB3" s="389"/>
      <c r="AC3" s="389"/>
      <c r="AD3" s="389"/>
      <c r="AE3" s="389"/>
      <c r="AF3" s="389"/>
      <c r="AG3" s="389"/>
      <c r="AH3" s="389"/>
      <c r="AI3" s="384"/>
      <c r="AJ3" s="389"/>
      <c r="AK3" s="389"/>
      <c r="AL3" s="389"/>
      <c r="AM3" s="389"/>
      <c r="AN3" s="389"/>
      <c r="AO3" s="389"/>
      <c r="AP3" s="389"/>
      <c r="AQ3" s="389"/>
      <c r="AR3" s="389"/>
      <c r="AS3" s="389"/>
      <c r="AT3" s="389"/>
      <c r="AU3" s="389"/>
    </row>
    <row r="4" spans="1:47" s="64" customFormat="1">
      <c r="A4" s="134" t="s">
        <v>635</v>
      </c>
      <c r="B4" s="229">
        <v>13627</v>
      </c>
      <c r="C4" s="229">
        <v>18397</v>
      </c>
      <c r="D4" s="229">
        <v>14940</v>
      </c>
      <c r="E4" s="229">
        <v>15757</v>
      </c>
      <c r="F4" s="229">
        <v>62721</v>
      </c>
      <c r="G4" s="229">
        <v>18643</v>
      </c>
      <c r="H4" s="229">
        <v>13035</v>
      </c>
      <c r="I4" s="229">
        <v>13301</v>
      </c>
      <c r="J4" s="229">
        <v>21031</v>
      </c>
      <c r="K4" s="229">
        <v>66010</v>
      </c>
      <c r="L4" s="229">
        <v>18558</v>
      </c>
      <c r="M4" s="229">
        <v>15386</v>
      </c>
      <c r="N4" s="229">
        <v>15687</v>
      </c>
      <c r="O4" s="229">
        <v>15264</v>
      </c>
      <c r="P4" s="229">
        <v>64895</v>
      </c>
      <c r="Q4" s="229">
        <v>17504</v>
      </c>
      <c r="R4" s="229">
        <v>16050</v>
      </c>
      <c r="S4" s="229">
        <v>15726</v>
      </c>
      <c r="T4" s="229">
        <v>14048</v>
      </c>
      <c r="U4" s="229">
        <v>63328</v>
      </c>
      <c r="V4" s="229">
        <v>13513</v>
      </c>
      <c r="W4" s="229">
        <v>17252</v>
      </c>
      <c r="X4" s="229">
        <v>10893</v>
      </c>
      <c r="Y4" s="229">
        <v>11586</v>
      </c>
      <c r="Z4" s="229">
        <v>53244</v>
      </c>
      <c r="AA4" s="229">
        <v>14976</v>
      </c>
      <c r="AB4" s="229">
        <v>13920</v>
      </c>
      <c r="AC4" s="229">
        <v>11129</v>
      </c>
      <c r="AD4" s="229">
        <v>11034</v>
      </c>
      <c r="AE4" s="229">
        <v>51059</v>
      </c>
      <c r="AF4" s="229">
        <v>12154</v>
      </c>
      <c r="AG4" s="229">
        <f>AH4-AF4</f>
        <v>15185</v>
      </c>
      <c r="AH4" s="229">
        <v>27339</v>
      </c>
      <c r="AI4" s="229">
        <f>AJ4-AH4</f>
        <v>9727</v>
      </c>
      <c r="AJ4" s="229">
        <v>37066</v>
      </c>
      <c r="AK4" s="229">
        <f>AM4-AJ4</f>
        <v>13401</v>
      </c>
      <c r="AL4" s="229">
        <f>AK4+AI4</f>
        <v>23128</v>
      </c>
      <c r="AM4" s="229">
        <v>50467</v>
      </c>
      <c r="AN4" s="229">
        <v>13320</v>
      </c>
      <c r="AO4" s="229">
        <f>AP4-AN4</f>
        <v>13757</v>
      </c>
      <c r="AP4" s="229">
        <v>27077</v>
      </c>
      <c r="AQ4" s="229">
        <f>AR4-AP4</f>
        <v>16260</v>
      </c>
      <c r="AR4" s="229">
        <v>43337</v>
      </c>
      <c r="AS4" s="229">
        <f>AU4-AR4</f>
        <v>15041</v>
      </c>
      <c r="AT4" s="229">
        <f>AU4-AP4</f>
        <v>31301</v>
      </c>
      <c r="AU4" s="229">
        <v>58378</v>
      </c>
    </row>
    <row r="5" spans="1:47" s="38" customFormat="1">
      <c r="A5" s="134" t="s">
        <v>636</v>
      </c>
      <c r="B5" s="229">
        <v>34707</v>
      </c>
      <c r="C5" s="229">
        <v>34609</v>
      </c>
      <c r="D5" s="229">
        <v>35930</v>
      </c>
      <c r="E5" s="229">
        <v>32906</v>
      </c>
      <c r="F5" s="229">
        <v>138152</v>
      </c>
      <c r="G5" s="229">
        <v>30338</v>
      </c>
      <c r="H5" s="229">
        <v>36459</v>
      </c>
      <c r="I5" s="229">
        <v>34828</v>
      </c>
      <c r="J5" s="229">
        <v>31748</v>
      </c>
      <c r="K5" s="229">
        <v>133373</v>
      </c>
      <c r="L5" s="229">
        <v>33168</v>
      </c>
      <c r="M5" s="229">
        <v>35880</v>
      </c>
      <c r="N5" s="229">
        <v>31504</v>
      </c>
      <c r="O5" s="229">
        <v>36556</v>
      </c>
      <c r="P5" s="229">
        <v>137108</v>
      </c>
      <c r="Q5" s="229">
        <v>30023</v>
      </c>
      <c r="R5" s="229">
        <v>34659</v>
      </c>
      <c r="S5" s="229">
        <v>31436</v>
      </c>
      <c r="T5" s="229">
        <v>30725</v>
      </c>
      <c r="U5" s="229">
        <v>126843</v>
      </c>
      <c r="V5" s="229">
        <v>30990</v>
      </c>
      <c r="W5" s="229">
        <v>35156</v>
      </c>
      <c r="X5" s="229">
        <v>38896</v>
      </c>
      <c r="Y5" s="229">
        <v>36124</v>
      </c>
      <c r="Z5" s="229">
        <v>141166</v>
      </c>
      <c r="AA5" s="229">
        <v>39675</v>
      </c>
      <c r="AB5" s="229">
        <v>35390</v>
      </c>
      <c r="AC5" s="229">
        <v>43208</v>
      </c>
      <c r="AD5" s="229">
        <v>39101</v>
      </c>
      <c r="AE5" s="229">
        <v>157374</v>
      </c>
      <c r="AF5" s="229">
        <v>40590</v>
      </c>
      <c r="AG5" s="229">
        <f t="shared" ref="AG5:AG17" si="0">AH5-AF5</f>
        <v>37613</v>
      </c>
      <c r="AH5" s="229">
        <v>78203</v>
      </c>
      <c r="AI5" s="229">
        <f t="shared" ref="AI5:AI17" si="1">AJ5-AH5</f>
        <v>49709</v>
      </c>
      <c r="AJ5" s="229">
        <v>127912</v>
      </c>
      <c r="AK5" s="229">
        <f t="shared" ref="AK5:AK17" si="2">AM5-AJ5</f>
        <v>49295</v>
      </c>
      <c r="AL5" s="229">
        <f t="shared" ref="AL5:AL17" si="3">AK5+AI5</f>
        <v>99004</v>
      </c>
      <c r="AM5" s="229">
        <v>177207</v>
      </c>
      <c r="AN5" s="229">
        <v>57938</v>
      </c>
      <c r="AO5" s="229">
        <f t="shared" ref="AO5:AO17" si="4">AP5-AN5</f>
        <v>75534</v>
      </c>
      <c r="AP5" s="229">
        <v>133472</v>
      </c>
      <c r="AQ5" s="229">
        <f t="shared" ref="AQ5:AQ17" si="5">AR5-AP5</f>
        <v>59906</v>
      </c>
      <c r="AR5" s="229">
        <v>193378</v>
      </c>
      <c r="AS5" s="229">
        <f t="shared" ref="AS5:AS17" si="6">AU5-AR5</f>
        <v>61922</v>
      </c>
      <c r="AT5" s="229">
        <f t="shared" ref="AT5:AT17" si="7">AU5-AP5</f>
        <v>121828</v>
      </c>
      <c r="AU5" s="229">
        <v>255300</v>
      </c>
    </row>
    <row r="6" spans="1:47" s="38" customFormat="1">
      <c r="A6" s="134" t="s">
        <v>637</v>
      </c>
      <c r="B6" s="229">
        <v>39219</v>
      </c>
      <c r="C6" s="229">
        <v>37419</v>
      </c>
      <c r="D6" s="229">
        <v>36219</v>
      </c>
      <c r="E6" s="229">
        <v>37283</v>
      </c>
      <c r="F6" s="229">
        <v>150140</v>
      </c>
      <c r="G6" s="229">
        <v>35130</v>
      </c>
      <c r="H6" s="229">
        <v>32095</v>
      </c>
      <c r="I6" s="229">
        <v>34758</v>
      </c>
      <c r="J6" s="229">
        <v>36636</v>
      </c>
      <c r="K6" s="229">
        <v>138619</v>
      </c>
      <c r="L6" s="229">
        <v>34356</v>
      </c>
      <c r="M6" s="229">
        <v>37950</v>
      </c>
      <c r="N6" s="229">
        <v>35453</v>
      </c>
      <c r="O6" s="229">
        <v>34410</v>
      </c>
      <c r="P6" s="229">
        <v>142169</v>
      </c>
      <c r="Q6" s="229">
        <v>35646</v>
      </c>
      <c r="R6" s="229">
        <v>33214</v>
      </c>
      <c r="S6" s="229">
        <v>31655</v>
      </c>
      <c r="T6" s="229">
        <v>31433</v>
      </c>
      <c r="U6" s="229">
        <v>131948</v>
      </c>
      <c r="V6" s="229">
        <v>30219</v>
      </c>
      <c r="W6" s="229">
        <v>30800</v>
      </c>
      <c r="X6" s="229">
        <v>30706</v>
      </c>
      <c r="Y6" s="229">
        <v>33436</v>
      </c>
      <c r="Z6" s="229">
        <v>125161</v>
      </c>
      <c r="AA6" s="229">
        <v>33430</v>
      </c>
      <c r="AB6" s="229">
        <v>34424</v>
      </c>
      <c r="AC6" s="229">
        <v>33720</v>
      </c>
      <c r="AD6" s="229">
        <v>33663</v>
      </c>
      <c r="AE6" s="229">
        <v>135237</v>
      </c>
      <c r="AF6" s="229">
        <v>34118</v>
      </c>
      <c r="AG6" s="229">
        <f t="shared" si="0"/>
        <v>32146</v>
      </c>
      <c r="AH6" s="229">
        <v>66264</v>
      </c>
      <c r="AI6" s="229">
        <f t="shared" si="1"/>
        <v>35601</v>
      </c>
      <c r="AJ6" s="229">
        <v>101865</v>
      </c>
      <c r="AK6" s="229">
        <f t="shared" si="2"/>
        <v>35367</v>
      </c>
      <c r="AL6" s="229">
        <f t="shared" si="3"/>
        <v>70968</v>
      </c>
      <c r="AM6" s="229">
        <v>137232</v>
      </c>
      <c r="AN6" s="229">
        <v>32750</v>
      </c>
      <c r="AO6" s="229">
        <f t="shared" si="4"/>
        <v>32883</v>
      </c>
      <c r="AP6" s="229">
        <v>65633</v>
      </c>
      <c r="AQ6" s="229">
        <f t="shared" si="5"/>
        <v>35483</v>
      </c>
      <c r="AR6" s="229">
        <v>101116</v>
      </c>
      <c r="AS6" s="229">
        <f t="shared" si="6"/>
        <v>36337</v>
      </c>
      <c r="AT6" s="229">
        <f t="shared" si="7"/>
        <v>71820</v>
      </c>
      <c r="AU6" s="229">
        <v>137453</v>
      </c>
    </row>
    <row r="7" spans="1:47" s="38" customFormat="1">
      <c r="A7" s="134" t="s">
        <v>638</v>
      </c>
      <c r="B7" s="229">
        <v>47753</v>
      </c>
      <c r="C7" s="229">
        <v>49515</v>
      </c>
      <c r="D7" s="229">
        <v>43473</v>
      </c>
      <c r="E7" s="229">
        <v>47760</v>
      </c>
      <c r="F7" s="229">
        <v>188501</v>
      </c>
      <c r="G7" s="229">
        <v>49855</v>
      </c>
      <c r="H7" s="229">
        <v>48387</v>
      </c>
      <c r="I7" s="229">
        <v>50203</v>
      </c>
      <c r="J7" s="229">
        <v>51146</v>
      </c>
      <c r="K7" s="229">
        <v>199591</v>
      </c>
      <c r="L7" s="229">
        <v>51605</v>
      </c>
      <c r="M7" s="229">
        <v>52081</v>
      </c>
      <c r="N7" s="229">
        <v>53103</v>
      </c>
      <c r="O7" s="229">
        <v>53744</v>
      </c>
      <c r="P7" s="229">
        <v>210533</v>
      </c>
      <c r="Q7" s="229">
        <v>54282</v>
      </c>
      <c r="R7" s="229">
        <v>55125</v>
      </c>
      <c r="S7" s="229">
        <v>56219</v>
      </c>
      <c r="T7" s="229">
        <v>57395</v>
      </c>
      <c r="U7" s="229">
        <v>223021</v>
      </c>
      <c r="V7" s="229">
        <v>59784</v>
      </c>
      <c r="W7" s="229">
        <v>59738</v>
      </c>
      <c r="X7" s="229">
        <v>64408</v>
      </c>
      <c r="Y7" s="229">
        <v>60940</v>
      </c>
      <c r="Z7" s="229">
        <v>244870</v>
      </c>
      <c r="AA7" s="229">
        <v>61851</v>
      </c>
      <c r="AB7" s="229">
        <v>61420</v>
      </c>
      <c r="AC7" s="229">
        <v>62788</v>
      </c>
      <c r="AD7" s="229">
        <v>68158</v>
      </c>
      <c r="AE7" s="229">
        <v>254217</v>
      </c>
      <c r="AF7" s="229">
        <v>65836</v>
      </c>
      <c r="AG7" s="229">
        <f t="shared" si="0"/>
        <v>68071</v>
      </c>
      <c r="AH7" s="229">
        <v>133907</v>
      </c>
      <c r="AI7" s="229">
        <f t="shared" si="1"/>
        <v>69559</v>
      </c>
      <c r="AJ7" s="229">
        <v>203466</v>
      </c>
      <c r="AK7" s="229">
        <f t="shared" si="2"/>
        <v>72504</v>
      </c>
      <c r="AL7" s="229">
        <f t="shared" si="3"/>
        <v>142063</v>
      </c>
      <c r="AM7" s="229">
        <v>275970</v>
      </c>
      <c r="AN7" s="229">
        <v>76273</v>
      </c>
      <c r="AO7" s="229">
        <f t="shared" si="4"/>
        <v>79623</v>
      </c>
      <c r="AP7" s="229">
        <v>155896</v>
      </c>
      <c r="AQ7" s="229">
        <f t="shared" si="5"/>
        <v>81245</v>
      </c>
      <c r="AR7" s="229">
        <v>237141</v>
      </c>
      <c r="AS7" s="229">
        <f t="shared" si="6"/>
        <v>79300</v>
      </c>
      <c r="AT7" s="229">
        <f t="shared" si="7"/>
        <v>160545</v>
      </c>
      <c r="AU7" s="229">
        <v>316441</v>
      </c>
    </row>
    <row r="8" spans="1:47" s="64" customFormat="1">
      <c r="A8" s="134" t="s">
        <v>639</v>
      </c>
      <c r="B8" s="229">
        <v>27942</v>
      </c>
      <c r="C8" s="229">
        <v>28325</v>
      </c>
      <c r="D8" s="229">
        <v>27694</v>
      </c>
      <c r="E8" s="229">
        <v>27990</v>
      </c>
      <c r="F8" s="229">
        <v>111951</v>
      </c>
      <c r="G8" s="229">
        <v>28363</v>
      </c>
      <c r="H8" s="229">
        <v>28074</v>
      </c>
      <c r="I8" s="229">
        <v>28827</v>
      </c>
      <c r="J8" s="229">
        <v>29820</v>
      </c>
      <c r="K8" s="229">
        <v>115084</v>
      </c>
      <c r="L8" s="229">
        <v>31348</v>
      </c>
      <c r="M8" s="229">
        <v>31481</v>
      </c>
      <c r="N8" s="229">
        <v>31075</v>
      </c>
      <c r="O8" s="229">
        <v>31357</v>
      </c>
      <c r="P8" s="229">
        <v>125261</v>
      </c>
      <c r="Q8" s="229">
        <v>31408</v>
      </c>
      <c r="R8" s="229">
        <v>32923</v>
      </c>
      <c r="S8" s="229">
        <v>30850</v>
      </c>
      <c r="T8" s="229">
        <v>34974</v>
      </c>
      <c r="U8" s="229">
        <v>130155</v>
      </c>
      <c r="V8" s="229">
        <v>33102</v>
      </c>
      <c r="W8" s="229">
        <v>35729</v>
      </c>
      <c r="X8" s="229">
        <v>33199</v>
      </c>
      <c r="Y8" s="229">
        <v>37500</v>
      </c>
      <c r="Z8" s="229">
        <v>139530</v>
      </c>
      <c r="AA8" s="229">
        <v>37099</v>
      </c>
      <c r="AB8" s="229">
        <v>38052</v>
      </c>
      <c r="AC8" s="229">
        <v>35141</v>
      </c>
      <c r="AD8" s="229">
        <v>37071</v>
      </c>
      <c r="AE8" s="229">
        <v>147363</v>
      </c>
      <c r="AF8" s="229">
        <v>39818</v>
      </c>
      <c r="AG8" s="229">
        <f t="shared" si="0"/>
        <v>38876</v>
      </c>
      <c r="AH8" s="229">
        <v>78694</v>
      </c>
      <c r="AI8" s="229">
        <f t="shared" si="1"/>
        <v>41051</v>
      </c>
      <c r="AJ8" s="229">
        <v>119745</v>
      </c>
      <c r="AK8" s="229">
        <f t="shared" si="2"/>
        <v>40806</v>
      </c>
      <c r="AL8" s="229">
        <f t="shared" si="3"/>
        <v>81857</v>
      </c>
      <c r="AM8" s="229">
        <v>160551</v>
      </c>
      <c r="AN8" s="229">
        <v>38818</v>
      </c>
      <c r="AO8" s="229">
        <f t="shared" si="4"/>
        <v>41209</v>
      </c>
      <c r="AP8" s="229">
        <v>80027</v>
      </c>
      <c r="AQ8" s="229">
        <f t="shared" si="5"/>
        <v>42798</v>
      </c>
      <c r="AR8" s="229">
        <v>122825</v>
      </c>
      <c r="AS8" s="229">
        <f t="shared" si="6"/>
        <v>42616</v>
      </c>
      <c r="AT8" s="229">
        <f t="shared" si="7"/>
        <v>85414</v>
      </c>
      <c r="AU8" s="229">
        <v>165441</v>
      </c>
    </row>
    <row r="9" spans="1:47" s="38" customFormat="1">
      <c r="A9" s="134" t="s">
        <v>640</v>
      </c>
      <c r="B9" s="229">
        <v>6163</v>
      </c>
      <c r="C9" s="229">
        <v>3637</v>
      </c>
      <c r="D9" s="229">
        <v>5914</v>
      </c>
      <c r="E9" s="229">
        <v>4968</v>
      </c>
      <c r="F9" s="229">
        <v>20682</v>
      </c>
      <c r="G9" s="229">
        <v>6572</v>
      </c>
      <c r="H9" s="229">
        <v>6636</v>
      </c>
      <c r="I9" s="229">
        <v>8887</v>
      </c>
      <c r="J9" s="229">
        <v>5093</v>
      </c>
      <c r="K9" s="229">
        <v>27188</v>
      </c>
      <c r="L9" s="229">
        <v>6653</v>
      </c>
      <c r="M9" s="229">
        <v>4809</v>
      </c>
      <c r="N9" s="229">
        <v>4729</v>
      </c>
      <c r="O9" s="229">
        <v>4328</v>
      </c>
      <c r="P9" s="229">
        <v>20519</v>
      </c>
      <c r="Q9" s="229">
        <v>4670</v>
      </c>
      <c r="R9" s="229">
        <v>4689</v>
      </c>
      <c r="S9" s="229">
        <v>4941</v>
      </c>
      <c r="T9" s="229">
        <v>3474</v>
      </c>
      <c r="U9" s="229">
        <v>17774</v>
      </c>
      <c r="V9" s="229">
        <v>3429</v>
      </c>
      <c r="W9" s="229">
        <v>5054</v>
      </c>
      <c r="X9" s="229">
        <v>3791</v>
      </c>
      <c r="Y9" s="229">
        <v>4343</v>
      </c>
      <c r="Z9" s="229">
        <v>16617</v>
      </c>
      <c r="AA9" s="229">
        <v>3795</v>
      </c>
      <c r="AB9" s="229">
        <v>3901</v>
      </c>
      <c r="AC9" s="229">
        <v>4773</v>
      </c>
      <c r="AD9" s="229">
        <v>4269</v>
      </c>
      <c r="AE9" s="229">
        <v>16738</v>
      </c>
      <c r="AF9" s="229">
        <v>3808</v>
      </c>
      <c r="AG9" s="229">
        <f t="shared" si="0"/>
        <v>3620</v>
      </c>
      <c r="AH9" s="229">
        <v>7428</v>
      </c>
      <c r="AI9" s="229">
        <f t="shared" si="1"/>
        <v>2691</v>
      </c>
      <c r="AJ9" s="229">
        <v>10119</v>
      </c>
      <c r="AK9" s="229">
        <f t="shared" si="2"/>
        <v>2242</v>
      </c>
      <c r="AL9" s="229">
        <f t="shared" si="3"/>
        <v>4933</v>
      </c>
      <c r="AM9" s="229">
        <v>12361</v>
      </c>
      <c r="AN9" s="229">
        <v>2493</v>
      </c>
      <c r="AO9" s="229">
        <f t="shared" si="4"/>
        <v>2426</v>
      </c>
      <c r="AP9" s="229">
        <v>4919</v>
      </c>
      <c r="AQ9" s="229">
        <f t="shared" si="5"/>
        <v>2727</v>
      </c>
      <c r="AR9" s="229">
        <v>7646</v>
      </c>
      <c r="AS9" s="229">
        <f t="shared" si="6"/>
        <v>2299</v>
      </c>
      <c r="AT9" s="229">
        <f t="shared" si="7"/>
        <v>5026</v>
      </c>
      <c r="AU9" s="229">
        <v>9945</v>
      </c>
    </row>
    <row r="10" spans="1:47" s="64" customFormat="1">
      <c r="A10" s="134" t="s">
        <v>641</v>
      </c>
      <c r="B10" s="229">
        <v>173717</v>
      </c>
      <c r="C10" s="229">
        <v>203077</v>
      </c>
      <c r="D10" s="229">
        <v>173272</v>
      </c>
      <c r="E10" s="229">
        <v>184028</v>
      </c>
      <c r="F10" s="229">
        <v>734094</v>
      </c>
      <c r="G10" s="229">
        <v>183997</v>
      </c>
      <c r="H10" s="229">
        <v>172569</v>
      </c>
      <c r="I10" s="229">
        <v>151894</v>
      </c>
      <c r="J10" s="229">
        <v>155287</v>
      </c>
      <c r="K10" s="229">
        <v>663747</v>
      </c>
      <c r="L10" s="229">
        <v>146823</v>
      </c>
      <c r="M10" s="229">
        <v>150110</v>
      </c>
      <c r="N10" s="229">
        <v>154709</v>
      </c>
      <c r="O10" s="229">
        <v>168469</v>
      </c>
      <c r="P10" s="229">
        <v>620111</v>
      </c>
      <c r="Q10" s="229">
        <v>137250</v>
      </c>
      <c r="R10" s="229">
        <v>125426</v>
      </c>
      <c r="S10" s="229">
        <v>138277</v>
      </c>
      <c r="T10" s="229">
        <v>137545</v>
      </c>
      <c r="U10" s="229">
        <v>538498</v>
      </c>
      <c r="V10" s="229">
        <v>132231</v>
      </c>
      <c r="W10" s="229">
        <v>142927</v>
      </c>
      <c r="X10" s="229">
        <v>137792</v>
      </c>
      <c r="Y10" s="229">
        <v>150556</v>
      </c>
      <c r="Z10" s="229">
        <v>563506</v>
      </c>
      <c r="AA10" s="229">
        <v>137480</v>
      </c>
      <c r="AB10" s="229">
        <v>153229</v>
      </c>
      <c r="AC10" s="229">
        <v>160163</v>
      </c>
      <c r="AD10" s="229">
        <v>138329</v>
      </c>
      <c r="AE10" s="229">
        <v>589201</v>
      </c>
      <c r="AF10" s="229">
        <v>141442</v>
      </c>
      <c r="AG10" s="229">
        <f t="shared" si="0"/>
        <v>137113</v>
      </c>
      <c r="AH10" s="229">
        <v>278555</v>
      </c>
      <c r="AI10" s="229">
        <f t="shared" si="1"/>
        <v>132698</v>
      </c>
      <c r="AJ10" s="229">
        <v>411253</v>
      </c>
      <c r="AK10" s="229">
        <f t="shared" si="2"/>
        <v>134126</v>
      </c>
      <c r="AL10" s="229">
        <f t="shared" si="3"/>
        <v>266824</v>
      </c>
      <c r="AM10" s="229">
        <v>545379</v>
      </c>
      <c r="AN10" s="229">
        <v>127568</v>
      </c>
      <c r="AO10" s="229">
        <f t="shared" si="4"/>
        <v>126228</v>
      </c>
      <c r="AP10" s="229">
        <v>253796</v>
      </c>
      <c r="AQ10" s="229">
        <f t="shared" si="5"/>
        <v>133269</v>
      </c>
      <c r="AR10" s="229">
        <v>387065</v>
      </c>
      <c r="AS10" s="229">
        <f t="shared" si="6"/>
        <v>135086</v>
      </c>
      <c r="AT10" s="229">
        <f t="shared" si="7"/>
        <v>268355</v>
      </c>
      <c r="AU10" s="229">
        <v>522151</v>
      </c>
    </row>
    <row r="11" spans="1:47" s="64" customFormat="1">
      <c r="A11" s="38" t="s">
        <v>642</v>
      </c>
      <c r="B11" s="229">
        <v>12835</v>
      </c>
      <c r="C11" s="229">
        <v>12326</v>
      </c>
      <c r="D11" s="229">
        <v>24538</v>
      </c>
      <c r="E11" s="229">
        <v>29616</v>
      </c>
      <c r="F11" s="229">
        <v>79315</v>
      </c>
      <c r="G11" s="229">
        <v>33263</v>
      </c>
      <c r="H11" s="229">
        <v>42483</v>
      </c>
      <c r="I11" s="229">
        <v>52145</v>
      </c>
      <c r="J11" s="229">
        <v>54431</v>
      </c>
      <c r="K11" s="229">
        <v>182322</v>
      </c>
      <c r="L11" s="229">
        <v>46124</v>
      </c>
      <c r="M11" s="229">
        <v>46763</v>
      </c>
      <c r="N11" s="229">
        <v>31091</v>
      </c>
      <c r="O11" s="229">
        <v>24105</v>
      </c>
      <c r="P11" s="229">
        <v>148083</v>
      </c>
      <c r="Q11" s="229">
        <v>20043</v>
      </c>
      <c r="R11" s="229">
        <v>18775</v>
      </c>
      <c r="S11" s="229">
        <v>22198</v>
      </c>
      <c r="T11" s="229">
        <v>29717</v>
      </c>
      <c r="U11" s="229">
        <v>90733</v>
      </c>
      <c r="V11" s="229">
        <v>26973</v>
      </c>
      <c r="W11" s="229">
        <v>34927</v>
      </c>
      <c r="X11" s="229">
        <v>36622</v>
      </c>
      <c r="Y11" s="229">
        <v>38997</v>
      </c>
      <c r="Z11" s="229">
        <v>137519</v>
      </c>
      <c r="AA11" s="229">
        <v>35854</v>
      </c>
      <c r="AB11" s="229">
        <v>51716</v>
      </c>
      <c r="AC11" s="229">
        <v>44619</v>
      </c>
      <c r="AD11" s="229">
        <v>51231</v>
      </c>
      <c r="AE11" s="229">
        <v>183420</v>
      </c>
      <c r="AF11" s="229">
        <v>54433</v>
      </c>
      <c r="AG11" s="229">
        <f t="shared" si="0"/>
        <v>51004</v>
      </c>
      <c r="AH11" s="229">
        <v>105437</v>
      </c>
      <c r="AI11" s="229">
        <f t="shared" si="1"/>
        <v>58554</v>
      </c>
      <c r="AJ11" s="229">
        <v>163991</v>
      </c>
      <c r="AK11" s="229">
        <f t="shared" si="2"/>
        <v>59756</v>
      </c>
      <c r="AL11" s="229">
        <f t="shared" si="3"/>
        <v>118310</v>
      </c>
      <c r="AM11" s="229">
        <v>223747</v>
      </c>
      <c r="AN11" s="229">
        <v>52334</v>
      </c>
      <c r="AO11" s="229">
        <f t="shared" si="4"/>
        <v>44225</v>
      </c>
      <c r="AP11" s="229">
        <v>96559</v>
      </c>
      <c r="AQ11" s="229">
        <f t="shared" si="5"/>
        <v>60174</v>
      </c>
      <c r="AR11" s="229">
        <v>156733</v>
      </c>
      <c r="AS11" s="229">
        <f t="shared" si="6"/>
        <v>60837</v>
      </c>
      <c r="AT11" s="229">
        <f t="shared" si="7"/>
        <v>121011</v>
      </c>
      <c r="AU11" s="229">
        <v>217570</v>
      </c>
    </row>
    <row r="12" spans="1:47">
      <c r="A12" s="38" t="s">
        <v>643</v>
      </c>
      <c r="B12" s="229">
        <v>21456</v>
      </c>
      <c r="C12" s="229">
        <v>27231</v>
      </c>
      <c r="D12" s="229">
        <v>30034</v>
      </c>
      <c r="E12" s="229">
        <v>23876</v>
      </c>
      <c r="F12" s="229">
        <v>102597</v>
      </c>
      <c r="G12" s="229">
        <v>19401</v>
      </c>
      <c r="H12" s="229">
        <v>18039</v>
      </c>
      <c r="I12" s="229">
        <v>25797</v>
      </c>
      <c r="J12" s="229">
        <v>34990</v>
      </c>
      <c r="K12" s="229">
        <v>98227</v>
      </c>
      <c r="L12" s="229">
        <v>31103</v>
      </c>
      <c r="M12" s="229">
        <v>26783</v>
      </c>
      <c r="N12" s="229">
        <v>31669</v>
      </c>
      <c r="O12" s="229">
        <v>35392</v>
      </c>
      <c r="P12" s="229">
        <v>124947</v>
      </c>
      <c r="Q12" s="229">
        <v>30202</v>
      </c>
      <c r="R12" s="229">
        <v>24624</v>
      </c>
      <c r="S12" s="229">
        <v>23926</v>
      </c>
      <c r="T12" s="229">
        <v>34036</v>
      </c>
      <c r="U12" s="229">
        <v>112788</v>
      </c>
      <c r="V12" s="229">
        <v>26189</v>
      </c>
      <c r="W12" s="229">
        <v>24582</v>
      </c>
      <c r="X12" s="229">
        <v>30086</v>
      </c>
      <c r="Y12" s="229">
        <v>37826</v>
      </c>
      <c r="Z12" s="229">
        <v>118683</v>
      </c>
      <c r="AA12" s="229">
        <v>26685</v>
      </c>
      <c r="AB12" s="229">
        <v>29160</v>
      </c>
      <c r="AC12" s="229">
        <v>32707</v>
      </c>
      <c r="AD12" s="229">
        <v>27703</v>
      </c>
      <c r="AE12" s="229">
        <v>116255</v>
      </c>
      <c r="AF12" s="229">
        <v>32384</v>
      </c>
      <c r="AG12" s="229">
        <f t="shared" si="0"/>
        <v>33226</v>
      </c>
      <c r="AH12" s="229">
        <v>65610</v>
      </c>
      <c r="AI12" s="229">
        <f t="shared" si="1"/>
        <v>36154</v>
      </c>
      <c r="AJ12" s="229">
        <v>101764</v>
      </c>
      <c r="AK12" s="229">
        <f t="shared" si="2"/>
        <v>37588</v>
      </c>
      <c r="AL12" s="229">
        <f t="shared" si="3"/>
        <v>73742</v>
      </c>
      <c r="AM12" s="229">
        <v>139352</v>
      </c>
      <c r="AN12" s="229">
        <v>44771</v>
      </c>
      <c r="AO12" s="229">
        <f t="shared" si="4"/>
        <v>35868</v>
      </c>
      <c r="AP12" s="229">
        <v>80639</v>
      </c>
      <c r="AQ12" s="229">
        <f t="shared" si="5"/>
        <v>45135</v>
      </c>
      <c r="AR12" s="229">
        <v>125774</v>
      </c>
      <c r="AS12" s="229">
        <f t="shared" si="6"/>
        <v>50300</v>
      </c>
      <c r="AT12" s="229">
        <f t="shared" si="7"/>
        <v>95435</v>
      </c>
      <c r="AU12" s="229">
        <v>176074</v>
      </c>
    </row>
    <row r="13" spans="1:47" s="64" customFormat="1">
      <c r="A13" s="38" t="s">
        <v>644</v>
      </c>
      <c r="B13" s="229">
        <v>13923</v>
      </c>
      <c r="C13" s="229">
        <v>14271</v>
      </c>
      <c r="D13" s="229">
        <v>15308</v>
      </c>
      <c r="E13" s="229">
        <v>12633</v>
      </c>
      <c r="F13" s="229">
        <v>56135</v>
      </c>
      <c r="G13" s="229">
        <v>15747</v>
      </c>
      <c r="H13" s="229">
        <v>14143</v>
      </c>
      <c r="I13" s="229">
        <v>14919</v>
      </c>
      <c r="J13" s="229">
        <v>15119</v>
      </c>
      <c r="K13" s="229">
        <v>59928</v>
      </c>
      <c r="L13" s="229">
        <v>15996</v>
      </c>
      <c r="M13" s="229">
        <v>16241</v>
      </c>
      <c r="N13" s="229">
        <v>16594</v>
      </c>
      <c r="O13" s="229">
        <v>15341</v>
      </c>
      <c r="P13" s="229">
        <v>64172</v>
      </c>
      <c r="Q13" s="229">
        <v>14782</v>
      </c>
      <c r="R13" s="229">
        <v>15077</v>
      </c>
      <c r="S13" s="229">
        <v>16201</v>
      </c>
      <c r="T13" s="229">
        <v>17224</v>
      </c>
      <c r="U13" s="229">
        <v>63284</v>
      </c>
      <c r="V13" s="229">
        <v>19015</v>
      </c>
      <c r="W13" s="229">
        <v>15894</v>
      </c>
      <c r="X13" s="229">
        <v>18484</v>
      </c>
      <c r="Y13" s="229">
        <v>15241</v>
      </c>
      <c r="Z13" s="229">
        <v>68634</v>
      </c>
      <c r="AA13" s="229">
        <v>17124</v>
      </c>
      <c r="AB13" s="229">
        <v>15095</v>
      </c>
      <c r="AC13" s="229">
        <v>16592</v>
      </c>
      <c r="AD13" s="229">
        <v>15535</v>
      </c>
      <c r="AE13" s="229">
        <v>64346</v>
      </c>
      <c r="AF13" s="229">
        <v>16342</v>
      </c>
      <c r="AG13" s="229">
        <f t="shared" si="0"/>
        <v>20063</v>
      </c>
      <c r="AH13" s="229">
        <v>36405</v>
      </c>
      <c r="AI13" s="229">
        <f t="shared" si="1"/>
        <v>13361</v>
      </c>
      <c r="AJ13" s="229">
        <v>49766</v>
      </c>
      <c r="AK13" s="229">
        <f t="shared" si="2"/>
        <v>18292</v>
      </c>
      <c r="AL13" s="229">
        <f t="shared" si="3"/>
        <v>31653</v>
      </c>
      <c r="AM13" s="229">
        <v>68058</v>
      </c>
      <c r="AN13" s="229">
        <v>20883</v>
      </c>
      <c r="AO13" s="229">
        <f t="shared" si="4"/>
        <v>17455</v>
      </c>
      <c r="AP13" s="229">
        <v>38338</v>
      </c>
      <c r="AQ13" s="229">
        <f t="shared" si="5"/>
        <v>24258</v>
      </c>
      <c r="AR13" s="229">
        <v>62596</v>
      </c>
      <c r="AS13" s="229">
        <f t="shared" si="6"/>
        <v>21901</v>
      </c>
      <c r="AT13" s="229">
        <f t="shared" si="7"/>
        <v>46159</v>
      </c>
      <c r="AU13" s="229">
        <v>84497</v>
      </c>
    </row>
    <row r="14" spans="1:47" s="64" customFormat="1">
      <c r="A14" s="38" t="s">
        <v>645</v>
      </c>
      <c r="B14" s="229">
        <v>9306</v>
      </c>
      <c r="C14" s="229">
        <v>5977</v>
      </c>
      <c r="D14" s="229">
        <v>5886</v>
      </c>
      <c r="E14" s="229">
        <v>6099</v>
      </c>
      <c r="F14" s="229">
        <v>27268</v>
      </c>
      <c r="G14" s="229">
        <v>9754</v>
      </c>
      <c r="H14" s="229">
        <v>7605</v>
      </c>
      <c r="I14" s="229">
        <v>7214</v>
      </c>
      <c r="J14" s="229">
        <v>8288</v>
      </c>
      <c r="K14" s="229">
        <v>32861</v>
      </c>
      <c r="L14" s="229">
        <v>10949</v>
      </c>
      <c r="M14" s="229">
        <v>7879</v>
      </c>
      <c r="N14" s="229">
        <v>7724</v>
      </c>
      <c r="O14" s="229">
        <v>8715</v>
      </c>
      <c r="P14" s="229">
        <v>35267</v>
      </c>
      <c r="Q14" s="229">
        <v>11098</v>
      </c>
      <c r="R14" s="229">
        <v>7046</v>
      </c>
      <c r="S14" s="229">
        <v>6626</v>
      </c>
      <c r="T14" s="229">
        <v>7447</v>
      </c>
      <c r="U14" s="229">
        <v>32217</v>
      </c>
      <c r="V14" s="229">
        <v>10564</v>
      </c>
      <c r="W14" s="229">
        <v>7346</v>
      </c>
      <c r="X14" s="229">
        <v>8293</v>
      </c>
      <c r="Y14" s="229">
        <v>9950</v>
      </c>
      <c r="Z14" s="229">
        <v>36153</v>
      </c>
      <c r="AA14" s="229">
        <v>13122</v>
      </c>
      <c r="AB14" s="229">
        <v>8168</v>
      </c>
      <c r="AC14" s="229">
        <v>6179</v>
      </c>
      <c r="AD14" s="229">
        <v>6205</v>
      </c>
      <c r="AE14" s="229">
        <v>33674</v>
      </c>
      <c r="AF14" s="229">
        <v>9870</v>
      </c>
      <c r="AG14" s="229">
        <f t="shared" si="0"/>
        <v>7430</v>
      </c>
      <c r="AH14" s="229">
        <v>17300</v>
      </c>
      <c r="AI14" s="229">
        <f t="shared" si="1"/>
        <v>5925</v>
      </c>
      <c r="AJ14" s="229">
        <v>23225</v>
      </c>
      <c r="AK14" s="229">
        <f t="shared" si="2"/>
        <v>6631</v>
      </c>
      <c r="AL14" s="229">
        <f t="shared" si="3"/>
        <v>12556</v>
      </c>
      <c r="AM14" s="229">
        <v>29856</v>
      </c>
      <c r="AN14" s="229">
        <v>9138</v>
      </c>
      <c r="AO14" s="229">
        <f t="shared" si="4"/>
        <v>5852</v>
      </c>
      <c r="AP14" s="229">
        <v>14990</v>
      </c>
      <c r="AQ14" s="229">
        <f t="shared" si="5"/>
        <v>7037</v>
      </c>
      <c r="AR14" s="229">
        <v>22027</v>
      </c>
      <c r="AS14" s="229">
        <f t="shared" si="6"/>
        <v>6692</v>
      </c>
      <c r="AT14" s="229">
        <f t="shared" si="7"/>
        <v>13729</v>
      </c>
      <c r="AU14" s="229">
        <v>28719</v>
      </c>
    </row>
    <row r="15" spans="1:47">
      <c r="A15" s="38" t="s">
        <v>646</v>
      </c>
      <c r="B15" s="229">
        <v>12575</v>
      </c>
      <c r="C15" s="229">
        <v>16852</v>
      </c>
      <c r="D15" s="229">
        <v>12100</v>
      </c>
      <c r="E15" s="229">
        <v>12337</v>
      </c>
      <c r="F15" s="229">
        <v>53864</v>
      </c>
      <c r="G15" s="229">
        <v>11716</v>
      </c>
      <c r="H15" s="229">
        <v>12447</v>
      </c>
      <c r="I15" s="229">
        <v>14052</v>
      </c>
      <c r="J15" s="229">
        <v>15773</v>
      </c>
      <c r="K15" s="229">
        <v>53988</v>
      </c>
      <c r="L15" s="229">
        <v>11143</v>
      </c>
      <c r="M15" s="229">
        <v>10067</v>
      </c>
      <c r="N15" s="229">
        <v>10090</v>
      </c>
      <c r="O15" s="229">
        <v>14966</v>
      </c>
      <c r="P15" s="229">
        <v>46266</v>
      </c>
      <c r="Q15" s="229">
        <v>9923</v>
      </c>
      <c r="R15" s="229">
        <v>7361</v>
      </c>
      <c r="S15" s="229">
        <v>10013</v>
      </c>
      <c r="T15" s="229">
        <v>8753</v>
      </c>
      <c r="U15" s="229">
        <v>36050</v>
      </c>
      <c r="V15" s="229">
        <v>8797</v>
      </c>
      <c r="W15" s="229">
        <v>8016</v>
      </c>
      <c r="X15" s="229">
        <v>8650</v>
      </c>
      <c r="Y15" s="229">
        <v>11518</v>
      </c>
      <c r="Z15" s="229">
        <v>36981</v>
      </c>
      <c r="AA15" s="229">
        <v>8868</v>
      </c>
      <c r="AB15" s="229">
        <v>8802</v>
      </c>
      <c r="AC15" s="229">
        <v>10124</v>
      </c>
      <c r="AD15" s="229">
        <v>15759</v>
      </c>
      <c r="AE15" s="229">
        <v>43553</v>
      </c>
      <c r="AF15" s="229">
        <v>9639</v>
      </c>
      <c r="AG15" s="229">
        <f t="shared" si="0"/>
        <v>10901</v>
      </c>
      <c r="AH15" s="229">
        <v>20540</v>
      </c>
      <c r="AI15" s="229">
        <f t="shared" si="1"/>
        <v>13103</v>
      </c>
      <c r="AJ15" s="229">
        <v>33643</v>
      </c>
      <c r="AK15" s="229">
        <f t="shared" si="2"/>
        <v>12942</v>
      </c>
      <c r="AL15" s="229">
        <f t="shared" si="3"/>
        <v>26045</v>
      </c>
      <c r="AM15" s="229">
        <v>46585</v>
      </c>
      <c r="AN15" s="229">
        <v>10794</v>
      </c>
      <c r="AO15" s="229">
        <f t="shared" si="4"/>
        <v>11215</v>
      </c>
      <c r="AP15" s="229">
        <v>22009</v>
      </c>
      <c r="AQ15" s="229">
        <f t="shared" si="5"/>
        <v>12170</v>
      </c>
      <c r="AR15" s="229">
        <v>34179</v>
      </c>
      <c r="AS15" s="229">
        <f t="shared" si="6"/>
        <v>14189</v>
      </c>
      <c r="AT15" s="229">
        <f t="shared" si="7"/>
        <v>26359</v>
      </c>
      <c r="AU15" s="229">
        <v>48368</v>
      </c>
    </row>
    <row r="16" spans="1:47" s="64" customFormat="1">
      <c r="A16" s="38" t="s">
        <v>647</v>
      </c>
      <c r="B16" s="229">
        <v>12446</v>
      </c>
      <c r="C16" s="229">
        <v>12829</v>
      </c>
      <c r="D16" s="229">
        <v>13747</v>
      </c>
      <c r="E16" s="229">
        <v>18301</v>
      </c>
      <c r="F16" s="229">
        <v>57323</v>
      </c>
      <c r="G16" s="229">
        <v>12798</v>
      </c>
      <c r="H16" s="229">
        <v>14405</v>
      </c>
      <c r="I16" s="229">
        <v>18021</v>
      </c>
      <c r="J16" s="229">
        <v>23494</v>
      </c>
      <c r="K16" s="229">
        <v>68718</v>
      </c>
      <c r="L16" s="229">
        <v>18953</v>
      </c>
      <c r="M16" s="229">
        <v>19907</v>
      </c>
      <c r="N16" s="229">
        <v>20142</v>
      </c>
      <c r="O16" s="229">
        <v>21076</v>
      </c>
      <c r="P16" s="229">
        <v>80078</v>
      </c>
      <c r="Q16" s="229">
        <v>18418</v>
      </c>
      <c r="R16" s="229">
        <v>12834</v>
      </c>
      <c r="S16" s="229">
        <v>13926</v>
      </c>
      <c r="T16" s="229">
        <v>17279</v>
      </c>
      <c r="U16" s="229">
        <v>62457</v>
      </c>
      <c r="V16" s="229">
        <v>15895</v>
      </c>
      <c r="W16" s="229">
        <v>17182</v>
      </c>
      <c r="X16" s="229">
        <v>21971</v>
      </c>
      <c r="Y16" s="229">
        <v>21970</v>
      </c>
      <c r="Z16" s="229">
        <v>77018</v>
      </c>
      <c r="AA16" s="229">
        <v>16288</v>
      </c>
      <c r="AB16" s="229">
        <v>22701</v>
      </c>
      <c r="AC16" s="229">
        <v>21774</v>
      </c>
      <c r="AD16" s="229">
        <v>22592</v>
      </c>
      <c r="AE16" s="229">
        <v>83355</v>
      </c>
      <c r="AF16" s="229">
        <v>21333</v>
      </c>
      <c r="AG16" s="229">
        <f t="shared" si="0"/>
        <v>21998</v>
      </c>
      <c r="AH16" s="229">
        <v>43331</v>
      </c>
      <c r="AI16" s="229">
        <f t="shared" si="1"/>
        <v>25377</v>
      </c>
      <c r="AJ16" s="229">
        <v>68708</v>
      </c>
      <c r="AK16" s="229">
        <f t="shared" si="2"/>
        <v>29030</v>
      </c>
      <c r="AL16" s="229">
        <f t="shared" si="3"/>
        <v>54407</v>
      </c>
      <c r="AM16" s="229">
        <v>97738</v>
      </c>
      <c r="AN16" s="229">
        <v>21115</v>
      </c>
      <c r="AO16" s="229">
        <f t="shared" si="4"/>
        <v>24179</v>
      </c>
      <c r="AP16" s="229">
        <v>45294</v>
      </c>
      <c r="AQ16" s="229">
        <f t="shared" si="5"/>
        <v>46590</v>
      </c>
      <c r="AR16" s="229">
        <v>91884</v>
      </c>
      <c r="AS16" s="229">
        <f t="shared" si="6"/>
        <v>38809</v>
      </c>
      <c r="AT16" s="229">
        <f t="shared" si="7"/>
        <v>85399</v>
      </c>
      <c r="AU16" s="229">
        <v>130693</v>
      </c>
    </row>
    <row r="17" spans="1:47" s="64" customFormat="1">
      <c r="A17" s="64" t="s">
        <v>133</v>
      </c>
      <c r="B17" s="231">
        <v>425669</v>
      </c>
      <c r="C17" s="231">
        <v>464465</v>
      </c>
      <c r="D17" s="231">
        <v>439055</v>
      </c>
      <c r="E17" s="231">
        <v>453554</v>
      </c>
      <c r="F17" s="231">
        <v>1782743</v>
      </c>
      <c r="G17" s="231">
        <v>455577</v>
      </c>
      <c r="H17" s="231">
        <v>446377</v>
      </c>
      <c r="I17" s="231">
        <v>454846</v>
      </c>
      <c r="J17" s="231">
        <v>482856</v>
      </c>
      <c r="K17" s="231">
        <v>1839656</v>
      </c>
      <c r="L17" s="231">
        <v>456779</v>
      </c>
      <c r="M17" s="231">
        <v>455337</v>
      </c>
      <c r="N17" s="231">
        <v>443570</v>
      </c>
      <c r="O17" s="231">
        <v>463723</v>
      </c>
      <c r="P17" s="231">
        <v>1819409</v>
      </c>
      <c r="Q17" s="231">
        <v>415249</v>
      </c>
      <c r="R17" s="231">
        <v>387803</v>
      </c>
      <c r="S17" s="231">
        <v>401994</v>
      </c>
      <c r="T17" s="231">
        <v>424050</v>
      </c>
      <c r="U17" s="231">
        <v>1629096</v>
      </c>
      <c r="V17" s="231">
        <v>410701</v>
      </c>
      <c r="W17" s="231">
        <v>434603</v>
      </c>
      <c r="X17" s="231">
        <v>443791</v>
      </c>
      <c r="Y17" s="231">
        <v>469987</v>
      </c>
      <c r="Z17" s="231">
        <v>1759082</v>
      </c>
      <c r="AA17" s="231">
        <v>446247</v>
      </c>
      <c r="AB17" s="231">
        <v>475978</v>
      </c>
      <c r="AC17" s="231">
        <v>482917</v>
      </c>
      <c r="AD17" s="231">
        <v>470650</v>
      </c>
      <c r="AE17" s="231">
        <v>1875792</v>
      </c>
      <c r="AF17" s="231">
        <v>481767</v>
      </c>
      <c r="AG17" s="231">
        <f t="shared" si="0"/>
        <v>477246</v>
      </c>
      <c r="AH17" s="231">
        <v>959013</v>
      </c>
      <c r="AI17" s="231">
        <f t="shared" si="1"/>
        <v>493510</v>
      </c>
      <c r="AJ17" s="231">
        <v>1452523</v>
      </c>
      <c r="AK17" s="231">
        <f t="shared" si="2"/>
        <v>511980</v>
      </c>
      <c r="AL17" s="231">
        <f t="shared" si="3"/>
        <v>1005490</v>
      </c>
      <c r="AM17" s="231">
        <v>1964503</v>
      </c>
      <c r="AN17" s="231">
        <v>508195</v>
      </c>
      <c r="AO17" s="231">
        <f t="shared" si="4"/>
        <v>510454</v>
      </c>
      <c r="AP17" s="231">
        <v>1018649</v>
      </c>
      <c r="AQ17" s="231">
        <f t="shared" si="5"/>
        <v>567052</v>
      </c>
      <c r="AR17" s="231">
        <v>1585701</v>
      </c>
      <c r="AS17" s="231">
        <f t="shared" si="6"/>
        <v>565329</v>
      </c>
      <c r="AT17" s="231">
        <f t="shared" si="7"/>
        <v>1132381</v>
      </c>
      <c r="AU17" s="231">
        <v>2151030</v>
      </c>
    </row>
  </sheetData>
  <mergeCells count="47">
    <mergeCell ref="AS2:AS3"/>
    <mergeCell ref="AT2:AT3"/>
    <mergeCell ref="AU2:AU3"/>
    <mergeCell ref="AR2:AR3"/>
    <mergeCell ref="AQ2:AQ3"/>
    <mergeCell ref="AO2:AO3"/>
    <mergeCell ref="AP2:AP3"/>
    <mergeCell ref="AG2:AG3"/>
    <mergeCell ref="AH2:AH3"/>
    <mergeCell ref="AC2:AC3"/>
    <mergeCell ref="AN2:AN3"/>
    <mergeCell ref="AK2:AK3"/>
    <mergeCell ref="AL2:AL3"/>
    <mergeCell ref="AM2:AM3"/>
    <mergeCell ref="AI2:AI3"/>
    <mergeCell ref="AJ2:AJ3"/>
    <mergeCell ref="AF2:AF3"/>
    <mergeCell ref="AD2:AD3"/>
    <mergeCell ref="AE2:AE3"/>
    <mergeCell ref="N2:N3"/>
    <mergeCell ref="Q2:Q3"/>
    <mergeCell ref="R2:R3"/>
    <mergeCell ref="AB2:AB3"/>
    <mergeCell ref="O2:O3"/>
    <mergeCell ref="S2:S3"/>
    <mergeCell ref="U2:U3"/>
    <mergeCell ref="T2:T3"/>
    <mergeCell ref="P2:P3"/>
    <mergeCell ref="Y2:Y3"/>
    <mergeCell ref="V2:V3"/>
    <mergeCell ref="W2:W3"/>
    <mergeCell ref="X2:X3"/>
    <mergeCell ref="Z2:Z3"/>
    <mergeCell ref="AA2:AA3"/>
    <mergeCell ref="A2:A3"/>
    <mergeCell ref="D2:D3"/>
    <mergeCell ref="E2:E3"/>
    <mergeCell ref="F2:F3"/>
    <mergeCell ref="G2:G3"/>
    <mergeCell ref="L2:L3"/>
    <mergeCell ref="M2:M3"/>
    <mergeCell ref="H2:H3"/>
    <mergeCell ref="C2:C3"/>
    <mergeCell ref="B2:B3"/>
    <mergeCell ref="I2:I3"/>
    <mergeCell ref="K2:K3"/>
    <mergeCell ref="J2:J3"/>
  </mergeCells>
  <hyperlinks>
    <hyperlink ref="A1" location="Index!A1" display="Index" xr:uid="{00000000-0004-0000-1600-000000000000}"/>
  </hyperlinks>
  <pageMargins left="0.511811024" right="0.511811024" top="0.78740157499999996" bottom="0.78740157499999996" header="0.31496062000000002" footer="0.31496062000000002"/>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000050"/>
  </sheetPr>
  <dimension ref="A1:AU24"/>
  <sheetViews>
    <sheetView zoomScaleNormal="100" workbookViewId="0">
      <pane xSplit="1" topLeftCell="AS1" activePane="topRight" state="frozen"/>
      <selection pane="topRight" activeCell="AT32" sqref="AT32"/>
    </sheetView>
  </sheetViews>
  <sheetFormatPr defaultRowHeight="15"/>
  <cols>
    <col min="1" max="1" width="72.42578125" customWidth="1"/>
    <col min="2" max="36" width="13.28515625" customWidth="1"/>
    <col min="37" max="39" width="13.28515625" style="171" customWidth="1"/>
    <col min="40" max="40" width="13.28515625" customWidth="1"/>
    <col min="41" max="43" width="13.28515625" style="171" customWidth="1"/>
    <col min="44" max="44" width="13.28515625" customWidth="1"/>
    <col min="45" max="47" width="13.42578125" style="171" customWidth="1"/>
  </cols>
  <sheetData>
    <row r="1" spans="1:47" ht="57" customHeight="1">
      <c r="A1" s="145" t="s">
        <v>379</v>
      </c>
      <c r="B1" s="145"/>
      <c r="C1" s="145"/>
      <c r="D1" s="135"/>
      <c r="E1" s="135"/>
      <c r="F1" s="135"/>
      <c r="G1" s="135"/>
      <c r="H1" s="135"/>
      <c r="I1" s="135"/>
      <c r="J1" s="135"/>
      <c r="K1" s="135"/>
      <c r="L1" s="135"/>
      <c r="M1" s="135"/>
      <c r="N1" s="135"/>
      <c r="O1" s="135"/>
      <c r="P1" s="135"/>
      <c r="Q1" s="135"/>
      <c r="R1" s="135"/>
      <c r="S1" s="135"/>
      <c r="T1" s="135"/>
      <c r="U1" s="135"/>
      <c r="V1" s="135"/>
      <c r="W1" s="135"/>
      <c r="X1" s="135"/>
      <c r="Y1" s="135"/>
      <c r="Z1" s="135"/>
      <c r="AA1" s="135"/>
      <c r="AB1" s="135"/>
      <c r="AC1" s="135"/>
    </row>
    <row r="2" spans="1:47" ht="16.5" customHeight="1">
      <c r="A2" s="375" t="s">
        <v>1121</v>
      </c>
      <c r="B2" s="384" t="s">
        <v>759</v>
      </c>
      <c r="C2" s="384" t="s">
        <v>758</v>
      </c>
      <c r="D2" s="384" t="s">
        <v>757</v>
      </c>
      <c r="E2" s="384" t="s">
        <v>756</v>
      </c>
      <c r="F2" s="384" t="s">
        <v>378</v>
      </c>
      <c r="G2" s="384" t="s">
        <v>755</v>
      </c>
      <c r="H2" s="384" t="s">
        <v>754</v>
      </c>
      <c r="I2" s="384" t="s">
        <v>753</v>
      </c>
      <c r="J2" s="384" t="s">
        <v>752</v>
      </c>
      <c r="K2" s="384" t="s">
        <v>343</v>
      </c>
      <c r="L2" s="384" t="s">
        <v>751</v>
      </c>
      <c r="M2" s="384" t="s">
        <v>750</v>
      </c>
      <c r="N2" s="384" t="s">
        <v>749</v>
      </c>
      <c r="O2" s="384" t="s">
        <v>748</v>
      </c>
      <c r="P2" s="384" t="s">
        <v>349</v>
      </c>
      <c r="Q2" s="384" t="s">
        <v>747</v>
      </c>
      <c r="R2" s="384" t="s">
        <v>746</v>
      </c>
      <c r="S2" s="384" t="s">
        <v>745</v>
      </c>
      <c r="T2" s="384" t="s">
        <v>744</v>
      </c>
      <c r="U2" s="384" t="s">
        <v>354</v>
      </c>
      <c r="V2" s="384" t="s">
        <v>979</v>
      </c>
      <c r="W2" s="384" t="s">
        <v>980</v>
      </c>
      <c r="X2" s="384" t="s">
        <v>981</v>
      </c>
      <c r="Y2" s="384" t="s">
        <v>982</v>
      </c>
      <c r="Z2" s="384" t="s">
        <v>359</v>
      </c>
      <c r="AA2" s="384" t="s">
        <v>983</v>
      </c>
      <c r="AB2" s="384" t="s">
        <v>984</v>
      </c>
      <c r="AC2" s="384" t="s">
        <v>985</v>
      </c>
      <c r="AD2" s="384" t="s">
        <v>1129</v>
      </c>
      <c r="AE2" s="384" t="s">
        <v>1075</v>
      </c>
      <c r="AF2" s="384" t="s">
        <v>1087</v>
      </c>
      <c r="AG2" s="384" t="s">
        <v>1145</v>
      </c>
      <c r="AH2" s="384" t="s">
        <v>1146</v>
      </c>
      <c r="AI2" s="384" t="s">
        <v>1153</v>
      </c>
      <c r="AJ2" s="384" t="s">
        <v>1152</v>
      </c>
      <c r="AK2" s="384" t="s">
        <v>1167</v>
      </c>
      <c r="AL2" s="384" t="s">
        <v>1168</v>
      </c>
      <c r="AM2" s="384" t="s">
        <v>1166</v>
      </c>
      <c r="AN2" s="384" t="s">
        <v>1172</v>
      </c>
      <c r="AO2" s="384" t="s">
        <v>1179</v>
      </c>
      <c r="AP2" s="384" t="s">
        <v>1180</v>
      </c>
      <c r="AQ2" s="384" t="s">
        <v>1211</v>
      </c>
      <c r="AR2" s="384" t="s">
        <v>1204</v>
      </c>
      <c r="AS2" s="384" t="s">
        <v>1220</v>
      </c>
      <c r="AT2" s="384" t="s">
        <v>1221</v>
      </c>
      <c r="AU2" s="384" t="s">
        <v>1214</v>
      </c>
    </row>
    <row r="3" spans="1:47" ht="16.5" customHeight="1">
      <c r="A3" s="375"/>
      <c r="B3" s="384"/>
      <c r="C3" s="384"/>
      <c r="D3" s="384"/>
      <c r="E3" s="384"/>
      <c r="F3" s="384"/>
      <c r="G3" s="384"/>
      <c r="H3" s="384"/>
      <c r="I3" s="384"/>
      <c r="J3" s="384"/>
      <c r="K3" s="384"/>
      <c r="L3" s="384"/>
      <c r="M3" s="384"/>
      <c r="N3" s="384"/>
      <c r="O3" s="384"/>
      <c r="P3" s="384"/>
      <c r="Q3" s="384"/>
      <c r="R3" s="384"/>
      <c r="S3" s="384"/>
      <c r="T3" s="384"/>
      <c r="U3" s="384"/>
      <c r="V3" s="384"/>
      <c r="W3" s="384"/>
      <c r="X3" s="384"/>
      <c r="Y3" s="384"/>
      <c r="Z3" s="384"/>
      <c r="AA3" s="384"/>
      <c r="AB3" s="384"/>
      <c r="AC3" s="384"/>
      <c r="AD3" s="384"/>
      <c r="AE3" s="384"/>
      <c r="AF3" s="384"/>
      <c r="AG3" s="384"/>
      <c r="AH3" s="384"/>
      <c r="AI3" s="384"/>
      <c r="AJ3" s="384"/>
      <c r="AK3" s="384"/>
      <c r="AL3" s="384"/>
      <c r="AM3" s="384"/>
      <c r="AN3" s="384"/>
      <c r="AO3" s="384"/>
      <c r="AP3" s="384"/>
      <c r="AQ3" s="384"/>
      <c r="AR3" s="384"/>
      <c r="AS3" s="384"/>
      <c r="AT3" s="384"/>
      <c r="AU3" s="384"/>
    </row>
    <row r="4" spans="1:47" s="64" customFormat="1">
      <c r="A4" s="134" t="s">
        <v>666</v>
      </c>
      <c r="B4" s="229">
        <v>8067</v>
      </c>
      <c r="C4" s="229">
        <v>16578</v>
      </c>
      <c r="D4" s="229">
        <v>12447</v>
      </c>
      <c r="E4" s="229">
        <v>20294</v>
      </c>
      <c r="F4" s="229">
        <v>57386</v>
      </c>
      <c r="G4" s="229">
        <v>8088</v>
      </c>
      <c r="H4" s="229">
        <v>10108</v>
      </c>
      <c r="I4" s="229">
        <v>11982</v>
      </c>
      <c r="J4" s="229">
        <v>26493</v>
      </c>
      <c r="K4" s="229">
        <v>56671</v>
      </c>
      <c r="L4" s="229">
        <v>14362</v>
      </c>
      <c r="M4" s="229">
        <v>30177</v>
      </c>
      <c r="N4" s="229">
        <v>62566</v>
      </c>
      <c r="O4" s="229">
        <v>51981</v>
      </c>
      <c r="P4" s="229">
        <v>159086</v>
      </c>
      <c r="Q4" s="229">
        <v>8852</v>
      </c>
      <c r="R4" s="229">
        <v>4647</v>
      </c>
      <c r="S4" s="229">
        <v>9773</v>
      </c>
      <c r="T4" s="229">
        <v>6847</v>
      </c>
      <c r="U4" s="229">
        <v>30119</v>
      </c>
      <c r="V4" s="229">
        <v>8139</v>
      </c>
      <c r="W4" s="229">
        <v>11779</v>
      </c>
      <c r="X4" s="229">
        <v>14921</v>
      </c>
      <c r="Y4" s="229">
        <v>8630</v>
      </c>
      <c r="Z4" s="229">
        <v>43469</v>
      </c>
      <c r="AA4" s="229">
        <v>2457</v>
      </c>
      <c r="AB4" s="229">
        <v>18824</v>
      </c>
      <c r="AC4" s="229">
        <v>21144</v>
      </c>
      <c r="AD4" s="229">
        <v>11488</v>
      </c>
      <c r="AE4" s="229">
        <v>53913</v>
      </c>
      <c r="AF4" s="229">
        <v>7711</v>
      </c>
      <c r="AG4" s="229">
        <f>AH4-AF4</f>
        <v>28390</v>
      </c>
      <c r="AH4" s="229">
        <v>36101</v>
      </c>
      <c r="AI4" s="229">
        <f>AJ4-AH4</f>
        <v>20882</v>
      </c>
      <c r="AJ4" s="229">
        <v>56983</v>
      </c>
      <c r="AK4" s="229">
        <f>AM4-AJ4</f>
        <v>16082</v>
      </c>
      <c r="AL4" s="229">
        <f>AK4+AI4</f>
        <v>36964</v>
      </c>
      <c r="AM4" s="229">
        <v>73065</v>
      </c>
      <c r="AN4" s="229">
        <v>37391</v>
      </c>
      <c r="AO4" s="229">
        <f>AP4-AN4</f>
        <v>57965</v>
      </c>
      <c r="AP4" s="229">
        <v>95356</v>
      </c>
      <c r="AQ4" s="229">
        <f>AR4-AP4</f>
        <v>32714</v>
      </c>
      <c r="AR4" s="229">
        <v>128070</v>
      </c>
      <c r="AS4" s="229">
        <f>AU4-AR4</f>
        <v>75209</v>
      </c>
      <c r="AT4" s="229">
        <f>AU4-AP4</f>
        <v>107923</v>
      </c>
      <c r="AU4" s="229">
        <v>203279</v>
      </c>
    </row>
    <row r="5" spans="1:47" s="64" customFormat="1">
      <c r="A5" s="134" t="s">
        <v>667</v>
      </c>
      <c r="B5" s="229">
        <v>2465</v>
      </c>
      <c r="C5" s="229">
        <v>1773</v>
      </c>
      <c r="D5" s="229">
        <v>1588</v>
      </c>
      <c r="E5" s="229">
        <v>1533</v>
      </c>
      <c r="F5" s="229">
        <v>7359</v>
      </c>
      <c r="G5" s="229">
        <v>1224</v>
      </c>
      <c r="H5" s="229">
        <v>990</v>
      </c>
      <c r="I5" s="229">
        <v>1017</v>
      </c>
      <c r="J5" s="229">
        <v>1009</v>
      </c>
      <c r="K5" s="229">
        <v>4240</v>
      </c>
      <c r="L5" s="229">
        <v>1002</v>
      </c>
      <c r="M5" s="229">
        <v>873</v>
      </c>
      <c r="N5" s="229">
        <v>883</v>
      </c>
      <c r="O5" s="229">
        <v>887</v>
      </c>
      <c r="P5" s="229">
        <v>3645</v>
      </c>
      <c r="Q5" s="229">
        <v>702</v>
      </c>
      <c r="R5" s="229">
        <v>779</v>
      </c>
      <c r="S5" s="229">
        <v>682</v>
      </c>
      <c r="T5" s="229">
        <v>450</v>
      </c>
      <c r="U5" s="229">
        <v>2613</v>
      </c>
      <c r="V5" s="229">
        <v>489</v>
      </c>
      <c r="W5" s="229">
        <v>506</v>
      </c>
      <c r="X5" s="229">
        <v>939</v>
      </c>
      <c r="Y5" s="229">
        <v>963</v>
      </c>
      <c r="Z5" s="229">
        <v>2897</v>
      </c>
      <c r="AA5" s="229">
        <v>1340</v>
      </c>
      <c r="AB5" s="229">
        <v>1664</v>
      </c>
      <c r="AC5" s="229">
        <v>2846</v>
      </c>
      <c r="AD5" s="229">
        <v>3037</v>
      </c>
      <c r="AE5" s="229">
        <v>8887</v>
      </c>
      <c r="AF5" s="229">
        <v>2836</v>
      </c>
      <c r="AG5" s="229">
        <f t="shared" ref="AG5:AG20" si="0">AH5-AF5</f>
        <v>2748</v>
      </c>
      <c r="AH5" s="229">
        <v>5584</v>
      </c>
      <c r="AI5" s="229">
        <f t="shared" ref="AI5:AI20" si="1">AJ5-AH5</f>
        <v>3226</v>
      </c>
      <c r="AJ5" s="229">
        <v>8810</v>
      </c>
      <c r="AK5" s="229">
        <f t="shared" ref="AK5:AK20" si="2">AM5-AJ5</f>
        <v>10023</v>
      </c>
      <c r="AL5" s="229">
        <f t="shared" ref="AL5:AL20" si="3">AK5+AI5</f>
        <v>13249</v>
      </c>
      <c r="AM5" s="229">
        <v>18833</v>
      </c>
      <c r="AN5" s="229">
        <v>2654</v>
      </c>
      <c r="AO5" s="229">
        <f t="shared" ref="AO5:AO20" si="4">AP5-AN5</f>
        <v>2672</v>
      </c>
      <c r="AP5" s="229">
        <v>5326</v>
      </c>
      <c r="AQ5" s="229">
        <f>AR5-AP5</f>
        <v>2692</v>
      </c>
      <c r="AR5" s="229">
        <v>8018</v>
      </c>
      <c r="AS5" s="229">
        <f t="shared" ref="AS5:AS20" si="5">AU5-AR5</f>
        <v>1840</v>
      </c>
      <c r="AT5" s="229">
        <f t="shared" ref="AT5:AT20" si="6">AU5-AP5</f>
        <v>4532</v>
      </c>
      <c r="AU5" s="229">
        <v>9858</v>
      </c>
    </row>
    <row r="6" spans="1:47" s="64" customFormat="1">
      <c r="A6" s="134" t="s">
        <v>668</v>
      </c>
      <c r="B6" s="229">
        <v>6054</v>
      </c>
      <c r="C6" s="229">
        <v>5720</v>
      </c>
      <c r="D6" s="229">
        <v>6251</v>
      </c>
      <c r="E6" s="229">
        <v>4051</v>
      </c>
      <c r="F6" s="229">
        <v>22076</v>
      </c>
      <c r="G6" s="229">
        <v>4362</v>
      </c>
      <c r="H6" s="229">
        <v>4175</v>
      </c>
      <c r="I6" s="229">
        <v>4209</v>
      </c>
      <c r="J6" s="229">
        <v>5558</v>
      </c>
      <c r="K6" s="229">
        <v>18304</v>
      </c>
      <c r="L6" s="229">
        <v>5356</v>
      </c>
      <c r="M6" s="229">
        <v>5635</v>
      </c>
      <c r="N6" s="229">
        <v>5188</v>
      </c>
      <c r="O6" s="229">
        <v>5999</v>
      </c>
      <c r="P6" s="229">
        <v>22178</v>
      </c>
      <c r="Q6" s="229">
        <v>3571</v>
      </c>
      <c r="R6" s="229">
        <v>6031</v>
      </c>
      <c r="S6" s="229">
        <v>2181</v>
      </c>
      <c r="T6" s="229">
        <v>2206</v>
      </c>
      <c r="U6" s="229">
        <v>13989</v>
      </c>
      <c r="V6" s="229">
        <v>1956</v>
      </c>
      <c r="W6" s="229">
        <v>2431</v>
      </c>
      <c r="X6" s="229">
        <v>2363</v>
      </c>
      <c r="Y6" s="229">
        <v>3323</v>
      </c>
      <c r="Z6" s="229">
        <v>10073</v>
      </c>
      <c r="AA6" s="229">
        <v>2331</v>
      </c>
      <c r="AB6" s="229">
        <v>3867</v>
      </c>
      <c r="AC6" s="229">
        <v>2806</v>
      </c>
      <c r="AD6" s="229">
        <v>3767</v>
      </c>
      <c r="AE6" s="229">
        <v>12771</v>
      </c>
      <c r="AF6" s="229">
        <v>2749</v>
      </c>
      <c r="AG6" s="229">
        <f t="shared" si="0"/>
        <v>3324</v>
      </c>
      <c r="AH6" s="229">
        <v>6073</v>
      </c>
      <c r="AI6" s="229">
        <f t="shared" si="1"/>
        <v>2891</v>
      </c>
      <c r="AJ6" s="229">
        <v>8964</v>
      </c>
      <c r="AK6" s="229">
        <f t="shared" si="2"/>
        <v>3085</v>
      </c>
      <c r="AL6" s="229">
        <f t="shared" si="3"/>
        <v>5976</v>
      </c>
      <c r="AM6" s="229">
        <v>12049</v>
      </c>
      <c r="AN6" s="229">
        <v>2543</v>
      </c>
      <c r="AO6" s="229">
        <f t="shared" si="4"/>
        <v>2790</v>
      </c>
      <c r="AP6" s="229">
        <v>5333</v>
      </c>
      <c r="AQ6" s="229">
        <f t="shared" ref="AQ6:AQ20" si="7">AR6-AP6</f>
        <v>2383</v>
      </c>
      <c r="AR6" s="229">
        <v>7716</v>
      </c>
      <c r="AS6" s="229">
        <f t="shared" si="5"/>
        <v>5334</v>
      </c>
      <c r="AT6" s="229">
        <f t="shared" si="6"/>
        <v>7717</v>
      </c>
      <c r="AU6" s="229">
        <v>13050</v>
      </c>
    </row>
    <row r="7" spans="1:47" s="64" customFormat="1">
      <c r="A7" s="38" t="s">
        <v>1122</v>
      </c>
      <c r="B7" s="229">
        <v>10172</v>
      </c>
      <c r="C7" s="229">
        <v>968</v>
      </c>
      <c r="D7" s="229">
        <v>0</v>
      </c>
      <c r="E7" s="229">
        <v>0</v>
      </c>
      <c r="F7" s="229">
        <v>11140</v>
      </c>
      <c r="G7" s="229">
        <v>24</v>
      </c>
      <c r="H7" s="229">
        <v>153</v>
      </c>
      <c r="I7" s="229">
        <v>13823</v>
      </c>
      <c r="J7" s="229">
        <v>-11891</v>
      </c>
      <c r="K7" s="229">
        <v>2109</v>
      </c>
      <c r="L7" s="229">
        <v>169</v>
      </c>
      <c r="M7" s="229">
        <v>-169</v>
      </c>
      <c r="N7" s="229">
        <v>0</v>
      </c>
      <c r="O7" s="229">
        <v>2407</v>
      </c>
      <c r="P7" s="229">
        <v>2407</v>
      </c>
      <c r="Q7" s="229">
        <v>3910</v>
      </c>
      <c r="R7" s="229">
        <v>7921</v>
      </c>
      <c r="S7" s="229">
        <v>0</v>
      </c>
      <c r="T7" s="229">
        <v>0</v>
      </c>
      <c r="U7" s="229">
        <v>11831</v>
      </c>
      <c r="V7" s="229">
        <v>155</v>
      </c>
      <c r="W7" s="229">
        <v>-136</v>
      </c>
      <c r="X7" s="229">
        <v>685</v>
      </c>
      <c r="Y7" s="229">
        <v>76</v>
      </c>
      <c r="Z7" s="229">
        <v>780</v>
      </c>
      <c r="AA7" s="229">
        <v>0</v>
      </c>
      <c r="AB7" s="229">
        <v>0</v>
      </c>
      <c r="AC7" s="229">
        <v>0</v>
      </c>
      <c r="AD7" s="229">
        <v>0</v>
      </c>
      <c r="AE7" s="229">
        <v>0</v>
      </c>
      <c r="AF7" s="229">
        <v>0</v>
      </c>
      <c r="AG7" s="229">
        <v>0</v>
      </c>
      <c r="AH7" s="229">
        <v>0</v>
      </c>
      <c r="AI7" s="229">
        <f t="shared" si="1"/>
        <v>0</v>
      </c>
      <c r="AJ7" s="229">
        <v>0</v>
      </c>
      <c r="AK7" s="229">
        <f t="shared" si="2"/>
        <v>0</v>
      </c>
      <c r="AL7" s="229">
        <f t="shared" si="3"/>
        <v>0</v>
      </c>
      <c r="AM7" s="229">
        <v>0</v>
      </c>
      <c r="AN7" s="229">
        <v>0</v>
      </c>
      <c r="AO7" s="229">
        <f t="shared" si="4"/>
        <v>0</v>
      </c>
      <c r="AP7" s="229">
        <v>0</v>
      </c>
      <c r="AQ7" s="229">
        <f t="shared" si="7"/>
        <v>0</v>
      </c>
      <c r="AR7" s="229">
        <v>0</v>
      </c>
      <c r="AS7" s="229">
        <f t="shared" si="5"/>
        <v>0</v>
      </c>
      <c r="AT7" s="229">
        <f t="shared" si="6"/>
        <v>0</v>
      </c>
      <c r="AU7" s="229">
        <v>0</v>
      </c>
    </row>
    <row r="8" spans="1:47" s="64" customFormat="1">
      <c r="A8" s="38" t="s">
        <v>669</v>
      </c>
      <c r="B8" s="229">
        <v>0</v>
      </c>
      <c r="C8" s="229">
        <v>53869</v>
      </c>
      <c r="D8" s="229">
        <v>20080</v>
      </c>
      <c r="E8" s="229">
        <v>25179</v>
      </c>
      <c r="F8" s="229">
        <v>99128</v>
      </c>
      <c r="G8" s="229">
        <v>19582</v>
      </c>
      <c r="H8" s="229">
        <v>19091</v>
      </c>
      <c r="I8" s="229">
        <v>20903</v>
      </c>
      <c r="J8" s="229">
        <v>41099</v>
      </c>
      <c r="K8" s="229">
        <v>100675</v>
      </c>
      <c r="L8" s="229">
        <v>13698</v>
      </c>
      <c r="M8" s="229">
        <v>15802</v>
      </c>
      <c r="N8" s="229">
        <v>20410</v>
      </c>
      <c r="O8" s="229">
        <v>24432</v>
      </c>
      <c r="P8" s="229">
        <v>74342</v>
      </c>
      <c r="Q8" s="229">
        <v>19692</v>
      </c>
      <c r="R8" s="229">
        <v>24536</v>
      </c>
      <c r="S8" s="229">
        <v>36791</v>
      </c>
      <c r="T8" s="229">
        <v>20537</v>
      </c>
      <c r="U8" s="229">
        <v>101556</v>
      </c>
      <c r="V8" s="229">
        <v>12338</v>
      </c>
      <c r="W8" s="229">
        <v>20985</v>
      </c>
      <c r="X8" s="229">
        <v>26495</v>
      </c>
      <c r="Y8" s="229">
        <v>32102</v>
      </c>
      <c r="Z8" s="229">
        <v>91920</v>
      </c>
      <c r="AA8" s="229">
        <v>10159</v>
      </c>
      <c r="AB8" s="229">
        <v>17465</v>
      </c>
      <c r="AC8" s="229">
        <v>21345</v>
      </c>
      <c r="AD8" s="229">
        <v>3612</v>
      </c>
      <c r="AE8" s="229">
        <v>52581</v>
      </c>
      <c r="AF8" s="229">
        <v>3171</v>
      </c>
      <c r="AG8" s="229">
        <f t="shared" si="0"/>
        <v>3132</v>
      </c>
      <c r="AH8" s="229">
        <v>6303</v>
      </c>
      <c r="AI8" s="229">
        <f t="shared" si="1"/>
        <v>26606</v>
      </c>
      <c r="AJ8" s="229">
        <v>32909</v>
      </c>
      <c r="AK8" s="229">
        <f t="shared" si="2"/>
        <v>13442</v>
      </c>
      <c r="AL8" s="229">
        <f t="shared" si="3"/>
        <v>40048</v>
      </c>
      <c r="AM8" s="229">
        <v>46351</v>
      </c>
      <c r="AN8" s="229">
        <v>3576</v>
      </c>
      <c r="AO8" s="229">
        <f t="shared" si="4"/>
        <v>11757</v>
      </c>
      <c r="AP8" s="229">
        <v>15333</v>
      </c>
      <c r="AQ8" s="229">
        <f t="shared" si="7"/>
        <v>26333</v>
      </c>
      <c r="AR8" s="229">
        <v>41666</v>
      </c>
      <c r="AS8" s="229">
        <f t="shared" si="5"/>
        <v>18131</v>
      </c>
      <c r="AT8" s="229">
        <f t="shared" si="6"/>
        <v>44464</v>
      </c>
      <c r="AU8" s="229">
        <v>59797</v>
      </c>
    </row>
    <row r="9" spans="1:47" s="64" customFormat="1">
      <c r="A9" s="38" t="s">
        <v>670</v>
      </c>
      <c r="B9" s="229">
        <v>20602</v>
      </c>
      <c r="C9" s="229">
        <v>-3094</v>
      </c>
      <c r="D9" s="229">
        <v>9429</v>
      </c>
      <c r="E9" s="229">
        <v>10036</v>
      </c>
      <c r="F9" s="229">
        <v>36973</v>
      </c>
      <c r="G9" s="229">
        <v>10350</v>
      </c>
      <c r="H9" s="229">
        <v>10866</v>
      </c>
      <c r="I9" s="229">
        <v>11199</v>
      </c>
      <c r="J9" s="229">
        <v>11894</v>
      </c>
      <c r="K9" s="229">
        <v>44309</v>
      </c>
      <c r="L9" s="229">
        <v>12247</v>
      </c>
      <c r="M9" s="229">
        <v>12528</v>
      </c>
      <c r="N9" s="229">
        <v>13002</v>
      </c>
      <c r="O9" s="229">
        <v>13709</v>
      </c>
      <c r="P9" s="229">
        <v>51486</v>
      </c>
      <c r="Q9" s="229">
        <v>16415</v>
      </c>
      <c r="R9" s="229">
        <v>23661</v>
      </c>
      <c r="S9" s="229">
        <v>27161</v>
      </c>
      <c r="T9" s="229">
        <v>32017</v>
      </c>
      <c r="U9" s="229">
        <v>99254</v>
      </c>
      <c r="V9" s="229">
        <v>33797</v>
      </c>
      <c r="W9" s="229">
        <v>33443</v>
      </c>
      <c r="X9" s="229">
        <v>36140</v>
      </c>
      <c r="Y9" s="229">
        <v>38750</v>
      </c>
      <c r="Z9" s="229">
        <v>142130</v>
      </c>
      <c r="AA9" s="229">
        <v>41327</v>
      </c>
      <c r="AB9" s="229">
        <v>43493</v>
      </c>
      <c r="AC9" s="229">
        <v>50169</v>
      </c>
      <c r="AD9" s="229">
        <v>59070</v>
      </c>
      <c r="AE9" s="229">
        <v>194059</v>
      </c>
      <c r="AF9" s="229">
        <v>63591</v>
      </c>
      <c r="AG9" s="229">
        <f t="shared" si="0"/>
        <v>68487</v>
      </c>
      <c r="AH9" s="229">
        <v>132078</v>
      </c>
      <c r="AI9" s="229">
        <f t="shared" si="1"/>
        <v>71632</v>
      </c>
      <c r="AJ9" s="229">
        <v>203710</v>
      </c>
      <c r="AK9" s="229">
        <f t="shared" si="2"/>
        <v>78602</v>
      </c>
      <c r="AL9" s="229">
        <f t="shared" si="3"/>
        <v>150234</v>
      </c>
      <c r="AM9" s="229">
        <v>282312</v>
      </c>
      <c r="AN9" s="229">
        <v>78841</v>
      </c>
      <c r="AO9" s="229">
        <f t="shared" si="4"/>
        <v>93261</v>
      </c>
      <c r="AP9" s="229">
        <v>172102</v>
      </c>
      <c r="AQ9" s="229">
        <f t="shared" si="7"/>
        <v>79702</v>
      </c>
      <c r="AR9" s="229">
        <v>251804</v>
      </c>
      <c r="AS9" s="229">
        <f t="shared" si="5"/>
        <v>81107</v>
      </c>
      <c r="AT9" s="229">
        <f t="shared" si="6"/>
        <v>160809</v>
      </c>
      <c r="AU9" s="229">
        <v>332911</v>
      </c>
    </row>
    <row r="10" spans="1:47" s="64" customFormat="1">
      <c r="A10" s="38" t="s">
        <v>671</v>
      </c>
      <c r="B10" s="229">
        <v>0</v>
      </c>
      <c r="C10" s="229">
        <v>0</v>
      </c>
      <c r="D10" s="229">
        <v>0</v>
      </c>
      <c r="E10" s="229">
        <v>0</v>
      </c>
      <c r="F10" s="229">
        <v>0</v>
      </c>
      <c r="G10" s="229">
        <v>0</v>
      </c>
      <c r="H10" s="229">
        <v>0</v>
      </c>
      <c r="I10" s="229">
        <v>0</v>
      </c>
      <c r="J10" s="229">
        <v>0</v>
      </c>
      <c r="K10" s="229">
        <v>0</v>
      </c>
      <c r="L10" s="229">
        <v>0</v>
      </c>
      <c r="M10" s="229">
        <v>0</v>
      </c>
      <c r="N10" s="229">
        <v>0</v>
      </c>
      <c r="O10" s="229">
        <v>0</v>
      </c>
      <c r="P10" s="229">
        <v>0</v>
      </c>
      <c r="Q10" s="229">
        <v>7539</v>
      </c>
      <c r="R10" s="229">
        <v>7880</v>
      </c>
      <c r="S10" s="229">
        <v>4532</v>
      </c>
      <c r="T10" s="229">
        <v>5214</v>
      </c>
      <c r="U10" s="229">
        <v>25165</v>
      </c>
      <c r="V10" s="229">
        <v>1995</v>
      </c>
      <c r="W10" s="229">
        <v>2407</v>
      </c>
      <c r="X10" s="229">
        <v>3357</v>
      </c>
      <c r="Y10" s="229">
        <v>4666</v>
      </c>
      <c r="Z10" s="229">
        <v>12425</v>
      </c>
      <c r="AA10" s="229">
        <v>4930</v>
      </c>
      <c r="AB10" s="229">
        <v>5944</v>
      </c>
      <c r="AC10" s="229">
        <v>4180</v>
      </c>
      <c r="AD10" s="229">
        <v>6656</v>
      </c>
      <c r="AE10" s="229">
        <v>21710</v>
      </c>
      <c r="AF10" s="229">
        <v>4397</v>
      </c>
      <c r="AG10" s="229">
        <f t="shared" si="0"/>
        <v>5853</v>
      </c>
      <c r="AH10" s="229">
        <v>10250</v>
      </c>
      <c r="AI10" s="229">
        <f t="shared" si="1"/>
        <v>7611</v>
      </c>
      <c r="AJ10" s="229">
        <v>17861</v>
      </c>
      <c r="AK10" s="229">
        <f t="shared" si="2"/>
        <v>7915</v>
      </c>
      <c r="AL10" s="229">
        <f t="shared" si="3"/>
        <v>15526</v>
      </c>
      <c r="AM10" s="229">
        <v>25776</v>
      </c>
      <c r="AN10" s="229">
        <v>7534</v>
      </c>
      <c r="AO10" s="229">
        <f t="shared" si="4"/>
        <v>6857</v>
      </c>
      <c r="AP10" s="229">
        <v>14391</v>
      </c>
      <c r="AQ10" s="229">
        <f t="shared" si="7"/>
        <v>8538</v>
      </c>
      <c r="AR10" s="229">
        <v>22929</v>
      </c>
      <c r="AS10" s="229">
        <f t="shared" si="5"/>
        <v>8193</v>
      </c>
      <c r="AT10" s="229">
        <f t="shared" si="6"/>
        <v>16731</v>
      </c>
      <c r="AU10" s="229">
        <v>31122</v>
      </c>
    </row>
    <row r="11" spans="1:47" s="64" customFormat="1">
      <c r="A11" s="38" t="s">
        <v>1123</v>
      </c>
      <c r="B11" s="229">
        <v>0</v>
      </c>
      <c r="C11" s="229">
        <v>0</v>
      </c>
      <c r="D11" s="229">
        <v>0</v>
      </c>
      <c r="E11" s="229">
        <v>0</v>
      </c>
      <c r="F11" s="229">
        <v>0</v>
      </c>
      <c r="G11" s="229">
        <v>0</v>
      </c>
      <c r="H11" s="229">
        <v>0</v>
      </c>
      <c r="I11" s="229">
        <v>0</v>
      </c>
      <c r="J11" s="229">
        <v>0</v>
      </c>
      <c r="K11" s="229">
        <v>0</v>
      </c>
      <c r="L11" s="229">
        <v>0</v>
      </c>
      <c r="M11" s="229">
        <v>0</v>
      </c>
      <c r="N11" s="229">
        <v>0</v>
      </c>
      <c r="O11" s="229">
        <v>0</v>
      </c>
      <c r="P11" s="229">
        <v>0</v>
      </c>
      <c r="Q11" s="229">
        <v>7718</v>
      </c>
      <c r="R11" s="229">
        <v>6618</v>
      </c>
      <c r="S11" s="229">
        <v>7745</v>
      </c>
      <c r="T11" s="229">
        <v>8739</v>
      </c>
      <c r="U11" s="229">
        <v>30820</v>
      </c>
      <c r="V11" s="229">
        <v>8719</v>
      </c>
      <c r="W11" s="229">
        <v>8418</v>
      </c>
      <c r="X11" s="229">
        <v>9532</v>
      </c>
      <c r="Y11" s="229">
        <v>10653</v>
      </c>
      <c r="Z11" s="229">
        <v>37322</v>
      </c>
      <c r="AA11" s="229">
        <v>10809</v>
      </c>
      <c r="AB11" s="229">
        <v>12359</v>
      </c>
      <c r="AC11" s="229">
        <v>13390</v>
      </c>
      <c r="AD11" s="229">
        <v>14177</v>
      </c>
      <c r="AE11" s="229">
        <v>50735</v>
      </c>
      <c r="AF11" s="229">
        <v>14848</v>
      </c>
      <c r="AG11" s="229">
        <f t="shared" si="0"/>
        <v>15399</v>
      </c>
      <c r="AH11" s="229">
        <v>30247</v>
      </c>
      <c r="AI11" s="229">
        <f t="shared" si="1"/>
        <v>16735</v>
      </c>
      <c r="AJ11" s="229">
        <v>46982</v>
      </c>
      <c r="AK11" s="229">
        <f t="shared" si="2"/>
        <v>18640</v>
      </c>
      <c r="AL11" s="229">
        <f t="shared" si="3"/>
        <v>35375</v>
      </c>
      <c r="AM11" s="229">
        <v>65622</v>
      </c>
      <c r="AN11" s="229">
        <v>18674</v>
      </c>
      <c r="AO11" s="229">
        <f t="shared" si="4"/>
        <v>41787</v>
      </c>
      <c r="AP11" s="229">
        <v>60461</v>
      </c>
      <c r="AQ11" s="229">
        <f t="shared" si="7"/>
        <v>32110</v>
      </c>
      <c r="AR11" s="229">
        <v>92571</v>
      </c>
      <c r="AS11" s="229">
        <f t="shared" si="5"/>
        <v>32822</v>
      </c>
      <c r="AT11" s="229">
        <f t="shared" si="6"/>
        <v>64932</v>
      </c>
      <c r="AU11" s="229">
        <v>125393</v>
      </c>
    </row>
    <row r="12" spans="1:47" s="64" customFormat="1">
      <c r="A12" s="38" t="s">
        <v>672</v>
      </c>
      <c r="B12" s="229">
        <v>0</v>
      </c>
      <c r="C12" s="229">
        <v>0</v>
      </c>
      <c r="D12" s="229">
        <v>0</v>
      </c>
      <c r="E12" s="229">
        <v>0</v>
      </c>
      <c r="F12" s="229">
        <v>0</v>
      </c>
      <c r="G12" s="229">
        <v>0</v>
      </c>
      <c r="H12" s="229">
        <v>0</v>
      </c>
      <c r="I12" s="229">
        <v>0</v>
      </c>
      <c r="J12" s="229">
        <v>0</v>
      </c>
      <c r="K12" s="229">
        <v>0</v>
      </c>
      <c r="L12" s="229">
        <v>0</v>
      </c>
      <c r="M12" s="229">
        <v>0</v>
      </c>
      <c r="N12" s="229">
        <v>0</v>
      </c>
      <c r="O12" s="229">
        <v>0</v>
      </c>
      <c r="P12" s="229">
        <v>0</v>
      </c>
      <c r="Q12" s="229">
        <v>1432</v>
      </c>
      <c r="R12" s="229">
        <v>1336</v>
      </c>
      <c r="S12" s="229">
        <v>1435</v>
      </c>
      <c r="T12" s="229">
        <v>1422</v>
      </c>
      <c r="U12" s="229">
        <v>5625</v>
      </c>
      <c r="V12" s="229">
        <v>1432</v>
      </c>
      <c r="W12" s="229">
        <v>1419</v>
      </c>
      <c r="X12" s="229">
        <v>1531</v>
      </c>
      <c r="Y12" s="229">
        <v>2529</v>
      </c>
      <c r="Z12" s="229">
        <v>6911</v>
      </c>
      <c r="AA12" s="229">
        <v>1574</v>
      </c>
      <c r="AB12" s="229">
        <v>1519</v>
      </c>
      <c r="AC12" s="229">
        <v>1618</v>
      </c>
      <c r="AD12" s="229">
        <v>1593</v>
      </c>
      <c r="AE12" s="229">
        <v>6304</v>
      </c>
      <c r="AF12" s="229">
        <v>1623</v>
      </c>
      <c r="AG12" s="229">
        <f t="shared" si="0"/>
        <v>1570</v>
      </c>
      <c r="AH12" s="229">
        <v>3193</v>
      </c>
      <c r="AI12" s="229">
        <f t="shared" si="1"/>
        <v>1720</v>
      </c>
      <c r="AJ12" s="229">
        <v>4913</v>
      </c>
      <c r="AK12" s="229">
        <f t="shared" si="2"/>
        <v>1706</v>
      </c>
      <c r="AL12" s="229">
        <f t="shared" si="3"/>
        <v>3426</v>
      </c>
      <c r="AM12" s="229">
        <v>6619</v>
      </c>
      <c r="AN12" s="229">
        <v>1718</v>
      </c>
      <c r="AO12" s="229">
        <f t="shared" si="4"/>
        <v>1676</v>
      </c>
      <c r="AP12" s="229">
        <v>3394</v>
      </c>
      <c r="AQ12" s="229">
        <f t="shared" si="7"/>
        <v>1818</v>
      </c>
      <c r="AR12" s="229">
        <v>5212</v>
      </c>
      <c r="AS12" s="229">
        <f t="shared" si="5"/>
        <v>1783</v>
      </c>
      <c r="AT12" s="229">
        <f t="shared" si="6"/>
        <v>3601</v>
      </c>
      <c r="AU12" s="229">
        <v>6995</v>
      </c>
    </row>
    <row r="13" spans="1:47" s="64" customFormat="1">
      <c r="A13" s="38" t="s">
        <v>673</v>
      </c>
      <c r="B13" s="229">
        <v>0</v>
      </c>
      <c r="C13" s="229">
        <v>0</v>
      </c>
      <c r="D13" s="229">
        <v>0</v>
      </c>
      <c r="E13" s="229">
        <v>0</v>
      </c>
      <c r="F13" s="229">
        <v>0</v>
      </c>
      <c r="G13" s="229">
        <v>0</v>
      </c>
      <c r="H13" s="229">
        <v>0</v>
      </c>
      <c r="I13" s="229">
        <v>0</v>
      </c>
      <c r="J13" s="229">
        <v>0</v>
      </c>
      <c r="K13" s="229">
        <v>0</v>
      </c>
      <c r="L13" s="229">
        <v>0</v>
      </c>
      <c r="M13" s="229">
        <v>0</v>
      </c>
      <c r="N13" s="229">
        <v>0</v>
      </c>
      <c r="O13" s="229">
        <v>0</v>
      </c>
      <c r="P13" s="229">
        <v>0</v>
      </c>
      <c r="Q13" s="229">
        <v>885</v>
      </c>
      <c r="R13" s="229">
        <v>718</v>
      </c>
      <c r="S13" s="229">
        <v>671</v>
      </c>
      <c r="T13" s="229">
        <v>799</v>
      </c>
      <c r="U13" s="229">
        <v>3073</v>
      </c>
      <c r="V13" s="229">
        <v>791</v>
      </c>
      <c r="W13" s="229">
        <v>774</v>
      </c>
      <c r="X13" s="229">
        <v>998</v>
      </c>
      <c r="Y13" s="229">
        <v>1542</v>
      </c>
      <c r="Z13" s="229">
        <v>4105</v>
      </c>
      <c r="AA13" s="229">
        <v>2821</v>
      </c>
      <c r="AB13" s="229">
        <v>3512</v>
      </c>
      <c r="AC13" s="229">
        <v>3858</v>
      </c>
      <c r="AD13" s="229">
        <v>3145</v>
      </c>
      <c r="AE13" s="229">
        <v>13336</v>
      </c>
      <c r="AF13" s="229">
        <v>2204</v>
      </c>
      <c r="AG13" s="229">
        <f t="shared" si="0"/>
        <v>2698</v>
      </c>
      <c r="AH13" s="229">
        <v>4902</v>
      </c>
      <c r="AI13" s="229">
        <f t="shared" si="1"/>
        <v>3162</v>
      </c>
      <c r="AJ13" s="229">
        <v>8064</v>
      </c>
      <c r="AK13" s="229">
        <f t="shared" si="2"/>
        <v>3029</v>
      </c>
      <c r="AL13" s="229">
        <f t="shared" si="3"/>
        <v>6191</v>
      </c>
      <c r="AM13" s="229">
        <v>11093</v>
      </c>
      <c r="AN13" s="229">
        <v>2920</v>
      </c>
      <c r="AO13" s="229">
        <f t="shared" si="4"/>
        <v>2448</v>
      </c>
      <c r="AP13" s="229">
        <v>5368</v>
      </c>
      <c r="AQ13" s="229">
        <f t="shared" si="7"/>
        <v>3264</v>
      </c>
      <c r="AR13" s="229">
        <v>8632</v>
      </c>
      <c r="AS13" s="229">
        <f t="shared" si="5"/>
        <v>3269</v>
      </c>
      <c r="AT13" s="229">
        <f t="shared" si="6"/>
        <v>6533</v>
      </c>
      <c r="AU13" s="229">
        <v>11901</v>
      </c>
    </row>
    <row r="14" spans="1:47" s="64" customFormat="1">
      <c r="A14" s="38" t="s">
        <v>1115</v>
      </c>
      <c r="B14" s="229">
        <v>0</v>
      </c>
      <c r="C14" s="229">
        <v>0</v>
      </c>
      <c r="D14" s="229">
        <v>0</v>
      </c>
      <c r="E14" s="229">
        <v>0</v>
      </c>
      <c r="F14" s="229">
        <v>0</v>
      </c>
      <c r="G14" s="229">
        <v>0</v>
      </c>
      <c r="H14" s="229">
        <v>0</v>
      </c>
      <c r="I14" s="229">
        <v>0</v>
      </c>
      <c r="J14" s="229">
        <v>0</v>
      </c>
      <c r="K14" s="229">
        <v>0</v>
      </c>
      <c r="L14" s="229">
        <v>0</v>
      </c>
      <c r="M14" s="229">
        <v>0</v>
      </c>
      <c r="N14" s="229">
        <v>0</v>
      </c>
      <c r="O14" s="229">
        <v>0</v>
      </c>
      <c r="P14" s="229">
        <v>0</v>
      </c>
      <c r="Q14" s="229">
        <v>0</v>
      </c>
      <c r="R14" s="229">
        <v>0</v>
      </c>
      <c r="S14" s="229">
        <v>0</v>
      </c>
      <c r="T14" s="229">
        <v>0</v>
      </c>
      <c r="U14" s="229">
        <v>0</v>
      </c>
      <c r="V14" s="229">
        <v>0</v>
      </c>
      <c r="W14" s="229">
        <v>0</v>
      </c>
      <c r="X14" s="229">
        <v>0</v>
      </c>
      <c r="Y14" s="229">
        <v>0</v>
      </c>
      <c r="Z14" s="229">
        <v>0</v>
      </c>
      <c r="AA14" s="229">
        <v>4106</v>
      </c>
      <c r="AB14" s="229">
        <v>5411</v>
      </c>
      <c r="AC14" s="229">
        <v>5497</v>
      </c>
      <c r="AD14" s="229">
        <v>5941</v>
      </c>
      <c r="AE14" s="229">
        <v>20955</v>
      </c>
      <c r="AF14" s="229">
        <v>6214</v>
      </c>
      <c r="AG14" s="229">
        <f t="shared" si="0"/>
        <v>5850</v>
      </c>
      <c r="AH14" s="229">
        <v>12064</v>
      </c>
      <c r="AI14" s="229">
        <f t="shared" si="1"/>
        <v>5782</v>
      </c>
      <c r="AJ14" s="229">
        <v>17846</v>
      </c>
      <c r="AK14" s="229">
        <f t="shared" si="2"/>
        <v>5715</v>
      </c>
      <c r="AL14" s="229">
        <f t="shared" si="3"/>
        <v>11497</v>
      </c>
      <c r="AM14" s="229">
        <v>23561</v>
      </c>
      <c r="AN14" s="229">
        <v>5704</v>
      </c>
      <c r="AO14" s="229">
        <f t="shared" si="4"/>
        <v>5872</v>
      </c>
      <c r="AP14" s="229">
        <v>11576</v>
      </c>
      <c r="AQ14" s="229">
        <f t="shared" si="7"/>
        <v>7282</v>
      </c>
      <c r="AR14" s="229">
        <v>18858</v>
      </c>
      <c r="AS14" s="229">
        <f t="shared" si="5"/>
        <v>5485</v>
      </c>
      <c r="AT14" s="229">
        <f t="shared" si="6"/>
        <v>12767</v>
      </c>
      <c r="AU14" s="229">
        <v>24343</v>
      </c>
    </row>
    <row r="15" spans="1:47" s="64" customFormat="1">
      <c r="A15" s="134" t="s">
        <v>1124</v>
      </c>
      <c r="B15" s="229">
        <v>0</v>
      </c>
      <c r="C15" s="229">
        <v>0</v>
      </c>
      <c r="D15" s="229">
        <v>0</v>
      </c>
      <c r="E15" s="229">
        <v>0</v>
      </c>
      <c r="F15" s="229">
        <v>0</v>
      </c>
      <c r="G15" s="229">
        <v>0</v>
      </c>
      <c r="H15" s="229">
        <v>0</v>
      </c>
      <c r="I15" s="229">
        <v>0</v>
      </c>
      <c r="J15" s="229">
        <v>0</v>
      </c>
      <c r="K15" s="229">
        <v>0</v>
      </c>
      <c r="L15" s="229">
        <v>0</v>
      </c>
      <c r="M15" s="229">
        <v>0</v>
      </c>
      <c r="N15" s="229">
        <v>0</v>
      </c>
      <c r="O15" s="229">
        <v>0</v>
      </c>
      <c r="P15" s="229">
        <v>0</v>
      </c>
      <c r="Q15" s="229">
        <v>0</v>
      </c>
      <c r="R15" s="229">
        <v>0</v>
      </c>
      <c r="S15" s="229">
        <v>0</v>
      </c>
      <c r="T15" s="229">
        <v>0</v>
      </c>
      <c r="U15" s="229">
        <v>0</v>
      </c>
      <c r="V15" s="229">
        <v>0</v>
      </c>
      <c r="W15" s="229">
        <v>0</v>
      </c>
      <c r="X15" s="229">
        <v>0</v>
      </c>
      <c r="Y15" s="229">
        <v>0</v>
      </c>
      <c r="Z15" s="229">
        <v>0</v>
      </c>
      <c r="AA15" s="229">
        <v>0</v>
      </c>
      <c r="AB15" s="229">
        <v>28167</v>
      </c>
      <c r="AC15" s="229">
        <v>0</v>
      </c>
      <c r="AD15" s="229">
        <v>27767</v>
      </c>
      <c r="AE15" s="229">
        <v>55934</v>
      </c>
      <c r="AF15" s="229">
        <v>0</v>
      </c>
      <c r="AG15" s="229">
        <f t="shared" si="0"/>
        <v>13723</v>
      </c>
      <c r="AH15" s="229">
        <v>13723</v>
      </c>
      <c r="AI15" s="229">
        <f t="shared" si="1"/>
        <v>0</v>
      </c>
      <c r="AJ15" s="229">
        <v>13723</v>
      </c>
      <c r="AK15" s="229">
        <f t="shared" si="2"/>
        <v>15422</v>
      </c>
      <c r="AL15" s="229">
        <f t="shared" si="3"/>
        <v>15422</v>
      </c>
      <c r="AM15" s="229">
        <v>29145</v>
      </c>
      <c r="AN15" s="229">
        <v>0</v>
      </c>
      <c r="AO15" s="229">
        <f t="shared" si="4"/>
        <v>6838</v>
      </c>
      <c r="AP15" s="229">
        <v>6838</v>
      </c>
      <c r="AQ15" s="229">
        <f t="shared" si="7"/>
        <v>0</v>
      </c>
      <c r="AR15" s="229">
        <v>6838</v>
      </c>
      <c r="AS15" s="229">
        <f t="shared" si="5"/>
        <v>159</v>
      </c>
      <c r="AT15" s="229">
        <f t="shared" si="6"/>
        <v>159</v>
      </c>
      <c r="AU15" s="229">
        <v>6997</v>
      </c>
    </row>
    <row r="16" spans="1:47" s="64" customFormat="1">
      <c r="A16" s="38" t="s">
        <v>1128</v>
      </c>
      <c r="B16" s="229">
        <v>0</v>
      </c>
      <c r="C16" s="229">
        <v>0</v>
      </c>
      <c r="D16" s="229">
        <v>0</v>
      </c>
      <c r="E16" s="229">
        <v>0</v>
      </c>
      <c r="F16" s="229">
        <v>0</v>
      </c>
      <c r="G16" s="229">
        <v>0</v>
      </c>
      <c r="H16" s="229">
        <v>0</v>
      </c>
      <c r="I16" s="229">
        <v>0</v>
      </c>
      <c r="J16" s="229">
        <v>0</v>
      </c>
      <c r="K16" s="229">
        <v>0</v>
      </c>
      <c r="L16" s="229">
        <v>0</v>
      </c>
      <c r="M16" s="229">
        <v>126091</v>
      </c>
      <c r="N16" s="229">
        <v>0</v>
      </c>
      <c r="O16" s="229">
        <v>0</v>
      </c>
      <c r="P16" s="229">
        <v>126091</v>
      </c>
      <c r="Q16" s="229">
        <v>0</v>
      </c>
      <c r="R16" s="229">
        <v>0</v>
      </c>
      <c r="S16" s="229">
        <v>0</v>
      </c>
      <c r="T16" s="229">
        <v>0</v>
      </c>
      <c r="U16" s="229">
        <v>0</v>
      </c>
      <c r="V16" s="229"/>
      <c r="W16" s="229">
        <v>0</v>
      </c>
      <c r="X16" s="229">
        <v>0</v>
      </c>
      <c r="Y16" s="229">
        <v>0</v>
      </c>
      <c r="Z16" s="229">
        <v>0</v>
      </c>
      <c r="AA16" s="229">
        <v>0</v>
      </c>
      <c r="AB16" s="229">
        <v>0</v>
      </c>
      <c r="AC16" s="229">
        <v>0</v>
      </c>
      <c r="AD16" s="229">
        <v>0</v>
      </c>
      <c r="AE16" s="229">
        <v>0</v>
      </c>
      <c r="AF16" s="229">
        <v>0</v>
      </c>
      <c r="AG16" s="229">
        <v>0</v>
      </c>
      <c r="AH16" s="229">
        <v>0</v>
      </c>
      <c r="AI16" s="229">
        <f t="shared" si="1"/>
        <v>0</v>
      </c>
      <c r="AJ16" s="229">
        <v>0</v>
      </c>
      <c r="AK16" s="229">
        <f t="shared" si="2"/>
        <v>0</v>
      </c>
      <c r="AL16" s="229">
        <f t="shared" si="3"/>
        <v>0</v>
      </c>
      <c r="AM16" s="229">
        <v>0</v>
      </c>
      <c r="AN16" s="229">
        <v>0</v>
      </c>
      <c r="AO16" s="229">
        <f t="shared" si="4"/>
        <v>0</v>
      </c>
      <c r="AP16" s="229">
        <v>0</v>
      </c>
      <c r="AQ16" s="229">
        <f t="shared" si="7"/>
        <v>0</v>
      </c>
      <c r="AR16" s="229">
        <v>0</v>
      </c>
      <c r="AS16" s="229">
        <f t="shared" si="5"/>
        <v>0</v>
      </c>
      <c r="AT16" s="229">
        <f t="shared" si="6"/>
        <v>0</v>
      </c>
      <c r="AU16" s="229">
        <v>0</v>
      </c>
    </row>
    <row r="17" spans="1:47" s="64" customFormat="1">
      <c r="A17" s="38" t="s">
        <v>1160</v>
      </c>
      <c r="B17" s="229"/>
      <c r="C17" s="229"/>
      <c r="D17" s="229"/>
      <c r="E17" s="229"/>
      <c r="F17" s="229"/>
      <c r="G17" s="229"/>
      <c r="H17" s="229"/>
      <c r="I17" s="229"/>
      <c r="J17" s="229"/>
      <c r="K17" s="229"/>
      <c r="L17" s="229"/>
      <c r="M17" s="229"/>
      <c r="N17" s="229"/>
      <c r="O17" s="229"/>
      <c r="P17" s="229"/>
      <c r="Q17" s="229"/>
      <c r="R17" s="229"/>
      <c r="S17" s="229"/>
      <c r="T17" s="229"/>
      <c r="U17" s="229"/>
      <c r="V17" s="229"/>
      <c r="W17" s="229"/>
      <c r="X17" s="229"/>
      <c r="Y17" s="229"/>
      <c r="Z17" s="229"/>
      <c r="AA17" s="229"/>
      <c r="AB17" s="229"/>
      <c r="AC17" s="229"/>
      <c r="AD17" s="229"/>
      <c r="AE17" s="229"/>
      <c r="AF17" s="229"/>
      <c r="AG17" s="229"/>
      <c r="AH17" s="229"/>
      <c r="AI17" s="229">
        <f t="shared" si="1"/>
        <v>8547</v>
      </c>
      <c r="AJ17" s="229">
        <v>8547</v>
      </c>
      <c r="AK17" s="229">
        <f t="shared" si="2"/>
        <v>8688</v>
      </c>
      <c r="AL17" s="229">
        <f t="shared" si="3"/>
        <v>17235</v>
      </c>
      <c r="AM17" s="229">
        <v>17235</v>
      </c>
      <c r="AN17" s="229">
        <v>0</v>
      </c>
      <c r="AO17" s="229">
        <f t="shared" si="4"/>
        <v>0</v>
      </c>
      <c r="AP17" s="229">
        <v>0</v>
      </c>
      <c r="AQ17" s="229">
        <f t="shared" si="7"/>
        <v>0</v>
      </c>
      <c r="AR17" s="229">
        <v>0</v>
      </c>
      <c r="AS17" s="229">
        <f t="shared" si="5"/>
        <v>0</v>
      </c>
      <c r="AT17" s="229">
        <f t="shared" si="6"/>
        <v>0</v>
      </c>
      <c r="AU17" s="229">
        <v>0</v>
      </c>
    </row>
    <row r="18" spans="1:47" s="64" customFormat="1">
      <c r="A18" s="38" t="s">
        <v>1161</v>
      </c>
      <c r="B18" s="229"/>
      <c r="C18" s="229"/>
      <c r="D18" s="229"/>
      <c r="E18" s="229"/>
      <c r="F18" s="229"/>
      <c r="G18" s="229"/>
      <c r="H18" s="229"/>
      <c r="I18" s="229"/>
      <c r="J18" s="229"/>
      <c r="K18" s="229"/>
      <c r="L18" s="229"/>
      <c r="M18" s="229"/>
      <c r="N18" s="229"/>
      <c r="O18" s="229"/>
      <c r="P18" s="229"/>
      <c r="Q18" s="229"/>
      <c r="R18" s="229"/>
      <c r="S18" s="229"/>
      <c r="T18" s="229"/>
      <c r="U18" s="229"/>
      <c r="V18" s="229"/>
      <c r="W18" s="229"/>
      <c r="X18" s="229"/>
      <c r="Y18" s="229"/>
      <c r="Z18" s="229"/>
      <c r="AA18" s="229"/>
      <c r="AB18" s="229"/>
      <c r="AC18" s="229"/>
      <c r="AD18" s="229"/>
      <c r="AE18" s="229"/>
      <c r="AF18" s="229"/>
      <c r="AG18" s="229"/>
      <c r="AH18" s="229"/>
      <c r="AI18" s="229">
        <f t="shared" si="1"/>
        <v>15570</v>
      </c>
      <c r="AJ18" s="229">
        <v>15570</v>
      </c>
      <c r="AK18" s="229">
        <f t="shared" si="2"/>
        <v>7510</v>
      </c>
      <c r="AL18" s="229">
        <f t="shared" si="3"/>
        <v>23080</v>
      </c>
      <c r="AM18" s="229">
        <v>23080</v>
      </c>
      <c r="AN18" s="229">
        <v>5654</v>
      </c>
      <c r="AO18" s="229">
        <f t="shared" si="4"/>
        <v>4646</v>
      </c>
      <c r="AP18" s="229">
        <v>10300</v>
      </c>
      <c r="AQ18" s="229">
        <f t="shared" si="7"/>
        <v>5183</v>
      </c>
      <c r="AR18" s="229">
        <v>15483</v>
      </c>
      <c r="AS18" s="229">
        <f t="shared" si="5"/>
        <v>5361</v>
      </c>
      <c r="AT18" s="229">
        <f t="shared" si="6"/>
        <v>10544</v>
      </c>
      <c r="AU18" s="229">
        <v>20844</v>
      </c>
    </row>
    <row r="19" spans="1:47" s="38" customFormat="1">
      <c r="A19" s="38" t="s">
        <v>647</v>
      </c>
      <c r="B19" s="229">
        <v>23727</v>
      </c>
      <c r="C19" s="229">
        <v>7267</v>
      </c>
      <c r="D19" s="229">
        <v>13537</v>
      </c>
      <c r="E19" s="229">
        <v>44571</v>
      </c>
      <c r="F19" s="229">
        <v>89102</v>
      </c>
      <c r="G19" s="229">
        <v>19597</v>
      </c>
      <c r="H19" s="229">
        <v>14545</v>
      </c>
      <c r="I19" s="229">
        <v>13044</v>
      </c>
      <c r="J19" s="229">
        <v>25174</v>
      </c>
      <c r="K19" s="229">
        <v>72360</v>
      </c>
      <c r="L19" s="229">
        <v>12976</v>
      </c>
      <c r="M19" s="229">
        <v>22841</v>
      </c>
      <c r="N19" s="229">
        <v>43159</v>
      </c>
      <c r="O19" s="229">
        <v>46134</v>
      </c>
      <c r="P19" s="229">
        <v>125110</v>
      </c>
      <c r="Q19" s="229">
        <v>14923</v>
      </c>
      <c r="R19" s="229">
        <v>18262</v>
      </c>
      <c r="S19" s="229">
        <v>14157</v>
      </c>
      <c r="T19" s="229">
        <v>55320</v>
      </c>
      <c r="U19" s="229">
        <v>102662</v>
      </c>
      <c r="V19" s="229">
        <v>20599</v>
      </c>
      <c r="W19" s="229">
        <v>33045</v>
      </c>
      <c r="X19" s="229">
        <v>30378</v>
      </c>
      <c r="Y19" s="229">
        <v>65299</v>
      </c>
      <c r="Z19" s="229">
        <v>149321</v>
      </c>
      <c r="AA19" s="229">
        <v>22271</v>
      </c>
      <c r="AB19" s="229">
        <v>16834</v>
      </c>
      <c r="AC19" s="229">
        <v>19629</v>
      </c>
      <c r="AD19" s="229">
        <v>24483</v>
      </c>
      <c r="AE19" s="229">
        <v>83217</v>
      </c>
      <c r="AF19" s="229">
        <v>21283</v>
      </c>
      <c r="AG19" s="229">
        <f t="shared" si="0"/>
        <v>18333</v>
      </c>
      <c r="AH19" s="229">
        <v>39616</v>
      </c>
      <c r="AI19" s="229">
        <f t="shared" si="1"/>
        <v>8182</v>
      </c>
      <c r="AJ19" s="229">
        <v>47798</v>
      </c>
      <c r="AK19" s="229">
        <f t="shared" si="2"/>
        <v>25995</v>
      </c>
      <c r="AL19" s="229">
        <f t="shared" si="3"/>
        <v>34177</v>
      </c>
      <c r="AM19" s="229">
        <v>73793</v>
      </c>
      <c r="AN19" s="229">
        <v>22576</v>
      </c>
      <c r="AO19" s="229">
        <f t="shared" si="4"/>
        <v>-4315</v>
      </c>
      <c r="AP19" s="229">
        <v>18261</v>
      </c>
      <c r="AQ19" s="229">
        <f t="shared" si="7"/>
        <v>21647</v>
      </c>
      <c r="AR19" s="229">
        <v>39908</v>
      </c>
      <c r="AS19" s="229">
        <f t="shared" si="5"/>
        <v>40170</v>
      </c>
      <c r="AT19" s="229">
        <f t="shared" si="6"/>
        <v>61817</v>
      </c>
      <c r="AU19" s="229">
        <v>80078</v>
      </c>
    </row>
    <row r="20" spans="1:47" s="64" customFormat="1">
      <c r="A20" s="64" t="s">
        <v>133</v>
      </c>
      <c r="B20" s="231">
        <v>71087</v>
      </c>
      <c r="C20" s="231">
        <v>83081</v>
      </c>
      <c r="D20" s="231">
        <v>63332</v>
      </c>
      <c r="E20" s="231">
        <v>105664</v>
      </c>
      <c r="F20" s="231">
        <v>323164</v>
      </c>
      <c r="G20" s="231">
        <v>63227</v>
      </c>
      <c r="H20" s="231">
        <v>59928</v>
      </c>
      <c r="I20" s="231">
        <v>76177</v>
      </c>
      <c r="J20" s="231">
        <v>99336</v>
      </c>
      <c r="K20" s="231">
        <v>298668</v>
      </c>
      <c r="L20" s="231">
        <v>59810</v>
      </c>
      <c r="M20" s="231">
        <v>213778</v>
      </c>
      <c r="N20" s="231">
        <v>145208</v>
      </c>
      <c r="O20" s="231">
        <v>145549</v>
      </c>
      <c r="P20" s="231">
        <v>564345</v>
      </c>
      <c r="Q20" s="231">
        <v>85639</v>
      </c>
      <c r="R20" s="231">
        <v>102389</v>
      </c>
      <c r="S20" s="231">
        <v>105128</v>
      </c>
      <c r="T20" s="231">
        <v>133551</v>
      </c>
      <c r="U20" s="231">
        <v>426707</v>
      </c>
      <c r="V20" s="231">
        <v>90410</v>
      </c>
      <c r="W20" s="231">
        <v>115071</v>
      </c>
      <c r="X20" s="231">
        <v>127339</v>
      </c>
      <c r="Y20" s="231">
        <v>168533</v>
      </c>
      <c r="Z20" s="231">
        <v>501353</v>
      </c>
      <c r="AA20" s="231">
        <v>104125</v>
      </c>
      <c r="AB20" s="231">
        <v>159059</v>
      </c>
      <c r="AC20" s="231">
        <v>146482</v>
      </c>
      <c r="AD20" s="231">
        <v>164736</v>
      </c>
      <c r="AE20" s="231">
        <v>574402</v>
      </c>
      <c r="AF20" s="231">
        <v>130627</v>
      </c>
      <c r="AG20" s="231">
        <f t="shared" si="0"/>
        <v>169507</v>
      </c>
      <c r="AH20" s="231">
        <v>300134</v>
      </c>
      <c r="AI20" s="231">
        <f t="shared" si="1"/>
        <v>192546</v>
      </c>
      <c r="AJ20" s="231">
        <v>492680</v>
      </c>
      <c r="AK20" s="231">
        <f t="shared" si="2"/>
        <v>215854</v>
      </c>
      <c r="AL20" s="231">
        <f t="shared" si="3"/>
        <v>408400</v>
      </c>
      <c r="AM20" s="231">
        <v>708534</v>
      </c>
      <c r="AN20" s="231">
        <v>189785</v>
      </c>
      <c r="AO20" s="231">
        <f t="shared" si="4"/>
        <v>234254</v>
      </c>
      <c r="AP20" s="231">
        <v>424039</v>
      </c>
      <c r="AQ20" s="231">
        <f t="shared" si="7"/>
        <v>223666</v>
      </c>
      <c r="AR20" s="231">
        <v>647705</v>
      </c>
      <c r="AS20" s="231">
        <f t="shared" si="5"/>
        <v>278863</v>
      </c>
      <c r="AT20" s="231">
        <f t="shared" si="6"/>
        <v>502529</v>
      </c>
      <c r="AU20" s="231">
        <v>926568</v>
      </c>
    </row>
    <row r="21" spans="1:47">
      <c r="AO21" s="231"/>
    </row>
    <row r="22" spans="1:47" ht="23.25">
      <c r="A22" s="226" t="s">
        <v>1125</v>
      </c>
    </row>
    <row r="23" spans="1:47" ht="23.25">
      <c r="A23" s="226" t="s">
        <v>1126</v>
      </c>
    </row>
    <row r="24" spans="1:47" ht="23.25">
      <c r="A24" s="226" t="s">
        <v>1127</v>
      </c>
    </row>
  </sheetData>
  <mergeCells count="47">
    <mergeCell ref="AS2:AS3"/>
    <mergeCell ref="AT2:AT3"/>
    <mergeCell ref="AU2:AU3"/>
    <mergeCell ref="AR2:AR3"/>
    <mergeCell ref="AQ2:AQ3"/>
    <mergeCell ref="AO2:AO3"/>
    <mergeCell ref="AP2:AP3"/>
    <mergeCell ref="V2:V3"/>
    <mergeCell ref="AH2:AH3"/>
    <mergeCell ref="AA2:AA3"/>
    <mergeCell ref="AB2:AB3"/>
    <mergeCell ref="AC2:AC3"/>
    <mergeCell ref="AF2:AF3"/>
    <mergeCell ref="AE2:AE3"/>
    <mergeCell ref="AD2:AD3"/>
    <mergeCell ref="AG2:AG3"/>
    <mergeCell ref="AN2:AN3"/>
    <mergeCell ref="AK2:AK3"/>
    <mergeCell ref="AL2:AL3"/>
    <mergeCell ref="AM2:AM3"/>
    <mergeCell ref="AJ2:AJ3"/>
    <mergeCell ref="H2:H3"/>
    <mergeCell ref="I2:I3"/>
    <mergeCell ref="J2:J3"/>
    <mergeCell ref="K2:K3"/>
    <mergeCell ref="L2:L3"/>
    <mergeCell ref="M2:M3"/>
    <mergeCell ref="N2:N3"/>
    <mergeCell ref="AI2:AI3"/>
    <mergeCell ref="X2:X3"/>
    <mergeCell ref="Y2:Y3"/>
    <mergeCell ref="Z2:Z3"/>
    <mergeCell ref="O2:O3"/>
    <mergeCell ref="P2:P3"/>
    <mergeCell ref="Q2:Q3"/>
    <mergeCell ref="W2:W3"/>
    <mergeCell ref="R2:R3"/>
    <mergeCell ref="S2:S3"/>
    <mergeCell ref="T2:T3"/>
    <mergeCell ref="U2:U3"/>
    <mergeCell ref="A2:A3"/>
    <mergeCell ref="D2:D3"/>
    <mergeCell ref="E2:E3"/>
    <mergeCell ref="F2:F3"/>
    <mergeCell ref="G2:G3"/>
    <mergeCell ref="C2:C3"/>
    <mergeCell ref="B2:B3"/>
  </mergeCells>
  <hyperlinks>
    <hyperlink ref="A1" location="Index!A1" display="Index" xr:uid="{00000000-0004-0000-1700-000000000000}"/>
  </hyperlinks>
  <pageMargins left="0.511811024" right="0.511811024" top="0.78740157499999996" bottom="0.78740157499999996" header="0.31496062000000002" footer="0.31496062000000002"/>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000050"/>
  </sheetPr>
  <dimension ref="A1:AS27"/>
  <sheetViews>
    <sheetView workbookViewId="0">
      <pane xSplit="1" topLeftCell="AE1" activePane="topRight" state="frozen"/>
      <selection pane="topRight" activeCell="AG16" sqref="AG16"/>
    </sheetView>
  </sheetViews>
  <sheetFormatPr defaultColWidth="9" defaultRowHeight="15"/>
  <cols>
    <col min="1" max="1" width="75.140625" style="171" customWidth="1"/>
    <col min="2" max="22" width="13.28515625" style="171" customWidth="1"/>
    <col min="23" max="24" width="13.140625" style="171" customWidth="1"/>
    <col min="25" max="25" width="13.28515625" customWidth="1"/>
    <col min="26" max="26" width="13.28515625" style="171" customWidth="1"/>
    <col min="27" max="29" width="12" style="171" customWidth="1"/>
    <col min="30" max="30" width="13.28515625" style="171" customWidth="1"/>
    <col min="31" max="45" width="12" style="171" customWidth="1"/>
    <col min="46" max="16384" width="9" style="171"/>
  </cols>
  <sheetData>
    <row r="1" spans="1:45" ht="57" customHeight="1">
      <c r="A1" s="145" t="s">
        <v>379</v>
      </c>
      <c r="F1" s="172"/>
      <c r="I1" s="172"/>
      <c r="J1" s="172"/>
      <c r="K1" s="172"/>
      <c r="L1" s="172"/>
      <c r="M1" s="172"/>
      <c r="O1" s="172"/>
      <c r="Q1" s="172"/>
      <c r="V1" s="172"/>
      <c r="W1" s="170"/>
      <c r="X1" s="170"/>
    </row>
    <row r="2" spans="1:45" customFormat="1">
      <c r="A2" s="219" t="s">
        <v>471</v>
      </c>
      <c r="B2" s="184" t="s">
        <v>332</v>
      </c>
      <c r="C2" s="184" t="s">
        <v>333</v>
      </c>
      <c r="D2" s="184" t="s">
        <v>334</v>
      </c>
      <c r="E2" s="184" t="s">
        <v>336</v>
      </c>
      <c r="F2" s="184" t="s">
        <v>337</v>
      </c>
      <c r="G2" s="184" t="s">
        <v>338</v>
      </c>
      <c r="H2" s="184" t="s">
        <v>339</v>
      </c>
      <c r="I2" s="184" t="s">
        <v>342</v>
      </c>
      <c r="J2" s="184" t="s">
        <v>344</v>
      </c>
      <c r="K2" s="184" t="s">
        <v>345</v>
      </c>
      <c r="L2" s="184" t="s">
        <v>346</v>
      </c>
      <c r="M2" s="184" t="s">
        <v>348</v>
      </c>
      <c r="N2" s="184" t="s">
        <v>350</v>
      </c>
      <c r="O2" s="184" t="s">
        <v>351</v>
      </c>
      <c r="P2" s="184" t="s">
        <v>352</v>
      </c>
      <c r="Q2" s="184" t="s">
        <v>353</v>
      </c>
      <c r="R2" s="184" t="s">
        <v>355</v>
      </c>
      <c r="S2" s="184" t="s">
        <v>356</v>
      </c>
      <c r="T2" s="184" t="s">
        <v>357</v>
      </c>
      <c r="U2" s="184" t="s">
        <v>358</v>
      </c>
      <c r="V2" s="184" t="s">
        <v>360</v>
      </c>
      <c r="W2" s="184" t="s">
        <v>377</v>
      </c>
      <c r="X2" s="184" t="s">
        <v>908</v>
      </c>
      <c r="Y2" s="184" t="s">
        <v>1060</v>
      </c>
      <c r="Z2" s="184" t="s">
        <v>1078</v>
      </c>
      <c r="AA2" s="184" t="s">
        <v>1144</v>
      </c>
      <c r="AB2" s="184" t="s">
        <v>1151</v>
      </c>
      <c r="AC2" s="184" t="s">
        <v>1165</v>
      </c>
      <c r="AD2" s="184" t="s">
        <v>1171</v>
      </c>
      <c r="AE2" s="184" t="s">
        <v>1178</v>
      </c>
      <c r="AF2" s="184" t="s">
        <v>1208</v>
      </c>
      <c r="AG2" s="184" t="s">
        <v>1217</v>
      </c>
    </row>
    <row r="3" spans="1:45">
      <c r="A3" s="175" t="s">
        <v>989</v>
      </c>
      <c r="B3" s="229">
        <v>202115</v>
      </c>
      <c r="C3" s="229">
        <v>202068</v>
      </c>
      <c r="D3" s="229">
        <v>234326</v>
      </c>
      <c r="E3" s="229">
        <v>61777</v>
      </c>
      <c r="F3" s="229">
        <v>178512</v>
      </c>
      <c r="G3" s="229">
        <v>207223</v>
      </c>
      <c r="H3" s="229">
        <v>219383</v>
      </c>
      <c r="I3" s="229">
        <v>40242</v>
      </c>
      <c r="J3" s="229">
        <v>194135</v>
      </c>
      <c r="K3" s="229">
        <v>199446</v>
      </c>
      <c r="L3" s="229">
        <v>174415</v>
      </c>
      <c r="M3" s="230">
        <v>28459</v>
      </c>
      <c r="N3" s="230">
        <v>157656</v>
      </c>
      <c r="O3" s="230">
        <v>211987</v>
      </c>
      <c r="P3" s="230">
        <v>196391</v>
      </c>
      <c r="Q3" s="230">
        <v>20775</v>
      </c>
      <c r="R3" s="230">
        <v>209121</v>
      </c>
      <c r="S3" s="230">
        <v>323010</v>
      </c>
      <c r="T3" s="230">
        <v>200485</v>
      </c>
      <c r="U3" s="230">
        <v>26770</v>
      </c>
      <c r="V3" s="230">
        <v>176466</v>
      </c>
      <c r="W3" s="230">
        <v>186043</v>
      </c>
      <c r="X3" s="230">
        <v>186145</v>
      </c>
      <c r="Y3" s="230">
        <v>12429</v>
      </c>
      <c r="Z3" s="230">
        <v>181364</v>
      </c>
      <c r="AA3" s="230">
        <v>192305</v>
      </c>
      <c r="AB3" s="230">
        <v>180381</v>
      </c>
      <c r="AC3" s="230">
        <v>12079</v>
      </c>
      <c r="AD3" s="230">
        <v>198754</v>
      </c>
      <c r="AE3" s="230">
        <v>160941</v>
      </c>
      <c r="AF3" s="230">
        <v>666256</v>
      </c>
      <c r="AG3" s="230">
        <v>13615</v>
      </c>
      <c r="AH3" s="160"/>
      <c r="AI3" s="160"/>
      <c r="AJ3" s="160"/>
      <c r="AK3" s="160"/>
      <c r="AL3" s="160"/>
      <c r="AM3" s="160"/>
      <c r="AN3" s="160"/>
      <c r="AO3" s="160"/>
      <c r="AP3" s="160"/>
      <c r="AQ3" s="160"/>
      <c r="AR3" s="160"/>
      <c r="AS3" s="160"/>
    </row>
    <row r="4" spans="1:45">
      <c r="A4" s="175" t="s">
        <v>990</v>
      </c>
      <c r="B4" s="229">
        <v>38721</v>
      </c>
      <c r="C4" s="229">
        <v>48234</v>
      </c>
      <c r="D4" s="229">
        <v>76938</v>
      </c>
      <c r="E4" s="229">
        <v>181614</v>
      </c>
      <c r="F4" s="229">
        <v>50742</v>
      </c>
      <c r="G4" s="229">
        <v>93684</v>
      </c>
      <c r="H4" s="229">
        <v>29136</v>
      </c>
      <c r="I4" s="229">
        <v>120014</v>
      </c>
      <c r="J4" s="229">
        <v>81243</v>
      </c>
      <c r="K4" s="229">
        <v>87129</v>
      </c>
      <c r="L4" s="229">
        <v>19576</v>
      </c>
      <c r="M4" s="230">
        <v>105490</v>
      </c>
      <c r="N4" s="230">
        <v>107309</v>
      </c>
      <c r="O4" s="230">
        <v>60544</v>
      </c>
      <c r="P4" s="230">
        <v>28189</v>
      </c>
      <c r="Q4" s="230">
        <v>112791</v>
      </c>
      <c r="R4" s="230">
        <v>34359</v>
      </c>
      <c r="S4" s="230">
        <v>66574</v>
      </c>
      <c r="T4" s="230">
        <v>26845</v>
      </c>
      <c r="U4" s="230">
        <v>71686</v>
      </c>
      <c r="V4" s="230">
        <v>66367</v>
      </c>
      <c r="W4" s="230">
        <v>104703</v>
      </c>
      <c r="X4" s="230">
        <v>56468</v>
      </c>
      <c r="Y4" s="230">
        <v>129581</v>
      </c>
      <c r="Z4" s="230">
        <v>49221</v>
      </c>
      <c r="AA4" s="230">
        <v>99188</v>
      </c>
      <c r="AB4" s="230">
        <v>81799</v>
      </c>
      <c r="AC4" s="230">
        <v>224229</v>
      </c>
      <c r="AD4" s="230">
        <v>121028</v>
      </c>
      <c r="AE4" s="230">
        <v>108748</v>
      </c>
      <c r="AF4" s="230">
        <v>96717</v>
      </c>
      <c r="AG4" s="230">
        <v>194674</v>
      </c>
      <c r="AH4" s="160"/>
      <c r="AI4" s="160"/>
      <c r="AJ4" s="160"/>
      <c r="AK4" s="160"/>
      <c r="AL4" s="160"/>
      <c r="AM4" s="160"/>
      <c r="AN4" s="160"/>
      <c r="AO4" s="160"/>
      <c r="AP4" s="160"/>
      <c r="AQ4" s="160"/>
      <c r="AR4" s="160"/>
      <c r="AS4" s="160"/>
    </row>
    <row r="5" spans="1:45">
      <c r="A5" s="175" t="s">
        <v>991</v>
      </c>
      <c r="B5" s="229">
        <v>370162</v>
      </c>
      <c r="C5" s="229">
        <v>294318</v>
      </c>
      <c r="D5" s="229">
        <v>324085</v>
      </c>
      <c r="E5" s="229">
        <v>270032</v>
      </c>
      <c r="F5" s="229">
        <v>268210</v>
      </c>
      <c r="G5" s="229">
        <v>329814</v>
      </c>
      <c r="H5" s="229">
        <v>361080</v>
      </c>
      <c r="I5" s="229">
        <v>406499</v>
      </c>
      <c r="J5" s="229">
        <v>275909</v>
      </c>
      <c r="K5" s="229">
        <v>303185</v>
      </c>
      <c r="L5" s="229">
        <v>325430</v>
      </c>
      <c r="M5" s="230">
        <v>180797</v>
      </c>
      <c r="N5" s="230">
        <v>165997</v>
      </c>
      <c r="O5" s="230">
        <v>195208</v>
      </c>
      <c r="P5" s="230">
        <v>233379</v>
      </c>
      <c r="Q5" s="230">
        <v>167136</v>
      </c>
      <c r="R5" s="230">
        <v>166667</v>
      </c>
      <c r="S5" s="230">
        <v>207488</v>
      </c>
      <c r="T5" s="230">
        <v>258241</v>
      </c>
      <c r="U5" s="230">
        <v>188870</v>
      </c>
      <c r="V5" s="230">
        <v>155077</v>
      </c>
      <c r="W5" s="230">
        <v>186623</v>
      </c>
      <c r="X5" s="230">
        <v>360257</v>
      </c>
      <c r="Y5" s="230">
        <v>273870</v>
      </c>
      <c r="Z5" s="230">
        <v>276675</v>
      </c>
      <c r="AA5" s="230">
        <v>235603</v>
      </c>
      <c r="AB5" s="230">
        <v>239690</v>
      </c>
      <c r="AC5" s="230">
        <v>153474</v>
      </c>
      <c r="AD5" s="230">
        <v>161548</v>
      </c>
      <c r="AE5" s="230">
        <v>204129</v>
      </c>
      <c r="AF5" s="230">
        <v>253855</v>
      </c>
      <c r="AG5" s="230">
        <v>159424</v>
      </c>
      <c r="AH5" s="160"/>
      <c r="AI5" s="160"/>
      <c r="AJ5" s="160"/>
      <c r="AK5" s="160"/>
      <c r="AL5" s="160"/>
      <c r="AM5" s="160"/>
      <c r="AN5" s="160"/>
      <c r="AO5" s="160"/>
      <c r="AP5" s="160"/>
      <c r="AQ5" s="160"/>
      <c r="AR5" s="160"/>
      <c r="AS5" s="160"/>
    </row>
    <row r="6" spans="1:45" s="174" customFormat="1">
      <c r="A6" s="175" t="s">
        <v>992</v>
      </c>
      <c r="B6" s="229">
        <v>106660</v>
      </c>
      <c r="C6" s="229">
        <v>87329</v>
      </c>
      <c r="D6" s="229">
        <v>88072</v>
      </c>
      <c r="E6" s="229">
        <v>87474</v>
      </c>
      <c r="F6" s="229">
        <v>96024</v>
      </c>
      <c r="G6" s="229">
        <v>102701</v>
      </c>
      <c r="H6" s="229">
        <v>83895</v>
      </c>
      <c r="I6" s="229">
        <v>94235</v>
      </c>
      <c r="J6" s="229">
        <v>72839</v>
      </c>
      <c r="K6" s="229">
        <v>82049</v>
      </c>
      <c r="L6" s="229">
        <v>107814</v>
      </c>
      <c r="M6" s="230">
        <v>80730</v>
      </c>
      <c r="N6" s="230">
        <v>101853</v>
      </c>
      <c r="O6" s="230">
        <v>130018</v>
      </c>
      <c r="P6" s="230">
        <v>119636</v>
      </c>
      <c r="Q6" s="230">
        <v>121672</v>
      </c>
      <c r="R6" s="230">
        <v>241529</v>
      </c>
      <c r="S6" s="230">
        <v>186677</v>
      </c>
      <c r="T6" s="230">
        <v>147556</v>
      </c>
      <c r="U6" s="230">
        <v>127331</v>
      </c>
      <c r="V6" s="230">
        <v>124629</v>
      </c>
      <c r="W6" s="230">
        <v>155354</v>
      </c>
      <c r="X6" s="230">
        <v>156621</v>
      </c>
      <c r="Y6" s="230">
        <v>127765</v>
      </c>
      <c r="Z6" s="230">
        <v>130610</v>
      </c>
      <c r="AA6" s="230">
        <v>140771</v>
      </c>
      <c r="AB6" s="230">
        <v>485165</v>
      </c>
      <c r="AC6" s="230">
        <v>137605</v>
      </c>
      <c r="AD6" s="230">
        <v>170879</v>
      </c>
      <c r="AE6" s="230">
        <v>181251</v>
      </c>
      <c r="AF6" s="230">
        <v>142420</v>
      </c>
      <c r="AG6" s="230">
        <v>102098</v>
      </c>
      <c r="AH6" s="161"/>
      <c r="AI6" s="161"/>
      <c r="AJ6" s="161"/>
      <c r="AK6" s="161"/>
      <c r="AL6" s="161"/>
      <c r="AM6" s="161"/>
      <c r="AN6" s="161"/>
      <c r="AO6" s="161"/>
      <c r="AP6" s="161"/>
      <c r="AQ6" s="161"/>
      <c r="AR6" s="161"/>
      <c r="AS6" s="161"/>
    </row>
    <row r="7" spans="1:45">
      <c r="A7" s="175" t="s">
        <v>993</v>
      </c>
      <c r="B7" s="229">
        <v>269062</v>
      </c>
      <c r="C7" s="229">
        <v>541923</v>
      </c>
      <c r="D7" s="229">
        <v>274151</v>
      </c>
      <c r="E7" s="229">
        <v>256745</v>
      </c>
      <c r="F7" s="229">
        <v>228295</v>
      </c>
      <c r="G7" s="229">
        <v>668662</v>
      </c>
      <c r="H7" s="229">
        <v>554050</v>
      </c>
      <c r="I7" s="229">
        <v>153320</v>
      </c>
      <c r="J7" s="229">
        <v>157170</v>
      </c>
      <c r="K7" s="229">
        <v>132929</v>
      </c>
      <c r="L7" s="229">
        <v>227134</v>
      </c>
      <c r="M7" s="230">
        <v>132478</v>
      </c>
      <c r="N7" s="230">
        <v>206258</v>
      </c>
      <c r="O7" s="230">
        <v>148216</v>
      </c>
      <c r="P7" s="230">
        <v>310130</v>
      </c>
      <c r="Q7" s="230">
        <v>181779</v>
      </c>
      <c r="R7" s="230">
        <v>161909</v>
      </c>
      <c r="S7" s="230">
        <v>168083</v>
      </c>
      <c r="T7" s="230">
        <v>191411</v>
      </c>
      <c r="U7" s="230">
        <v>202887</v>
      </c>
      <c r="V7" s="230">
        <v>227189</v>
      </c>
      <c r="W7" s="230">
        <v>265276</v>
      </c>
      <c r="X7" s="230">
        <v>302771</v>
      </c>
      <c r="Y7" s="230">
        <v>295087</v>
      </c>
      <c r="Z7" s="230">
        <v>309003</v>
      </c>
      <c r="AA7" s="230">
        <v>384870</v>
      </c>
      <c r="AB7" s="230">
        <v>224529</v>
      </c>
      <c r="AC7" s="230">
        <v>223128</v>
      </c>
      <c r="AD7" s="230">
        <v>266049</v>
      </c>
      <c r="AE7" s="230">
        <v>279128</v>
      </c>
      <c r="AF7" s="230">
        <v>792355</v>
      </c>
      <c r="AG7" s="230">
        <v>677813</v>
      </c>
      <c r="AH7" s="160"/>
      <c r="AI7" s="160"/>
      <c r="AJ7" s="160"/>
      <c r="AK7" s="160"/>
      <c r="AL7" s="160"/>
      <c r="AM7" s="160"/>
      <c r="AN7" s="160"/>
      <c r="AO7" s="160"/>
      <c r="AP7" s="160"/>
      <c r="AQ7" s="160"/>
      <c r="AR7" s="160"/>
      <c r="AS7" s="160"/>
    </row>
    <row r="8" spans="1:45">
      <c r="A8" s="175" t="s">
        <v>994</v>
      </c>
      <c r="B8" s="229">
        <v>352298</v>
      </c>
      <c r="C8" s="229">
        <v>352299</v>
      </c>
      <c r="D8" s="229">
        <v>352298</v>
      </c>
      <c r="E8" s="229">
        <v>465861</v>
      </c>
      <c r="F8" s="229">
        <v>465861</v>
      </c>
      <c r="G8" s="229">
        <v>465861</v>
      </c>
      <c r="H8" s="229">
        <v>465861</v>
      </c>
      <c r="I8" s="229">
        <v>604380</v>
      </c>
      <c r="J8" s="229">
        <v>604380</v>
      </c>
      <c r="K8" s="229">
        <v>499636</v>
      </c>
      <c r="L8" s="229">
        <v>499635</v>
      </c>
      <c r="M8" s="230">
        <v>952328</v>
      </c>
      <c r="N8" s="230">
        <v>958237</v>
      </c>
      <c r="O8" s="230">
        <v>963893</v>
      </c>
      <c r="P8" s="230">
        <v>969783</v>
      </c>
      <c r="Q8" s="230">
        <v>1139443</v>
      </c>
      <c r="R8" s="230">
        <v>1143564</v>
      </c>
      <c r="S8" s="230">
        <v>1147089</v>
      </c>
      <c r="T8" s="230">
        <v>1150363</v>
      </c>
      <c r="U8" s="230">
        <v>913091</v>
      </c>
      <c r="V8" s="230">
        <v>916596</v>
      </c>
      <c r="W8" s="230">
        <v>992058</v>
      </c>
      <c r="X8" s="230">
        <v>996231</v>
      </c>
      <c r="Y8" s="230">
        <v>657110</v>
      </c>
      <c r="Z8" s="230">
        <v>661082</v>
      </c>
      <c r="AA8" s="230">
        <v>898186</v>
      </c>
      <c r="AB8" s="230">
        <v>893802</v>
      </c>
      <c r="AC8" s="230">
        <v>776628</v>
      </c>
      <c r="AD8" s="230">
        <v>781031</v>
      </c>
      <c r="AE8" s="230">
        <v>633995</v>
      </c>
      <c r="AF8" s="230">
        <v>636813</v>
      </c>
      <c r="AG8" s="230">
        <v>483485</v>
      </c>
    </row>
    <row r="9" spans="1:45" s="174" customFormat="1">
      <c r="A9" s="175" t="s">
        <v>995</v>
      </c>
      <c r="B9" s="230">
        <v>141540</v>
      </c>
      <c r="C9" s="230">
        <v>153041</v>
      </c>
      <c r="D9" s="230">
        <v>135670</v>
      </c>
      <c r="E9" s="229">
        <v>213818</v>
      </c>
      <c r="F9" s="230">
        <v>244704</v>
      </c>
      <c r="G9" s="230">
        <v>233662</v>
      </c>
      <c r="H9" s="230">
        <v>207469</v>
      </c>
      <c r="I9" s="230">
        <v>176469</v>
      </c>
      <c r="J9" s="230">
        <v>245252</v>
      </c>
      <c r="K9" s="229">
        <v>241759</v>
      </c>
      <c r="L9" s="230">
        <v>230151</v>
      </c>
      <c r="M9" s="230">
        <v>246325</v>
      </c>
      <c r="N9" s="230">
        <v>211216</v>
      </c>
      <c r="O9" s="230">
        <v>203329</v>
      </c>
      <c r="P9" s="230">
        <v>273543</v>
      </c>
      <c r="Q9" s="230">
        <v>258986</v>
      </c>
      <c r="R9" s="230">
        <v>248015</v>
      </c>
      <c r="S9" s="230">
        <v>276956</v>
      </c>
      <c r="T9" s="230">
        <v>270866</v>
      </c>
      <c r="U9" s="230">
        <v>270027</v>
      </c>
      <c r="V9" s="230">
        <v>250851</v>
      </c>
      <c r="W9" s="230">
        <v>272483</v>
      </c>
      <c r="X9" s="230">
        <v>203640</v>
      </c>
      <c r="Y9" s="230">
        <v>190611</v>
      </c>
      <c r="Z9" s="230">
        <v>163921</v>
      </c>
      <c r="AA9" s="230">
        <v>162724</v>
      </c>
      <c r="AB9" s="230">
        <v>154297</v>
      </c>
      <c r="AC9" s="230">
        <v>152075</v>
      </c>
      <c r="AD9" s="230">
        <v>218465</v>
      </c>
      <c r="AE9" s="230">
        <v>189315</v>
      </c>
      <c r="AF9" s="230">
        <v>190373</v>
      </c>
      <c r="AG9" s="230">
        <v>177936</v>
      </c>
    </row>
    <row r="10" spans="1:45">
      <c r="A10" s="175" t="s">
        <v>996</v>
      </c>
      <c r="B10" s="230">
        <v>36172</v>
      </c>
      <c r="C10" s="230">
        <v>33345</v>
      </c>
      <c r="D10" s="230">
        <v>31060</v>
      </c>
      <c r="E10" s="229">
        <v>27084</v>
      </c>
      <c r="F10" s="230">
        <v>21354</v>
      </c>
      <c r="G10" s="230">
        <v>17860</v>
      </c>
      <c r="H10" s="230">
        <v>16250</v>
      </c>
      <c r="I10" s="230">
        <v>15502</v>
      </c>
      <c r="J10" s="230">
        <v>189040</v>
      </c>
      <c r="K10" s="229">
        <v>185179</v>
      </c>
      <c r="L10" s="230">
        <v>181732</v>
      </c>
      <c r="M10" s="230">
        <v>178188</v>
      </c>
      <c r="N10" s="230">
        <v>174977</v>
      </c>
      <c r="O10" s="230">
        <v>171664</v>
      </c>
      <c r="P10" s="230">
        <v>168234</v>
      </c>
      <c r="Q10" s="230">
        <v>165056</v>
      </c>
      <c r="R10" s="230">
        <v>161300</v>
      </c>
      <c r="S10" s="230">
        <v>158703</v>
      </c>
      <c r="T10" s="230">
        <v>155673</v>
      </c>
      <c r="U10" s="230">
        <v>152404</v>
      </c>
      <c r="V10" s="230">
        <v>148454</v>
      </c>
      <c r="W10" s="230">
        <v>145533</v>
      </c>
      <c r="X10" s="230">
        <v>142557</v>
      </c>
      <c r="Y10" s="230">
        <v>139378</v>
      </c>
      <c r="Z10" s="230">
        <v>136163</v>
      </c>
      <c r="AA10" s="230">
        <v>133030</v>
      </c>
      <c r="AB10" s="230">
        <v>129986</v>
      </c>
      <c r="AC10" s="230">
        <v>126987</v>
      </c>
      <c r="AD10" s="230">
        <v>124474</v>
      </c>
      <c r="AE10" s="230">
        <v>121459</v>
      </c>
      <c r="AF10" s="230">
        <v>118393</v>
      </c>
      <c r="AG10" s="230">
        <v>115571</v>
      </c>
    </row>
    <row r="11" spans="1:45">
      <c r="A11" s="175" t="s">
        <v>647</v>
      </c>
      <c r="B11" s="230">
        <v>7416</v>
      </c>
      <c r="C11" s="230">
        <v>3958</v>
      </c>
      <c r="D11" s="230">
        <v>3994</v>
      </c>
      <c r="E11" s="229">
        <v>4157</v>
      </c>
      <c r="F11" s="230">
        <v>4018</v>
      </c>
      <c r="G11" s="230">
        <v>4071</v>
      </c>
      <c r="H11" s="230">
        <v>4291</v>
      </c>
      <c r="I11" s="230">
        <v>4283</v>
      </c>
      <c r="J11" s="230">
        <v>4427</v>
      </c>
      <c r="K11" s="229">
        <v>4580</v>
      </c>
      <c r="L11" s="230">
        <v>4847</v>
      </c>
      <c r="M11" s="230">
        <v>3564</v>
      </c>
      <c r="N11" s="230">
        <v>3585</v>
      </c>
      <c r="O11" s="230">
        <v>3733</v>
      </c>
      <c r="P11" s="230">
        <v>4780</v>
      </c>
      <c r="Q11" s="230">
        <v>4154</v>
      </c>
      <c r="R11" s="230">
        <v>5019</v>
      </c>
      <c r="S11" s="230">
        <v>4400</v>
      </c>
      <c r="T11" s="230">
        <v>4709</v>
      </c>
      <c r="U11" s="230">
        <v>5202</v>
      </c>
      <c r="V11" s="230">
        <v>5019</v>
      </c>
      <c r="W11" s="230">
        <v>5325</v>
      </c>
      <c r="X11" s="230">
        <v>5473</v>
      </c>
      <c r="Y11" s="230">
        <v>5537</v>
      </c>
      <c r="Z11" s="230">
        <v>5726</v>
      </c>
      <c r="AA11" s="230">
        <v>5623</v>
      </c>
      <c r="AB11" s="230">
        <v>5511</v>
      </c>
      <c r="AC11" s="230">
        <v>5478</v>
      </c>
      <c r="AD11" s="230">
        <v>5572</v>
      </c>
      <c r="AE11" s="230">
        <v>7095</v>
      </c>
      <c r="AF11" s="230">
        <v>5615</v>
      </c>
      <c r="AG11" s="230">
        <v>6127</v>
      </c>
    </row>
    <row r="12" spans="1:45" s="174" customFormat="1">
      <c r="A12" s="173" t="s">
        <v>364</v>
      </c>
      <c r="B12" s="231">
        <f t="shared" ref="B12:L12" si="0">SUM(B3:B11)</f>
        <v>1524146</v>
      </c>
      <c r="C12" s="231">
        <f t="shared" si="0"/>
        <v>1716515</v>
      </c>
      <c r="D12" s="231">
        <f t="shared" si="0"/>
        <v>1520594</v>
      </c>
      <c r="E12" s="231">
        <f t="shared" si="0"/>
        <v>1568562</v>
      </c>
      <c r="F12" s="231">
        <f t="shared" si="0"/>
        <v>1557720</v>
      </c>
      <c r="G12" s="231">
        <f t="shared" si="0"/>
        <v>2123538</v>
      </c>
      <c r="H12" s="231">
        <f t="shared" si="0"/>
        <v>1941415</v>
      </c>
      <c r="I12" s="231">
        <f t="shared" si="0"/>
        <v>1614944</v>
      </c>
      <c r="J12" s="231">
        <f t="shared" si="0"/>
        <v>1824395</v>
      </c>
      <c r="K12" s="231">
        <f t="shared" si="0"/>
        <v>1735892</v>
      </c>
      <c r="L12" s="231">
        <f t="shared" si="0"/>
        <v>1770734</v>
      </c>
      <c r="M12" s="232">
        <v>2082548</v>
      </c>
      <c r="N12" s="232">
        <v>2278325</v>
      </c>
      <c r="O12" s="232">
        <v>2522422</v>
      </c>
      <c r="P12" s="232">
        <v>2880519</v>
      </c>
      <c r="Q12" s="232">
        <v>2171792</v>
      </c>
      <c r="R12" s="232">
        <v>2371483</v>
      </c>
      <c r="S12" s="232">
        <v>2538980</v>
      </c>
      <c r="T12" s="232">
        <v>2406149</v>
      </c>
      <c r="U12" s="232">
        <v>1958268</v>
      </c>
      <c r="V12" s="232">
        <v>2070648</v>
      </c>
      <c r="W12" s="232">
        <v>2313398</v>
      </c>
      <c r="X12" s="232">
        <v>2410163</v>
      </c>
      <c r="Y12" s="232">
        <v>1831368</v>
      </c>
      <c r="Z12" s="232">
        <v>1913765</v>
      </c>
      <c r="AA12" s="232">
        <v>2252300</v>
      </c>
      <c r="AB12" s="232">
        <v>2395160</v>
      </c>
      <c r="AC12" s="232">
        <v>1811683</v>
      </c>
      <c r="AD12" s="232">
        <v>2047800</v>
      </c>
      <c r="AE12" s="232">
        <v>1886061</v>
      </c>
      <c r="AF12" s="232">
        <v>2902797</v>
      </c>
      <c r="AG12" s="232">
        <v>1930743</v>
      </c>
    </row>
    <row r="13" spans="1:45" ht="22.5">
      <c r="A13" s="209" t="s">
        <v>997</v>
      </c>
    </row>
    <row r="14" spans="1:45">
      <c r="B14" s="193"/>
      <c r="C14" s="193"/>
      <c r="D14" s="193"/>
      <c r="E14" s="193"/>
      <c r="F14" s="193"/>
      <c r="G14" s="193"/>
      <c r="H14" s="193"/>
      <c r="I14" s="193"/>
      <c r="J14" s="193"/>
      <c r="K14" s="193"/>
      <c r="L14" s="193"/>
    </row>
    <row r="15" spans="1:45">
      <c r="B15" s="210"/>
      <c r="C15" s="210"/>
      <c r="D15" s="210"/>
      <c r="E15" s="210"/>
      <c r="F15" s="210"/>
      <c r="G15" s="210"/>
      <c r="H15" s="210"/>
      <c r="I15" s="210"/>
      <c r="J15" s="210"/>
      <c r="K15" s="210"/>
      <c r="L15" s="210"/>
      <c r="M15" s="210"/>
      <c r="N15" s="210"/>
    </row>
    <row r="16" spans="1:45">
      <c r="B16" s="210"/>
      <c r="C16" s="210"/>
      <c r="D16" s="210"/>
      <c r="E16" s="210"/>
      <c r="F16" s="210"/>
      <c r="G16" s="210"/>
      <c r="H16" s="210"/>
      <c r="I16" s="210"/>
      <c r="J16" s="210"/>
      <c r="K16" s="210"/>
      <c r="L16" s="210"/>
      <c r="M16" s="210"/>
      <c r="N16" s="210"/>
    </row>
    <row r="17" spans="1:24" hidden="1">
      <c r="A17" s="171" t="s">
        <v>986</v>
      </c>
      <c r="B17" s="193">
        <f t="shared" ref="B17:W17" si="1">SUM(B18:B19)</f>
        <v>454200</v>
      </c>
      <c r="C17" s="193">
        <f t="shared" si="1"/>
        <v>588848</v>
      </c>
      <c r="D17" s="193">
        <f t="shared" si="1"/>
        <v>674962</v>
      </c>
      <c r="E17" s="193">
        <f t="shared" si="1"/>
        <v>537098</v>
      </c>
      <c r="F17" s="193">
        <f t="shared" si="1"/>
        <v>565789</v>
      </c>
      <c r="G17" s="193">
        <f t="shared" si="1"/>
        <v>649259</v>
      </c>
      <c r="H17" s="193">
        <f t="shared" si="1"/>
        <v>817362</v>
      </c>
      <c r="I17" s="193">
        <f t="shared" si="1"/>
        <v>569716</v>
      </c>
      <c r="J17" s="193">
        <f t="shared" si="1"/>
        <v>367209</v>
      </c>
      <c r="K17" s="193">
        <f t="shared" si="1"/>
        <v>513571</v>
      </c>
      <c r="L17" s="193">
        <f t="shared" si="1"/>
        <v>660265</v>
      </c>
      <c r="M17" s="193">
        <f t="shared" si="1"/>
        <v>478671</v>
      </c>
      <c r="N17" s="193">
        <f t="shared" si="1"/>
        <v>557302</v>
      </c>
      <c r="O17" s="193">
        <f t="shared" si="1"/>
        <v>803205</v>
      </c>
      <c r="P17" s="193">
        <f t="shared" si="1"/>
        <v>916601</v>
      </c>
      <c r="Q17" s="193">
        <f t="shared" si="1"/>
        <v>561565</v>
      </c>
      <c r="R17" s="193">
        <f t="shared" si="1"/>
        <v>643674</v>
      </c>
      <c r="S17" s="193">
        <f t="shared" si="1"/>
        <v>813260</v>
      </c>
      <c r="T17" s="193">
        <f t="shared" si="1"/>
        <v>829926</v>
      </c>
      <c r="U17" s="193">
        <f t="shared" si="1"/>
        <v>608811</v>
      </c>
      <c r="V17" s="193">
        <f t="shared" si="1"/>
        <v>671645</v>
      </c>
      <c r="W17" s="193">
        <f t="shared" si="1"/>
        <v>793257</v>
      </c>
      <c r="X17" s="193"/>
    </row>
    <row r="18" spans="1:24" hidden="1">
      <c r="A18" s="211" t="s">
        <v>987</v>
      </c>
      <c r="B18" s="210">
        <v>215601</v>
      </c>
      <c r="C18" s="210">
        <v>351891</v>
      </c>
      <c r="D18" s="210">
        <v>433154</v>
      </c>
      <c r="E18" s="210">
        <v>259505</v>
      </c>
      <c r="F18" s="160">
        <v>256158</v>
      </c>
      <c r="G18" s="160">
        <v>306990</v>
      </c>
      <c r="H18" s="160">
        <v>468028</v>
      </c>
      <c r="I18" s="160">
        <v>146351</v>
      </c>
      <c r="J18" s="160">
        <v>220932</v>
      </c>
      <c r="K18" s="160">
        <v>286413</v>
      </c>
      <c r="L18" s="160">
        <v>390014</v>
      </c>
      <c r="M18" s="160">
        <v>174189</v>
      </c>
      <c r="N18" s="160">
        <v>191237</v>
      </c>
      <c r="O18" s="160">
        <v>433830</v>
      </c>
      <c r="P18" s="160">
        <v>576454</v>
      </c>
      <c r="Q18" s="160">
        <v>154135</v>
      </c>
      <c r="R18" s="160">
        <v>253795</v>
      </c>
      <c r="S18" s="160">
        <v>373128</v>
      </c>
      <c r="T18" s="160">
        <v>413537</v>
      </c>
      <c r="U18" s="160">
        <v>207516</v>
      </c>
      <c r="V18" s="160">
        <v>191225</v>
      </c>
      <c r="W18" s="160">
        <v>262258</v>
      </c>
      <c r="X18" s="160"/>
    </row>
    <row r="19" spans="1:24" hidden="1">
      <c r="A19" s="211" t="s">
        <v>988</v>
      </c>
      <c r="B19" s="210">
        <v>238599</v>
      </c>
      <c r="C19" s="210">
        <v>236957</v>
      </c>
      <c r="D19" s="210">
        <v>241808</v>
      </c>
      <c r="E19" s="210">
        <v>277593</v>
      </c>
      <c r="F19" s="165">
        <v>309631</v>
      </c>
      <c r="G19" s="165">
        <v>342269</v>
      </c>
      <c r="H19" s="165">
        <v>349334</v>
      </c>
      <c r="I19" s="165">
        <v>423365</v>
      </c>
      <c r="J19" s="165">
        <v>146277</v>
      </c>
      <c r="K19" s="165">
        <v>227158</v>
      </c>
      <c r="L19" s="165">
        <v>270251</v>
      </c>
      <c r="M19" s="165">
        <v>304482</v>
      </c>
      <c r="N19" s="165">
        <v>366065</v>
      </c>
      <c r="O19" s="165">
        <v>369375</v>
      </c>
      <c r="P19" s="165">
        <v>340147</v>
      </c>
      <c r="Q19" s="165">
        <v>407430</v>
      </c>
      <c r="R19" s="160">
        <v>389879</v>
      </c>
      <c r="S19" s="160">
        <v>440132</v>
      </c>
      <c r="T19" s="160">
        <v>416389</v>
      </c>
      <c r="U19" s="160">
        <v>401295</v>
      </c>
      <c r="V19" s="160">
        <v>480420</v>
      </c>
      <c r="W19" s="160">
        <v>530999</v>
      </c>
      <c r="X19" s="160"/>
    </row>
    <row r="20" spans="1:24">
      <c r="A20" s="175"/>
    </row>
    <row r="21" spans="1:24">
      <c r="A21" s="211"/>
      <c r="F21" s="160"/>
      <c r="G21" s="160"/>
      <c r="H21" s="160"/>
      <c r="I21" s="160"/>
      <c r="J21" s="160"/>
      <c r="K21" s="160"/>
      <c r="L21" s="160"/>
      <c r="M21" s="160"/>
      <c r="N21" s="160"/>
      <c r="O21" s="160"/>
      <c r="P21" s="160"/>
      <c r="Q21" s="160"/>
      <c r="R21" s="160"/>
      <c r="S21" s="160"/>
      <c r="T21" s="160"/>
      <c r="U21" s="160"/>
      <c r="V21" s="160"/>
      <c r="W21" s="160"/>
      <c r="X21" s="160"/>
    </row>
    <row r="22" spans="1:24">
      <c r="A22" s="175"/>
      <c r="F22" s="193"/>
      <c r="G22" s="193"/>
      <c r="H22" s="193"/>
      <c r="I22" s="193"/>
      <c r="J22" s="193"/>
      <c r="K22" s="193"/>
      <c r="L22" s="193"/>
      <c r="M22" s="193"/>
      <c r="N22" s="193"/>
      <c r="O22" s="193"/>
      <c r="P22" s="193"/>
      <c r="Q22" s="193"/>
      <c r="R22" s="193"/>
      <c r="S22" s="193"/>
      <c r="T22" s="193"/>
      <c r="U22" s="193"/>
      <c r="V22" s="193"/>
      <c r="W22" s="193"/>
      <c r="X22" s="193"/>
    </row>
    <row r="23" spans="1:24">
      <c r="A23" s="173"/>
    </row>
    <row r="24" spans="1:24">
      <c r="A24" s="175"/>
    </row>
    <row r="27" spans="1:24">
      <c r="A27" s="176"/>
    </row>
  </sheetData>
  <hyperlinks>
    <hyperlink ref="A1" location="Index!A1" display="Index" xr:uid="{00000000-0004-0000-1800-000000000000}"/>
  </hyperlinks>
  <pageMargins left="0.511811024" right="0.511811024" top="0.78740157499999996" bottom="0.78740157499999996" header="0.31496062000000002" footer="0.31496062000000002"/>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000050"/>
  </sheetPr>
  <dimension ref="A1:IR39"/>
  <sheetViews>
    <sheetView workbookViewId="0">
      <pane xSplit="1" topLeftCell="B1" activePane="topRight" state="frozen"/>
      <selection pane="topRight"/>
    </sheetView>
  </sheetViews>
  <sheetFormatPr defaultColWidth="9" defaultRowHeight="15"/>
  <cols>
    <col min="1" max="1" width="72.42578125" style="171" customWidth="1"/>
    <col min="2" max="3" width="13.28515625" style="171" customWidth="1"/>
    <col min="4" max="4" width="13.28515625" style="206" customWidth="1"/>
    <col min="5" max="5" width="13.28515625" style="171" customWidth="1"/>
    <col min="6" max="6" width="13.28515625" style="206" customWidth="1"/>
    <col min="7" max="9" width="13.28515625" style="171" customWidth="1"/>
    <col min="10" max="10" width="13.28515625" style="206" customWidth="1"/>
    <col min="11" max="12" width="13.28515625" style="171" customWidth="1"/>
    <col min="13" max="13" width="13.28515625" style="206" customWidth="1"/>
    <col min="14" max="15" width="13.28515625" style="171" customWidth="1"/>
    <col min="16" max="16" width="13.28515625" style="206" customWidth="1"/>
    <col min="17" max="18" width="13.28515625" style="171" customWidth="1"/>
    <col min="19" max="19" width="13.28515625" style="206" customWidth="1"/>
    <col min="20" max="21" width="13.28515625" style="171" customWidth="1"/>
    <col min="22" max="22" width="13.28515625" style="206" customWidth="1"/>
    <col min="23" max="24" width="13.28515625" style="171" customWidth="1"/>
    <col min="25" max="25" width="13.28515625" style="206" customWidth="1"/>
    <col min="26" max="27" width="13.28515625" style="171" customWidth="1"/>
    <col min="28" max="28" width="13.28515625" style="206" customWidth="1"/>
    <col min="29" max="30" width="13.28515625" style="171" customWidth="1"/>
    <col min="31" max="31" width="13.28515625" style="206" customWidth="1"/>
    <col min="32" max="33" width="13.28515625" style="171" customWidth="1"/>
    <col min="34" max="34" width="13.28515625" style="206" customWidth="1"/>
    <col min="35" max="36" width="13.28515625" style="171" customWidth="1"/>
    <col min="37" max="37" width="13.28515625" style="206" customWidth="1"/>
    <col min="38" max="39" width="13.28515625" style="171" customWidth="1"/>
    <col min="40" max="40" width="13.28515625" style="206" customWidth="1"/>
    <col min="41" max="48" width="13.28515625" style="171" customWidth="1"/>
    <col min="49" max="49" width="13.28515625" style="206" customWidth="1"/>
    <col min="50" max="50" width="13.28515625" style="171" customWidth="1"/>
    <col min="51" max="51" width="13.28515625" style="207" customWidth="1"/>
    <col min="52" max="52" width="13.28515625" style="206" customWidth="1"/>
    <col min="53" max="69" width="13.28515625" style="171" customWidth="1"/>
    <col min="70" max="70" width="13.28515625" style="206" customWidth="1"/>
    <col min="71" max="76" width="13.28515625" customWidth="1"/>
    <col min="253" max="16384" width="9" style="171"/>
  </cols>
  <sheetData>
    <row r="1" spans="1:252" ht="57" customHeight="1">
      <c r="A1" s="145" t="s">
        <v>379</v>
      </c>
      <c r="B1" s="172"/>
      <c r="C1" s="172"/>
      <c r="D1" s="194"/>
      <c r="E1" s="172"/>
      <c r="F1" s="194"/>
      <c r="G1" s="172"/>
      <c r="H1" s="172"/>
      <c r="I1" s="172"/>
      <c r="J1" s="194"/>
      <c r="K1" s="172"/>
      <c r="L1" s="172"/>
      <c r="M1" s="194"/>
      <c r="N1" s="172"/>
      <c r="O1" s="172"/>
      <c r="P1" s="194"/>
      <c r="Q1" s="172"/>
      <c r="R1" s="172"/>
      <c r="S1" s="194"/>
      <c r="T1" s="172"/>
      <c r="U1" s="172"/>
      <c r="V1" s="194"/>
      <c r="W1" s="172"/>
      <c r="X1" s="172"/>
      <c r="Y1" s="194"/>
      <c r="Z1" s="172"/>
      <c r="AA1" s="172"/>
      <c r="AB1" s="194"/>
      <c r="AC1" s="172"/>
      <c r="AD1" s="172"/>
      <c r="AE1" s="194"/>
      <c r="AF1" s="172"/>
      <c r="AG1" s="172"/>
      <c r="AH1" s="194"/>
      <c r="AI1" s="172"/>
      <c r="AJ1" s="172"/>
      <c r="AK1" s="194"/>
      <c r="AL1" s="172"/>
      <c r="AM1" s="172"/>
      <c r="AN1" s="194"/>
      <c r="AO1" s="172"/>
      <c r="AP1" s="172"/>
      <c r="AQ1" s="172"/>
      <c r="AR1" s="172"/>
      <c r="AS1" s="172"/>
      <c r="AT1" s="172"/>
      <c r="AU1" s="172"/>
      <c r="AV1" s="172"/>
      <c r="AW1" s="194"/>
      <c r="AX1" s="172"/>
      <c r="AY1" s="195"/>
      <c r="AZ1" s="194"/>
      <c r="BA1" s="172"/>
      <c r="BB1" s="172"/>
      <c r="BC1" s="172"/>
      <c r="BD1" s="172"/>
      <c r="BE1" s="172"/>
      <c r="BF1" s="172"/>
      <c r="BG1" s="172"/>
      <c r="BH1" s="172"/>
      <c r="BI1" s="172"/>
      <c r="BJ1" s="172"/>
      <c r="BK1" s="172"/>
      <c r="BL1" s="172"/>
      <c r="BM1" s="170"/>
      <c r="BN1" s="170"/>
      <c r="BO1" s="170"/>
      <c r="BP1" s="172"/>
      <c r="BQ1" s="172"/>
      <c r="BR1" s="194"/>
    </row>
    <row r="2" spans="1:252" customFormat="1" ht="15.75" customHeight="1">
      <c r="A2" s="170"/>
      <c r="B2" s="376" t="s">
        <v>759</v>
      </c>
      <c r="C2" s="376"/>
      <c r="D2" s="376"/>
      <c r="E2" s="376" t="s">
        <v>928</v>
      </c>
      <c r="F2" s="376"/>
      <c r="G2" s="376"/>
      <c r="H2" s="376" t="s">
        <v>920</v>
      </c>
      <c r="I2" s="376"/>
      <c r="J2" s="376"/>
      <c r="K2" s="376" t="s">
        <v>378</v>
      </c>
      <c r="L2" s="376"/>
      <c r="M2" s="376"/>
      <c r="N2" s="376" t="s">
        <v>755</v>
      </c>
      <c r="O2" s="376"/>
      <c r="P2" s="376"/>
      <c r="Q2" s="376" t="s">
        <v>933</v>
      </c>
      <c r="R2" s="376"/>
      <c r="S2" s="376"/>
      <c r="T2" s="376" t="s">
        <v>921</v>
      </c>
      <c r="U2" s="376"/>
      <c r="V2" s="376"/>
      <c r="W2" s="376" t="s">
        <v>343</v>
      </c>
      <c r="X2" s="376"/>
      <c r="Y2" s="376"/>
      <c r="Z2" s="376" t="s">
        <v>751</v>
      </c>
      <c r="AA2" s="376"/>
      <c r="AB2" s="376"/>
      <c r="AC2" s="376" t="s">
        <v>938</v>
      </c>
      <c r="AD2" s="376"/>
      <c r="AE2" s="376"/>
      <c r="AF2" s="376" t="s">
        <v>922</v>
      </c>
      <c r="AG2" s="376"/>
      <c r="AH2" s="376"/>
      <c r="AI2" s="376" t="s">
        <v>349</v>
      </c>
      <c r="AJ2" s="376"/>
      <c r="AK2" s="376"/>
      <c r="AL2" s="376" t="s">
        <v>747</v>
      </c>
      <c r="AM2" s="376"/>
      <c r="AN2" s="376"/>
    </row>
    <row r="3" spans="1:252" customFormat="1" ht="36.75" customHeight="1">
      <c r="A3" s="219" t="s">
        <v>956</v>
      </c>
      <c r="B3" s="218" t="s">
        <v>976</v>
      </c>
      <c r="C3" s="220" t="s">
        <v>977</v>
      </c>
      <c r="D3" s="221" t="s">
        <v>978</v>
      </c>
      <c r="E3" s="218" t="s">
        <v>976</v>
      </c>
      <c r="F3" s="220" t="s">
        <v>977</v>
      </c>
      <c r="G3" s="221" t="s">
        <v>978</v>
      </c>
      <c r="H3" s="218" t="s">
        <v>976</v>
      </c>
      <c r="I3" s="220" t="s">
        <v>977</v>
      </c>
      <c r="J3" s="221" t="s">
        <v>978</v>
      </c>
      <c r="K3" s="218" t="s">
        <v>976</v>
      </c>
      <c r="L3" s="220" t="s">
        <v>977</v>
      </c>
      <c r="M3" s="221" t="s">
        <v>978</v>
      </c>
      <c r="N3" s="218" t="s">
        <v>976</v>
      </c>
      <c r="O3" s="220" t="s">
        <v>977</v>
      </c>
      <c r="P3" s="221" t="s">
        <v>978</v>
      </c>
      <c r="Q3" s="218" t="s">
        <v>976</v>
      </c>
      <c r="R3" s="220" t="s">
        <v>977</v>
      </c>
      <c r="S3" s="221" t="s">
        <v>978</v>
      </c>
      <c r="T3" s="218" t="s">
        <v>976</v>
      </c>
      <c r="U3" s="220" t="s">
        <v>977</v>
      </c>
      <c r="V3" s="221" t="s">
        <v>978</v>
      </c>
      <c r="W3" s="218" t="s">
        <v>976</v>
      </c>
      <c r="X3" s="220" t="s">
        <v>977</v>
      </c>
      <c r="Y3" s="221" t="s">
        <v>978</v>
      </c>
      <c r="Z3" s="218" t="s">
        <v>976</v>
      </c>
      <c r="AA3" s="220" t="s">
        <v>977</v>
      </c>
      <c r="AB3" s="221" t="s">
        <v>978</v>
      </c>
      <c r="AC3" s="218" t="s">
        <v>976</v>
      </c>
      <c r="AD3" s="220" t="s">
        <v>977</v>
      </c>
      <c r="AE3" s="221" t="s">
        <v>978</v>
      </c>
      <c r="AF3" s="218" t="s">
        <v>976</v>
      </c>
      <c r="AG3" s="220" t="s">
        <v>977</v>
      </c>
      <c r="AH3" s="221" t="s">
        <v>978</v>
      </c>
      <c r="AI3" s="218" t="s">
        <v>976</v>
      </c>
      <c r="AJ3" s="220" t="s">
        <v>977</v>
      </c>
      <c r="AK3" s="221" t="s">
        <v>978</v>
      </c>
      <c r="AL3" s="218" t="s">
        <v>976</v>
      </c>
      <c r="AM3" s="220" t="s">
        <v>977</v>
      </c>
      <c r="AN3" s="221" t="s">
        <v>978</v>
      </c>
    </row>
    <row r="4" spans="1:252" customFormat="1">
      <c r="A4" s="174" t="s">
        <v>957</v>
      </c>
      <c r="B4" s="278">
        <v>61115.1</v>
      </c>
      <c r="C4" s="279">
        <v>2575.1999999999998</v>
      </c>
      <c r="D4" s="280">
        <v>4.2099999999999999E-2</v>
      </c>
      <c r="E4" s="278">
        <v>61631.199999999997</v>
      </c>
      <c r="F4" s="279">
        <v>5178.8999999999996</v>
      </c>
      <c r="G4" s="281">
        <v>8.4000000000000005E-2</v>
      </c>
      <c r="H4" s="278">
        <v>62145.7</v>
      </c>
      <c r="I4" s="279">
        <v>7525.6</v>
      </c>
      <c r="J4" s="281">
        <v>0.1211</v>
      </c>
      <c r="K4" s="278">
        <v>62637.3</v>
      </c>
      <c r="L4" s="279">
        <v>9978.5</v>
      </c>
      <c r="M4" s="281">
        <v>0.1593</v>
      </c>
      <c r="N4" s="278">
        <v>66346.5</v>
      </c>
      <c r="O4" s="279">
        <v>2143.5</v>
      </c>
      <c r="P4" s="281">
        <v>3.2300000000000002E-2</v>
      </c>
      <c r="Q4" s="278">
        <v>66089.7</v>
      </c>
      <c r="R4" s="279">
        <v>4656.8999999999996</v>
      </c>
      <c r="S4" s="281">
        <v>7.0499999999999993E-2</v>
      </c>
      <c r="T4" s="278">
        <v>66583</v>
      </c>
      <c r="U4" s="279">
        <v>7102</v>
      </c>
      <c r="V4" s="281">
        <v>0.1067</v>
      </c>
      <c r="W4" s="278">
        <v>66860.5</v>
      </c>
      <c r="X4" s="279">
        <v>9551.7999999999993</v>
      </c>
      <c r="Y4" s="281">
        <v>0.1429</v>
      </c>
      <c r="Z4" s="278">
        <v>68941.7</v>
      </c>
      <c r="AA4" s="279">
        <v>2264.6999999999998</v>
      </c>
      <c r="AB4" s="281">
        <v>3.2800000000000003E-2</v>
      </c>
      <c r="AC4" s="278">
        <v>69806.399999999994</v>
      </c>
      <c r="AD4" s="279">
        <v>4523</v>
      </c>
      <c r="AE4" s="281">
        <v>6.480000000000001E-2</v>
      </c>
      <c r="AF4" s="278">
        <v>70151.199999999997</v>
      </c>
      <c r="AG4" s="279">
        <v>7112.5</v>
      </c>
      <c r="AH4" s="281">
        <v>0.1014</v>
      </c>
      <c r="AI4" s="278">
        <v>70212.7</v>
      </c>
      <c r="AJ4" s="279">
        <v>9105.4</v>
      </c>
      <c r="AK4" s="281">
        <v>0.12970000000000001</v>
      </c>
      <c r="AL4" s="278">
        <v>72149.3</v>
      </c>
      <c r="AM4" s="279">
        <v>2921.4</v>
      </c>
      <c r="AN4" s="281">
        <v>4.0500000000000001E-2</v>
      </c>
    </row>
    <row r="5" spans="1:252" customFormat="1">
      <c r="A5" s="171" t="s">
        <v>958</v>
      </c>
      <c r="B5" s="285">
        <v>27453.9</v>
      </c>
      <c r="C5" s="286">
        <v>1691.6</v>
      </c>
      <c r="D5" s="287">
        <v>6.1600000000000002E-2</v>
      </c>
      <c r="E5" s="285">
        <v>27703.5</v>
      </c>
      <c r="F5" s="286">
        <v>3404.8</v>
      </c>
      <c r="G5" s="288">
        <v>0.1229</v>
      </c>
      <c r="H5" s="285">
        <v>27696.799999999999</v>
      </c>
      <c r="I5" s="286">
        <v>5078.8999999999996</v>
      </c>
      <c r="J5" s="288">
        <v>0.18340000000000001</v>
      </c>
      <c r="K5" s="285">
        <v>27786.400000000001</v>
      </c>
      <c r="L5" s="286">
        <v>6780.2</v>
      </c>
      <c r="M5" s="288">
        <v>0.24399999999999999</v>
      </c>
      <c r="N5" s="285">
        <v>28988.5</v>
      </c>
      <c r="O5" s="286">
        <v>1637.5</v>
      </c>
      <c r="P5" s="288">
        <v>5.6500000000000002E-2</v>
      </c>
      <c r="Q5" s="285">
        <v>29055.3</v>
      </c>
      <c r="R5" s="286">
        <v>3417.3</v>
      </c>
      <c r="S5" s="288">
        <v>0.1176</v>
      </c>
      <c r="T5" s="285">
        <v>29053.3</v>
      </c>
      <c r="U5" s="286">
        <v>5077.7</v>
      </c>
      <c r="V5" s="288">
        <v>0.17480000000000001</v>
      </c>
      <c r="W5" s="285">
        <v>29395.3</v>
      </c>
      <c r="X5" s="286">
        <v>6957.8</v>
      </c>
      <c r="Y5" s="288">
        <v>0.23670000000000002</v>
      </c>
      <c r="Z5" s="285">
        <v>31411.1</v>
      </c>
      <c r="AA5" s="286">
        <v>1688.1</v>
      </c>
      <c r="AB5" s="288">
        <v>5.3699999999999998E-2</v>
      </c>
      <c r="AC5" s="285">
        <v>31481</v>
      </c>
      <c r="AD5" s="286">
        <v>3398.6</v>
      </c>
      <c r="AE5" s="288">
        <v>0.10800000000000001</v>
      </c>
      <c r="AF5" s="285">
        <v>31488.400000000001</v>
      </c>
      <c r="AG5" s="286">
        <v>5216.6000000000004</v>
      </c>
      <c r="AH5" s="288">
        <v>0.16570000000000001</v>
      </c>
      <c r="AI5" s="285">
        <v>31627.5</v>
      </c>
      <c r="AJ5" s="286">
        <v>6818</v>
      </c>
      <c r="AK5" s="288">
        <v>0.21559999999999999</v>
      </c>
      <c r="AL5" s="285">
        <v>32850.199999999997</v>
      </c>
      <c r="AM5" s="286">
        <v>1771</v>
      </c>
      <c r="AN5" s="288">
        <v>5.3899999999999997E-2</v>
      </c>
    </row>
    <row r="6" spans="1:252">
      <c r="A6" s="203" t="s">
        <v>966</v>
      </c>
      <c r="B6" s="285" t="s">
        <v>313</v>
      </c>
      <c r="C6" s="286" t="s">
        <v>313</v>
      </c>
      <c r="D6" s="287" t="s">
        <v>313</v>
      </c>
      <c r="E6" s="285" t="s">
        <v>313</v>
      </c>
      <c r="F6" s="286" t="s">
        <v>313</v>
      </c>
      <c r="G6" s="288" t="s">
        <v>313</v>
      </c>
      <c r="H6" s="285" t="s">
        <v>313</v>
      </c>
      <c r="I6" s="286" t="s">
        <v>313</v>
      </c>
      <c r="J6" s="288" t="s">
        <v>313</v>
      </c>
      <c r="K6" s="285" t="s">
        <v>313</v>
      </c>
      <c r="L6" s="286" t="s">
        <v>313</v>
      </c>
      <c r="M6" s="288" t="s">
        <v>313</v>
      </c>
      <c r="N6" s="285" t="s">
        <v>313</v>
      </c>
      <c r="O6" s="286" t="s">
        <v>313</v>
      </c>
      <c r="P6" s="288" t="s">
        <v>313</v>
      </c>
      <c r="Q6" s="285" t="s">
        <v>313</v>
      </c>
      <c r="R6" s="286" t="s">
        <v>313</v>
      </c>
      <c r="S6" s="288" t="s">
        <v>313</v>
      </c>
      <c r="T6" s="285" t="s">
        <v>313</v>
      </c>
      <c r="U6" s="286" t="s">
        <v>313</v>
      </c>
      <c r="V6" s="288" t="s">
        <v>313</v>
      </c>
      <c r="W6" s="285" t="s">
        <v>313</v>
      </c>
      <c r="X6" s="286" t="s">
        <v>313</v>
      </c>
      <c r="Y6" s="288" t="s">
        <v>313</v>
      </c>
      <c r="Z6" s="285" t="s">
        <v>313</v>
      </c>
      <c r="AA6" s="286" t="s">
        <v>313</v>
      </c>
      <c r="AB6" s="288" t="s">
        <v>313</v>
      </c>
      <c r="AC6" s="285" t="s">
        <v>313</v>
      </c>
      <c r="AD6" s="286" t="s">
        <v>313</v>
      </c>
      <c r="AE6" s="288" t="s">
        <v>313</v>
      </c>
      <c r="AF6" s="285" t="s">
        <v>313</v>
      </c>
      <c r="AG6" s="286" t="s">
        <v>313</v>
      </c>
      <c r="AH6" s="288" t="s">
        <v>313</v>
      </c>
      <c r="AI6" s="285" t="s">
        <v>313</v>
      </c>
      <c r="AJ6" s="286" t="s">
        <v>313</v>
      </c>
      <c r="AK6" s="288" t="s">
        <v>313</v>
      </c>
      <c r="AL6" s="285" t="s">
        <v>313</v>
      </c>
      <c r="AM6" s="286" t="s">
        <v>313</v>
      </c>
      <c r="AN6" s="292" t="s">
        <v>313</v>
      </c>
      <c r="AO6"/>
      <c r="AP6"/>
      <c r="AQ6"/>
      <c r="AR6"/>
      <c r="AS6"/>
      <c r="AT6"/>
      <c r="AU6"/>
      <c r="AV6"/>
      <c r="AW6"/>
      <c r="AX6"/>
      <c r="AY6"/>
      <c r="AZ6"/>
      <c r="BA6"/>
      <c r="BB6"/>
      <c r="BC6"/>
      <c r="BD6"/>
      <c r="BE6"/>
      <c r="BF6"/>
      <c r="BG6"/>
      <c r="BH6"/>
      <c r="BI6"/>
      <c r="BJ6"/>
      <c r="BK6"/>
      <c r="BL6"/>
      <c r="BM6"/>
      <c r="BN6"/>
      <c r="BO6"/>
      <c r="BP6"/>
      <c r="BQ6"/>
      <c r="BR6"/>
    </row>
    <row r="7" spans="1:252">
      <c r="A7" s="167" t="s">
        <v>386</v>
      </c>
      <c r="B7" s="285" t="s">
        <v>313</v>
      </c>
      <c r="C7" s="286" t="s">
        <v>313</v>
      </c>
      <c r="D7" s="287" t="s">
        <v>313</v>
      </c>
      <c r="E7" s="285" t="s">
        <v>313</v>
      </c>
      <c r="F7" s="286" t="s">
        <v>313</v>
      </c>
      <c r="G7" s="288" t="s">
        <v>313</v>
      </c>
      <c r="H7" s="285" t="s">
        <v>313</v>
      </c>
      <c r="I7" s="286" t="s">
        <v>313</v>
      </c>
      <c r="J7" s="288" t="s">
        <v>313</v>
      </c>
      <c r="K7" s="285" t="s">
        <v>313</v>
      </c>
      <c r="L7" s="286" t="s">
        <v>313</v>
      </c>
      <c r="M7" s="288" t="s">
        <v>313</v>
      </c>
      <c r="N7" s="285" t="s">
        <v>313</v>
      </c>
      <c r="O7" s="286" t="s">
        <v>313</v>
      </c>
      <c r="P7" s="288" t="s">
        <v>313</v>
      </c>
      <c r="Q7" s="285" t="s">
        <v>313</v>
      </c>
      <c r="R7" s="286" t="s">
        <v>313</v>
      </c>
      <c r="S7" s="288" t="s">
        <v>313</v>
      </c>
      <c r="T7" s="285" t="s">
        <v>313</v>
      </c>
      <c r="U7" s="286" t="s">
        <v>313</v>
      </c>
      <c r="V7" s="288" t="s">
        <v>313</v>
      </c>
      <c r="W7" s="285" t="s">
        <v>313</v>
      </c>
      <c r="X7" s="286" t="s">
        <v>313</v>
      </c>
      <c r="Y7" s="288" t="s">
        <v>313</v>
      </c>
      <c r="Z7" s="285" t="s">
        <v>313</v>
      </c>
      <c r="AA7" s="286" t="s">
        <v>313</v>
      </c>
      <c r="AB7" s="288" t="s">
        <v>313</v>
      </c>
      <c r="AC7" s="285" t="s">
        <v>313</v>
      </c>
      <c r="AD7" s="286" t="s">
        <v>313</v>
      </c>
      <c r="AE7" s="288" t="s">
        <v>313</v>
      </c>
      <c r="AF7" s="285" t="s">
        <v>313</v>
      </c>
      <c r="AG7" s="286" t="s">
        <v>313</v>
      </c>
      <c r="AH7" s="288" t="s">
        <v>313</v>
      </c>
      <c r="AI7" s="285" t="s">
        <v>313</v>
      </c>
      <c r="AJ7" s="286" t="s">
        <v>313</v>
      </c>
      <c r="AK7" s="288" t="s">
        <v>313</v>
      </c>
      <c r="AL7" s="285" t="s">
        <v>313</v>
      </c>
      <c r="AM7" s="286" t="s">
        <v>313</v>
      </c>
      <c r="AN7" s="288" t="s">
        <v>313</v>
      </c>
      <c r="AO7"/>
      <c r="AP7"/>
      <c r="AQ7"/>
      <c r="AR7"/>
      <c r="AS7"/>
      <c r="AT7"/>
      <c r="AU7"/>
      <c r="AV7"/>
      <c r="AW7"/>
      <c r="AX7"/>
      <c r="AY7"/>
      <c r="AZ7"/>
      <c r="BA7"/>
      <c r="BB7"/>
      <c r="BC7"/>
      <c r="BD7"/>
      <c r="BE7"/>
      <c r="BF7"/>
      <c r="BG7"/>
      <c r="BH7"/>
      <c r="BI7"/>
      <c r="BJ7"/>
      <c r="BK7"/>
      <c r="BL7"/>
      <c r="BM7"/>
      <c r="BN7"/>
      <c r="BO7"/>
      <c r="BP7"/>
      <c r="BQ7"/>
      <c r="BR7"/>
    </row>
    <row r="8" spans="1:252">
      <c r="A8" s="167" t="s">
        <v>959</v>
      </c>
      <c r="B8" s="285">
        <v>21232.799999999999</v>
      </c>
      <c r="C8" s="286">
        <v>536</v>
      </c>
      <c r="D8" s="287">
        <v>2.52E-2</v>
      </c>
      <c r="E8" s="285">
        <v>21564.6</v>
      </c>
      <c r="F8" s="286">
        <v>1129.8</v>
      </c>
      <c r="G8" s="288">
        <v>5.2400000000000002E-2</v>
      </c>
      <c r="H8" s="285">
        <v>21688.6</v>
      </c>
      <c r="I8" s="286">
        <v>1522.6</v>
      </c>
      <c r="J8" s="288">
        <v>7.0199999999999999E-2</v>
      </c>
      <c r="K8" s="285">
        <v>22004</v>
      </c>
      <c r="L8" s="286">
        <v>2043.4</v>
      </c>
      <c r="M8" s="288">
        <v>9.2899999999999996E-2</v>
      </c>
      <c r="N8" s="285">
        <v>23405.599999999999</v>
      </c>
      <c r="O8" s="286">
        <v>290.5</v>
      </c>
      <c r="P8" s="288">
        <v>1.24E-2</v>
      </c>
      <c r="Q8" s="285">
        <v>23327</v>
      </c>
      <c r="R8" s="286">
        <v>827.9</v>
      </c>
      <c r="S8" s="288">
        <v>3.5499999999999997E-2</v>
      </c>
      <c r="T8" s="285">
        <v>23148.5</v>
      </c>
      <c r="U8" s="286">
        <v>1371.1</v>
      </c>
      <c r="V8" s="288">
        <v>5.9200000000000003E-2</v>
      </c>
      <c r="W8" s="285">
        <v>22227.5</v>
      </c>
      <c r="X8" s="286">
        <v>1661.1</v>
      </c>
      <c r="Y8" s="288">
        <v>7.4700000000000003E-2</v>
      </c>
      <c r="Z8" s="285">
        <v>20075.400000000001</v>
      </c>
      <c r="AA8" s="286">
        <v>311.2</v>
      </c>
      <c r="AB8" s="288">
        <v>1.55E-2</v>
      </c>
      <c r="AC8" s="285">
        <v>20016.2</v>
      </c>
      <c r="AD8" s="286">
        <v>566.4</v>
      </c>
      <c r="AE8" s="288">
        <v>2.8300000000000002E-2</v>
      </c>
      <c r="AF8" s="285">
        <v>20561.099999999999</v>
      </c>
      <c r="AG8" s="286">
        <v>1065</v>
      </c>
      <c r="AH8" s="288">
        <v>5.1799999999999999E-2</v>
      </c>
      <c r="AI8" s="285">
        <v>21336.7</v>
      </c>
      <c r="AJ8" s="286">
        <v>1264.0999999999999</v>
      </c>
      <c r="AK8" s="288">
        <v>5.9200000000000003E-2</v>
      </c>
      <c r="AL8" s="285">
        <v>24925.1</v>
      </c>
      <c r="AM8" s="286">
        <v>997.8</v>
      </c>
      <c r="AN8" s="288">
        <v>0.04</v>
      </c>
      <c r="AO8"/>
      <c r="AP8"/>
      <c r="AQ8"/>
      <c r="AR8"/>
      <c r="AS8"/>
      <c r="AT8"/>
      <c r="AU8"/>
      <c r="AV8"/>
      <c r="AW8"/>
      <c r="AX8"/>
      <c r="AY8"/>
      <c r="AZ8"/>
      <c r="BA8"/>
      <c r="BB8"/>
      <c r="BC8"/>
      <c r="BD8"/>
      <c r="BE8"/>
      <c r="BF8"/>
      <c r="BG8"/>
      <c r="BH8"/>
      <c r="BI8"/>
      <c r="BJ8"/>
      <c r="BK8"/>
      <c r="BL8"/>
      <c r="BM8"/>
      <c r="BN8"/>
      <c r="BO8"/>
      <c r="BP8"/>
      <c r="BQ8"/>
      <c r="BR8"/>
    </row>
    <row r="9" spans="1:252">
      <c r="A9" s="171" t="s">
        <v>960</v>
      </c>
      <c r="B9" s="285">
        <v>11017.5</v>
      </c>
      <c r="C9" s="286">
        <v>298.60000000000002</v>
      </c>
      <c r="D9" s="287">
        <v>2.7099999999999999E-2</v>
      </c>
      <c r="E9" s="285">
        <v>11112.5</v>
      </c>
      <c r="F9" s="286">
        <v>560.29999999999995</v>
      </c>
      <c r="G9" s="288">
        <v>5.04E-2</v>
      </c>
      <c r="H9" s="285">
        <v>11352.2</v>
      </c>
      <c r="I9" s="286">
        <v>803.7</v>
      </c>
      <c r="J9" s="288">
        <v>7.0800000000000002E-2</v>
      </c>
      <c r="K9" s="285">
        <v>11548.3</v>
      </c>
      <c r="L9" s="286">
        <v>1004.8</v>
      </c>
      <c r="M9" s="288">
        <v>8.6999999999999994E-2</v>
      </c>
      <c r="N9" s="285">
        <v>12647.6</v>
      </c>
      <c r="O9" s="286">
        <v>189</v>
      </c>
      <c r="P9" s="288">
        <v>1.49E-2</v>
      </c>
      <c r="Q9" s="285">
        <v>12618.1</v>
      </c>
      <c r="R9" s="286">
        <v>367.9</v>
      </c>
      <c r="S9" s="288">
        <v>2.92E-2</v>
      </c>
      <c r="T9" s="285">
        <v>12676.7</v>
      </c>
      <c r="U9" s="286">
        <v>556.5</v>
      </c>
      <c r="V9" s="288">
        <v>4.3899999999999995E-2</v>
      </c>
      <c r="W9" s="285">
        <v>12759.6</v>
      </c>
      <c r="X9" s="286">
        <v>748</v>
      </c>
      <c r="Y9" s="288">
        <v>5.8600000000000006E-2</v>
      </c>
      <c r="Z9" s="285">
        <v>13139.9</v>
      </c>
      <c r="AA9" s="286">
        <v>190.7</v>
      </c>
      <c r="AB9" s="288">
        <v>1.4499999999999999E-2</v>
      </c>
      <c r="AC9" s="285">
        <v>13223.3</v>
      </c>
      <c r="AD9" s="286">
        <v>385.8</v>
      </c>
      <c r="AE9" s="288">
        <v>2.92E-2</v>
      </c>
      <c r="AF9" s="285">
        <v>13079.4</v>
      </c>
      <c r="AG9" s="286">
        <v>575.20000000000005</v>
      </c>
      <c r="AH9" s="288">
        <v>4.4000000000000004E-2</v>
      </c>
      <c r="AI9" s="285">
        <v>13059.6</v>
      </c>
      <c r="AJ9" s="286">
        <v>732.6</v>
      </c>
      <c r="AK9" s="288">
        <v>5.6100000000000004E-2</v>
      </c>
      <c r="AL9" s="285">
        <v>11788.9</v>
      </c>
      <c r="AM9" s="286">
        <v>130.5</v>
      </c>
      <c r="AN9" s="288">
        <v>1.11E-2</v>
      </c>
      <c r="AO9"/>
      <c r="AP9"/>
      <c r="AQ9"/>
      <c r="AR9"/>
      <c r="AS9"/>
      <c r="AT9"/>
      <c r="AU9"/>
      <c r="AV9"/>
      <c r="AW9"/>
      <c r="AX9"/>
      <c r="AY9"/>
      <c r="AZ9"/>
      <c r="BA9"/>
      <c r="BB9"/>
      <c r="BC9"/>
      <c r="BD9"/>
      <c r="BE9"/>
      <c r="BF9"/>
      <c r="BG9"/>
      <c r="BH9"/>
      <c r="BI9"/>
      <c r="BJ9"/>
      <c r="BK9"/>
      <c r="BL9"/>
      <c r="BM9"/>
      <c r="BN9"/>
      <c r="BO9"/>
      <c r="BP9"/>
      <c r="BQ9"/>
      <c r="BR9"/>
    </row>
    <row r="10" spans="1:252">
      <c r="A10" s="171" t="s">
        <v>961</v>
      </c>
      <c r="B10" s="285">
        <v>10111.799999999999</v>
      </c>
      <c r="C10" s="286">
        <v>282.3</v>
      </c>
      <c r="D10" s="287">
        <v>2.7900000000000001E-2</v>
      </c>
      <c r="E10" s="285">
        <v>10198.700000000001</v>
      </c>
      <c r="F10" s="286">
        <v>526.29999999999995</v>
      </c>
      <c r="G10" s="288">
        <v>5.16E-2</v>
      </c>
      <c r="H10" s="285">
        <v>10430.5</v>
      </c>
      <c r="I10" s="286">
        <v>753.9</v>
      </c>
      <c r="J10" s="288">
        <v>7.2300000000000003E-2</v>
      </c>
      <c r="K10" s="285">
        <v>10618.9</v>
      </c>
      <c r="L10" s="286">
        <v>940.6</v>
      </c>
      <c r="M10" s="288">
        <v>8.8599999999999998E-2</v>
      </c>
      <c r="N10" s="285">
        <v>11680.8</v>
      </c>
      <c r="O10" s="286">
        <v>176</v>
      </c>
      <c r="P10" s="288">
        <v>1.5100000000000001E-2</v>
      </c>
      <c r="Q10" s="285">
        <v>11644.1</v>
      </c>
      <c r="R10" s="286">
        <v>349.1</v>
      </c>
      <c r="S10" s="288">
        <v>0.03</v>
      </c>
      <c r="T10" s="285">
        <v>11695.5</v>
      </c>
      <c r="U10" s="286">
        <v>526.9</v>
      </c>
      <c r="V10" s="288">
        <v>4.5100000000000001E-2</v>
      </c>
      <c r="W10" s="285">
        <v>11771.1</v>
      </c>
      <c r="X10" s="286">
        <v>703.6</v>
      </c>
      <c r="Y10" s="288">
        <v>5.9800000000000006E-2</v>
      </c>
      <c r="Z10" s="285">
        <v>12114.8</v>
      </c>
      <c r="AA10" s="286">
        <v>176.2</v>
      </c>
      <c r="AB10" s="288">
        <v>1.4499999999999999E-2</v>
      </c>
      <c r="AC10" s="285">
        <v>12190.9</v>
      </c>
      <c r="AD10" s="286">
        <v>356.1</v>
      </c>
      <c r="AE10" s="288">
        <v>2.92E-2</v>
      </c>
      <c r="AF10" s="285">
        <v>12039.6</v>
      </c>
      <c r="AG10" s="286">
        <v>530.5</v>
      </c>
      <c r="AH10" s="288">
        <v>4.41E-2</v>
      </c>
      <c r="AI10" s="285">
        <v>12014.8</v>
      </c>
      <c r="AJ10" s="286">
        <v>672.9</v>
      </c>
      <c r="AK10" s="288">
        <v>5.5999999999999994E-2</v>
      </c>
      <c r="AL10" s="285">
        <v>10707</v>
      </c>
      <c r="AM10" s="286">
        <v>115.4</v>
      </c>
      <c r="AN10" s="288">
        <v>1.0800000000000001E-2</v>
      </c>
      <c r="AO10"/>
      <c r="AP10"/>
      <c r="AQ10"/>
      <c r="AR10"/>
      <c r="AS10"/>
      <c r="AT10"/>
      <c r="AU10"/>
      <c r="AV10"/>
      <c r="AW10"/>
      <c r="AX10"/>
      <c r="AY10"/>
      <c r="AZ10"/>
      <c r="BA10"/>
      <c r="BB10"/>
      <c r="BC10"/>
      <c r="BD10"/>
      <c r="BE10"/>
      <c r="BF10"/>
      <c r="BG10"/>
      <c r="BH10"/>
      <c r="BI10"/>
      <c r="BJ10"/>
      <c r="BK10"/>
      <c r="BL10"/>
      <c r="BM10"/>
      <c r="BN10"/>
      <c r="BO10"/>
      <c r="BP10"/>
      <c r="BQ10"/>
      <c r="BR10"/>
    </row>
    <row r="11" spans="1:252">
      <c r="A11" s="171" t="s">
        <v>960</v>
      </c>
      <c r="B11" s="285">
        <v>905.6</v>
      </c>
      <c r="C11" s="286">
        <v>16.3</v>
      </c>
      <c r="D11" s="287">
        <v>1.8000000000000002E-2</v>
      </c>
      <c r="E11" s="285">
        <v>913.8</v>
      </c>
      <c r="F11" s="286">
        <v>34.1</v>
      </c>
      <c r="G11" s="288">
        <v>3.73E-2</v>
      </c>
      <c r="H11" s="285">
        <v>921.7</v>
      </c>
      <c r="I11" s="286">
        <v>49.8</v>
      </c>
      <c r="J11" s="288">
        <v>5.4000000000000006E-2</v>
      </c>
      <c r="K11" s="285">
        <v>929.4</v>
      </c>
      <c r="L11" s="286">
        <v>64.2</v>
      </c>
      <c r="M11" s="288">
        <v>6.9099999999999995E-2</v>
      </c>
      <c r="N11" s="285">
        <v>966.8</v>
      </c>
      <c r="O11" s="286">
        <v>13</v>
      </c>
      <c r="P11" s="288">
        <v>1.3500000000000002E-2</v>
      </c>
      <c r="Q11" s="285">
        <v>974</v>
      </c>
      <c r="R11" s="286">
        <v>18.8</v>
      </c>
      <c r="S11" s="288">
        <v>1.9300000000000001E-2</v>
      </c>
      <c r="T11" s="285">
        <v>981.3</v>
      </c>
      <c r="U11" s="286">
        <v>29.6</v>
      </c>
      <c r="V11" s="288">
        <v>3.0200000000000001E-2</v>
      </c>
      <c r="W11" s="285">
        <v>988.5</v>
      </c>
      <c r="X11" s="286">
        <v>44.4</v>
      </c>
      <c r="Y11" s="288">
        <v>4.4900000000000002E-2</v>
      </c>
      <c r="Z11" s="285">
        <v>1025</v>
      </c>
      <c r="AA11" s="286">
        <v>14.6</v>
      </c>
      <c r="AB11" s="288">
        <v>1.4199999999999999E-2</v>
      </c>
      <c r="AC11" s="285">
        <v>1032.4000000000001</v>
      </c>
      <c r="AD11" s="286">
        <v>29.7</v>
      </c>
      <c r="AE11" s="288">
        <v>2.8799999999999999E-2</v>
      </c>
      <c r="AF11" s="285">
        <v>1039.8</v>
      </c>
      <c r="AG11" s="286">
        <v>44.6</v>
      </c>
      <c r="AH11" s="288">
        <v>4.2900000000000001E-2</v>
      </c>
      <c r="AI11" s="285">
        <v>1044.7</v>
      </c>
      <c r="AJ11" s="286">
        <v>59.7</v>
      </c>
      <c r="AK11" s="288">
        <v>5.7099999999999998E-2</v>
      </c>
      <c r="AL11" s="285">
        <v>1081.9000000000001</v>
      </c>
      <c r="AM11" s="286">
        <v>15.2</v>
      </c>
      <c r="AN11" s="288">
        <v>1.3999999999999999E-2</v>
      </c>
      <c r="AO11"/>
      <c r="AP11"/>
      <c r="AQ11"/>
      <c r="AR11"/>
      <c r="AS11"/>
      <c r="AT11"/>
      <c r="AU11"/>
      <c r="AV11"/>
      <c r="AW11"/>
      <c r="AX11"/>
      <c r="AY11"/>
      <c r="AZ11"/>
      <c r="BA11"/>
      <c r="BB11"/>
      <c r="BC11"/>
      <c r="BD11"/>
      <c r="BE11"/>
      <c r="BF11"/>
      <c r="BG11"/>
      <c r="BH11"/>
      <c r="BI11"/>
      <c r="BJ11"/>
      <c r="BK11"/>
      <c r="BL11"/>
      <c r="BM11"/>
      <c r="BN11"/>
      <c r="BO11"/>
      <c r="BP11"/>
      <c r="BQ11"/>
      <c r="BR11"/>
    </row>
    <row r="12" spans="1:252" s="174" customFormat="1">
      <c r="A12" s="174" t="s">
        <v>962</v>
      </c>
      <c r="B12" s="294">
        <v>7998.2</v>
      </c>
      <c r="C12" s="289" t="s">
        <v>313</v>
      </c>
      <c r="D12" s="295" t="s">
        <v>313</v>
      </c>
      <c r="E12" s="294">
        <v>8023.9</v>
      </c>
      <c r="F12" s="289" t="s">
        <v>313</v>
      </c>
      <c r="G12" s="296" t="s">
        <v>313</v>
      </c>
      <c r="H12" s="294">
        <v>8071.2</v>
      </c>
      <c r="I12" s="289" t="s">
        <v>313</v>
      </c>
      <c r="J12" s="296" t="s">
        <v>313</v>
      </c>
      <c r="K12" s="294">
        <v>8134.8</v>
      </c>
      <c r="L12" s="289" t="s">
        <v>313</v>
      </c>
      <c r="M12" s="296" t="s">
        <v>313</v>
      </c>
      <c r="N12" s="294">
        <v>8099.3</v>
      </c>
      <c r="O12" s="289" t="s">
        <v>313</v>
      </c>
      <c r="P12" s="296" t="s">
        <v>313</v>
      </c>
      <c r="Q12" s="294">
        <v>8283.6</v>
      </c>
      <c r="R12" s="289" t="s">
        <v>313</v>
      </c>
      <c r="S12" s="296" t="s">
        <v>313</v>
      </c>
      <c r="T12" s="294">
        <v>8446.6</v>
      </c>
      <c r="U12" s="289" t="s">
        <v>313</v>
      </c>
      <c r="V12" s="296" t="s">
        <v>313</v>
      </c>
      <c r="W12" s="294">
        <v>8549.1</v>
      </c>
      <c r="X12" s="289" t="s">
        <v>313</v>
      </c>
      <c r="Y12" s="296" t="s">
        <v>313</v>
      </c>
      <c r="Z12" s="294">
        <v>8620.5</v>
      </c>
      <c r="AA12" s="289" t="s">
        <v>313</v>
      </c>
      <c r="AB12" s="296" t="s">
        <v>313</v>
      </c>
      <c r="AC12" s="294">
        <v>8623.5</v>
      </c>
      <c r="AD12" s="289" t="s">
        <v>313</v>
      </c>
      <c r="AE12" s="296" t="s">
        <v>313</v>
      </c>
      <c r="AF12" s="294">
        <v>8791.2000000000007</v>
      </c>
      <c r="AG12" s="289" t="s">
        <v>313</v>
      </c>
      <c r="AH12" s="296" t="s">
        <v>313</v>
      </c>
      <c r="AI12" s="294">
        <v>9059</v>
      </c>
      <c r="AJ12" s="289" t="s">
        <v>313</v>
      </c>
      <c r="AK12" s="296" t="s">
        <v>313</v>
      </c>
      <c r="AL12" s="294">
        <v>10285.1</v>
      </c>
      <c r="AM12" s="289" t="s">
        <v>313</v>
      </c>
      <c r="AN12" s="296" t="s">
        <v>313</v>
      </c>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row>
    <row r="13" spans="1:252" s="174" customFormat="1">
      <c r="A13" s="204" t="s">
        <v>963</v>
      </c>
      <c r="B13" s="294">
        <v>69113.3</v>
      </c>
      <c r="C13" s="289">
        <v>2575.1999999999998</v>
      </c>
      <c r="D13" s="295">
        <v>3.73E-2</v>
      </c>
      <c r="E13" s="294">
        <v>69655.100000000006</v>
      </c>
      <c r="F13" s="289">
        <v>5178.8999999999996</v>
      </c>
      <c r="G13" s="296">
        <v>7.4400000000000008E-2</v>
      </c>
      <c r="H13" s="294">
        <v>70216.899999999994</v>
      </c>
      <c r="I13" s="289">
        <v>7525.6</v>
      </c>
      <c r="J13" s="296">
        <v>0.1072</v>
      </c>
      <c r="K13" s="294">
        <v>70772.100000000006</v>
      </c>
      <c r="L13" s="289">
        <v>9978.5</v>
      </c>
      <c r="M13" s="296">
        <v>0.14099999999999999</v>
      </c>
      <c r="N13" s="294">
        <v>74445.8</v>
      </c>
      <c r="O13" s="289">
        <v>2143.5</v>
      </c>
      <c r="P13" s="296">
        <v>2.8799999999999999E-2</v>
      </c>
      <c r="Q13" s="294">
        <v>74373.3</v>
      </c>
      <c r="R13" s="289">
        <v>4656.8999999999996</v>
      </c>
      <c r="S13" s="296">
        <v>6.2600000000000003E-2</v>
      </c>
      <c r="T13" s="294">
        <v>75029.600000000006</v>
      </c>
      <c r="U13" s="289">
        <v>7102</v>
      </c>
      <c r="V13" s="296">
        <v>9.4700000000000006E-2</v>
      </c>
      <c r="W13" s="294">
        <v>75409.7</v>
      </c>
      <c r="X13" s="289">
        <v>9551.7999999999993</v>
      </c>
      <c r="Y13" s="296">
        <v>0.12670000000000001</v>
      </c>
      <c r="Z13" s="294">
        <v>77562.100000000006</v>
      </c>
      <c r="AA13" s="289">
        <v>2264.6999999999998</v>
      </c>
      <c r="AB13" s="296">
        <v>2.92E-2</v>
      </c>
      <c r="AC13" s="294">
        <v>78429.899999999994</v>
      </c>
      <c r="AD13" s="289">
        <v>4523</v>
      </c>
      <c r="AE13" s="296">
        <v>5.7699999999999994E-2</v>
      </c>
      <c r="AF13" s="294">
        <v>78942.399999999994</v>
      </c>
      <c r="AG13" s="289">
        <v>7112.5</v>
      </c>
      <c r="AH13" s="296">
        <v>9.01E-2</v>
      </c>
      <c r="AI13" s="294">
        <v>79271.7</v>
      </c>
      <c r="AJ13" s="289">
        <v>9105.4</v>
      </c>
      <c r="AK13" s="296">
        <v>0.1149</v>
      </c>
      <c r="AL13" s="294">
        <v>82434.399999999994</v>
      </c>
      <c r="AM13" s="289">
        <v>2921.4</v>
      </c>
      <c r="AN13" s="296">
        <v>3.5400000000000001E-2</v>
      </c>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row>
    <row r="14" spans="1:252" s="174" customFormat="1">
      <c r="A14" s="174" t="s">
        <v>964</v>
      </c>
      <c r="B14" s="278">
        <v>53155.8</v>
      </c>
      <c r="C14" s="279">
        <v>-1342.8</v>
      </c>
      <c r="D14" s="280">
        <v>2.5300000000000003E-2</v>
      </c>
      <c r="E14" s="278">
        <v>53673.2</v>
      </c>
      <c r="F14" s="279">
        <v>-2665</v>
      </c>
      <c r="G14" s="281">
        <v>4.9699999999999994E-2</v>
      </c>
      <c r="H14" s="278">
        <v>54224</v>
      </c>
      <c r="I14" s="279">
        <v>-3738.2</v>
      </c>
      <c r="J14" s="281">
        <v>6.8900000000000003E-2</v>
      </c>
      <c r="K14" s="278">
        <v>54651.3</v>
      </c>
      <c r="L14" s="279">
        <v>-4763.5</v>
      </c>
      <c r="M14" s="281">
        <v>8.72E-2</v>
      </c>
      <c r="N14" s="278">
        <v>57598.9</v>
      </c>
      <c r="O14" s="279">
        <v>-796.2</v>
      </c>
      <c r="P14" s="281">
        <v>1.38E-2</v>
      </c>
      <c r="Q14" s="278">
        <v>57387.7</v>
      </c>
      <c r="R14" s="279">
        <v>-1972.5</v>
      </c>
      <c r="S14" s="281">
        <v>3.44E-2</v>
      </c>
      <c r="T14" s="278">
        <v>57941</v>
      </c>
      <c r="U14" s="279">
        <v>-2989</v>
      </c>
      <c r="V14" s="281">
        <v>5.16E-2</v>
      </c>
      <c r="W14" s="278">
        <v>58184.3</v>
      </c>
      <c r="X14" s="279">
        <v>-3860.6</v>
      </c>
      <c r="Y14" s="281">
        <v>6.6400000000000001E-2</v>
      </c>
      <c r="Z14" s="278">
        <v>59993.3</v>
      </c>
      <c r="AA14" s="279">
        <v>-919</v>
      </c>
      <c r="AB14" s="281">
        <v>1.5300000000000001E-2</v>
      </c>
      <c r="AC14" s="278">
        <v>60730.3</v>
      </c>
      <c r="AD14" s="279">
        <v>-1825.7</v>
      </c>
      <c r="AE14" s="281">
        <v>3.0099999999999998E-2</v>
      </c>
      <c r="AF14" s="278">
        <v>61137.3</v>
      </c>
      <c r="AG14" s="279">
        <v>-2980.5</v>
      </c>
      <c r="AH14" s="281">
        <v>4.8799999999999996E-2</v>
      </c>
      <c r="AI14" s="278">
        <v>61337.2</v>
      </c>
      <c r="AJ14" s="279">
        <v>-3580.4</v>
      </c>
      <c r="AK14" s="281">
        <v>5.8400000000000001E-2</v>
      </c>
      <c r="AL14" s="278">
        <v>63546.8</v>
      </c>
      <c r="AM14" s="279">
        <v>-1659.8</v>
      </c>
      <c r="AN14" s="281">
        <v>2.6099999999999998E-2</v>
      </c>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row>
    <row r="15" spans="1:252">
      <c r="A15" s="171" t="s">
        <v>405</v>
      </c>
      <c r="B15" s="285">
        <v>276.60000000000002</v>
      </c>
      <c r="C15" s="286">
        <v>-7.1</v>
      </c>
      <c r="D15" s="287">
        <v>2.5499999999999998E-2</v>
      </c>
      <c r="E15" s="285">
        <v>271.89999999999998</v>
      </c>
      <c r="F15" s="286">
        <v>-12.5</v>
      </c>
      <c r="G15" s="288">
        <v>4.6100000000000002E-2</v>
      </c>
      <c r="H15" s="285">
        <v>240.2</v>
      </c>
      <c r="I15" s="286">
        <v>-16.2</v>
      </c>
      <c r="J15" s="288">
        <v>6.7400000000000002E-2</v>
      </c>
      <c r="K15" s="285">
        <v>218.2</v>
      </c>
      <c r="L15" s="286">
        <v>-18.7</v>
      </c>
      <c r="M15" s="288">
        <v>8.5600000000000009E-2</v>
      </c>
      <c r="N15" s="285">
        <v>104.3</v>
      </c>
      <c r="O15" s="286">
        <v>-1.7000000000000002</v>
      </c>
      <c r="P15" s="288">
        <v>1.66E-2</v>
      </c>
      <c r="Q15" s="285">
        <v>89.3</v>
      </c>
      <c r="R15" s="286">
        <v>-3</v>
      </c>
      <c r="S15" s="288">
        <v>3.4099999999999998E-2</v>
      </c>
      <c r="T15" s="285">
        <v>99.4</v>
      </c>
      <c r="U15" s="286">
        <v>-4.7</v>
      </c>
      <c r="V15" s="288">
        <v>4.6900000000000004E-2</v>
      </c>
      <c r="W15" s="285">
        <v>100</v>
      </c>
      <c r="X15" s="286">
        <v>-5.8</v>
      </c>
      <c r="Y15" s="288">
        <v>5.7999999999999996E-2</v>
      </c>
      <c r="Z15" s="285">
        <v>138.69999999999999</v>
      </c>
      <c r="AA15" s="286">
        <v>-1.2</v>
      </c>
      <c r="AB15" s="288">
        <v>8.3999999999999995E-3</v>
      </c>
      <c r="AC15" s="285">
        <v>183.7</v>
      </c>
      <c r="AD15" s="286">
        <v>-3.5</v>
      </c>
      <c r="AE15" s="288">
        <v>1.9E-2</v>
      </c>
      <c r="AF15" s="285">
        <v>203.6</v>
      </c>
      <c r="AG15" s="286">
        <v>-6.1</v>
      </c>
      <c r="AH15" s="293">
        <v>2.9900000000000003E-2</v>
      </c>
      <c r="AI15" s="285">
        <v>257.8</v>
      </c>
      <c r="AJ15" s="286">
        <v>-10.3</v>
      </c>
      <c r="AK15" s="288">
        <v>4.0099999999999997E-2</v>
      </c>
      <c r="AL15" s="285">
        <v>691.8</v>
      </c>
      <c r="AM15" s="286">
        <v>-5.5</v>
      </c>
      <c r="AN15" s="288">
        <v>7.9000000000000008E-3</v>
      </c>
      <c r="AO15"/>
      <c r="AP15"/>
      <c r="AQ15"/>
      <c r="AR15"/>
      <c r="AS15"/>
      <c r="AT15"/>
      <c r="AU15"/>
      <c r="AV15"/>
      <c r="AW15"/>
      <c r="AX15"/>
      <c r="AY15"/>
      <c r="AZ15"/>
      <c r="BA15"/>
      <c r="BB15"/>
      <c r="BC15"/>
      <c r="BD15"/>
      <c r="BE15"/>
      <c r="BF15"/>
      <c r="BG15"/>
      <c r="BH15"/>
      <c r="BI15"/>
      <c r="BJ15"/>
      <c r="BK15"/>
      <c r="BL15"/>
      <c r="BM15"/>
      <c r="BN15"/>
      <c r="BO15"/>
      <c r="BP15"/>
      <c r="BQ15"/>
      <c r="BR15"/>
    </row>
    <row r="16" spans="1:252" s="174" customFormat="1">
      <c r="A16" s="171" t="s">
        <v>822</v>
      </c>
      <c r="B16" s="285">
        <v>7685.5</v>
      </c>
      <c r="C16" s="286">
        <v>-139.6</v>
      </c>
      <c r="D16" s="287">
        <v>1.8200000000000001E-2</v>
      </c>
      <c r="E16" s="285">
        <v>7729.3</v>
      </c>
      <c r="F16" s="286">
        <v>-265.2</v>
      </c>
      <c r="G16" s="288">
        <v>3.4300000000000004E-2</v>
      </c>
      <c r="H16" s="285">
        <v>7817.6</v>
      </c>
      <c r="I16" s="286">
        <v>-387.7</v>
      </c>
      <c r="J16" s="288">
        <v>4.9599999999999998E-2</v>
      </c>
      <c r="K16" s="285">
        <v>7911.4</v>
      </c>
      <c r="L16" s="286">
        <v>-496.6</v>
      </c>
      <c r="M16" s="288">
        <v>6.2800000000000009E-2</v>
      </c>
      <c r="N16" s="285">
        <v>8442.9</v>
      </c>
      <c r="O16" s="286">
        <v>-104.3</v>
      </c>
      <c r="P16" s="288">
        <v>1.24E-2</v>
      </c>
      <c r="Q16" s="285">
        <v>8539</v>
      </c>
      <c r="R16" s="286">
        <v>-207</v>
      </c>
      <c r="S16" s="288">
        <v>2.4199999999999999E-2</v>
      </c>
      <c r="T16" s="285">
        <v>8664.5</v>
      </c>
      <c r="U16" s="286">
        <v>-310.7</v>
      </c>
      <c r="V16" s="288">
        <v>3.5900000000000001E-2</v>
      </c>
      <c r="W16" s="285">
        <v>8761</v>
      </c>
      <c r="X16" s="286">
        <v>-419.9</v>
      </c>
      <c r="Y16" s="288">
        <v>4.7899999999999998E-2</v>
      </c>
      <c r="Z16" s="285">
        <v>9177.7000000000007</v>
      </c>
      <c r="AA16" s="286">
        <v>-105.6</v>
      </c>
      <c r="AB16" s="288">
        <v>1.15E-2</v>
      </c>
      <c r="AC16" s="285">
        <v>9239.2000000000007</v>
      </c>
      <c r="AD16" s="286">
        <v>-213.8</v>
      </c>
      <c r="AE16" s="288">
        <v>2.3099999999999999E-2</v>
      </c>
      <c r="AF16" s="285">
        <v>9302.1</v>
      </c>
      <c r="AG16" s="286">
        <v>-323.5</v>
      </c>
      <c r="AH16" s="288">
        <v>3.4799999999999998E-2</v>
      </c>
      <c r="AI16" s="285">
        <v>9341.5</v>
      </c>
      <c r="AJ16" s="286">
        <v>-419.9</v>
      </c>
      <c r="AK16" s="288">
        <v>4.4900000000000002E-2</v>
      </c>
      <c r="AL16" s="285">
        <v>9657.6</v>
      </c>
      <c r="AM16" s="286">
        <v>-86.7</v>
      </c>
      <c r="AN16" s="288">
        <v>9.0000000000000011E-3</v>
      </c>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row>
    <row r="17" spans="1:252">
      <c r="A17" s="171" t="s">
        <v>484</v>
      </c>
      <c r="B17" s="285">
        <v>32227.200000000001</v>
      </c>
      <c r="C17" s="286">
        <v>-889.2</v>
      </c>
      <c r="D17" s="287">
        <v>2.76E-2</v>
      </c>
      <c r="E17" s="285">
        <v>32755.1</v>
      </c>
      <c r="F17" s="286">
        <v>-1663.8</v>
      </c>
      <c r="G17" s="288">
        <v>5.0799999999999998E-2</v>
      </c>
      <c r="H17" s="285">
        <v>33228.400000000001</v>
      </c>
      <c r="I17" s="286">
        <v>-2376.9</v>
      </c>
      <c r="J17" s="288">
        <v>7.1500000000000008E-2</v>
      </c>
      <c r="K17" s="285">
        <v>33618.6</v>
      </c>
      <c r="L17" s="286">
        <v>-2953.8</v>
      </c>
      <c r="M17" s="288">
        <v>8.7899999999999992E-2</v>
      </c>
      <c r="N17" s="285">
        <v>35449.4</v>
      </c>
      <c r="O17" s="286">
        <v>-521</v>
      </c>
      <c r="P17" s="288">
        <v>1.47E-2</v>
      </c>
      <c r="Q17" s="285">
        <v>35748.300000000003</v>
      </c>
      <c r="R17" s="286">
        <v>-1053.9000000000001</v>
      </c>
      <c r="S17" s="288">
        <v>2.9500000000000002E-2</v>
      </c>
      <c r="T17" s="285">
        <v>36107.300000000003</v>
      </c>
      <c r="U17" s="286">
        <v>-1590.9</v>
      </c>
      <c r="V17" s="288">
        <v>4.41E-2</v>
      </c>
      <c r="W17" s="285">
        <v>36436.6</v>
      </c>
      <c r="X17" s="286">
        <v>-2117.1</v>
      </c>
      <c r="Y17" s="288">
        <v>5.8100000000000006E-2</v>
      </c>
      <c r="Z17" s="285">
        <v>38157.1</v>
      </c>
      <c r="AA17" s="286">
        <v>-535.6</v>
      </c>
      <c r="AB17" s="288">
        <v>1.3999999999999999E-2</v>
      </c>
      <c r="AC17" s="285">
        <v>38410.699999999997</v>
      </c>
      <c r="AD17" s="286">
        <v>-1085.7</v>
      </c>
      <c r="AE17" s="288">
        <v>2.8300000000000002E-2</v>
      </c>
      <c r="AF17" s="285">
        <v>38733.599999999999</v>
      </c>
      <c r="AG17" s="286">
        <v>-1648</v>
      </c>
      <c r="AH17" s="288">
        <v>4.2500000000000003E-2</v>
      </c>
      <c r="AI17" s="285">
        <v>38940.9</v>
      </c>
      <c r="AJ17" s="286">
        <v>-2102.3000000000002</v>
      </c>
      <c r="AK17" s="288">
        <v>5.4000000000000006E-2</v>
      </c>
      <c r="AL17" s="285">
        <v>40192.1</v>
      </c>
      <c r="AM17" s="286">
        <v>-380.1</v>
      </c>
      <c r="AN17" s="288">
        <v>9.5000000000000015E-3</v>
      </c>
      <c r="AO17"/>
      <c r="AP17"/>
      <c r="AQ17"/>
      <c r="AR17"/>
      <c r="AS17"/>
      <c r="AT17"/>
      <c r="AU17"/>
      <c r="AV17"/>
      <c r="AW17"/>
      <c r="AX17"/>
      <c r="AY17"/>
      <c r="AZ17"/>
      <c r="BA17"/>
      <c r="BB17"/>
      <c r="BC17"/>
      <c r="BD17"/>
      <c r="BE17"/>
      <c r="BF17"/>
      <c r="BG17"/>
      <c r="BH17"/>
      <c r="BI17"/>
      <c r="BJ17"/>
      <c r="BK17"/>
      <c r="BL17"/>
      <c r="BM17"/>
      <c r="BN17"/>
      <c r="BO17"/>
      <c r="BP17"/>
      <c r="BQ17"/>
      <c r="BR17"/>
      <c r="CB17" s="171"/>
      <c r="CC17" s="171"/>
      <c r="CD17" s="171"/>
      <c r="CE17" s="171"/>
      <c r="CF17" s="171"/>
      <c r="CG17" s="171"/>
      <c r="CH17" s="171"/>
      <c r="CI17" s="171"/>
      <c r="CJ17" s="171"/>
      <c r="CK17" s="171"/>
      <c r="CL17" s="171"/>
      <c r="CM17" s="171"/>
      <c r="CN17" s="171"/>
      <c r="CO17" s="171"/>
      <c r="CP17" s="171"/>
      <c r="CQ17" s="171"/>
      <c r="CR17" s="171"/>
      <c r="CS17" s="171"/>
      <c r="CT17" s="171"/>
      <c r="CU17" s="171"/>
      <c r="CV17" s="171"/>
      <c r="CW17" s="171"/>
      <c r="CX17" s="171"/>
      <c r="CY17" s="171"/>
      <c r="CZ17" s="171"/>
      <c r="DA17" s="171"/>
      <c r="DB17" s="171"/>
      <c r="DC17" s="171"/>
      <c r="DD17" s="171"/>
      <c r="DE17" s="171"/>
      <c r="DF17" s="171"/>
      <c r="DG17" s="171"/>
      <c r="DH17" s="171"/>
      <c r="DI17" s="171"/>
      <c r="DJ17" s="171"/>
      <c r="DK17" s="171"/>
      <c r="DL17" s="171"/>
      <c r="DM17" s="171"/>
      <c r="DN17" s="171"/>
      <c r="DO17" s="171"/>
      <c r="DP17" s="171"/>
      <c r="DQ17" s="171"/>
      <c r="DR17" s="171"/>
      <c r="DS17" s="171"/>
      <c r="DT17" s="171"/>
      <c r="DU17" s="171"/>
      <c r="DV17" s="171"/>
      <c r="DW17" s="171"/>
      <c r="DX17" s="171"/>
      <c r="DY17" s="171"/>
      <c r="DZ17" s="171"/>
      <c r="EA17" s="171"/>
      <c r="EB17" s="171"/>
      <c r="EC17" s="171"/>
      <c r="ED17" s="171"/>
      <c r="EE17" s="171"/>
      <c r="EF17" s="171"/>
      <c r="EG17" s="171"/>
      <c r="EH17" s="171"/>
      <c r="EI17" s="171"/>
      <c r="EJ17" s="171"/>
      <c r="EK17" s="171"/>
      <c r="EL17" s="171"/>
      <c r="EM17" s="171"/>
      <c r="EN17" s="171"/>
      <c r="EO17" s="171"/>
      <c r="EP17" s="171"/>
      <c r="EQ17" s="171"/>
      <c r="ER17" s="171"/>
      <c r="ES17" s="171"/>
      <c r="ET17" s="171"/>
      <c r="EU17" s="171"/>
      <c r="EV17" s="171"/>
      <c r="EW17" s="171"/>
      <c r="EX17" s="171"/>
      <c r="EY17" s="171"/>
      <c r="EZ17" s="171"/>
      <c r="FA17" s="171"/>
      <c r="FB17" s="171"/>
      <c r="FC17" s="171"/>
      <c r="FD17" s="171"/>
      <c r="FE17" s="171"/>
      <c r="FF17" s="171"/>
      <c r="FG17" s="171"/>
      <c r="FH17" s="171"/>
      <c r="FI17" s="171"/>
      <c r="FJ17" s="171"/>
      <c r="FK17" s="171"/>
      <c r="FL17" s="171"/>
      <c r="FM17" s="171"/>
      <c r="FN17" s="171"/>
      <c r="FO17" s="171"/>
      <c r="FP17" s="171"/>
      <c r="FQ17" s="171"/>
      <c r="FR17" s="171"/>
      <c r="FS17" s="171"/>
      <c r="FT17" s="171"/>
      <c r="FU17" s="171"/>
      <c r="FV17" s="171"/>
      <c r="FW17" s="171"/>
      <c r="FX17" s="171"/>
      <c r="FY17" s="171"/>
      <c r="FZ17" s="171"/>
      <c r="GA17" s="171"/>
      <c r="GB17" s="171"/>
      <c r="GC17" s="171"/>
      <c r="GD17" s="171"/>
      <c r="GE17" s="171"/>
      <c r="GF17" s="171"/>
      <c r="GG17" s="171"/>
      <c r="GH17" s="171"/>
      <c r="GI17" s="171"/>
      <c r="GJ17" s="171"/>
      <c r="GK17" s="171"/>
      <c r="GL17" s="171"/>
      <c r="GM17" s="171"/>
      <c r="GN17" s="171"/>
      <c r="GO17" s="171"/>
      <c r="GP17" s="171"/>
      <c r="GQ17" s="171"/>
      <c r="GR17" s="171"/>
      <c r="GS17" s="171"/>
      <c r="GT17" s="171"/>
      <c r="GU17" s="171"/>
      <c r="GV17" s="171"/>
      <c r="GW17" s="171"/>
      <c r="GX17" s="171"/>
      <c r="GY17" s="171"/>
      <c r="GZ17" s="171"/>
      <c r="HA17" s="171"/>
      <c r="HB17" s="171"/>
      <c r="HC17" s="171"/>
      <c r="HD17" s="171"/>
      <c r="HE17" s="171"/>
      <c r="HF17" s="171"/>
      <c r="HG17" s="171"/>
      <c r="HH17" s="171"/>
      <c r="HI17" s="171"/>
      <c r="HJ17" s="171"/>
      <c r="HK17" s="171"/>
      <c r="HL17" s="171"/>
      <c r="HM17" s="171"/>
      <c r="HN17" s="171"/>
      <c r="HO17" s="171"/>
      <c r="HP17" s="171"/>
      <c r="HQ17" s="171"/>
      <c r="HR17" s="171"/>
      <c r="HS17" s="171"/>
      <c r="HT17" s="171"/>
      <c r="HU17" s="171"/>
      <c r="HV17" s="171"/>
      <c r="HW17" s="171"/>
      <c r="HX17" s="171"/>
      <c r="HY17" s="171"/>
      <c r="HZ17" s="171"/>
      <c r="IA17" s="171"/>
      <c r="IB17" s="171"/>
      <c r="IC17" s="171"/>
      <c r="ID17" s="171"/>
      <c r="IE17" s="171"/>
      <c r="IF17" s="171"/>
      <c r="IG17" s="171"/>
      <c r="IH17" s="171"/>
      <c r="II17" s="171"/>
      <c r="IJ17" s="171"/>
      <c r="IK17" s="171"/>
      <c r="IL17" s="171"/>
      <c r="IM17" s="171"/>
      <c r="IN17" s="171"/>
      <c r="IO17" s="171"/>
      <c r="IP17" s="171"/>
      <c r="IQ17" s="171"/>
      <c r="IR17" s="171"/>
    </row>
    <row r="18" spans="1:252" s="174" customFormat="1">
      <c r="A18" s="171" t="s">
        <v>965</v>
      </c>
      <c r="B18" s="285">
        <v>5116.2</v>
      </c>
      <c r="C18" s="286">
        <v>-174</v>
      </c>
      <c r="D18" s="287">
        <v>3.4000000000000002E-2</v>
      </c>
      <c r="E18" s="285">
        <v>4945.8</v>
      </c>
      <c r="F18" s="286">
        <v>-314.2</v>
      </c>
      <c r="G18" s="288">
        <v>6.3500000000000001E-2</v>
      </c>
      <c r="H18" s="285">
        <v>4969.8999999999996</v>
      </c>
      <c r="I18" s="286">
        <v>-429.4</v>
      </c>
      <c r="J18" s="288">
        <v>8.6400000000000005E-2</v>
      </c>
      <c r="K18" s="285">
        <v>4979.7</v>
      </c>
      <c r="L18" s="286">
        <v>-521.6</v>
      </c>
      <c r="M18" s="288">
        <v>0.1047</v>
      </c>
      <c r="N18" s="285">
        <v>6162.6</v>
      </c>
      <c r="O18" s="286">
        <v>-97.2</v>
      </c>
      <c r="P18" s="288">
        <v>1.5800000000000002E-2</v>
      </c>
      <c r="Q18" s="285">
        <v>5329.6</v>
      </c>
      <c r="R18" s="286">
        <v>-167.3</v>
      </c>
      <c r="S18" s="288">
        <v>3.1400000000000004E-2</v>
      </c>
      <c r="T18" s="285">
        <v>5163.3</v>
      </c>
      <c r="U18" s="286">
        <v>-246</v>
      </c>
      <c r="V18" s="288">
        <v>4.7599999999999996E-2</v>
      </c>
      <c r="W18" s="285">
        <v>4839.6000000000004</v>
      </c>
      <c r="X18" s="286">
        <v>-305.89999999999998</v>
      </c>
      <c r="Y18" s="288">
        <v>6.3200000000000006E-2</v>
      </c>
      <c r="Z18" s="285">
        <v>3868.6</v>
      </c>
      <c r="AA18" s="286">
        <v>-66.099999999999994</v>
      </c>
      <c r="AB18" s="288">
        <v>1.7100000000000001E-2</v>
      </c>
      <c r="AC18" s="285">
        <v>4072.2</v>
      </c>
      <c r="AD18" s="286">
        <v>-138.5</v>
      </c>
      <c r="AE18" s="288">
        <v>3.4000000000000002E-2</v>
      </c>
      <c r="AF18" s="285">
        <v>3997.4</v>
      </c>
      <c r="AG18" s="286">
        <v>-204.2</v>
      </c>
      <c r="AH18" s="288">
        <v>5.1100000000000007E-2</v>
      </c>
      <c r="AI18" s="285">
        <v>3871</v>
      </c>
      <c r="AJ18" s="286">
        <v>-252.7</v>
      </c>
      <c r="AK18" s="288">
        <v>6.5299999999999997E-2</v>
      </c>
      <c r="AL18" s="285">
        <v>3687.9</v>
      </c>
      <c r="AM18" s="286">
        <v>-43</v>
      </c>
      <c r="AN18" s="288">
        <v>1.1699999999999999E-2</v>
      </c>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row>
    <row r="19" spans="1:252">
      <c r="A19" s="171" t="s">
        <v>967</v>
      </c>
      <c r="B19" s="285" t="s">
        <v>313</v>
      </c>
      <c r="C19" s="286" t="s">
        <v>313</v>
      </c>
      <c r="D19" s="287" t="s">
        <v>313</v>
      </c>
      <c r="E19" s="285" t="s">
        <v>313</v>
      </c>
      <c r="F19" s="286" t="s">
        <v>313</v>
      </c>
      <c r="G19" s="288" t="s">
        <v>313</v>
      </c>
      <c r="H19" s="285" t="s">
        <v>313</v>
      </c>
      <c r="I19" s="286" t="s">
        <v>313</v>
      </c>
      <c r="J19" s="288" t="s">
        <v>313</v>
      </c>
      <c r="K19" s="285" t="s">
        <v>313</v>
      </c>
      <c r="L19" s="286" t="s">
        <v>313</v>
      </c>
      <c r="M19" s="288" t="s">
        <v>313</v>
      </c>
      <c r="N19" s="285" t="s">
        <v>313</v>
      </c>
      <c r="O19" s="286" t="s">
        <v>313</v>
      </c>
      <c r="P19" s="288" t="s">
        <v>313</v>
      </c>
      <c r="Q19" s="285" t="s">
        <v>313</v>
      </c>
      <c r="R19" s="286" t="s">
        <v>313</v>
      </c>
      <c r="S19" s="288" t="s">
        <v>313</v>
      </c>
      <c r="T19" s="285" t="s">
        <v>313</v>
      </c>
      <c r="U19" s="286" t="s">
        <v>313</v>
      </c>
      <c r="V19" s="288" t="s">
        <v>313</v>
      </c>
      <c r="W19" s="285" t="s">
        <v>313</v>
      </c>
      <c r="X19" s="286" t="s">
        <v>313</v>
      </c>
      <c r="Y19" s="288" t="s">
        <v>313</v>
      </c>
      <c r="Z19" s="285" t="s">
        <v>313</v>
      </c>
      <c r="AA19" s="286" t="s">
        <v>313</v>
      </c>
      <c r="AB19" s="288" t="s">
        <v>313</v>
      </c>
      <c r="AC19" s="285" t="s">
        <v>313</v>
      </c>
      <c r="AD19" s="286" t="s">
        <v>313</v>
      </c>
      <c r="AE19" s="288" t="s">
        <v>313</v>
      </c>
      <c r="AF19" s="285" t="s">
        <v>313</v>
      </c>
      <c r="AG19" s="286" t="s">
        <v>313</v>
      </c>
      <c r="AH19" s="288" t="s">
        <v>313</v>
      </c>
      <c r="AI19" s="285" t="s">
        <v>313</v>
      </c>
      <c r="AJ19" s="286" t="s">
        <v>313</v>
      </c>
      <c r="AK19" s="288" t="s">
        <v>313</v>
      </c>
      <c r="AL19" s="285" t="s">
        <v>313</v>
      </c>
      <c r="AM19" s="286" t="s">
        <v>313</v>
      </c>
      <c r="AN19" s="288" t="s">
        <v>313</v>
      </c>
      <c r="AO19"/>
      <c r="AP19"/>
      <c r="AQ19"/>
      <c r="AR19"/>
      <c r="AS19"/>
      <c r="AT19"/>
      <c r="AU19"/>
      <c r="AV19"/>
      <c r="AW19"/>
      <c r="AX19"/>
      <c r="AY19"/>
      <c r="AZ19"/>
      <c r="BA19"/>
      <c r="BB19"/>
      <c r="BC19"/>
      <c r="BD19"/>
      <c r="BE19"/>
      <c r="BF19"/>
      <c r="BG19"/>
      <c r="BH19"/>
      <c r="BI19"/>
      <c r="BJ19"/>
      <c r="BK19"/>
      <c r="BL19"/>
      <c r="BM19"/>
      <c r="BN19"/>
      <c r="BO19"/>
      <c r="BP19"/>
      <c r="BQ19"/>
      <c r="BR19"/>
      <c r="CB19" s="171"/>
      <c r="CC19" s="171"/>
      <c r="CD19" s="171"/>
      <c r="CE19" s="171"/>
      <c r="CF19" s="171"/>
      <c r="CG19" s="171"/>
      <c r="CH19" s="171"/>
      <c r="CI19" s="171"/>
      <c r="CJ19" s="171"/>
      <c r="CK19" s="171"/>
      <c r="CL19" s="171"/>
      <c r="CM19" s="171"/>
      <c r="CN19" s="171"/>
      <c r="CO19" s="171"/>
      <c r="CP19" s="171"/>
      <c r="CQ19" s="171"/>
      <c r="CR19" s="171"/>
      <c r="CS19" s="171"/>
      <c r="CT19" s="171"/>
      <c r="CU19" s="171"/>
      <c r="CV19" s="171"/>
      <c r="CW19" s="171"/>
      <c r="CX19" s="171"/>
      <c r="CY19" s="171"/>
      <c r="CZ19" s="171"/>
      <c r="DA19" s="171"/>
      <c r="DB19" s="171"/>
      <c r="DC19" s="171"/>
      <c r="DD19" s="171"/>
      <c r="DE19" s="171"/>
      <c r="DF19" s="171"/>
      <c r="DG19" s="171"/>
      <c r="DH19" s="171"/>
      <c r="DI19" s="171"/>
      <c r="DJ19" s="171"/>
      <c r="DK19" s="171"/>
      <c r="DL19" s="171"/>
      <c r="DM19" s="171"/>
      <c r="DN19" s="171"/>
      <c r="DO19" s="171"/>
      <c r="DP19" s="171"/>
      <c r="DQ19" s="171"/>
      <c r="DR19" s="171"/>
      <c r="DS19" s="171"/>
      <c r="DT19" s="171"/>
      <c r="DU19" s="171"/>
      <c r="DV19" s="171"/>
      <c r="DW19" s="171"/>
      <c r="DX19" s="171"/>
      <c r="DY19" s="171"/>
      <c r="DZ19" s="171"/>
      <c r="EA19" s="171"/>
      <c r="EB19" s="171"/>
      <c r="EC19" s="171"/>
      <c r="ED19" s="171"/>
      <c r="EE19" s="171"/>
      <c r="EF19" s="171"/>
      <c r="EG19" s="171"/>
      <c r="EH19" s="171"/>
      <c r="EI19" s="171"/>
      <c r="EJ19" s="171"/>
      <c r="EK19" s="171"/>
      <c r="EL19" s="171"/>
      <c r="EM19" s="171"/>
      <c r="EN19" s="171"/>
      <c r="EO19" s="171"/>
      <c r="EP19" s="171"/>
      <c r="EQ19" s="171"/>
      <c r="ER19" s="171"/>
      <c r="ES19" s="171"/>
      <c r="ET19" s="171"/>
      <c r="EU19" s="171"/>
      <c r="EV19" s="171"/>
      <c r="EW19" s="171"/>
      <c r="EX19" s="171"/>
      <c r="EY19" s="171"/>
      <c r="EZ19" s="171"/>
      <c r="FA19" s="171"/>
      <c r="FB19" s="171"/>
      <c r="FC19" s="171"/>
      <c r="FD19" s="171"/>
      <c r="FE19" s="171"/>
      <c r="FF19" s="171"/>
      <c r="FG19" s="171"/>
      <c r="FH19" s="171"/>
      <c r="FI19" s="171"/>
      <c r="FJ19" s="171"/>
      <c r="FK19" s="171"/>
      <c r="FL19" s="171"/>
      <c r="FM19" s="171"/>
      <c r="FN19" s="171"/>
      <c r="FO19" s="171"/>
      <c r="FP19" s="171"/>
      <c r="FQ19" s="171"/>
      <c r="FR19" s="171"/>
      <c r="FS19" s="171"/>
      <c r="FT19" s="171"/>
      <c r="FU19" s="171"/>
      <c r="FV19" s="171"/>
      <c r="FW19" s="171"/>
      <c r="FX19" s="171"/>
      <c r="FY19" s="171"/>
      <c r="FZ19" s="171"/>
      <c r="GA19" s="171"/>
      <c r="GB19" s="171"/>
      <c r="GC19" s="171"/>
      <c r="GD19" s="171"/>
      <c r="GE19" s="171"/>
      <c r="GF19" s="171"/>
      <c r="GG19" s="171"/>
      <c r="GH19" s="171"/>
      <c r="GI19" s="171"/>
      <c r="GJ19" s="171"/>
      <c r="GK19" s="171"/>
      <c r="GL19" s="171"/>
      <c r="GM19" s="171"/>
      <c r="GN19" s="171"/>
      <c r="GO19" s="171"/>
      <c r="GP19" s="171"/>
      <c r="GQ19" s="171"/>
      <c r="GR19" s="171"/>
      <c r="GS19" s="171"/>
      <c r="GT19" s="171"/>
      <c r="GU19" s="171"/>
      <c r="GV19" s="171"/>
      <c r="GW19" s="171"/>
      <c r="GX19" s="171"/>
      <c r="GY19" s="171"/>
      <c r="GZ19" s="171"/>
      <c r="HA19" s="171"/>
      <c r="HB19" s="171"/>
      <c r="HC19" s="171"/>
      <c r="HD19" s="171"/>
      <c r="HE19" s="171"/>
      <c r="HF19" s="171"/>
      <c r="HG19" s="171"/>
      <c r="HH19" s="171"/>
      <c r="HI19" s="171"/>
      <c r="HJ19" s="171"/>
      <c r="HK19" s="171"/>
      <c r="HL19" s="171"/>
      <c r="HM19" s="171"/>
      <c r="HN19" s="171"/>
      <c r="HO19" s="171"/>
      <c r="HP19" s="171"/>
      <c r="HQ19" s="171"/>
      <c r="HR19" s="171"/>
      <c r="HS19" s="171"/>
      <c r="HT19" s="171"/>
      <c r="HU19" s="171"/>
      <c r="HV19" s="171"/>
      <c r="HW19" s="171"/>
      <c r="HX19" s="171"/>
      <c r="HY19" s="171"/>
      <c r="HZ19" s="171"/>
      <c r="IA19" s="171"/>
      <c r="IB19" s="171"/>
      <c r="IC19" s="171"/>
      <c r="ID19" s="171"/>
      <c r="IE19" s="171"/>
      <c r="IF19" s="171"/>
      <c r="IG19" s="171"/>
      <c r="IH19" s="171"/>
      <c r="II19" s="171"/>
      <c r="IJ19" s="171"/>
      <c r="IK19" s="171"/>
      <c r="IL19" s="171"/>
      <c r="IM19" s="171"/>
      <c r="IN19" s="171"/>
      <c r="IO19" s="171"/>
      <c r="IP19" s="171"/>
      <c r="IQ19" s="171"/>
      <c r="IR19" s="171"/>
    </row>
    <row r="20" spans="1:252">
      <c r="A20" s="171" t="s">
        <v>968</v>
      </c>
      <c r="B20" s="285">
        <v>1736.3</v>
      </c>
      <c r="C20" s="286">
        <v>1.7000000000000002</v>
      </c>
      <c r="D20" s="287">
        <v>-1E-3</v>
      </c>
      <c r="E20" s="285">
        <v>1792.5</v>
      </c>
      <c r="F20" s="286">
        <v>-121</v>
      </c>
      <c r="G20" s="288">
        <v>6.7500000000000004E-2</v>
      </c>
      <c r="H20" s="285">
        <v>1785.2</v>
      </c>
      <c r="I20" s="286">
        <v>-87.5</v>
      </c>
      <c r="J20" s="288">
        <v>4.9000000000000002E-2</v>
      </c>
      <c r="K20" s="285">
        <v>1805.1</v>
      </c>
      <c r="L20" s="286">
        <v>-200.9</v>
      </c>
      <c r="M20" s="288">
        <v>0.11130000000000001</v>
      </c>
      <c r="N20" s="285">
        <v>1787.7</v>
      </c>
      <c r="O20" s="286">
        <v>21.9</v>
      </c>
      <c r="P20" s="288">
        <v>-1.23E-2</v>
      </c>
      <c r="Q20" s="285">
        <v>1881.2</v>
      </c>
      <c r="R20" s="286">
        <v>-218.7</v>
      </c>
      <c r="S20" s="288">
        <v>0.11630000000000001</v>
      </c>
      <c r="T20" s="285">
        <v>1949.5</v>
      </c>
      <c r="U20" s="286">
        <v>-358.7</v>
      </c>
      <c r="V20" s="288">
        <v>0.184</v>
      </c>
      <c r="W20" s="285">
        <v>1984.1</v>
      </c>
      <c r="X20" s="286">
        <v>-411.3</v>
      </c>
      <c r="Y20" s="288">
        <v>0.20730000000000001</v>
      </c>
      <c r="Z20" s="285">
        <v>2058.5</v>
      </c>
      <c r="AA20" s="286">
        <v>-55.7</v>
      </c>
      <c r="AB20" s="288">
        <v>2.7099999999999999E-2</v>
      </c>
      <c r="AC20" s="285">
        <v>2126.6999999999998</v>
      </c>
      <c r="AD20" s="286">
        <v>-152.9</v>
      </c>
      <c r="AE20" s="288">
        <v>7.1900000000000006E-2</v>
      </c>
      <c r="AF20" s="285">
        <v>2180.1999999999998</v>
      </c>
      <c r="AG20" s="286">
        <v>-371.8</v>
      </c>
      <c r="AH20" s="288">
        <v>0.17050000000000001</v>
      </c>
      <c r="AI20" s="285">
        <v>2211.8000000000002</v>
      </c>
      <c r="AJ20" s="286">
        <v>-315.7</v>
      </c>
      <c r="AK20" s="288">
        <v>0.14269999999999999</v>
      </c>
      <c r="AL20" s="285">
        <v>2575.4</v>
      </c>
      <c r="AM20" s="286">
        <v>-792.2</v>
      </c>
      <c r="AN20" s="288">
        <v>0.30760000000000004</v>
      </c>
      <c r="AO20"/>
      <c r="AP20"/>
      <c r="AQ20"/>
      <c r="AR20"/>
      <c r="AS20"/>
      <c r="AT20"/>
      <c r="AU20"/>
      <c r="AV20"/>
      <c r="AW20"/>
      <c r="AX20"/>
      <c r="AY20"/>
      <c r="AZ20"/>
      <c r="BA20"/>
      <c r="BB20"/>
      <c r="BC20"/>
      <c r="BD20"/>
      <c r="BE20"/>
      <c r="BF20"/>
      <c r="BG20"/>
      <c r="BH20"/>
      <c r="BI20"/>
      <c r="BJ20"/>
      <c r="BK20"/>
      <c r="BL20"/>
      <c r="BM20"/>
      <c r="BN20"/>
      <c r="BO20"/>
      <c r="BP20"/>
      <c r="BQ20"/>
      <c r="BR20"/>
      <c r="CB20" s="171"/>
      <c r="CC20" s="171"/>
      <c r="CD20" s="171"/>
      <c r="CE20" s="171"/>
      <c r="CF20" s="171"/>
      <c r="CG20" s="171"/>
      <c r="CH20" s="171"/>
      <c r="CI20" s="171"/>
      <c r="CJ20" s="171"/>
      <c r="CK20" s="171"/>
      <c r="CL20" s="171"/>
      <c r="CM20" s="171"/>
      <c r="CN20" s="171"/>
      <c r="CO20" s="171"/>
      <c r="CP20" s="171"/>
      <c r="CQ20" s="171"/>
      <c r="CR20" s="171"/>
      <c r="CS20" s="171"/>
      <c r="CT20" s="171"/>
      <c r="CU20" s="171"/>
      <c r="CV20" s="171"/>
      <c r="CW20" s="171"/>
      <c r="CX20" s="171"/>
      <c r="CY20" s="171"/>
      <c r="CZ20" s="171"/>
      <c r="DA20" s="171"/>
      <c r="DB20" s="171"/>
      <c r="DC20" s="171"/>
      <c r="DD20" s="171"/>
      <c r="DE20" s="171"/>
      <c r="DF20" s="171"/>
      <c r="DG20" s="171"/>
      <c r="DH20" s="171"/>
      <c r="DI20" s="171"/>
      <c r="DJ20" s="171"/>
      <c r="DK20" s="171"/>
      <c r="DL20" s="171"/>
      <c r="DM20" s="171"/>
      <c r="DN20" s="171"/>
      <c r="DO20" s="171"/>
      <c r="DP20" s="171"/>
      <c r="DQ20" s="171"/>
      <c r="DR20" s="171"/>
      <c r="DS20" s="171"/>
      <c r="DT20" s="171"/>
      <c r="DU20" s="171"/>
      <c r="DV20" s="171"/>
      <c r="DW20" s="171"/>
      <c r="DX20" s="171"/>
      <c r="DY20" s="171"/>
      <c r="DZ20" s="171"/>
      <c r="EA20" s="171"/>
      <c r="EB20" s="171"/>
      <c r="EC20" s="171"/>
      <c r="ED20" s="171"/>
      <c r="EE20" s="171"/>
      <c r="EF20" s="171"/>
      <c r="EG20" s="171"/>
      <c r="EH20" s="171"/>
      <c r="EI20" s="171"/>
      <c r="EJ20" s="171"/>
      <c r="EK20" s="171"/>
      <c r="EL20" s="171"/>
      <c r="EM20" s="171"/>
      <c r="EN20" s="171"/>
      <c r="EO20" s="171"/>
      <c r="EP20" s="171"/>
      <c r="EQ20" s="171"/>
      <c r="ER20" s="171"/>
      <c r="ES20" s="171"/>
      <c r="ET20" s="171"/>
      <c r="EU20" s="171"/>
      <c r="EV20" s="171"/>
      <c r="EW20" s="171"/>
      <c r="EX20" s="171"/>
      <c r="EY20" s="171"/>
      <c r="EZ20" s="171"/>
      <c r="FA20" s="171"/>
      <c r="FB20" s="171"/>
      <c r="FC20" s="171"/>
      <c r="FD20" s="171"/>
      <c r="FE20" s="171"/>
      <c r="FF20" s="171"/>
      <c r="FG20" s="171"/>
      <c r="FH20" s="171"/>
      <c r="FI20" s="171"/>
      <c r="FJ20" s="171"/>
      <c r="FK20" s="171"/>
      <c r="FL20" s="171"/>
      <c r="FM20" s="171"/>
      <c r="FN20" s="171"/>
      <c r="FO20" s="171"/>
      <c r="FP20" s="171"/>
      <c r="FQ20" s="171"/>
      <c r="FR20" s="171"/>
      <c r="FS20" s="171"/>
      <c r="FT20" s="171"/>
      <c r="FU20" s="171"/>
      <c r="FV20" s="171"/>
      <c r="FW20" s="171"/>
      <c r="FX20" s="171"/>
      <c r="FY20" s="171"/>
      <c r="FZ20" s="171"/>
      <c r="GA20" s="171"/>
      <c r="GB20" s="171"/>
      <c r="GC20" s="171"/>
      <c r="GD20" s="171"/>
      <c r="GE20" s="171"/>
      <c r="GF20" s="171"/>
      <c r="GG20" s="171"/>
      <c r="GH20" s="171"/>
      <c r="GI20" s="171"/>
      <c r="GJ20" s="171"/>
      <c r="GK20" s="171"/>
      <c r="GL20" s="171"/>
      <c r="GM20" s="171"/>
      <c r="GN20" s="171"/>
      <c r="GO20" s="171"/>
      <c r="GP20" s="171"/>
      <c r="GQ20" s="171"/>
      <c r="GR20" s="171"/>
      <c r="GS20" s="171"/>
      <c r="GT20" s="171"/>
      <c r="GU20" s="171"/>
      <c r="GV20" s="171"/>
      <c r="GW20" s="171"/>
      <c r="GX20" s="171"/>
      <c r="GY20" s="171"/>
      <c r="GZ20" s="171"/>
      <c r="HA20" s="171"/>
      <c r="HB20" s="171"/>
      <c r="HC20" s="171"/>
      <c r="HD20" s="171"/>
      <c r="HE20" s="171"/>
      <c r="HF20" s="171"/>
      <c r="HG20" s="171"/>
      <c r="HH20" s="171"/>
      <c r="HI20" s="171"/>
      <c r="HJ20" s="171"/>
      <c r="HK20" s="171"/>
      <c r="HL20" s="171"/>
      <c r="HM20" s="171"/>
      <c r="HN20" s="171"/>
      <c r="HO20" s="171"/>
      <c r="HP20" s="171"/>
      <c r="HQ20" s="171"/>
      <c r="HR20" s="171"/>
      <c r="HS20" s="171"/>
      <c r="HT20" s="171"/>
      <c r="HU20" s="171"/>
      <c r="HV20" s="171"/>
      <c r="HW20" s="171"/>
      <c r="HX20" s="171"/>
      <c r="HY20" s="171"/>
      <c r="HZ20" s="171"/>
      <c r="IA20" s="171"/>
      <c r="IB20" s="171"/>
      <c r="IC20" s="171"/>
      <c r="ID20" s="171"/>
      <c r="IE20" s="171"/>
      <c r="IF20" s="171"/>
      <c r="IG20" s="171"/>
      <c r="IH20" s="171"/>
      <c r="II20" s="171"/>
      <c r="IJ20" s="171"/>
      <c r="IK20" s="171"/>
      <c r="IL20" s="171"/>
      <c r="IM20" s="171"/>
      <c r="IN20" s="171"/>
      <c r="IO20" s="171"/>
      <c r="IP20" s="171"/>
      <c r="IQ20" s="171"/>
      <c r="IR20" s="171"/>
    </row>
    <row r="21" spans="1:252">
      <c r="A21" s="171" t="s">
        <v>969</v>
      </c>
      <c r="B21" s="285">
        <v>2553.1999999999998</v>
      </c>
      <c r="C21" s="286">
        <v>-30</v>
      </c>
      <c r="D21" s="287">
        <v>1.1699999999999999E-2</v>
      </c>
      <c r="E21" s="285">
        <v>2508.6999999999998</v>
      </c>
      <c r="F21" s="286">
        <v>-52.6</v>
      </c>
      <c r="G21" s="288">
        <v>2.1000000000000001E-2</v>
      </c>
      <c r="H21" s="285">
        <v>2461.1999999999998</v>
      </c>
      <c r="I21" s="286">
        <v>-121.9</v>
      </c>
      <c r="J21" s="288">
        <v>4.9500000000000002E-2</v>
      </c>
      <c r="K21" s="285">
        <v>2411.3000000000002</v>
      </c>
      <c r="L21" s="286">
        <v>-152.30000000000001</v>
      </c>
      <c r="M21" s="288">
        <v>6.3200000000000006E-2</v>
      </c>
      <c r="N21" s="285">
        <v>2163.6999999999998</v>
      </c>
      <c r="O21" s="286">
        <v>-22.4</v>
      </c>
      <c r="P21" s="288">
        <v>1.03E-2</v>
      </c>
      <c r="Q21" s="285">
        <v>2127.1999999999998</v>
      </c>
      <c r="R21" s="286">
        <v>-46.6</v>
      </c>
      <c r="S21" s="288">
        <v>2.1899999999999999E-2</v>
      </c>
      <c r="T21" s="285">
        <v>2085.1999999999998</v>
      </c>
      <c r="U21" s="286">
        <v>-67.599999999999994</v>
      </c>
      <c r="V21" s="288">
        <v>3.2400000000000005E-2</v>
      </c>
      <c r="W21" s="285">
        <v>2019.4</v>
      </c>
      <c r="X21" s="286">
        <v>-153.30000000000001</v>
      </c>
      <c r="Y21" s="288">
        <v>7.5899999999999995E-2</v>
      </c>
      <c r="Z21" s="285">
        <v>1713.5</v>
      </c>
      <c r="AA21" s="286">
        <v>-16.3</v>
      </c>
      <c r="AB21" s="288">
        <v>9.5000000000000015E-3</v>
      </c>
      <c r="AC21" s="285">
        <v>1678.5</v>
      </c>
      <c r="AD21" s="286">
        <v>-32</v>
      </c>
      <c r="AE21" s="288">
        <v>1.9100000000000002E-2</v>
      </c>
      <c r="AF21" s="285">
        <v>1645.1</v>
      </c>
      <c r="AG21" s="286">
        <v>-47.1</v>
      </c>
      <c r="AH21" s="288">
        <v>2.86E-2</v>
      </c>
      <c r="AI21" s="285">
        <v>1631.9</v>
      </c>
      <c r="AJ21" s="286">
        <v>-68.2</v>
      </c>
      <c r="AK21" s="288">
        <v>4.1799999999999997E-2</v>
      </c>
      <c r="AL21" s="285">
        <v>1528.6</v>
      </c>
      <c r="AM21" s="286">
        <v>-15.6</v>
      </c>
      <c r="AN21" s="288">
        <v>1.0200000000000001E-2</v>
      </c>
      <c r="AO21"/>
      <c r="AP21"/>
      <c r="AQ21"/>
      <c r="AR21"/>
      <c r="AS21"/>
      <c r="AT21"/>
      <c r="AU21"/>
      <c r="AV21"/>
      <c r="AW21"/>
      <c r="AX21"/>
      <c r="AY21"/>
      <c r="AZ21"/>
      <c r="BA21"/>
      <c r="BB21"/>
      <c r="BC21"/>
      <c r="BD21"/>
      <c r="BE21"/>
      <c r="BF21"/>
      <c r="BG21"/>
      <c r="BH21"/>
      <c r="BI21"/>
      <c r="BJ21"/>
      <c r="BK21"/>
      <c r="BL21"/>
      <c r="BM21"/>
      <c r="BN21"/>
      <c r="BO21"/>
      <c r="BP21"/>
      <c r="BQ21"/>
      <c r="BR21"/>
      <c r="CB21" s="171"/>
      <c r="CC21" s="171"/>
      <c r="CD21" s="171"/>
      <c r="CE21" s="171"/>
      <c r="CF21" s="171"/>
      <c r="CG21" s="171"/>
      <c r="CH21" s="171"/>
      <c r="CI21" s="171"/>
      <c r="CJ21" s="171"/>
      <c r="CK21" s="171"/>
      <c r="CL21" s="171"/>
      <c r="CM21" s="171"/>
      <c r="CN21" s="171"/>
      <c r="CO21" s="171"/>
      <c r="CP21" s="171"/>
      <c r="CQ21" s="171"/>
      <c r="CR21" s="171"/>
      <c r="CS21" s="171"/>
      <c r="CT21" s="171"/>
      <c r="CU21" s="171"/>
      <c r="CV21" s="171"/>
      <c r="CW21" s="171"/>
      <c r="CX21" s="171"/>
      <c r="CY21" s="171"/>
      <c r="CZ21" s="171"/>
      <c r="DA21" s="171"/>
      <c r="DB21" s="171"/>
      <c r="DC21" s="171"/>
      <c r="DD21" s="171"/>
      <c r="DE21" s="171"/>
      <c r="DF21" s="171"/>
      <c r="DG21" s="171"/>
      <c r="DH21" s="171"/>
      <c r="DI21" s="171"/>
      <c r="DJ21" s="171"/>
      <c r="DK21" s="171"/>
      <c r="DL21" s="171"/>
      <c r="DM21" s="171"/>
      <c r="DN21" s="171"/>
      <c r="DO21" s="171"/>
      <c r="DP21" s="171"/>
      <c r="DQ21" s="171"/>
      <c r="DR21" s="171"/>
      <c r="DS21" s="171"/>
      <c r="DT21" s="171"/>
      <c r="DU21" s="171"/>
      <c r="DV21" s="171"/>
      <c r="DW21" s="171"/>
      <c r="DX21" s="171"/>
      <c r="DY21" s="171"/>
      <c r="DZ21" s="171"/>
      <c r="EA21" s="171"/>
      <c r="EB21" s="171"/>
      <c r="EC21" s="171"/>
      <c r="ED21" s="171"/>
      <c r="EE21" s="171"/>
      <c r="EF21" s="171"/>
      <c r="EG21" s="171"/>
      <c r="EH21" s="171"/>
      <c r="EI21" s="171"/>
      <c r="EJ21" s="171"/>
      <c r="EK21" s="171"/>
      <c r="EL21" s="171"/>
      <c r="EM21" s="171"/>
      <c r="EN21" s="171"/>
      <c r="EO21" s="171"/>
      <c r="EP21" s="171"/>
      <c r="EQ21" s="171"/>
      <c r="ER21" s="171"/>
      <c r="ES21" s="171"/>
      <c r="ET21" s="171"/>
      <c r="EU21" s="171"/>
      <c r="EV21" s="171"/>
      <c r="EW21" s="171"/>
      <c r="EX21" s="171"/>
      <c r="EY21" s="171"/>
      <c r="EZ21" s="171"/>
      <c r="FA21" s="171"/>
      <c r="FB21" s="171"/>
      <c r="FC21" s="171"/>
      <c r="FD21" s="171"/>
      <c r="FE21" s="171"/>
      <c r="FF21" s="171"/>
      <c r="FG21" s="171"/>
      <c r="FH21" s="171"/>
      <c r="FI21" s="171"/>
      <c r="FJ21" s="171"/>
      <c r="FK21" s="171"/>
      <c r="FL21" s="171"/>
      <c r="FM21" s="171"/>
      <c r="FN21" s="171"/>
      <c r="FO21" s="171"/>
      <c r="FP21" s="171"/>
      <c r="FQ21" s="171"/>
      <c r="FR21" s="171"/>
      <c r="FS21" s="171"/>
      <c r="FT21" s="171"/>
      <c r="FU21" s="171"/>
      <c r="FV21" s="171"/>
      <c r="FW21" s="171"/>
      <c r="FX21" s="171"/>
      <c r="FY21" s="171"/>
      <c r="FZ21" s="171"/>
      <c r="GA21" s="171"/>
      <c r="GB21" s="171"/>
      <c r="GC21" s="171"/>
      <c r="GD21" s="171"/>
      <c r="GE21" s="171"/>
      <c r="GF21" s="171"/>
      <c r="GG21" s="171"/>
      <c r="GH21" s="171"/>
      <c r="GI21" s="171"/>
      <c r="GJ21" s="171"/>
      <c r="GK21" s="171"/>
      <c r="GL21" s="171"/>
      <c r="GM21" s="171"/>
      <c r="GN21" s="171"/>
      <c r="GO21" s="171"/>
      <c r="GP21" s="171"/>
      <c r="GQ21" s="171"/>
      <c r="GR21" s="171"/>
      <c r="GS21" s="171"/>
      <c r="GT21" s="171"/>
      <c r="GU21" s="171"/>
      <c r="GV21" s="171"/>
      <c r="GW21" s="171"/>
      <c r="GX21" s="171"/>
      <c r="GY21" s="171"/>
      <c r="GZ21" s="171"/>
      <c r="HA21" s="171"/>
      <c r="HB21" s="171"/>
      <c r="HC21" s="171"/>
      <c r="HD21" s="171"/>
      <c r="HE21" s="171"/>
      <c r="HF21" s="171"/>
      <c r="HG21" s="171"/>
      <c r="HH21" s="171"/>
      <c r="HI21" s="171"/>
      <c r="HJ21" s="171"/>
      <c r="HK21" s="171"/>
      <c r="HL21" s="171"/>
      <c r="HM21" s="171"/>
      <c r="HN21" s="171"/>
      <c r="HO21" s="171"/>
      <c r="HP21" s="171"/>
      <c r="HQ21" s="171"/>
      <c r="HR21" s="171"/>
      <c r="HS21" s="171"/>
      <c r="HT21" s="171"/>
      <c r="HU21" s="171"/>
      <c r="HV21" s="171"/>
      <c r="HW21" s="171"/>
      <c r="HX21" s="171"/>
      <c r="HY21" s="171"/>
      <c r="HZ21" s="171"/>
      <c r="IA21" s="171"/>
      <c r="IB21" s="171"/>
      <c r="IC21" s="171"/>
      <c r="ID21" s="171"/>
      <c r="IE21" s="171"/>
      <c r="IF21" s="171"/>
      <c r="IG21" s="171"/>
      <c r="IH21" s="171"/>
      <c r="II21" s="171"/>
      <c r="IJ21" s="171"/>
      <c r="IK21" s="171"/>
      <c r="IL21" s="171"/>
      <c r="IM21" s="171"/>
      <c r="IN21" s="171"/>
      <c r="IO21" s="171"/>
      <c r="IP21" s="171"/>
      <c r="IQ21" s="171"/>
      <c r="IR21" s="171"/>
    </row>
    <row r="22" spans="1:252">
      <c r="A22" s="171" t="s">
        <v>970</v>
      </c>
      <c r="B22" s="285">
        <v>888.9</v>
      </c>
      <c r="C22" s="286">
        <v>-24.9</v>
      </c>
      <c r="D22" s="287">
        <v>2.7999999999999997E-2</v>
      </c>
      <c r="E22" s="285">
        <v>886.5</v>
      </c>
      <c r="F22" s="286">
        <v>-85.5</v>
      </c>
      <c r="G22" s="288">
        <v>9.6500000000000002E-2</v>
      </c>
      <c r="H22" s="285">
        <v>866.1</v>
      </c>
      <c r="I22" s="286">
        <v>-102.7</v>
      </c>
      <c r="J22" s="288">
        <v>0.1186</v>
      </c>
      <c r="K22" s="285">
        <v>841.8</v>
      </c>
      <c r="L22" s="286">
        <v>-152.4</v>
      </c>
      <c r="M22" s="288">
        <v>0.18100000000000002</v>
      </c>
      <c r="N22" s="285">
        <v>727.3</v>
      </c>
      <c r="O22" s="286">
        <v>-29.5</v>
      </c>
      <c r="P22" s="288">
        <v>4.0599999999999997E-2</v>
      </c>
      <c r="Q22" s="285">
        <v>767.2</v>
      </c>
      <c r="R22" s="286">
        <v>-187</v>
      </c>
      <c r="S22" s="288">
        <v>0.2437</v>
      </c>
      <c r="T22" s="285">
        <v>798</v>
      </c>
      <c r="U22" s="286">
        <v>-269.3</v>
      </c>
      <c r="V22" s="288">
        <v>0.33750000000000002</v>
      </c>
      <c r="W22" s="285">
        <v>806.1</v>
      </c>
      <c r="X22" s="286">
        <v>-246.2</v>
      </c>
      <c r="Y22" s="288">
        <v>0.3054</v>
      </c>
      <c r="Z22" s="285">
        <v>792.5</v>
      </c>
      <c r="AA22" s="286">
        <v>-75.3</v>
      </c>
      <c r="AB22" s="288">
        <v>9.5000000000000001E-2</v>
      </c>
      <c r="AC22" s="285">
        <v>773.7</v>
      </c>
      <c r="AD22" s="286">
        <v>-66.400000000000006</v>
      </c>
      <c r="AE22" s="288">
        <v>8.5900000000000004E-2</v>
      </c>
      <c r="AF22" s="285">
        <v>766</v>
      </c>
      <c r="AG22" s="286">
        <v>-176.1</v>
      </c>
      <c r="AH22" s="288">
        <v>0.22989999999999999</v>
      </c>
      <c r="AI22" s="285">
        <v>761.7</v>
      </c>
      <c r="AJ22" s="286">
        <v>-147.80000000000001</v>
      </c>
      <c r="AK22" s="288">
        <v>0.19399999999999998</v>
      </c>
      <c r="AL22" s="285">
        <v>750.3</v>
      </c>
      <c r="AM22" s="286">
        <v>-288.5</v>
      </c>
      <c r="AN22" s="288">
        <v>0.38450000000000001</v>
      </c>
      <c r="AO22"/>
      <c r="AP22"/>
      <c r="AQ22"/>
      <c r="AR22"/>
      <c r="AS22"/>
      <c r="AT22"/>
      <c r="AU22"/>
      <c r="AV22"/>
      <c r="AW22"/>
      <c r="AX22"/>
      <c r="AY22"/>
      <c r="AZ22"/>
      <c r="BA22"/>
      <c r="BB22"/>
      <c r="BC22"/>
      <c r="BD22"/>
      <c r="BE22"/>
      <c r="BF22"/>
      <c r="BG22"/>
      <c r="BH22"/>
      <c r="BI22"/>
      <c r="BJ22"/>
      <c r="BK22"/>
      <c r="BL22"/>
      <c r="BM22"/>
      <c r="BN22"/>
      <c r="BO22"/>
      <c r="BP22"/>
      <c r="BQ22"/>
      <c r="BR22"/>
      <c r="CB22" s="171"/>
      <c r="CC22" s="171"/>
      <c r="CD22" s="171"/>
      <c r="CE22" s="171"/>
      <c r="CF22" s="171"/>
      <c r="CG22" s="171"/>
      <c r="CH22" s="171"/>
      <c r="CI22" s="171"/>
      <c r="CJ22" s="171"/>
      <c r="CK22" s="171"/>
      <c r="CL22" s="171"/>
      <c r="CM22" s="171"/>
      <c r="CN22" s="171"/>
      <c r="CO22" s="171"/>
      <c r="CP22" s="171"/>
      <c r="CQ22" s="171"/>
      <c r="CR22" s="171"/>
      <c r="CS22" s="171"/>
      <c r="CT22" s="171"/>
      <c r="CU22" s="171"/>
      <c r="CV22" s="171"/>
      <c r="CW22" s="171"/>
      <c r="CX22" s="171"/>
      <c r="CY22" s="171"/>
      <c r="CZ22" s="171"/>
      <c r="DA22" s="171"/>
      <c r="DB22" s="171"/>
      <c r="DC22" s="171"/>
      <c r="DD22" s="171"/>
      <c r="DE22" s="171"/>
      <c r="DF22" s="171"/>
      <c r="DG22" s="171"/>
      <c r="DH22" s="171"/>
      <c r="DI22" s="171"/>
      <c r="DJ22" s="171"/>
      <c r="DK22" s="171"/>
      <c r="DL22" s="171"/>
      <c r="DM22" s="171"/>
      <c r="DN22" s="171"/>
      <c r="DO22" s="171"/>
      <c r="DP22" s="171"/>
      <c r="DQ22" s="171"/>
      <c r="DR22" s="171"/>
      <c r="DS22" s="171"/>
      <c r="DT22" s="171"/>
      <c r="DU22" s="171"/>
      <c r="DV22" s="171"/>
      <c r="DW22" s="171"/>
      <c r="DX22" s="171"/>
      <c r="DY22" s="171"/>
      <c r="DZ22" s="171"/>
      <c r="EA22" s="171"/>
      <c r="EB22" s="171"/>
      <c r="EC22" s="171"/>
      <c r="ED22" s="171"/>
      <c r="EE22" s="171"/>
      <c r="EF22" s="171"/>
      <c r="EG22" s="171"/>
      <c r="EH22" s="171"/>
      <c r="EI22" s="171"/>
      <c r="EJ22" s="171"/>
      <c r="EK22" s="171"/>
      <c r="EL22" s="171"/>
      <c r="EM22" s="171"/>
      <c r="EN22" s="171"/>
      <c r="EO22" s="171"/>
      <c r="EP22" s="171"/>
      <c r="EQ22" s="171"/>
      <c r="ER22" s="171"/>
      <c r="ES22" s="171"/>
      <c r="ET22" s="171"/>
      <c r="EU22" s="171"/>
      <c r="EV22" s="171"/>
      <c r="EW22" s="171"/>
      <c r="EX22" s="171"/>
      <c r="EY22" s="171"/>
      <c r="EZ22" s="171"/>
      <c r="FA22" s="171"/>
      <c r="FB22" s="171"/>
      <c r="FC22" s="171"/>
      <c r="FD22" s="171"/>
      <c r="FE22" s="171"/>
      <c r="FF22" s="171"/>
      <c r="FG22" s="171"/>
      <c r="FH22" s="171"/>
      <c r="FI22" s="171"/>
      <c r="FJ22" s="171"/>
      <c r="FK22" s="171"/>
      <c r="FL22" s="171"/>
      <c r="FM22" s="171"/>
      <c r="FN22" s="171"/>
      <c r="FO22" s="171"/>
      <c r="FP22" s="171"/>
      <c r="FQ22" s="171"/>
      <c r="FR22" s="171"/>
      <c r="FS22" s="171"/>
      <c r="FT22" s="171"/>
      <c r="FU22" s="171"/>
      <c r="FV22" s="171"/>
      <c r="FW22" s="171"/>
      <c r="FX22" s="171"/>
      <c r="FY22" s="171"/>
      <c r="FZ22" s="171"/>
      <c r="GA22" s="171"/>
      <c r="GB22" s="171"/>
      <c r="GC22" s="171"/>
      <c r="GD22" s="171"/>
      <c r="GE22" s="171"/>
      <c r="GF22" s="171"/>
      <c r="GG22" s="171"/>
      <c r="GH22" s="171"/>
      <c r="GI22" s="171"/>
      <c r="GJ22" s="171"/>
      <c r="GK22" s="171"/>
      <c r="GL22" s="171"/>
      <c r="GM22" s="171"/>
      <c r="GN22" s="171"/>
      <c r="GO22" s="171"/>
      <c r="GP22" s="171"/>
      <c r="GQ22" s="171"/>
      <c r="GR22" s="171"/>
      <c r="GS22" s="171"/>
      <c r="GT22" s="171"/>
      <c r="GU22" s="171"/>
      <c r="GV22" s="171"/>
      <c r="GW22" s="171"/>
      <c r="GX22" s="171"/>
      <c r="GY22" s="171"/>
      <c r="GZ22" s="171"/>
      <c r="HA22" s="171"/>
      <c r="HB22" s="171"/>
      <c r="HC22" s="171"/>
      <c r="HD22" s="171"/>
      <c r="HE22" s="171"/>
      <c r="HF22" s="171"/>
      <c r="HG22" s="171"/>
      <c r="HH22" s="171"/>
      <c r="HI22" s="171"/>
      <c r="HJ22" s="171"/>
      <c r="HK22" s="171"/>
      <c r="HL22" s="171"/>
      <c r="HM22" s="171"/>
      <c r="HN22" s="171"/>
      <c r="HO22" s="171"/>
      <c r="HP22" s="171"/>
      <c r="HQ22" s="171"/>
      <c r="HR22" s="171"/>
      <c r="HS22" s="171"/>
      <c r="HT22" s="171"/>
      <c r="HU22" s="171"/>
      <c r="HV22" s="171"/>
      <c r="HW22" s="171"/>
      <c r="HX22" s="171"/>
      <c r="HY22" s="171"/>
      <c r="HZ22" s="171"/>
      <c r="IA22" s="171"/>
      <c r="IB22" s="171"/>
      <c r="IC22" s="171"/>
      <c r="ID22" s="171"/>
      <c r="IE22" s="171"/>
      <c r="IF22" s="171"/>
      <c r="IG22" s="171"/>
      <c r="IH22" s="171"/>
      <c r="II22" s="171"/>
      <c r="IJ22" s="171"/>
      <c r="IK22" s="171"/>
      <c r="IL22" s="171"/>
      <c r="IM22" s="171"/>
      <c r="IN22" s="171"/>
      <c r="IO22" s="171"/>
      <c r="IP22" s="171"/>
      <c r="IQ22" s="171"/>
      <c r="IR22" s="171"/>
    </row>
    <row r="23" spans="1:252">
      <c r="A23" s="171" t="s">
        <v>511</v>
      </c>
      <c r="B23" s="285" t="s">
        <v>313</v>
      </c>
      <c r="C23" s="286" t="s">
        <v>313</v>
      </c>
      <c r="D23" s="287" t="s">
        <v>313</v>
      </c>
      <c r="E23" s="285" t="s">
        <v>313</v>
      </c>
      <c r="F23" s="286" t="s">
        <v>313</v>
      </c>
      <c r="G23" s="288" t="s">
        <v>313</v>
      </c>
      <c r="H23" s="285" t="s">
        <v>313</v>
      </c>
      <c r="I23" s="286" t="s">
        <v>313</v>
      </c>
      <c r="J23" s="288" t="s">
        <v>313</v>
      </c>
      <c r="K23" s="285" t="s">
        <v>313</v>
      </c>
      <c r="L23" s="286" t="s">
        <v>313</v>
      </c>
      <c r="M23" s="288" t="s">
        <v>313</v>
      </c>
      <c r="N23" s="285" t="s">
        <v>313</v>
      </c>
      <c r="O23" s="286" t="s">
        <v>313</v>
      </c>
      <c r="P23" s="288" t="s">
        <v>313</v>
      </c>
      <c r="Q23" s="285" t="s">
        <v>313</v>
      </c>
      <c r="R23" s="286" t="s">
        <v>313</v>
      </c>
      <c r="S23" s="288" t="s">
        <v>313</v>
      </c>
      <c r="T23" s="285" t="s">
        <v>313</v>
      </c>
      <c r="U23" s="286" t="s">
        <v>313</v>
      </c>
      <c r="V23" s="288" t="s">
        <v>313</v>
      </c>
      <c r="W23" s="285" t="s">
        <v>313</v>
      </c>
      <c r="X23" s="286" t="s">
        <v>313</v>
      </c>
      <c r="Y23" s="288" t="s">
        <v>313</v>
      </c>
      <c r="Z23" s="285" t="s">
        <v>313</v>
      </c>
      <c r="AA23" s="286" t="s">
        <v>313</v>
      </c>
      <c r="AB23" s="288" t="s">
        <v>313</v>
      </c>
      <c r="AC23" s="285" t="s">
        <v>313</v>
      </c>
      <c r="AD23" s="286" t="s">
        <v>313</v>
      </c>
      <c r="AE23" s="288" t="s">
        <v>313</v>
      </c>
      <c r="AF23" s="285" t="s">
        <v>313</v>
      </c>
      <c r="AG23" s="286" t="s">
        <v>313</v>
      </c>
      <c r="AH23" s="288" t="s">
        <v>313</v>
      </c>
      <c r="AI23" s="285" t="s">
        <v>313</v>
      </c>
      <c r="AJ23" s="286" t="s">
        <v>313</v>
      </c>
      <c r="AK23" s="288" t="s">
        <v>313</v>
      </c>
      <c r="AL23" s="285" t="s">
        <v>313</v>
      </c>
      <c r="AM23" s="286" t="s">
        <v>313</v>
      </c>
      <c r="AN23" s="288" t="s">
        <v>313</v>
      </c>
      <c r="AO23"/>
      <c r="AP23"/>
      <c r="AQ23"/>
      <c r="AR23"/>
      <c r="AS23"/>
      <c r="AT23"/>
      <c r="AU23"/>
      <c r="AV23"/>
      <c r="AW23"/>
      <c r="AX23"/>
      <c r="AY23"/>
      <c r="AZ23"/>
      <c r="BA23"/>
      <c r="BB23"/>
      <c r="BC23"/>
      <c r="BD23"/>
      <c r="BE23"/>
      <c r="BF23"/>
      <c r="BG23"/>
      <c r="BH23"/>
      <c r="BI23"/>
      <c r="BJ23"/>
      <c r="BK23"/>
      <c r="BL23"/>
      <c r="BM23"/>
      <c r="BN23"/>
      <c r="BO23"/>
      <c r="BP23"/>
      <c r="BQ23"/>
      <c r="BR23"/>
      <c r="CB23" s="171"/>
      <c r="CC23" s="171"/>
      <c r="CD23" s="171"/>
      <c r="CE23" s="171"/>
      <c r="CF23" s="171"/>
      <c r="CG23" s="171"/>
      <c r="CH23" s="171"/>
      <c r="CI23" s="171"/>
      <c r="CJ23" s="171"/>
      <c r="CK23" s="171"/>
      <c r="CL23" s="171"/>
      <c r="CM23" s="171"/>
      <c r="CN23" s="171"/>
      <c r="CO23" s="171"/>
      <c r="CP23" s="171"/>
      <c r="CQ23" s="171"/>
      <c r="CR23" s="171"/>
      <c r="CS23" s="171"/>
      <c r="CT23" s="171"/>
      <c r="CU23" s="171"/>
      <c r="CV23" s="171"/>
      <c r="CW23" s="171"/>
      <c r="CX23" s="171"/>
      <c r="CY23" s="171"/>
      <c r="CZ23" s="171"/>
      <c r="DA23" s="171"/>
      <c r="DB23" s="171"/>
      <c r="DC23" s="171"/>
      <c r="DD23" s="171"/>
      <c r="DE23" s="171"/>
      <c r="DF23" s="171"/>
      <c r="DG23" s="171"/>
      <c r="DH23" s="171"/>
      <c r="DI23" s="171"/>
      <c r="DJ23" s="171"/>
      <c r="DK23" s="171"/>
      <c r="DL23" s="171"/>
      <c r="DM23" s="171"/>
      <c r="DN23" s="171"/>
      <c r="DO23" s="171"/>
      <c r="DP23" s="171"/>
      <c r="DQ23" s="171"/>
      <c r="DR23" s="171"/>
      <c r="DS23" s="171"/>
      <c r="DT23" s="171"/>
      <c r="DU23" s="171"/>
      <c r="DV23" s="171"/>
      <c r="DW23" s="171"/>
      <c r="DX23" s="171"/>
      <c r="DY23" s="171"/>
      <c r="DZ23" s="171"/>
      <c r="EA23" s="171"/>
      <c r="EB23" s="171"/>
      <c r="EC23" s="171"/>
      <c r="ED23" s="171"/>
      <c r="EE23" s="171"/>
      <c r="EF23" s="171"/>
      <c r="EG23" s="171"/>
      <c r="EH23" s="171"/>
      <c r="EI23" s="171"/>
      <c r="EJ23" s="171"/>
      <c r="EK23" s="171"/>
      <c r="EL23" s="171"/>
      <c r="EM23" s="171"/>
      <c r="EN23" s="171"/>
      <c r="EO23" s="171"/>
      <c r="EP23" s="171"/>
      <c r="EQ23" s="171"/>
      <c r="ER23" s="171"/>
      <c r="ES23" s="171"/>
      <c r="ET23" s="171"/>
      <c r="EU23" s="171"/>
      <c r="EV23" s="171"/>
      <c r="EW23" s="171"/>
      <c r="EX23" s="171"/>
      <c r="EY23" s="171"/>
      <c r="EZ23" s="171"/>
      <c r="FA23" s="171"/>
      <c r="FB23" s="171"/>
      <c r="FC23" s="171"/>
      <c r="FD23" s="171"/>
      <c r="FE23" s="171"/>
      <c r="FF23" s="171"/>
      <c r="FG23" s="171"/>
      <c r="FH23" s="171"/>
      <c r="FI23" s="171"/>
      <c r="FJ23" s="171"/>
      <c r="FK23" s="171"/>
      <c r="FL23" s="171"/>
      <c r="FM23" s="171"/>
      <c r="FN23" s="171"/>
      <c r="FO23" s="171"/>
      <c r="FP23" s="171"/>
      <c r="FQ23" s="171"/>
      <c r="FR23" s="171"/>
      <c r="FS23" s="171"/>
      <c r="FT23" s="171"/>
      <c r="FU23" s="171"/>
      <c r="FV23" s="171"/>
      <c r="FW23" s="171"/>
      <c r="FX23" s="171"/>
      <c r="FY23" s="171"/>
      <c r="FZ23" s="171"/>
      <c r="GA23" s="171"/>
      <c r="GB23" s="171"/>
      <c r="GC23" s="171"/>
      <c r="GD23" s="171"/>
      <c r="GE23" s="171"/>
      <c r="GF23" s="171"/>
      <c r="GG23" s="171"/>
      <c r="GH23" s="171"/>
      <c r="GI23" s="171"/>
      <c r="GJ23" s="171"/>
      <c r="GK23" s="171"/>
      <c r="GL23" s="171"/>
      <c r="GM23" s="171"/>
      <c r="GN23" s="171"/>
      <c r="GO23" s="171"/>
      <c r="GP23" s="171"/>
      <c r="GQ23" s="171"/>
      <c r="GR23" s="171"/>
      <c r="GS23" s="171"/>
      <c r="GT23" s="171"/>
      <c r="GU23" s="171"/>
      <c r="GV23" s="171"/>
      <c r="GW23" s="171"/>
      <c r="GX23" s="171"/>
      <c r="GY23" s="171"/>
      <c r="GZ23" s="171"/>
      <c r="HA23" s="171"/>
      <c r="HB23" s="171"/>
      <c r="HC23" s="171"/>
      <c r="HD23" s="171"/>
      <c r="HE23" s="171"/>
      <c r="HF23" s="171"/>
      <c r="HG23" s="171"/>
      <c r="HH23" s="171"/>
      <c r="HI23" s="171"/>
      <c r="HJ23" s="171"/>
      <c r="HK23" s="171"/>
      <c r="HL23" s="171"/>
      <c r="HM23" s="171"/>
      <c r="HN23" s="171"/>
      <c r="HO23" s="171"/>
      <c r="HP23" s="171"/>
      <c r="HQ23" s="171"/>
      <c r="HR23" s="171"/>
      <c r="HS23" s="171"/>
      <c r="HT23" s="171"/>
      <c r="HU23" s="171"/>
      <c r="HV23" s="171"/>
      <c r="HW23" s="171"/>
      <c r="HX23" s="171"/>
      <c r="HY23" s="171"/>
      <c r="HZ23" s="171"/>
      <c r="IA23" s="171"/>
      <c r="IB23" s="171"/>
      <c r="IC23" s="171"/>
      <c r="ID23" s="171"/>
      <c r="IE23" s="171"/>
      <c r="IF23" s="171"/>
      <c r="IG23" s="171"/>
      <c r="IH23" s="171"/>
      <c r="II23" s="171"/>
      <c r="IJ23" s="171"/>
      <c r="IK23" s="171"/>
      <c r="IL23" s="171"/>
      <c r="IM23" s="171"/>
      <c r="IN23" s="171"/>
      <c r="IO23" s="171"/>
      <c r="IP23" s="171"/>
      <c r="IQ23" s="171"/>
      <c r="IR23" s="171"/>
    </row>
    <row r="24" spans="1:252">
      <c r="A24" s="171" t="s">
        <v>441</v>
      </c>
      <c r="B24" s="285">
        <v>2671.9</v>
      </c>
      <c r="C24" s="286">
        <v>-79.8</v>
      </c>
      <c r="D24" s="287">
        <v>2.9900000000000003E-2</v>
      </c>
      <c r="E24" s="285">
        <v>2783.4</v>
      </c>
      <c r="F24" s="286">
        <v>-150.19999999999999</v>
      </c>
      <c r="G24" s="288">
        <v>5.4000000000000006E-2</v>
      </c>
      <c r="H24" s="285">
        <v>2855.3</v>
      </c>
      <c r="I24" s="286">
        <v>-215.9</v>
      </c>
      <c r="J24" s="288">
        <v>7.5600000000000001E-2</v>
      </c>
      <c r="K24" s="285">
        <v>2865.1</v>
      </c>
      <c r="L24" s="286">
        <v>-267.3</v>
      </c>
      <c r="M24" s="288">
        <v>9.3299999999999994E-2</v>
      </c>
      <c r="N24" s="285">
        <v>2760.9</v>
      </c>
      <c r="O24" s="286">
        <v>-42.1</v>
      </c>
      <c r="P24" s="288">
        <v>1.52E-2</v>
      </c>
      <c r="Q24" s="285">
        <v>2905.8</v>
      </c>
      <c r="R24" s="286">
        <v>-89</v>
      </c>
      <c r="S24" s="288">
        <v>3.0600000000000002E-2</v>
      </c>
      <c r="T24" s="285">
        <v>3073.9</v>
      </c>
      <c r="U24" s="286">
        <v>-141</v>
      </c>
      <c r="V24" s="288">
        <v>4.5899999999999996E-2</v>
      </c>
      <c r="W24" s="285">
        <v>3237.5</v>
      </c>
      <c r="X24" s="286">
        <v>-201.3</v>
      </c>
      <c r="Y24" s="288">
        <v>6.2199999999999998E-2</v>
      </c>
      <c r="Z24" s="285">
        <v>4086.8</v>
      </c>
      <c r="AA24" s="286">
        <v>-63.2</v>
      </c>
      <c r="AB24" s="288">
        <v>1.55E-2</v>
      </c>
      <c r="AC24" s="285">
        <v>4245.6000000000004</v>
      </c>
      <c r="AD24" s="286">
        <v>-132.80000000000001</v>
      </c>
      <c r="AE24" s="288">
        <v>3.1300000000000001E-2</v>
      </c>
      <c r="AF24" s="285">
        <v>4309.3</v>
      </c>
      <c r="AG24" s="286">
        <v>-203.8</v>
      </c>
      <c r="AH24" s="288">
        <v>4.7300000000000002E-2</v>
      </c>
      <c r="AI24" s="285">
        <v>4320.6000000000004</v>
      </c>
      <c r="AJ24" s="286">
        <v>-263.5</v>
      </c>
      <c r="AK24" s="288">
        <v>6.0999999999999999E-2</v>
      </c>
      <c r="AL24" s="285">
        <v>4463.1000000000004</v>
      </c>
      <c r="AM24" s="286">
        <v>-48.2</v>
      </c>
      <c r="AN24" s="288">
        <v>1.0800000000000001E-2</v>
      </c>
      <c r="AO24"/>
      <c r="AP24"/>
      <c r="AQ24"/>
      <c r="AR24"/>
      <c r="AS24"/>
      <c r="AT24"/>
      <c r="AU24"/>
      <c r="AV24"/>
      <c r="AW24"/>
      <c r="AX24"/>
      <c r="AY24"/>
      <c r="AZ24"/>
      <c r="BA24"/>
      <c r="BB24"/>
      <c r="BC24"/>
      <c r="BD24"/>
      <c r="BE24"/>
      <c r="BF24"/>
      <c r="BG24"/>
      <c r="BH24"/>
      <c r="BI24"/>
      <c r="BJ24"/>
      <c r="BK24"/>
      <c r="BL24"/>
      <c r="BM24"/>
      <c r="BN24"/>
      <c r="BO24"/>
      <c r="BP24"/>
      <c r="BQ24"/>
      <c r="BR24"/>
      <c r="CB24" s="171"/>
      <c r="CC24" s="171"/>
      <c r="CD24" s="171"/>
      <c r="CE24" s="171"/>
      <c r="CF24" s="171"/>
      <c r="CG24" s="171"/>
      <c r="CH24" s="171"/>
      <c r="CI24" s="171"/>
      <c r="CJ24" s="171"/>
      <c r="CK24" s="171"/>
      <c r="CL24" s="171"/>
      <c r="CM24" s="171"/>
      <c r="CN24" s="171"/>
      <c r="CO24" s="171"/>
      <c r="CP24" s="171"/>
      <c r="CQ24" s="171"/>
      <c r="CR24" s="171"/>
      <c r="CS24" s="171"/>
      <c r="CT24" s="171"/>
      <c r="CU24" s="171"/>
      <c r="CV24" s="171"/>
      <c r="CW24" s="171"/>
      <c r="CX24" s="171"/>
      <c r="CY24" s="171"/>
      <c r="CZ24" s="171"/>
      <c r="DA24" s="171"/>
      <c r="DB24" s="171"/>
      <c r="DC24" s="171"/>
      <c r="DD24" s="171"/>
      <c r="DE24" s="171"/>
      <c r="DF24" s="171"/>
      <c r="DG24" s="171"/>
      <c r="DH24" s="171"/>
      <c r="DI24" s="171"/>
      <c r="DJ24" s="171"/>
      <c r="DK24" s="171"/>
      <c r="DL24" s="171"/>
      <c r="DM24" s="171"/>
      <c r="DN24" s="171"/>
      <c r="DO24" s="171"/>
      <c r="DP24" s="171"/>
      <c r="DQ24" s="171"/>
      <c r="DR24" s="171"/>
      <c r="DS24" s="171"/>
      <c r="DT24" s="171"/>
      <c r="DU24" s="171"/>
      <c r="DV24" s="171"/>
      <c r="DW24" s="171"/>
      <c r="DX24" s="171"/>
      <c r="DY24" s="171"/>
      <c r="DZ24" s="171"/>
      <c r="EA24" s="171"/>
      <c r="EB24" s="171"/>
      <c r="EC24" s="171"/>
      <c r="ED24" s="171"/>
      <c r="EE24" s="171"/>
      <c r="EF24" s="171"/>
      <c r="EG24" s="171"/>
      <c r="EH24" s="171"/>
      <c r="EI24" s="171"/>
      <c r="EJ24" s="171"/>
      <c r="EK24" s="171"/>
      <c r="EL24" s="171"/>
      <c r="EM24" s="171"/>
      <c r="EN24" s="171"/>
      <c r="EO24" s="171"/>
      <c r="EP24" s="171"/>
      <c r="EQ24" s="171"/>
      <c r="ER24" s="171"/>
      <c r="ES24" s="171"/>
      <c r="ET24" s="171"/>
      <c r="EU24" s="171"/>
      <c r="EV24" s="171"/>
      <c r="EW24" s="171"/>
      <c r="EX24" s="171"/>
      <c r="EY24" s="171"/>
      <c r="EZ24" s="171"/>
      <c r="FA24" s="171"/>
      <c r="FB24" s="171"/>
      <c r="FC24" s="171"/>
      <c r="FD24" s="171"/>
      <c r="FE24" s="171"/>
      <c r="FF24" s="171"/>
      <c r="FG24" s="171"/>
      <c r="FH24" s="171"/>
      <c r="FI24" s="171"/>
      <c r="FJ24" s="171"/>
      <c r="FK24" s="171"/>
      <c r="FL24" s="171"/>
      <c r="FM24" s="171"/>
      <c r="FN24" s="171"/>
      <c r="FO24" s="171"/>
      <c r="FP24" s="171"/>
      <c r="FQ24" s="171"/>
      <c r="FR24" s="171"/>
      <c r="FS24" s="171"/>
      <c r="FT24" s="171"/>
      <c r="FU24" s="171"/>
      <c r="FV24" s="171"/>
      <c r="FW24" s="171"/>
      <c r="FX24" s="171"/>
      <c r="FY24" s="171"/>
      <c r="FZ24" s="171"/>
      <c r="GA24" s="171"/>
      <c r="GB24" s="171"/>
      <c r="GC24" s="171"/>
      <c r="GD24" s="171"/>
      <c r="GE24" s="171"/>
      <c r="GF24" s="171"/>
      <c r="GG24" s="171"/>
      <c r="GH24" s="171"/>
      <c r="GI24" s="171"/>
      <c r="GJ24" s="171"/>
      <c r="GK24" s="171"/>
      <c r="GL24" s="171"/>
      <c r="GM24" s="171"/>
      <c r="GN24" s="171"/>
      <c r="GO24" s="171"/>
      <c r="GP24" s="171"/>
      <c r="GQ24" s="171"/>
      <c r="GR24" s="171"/>
      <c r="GS24" s="171"/>
      <c r="GT24" s="171"/>
      <c r="GU24" s="171"/>
      <c r="GV24" s="171"/>
      <c r="GW24" s="171"/>
      <c r="GX24" s="171"/>
      <c r="GY24" s="171"/>
      <c r="GZ24" s="171"/>
      <c r="HA24" s="171"/>
      <c r="HB24" s="171"/>
      <c r="HC24" s="171"/>
      <c r="HD24" s="171"/>
      <c r="HE24" s="171"/>
      <c r="HF24" s="171"/>
      <c r="HG24" s="171"/>
      <c r="HH24" s="171"/>
      <c r="HI24" s="171"/>
      <c r="HJ24" s="171"/>
      <c r="HK24" s="171"/>
      <c r="HL24" s="171"/>
      <c r="HM24" s="171"/>
      <c r="HN24" s="171"/>
      <c r="HO24" s="171"/>
      <c r="HP24" s="171"/>
      <c r="HQ24" s="171"/>
      <c r="HR24" s="171"/>
      <c r="HS24" s="171"/>
      <c r="HT24" s="171"/>
      <c r="HU24" s="171"/>
      <c r="HV24" s="171"/>
      <c r="HW24" s="171"/>
      <c r="HX24" s="171"/>
      <c r="HY24" s="171"/>
      <c r="HZ24" s="171"/>
      <c r="IA24" s="171"/>
      <c r="IB24" s="171"/>
      <c r="IC24" s="171"/>
      <c r="ID24" s="171"/>
      <c r="IE24" s="171"/>
      <c r="IF24" s="171"/>
      <c r="IG24" s="171"/>
      <c r="IH24" s="171"/>
      <c r="II24" s="171"/>
      <c r="IJ24" s="171"/>
      <c r="IK24" s="171"/>
      <c r="IL24" s="171"/>
      <c r="IM24" s="171"/>
      <c r="IN24" s="171"/>
      <c r="IO24" s="171"/>
      <c r="IP24" s="171"/>
      <c r="IQ24" s="171"/>
      <c r="IR24" s="171"/>
    </row>
    <row r="25" spans="1:252" s="174" customFormat="1">
      <c r="A25" s="174" t="s">
        <v>971</v>
      </c>
      <c r="B25" s="294">
        <v>9452.1</v>
      </c>
      <c r="C25" s="289" t="s">
        <v>313</v>
      </c>
      <c r="D25" s="295" t="s">
        <v>313</v>
      </c>
      <c r="E25" s="294">
        <v>9432.2999999999993</v>
      </c>
      <c r="F25" s="289" t="s">
        <v>313</v>
      </c>
      <c r="G25" s="296" t="s">
        <v>313</v>
      </c>
      <c r="H25" s="294">
        <v>9388.7999999999993</v>
      </c>
      <c r="I25" s="289" t="s">
        <v>313</v>
      </c>
      <c r="J25" s="296" t="s">
        <v>313</v>
      </c>
      <c r="K25" s="294">
        <v>9443.4</v>
      </c>
      <c r="L25" s="289" t="s">
        <v>313</v>
      </c>
      <c r="M25" s="296" t="s">
        <v>313</v>
      </c>
      <c r="N25" s="294">
        <v>9676.9</v>
      </c>
      <c r="O25" s="289" t="s">
        <v>313</v>
      </c>
      <c r="P25" s="296" t="s">
        <v>313</v>
      </c>
      <c r="Q25" s="294">
        <v>9896.6</v>
      </c>
      <c r="R25" s="289" t="s">
        <v>313</v>
      </c>
      <c r="S25" s="296" t="s">
        <v>313</v>
      </c>
      <c r="T25" s="294">
        <v>9957.5</v>
      </c>
      <c r="U25" s="289" t="s">
        <v>313</v>
      </c>
      <c r="V25" s="296" t="s">
        <v>313</v>
      </c>
      <c r="W25" s="294">
        <v>10049.4</v>
      </c>
      <c r="X25" s="289" t="s">
        <v>313</v>
      </c>
      <c r="Y25" s="296" t="s">
        <v>313</v>
      </c>
      <c r="Z25" s="294">
        <v>10160.6</v>
      </c>
      <c r="AA25" s="289" t="s">
        <v>313</v>
      </c>
      <c r="AB25" s="296" t="s">
        <v>313</v>
      </c>
      <c r="AC25" s="294">
        <v>10227.799999999999</v>
      </c>
      <c r="AD25" s="289" t="s">
        <v>313</v>
      </c>
      <c r="AE25" s="296" t="s">
        <v>313</v>
      </c>
      <c r="AF25" s="294">
        <v>10254.4</v>
      </c>
      <c r="AG25" s="289" t="s">
        <v>313</v>
      </c>
      <c r="AH25" s="296" t="s">
        <v>313</v>
      </c>
      <c r="AI25" s="294">
        <v>10331.5</v>
      </c>
      <c r="AJ25" s="289" t="s">
        <v>313</v>
      </c>
      <c r="AK25" s="296" t="s">
        <v>313</v>
      </c>
      <c r="AL25" s="294">
        <v>10936.9</v>
      </c>
      <c r="AM25" s="289" t="s">
        <v>313</v>
      </c>
      <c r="AN25" s="296" t="s">
        <v>313</v>
      </c>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row>
    <row r="26" spans="1:252" s="174" customFormat="1">
      <c r="A26" s="174" t="s">
        <v>972</v>
      </c>
      <c r="B26" s="294">
        <v>6505.4</v>
      </c>
      <c r="C26" s="289" t="s">
        <v>313</v>
      </c>
      <c r="D26" s="295" t="s">
        <v>313</v>
      </c>
      <c r="E26" s="294">
        <v>6549.6</v>
      </c>
      <c r="F26" s="289" t="s">
        <v>313</v>
      </c>
      <c r="G26" s="296" t="s">
        <v>313</v>
      </c>
      <c r="H26" s="294">
        <v>6604.1</v>
      </c>
      <c r="I26" s="289" t="s">
        <v>313</v>
      </c>
      <c r="J26" s="296" t="s">
        <v>313</v>
      </c>
      <c r="K26" s="294">
        <v>6677.4</v>
      </c>
      <c r="L26" s="289" t="s">
        <v>313</v>
      </c>
      <c r="M26" s="296" t="s">
        <v>313</v>
      </c>
      <c r="N26" s="294">
        <v>7170</v>
      </c>
      <c r="O26" s="289" t="s">
        <v>313</v>
      </c>
      <c r="P26" s="296" t="s">
        <v>313</v>
      </c>
      <c r="Q26" s="294">
        <v>7089</v>
      </c>
      <c r="R26" s="289" t="s">
        <v>313</v>
      </c>
      <c r="S26" s="296" t="s">
        <v>313</v>
      </c>
      <c r="T26" s="294">
        <v>7131.1</v>
      </c>
      <c r="U26" s="289" t="s">
        <v>313</v>
      </c>
      <c r="V26" s="296" t="s">
        <v>313</v>
      </c>
      <c r="W26" s="294">
        <v>7176</v>
      </c>
      <c r="X26" s="289" t="s">
        <v>313</v>
      </c>
      <c r="Y26" s="296" t="s">
        <v>313</v>
      </c>
      <c r="Z26" s="294">
        <v>7408.3</v>
      </c>
      <c r="AA26" s="289" t="s">
        <v>313</v>
      </c>
      <c r="AB26" s="296" t="s">
        <v>313</v>
      </c>
      <c r="AC26" s="294">
        <v>7471.8</v>
      </c>
      <c r="AD26" s="289" t="s">
        <v>313</v>
      </c>
      <c r="AE26" s="296" t="s">
        <v>313</v>
      </c>
      <c r="AF26" s="294">
        <v>7550.6</v>
      </c>
      <c r="AG26" s="289" t="s">
        <v>313</v>
      </c>
      <c r="AH26" s="296" t="s">
        <v>313</v>
      </c>
      <c r="AI26" s="294">
        <v>7603</v>
      </c>
      <c r="AJ26" s="289" t="s">
        <v>313</v>
      </c>
      <c r="AK26" s="296" t="s">
        <v>313</v>
      </c>
      <c r="AL26" s="294">
        <v>7950.7</v>
      </c>
      <c r="AM26" s="289" t="s">
        <v>313</v>
      </c>
      <c r="AN26" s="296" t="s">
        <v>313</v>
      </c>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row>
    <row r="27" spans="1:252" s="174" customFormat="1">
      <c r="A27" s="204" t="s">
        <v>973</v>
      </c>
      <c r="B27" s="300">
        <v>69113.3</v>
      </c>
      <c r="C27" s="301">
        <v>-1342.8</v>
      </c>
      <c r="D27" s="307">
        <v>1.9400000000000001E-2</v>
      </c>
      <c r="E27" s="300">
        <v>69655.100000000006</v>
      </c>
      <c r="F27" s="301">
        <v>-2665</v>
      </c>
      <c r="G27" s="302">
        <v>3.8300000000000001E-2</v>
      </c>
      <c r="H27" s="300">
        <v>70216.899999999994</v>
      </c>
      <c r="I27" s="301">
        <v>-3738.2</v>
      </c>
      <c r="J27" s="302">
        <v>5.3200000000000004E-2</v>
      </c>
      <c r="K27" s="300">
        <v>70772.100000000006</v>
      </c>
      <c r="L27" s="301">
        <v>-4763.5</v>
      </c>
      <c r="M27" s="302">
        <v>6.7299999999999999E-2</v>
      </c>
      <c r="N27" s="300">
        <v>74445.8</v>
      </c>
      <c r="O27" s="301">
        <v>-796.2</v>
      </c>
      <c r="P27" s="302">
        <v>1.0700000000000001E-2</v>
      </c>
      <c r="Q27" s="300">
        <v>74373.3</v>
      </c>
      <c r="R27" s="301">
        <v>-1972.5</v>
      </c>
      <c r="S27" s="302">
        <v>2.6499999999999999E-2</v>
      </c>
      <c r="T27" s="300">
        <v>75029.600000000006</v>
      </c>
      <c r="U27" s="301">
        <v>-2989</v>
      </c>
      <c r="V27" s="302">
        <v>3.9800000000000002E-2</v>
      </c>
      <c r="W27" s="300">
        <v>75409.7</v>
      </c>
      <c r="X27" s="301">
        <v>-3860.6</v>
      </c>
      <c r="Y27" s="302">
        <v>5.1200000000000002E-2</v>
      </c>
      <c r="Z27" s="300">
        <v>77562.100000000006</v>
      </c>
      <c r="AA27" s="301">
        <v>-919</v>
      </c>
      <c r="AB27" s="302">
        <v>1.18E-2</v>
      </c>
      <c r="AC27" s="300">
        <v>78429.899999999994</v>
      </c>
      <c r="AD27" s="301">
        <v>-1825.7</v>
      </c>
      <c r="AE27" s="302">
        <v>2.3300000000000001E-2</v>
      </c>
      <c r="AF27" s="300">
        <v>78942.399999999994</v>
      </c>
      <c r="AG27" s="301">
        <v>-2980.5</v>
      </c>
      <c r="AH27" s="302">
        <v>3.78E-2</v>
      </c>
      <c r="AI27" s="300">
        <v>79271.7</v>
      </c>
      <c r="AJ27" s="301">
        <v>-3580.4</v>
      </c>
      <c r="AK27" s="302">
        <v>4.5199999999999997E-2</v>
      </c>
      <c r="AL27" s="300">
        <v>82434.399999999994</v>
      </c>
      <c r="AM27" s="301">
        <v>-1659.8</v>
      </c>
      <c r="AN27" s="302">
        <v>2.0099999999999996E-2</v>
      </c>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row>
    <row r="28" spans="1:252" s="174" customFormat="1">
      <c r="A28" s="205" t="s">
        <v>955</v>
      </c>
      <c r="B28" s="294"/>
      <c r="C28" s="289"/>
      <c r="D28" s="295">
        <v>1.78E-2</v>
      </c>
      <c r="E28" s="294"/>
      <c r="F28" s="289"/>
      <c r="G28" s="296">
        <v>3.61E-2</v>
      </c>
      <c r="H28" s="294"/>
      <c r="I28" s="289"/>
      <c r="J28" s="296">
        <v>5.3899999999999997E-2</v>
      </c>
      <c r="K28" s="294"/>
      <c r="L28" s="289"/>
      <c r="M28" s="296">
        <v>7.3700000000000002E-2</v>
      </c>
      <c r="N28" s="294"/>
      <c r="O28" s="289"/>
      <c r="P28" s="296">
        <v>1.8100000000000002E-2</v>
      </c>
      <c r="Q28" s="294"/>
      <c r="R28" s="289"/>
      <c r="S28" s="296">
        <v>3.61E-2</v>
      </c>
      <c r="T28" s="294"/>
      <c r="U28" s="289"/>
      <c r="V28" s="296">
        <v>5.4800000000000001E-2</v>
      </c>
      <c r="W28" s="294"/>
      <c r="X28" s="289"/>
      <c r="Y28" s="296">
        <v>7.5499999999999998E-2</v>
      </c>
      <c r="Z28" s="294"/>
      <c r="AA28" s="289"/>
      <c r="AB28" s="296">
        <v>1.7399999999999999E-2</v>
      </c>
      <c r="AC28" s="294"/>
      <c r="AD28" s="289"/>
      <c r="AE28" s="296">
        <v>3.44E-2</v>
      </c>
      <c r="AF28" s="294"/>
      <c r="AG28" s="289"/>
      <c r="AH28" s="296">
        <v>5.2300000000000006E-2</v>
      </c>
      <c r="AI28" s="294"/>
      <c r="AJ28" s="289"/>
      <c r="AK28" s="296">
        <v>6.9699999999999998E-2</v>
      </c>
      <c r="AL28" s="294"/>
      <c r="AM28" s="289"/>
      <c r="AN28" s="296">
        <v>1.5300000000000001E-2</v>
      </c>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row>
    <row r="29" spans="1:252" s="174" customFormat="1">
      <c r="A29" s="174" t="s">
        <v>974</v>
      </c>
      <c r="B29" s="294"/>
      <c r="C29" s="289">
        <v>1232.5</v>
      </c>
      <c r="D29" s="295">
        <v>2.0199999999999999E-2</v>
      </c>
      <c r="E29" s="294"/>
      <c r="F29" s="289">
        <v>2514</v>
      </c>
      <c r="G29" s="296">
        <v>4.0800000000000003E-2</v>
      </c>
      <c r="H29" s="294"/>
      <c r="I29" s="289">
        <v>3787.4</v>
      </c>
      <c r="J29" s="296">
        <v>6.0899999999999996E-2</v>
      </c>
      <c r="K29" s="294"/>
      <c r="L29" s="289">
        <v>5215</v>
      </c>
      <c r="M29" s="296">
        <v>8.3299999999999999E-2</v>
      </c>
      <c r="N29" s="294"/>
      <c r="O29" s="289">
        <v>1347.3</v>
      </c>
      <c r="P29" s="296">
        <v>2.0299999999999999E-2</v>
      </c>
      <c r="Q29" s="294"/>
      <c r="R29" s="289">
        <v>2684.4</v>
      </c>
      <c r="S29" s="296">
        <v>4.0599999999999997E-2</v>
      </c>
      <c r="T29" s="294"/>
      <c r="U29" s="289">
        <v>4113.1000000000004</v>
      </c>
      <c r="V29" s="296">
        <v>6.1799999999999994E-2</v>
      </c>
      <c r="W29" s="294"/>
      <c r="X29" s="289">
        <v>5691.1</v>
      </c>
      <c r="Y29" s="296">
        <v>8.5099999999999995E-2</v>
      </c>
      <c r="Z29" s="294"/>
      <c r="AA29" s="289">
        <v>1345.7</v>
      </c>
      <c r="AB29" s="296">
        <v>1.9500000000000003E-2</v>
      </c>
      <c r="AC29" s="294"/>
      <c r="AD29" s="289">
        <v>2697.3</v>
      </c>
      <c r="AE29" s="296">
        <v>3.8599999999999995E-2</v>
      </c>
      <c r="AF29" s="294"/>
      <c r="AG29" s="289">
        <v>4131.8999999999996</v>
      </c>
      <c r="AH29" s="296">
        <v>5.8899999999999994E-2</v>
      </c>
      <c r="AI29" s="294"/>
      <c r="AJ29" s="289">
        <v>5525</v>
      </c>
      <c r="AK29" s="296">
        <v>7.8700000000000006E-2</v>
      </c>
      <c r="AL29" s="294"/>
      <c r="AM29" s="289">
        <v>1261.5999999999999</v>
      </c>
      <c r="AN29" s="296">
        <v>1.7500000000000002E-2</v>
      </c>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row>
    <row r="30" spans="1:252" s="174" customFormat="1">
      <c r="A30" s="204" t="s">
        <v>975</v>
      </c>
      <c r="B30" s="300"/>
      <c r="C30" s="301"/>
      <c r="D30" s="307">
        <v>8.3100000000000007E-2</v>
      </c>
      <c r="E30" s="300"/>
      <c r="F30" s="301"/>
      <c r="G30" s="302">
        <v>8.3199999999999996E-2</v>
      </c>
      <c r="H30" s="300"/>
      <c r="I30" s="301"/>
      <c r="J30" s="302">
        <v>8.2100000000000006E-2</v>
      </c>
      <c r="K30" s="300"/>
      <c r="L30" s="301"/>
      <c r="M30" s="302"/>
      <c r="N30" s="300"/>
      <c r="O30" s="301"/>
      <c r="P30" s="302">
        <v>8.3699999999999997E-2</v>
      </c>
      <c r="Q30" s="300"/>
      <c r="R30" s="301"/>
      <c r="S30" s="302">
        <v>8.2899999999999988E-2</v>
      </c>
      <c r="T30" s="300"/>
      <c r="U30" s="301"/>
      <c r="V30" s="302">
        <v>8.3199999999999996E-2</v>
      </c>
      <c r="W30" s="300"/>
      <c r="X30" s="301"/>
      <c r="Y30" s="302"/>
      <c r="Z30" s="300"/>
      <c r="AA30" s="301"/>
      <c r="AB30" s="302">
        <v>8.0399999999999985E-2</v>
      </c>
      <c r="AC30" s="300"/>
      <c r="AD30" s="301"/>
      <c r="AE30" s="302">
        <v>7.8799999999999995E-2</v>
      </c>
      <c r="AF30" s="300"/>
      <c r="AG30" s="301"/>
      <c r="AH30" s="302">
        <v>7.9299999999999995E-2</v>
      </c>
      <c r="AI30" s="300"/>
      <c r="AJ30" s="301"/>
      <c r="AK30" s="302"/>
      <c r="AL30" s="300"/>
      <c r="AM30" s="301"/>
      <c r="AN30" s="302">
        <v>7.1800000000000003E-2</v>
      </c>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row>
    <row r="36" spans="38:252">
      <c r="AL36"/>
      <c r="AM36"/>
      <c r="BS36" s="171"/>
      <c r="BT36" s="171"/>
      <c r="BU36" s="171"/>
      <c r="BV36" s="171"/>
      <c r="BW36" s="171"/>
      <c r="BX36" s="171"/>
      <c r="BY36" s="171"/>
      <c r="BZ36" s="171"/>
      <c r="CA36" s="171"/>
      <c r="CB36" s="171"/>
      <c r="CC36" s="171"/>
      <c r="CD36" s="171"/>
      <c r="CE36" s="171"/>
      <c r="CF36" s="171"/>
      <c r="CG36" s="171"/>
      <c r="CH36" s="171"/>
      <c r="CI36" s="171"/>
      <c r="CJ36" s="171"/>
      <c r="CK36" s="171"/>
      <c r="CL36" s="171"/>
      <c r="CM36" s="171"/>
      <c r="CN36" s="171"/>
      <c r="CO36" s="171"/>
      <c r="CP36" s="171"/>
      <c r="CQ36" s="171"/>
      <c r="CR36" s="171"/>
      <c r="CS36" s="171"/>
      <c r="CT36" s="171"/>
      <c r="CU36" s="171"/>
      <c r="CV36" s="171"/>
      <c r="CW36" s="171"/>
      <c r="CX36" s="171"/>
      <c r="CY36" s="171"/>
      <c r="CZ36" s="171"/>
      <c r="DA36" s="171"/>
      <c r="DB36" s="171"/>
      <c r="DC36" s="171"/>
      <c r="DD36" s="171"/>
      <c r="DE36" s="171"/>
      <c r="DF36" s="171"/>
      <c r="DG36" s="171"/>
      <c r="DH36" s="171"/>
      <c r="DI36" s="171"/>
      <c r="DJ36" s="171"/>
      <c r="DK36" s="171"/>
      <c r="DL36" s="171"/>
      <c r="DM36" s="171"/>
      <c r="DN36" s="171"/>
      <c r="DO36" s="171"/>
      <c r="DP36" s="171"/>
      <c r="DQ36" s="171"/>
      <c r="DR36" s="171"/>
      <c r="DS36" s="171"/>
      <c r="DT36" s="171"/>
      <c r="DU36" s="171"/>
      <c r="DV36" s="171"/>
      <c r="DW36" s="171"/>
      <c r="DX36" s="171"/>
      <c r="DY36" s="171"/>
      <c r="DZ36" s="171"/>
      <c r="EA36" s="171"/>
      <c r="EB36" s="171"/>
      <c r="EC36" s="171"/>
      <c r="ED36" s="171"/>
      <c r="EE36" s="171"/>
      <c r="EF36" s="171"/>
      <c r="EG36" s="171"/>
      <c r="EH36" s="171"/>
      <c r="EI36" s="171"/>
      <c r="EJ36" s="171"/>
      <c r="EK36" s="171"/>
      <c r="EL36" s="171"/>
      <c r="EM36" s="171"/>
      <c r="EN36" s="171"/>
      <c r="EO36" s="171"/>
      <c r="EP36" s="171"/>
      <c r="EQ36" s="171"/>
      <c r="ER36" s="171"/>
      <c r="ES36" s="171"/>
      <c r="ET36" s="171"/>
      <c r="EU36" s="171"/>
      <c r="EV36" s="171"/>
      <c r="EW36" s="171"/>
      <c r="EX36" s="171"/>
      <c r="EY36" s="171"/>
      <c r="EZ36" s="171"/>
      <c r="FA36" s="171"/>
      <c r="FB36" s="171"/>
      <c r="FC36" s="171"/>
      <c r="FD36" s="171"/>
      <c r="FE36" s="171"/>
      <c r="FF36" s="171"/>
      <c r="FG36" s="171"/>
      <c r="FH36" s="171"/>
      <c r="FI36" s="171"/>
      <c r="FJ36" s="171"/>
      <c r="FK36" s="171"/>
      <c r="FL36" s="171"/>
      <c r="FM36" s="171"/>
      <c r="FN36" s="171"/>
      <c r="FO36" s="171"/>
      <c r="FP36" s="171"/>
      <c r="FQ36" s="171"/>
      <c r="FR36" s="171"/>
      <c r="FS36" s="171"/>
      <c r="FT36" s="171"/>
      <c r="FU36" s="171"/>
      <c r="FV36" s="171"/>
      <c r="FW36" s="171"/>
      <c r="FX36" s="171"/>
      <c r="FY36" s="171"/>
      <c r="FZ36" s="171"/>
      <c r="GA36" s="171"/>
      <c r="GB36" s="171"/>
      <c r="GC36" s="171"/>
      <c r="GD36" s="171"/>
      <c r="GE36" s="171"/>
      <c r="GF36" s="171"/>
      <c r="GG36" s="171"/>
      <c r="GH36" s="171"/>
      <c r="GI36" s="171"/>
      <c r="GJ36" s="171"/>
      <c r="GK36" s="171"/>
      <c r="GL36" s="171"/>
      <c r="GM36" s="171"/>
      <c r="GN36" s="171"/>
      <c r="GO36" s="171"/>
      <c r="GP36" s="171"/>
      <c r="GQ36" s="171"/>
      <c r="GR36" s="171"/>
      <c r="GS36" s="171"/>
      <c r="GT36" s="171"/>
      <c r="GU36" s="171"/>
      <c r="GV36" s="171"/>
      <c r="GW36" s="171"/>
      <c r="GX36" s="171"/>
      <c r="GY36" s="171"/>
      <c r="GZ36" s="171"/>
      <c r="HA36" s="171"/>
      <c r="HB36" s="171"/>
      <c r="HC36" s="171"/>
      <c r="HD36" s="171"/>
      <c r="HE36" s="171"/>
      <c r="HF36" s="171"/>
      <c r="HG36" s="171"/>
      <c r="HH36" s="171"/>
      <c r="HI36" s="171"/>
      <c r="HJ36" s="171"/>
      <c r="HK36" s="171"/>
      <c r="HL36" s="171"/>
      <c r="HM36" s="171"/>
      <c r="HN36" s="171"/>
      <c r="HO36" s="171"/>
      <c r="HP36" s="171"/>
      <c r="HQ36" s="171"/>
      <c r="HR36" s="171"/>
      <c r="HS36" s="171"/>
      <c r="HT36" s="171"/>
      <c r="HU36" s="171"/>
      <c r="HV36" s="171"/>
      <c r="HW36" s="171"/>
      <c r="HX36" s="171"/>
      <c r="HY36" s="171"/>
      <c r="HZ36" s="171"/>
      <c r="IA36" s="171"/>
      <c r="IB36" s="171"/>
      <c r="IC36" s="171"/>
      <c r="ID36" s="171"/>
      <c r="IE36" s="171"/>
      <c r="IF36" s="171"/>
      <c r="IG36" s="171"/>
      <c r="IH36" s="171"/>
      <c r="II36" s="171"/>
      <c r="IJ36" s="171"/>
      <c r="IK36" s="171"/>
      <c r="IL36" s="171"/>
      <c r="IM36" s="171"/>
      <c r="IN36" s="171"/>
      <c r="IO36" s="171"/>
      <c r="IP36" s="171"/>
      <c r="IQ36" s="171"/>
      <c r="IR36" s="171"/>
    </row>
    <row r="37" spans="38:252">
      <c r="AL37"/>
      <c r="AM37"/>
      <c r="BS37" s="171"/>
      <c r="BT37" s="171"/>
      <c r="BU37" s="171"/>
      <c r="BV37" s="171"/>
      <c r="BW37" s="171"/>
      <c r="BX37" s="171"/>
      <c r="BY37" s="171"/>
      <c r="BZ37" s="171"/>
      <c r="CA37" s="171"/>
      <c r="CB37" s="171"/>
      <c r="CC37" s="171"/>
      <c r="CD37" s="171"/>
      <c r="CE37" s="171"/>
      <c r="CF37" s="171"/>
      <c r="CG37" s="171"/>
      <c r="CH37" s="171"/>
      <c r="CI37" s="171"/>
      <c r="CJ37" s="171"/>
      <c r="CK37" s="171"/>
      <c r="CL37" s="171"/>
      <c r="CM37" s="171"/>
      <c r="CN37" s="171"/>
      <c r="CO37" s="171"/>
      <c r="CP37" s="171"/>
      <c r="CQ37" s="171"/>
      <c r="CR37" s="171"/>
      <c r="CS37" s="171"/>
      <c r="CT37" s="171"/>
      <c r="CU37" s="171"/>
      <c r="CV37" s="171"/>
      <c r="CW37" s="171"/>
      <c r="CX37" s="171"/>
      <c r="CY37" s="171"/>
      <c r="CZ37" s="171"/>
      <c r="DA37" s="171"/>
      <c r="DB37" s="171"/>
      <c r="DC37" s="171"/>
      <c r="DD37" s="171"/>
      <c r="DE37" s="171"/>
      <c r="DF37" s="171"/>
      <c r="DG37" s="171"/>
      <c r="DH37" s="171"/>
      <c r="DI37" s="171"/>
      <c r="DJ37" s="171"/>
      <c r="DK37" s="171"/>
      <c r="DL37" s="171"/>
      <c r="DM37" s="171"/>
      <c r="DN37" s="171"/>
      <c r="DO37" s="171"/>
      <c r="DP37" s="171"/>
      <c r="DQ37" s="171"/>
      <c r="DR37" s="171"/>
      <c r="DS37" s="171"/>
      <c r="DT37" s="171"/>
      <c r="DU37" s="171"/>
      <c r="DV37" s="171"/>
      <c r="DW37" s="171"/>
      <c r="DX37" s="171"/>
      <c r="DY37" s="171"/>
      <c r="DZ37" s="171"/>
      <c r="EA37" s="171"/>
      <c r="EB37" s="171"/>
      <c r="EC37" s="171"/>
      <c r="ED37" s="171"/>
      <c r="EE37" s="171"/>
      <c r="EF37" s="171"/>
      <c r="EG37" s="171"/>
      <c r="EH37" s="171"/>
      <c r="EI37" s="171"/>
      <c r="EJ37" s="171"/>
      <c r="EK37" s="171"/>
      <c r="EL37" s="171"/>
      <c r="EM37" s="171"/>
      <c r="EN37" s="171"/>
      <c r="EO37" s="171"/>
      <c r="EP37" s="171"/>
      <c r="EQ37" s="171"/>
      <c r="ER37" s="171"/>
      <c r="ES37" s="171"/>
      <c r="ET37" s="171"/>
      <c r="EU37" s="171"/>
      <c r="EV37" s="171"/>
      <c r="EW37" s="171"/>
      <c r="EX37" s="171"/>
      <c r="EY37" s="171"/>
      <c r="EZ37" s="171"/>
      <c r="FA37" s="171"/>
      <c r="FB37" s="171"/>
      <c r="FC37" s="171"/>
      <c r="FD37" s="171"/>
      <c r="FE37" s="171"/>
      <c r="FF37" s="171"/>
      <c r="FG37" s="171"/>
      <c r="FH37" s="171"/>
      <c r="FI37" s="171"/>
      <c r="FJ37" s="171"/>
      <c r="FK37" s="171"/>
      <c r="FL37" s="171"/>
      <c r="FM37" s="171"/>
      <c r="FN37" s="171"/>
      <c r="FO37" s="171"/>
      <c r="FP37" s="171"/>
      <c r="FQ37" s="171"/>
      <c r="FR37" s="171"/>
      <c r="FS37" s="171"/>
      <c r="FT37" s="171"/>
      <c r="FU37" s="171"/>
      <c r="FV37" s="171"/>
      <c r="FW37" s="171"/>
      <c r="FX37" s="171"/>
      <c r="FY37" s="171"/>
      <c r="FZ37" s="171"/>
      <c r="GA37" s="171"/>
      <c r="GB37" s="171"/>
      <c r="GC37" s="171"/>
      <c r="GD37" s="171"/>
      <c r="GE37" s="171"/>
      <c r="GF37" s="171"/>
      <c r="GG37" s="171"/>
      <c r="GH37" s="171"/>
      <c r="GI37" s="171"/>
      <c r="GJ37" s="171"/>
      <c r="GK37" s="171"/>
      <c r="GL37" s="171"/>
      <c r="GM37" s="171"/>
      <c r="GN37" s="171"/>
      <c r="GO37" s="171"/>
      <c r="GP37" s="171"/>
      <c r="GQ37" s="171"/>
      <c r="GR37" s="171"/>
      <c r="GS37" s="171"/>
      <c r="GT37" s="171"/>
      <c r="GU37" s="171"/>
      <c r="GV37" s="171"/>
      <c r="GW37" s="171"/>
      <c r="GX37" s="171"/>
      <c r="GY37" s="171"/>
      <c r="GZ37" s="171"/>
      <c r="HA37" s="171"/>
      <c r="HB37" s="171"/>
      <c r="HC37" s="171"/>
      <c r="HD37" s="171"/>
      <c r="HE37" s="171"/>
      <c r="HF37" s="171"/>
      <c r="HG37" s="171"/>
      <c r="HH37" s="171"/>
      <c r="HI37" s="171"/>
      <c r="HJ37" s="171"/>
      <c r="HK37" s="171"/>
      <c r="HL37" s="171"/>
      <c r="HM37" s="171"/>
      <c r="HN37" s="171"/>
      <c r="HO37" s="171"/>
      <c r="HP37" s="171"/>
      <c r="HQ37" s="171"/>
      <c r="HR37" s="171"/>
      <c r="HS37" s="171"/>
      <c r="HT37" s="171"/>
      <c r="HU37" s="171"/>
      <c r="HV37" s="171"/>
      <c r="HW37" s="171"/>
      <c r="HX37" s="171"/>
      <c r="HY37" s="171"/>
      <c r="HZ37" s="171"/>
      <c r="IA37" s="171"/>
      <c r="IB37" s="171"/>
      <c r="IC37" s="171"/>
      <c r="ID37" s="171"/>
      <c r="IE37" s="171"/>
      <c r="IF37" s="171"/>
      <c r="IG37" s="171"/>
      <c r="IH37" s="171"/>
      <c r="II37" s="171"/>
      <c r="IJ37" s="171"/>
      <c r="IK37" s="171"/>
      <c r="IL37" s="171"/>
      <c r="IM37" s="171"/>
      <c r="IN37" s="171"/>
      <c r="IO37" s="171"/>
      <c r="IP37" s="171"/>
      <c r="IQ37" s="171"/>
      <c r="IR37" s="171"/>
    </row>
    <row r="38" spans="38:252">
      <c r="AL38"/>
      <c r="AM38"/>
      <c r="BS38" s="171"/>
      <c r="BT38" s="171"/>
      <c r="BU38" s="171"/>
      <c r="BV38" s="171"/>
      <c r="BW38" s="171"/>
      <c r="BX38" s="171"/>
      <c r="BY38" s="171"/>
      <c r="BZ38" s="171"/>
      <c r="CA38" s="171"/>
      <c r="CB38" s="171"/>
      <c r="CC38" s="171"/>
      <c r="CD38" s="171"/>
      <c r="CE38" s="171"/>
      <c r="CF38" s="171"/>
      <c r="CG38" s="171"/>
      <c r="CH38" s="171"/>
      <c r="CI38" s="171"/>
      <c r="CJ38" s="171"/>
      <c r="CK38" s="171"/>
      <c r="CL38" s="171"/>
      <c r="CM38" s="171"/>
      <c r="CN38" s="171"/>
      <c r="CO38" s="171"/>
      <c r="CP38" s="171"/>
      <c r="CQ38" s="171"/>
      <c r="CR38" s="171"/>
      <c r="CS38" s="171"/>
      <c r="CT38" s="171"/>
      <c r="CU38" s="171"/>
      <c r="CV38" s="171"/>
      <c r="CW38" s="171"/>
      <c r="CX38" s="171"/>
      <c r="CY38" s="171"/>
      <c r="CZ38" s="171"/>
      <c r="DA38" s="171"/>
      <c r="DB38" s="171"/>
      <c r="DC38" s="171"/>
      <c r="DD38" s="171"/>
      <c r="DE38" s="171"/>
      <c r="DF38" s="171"/>
      <c r="DG38" s="171"/>
      <c r="DH38" s="171"/>
      <c r="DI38" s="171"/>
      <c r="DJ38" s="171"/>
      <c r="DK38" s="171"/>
      <c r="DL38" s="171"/>
      <c r="DM38" s="171"/>
      <c r="DN38" s="171"/>
      <c r="DO38" s="171"/>
      <c r="DP38" s="171"/>
      <c r="DQ38" s="171"/>
      <c r="DR38" s="171"/>
      <c r="DS38" s="171"/>
      <c r="DT38" s="171"/>
      <c r="DU38" s="171"/>
      <c r="DV38" s="171"/>
      <c r="DW38" s="171"/>
      <c r="DX38" s="171"/>
      <c r="DY38" s="171"/>
      <c r="DZ38" s="171"/>
      <c r="EA38" s="171"/>
      <c r="EB38" s="171"/>
      <c r="EC38" s="171"/>
      <c r="ED38" s="171"/>
      <c r="EE38" s="171"/>
      <c r="EF38" s="171"/>
      <c r="EG38" s="171"/>
      <c r="EH38" s="171"/>
      <c r="EI38" s="171"/>
      <c r="EJ38" s="171"/>
      <c r="EK38" s="171"/>
      <c r="EL38" s="171"/>
      <c r="EM38" s="171"/>
      <c r="EN38" s="171"/>
      <c r="EO38" s="171"/>
      <c r="EP38" s="171"/>
      <c r="EQ38" s="171"/>
      <c r="ER38" s="171"/>
      <c r="ES38" s="171"/>
      <c r="ET38" s="171"/>
      <c r="EU38" s="171"/>
      <c r="EV38" s="171"/>
      <c r="EW38" s="171"/>
      <c r="EX38" s="171"/>
      <c r="EY38" s="171"/>
      <c r="EZ38" s="171"/>
      <c r="FA38" s="171"/>
      <c r="FB38" s="171"/>
      <c r="FC38" s="171"/>
      <c r="FD38" s="171"/>
      <c r="FE38" s="171"/>
      <c r="FF38" s="171"/>
      <c r="FG38" s="171"/>
      <c r="FH38" s="171"/>
      <c r="FI38" s="171"/>
      <c r="FJ38" s="171"/>
      <c r="FK38" s="171"/>
      <c r="FL38" s="171"/>
      <c r="FM38" s="171"/>
      <c r="FN38" s="171"/>
      <c r="FO38" s="171"/>
      <c r="FP38" s="171"/>
      <c r="FQ38" s="171"/>
      <c r="FR38" s="171"/>
      <c r="FS38" s="171"/>
      <c r="FT38" s="171"/>
      <c r="FU38" s="171"/>
      <c r="FV38" s="171"/>
      <c r="FW38" s="171"/>
      <c r="FX38" s="171"/>
      <c r="FY38" s="171"/>
      <c r="FZ38" s="171"/>
      <c r="GA38" s="171"/>
      <c r="GB38" s="171"/>
      <c r="GC38" s="171"/>
      <c r="GD38" s="171"/>
      <c r="GE38" s="171"/>
      <c r="GF38" s="171"/>
      <c r="GG38" s="171"/>
      <c r="GH38" s="171"/>
      <c r="GI38" s="171"/>
      <c r="GJ38" s="171"/>
      <c r="GK38" s="171"/>
      <c r="GL38" s="171"/>
      <c r="GM38" s="171"/>
      <c r="GN38" s="171"/>
      <c r="GO38" s="171"/>
      <c r="GP38" s="171"/>
      <c r="GQ38" s="171"/>
      <c r="GR38" s="171"/>
      <c r="GS38" s="171"/>
      <c r="GT38" s="171"/>
      <c r="GU38" s="171"/>
      <c r="GV38" s="171"/>
      <c r="GW38" s="171"/>
      <c r="GX38" s="171"/>
      <c r="GY38" s="171"/>
      <c r="GZ38" s="171"/>
      <c r="HA38" s="171"/>
      <c r="HB38" s="171"/>
      <c r="HC38" s="171"/>
      <c r="HD38" s="171"/>
      <c r="HE38" s="171"/>
      <c r="HF38" s="171"/>
      <c r="HG38" s="171"/>
      <c r="HH38" s="171"/>
      <c r="HI38" s="171"/>
      <c r="HJ38" s="171"/>
      <c r="HK38" s="171"/>
      <c r="HL38" s="171"/>
      <c r="HM38" s="171"/>
      <c r="HN38" s="171"/>
      <c r="HO38" s="171"/>
      <c r="HP38" s="171"/>
      <c r="HQ38" s="171"/>
      <c r="HR38" s="171"/>
      <c r="HS38" s="171"/>
      <c r="HT38" s="171"/>
      <c r="HU38" s="171"/>
      <c r="HV38" s="171"/>
      <c r="HW38" s="171"/>
      <c r="HX38" s="171"/>
      <c r="HY38" s="171"/>
      <c r="HZ38" s="171"/>
      <c r="IA38" s="171"/>
      <c r="IB38" s="171"/>
      <c r="IC38" s="171"/>
      <c r="ID38" s="171"/>
      <c r="IE38" s="171"/>
      <c r="IF38" s="171"/>
      <c r="IG38" s="171"/>
      <c r="IH38" s="171"/>
      <c r="II38" s="171"/>
      <c r="IJ38" s="171"/>
      <c r="IK38" s="171"/>
      <c r="IL38" s="171"/>
      <c r="IM38" s="171"/>
      <c r="IN38" s="171"/>
      <c r="IO38" s="171"/>
      <c r="IP38" s="171"/>
      <c r="IQ38" s="171"/>
      <c r="IR38" s="171"/>
    </row>
    <row r="39" spans="38:252">
      <c r="AL39"/>
      <c r="AM39"/>
      <c r="BS39" s="171"/>
      <c r="BT39" s="171"/>
      <c r="BU39" s="171"/>
      <c r="BV39" s="171"/>
      <c r="BW39" s="171"/>
      <c r="BX39" s="171"/>
      <c r="BY39" s="171"/>
      <c r="BZ39" s="171"/>
      <c r="CA39" s="171"/>
      <c r="CB39" s="171"/>
      <c r="CC39" s="171"/>
      <c r="CD39" s="171"/>
      <c r="CE39" s="171"/>
      <c r="CF39" s="171"/>
      <c r="CG39" s="171"/>
      <c r="CH39" s="171"/>
      <c r="CI39" s="171"/>
      <c r="CJ39" s="171"/>
      <c r="CK39" s="171"/>
      <c r="CL39" s="171"/>
      <c r="CM39" s="171"/>
      <c r="CN39" s="171"/>
      <c r="CO39" s="171"/>
      <c r="CP39" s="171"/>
      <c r="CQ39" s="171"/>
      <c r="CR39" s="171"/>
      <c r="CS39" s="171"/>
      <c r="CT39" s="171"/>
      <c r="CU39" s="171"/>
      <c r="CV39" s="171"/>
      <c r="CW39" s="171"/>
      <c r="CX39" s="171"/>
      <c r="CY39" s="171"/>
      <c r="CZ39" s="171"/>
      <c r="DA39" s="171"/>
      <c r="DB39" s="171"/>
      <c r="DC39" s="171"/>
      <c r="DD39" s="171"/>
      <c r="DE39" s="171"/>
      <c r="DF39" s="171"/>
      <c r="DG39" s="171"/>
      <c r="DH39" s="171"/>
      <c r="DI39" s="171"/>
      <c r="DJ39" s="171"/>
      <c r="DK39" s="171"/>
      <c r="DL39" s="171"/>
      <c r="DM39" s="171"/>
      <c r="DN39" s="171"/>
      <c r="DO39" s="171"/>
      <c r="DP39" s="171"/>
      <c r="DQ39" s="171"/>
      <c r="DR39" s="171"/>
      <c r="DS39" s="171"/>
      <c r="DT39" s="171"/>
      <c r="DU39" s="171"/>
      <c r="DV39" s="171"/>
      <c r="DW39" s="171"/>
      <c r="DX39" s="171"/>
      <c r="DY39" s="171"/>
      <c r="DZ39" s="171"/>
      <c r="EA39" s="171"/>
      <c r="EB39" s="171"/>
      <c r="EC39" s="171"/>
      <c r="ED39" s="171"/>
      <c r="EE39" s="171"/>
      <c r="EF39" s="171"/>
      <c r="EG39" s="171"/>
      <c r="EH39" s="171"/>
      <c r="EI39" s="171"/>
      <c r="EJ39" s="171"/>
      <c r="EK39" s="171"/>
      <c r="EL39" s="171"/>
      <c r="EM39" s="171"/>
      <c r="EN39" s="171"/>
      <c r="EO39" s="171"/>
      <c r="EP39" s="171"/>
      <c r="EQ39" s="171"/>
      <c r="ER39" s="171"/>
      <c r="ES39" s="171"/>
      <c r="ET39" s="171"/>
      <c r="EU39" s="171"/>
      <c r="EV39" s="171"/>
      <c r="EW39" s="171"/>
      <c r="EX39" s="171"/>
      <c r="EY39" s="171"/>
      <c r="EZ39" s="171"/>
      <c r="FA39" s="171"/>
      <c r="FB39" s="171"/>
      <c r="FC39" s="171"/>
      <c r="FD39" s="171"/>
      <c r="FE39" s="171"/>
      <c r="FF39" s="171"/>
      <c r="FG39" s="171"/>
      <c r="FH39" s="171"/>
      <c r="FI39" s="171"/>
      <c r="FJ39" s="171"/>
      <c r="FK39" s="171"/>
      <c r="FL39" s="171"/>
      <c r="FM39" s="171"/>
      <c r="FN39" s="171"/>
      <c r="FO39" s="171"/>
      <c r="FP39" s="171"/>
      <c r="FQ39" s="171"/>
      <c r="FR39" s="171"/>
      <c r="FS39" s="171"/>
      <c r="FT39" s="171"/>
      <c r="FU39" s="171"/>
      <c r="FV39" s="171"/>
      <c r="FW39" s="171"/>
      <c r="FX39" s="171"/>
      <c r="FY39" s="171"/>
      <c r="FZ39" s="171"/>
      <c r="GA39" s="171"/>
      <c r="GB39" s="171"/>
      <c r="GC39" s="171"/>
      <c r="GD39" s="171"/>
      <c r="GE39" s="171"/>
      <c r="GF39" s="171"/>
      <c r="GG39" s="171"/>
      <c r="GH39" s="171"/>
      <c r="GI39" s="171"/>
      <c r="GJ39" s="171"/>
      <c r="GK39" s="171"/>
      <c r="GL39" s="171"/>
      <c r="GM39" s="171"/>
      <c r="GN39" s="171"/>
      <c r="GO39" s="171"/>
      <c r="GP39" s="171"/>
      <c r="GQ39" s="171"/>
      <c r="GR39" s="171"/>
      <c r="GS39" s="171"/>
      <c r="GT39" s="171"/>
      <c r="GU39" s="171"/>
      <c r="GV39" s="171"/>
      <c r="GW39" s="171"/>
      <c r="GX39" s="171"/>
      <c r="GY39" s="171"/>
      <c r="GZ39" s="171"/>
      <c r="HA39" s="171"/>
      <c r="HB39" s="171"/>
      <c r="HC39" s="171"/>
      <c r="HD39" s="171"/>
      <c r="HE39" s="171"/>
      <c r="HF39" s="171"/>
      <c r="HG39" s="171"/>
      <c r="HH39" s="171"/>
      <c r="HI39" s="171"/>
      <c r="HJ39" s="171"/>
      <c r="HK39" s="171"/>
      <c r="HL39" s="171"/>
      <c r="HM39" s="171"/>
      <c r="HN39" s="171"/>
      <c r="HO39" s="171"/>
      <c r="HP39" s="171"/>
      <c r="HQ39" s="171"/>
      <c r="HR39" s="171"/>
      <c r="HS39" s="171"/>
      <c r="HT39" s="171"/>
      <c r="HU39" s="171"/>
      <c r="HV39" s="171"/>
      <c r="HW39" s="171"/>
      <c r="HX39" s="171"/>
      <c r="HY39" s="171"/>
      <c r="HZ39" s="171"/>
      <c r="IA39" s="171"/>
      <c r="IB39" s="171"/>
      <c r="IC39" s="171"/>
      <c r="ID39" s="171"/>
      <c r="IE39" s="171"/>
      <c r="IF39" s="171"/>
      <c r="IG39" s="171"/>
      <c r="IH39" s="171"/>
      <c r="II39" s="171"/>
      <c r="IJ39" s="171"/>
      <c r="IK39" s="171"/>
      <c r="IL39" s="171"/>
      <c r="IM39" s="171"/>
      <c r="IN39" s="171"/>
      <c r="IO39" s="171"/>
      <c r="IP39" s="171"/>
      <c r="IQ39" s="171"/>
      <c r="IR39" s="171"/>
    </row>
  </sheetData>
  <mergeCells count="13">
    <mergeCell ref="B2:D2"/>
    <mergeCell ref="E2:G2"/>
    <mergeCell ref="H2:J2"/>
    <mergeCell ref="K2:M2"/>
    <mergeCell ref="N2:P2"/>
    <mergeCell ref="AF2:AH2"/>
    <mergeCell ref="AI2:AK2"/>
    <mergeCell ref="AL2:AN2"/>
    <mergeCell ref="Q2:S2"/>
    <mergeCell ref="T2:V2"/>
    <mergeCell ref="W2:Y2"/>
    <mergeCell ref="Z2:AB2"/>
    <mergeCell ref="AC2:AE2"/>
  </mergeCells>
  <hyperlinks>
    <hyperlink ref="A1" location="Index!A1" display="Index" xr:uid="{00000000-0004-0000-1900-000000000000}"/>
  </hyperlinks>
  <pageMargins left="0.511811024" right="0.511811024" top="0.78740157499999996" bottom="0.78740157499999996" header="0.31496062000000002" footer="0.31496062000000002"/>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000050"/>
  </sheetPr>
  <dimension ref="A1:BR37"/>
  <sheetViews>
    <sheetView topLeftCell="A10" workbookViewId="0">
      <pane xSplit="1" topLeftCell="BM1" activePane="topRight" state="frozen"/>
      <selection pane="topRight" activeCell="BT13" sqref="BT13"/>
    </sheetView>
  </sheetViews>
  <sheetFormatPr defaultRowHeight="15"/>
  <cols>
    <col min="1" max="1" width="72.42578125" customWidth="1"/>
    <col min="2" max="70" width="13.28515625" customWidth="1"/>
  </cols>
  <sheetData>
    <row r="1" spans="1:70" ht="57" customHeight="1">
      <c r="A1" s="145" t="s">
        <v>379</v>
      </c>
    </row>
    <row r="2" spans="1:70" ht="15.75">
      <c r="A2" s="170"/>
      <c r="B2" s="376" t="s">
        <v>938</v>
      </c>
      <c r="C2" s="376"/>
      <c r="D2" s="376"/>
      <c r="E2" s="376" t="s">
        <v>922</v>
      </c>
      <c r="F2" s="376"/>
      <c r="G2" s="376"/>
      <c r="H2" s="376" t="s">
        <v>349</v>
      </c>
      <c r="I2" s="376"/>
      <c r="J2" s="376"/>
      <c r="K2" s="376" t="s">
        <v>747</v>
      </c>
      <c r="L2" s="376"/>
      <c r="M2" s="376"/>
      <c r="N2" s="376" t="s">
        <v>944</v>
      </c>
      <c r="O2" s="376"/>
      <c r="P2" s="376"/>
      <c r="Q2" s="376" t="s">
        <v>923</v>
      </c>
      <c r="R2" s="376"/>
      <c r="S2" s="376"/>
      <c r="T2" s="376" t="s">
        <v>354</v>
      </c>
      <c r="U2" s="376"/>
      <c r="V2" s="376"/>
      <c r="W2" s="376" t="s">
        <v>743</v>
      </c>
      <c r="X2" s="376"/>
      <c r="Y2" s="376"/>
      <c r="Z2" s="376" t="s">
        <v>951</v>
      </c>
      <c r="AA2" s="376"/>
      <c r="AB2" s="376"/>
      <c r="AC2" s="377" t="s">
        <v>924</v>
      </c>
      <c r="AD2" s="377"/>
      <c r="AE2" s="377"/>
      <c r="AF2" s="376" t="s">
        <v>359</v>
      </c>
      <c r="AG2" s="376"/>
      <c r="AH2" s="376"/>
      <c r="AI2" s="376" t="s">
        <v>739</v>
      </c>
      <c r="AJ2" s="376"/>
      <c r="AK2" s="376"/>
      <c r="AL2" s="376" t="s">
        <v>629</v>
      </c>
      <c r="AM2" s="376"/>
      <c r="AN2" s="376"/>
      <c r="AO2" s="376" t="s">
        <v>925</v>
      </c>
      <c r="AP2" s="376"/>
      <c r="AQ2" s="376"/>
      <c r="AR2" s="376" t="s">
        <v>1062</v>
      </c>
      <c r="AS2" s="376"/>
      <c r="AT2" s="376"/>
      <c r="AU2" s="376" t="s">
        <v>1087</v>
      </c>
      <c r="AV2" s="376"/>
      <c r="AW2" s="376"/>
      <c r="AX2" s="376" t="s">
        <v>1146</v>
      </c>
      <c r="AY2" s="376"/>
      <c r="AZ2" s="376"/>
      <c r="BA2" s="376" t="s">
        <v>1152</v>
      </c>
      <c r="BB2" s="376"/>
      <c r="BC2" s="376"/>
      <c r="BD2" s="376" t="s">
        <v>1166</v>
      </c>
      <c r="BE2" s="376"/>
      <c r="BF2" s="376"/>
      <c r="BG2" s="376" t="s">
        <v>1172</v>
      </c>
      <c r="BH2" s="376"/>
      <c r="BI2" s="376"/>
      <c r="BJ2" s="376" t="s">
        <v>1186</v>
      </c>
      <c r="BK2" s="376"/>
      <c r="BL2" s="376"/>
      <c r="BM2" s="376" t="s">
        <v>1206</v>
      </c>
      <c r="BN2" s="376"/>
      <c r="BO2" s="376"/>
      <c r="BP2" s="376" t="s">
        <v>1214</v>
      </c>
      <c r="BQ2" s="376"/>
      <c r="BR2" s="376"/>
    </row>
    <row r="3" spans="1:70" ht="30">
      <c r="A3" s="219" t="s">
        <v>956</v>
      </c>
      <c r="B3" s="333" t="s">
        <v>976</v>
      </c>
      <c r="C3" s="220" t="s">
        <v>977</v>
      </c>
      <c r="D3" s="221" t="s">
        <v>978</v>
      </c>
      <c r="E3" s="333" t="s">
        <v>976</v>
      </c>
      <c r="F3" s="220" t="s">
        <v>977</v>
      </c>
      <c r="G3" s="221" t="s">
        <v>978</v>
      </c>
      <c r="H3" s="333" t="s">
        <v>976</v>
      </c>
      <c r="I3" s="220" t="s">
        <v>977</v>
      </c>
      <c r="J3" s="221" t="s">
        <v>978</v>
      </c>
      <c r="K3" s="333" t="s">
        <v>976</v>
      </c>
      <c r="L3" s="220" t="s">
        <v>977</v>
      </c>
      <c r="M3" s="221" t="s">
        <v>978</v>
      </c>
      <c r="N3" s="333" t="s">
        <v>976</v>
      </c>
      <c r="O3" s="220" t="s">
        <v>977</v>
      </c>
      <c r="P3" s="221" t="s">
        <v>978</v>
      </c>
      <c r="Q3" s="333" t="s">
        <v>976</v>
      </c>
      <c r="R3" s="220" t="s">
        <v>977</v>
      </c>
      <c r="S3" s="221" t="s">
        <v>978</v>
      </c>
      <c r="T3" s="333" t="s">
        <v>976</v>
      </c>
      <c r="U3" s="220" t="s">
        <v>977</v>
      </c>
      <c r="V3" s="221" t="s">
        <v>978</v>
      </c>
      <c r="W3" s="333" t="s">
        <v>976</v>
      </c>
      <c r="X3" s="220" t="s">
        <v>977</v>
      </c>
      <c r="Y3" s="221" t="s">
        <v>978</v>
      </c>
      <c r="Z3" s="333" t="s">
        <v>976</v>
      </c>
      <c r="AA3" s="220" t="s">
        <v>977</v>
      </c>
      <c r="AB3" s="221" t="s">
        <v>978</v>
      </c>
      <c r="AC3" s="333" t="s">
        <v>976</v>
      </c>
      <c r="AD3" s="220" t="s">
        <v>977</v>
      </c>
      <c r="AE3" s="221" t="s">
        <v>978</v>
      </c>
      <c r="AF3" s="333" t="s">
        <v>976</v>
      </c>
      <c r="AG3" s="220" t="s">
        <v>977</v>
      </c>
      <c r="AH3" s="221" t="s">
        <v>978</v>
      </c>
      <c r="AI3" s="333" t="s">
        <v>976</v>
      </c>
      <c r="AJ3" s="220" t="s">
        <v>977</v>
      </c>
      <c r="AK3" s="221" t="s">
        <v>978</v>
      </c>
      <c r="AL3" s="333" t="s">
        <v>976</v>
      </c>
      <c r="AM3" s="220" t="s">
        <v>977</v>
      </c>
      <c r="AN3" s="221" t="s">
        <v>978</v>
      </c>
      <c r="AO3" s="333" t="s">
        <v>976</v>
      </c>
      <c r="AP3" s="220" t="s">
        <v>977</v>
      </c>
      <c r="AQ3" s="221" t="s">
        <v>978</v>
      </c>
      <c r="AR3" s="333" t="s">
        <v>976</v>
      </c>
      <c r="AS3" s="220" t="s">
        <v>977</v>
      </c>
      <c r="AT3" s="221" t="s">
        <v>978</v>
      </c>
      <c r="AU3" s="333" t="s">
        <v>976</v>
      </c>
      <c r="AV3" s="220" t="s">
        <v>977</v>
      </c>
      <c r="AW3" s="221" t="s">
        <v>978</v>
      </c>
      <c r="AX3" s="333" t="s">
        <v>976</v>
      </c>
      <c r="AY3" s="220" t="s">
        <v>977</v>
      </c>
      <c r="AZ3" s="221" t="s">
        <v>978</v>
      </c>
      <c r="BA3" s="343" t="s">
        <v>976</v>
      </c>
      <c r="BB3" s="220" t="s">
        <v>977</v>
      </c>
      <c r="BC3" s="221" t="s">
        <v>978</v>
      </c>
      <c r="BD3" s="347" t="s">
        <v>976</v>
      </c>
      <c r="BE3" s="220" t="s">
        <v>977</v>
      </c>
      <c r="BF3" s="221" t="s">
        <v>978</v>
      </c>
      <c r="BG3" s="353" t="s">
        <v>976</v>
      </c>
      <c r="BH3" s="220" t="s">
        <v>977</v>
      </c>
      <c r="BI3" s="221" t="s">
        <v>978</v>
      </c>
      <c r="BJ3" s="358" t="s">
        <v>976</v>
      </c>
      <c r="BK3" s="220" t="s">
        <v>977</v>
      </c>
      <c r="BL3" s="221" t="s">
        <v>978</v>
      </c>
      <c r="BM3" s="360" t="s">
        <v>976</v>
      </c>
      <c r="BN3" s="220" t="s">
        <v>977</v>
      </c>
      <c r="BO3" s="221" t="s">
        <v>978</v>
      </c>
      <c r="BP3" s="363" t="s">
        <v>976</v>
      </c>
      <c r="BQ3" s="220" t="s">
        <v>977</v>
      </c>
      <c r="BR3" s="221" t="s">
        <v>978</v>
      </c>
    </row>
    <row r="4" spans="1:70">
      <c r="A4" s="174" t="s">
        <v>957</v>
      </c>
      <c r="B4" s="278">
        <v>69806.399999999994</v>
      </c>
      <c r="C4" s="279">
        <v>4523</v>
      </c>
      <c r="D4" s="281">
        <v>6.480000000000001E-2</v>
      </c>
      <c r="E4" s="278">
        <v>70151.199999999997</v>
      </c>
      <c r="F4" s="279">
        <v>7112.5</v>
      </c>
      <c r="G4" s="281">
        <v>0.1014</v>
      </c>
      <c r="H4" s="278">
        <v>70212.7</v>
      </c>
      <c r="I4" s="279">
        <v>9105.4</v>
      </c>
      <c r="J4" s="281">
        <v>0.12970000000000001</v>
      </c>
      <c r="K4" s="278">
        <v>72149.3</v>
      </c>
      <c r="L4" s="279">
        <v>2921.4</v>
      </c>
      <c r="M4" s="281">
        <v>4.0500000000000001E-2</v>
      </c>
      <c r="N4" s="278">
        <v>73495.7</v>
      </c>
      <c r="O4" s="279">
        <v>4958.7</v>
      </c>
      <c r="P4" s="281">
        <v>6.7500000000000004E-2</v>
      </c>
      <c r="Q4" s="278">
        <v>74918.899999999994</v>
      </c>
      <c r="R4" s="279">
        <v>6722.6</v>
      </c>
      <c r="S4" s="281">
        <v>8.9700000000000002E-2</v>
      </c>
      <c r="T4" s="278">
        <v>76228.3</v>
      </c>
      <c r="U4" s="279">
        <v>8233.2000000000007</v>
      </c>
      <c r="V4" s="281">
        <v>0.10800000000000001</v>
      </c>
      <c r="W4" s="278">
        <v>82820.600000000006</v>
      </c>
      <c r="X4" s="279">
        <v>1939.9</v>
      </c>
      <c r="Y4" s="281">
        <v>2.3399999999999997E-2</v>
      </c>
      <c r="Z4" s="278">
        <v>84447.1</v>
      </c>
      <c r="AA4" s="279">
        <v>3231.6</v>
      </c>
      <c r="AB4" s="281">
        <v>3.8300000000000001E-2</v>
      </c>
      <c r="AC4" s="278">
        <v>85791.5</v>
      </c>
      <c r="AD4" s="279">
        <v>5678.4</v>
      </c>
      <c r="AE4" s="281">
        <v>6.6199999999999995E-2</v>
      </c>
      <c r="AF4" s="278">
        <v>87482.6</v>
      </c>
      <c r="AG4" s="279">
        <v>8212.2000000000007</v>
      </c>
      <c r="AH4" s="281">
        <v>9.3900000000000011E-2</v>
      </c>
      <c r="AI4" s="278">
        <v>91619.4</v>
      </c>
      <c r="AJ4" s="279">
        <v>2326.1</v>
      </c>
      <c r="AK4" s="281">
        <v>2.5399999999999999E-2</v>
      </c>
      <c r="AL4" s="278">
        <v>93483.8</v>
      </c>
      <c r="AM4" s="279">
        <v>5713.7</v>
      </c>
      <c r="AN4" s="281">
        <v>6.1100000000000002E-2</v>
      </c>
      <c r="AO4" s="282">
        <v>95204.800000000003</v>
      </c>
      <c r="AP4" s="283">
        <v>9360.1</v>
      </c>
      <c r="AQ4" s="284">
        <v>9.8299999999999998E-2</v>
      </c>
      <c r="AR4" s="282">
        <v>96298.8</v>
      </c>
      <c r="AS4" s="283">
        <v>12992.5</v>
      </c>
      <c r="AT4" s="338">
        <v>0.13489999999999999</v>
      </c>
      <c r="AU4" s="282">
        <v>98189.1</v>
      </c>
      <c r="AV4" s="283">
        <v>3681.9</v>
      </c>
      <c r="AW4" s="338">
        <v>3.7499999999999999E-2</v>
      </c>
      <c r="AX4" s="282">
        <v>99660.3</v>
      </c>
      <c r="AY4" s="283">
        <v>7449.4</v>
      </c>
      <c r="AZ4" s="334">
        <v>7.4700000000000003E-2</v>
      </c>
      <c r="BA4" s="282">
        <v>101666.5</v>
      </c>
      <c r="BB4" s="283">
        <v>11584.7</v>
      </c>
      <c r="BC4" s="334">
        <v>0.1139</v>
      </c>
      <c r="BD4" s="282">
        <v>103429.5</v>
      </c>
      <c r="BE4" s="283">
        <v>15734.1</v>
      </c>
      <c r="BF4" s="334">
        <v>0.15210000000000001</v>
      </c>
      <c r="BG4" s="282">
        <v>112694</v>
      </c>
      <c r="BH4" s="283">
        <v>3947.9</v>
      </c>
      <c r="BI4" s="334">
        <v>3.5000000000000003E-2</v>
      </c>
      <c r="BJ4" s="282">
        <v>115507.3</v>
      </c>
      <c r="BK4" s="283">
        <v>8248</v>
      </c>
      <c r="BL4" s="334">
        <v>7.1400000000000005E-2</v>
      </c>
      <c r="BM4" s="282">
        <v>118386.2</v>
      </c>
      <c r="BN4" s="283">
        <v>12359.7</v>
      </c>
      <c r="BO4" s="334">
        <v>0.10440000000000001</v>
      </c>
      <c r="BP4" s="282">
        <v>121005.9</v>
      </c>
      <c r="BQ4" s="283">
        <v>17272</v>
      </c>
      <c r="BR4" s="334">
        <v>0.14269999999999999</v>
      </c>
    </row>
    <row r="5" spans="1:70">
      <c r="A5" s="171" t="s">
        <v>958</v>
      </c>
      <c r="B5" s="285">
        <v>31481</v>
      </c>
      <c r="C5" s="286">
        <v>3398.6</v>
      </c>
      <c r="D5" s="288">
        <v>0.10800000000000001</v>
      </c>
      <c r="E5" s="285">
        <v>31488.400000000001</v>
      </c>
      <c r="F5" s="286">
        <v>5216.6000000000004</v>
      </c>
      <c r="G5" s="288">
        <v>0.16570000000000001</v>
      </c>
      <c r="H5" s="285">
        <v>31627.5</v>
      </c>
      <c r="I5" s="286">
        <v>6818</v>
      </c>
      <c r="J5" s="288">
        <v>0.21559999999999999</v>
      </c>
      <c r="K5" s="285">
        <v>32850.199999999997</v>
      </c>
      <c r="L5" s="286">
        <v>1771</v>
      </c>
      <c r="M5" s="288">
        <v>5.3899999999999997E-2</v>
      </c>
      <c r="N5" s="285">
        <v>32890.199999999997</v>
      </c>
      <c r="O5" s="286">
        <v>3313.4</v>
      </c>
      <c r="P5" s="288">
        <v>0.1007</v>
      </c>
      <c r="Q5" s="285">
        <v>32927.9</v>
      </c>
      <c r="R5" s="286">
        <v>4810.3999999999996</v>
      </c>
      <c r="S5" s="288">
        <v>0.14610000000000001</v>
      </c>
      <c r="T5" s="285">
        <v>33186</v>
      </c>
      <c r="U5" s="286">
        <v>6311.3</v>
      </c>
      <c r="V5" s="288">
        <v>0.19020000000000001</v>
      </c>
      <c r="W5" s="285">
        <v>34242.800000000003</v>
      </c>
      <c r="X5" s="286">
        <v>1391.3</v>
      </c>
      <c r="Y5" s="288">
        <v>4.0599999999999997E-2</v>
      </c>
      <c r="Z5" s="285">
        <v>34089.699999999997</v>
      </c>
      <c r="AA5" s="289">
        <v>2754.7</v>
      </c>
      <c r="AB5" s="288">
        <v>8.0799999999999997E-2</v>
      </c>
      <c r="AC5" s="285">
        <v>34224</v>
      </c>
      <c r="AD5" s="289">
        <v>4251.8</v>
      </c>
      <c r="AE5" s="288">
        <v>0.1242</v>
      </c>
      <c r="AF5" s="285">
        <v>34901.199999999997</v>
      </c>
      <c r="AG5" s="286">
        <v>5808.2</v>
      </c>
      <c r="AH5" s="288">
        <v>0.16639999999999999</v>
      </c>
      <c r="AI5" s="285">
        <v>38498.300000000003</v>
      </c>
      <c r="AJ5" s="286">
        <v>1582.7</v>
      </c>
      <c r="AK5" s="288">
        <v>4.1100000000000005E-2</v>
      </c>
      <c r="AL5" s="285">
        <v>39506.400000000001</v>
      </c>
      <c r="AM5" s="286">
        <v>3457.1</v>
      </c>
      <c r="AN5" s="288">
        <v>8.7499999999999994E-2</v>
      </c>
      <c r="AO5" s="290">
        <v>40541.199999999997</v>
      </c>
      <c r="AP5" s="286">
        <v>5388.3</v>
      </c>
      <c r="AQ5" s="291">
        <v>0.13289999999999999</v>
      </c>
      <c r="AR5" s="290">
        <v>41657.300000000003</v>
      </c>
      <c r="AS5" s="286">
        <v>7381.3</v>
      </c>
      <c r="AT5" s="288">
        <v>0.1772</v>
      </c>
      <c r="AU5" s="290">
        <v>46089</v>
      </c>
      <c r="AV5" s="286">
        <v>2070.9</v>
      </c>
      <c r="AW5" s="288">
        <v>4.4900000000000002E-2</v>
      </c>
      <c r="AX5" s="290">
        <v>46740.800000000003</v>
      </c>
      <c r="AY5" s="286">
        <v>4303.1000000000004</v>
      </c>
      <c r="AZ5" s="335">
        <v>9.2100000000000001E-2</v>
      </c>
      <c r="BA5" s="290">
        <v>47093.5</v>
      </c>
      <c r="BB5" s="286">
        <v>6613.5</v>
      </c>
      <c r="BC5" s="335">
        <v>0.1404</v>
      </c>
      <c r="BD5" s="290">
        <v>47644.7</v>
      </c>
      <c r="BE5" s="286">
        <v>8949.7999999999993</v>
      </c>
      <c r="BF5" s="335">
        <v>0.18779999999999999</v>
      </c>
      <c r="BG5" s="290">
        <v>49796.7</v>
      </c>
      <c r="BH5" s="286">
        <v>2324</v>
      </c>
      <c r="BI5" s="335">
        <v>4.6699999999999998E-2</v>
      </c>
      <c r="BJ5" s="290">
        <v>49930.3</v>
      </c>
      <c r="BK5" s="286">
        <v>4791.3999999999996</v>
      </c>
      <c r="BL5" s="335">
        <v>9.6000000000000002E-2</v>
      </c>
      <c r="BM5" s="290">
        <v>50665.1</v>
      </c>
      <c r="BN5" s="286">
        <v>7087.2</v>
      </c>
      <c r="BO5" s="335">
        <v>0.1399</v>
      </c>
      <c r="BP5" s="290">
        <v>51921</v>
      </c>
      <c r="BQ5" s="286">
        <v>9882.9</v>
      </c>
      <c r="BR5" s="335">
        <v>0.1903</v>
      </c>
    </row>
    <row r="6" spans="1:70">
      <c r="A6" s="203" t="s">
        <v>966</v>
      </c>
      <c r="B6" s="285">
        <v>25085.5</v>
      </c>
      <c r="C6" s="286">
        <v>682.1</v>
      </c>
      <c r="D6" s="288">
        <v>2.7199999999999998E-2</v>
      </c>
      <c r="E6" s="285">
        <v>25521.7</v>
      </c>
      <c r="F6" s="286">
        <v>1092.5</v>
      </c>
      <c r="G6" s="288">
        <v>4.2799999999999998E-2</v>
      </c>
      <c r="H6" s="285">
        <v>25443.9</v>
      </c>
      <c r="I6" s="286">
        <v>1422.7</v>
      </c>
      <c r="J6" s="288">
        <v>5.5899999999999998E-2</v>
      </c>
      <c r="K6" s="285">
        <v>27078.27</v>
      </c>
      <c r="L6" s="286">
        <v>261.7296657</v>
      </c>
      <c r="M6" s="339">
        <v>9.6656705784145466E-3</v>
      </c>
      <c r="N6" s="285">
        <v>29748.400000000001</v>
      </c>
      <c r="O6" s="286">
        <v>510.8</v>
      </c>
      <c r="P6" s="288">
        <v>1.72E-2</v>
      </c>
      <c r="Q6" s="285">
        <v>31597.599999999999</v>
      </c>
      <c r="R6" s="286">
        <v>657.9</v>
      </c>
      <c r="S6" s="288">
        <v>2.0799999999999999E-2</v>
      </c>
      <c r="T6" s="285">
        <v>32854.9</v>
      </c>
      <c r="U6" s="286">
        <v>836</v>
      </c>
      <c r="V6" s="288">
        <v>2.5399999999999999E-2</v>
      </c>
      <c r="W6" s="285">
        <v>39048.9</v>
      </c>
      <c r="X6" s="286">
        <v>204</v>
      </c>
      <c r="Y6" s="288">
        <v>5.1999999999999998E-3</v>
      </c>
      <c r="Z6" s="285">
        <v>40886.699999999997</v>
      </c>
      <c r="AA6" s="289">
        <v>548.20000000000005</v>
      </c>
      <c r="AB6" s="288">
        <v>1.34E-2</v>
      </c>
      <c r="AC6" s="285">
        <v>42061.5</v>
      </c>
      <c r="AD6" s="286">
        <v>1113.0999999999999</v>
      </c>
      <c r="AE6" s="288">
        <v>2.6499999999999999E-2</v>
      </c>
      <c r="AF6" s="285">
        <v>42795.3</v>
      </c>
      <c r="AG6" s="286">
        <v>1941</v>
      </c>
      <c r="AH6" s="288">
        <v>4.5400000000000003E-2</v>
      </c>
      <c r="AI6" s="285">
        <v>42578.1</v>
      </c>
      <c r="AJ6" s="286">
        <v>1072.5</v>
      </c>
      <c r="AK6" s="288">
        <v>2.52E-2</v>
      </c>
      <c r="AL6" s="285">
        <v>43443.7</v>
      </c>
      <c r="AM6" s="286">
        <v>2329.6</v>
      </c>
      <c r="AN6" s="288">
        <v>5.3600000000000002E-2</v>
      </c>
      <c r="AO6" s="290">
        <v>43974.5</v>
      </c>
      <c r="AP6" s="286">
        <v>3845.3</v>
      </c>
      <c r="AQ6" s="291">
        <v>8.7400000000000005E-2</v>
      </c>
      <c r="AR6" s="290">
        <v>43872.1</v>
      </c>
      <c r="AS6" s="286">
        <v>5182</v>
      </c>
      <c r="AT6" s="288">
        <v>0.1181</v>
      </c>
      <c r="AU6" s="290">
        <v>41866.5</v>
      </c>
      <c r="AV6" s="286">
        <v>1363.1</v>
      </c>
      <c r="AW6" s="288">
        <v>3.2599999999999997E-2</v>
      </c>
      <c r="AX6" s="290">
        <v>42635.8</v>
      </c>
      <c r="AY6" s="286">
        <v>2768.3</v>
      </c>
      <c r="AZ6" s="335">
        <v>6.4899999999999999E-2</v>
      </c>
      <c r="BA6" s="290">
        <v>44199.6</v>
      </c>
      <c r="BB6" s="286">
        <v>4245.6000000000004</v>
      </c>
      <c r="BC6" s="335">
        <v>9.6100000000000005E-2</v>
      </c>
      <c r="BD6" s="290">
        <v>45205.4</v>
      </c>
      <c r="BE6" s="286">
        <v>5602.7</v>
      </c>
      <c r="BF6" s="335">
        <v>0.1239</v>
      </c>
      <c r="BG6" s="290">
        <v>50898.9</v>
      </c>
      <c r="BH6" s="286">
        <v>1298.2</v>
      </c>
      <c r="BI6" s="335">
        <v>2.5499999999999998E-2</v>
      </c>
      <c r="BJ6" s="290">
        <v>53864.4</v>
      </c>
      <c r="BK6" s="286">
        <v>2667.9</v>
      </c>
      <c r="BL6" s="335">
        <v>4.9500000000000002E-2</v>
      </c>
      <c r="BM6" s="290">
        <v>56100.1</v>
      </c>
      <c r="BN6" s="286">
        <v>4211.2</v>
      </c>
      <c r="BO6" s="335">
        <v>7.51E-2</v>
      </c>
      <c r="BP6" s="290">
        <v>57337.8</v>
      </c>
      <c r="BQ6" s="286">
        <v>5796.2</v>
      </c>
      <c r="BR6" s="335">
        <v>0.1011</v>
      </c>
    </row>
    <row r="7" spans="1:70">
      <c r="A7" s="167" t="s">
        <v>386</v>
      </c>
      <c r="B7" s="285">
        <v>16.600000000000001</v>
      </c>
      <c r="C7" s="286">
        <v>56.6</v>
      </c>
      <c r="D7" s="288">
        <v>3.3992</v>
      </c>
      <c r="E7" s="285">
        <v>61.7</v>
      </c>
      <c r="F7" s="286">
        <v>228.2</v>
      </c>
      <c r="G7" s="288">
        <v>3.7006000000000001</v>
      </c>
      <c r="H7" s="285">
        <v>81.7</v>
      </c>
      <c r="I7" s="286">
        <v>132.1</v>
      </c>
      <c r="J7" s="288">
        <v>1.6160000000000001</v>
      </c>
      <c r="K7" s="285">
        <v>431</v>
      </c>
      <c r="L7" s="286">
        <v>758.14964889999999</v>
      </c>
      <c r="M7" s="288">
        <v>1.755071279180568</v>
      </c>
      <c r="N7" s="285">
        <v>675.3</v>
      </c>
      <c r="O7" s="286">
        <v>938</v>
      </c>
      <c r="P7" s="288">
        <v>1.3891999999999998</v>
      </c>
      <c r="Q7" s="285">
        <v>766</v>
      </c>
      <c r="R7" s="286">
        <v>1003.7</v>
      </c>
      <c r="S7" s="288">
        <v>1.3104</v>
      </c>
      <c r="T7" s="285">
        <v>814.7</v>
      </c>
      <c r="U7" s="286">
        <v>782.8</v>
      </c>
      <c r="V7" s="288">
        <v>0.96090000000000009</v>
      </c>
      <c r="W7" s="285">
        <v>964.9</v>
      </c>
      <c r="X7" s="286">
        <v>291</v>
      </c>
      <c r="Y7" s="288">
        <v>0.30159999999999998</v>
      </c>
      <c r="Z7" s="285">
        <v>886.7</v>
      </c>
      <c r="AA7" s="289">
        <v>-197.9</v>
      </c>
      <c r="AB7" s="288">
        <v>-0.22309999999999999</v>
      </c>
      <c r="AC7" s="285">
        <v>841.6</v>
      </c>
      <c r="AD7" s="286">
        <v>80.3</v>
      </c>
      <c r="AE7" s="288">
        <v>9.5399999999999985E-2</v>
      </c>
      <c r="AF7" s="285">
        <v>852</v>
      </c>
      <c r="AG7" s="286">
        <v>63</v>
      </c>
      <c r="AH7" s="288">
        <v>7.3899999999999993E-2</v>
      </c>
      <c r="AI7" s="285">
        <v>210.5</v>
      </c>
      <c r="AJ7" s="286">
        <v>-557.5</v>
      </c>
      <c r="AK7" s="288">
        <v>-2.6486000000000001</v>
      </c>
      <c r="AL7" s="285">
        <v>120.3</v>
      </c>
      <c r="AM7" s="286">
        <v>-578.29999999999995</v>
      </c>
      <c r="AN7" s="288">
        <v>-4.8082000000000003</v>
      </c>
      <c r="AO7" s="290">
        <v>84.2</v>
      </c>
      <c r="AP7" s="286">
        <v>-705.9</v>
      </c>
      <c r="AQ7" s="291">
        <v>-8.3846000000000007</v>
      </c>
      <c r="AR7" s="290">
        <v>64.8</v>
      </c>
      <c r="AS7" s="286">
        <v>-725.2</v>
      </c>
      <c r="AT7" s="288">
        <v>-11.198399999999999</v>
      </c>
      <c r="AU7" s="290">
        <v>-621.4</v>
      </c>
      <c r="AV7" s="286">
        <v>-76.8</v>
      </c>
      <c r="AW7" s="288">
        <v>0.1236</v>
      </c>
      <c r="AX7" s="290">
        <v>-644.29999999999995</v>
      </c>
      <c r="AY7" s="286">
        <v>-267</v>
      </c>
      <c r="AZ7" s="335">
        <v>0.41439999999999999</v>
      </c>
      <c r="BA7" s="290">
        <v>-648.29999999999995</v>
      </c>
      <c r="BB7" s="286">
        <v>-255.8</v>
      </c>
      <c r="BC7" s="335">
        <v>0.39450000000000002</v>
      </c>
      <c r="BD7" s="290">
        <v>-566.70000000000005</v>
      </c>
      <c r="BE7" s="286">
        <v>-113.4</v>
      </c>
      <c r="BF7" s="335">
        <v>0.2001</v>
      </c>
      <c r="BG7" s="290">
        <v>-10.3</v>
      </c>
      <c r="BH7" s="286">
        <v>28.9</v>
      </c>
      <c r="BI7" s="335">
        <v>-2.8100999999999998</v>
      </c>
      <c r="BJ7" s="290">
        <v>23.9</v>
      </c>
      <c r="BK7" s="286">
        <v>205.8</v>
      </c>
      <c r="BL7" s="335">
        <v>8.6216000000000008</v>
      </c>
      <c r="BM7" s="290">
        <v>68</v>
      </c>
      <c r="BN7" s="286">
        <v>180.6</v>
      </c>
      <c r="BO7" s="335">
        <v>2.6547999999999998</v>
      </c>
      <c r="BP7" s="290">
        <v>114.7</v>
      </c>
      <c r="BQ7" s="286">
        <v>396.1</v>
      </c>
      <c r="BR7" s="335">
        <v>3.4544000000000001</v>
      </c>
    </row>
    <row r="8" spans="1:70">
      <c r="A8" s="171" t="s">
        <v>961</v>
      </c>
      <c r="B8" s="285">
        <v>12190.9</v>
      </c>
      <c r="C8" s="286">
        <v>356.1</v>
      </c>
      <c r="D8" s="288">
        <v>2.92E-2</v>
      </c>
      <c r="E8" s="285">
        <v>12039.6</v>
      </c>
      <c r="F8" s="286">
        <v>530.5</v>
      </c>
      <c r="G8" s="288">
        <v>4.41E-2</v>
      </c>
      <c r="H8" s="285">
        <v>12014.8</v>
      </c>
      <c r="I8" s="286">
        <v>672.9</v>
      </c>
      <c r="J8" s="288">
        <v>5.5999999999999994E-2</v>
      </c>
      <c r="K8" s="285">
        <v>10707</v>
      </c>
      <c r="L8" s="286">
        <v>115.4</v>
      </c>
      <c r="M8" s="288">
        <v>1.0800000000000001E-2</v>
      </c>
      <c r="N8" s="285">
        <v>9092.5</v>
      </c>
      <c r="O8" s="286">
        <v>165.9</v>
      </c>
      <c r="P8" s="288">
        <v>1.8200000000000001E-2</v>
      </c>
      <c r="Q8" s="285">
        <v>8530.5</v>
      </c>
      <c r="R8" s="286">
        <v>204.6</v>
      </c>
      <c r="S8" s="288">
        <v>2.4E-2</v>
      </c>
      <c r="T8" s="285">
        <v>8268.2999999999993</v>
      </c>
      <c r="U8" s="286">
        <v>241.8</v>
      </c>
      <c r="V8" s="293">
        <v>2.92E-2</v>
      </c>
      <c r="W8" s="285">
        <v>7421.9</v>
      </c>
      <c r="X8" s="286">
        <v>38.1</v>
      </c>
      <c r="Y8" s="288">
        <v>5.1000000000000004E-3</v>
      </c>
      <c r="Z8" s="285">
        <v>7434.2</v>
      </c>
      <c r="AA8" s="289">
        <v>95.7</v>
      </c>
      <c r="AB8" s="288">
        <v>1.29E-2</v>
      </c>
      <c r="AC8" s="285">
        <v>7506.9</v>
      </c>
      <c r="AD8" s="286">
        <v>186.8</v>
      </c>
      <c r="AE8" s="288">
        <v>2.4900000000000002E-2</v>
      </c>
      <c r="AF8" s="285">
        <v>7768.8</v>
      </c>
      <c r="AG8" s="286">
        <v>338.1</v>
      </c>
      <c r="AH8" s="288">
        <v>4.3499999999999997E-2</v>
      </c>
      <c r="AI8" s="285">
        <v>9128</v>
      </c>
      <c r="AJ8" s="286">
        <v>211.3</v>
      </c>
      <c r="AK8" s="288">
        <v>2.3199999999999998E-2</v>
      </c>
      <c r="AL8" s="285">
        <v>9199.7999999999993</v>
      </c>
      <c r="AM8" s="286">
        <v>468</v>
      </c>
      <c r="AN8" s="288">
        <v>5.0900000000000001E-2</v>
      </c>
      <c r="AO8" s="290">
        <v>9381.2999999999993</v>
      </c>
      <c r="AP8" s="286">
        <v>771.9</v>
      </c>
      <c r="AQ8" s="291">
        <v>8.2299999999999998E-2</v>
      </c>
      <c r="AR8" s="290">
        <v>9514.7999999999993</v>
      </c>
      <c r="AS8" s="286">
        <v>1075.5</v>
      </c>
      <c r="AT8" s="288">
        <v>0.113</v>
      </c>
      <c r="AU8" s="290">
        <v>9858.2999999999993</v>
      </c>
      <c r="AV8" s="286">
        <v>307.5</v>
      </c>
      <c r="AW8" s="288">
        <v>3.1199999999999999E-2</v>
      </c>
      <c r="AX8" s="290">
        <v>9923.1</v>
      </c>
      <c r="AY8" s="286">
        <v>609.4</v>
      </c>
      <c r="AZ8" s="335">
        <v>6.1400000000000003E-2</v>
      </c>
      <c r="BA8" s="290">
        <v>10008.5</v>
      </c>
      <c r="BB8" s="286">
        <v>926.4</v>
      </c>
      <c r="BC8" s="335">
        <v>9.2600000000000002E-2</v>
      </c>
      <c r="BD8" s="290">
        <v>10124.6</v>
      </c>
      <c r="BE8" s="286">
        <v>1223.5</v>
      </c>
      <c r="BF8" s="335">
        <v>0.1208</v>
      </c>
      <c r="BG8" s="290">
        <v>10979</v>
      </c>
      <c r="BH8" s="286">
        <v>281.2</v>
      </c>
      <c r="BI8" s="335">
        <v>2.5600000000000001E-2</v>
      </c>
      <c r="BJ8" s="290">
        <v>10674.2</v>
      </c>
      <c r="BK8" s="286">
        <v>553.6</v>
      </c>
      <c r="BL8" s="335">
        <v>5.1900000000000002E-2</v>
      </c>
      <c r="BM8" s="290">
        <v>10540.7</v>
      </c>
      <c r="BN8" s="286">
        <v>837.5</v>
      </c>
      <c r="BO8" s="335">
        <v>7.9500000000000001E-2</v>
      </c>
      <c r="BP8" s="290">
        <v>10618.7</v>
      </c>
      <c r="BQ8" s="286">
        <v>1138.5</v>
      </c>
      <c r="BR8" s="335">
        <v>0.1072</v>
      </c>
    </row>
    <row r="9" spans="1:70">
      <c r="A9" s="340" t="s">
        <v>441</v>
      </c>
      <c r="B9" s="285">
        <v>1032.4000000000001</v>
      </c>
      <c r="C9" s="286">
        <v>29.7</v>
      </c>
      <c r="D9" s="288">
        <v>2.8799999999999999E-2</v>
      </c>
      <c r="E9" s="285">
        <v>1039.8</v>
      </c>
      <c r="F9" s="286">
        <v>44.6</v>
      </c>
      <c r="G9" s="288">
        <v>4.2900000000000001E-2</v>
      </c>
      <c r="H9" s="285">
        <v>1044.7</v>
      </c>
      <c r="I9" s="286">
        <v>59.7</v>
      </c>
      <c r="J9" s="288">
        <v>5.7099999999999998E-2</v>
      </c>
      <c r="K9" s="285">
        <v>1081.9000000000001</v>
      </c>
      <c r="L9" s="286">
        <v>15.2</v>
      </c>
      <c r="M9" s="288">
        <v>1.3999999999999999E-2</v>
      </c>
      <c r="N9" s="285">
        <v>1089.4000000000001</v>
      </c>
      <c r="O9" s="286">
        <v>30.6</v>
      </c>
      <c r="P9" s="288">
        <v>2.81E-2</v>
      </c>
      <c r="Q9" s="285">
        <v>1096.9000000000001</v>
      </c>
      <c r="R9" s="286">
        <v>45.9</v>
      </c>
      <c r="S9" s="288">
        <v>4.1799999999999997E-2</v>
      </c>
      <c r="T9" s="285">
        <v>1104.4000000000001</v>
      </c>
      <c r="U9" s="286">
        <v>61.4</v>
      </c>
      <c r="V9" s="288">
        <v>5.5600000000000004E-2</v>
      </c>
      <c r="W9" s="285">
        <v>1142.2</v>
      </c>
      <c r="X9" s="286">
        <v>15.5</v>
      </c>
      <c r="Y9" s="288">
        <v>1.3599999999999999E-2</v>
      </c>
      <c r="Z9" s="285">
        <v>1149.9000000000001</v>
      </c>
      <c r="AA9" s="289">
        <v>31</v>
      </c>
      <c r="AB9" s="288">
        <v>2.69E-2</v>
      </c>
      <c r="AC9" s="285">
        <v>1157.5</v>
      </c>
      <c r="AD9" s="286">
        <v>46.4</v>
      </c>
      <c r="AE9" s="288">
        <v>4.0099999999999997E-2</v>
      </c>
      <c r="AF9" s="285">
        <v>1165.2</v>
      </c>
      <c r="AG9" s="286">
        <v>62</v>
      </c>
      <c r="AH9" s="288">
        <v>5.3200000000000004E-2</v>
      </c>
      <c r="AI9" s="285">
        <v>1204.5</v>
      </c>
      <c r="AJ9" s="286">
        <v>17.100000000000001</v>
      </c>
      <c r="AK9" s="288">
        <v>1.4199999999999999E-2</v>
      </c>
      <c r="AL9" s="285">
        <v>1213.5999999999999</v>
      </c>
      <c r="AM9" s="286">
        <v>37.299999999999997</v>
      </c>
      <c r="AN9" s="288">
        <v>3.0800000000000001E-2</v>
      </c>
      <c r="AO9" s="290">
        <v>1223.5999999999999</v>
      </c>
      <c r="AP9" s="286">
        <v>60.4</v>
      </c>
      <c r="AQ9" s="291">
        <v>4.9399999999999999E-2</v>
      </c>
      <c r="AR9" s="290">
        <v>1190</v>
      </c>
      <c r="AS9" s="286">
        <v>78.900000000000006</v>
      </c>
      <c r="AT9" s="288">
        <v>6.6299999999999998E-2</v>
      </c>
      <c r="AU9" s="290">
        <v>996.6</v>
      </c>
      <c r="AV9" s="286">
        <v>17.3</v>
      </c>
      <c r="AW9" s="288">
        <v>1.7399999999999999E-2</v>
      </c>
      <c r="AX9" s="290">
        <v>1004.9</v>
      </c>
      <c r="AY9" s="286">
        <v>35.6</v>
      </c>
      <c r="AZ9" s="335">
        <v>3.5400000000000001E-2</v>
      </c>
      <c r="BA9" s="290">
        <v>1013.3</v>
      </c>
      <c r="BB9" s="286">
        <v>54.9</v>
      </c>
      <c r="BC9" s="335">
        <v>5.4199999999999998E-2</v>
      </c>
      <c r="BD9" s="290">
        <v>1021.5</v>
      </c>
      <c r="BE9" s="286">
        <v>71.5</v>
      </c>
      <c r="BF9" s="335">
        <v>7.0000000000000007E-2</v>
      </c>
      <c r="BG9" s="290">
        <v>1029.7</v>
      </c>
      <c r="BH9" s="286">
        <v>15.5</v>
      </c>
      <c r="BI9" s="335">
        <v>1.5100000000000001E-2</v>
      </c>
      <c r="BJ9" s="290">
        <v>1014.6</v>
      </c>
      <c r="BK9" s="286">
        <v>29.3</v>
      </c>
      <c r="BL9" s="335">
        <v>2.8899999999999999E-2</v>
      </c>
      <c r="BM9" s="290">
        <v>1012.3</v>
      </c>
      <c r="BN9" s="286">
        <v>43.2</v>
      </c>
      <c r="BO9" s="335">
        <v>4.2700000000000002E-2</v>
      </c>
      <c r="BP9" s="290">
        <v>1013.7</v>
      </c>
      <c r="BQ9" s="286">
        <v>58.2</v>
      </c>
      <c r="BR9" s="335">
        <v>5.74E-2</v>
      </c>
    </row>
    <row r="10" spans="1:70">
      <c r="A10" s="174" t="s">
        <v>962</v>
      </c>
      <c r="B10" s="294">
        <v>8623.5</v>
      </c>
      <c r="C10" s="289" t="s">
        <v>313</v>
      </c>
      <c r="D10" s="296" t="s">
        <v>313</v>
      </c>
      <c r="E10" s="294">
        <v>8791.2000000000007</v>
      </c>
      <c r="F10" s="289" t="s">
        <v>313</v>
      </c>
      <c r="G10" s="296" t="s">
        <v>313</v>
      </c>
      <c r="H10" s="294">
        <v>9059</v>
      </c>
      <c r="I10" s="289" t="s">
        <v>313</v>
      </c>
      <c r="J10" s="296" t="s">
        <v>313</v>
      </c>
      <c r="K10" s="294">
        <v>10285.1</v>
      </c>
      <c r="L10" s="289" t="s">
        <v>313</v>
      </c>
      <c r="M10" s="296" t="s">
        <v>313</v>
      </c>
      <c r="N10" s="294">
        <v>10306.700000000001</v>
      </c>
      <c r="O10" s="289" t="s">
        <v>313</v>
      </c>
      <c r="P10" s="296" t="s">
        <v>313</v>
      </c>
      <c r="Q10" s="294">
        <v>10411.299999999999</v>
      </c>
      <c r="R10" s="289" t="s">
        <v>313</v>
      </c>
      <c r="S10" s="296" t="s">
        <v>313</v>
      </c>
      <c r="T10" s="294">
        <v>10642.8</v>
      </c>
      <c r="U10" s="289" t="s">
        <v>313</v>
      </c>
      <c r="V10" s="297" t="s">
        <v>313</v>
      </c>
      <c r="W10" s="294">
        <v>11542.6</v>
      </c>
      <c r="X10" s="289" t="s">
        <v>313</v>
      </c>
      <c r="Y10" s="296" t="s">
        <v>313</v>
      </c>
      <c r="Z10" s="294">
        <v>11460.5</v>
      </c>
      <c r="AA10" s="289" t="s">
        <v>313</v>
      </c>
      <c r="AB10" s="296" t="s">
        <v>313</v>
      </c>
      <c r="AC10" s="294">
        <v>11549.3</v>
      </c>
      <c r="AD10" s="289" t="s">
        <v>313</v>
      </c>
      <c r="AE10" s="296" t="s">
        <v>313</v>
      </c>
      <c r="AF10" s="294">
        <v>11627.4</v>
      </c>
      <c r="AG10" s="289" t="s">
        <v>313</v>
      </c>
      <c r="AH10" s="296" t="s">
        <v>313</v>
      </c>
      <c r="AI10" s="294">
        <v>12706.9</v>
      </c>
      <c r="AJ10" s="289" t="s">
        <v>313</v>
      </c>
      <c r="AK10" s="296" t="s">
        <v>313</v>
      </c>
      <c r="AL10" s="294">
        <v>12522.9</v>
      </c>
      <c r="AM10" s="289" t="s">
        <v>313</v>
      </c>
      <c r="AN10" s="296" t="s">
        <v>313</v>
      </c>
      <c r="AO10" s="298">
        <v>12619.4</v>
      </c>
      <c r="AP10" s="289" t="s">
        <v>313</v>
      </c>
      <c r="AQ10" s="299" t="s">
        <v>313</v>
      </c>
      <c r="AR10" s="298">
        <v>13620.7</v>
      </c>
      <c r="AS10" s="289"/>
      <c r="AT10" s="296"/>
      <c r="AU10" s="298">
        <v>13939.7</v>
      </c>
      <c r="AV10" s="286" t="s">
        <v>313</v>
      </c>
      <c r="AW10" s="288" t="s">
        <v>313</v>
      </c>
      <c r="AX10" s="290">
        <v>14077.3</v>
      </c>
      <c r="AY10" s="286" t="s">
        <v>313</v>
      </c>
      <c r="AZ10" s="335" t="s">
        <v>313</v>
      </c>
      <c r="BA10" s="298">
        <v>14237.5</v>
      </c>
      <c r="BB10" s="229">
        <v>0</v>
      </c>
      <c r="BC10" s="243">
        <v>0</v>
      </c>
      <c r="BD10" s="298">
        <v>14307</v>
      </c>
      <c r="BE10" s="229">
        <v>0</v>
      </c>
      <c r="BF10" s="243">
        <v>0</v>
      </c>
      <c r="BG10" s="298">
        <v>14580.9</v>
      </c>
      <c r="BH10" s="229" t="s">
        <v>313</v>
      </c>
      <c r="BI10" s="243" t="s">
        <v>313</v>
      </c>
      <c r="BJ10" s="298">
        <v>14861.4</v>
      </c>
      <c r="BK10" s="229"/>
      <c r="BL10" s="243"/>
      <c r="BM10" s="298">
        <v>15183.3</v>
      </c>
      <c r="BN10" s="229">
        <v>0</v>
      </c>
      <c r="BO10" s="243"/>
      <c r="BP10" s="298">
        <v>15458.7</v>
      </c>
      <c r="BQ10" s="229">
        <v>0</v>
      </c>
      <c r="BR10" s="243">
        <v>0</v>
      </c>
    </row>
    <row r="11" spans="1:70">
      <c r="A11" s="204" t="s">
        <v>963</v>
      </c>
      <c r="B11" s="294">
        <v>78429.899999999994</v>
      </c>
      <c r="C11" s="289">
        <v>4523</v>
      </c>
      <c r="D11" s="296">
        <v>5.7699999999999994E-2</v>
      </c>
      <c r="E11" s="294">
        <v>78942.399999999994</v>
      </c>
      <c r="F11" s="289">
        <v>7112.5</v>
      </c>
      <c r="G11" s="296">
        <v>9.01E-2</v>
      </c>
      <c r="H11" s="294">
        <v>79271.7</v>
      </c>
      <c r="I11" s="289">
        <v>9105.4</v>
      </c>
      <c r="J11" s="296">
        <v>0.1149</v>
      </c>
      <c r="K11" s="294">
        <v>82434.399999999994</v>
      </c>
      <c r="L11" s="289">
        <v>2921.4</v>
      </c>
      <c r="M11" s="296">
        <v>3.5400000000000001E-2</v>
      </c>
      <c r="N11" s="294">
        <v>83802.399999999994</v>
      </c>
      <c r="O11" s="289">
        <v>4958.7</v>
      </c>
      <c r="P11" s="296">
        <v>5.9200000000000003E-2</v>
      </c>
      <c r="Q11" s="294">
        <v>85330.2</v>
      </c>
      <c r="R11" s="289">
        <v>6722.6</v>
      </c>
      <c r="S11" s="296">
        <v>7.8799999999999995E-2</v>
      </c>
      <c r="T11" s="294">
        <v>86871.2</v>
      </c>
      <c r="U11" s="289">
        <v>8233.2000000000007</v>
      </c>
      <c r="V11" s="296">
        <v>9.4800000000000009E-2</v>
      </c>
      <c r="W11" s="294">
        <v>94363.3</v>
      </c>
      <c r="X11" s="289">
        <v>1939.9</v>
      </c>
      <c r="Y11" s="296">
        <v>2.06E-2</v>
      </c>
      <c r="Z11" s="294">
        <v>95907.6</v>
      </c>
      <c r="AA11" s="289">
        <v>3231.6</v>
      </c>
      <c r="AB11" s="296">
        <v>3.3700000000000001E-2</v>
      </c>
      <c r="AC11" s="294">
        <v>97340.800000000003</v>
      </c>
      <c r="AD11" s="289">
        <v>5678.4</v>
      </c>
      <c r="AE11" s="296">
        <v>5.8299999999999998E-2</v>
      </c>
      <c r="AF11" s="294">
        <v>99110</v>
      </c>
      <c r="AG11" s="289">
        <v>8212.2000000000007</v>
      </c>
      <c r="AH11" s="296">
        <v>8.2899999999999988E-2</v>
      </c>
      <c r="AI11" s="294">
        <v>104326.3</v>
      </c>
      <c r="AJ11" s="289">
        <v>2326.1</v>
      </c>
      <c r="AK11" s="296">
        <v>2.23E-2</v>
      </c>
      <c r="AL11" s="300">
        <v>106006.7</v>
      </c>
      <c r="AM11" s="301">
        <v>5713.7</v>
      </c>
      <c r="AN11" s="302">
        <v>5.3899999999999997E-2</v>
      </c>
      <c r="AO11" s="303">
        <v>107824.3</v>
      </c>
      <c r="AP11" s="304">
        <v>9360.1</v>
      </c>
      <c r="AQ11" s="305">
        <v>8.6800000000000002E-2</v>
      </c>
      <c r="AR11" s="303">
        <v>109919.5</v>
      </c>
      <c r="AS11" s="304">
        <v>12992.5</v>
      </c>
      <c r="AT11" s="341">
        <v>0.1182</v>
      </c>
      <c r="AU11" s="298">
        <v>112128.8</v>
      </c>
      <c r="AV11" s="289">
        <v>3681.9</v>
      </c>
      <c r="AW11" s="296">
        <v>3.2800000000000003E-2</v>
      </c>
      <c r="AX11" s="303">
        <v>113737.60000000001</v>
      </c>
      <c r="AY11" s="304">
        <v>7449.4</v>
      </c>
      <c r="AZ11" s="336">
        <v>6.5500000000000003E-2</v>
      </c>
      <c r="BA11" s="303">
        <v>115904.1</v>
      </c>
      <c r="BB11" s="304">
        <v>11584.7</v>
      </c>
      <c r="BC11" s="336">
        <v>0.1</v>
      </c>
      <c r="BD11" s="303">
        <v>117736.5</v>
      </c>
      <c r="BE11" s="304">
        <v>15734.1</v>
      </c>
      <c r="BF11" s="336">
        <v>0.1336</v>
      </c>
      <c r="BG11" s="303">
        <v>127274.9</v>
      </c>
      <c r="BH11" s="304">
        <v>3947.9</v>
      </c>
      <c r="BI11" s="336">
        <v>3.1E-2</v>
      </c>
      <c r="BJ11" s="303">
        <v>130368.7</v>
      </c>
      <c r="BK11" s="304">
        <v>8248</v>
      </c>
      <c r="BL11" s="336">
        <v>6.3299999999999995E-2</v>
      </c>
      <c r="BM11" s="303">
        <v>133569.5</v>
      </c>
      <c r="BN11" s="304">
        <v>12359.7</v>
      </c>
      <c r="BO11" s="336">
        <v>9.2499999999999999E-2</v>
      </c>
      <c r="BP11" s="303">
        <v>136464.70000000001</v>
      </c>
      <c r="BQ11" s="304">
        <v>17272</v>
      </c>
      <c r="BR11" s="336">
        <v>0.12659999999999999</v>
      </c>
    </row>
    <row r="12" spans="1:70">
      <c r="A12" s="174" t="s">
        <v>964</v>
      </c>
      <c r="B12" s="278">
        <v>60730.3</v>
      </c>
      <c r="C12" s="279">
        <v>-1825.7</v>
      </c>
      <c r="D12" s="281">
        <v>3.0099999999999998E-2</v>
      </c>
      <c r="E12" s="278">
        <v>61137.3</v>
      </c>
      <c r="F12" s="279">
        <v>-2980.5</v>
      </c>
      <c r="G12" s="281">
        <v>4.8799999999999996E-2</v>
      </c>
      <c r="H12" s="278">
        <v>61337.2</v>
      </c>
      <c r="I12" s="279">
        <v>-3580.4</v>
      </c>
      <c r="J12" s="281">
        <v>5.8400000000000001E-2</v>
      </c>
      <c r="K12" s="278">
        <v>63546.8</v>
      </c>
      <c r="L12" s="279">
        <v>-1659.8</v>
      </c>
      <c r="M12" s="281">
        <v>2.6099999999999998E-2</v>
      </c>
      <c r="N12" s="278">
        <v>64853.2</v>
      </c>
      <c r="O12" s="279">
        <v>-2397.8000000000002</v>
      </c>
      <c r="P12" s="281">
        <v>3.7000000000000005E-2</v>
      </c>
      <c r="Q12" s="278">
        <v>66019.600000000006</v>
      </c>
      <c r="R12" s="279">
        <v>-2922.2</v>
      </c>
      <c r="S12" s="281">
        <v>4.4299999999999999E-2</v>
      </c>
      <c r="T12" s="278">
        <v>67116.5</v>
      </c>
      <c r="U12" s="279">
        <v>-2970.4</v>
      </c>
      <c r="V12" s="306">
        <v>4.4299999999999999E-2</v>
      </c>
      <c r="W12" s="278">
        <v>73140.600000000006</v>
      </c>
      <c r="X12" s="279">
        <v>-732.6</v>
      </c>
      <c r="Y12" s="281">
        <v>0.01</v>
      </c>
      <c r="Z12" s="278">
        <v>74425</v>
      </c>
      <c r="AA12" s="279">
        <v>-775.1</v>
      </c>
      <c r="AB12" s="281">
        <v>1.04E-2</v>
      </c>
      <c r="AC12" s="278">
        <v>75561.399999999994</v>
      </c>
      <c r="AD12" s="279">
        <v>-2006.1</v>
      </c>
      <c r="AE12" s="281">
        <v>2.6499999999999999E-2</v>
      </c>
      <c r="AF12" s="278">
        <v>77073.100000000006</v>
      </c>
      <c r="AG12" s="279">
        <v>-3366.6</v>
      </c>
      <c r="AH12" s="281">
        <v>4.3700000000000003E-2</v>
      </c>
      <c r="AI12" s="278">
        <v>81402.3</v>
      </c>
      <c r="AJ12" s="279">
        <v>-1204.3</v>
      </c>
      <c r="AK12" s="281">
        <v>1.4800000000000001E-2</v>
      </c>
      <c r="AL12" s="294">
        <v>82791.600000000006</v>
      </c>
      <c r="AM12" s="289">
        <v>-3476.8</v>
      </c>
      <c r="AN12" s="296">
        <v>4.2000000000000003E-2</v>
      </c>
      <c r="AO12" s="282">
        <v>84424.8</v>
      </c>
      <c r="AP12" s="283">
        <v>-5971.6</v>
      </c>
      <c r="AQ12" s="284">
        <v>7.0699999999999999E-2</v>
      </c>
      <c r="AR12" s="282">
        <v>85292.7</v>
      </c>
      <c r="AS12" s="283">
        <v>-8323.7000000000007</v>
      </c>
      <c r="AT12" s="338">
        <v>9.7600000000000006E-2</v>
      </c>
      <c r="AU12" s="282">
        <v>87626.5</v>
      </c>
      <c r="AV12" s="283">
        <v>-2431.8000000000002</v>
      </c>
      <c r="AW12" s="338">
        <v>2.7799999999999998E-2</v>
      </c>
      <c r="AX12" s="282">
        <v>89102.8</v>
      </c>
      <c r="AY12" s="283">
        <v>-4806.6000000000004</v>
      </c>
      <c r="AZ12" s="334">
        <v>5.3900000000000003E-2</v>
      </c>
      <c r="BA12" s="282">
        <v>91182.2</v>
      </c>
      <c r="BB12" s="283">
        <v>-7572.6</v>
      </c>
      <c r="BC12" s="334">
        <v>8.3000000000000004E-2</v>
      </c>
      <c r="BD12" s="282">
        <v>92840.7</v>
      </c>
      <c r="BE12" s="283">
        <v>-10245.299999999999</v>
      </c>
      <c r="BF12" s="334">
        <v>0.1104</v>
      </c>
      <c r="BG12" s="282">
        <v>102367.8</v>
      </c>
      <c r="BH12" s="283">
        <v>-2411.6</v>
      </c>
      <c r="BI12" s="334">
        <v>2.3599999999999999E-2</v>
      </c>
      <c r="BJ12" s="282">
        <v>105131.8</v>
      </c>
      <c r="BK12" s="283">
        <v>-5097.8</v>
      </c>
      <c r="BL12" s="334">
        <v>4.8500000000000001E-2</v>
      </c>
      <c r="BM12" s="282">
        <v>107922.1</v>
      </c>
      <c r="BN12" s="283">
        <v>-7673.1</v>
      </c>
      <c r="BO12" s="334">
        <v>7.1099999999999997E-2</v>
      </c>
      <c r="BP12" s="282">
        <v>110547.7</v>
      </c>
      <c r="BQ12" s="283">
        <v>-10896.4</v>
      </c>
      <c r="BR12" s="334">
        <v>9.8599999999999993E-2</v>
      </c>
    </row>
    <row r="13" spans="1:70">
      <c r="A13" s="171" t="s">
        <v>405</v>
      </c>
      <c r="B13" s="285">
        <v>183.7</v>
      </c>
      <c r="C13" s="286">
        <v>-3.5</v>
      </c>
      <c r="D13" s="288">
        <v>1.9E-2</v>
      </c>
      <c r="E13" s="285">
        <v>203.6</v>
      </c>
      <c r="F13" s="286">
        <v>-6.1</v>
      </c>
      <c r="G13" s="293">
        <v>2.9900000000000003E-2</v>
      </c>
      <c r="H13" s="285">
        <v>257.8</v>
      </c>
      <c r="I13" s="286">
        <v>-10.3</v>
      </c>
      <c r="J13" s="288">
        <v>4.0099999999999997E-2</v>
      </c>
      <c r="K13" s="285">
        <v>691.8</v>
      </c>
      <c r="L13" s="286">
        <v>-5.5</v>
      </c>
      <c r="M13" s="288">
        <v>7.9000000000000008E-3</v>
      </c>
      <c r="N13" s="285">
        <v>918.1</v>
      </c>
      <c r="O13" s="286">
        <v>-14.5</v>
      </c>
      <c r="P13" s="288">
        <v>1.5700000000000002E-2</v>
      </c>
      <c r="Q13" s="285">
        <v>953.4</v>
      </c>
      <c r="R13" s="286">
        <v>-19.399999999999999</v>
      </c>
      <c r="S13" s="288">
        <v>2.0299999999999999E-2</v>
      </c>
      <c r="T13" s="285">
        <v>1098.5999999999999</v>
      </c>
      <c r="U13" s="286">
        <v>-23.9</v>
      </c>
      <c r="V13" s="288">
        <v>2.18E-2</v>
      </c>
      <c r="W13" s="285">
        <v>1346.5</v>
      </c>
      <c r="X13" s="286">
        <v>-2.8</v>
      </c>
      <c r="Y13" s="288">
        <v>2.0999999999999999E-3</v>
      </c>
      <c r="Z13" s="285">
        <v>1081.9000000000001</v>
      </c>
      <c r="AA13" s="289">
        <v>-4.5999999999999996</v>
      </c>
      <c r="AB13" s="288">
        <v>4.1999999999999997E-3</v>
      </c>
      <c r="AC13" s="285">
        <v>1150.4000000000001</v>
      </c>
      <c r="AD13" s="286">
        <v>-10.3</v>
      </c>
      <c r="AE13" s="288">
        <v>9.0000000000000011E-3</v>
      </c>
      <c r="AF13" s="285">
        <v>1195.8</v>
      </c>
      <c r="AG13" s="286">
        <v>-19.399999999999999</v>
      </c>
      <c r="AH13" s="288">
        <v>1.6200000000000003E-2</v>
      </c>
      <c r="AI13" s="285">
        <v>729</v>
      </c>
      <c r="AJ13" s="286">
        <v>-6.2</v>
      </c>
      <c r="AK13" s="288">
        <v>8.5000000000000006E-3</v>
      </c>
      <c r="AL13" s="285">
        <v>635.6</v>
      </c>
      <c r="AM13" s="286">
        <v>-10.5</v>
      </c>
      <c r="AN13" s="288">
        <v>1.6400000000000001E-2</v>
      </c>
      <c r="AO13" s="290">
        <v>962.2</v>
      </c>
      <c r="AP13" s="286">
        <v>-36.299999999999997</v>
      </c>
      <c r="AQ13" s="291">
        <v>3.7699999999999997E-2</v>
      </c>
      <c r="AR13" s="290">
        <v>1284.9000000000001</v>
      </c>
      <c r="AS13" s="286">
        <v>-76.2</v>
      </c>
      <c r="AT13" s="288">
        <v>5.9299999999999999E-2</v>
      </c>
      <c r="AU13" s="290">
        <v>2779.3</v>
      </c>
      <c r="AV13" s="286">
        <v>-52.2</v>
      </c>
      <c r="AW13" s="288">
        <v>1.8800000000000001E-2</v>
      </c>
      <c r="AX13" s="290">
        <v>2923.8</v>
      </c>
      <c r="AY13" s="286">
        <v>-120.1</v>
      </c>
      <c r="AZ13" s="335">
        <v>4.1099999999999998E-2</v>
      </c>
      <c r="BA13" s="290">
        <v>2742</v>
      </c>
      <c r="BB13" s="286">
        <v>-166.3</v>
      </c>
      <c r="BC13" s="335">
        <v>6.0600000000000001E-2</v>
      </c>
      <c r="BD13" s="290">
        <v>2620</v>
      </c>
      <c r="BE13" s="286">
        <v>-202.5</v>
      </c>
      <c r="BF13" s="335">
        <v>7.7299999999999994E-2</v>
      </c>
      <c r="BG13" s="290">
        <v>2246.6999999999998</v>
      </c>
      <c r="BH13" s="286">
        <v>-37.1</v>
      </c>
      <c r="BI13" s="335">
        <v>1.6500000000000001E-2</v>
      </c>
      <c r="BJ13" s="290">
        <v>2173.6999999999998</v>
      </c>
      <c r="BK13" s="286">
        <v>-72.5</v>
      </c>
      <c r="BL13" s="335">
        <v>3.3300000000000003E-2</v>
      </c>
      <c r="BM13" s="290">
        <v>1817.2</v>
      </c>
      <c r="BN13" s="286">
        <v>-94</v>
      </c>
      <c r="BO13" s="335">
        <v>5.1700000000000003E-2</v>
      </c>
      <c r="BP13" s="290">
        <v>1771.2</v>
      </c>
      <c r="BQ13" s="286">
        <v>-120.8</v>
      </c>
      <c r="BR13" s="335">
        <v>6.8199999999999997E-2</v>
      </c>
    </row>
    <row r="14" spans="1:70">
      <c r="A14" s="171" t="s">
        <v>822</v>
      </c>
      <c r="B14" s="285">
        <v>9239.2000000000007</v>
      </c>
      <c r="C14" s="286">
        <v>-213.8</v>
      </c>
      <c r="D14" s="288">
        <v>2.3099999999999999E-2</v>
      </c>
      <c r="E14" s="285">
        <v>9302.1</v>
      </c>
      <c r="F14" s="286">
        <v>-323.5</v>
      </c>
      <c r="G14" s="288">
        <v>3.4799999999999998E-2</v>
      </c>
      <c r="H14" s="285">
        <v>9341.5</v>
      </c>
      <c r="I14" s="286">
        <v>-419.9</v>
      </c>
      <c r="J14" s="288">
        <v>4.4900000000000002E-2</v>
      </c>
      <c r="K14" s="285">
        <v>9657.6</v>
      </c>
      <c r="L14" s="286">
        <v>-86.7</v>
      </c>
      <c r="M14" s="288">
        <v>9.0000000000000011E-3</v>
      </c>
      <c r="N14" s="285">
        <v>9825.6</v>
      </c>
      <c r="O14" s="286">
        <v>-163</v>
      </c>
      <c r="P14" s="288">
        <v>1.66E-2</v>
      </c>
      <c r="Q14" s="285">
        <v>10056.299999999999</v>
      </c>
      <c r="R14" s="286">
        <v>-225</v>
      </c>
      <c r="S14" s="288">
        <v>2.2400000000000003E-2</v>
      </c>
      <c r="T14" s="285">
        <v>10256.6</v>
      </c>
      <c r="U14" s="286">
        <v>-285.5</v>
      </c>
      <c r="V14" s="293">
        <v>2.7800000000000002E-2</v>
      </c>
      <c r="W14" s="285">
        <v>11084.8</v>
      </c>
      <c r="X14" s="286">
        <v>-61.3</v>
      </c>
      <c r="Y14" s="288">
        <v>5.5000000000000005E-3</v>
      </c>
      <c r="Z14" s="285">
        <v>11173.1</v>
      </c>
      <c r="AA14" s="289">
        <v>-138.6</v>
      </c>
      <c r="AB14" s="288">
        <v>1.24E-2</v>
      </c>
      <c r="AC14" s="285">
        <v>11278</v>
      </c>
      <c r="AD14" s="286">
        <v>-242.8</v>
      </c>
      <c r="AE14" s="288">
        <v>2.1499999999999998E-2</v>
      </c>
      <c r="AF14" s="285">
        <v>11334.9</v>
      </c>
      <c r="AG14" s="286">
        <v>-389.3</v>
      </c>
      <c r="AH14" s="288">
        <v>3.4300000000000004E-2</v>
      </c>
      <c r="AI14" s="285">
        <v>11544</v>
      </c>
      <c r="AJ14" s="286">
        <v>-190.6</v>
      </c>
      <c r="AK14" s="288">
        <v>1.6500000000000001E-2</v>
      </c>
      <c r="AL14" s="285">
        <v>11556.2</v>
      </c>
      <c r="AM14" s="286">
        <v>-401.1</v>
      </c>
      <c r="AN14" s="288">
        <v>3.4700000000000002E-2</v>
      </c>
      <c r="AO14" s="290">
        <v>11538.2</v>
      </c>
      <c r="AP14" s="286">
        <v>-632.70000000000005</v>
      </c>
      <c r="AQ14" s="291">
        <v>5.4800000000000001E-2</v>
      </c>
      <c r="AR14" s="290">
        <v>11494.7</v>
      </c>
      <c r="AS14" s="286">
        <v>-854.6</v>
      </c>
      <c r="AT14" s="288">
        <v>7.4300000000000005E-2</v>
      </c>
      <c r="AU14" s="290">
        <v>11189.5</v>
      </c>
      <c r="AV14" s="286">
        <v>-220.5</v>
      </c>
      <c r="AW14" s="288">
        <v>1.9699999999999999E-2</v>
      </c>
      <c r="AX14" s="290">
        <v>11177.3</v>
      </c>
      <c r="AY14" s="286">
        <v>-435.4</v>
      </c>
      <c r="AZ14" s="335">
        <v>3.9E-2</v>
      </c>
      <c r="BA14" s="290">
        <v>11164.4</v>
      </c>
      <c r="BB14" s="286">
        <v>-650.70000000000005</v>
      </c>
      <c r="BC14" s="335">
        <v>5.8299999999999998E-2</v>
      </c>
      <c r="BD14" s="290">
        <v>11144.2</v>
      </c>
      <c r="BE14" s="286">
        <v>-840.5</v>
      </c>
      <c r="BF14" s="335">
        <v>7.5399999999999995E-2</v>
      </c>
      <c r="BG14" s="290">
        <v>11045.6</v>
      </c>
      <c r="BH14" s="286">
        <v>-176.7</v>
      </c>
      <c r="BI14" s="335">
        <v>1.6E-2</v>
      </c>
      <c r="BJ14" s="290">
        <v>11167.1</v>
      </c>
      <c r="BK14" s="286">
        <v>-365.8</v>
      </c>
      <c r="BL14" s="335">
        <v>3.2800000000000003E-2</v>
      </c>
      <c r="BM14" s="290">
        <v>11277.8</v>
      </c>
      <c r="BN14" s="286">
        <v>-563.20000000000005</v>
      </c>
      <c r="BO14" s="335">
        <v>4.99E-2</v>
      </c>
      <c r="BP14" s="290">
        <v>11315.4</v>
      </c>
      <c r="BQ14" s="286">
        <v>-757.4</v>
      </c>
      <c r="BR14" s="335">
        <v>6.6900000000000001E-2</v>
      </c>
    </row>
    <row r="15" spans="1:70">
      <c r="A15" s="171" t="s">
        <v>484</v>
      </c>
      <c r="B15" s="285">
        <v>38410.699999999997</v>
      </c>
      <c r="C15" s="286">
        <v>-1085.7</v>
      </c>
      <c r="D15" s="288">
        <v>2.8300000000000002E-2</v>
      </c>
      <c r="E15" s="285">
        <v>38733.599999999999</v>
      </c>
      <c r="F15" s="286">
        <v>-1648</v>
      </c>
      <c r="G15" s="288">
        <v>4.2500000000000003E-2</v>
      </c>
      <c r="H15" s="285">
        <v>38940.9</v>
      </c>
      <c r="I15" s="286">
        <v>-2102.3000000000002</v>
      </c>
      <c r="J15" s="288">
        <v>5.4000000000000006E-2</v>
      </c>
      <c r="K15" s="285">
        <v>40192.1</v>
      </c>
      <c r="L15" s="286">
        <v>-380.1</v>
      </c>
      <c r="M15" s="288">
        <v>9.5000000000000015E-3</v>
      </c>
      <c r="N15" s="285">
        <v>40852.9</v>
      </c>
      <c r="O15" s="286">
        <v>-673.4</v>
      </c>
      <c r="P15" s="288">
        <v>1.6500000000000001E-2</v>
      </c>
      <c r="Q15" s="285">
        <v>41731.300000000003</v>
      </c>
      <c r="R15" s="286">
        <v>-887.6</v>
      </c>
      <c r="S15" s="288">
        <v>2.1299999999999999E-2</v>
      </c>
      <c r="T15" s="285">
        <v>42571.5</v>
      </c>
      <c r="U15" s="286">
        <v>-1090.4000000000001</v>
      </c>
      <c r="V15" s="288">
        <v>2.5600000000000001E-2</v>
      </c>
      <c r="W15" s="285">
        <v>45425.5</v>
      </c>
      <c r="X15" s="286">
        <v>-210</v>
      </c>
      <c r="Y15" s="288">
        <v>4.5999999999999999E-3</v>
      </c>
      <c r="Z15" s="285">
        <v>45474.6</v>
      </c>
      <c r="AA15" s="289">
        <v>-543.4</v>
      </c>
      <c r="AB15" s="288">
        <v>1.1899999999999999E-2</v>
      </c>
      <c r="AC15" s="285">
        <v>45773.7</v>
      </c>
      <c r="AD15" s="286">
        <v>-1062.3</v>
      </c>
      <c r="AE15" s="288">
        <v>2.3199999999999998E-2</v>
      </c>
      <c r="AF15" s="285">
        <v>46000.6</v>
      </c>
      <c r="AG15" s="286">
        <v>-1836</v>
      </c>
      <c r="AH15" s="288">
        <v>3.9900000000000005E-2</v>
      </c>
      <c r="AI15" s="285">
        <v>46850.8</v>
      </c>
      <c r="AJ15" s="286">
        <v>-1010.6</v>
      </c>
      <c r="AK15" s="288">
        <v>2.1600000000000001E-2</v>
      </c>
      <c r="AL15" s="285">
        <v>47338.6</v>
      </c>
      <c r="AM15" s="286">
        <v>-2240.1</v>
      </c>
      <c r="AN15" s="288">
        <v>4.7300000000000002E-2</v>
      </c>
      <c r="AO15" s="290">
        <v>47883</v>
      </c>
      <c r="AP15" s="286">
        <v>-3664.1</v>
      </c>
      <c r="AQ15" s="291">
        <v>7.6499999999999999E-2</v>
      </c>
      <c r="AR15" s="290">
        <v>48258.8</v>
      </c>
      <c r="AS15" s="286">
        <v>-5042</v>
      </c>
      <c r="AT15" s="288">
        <v>0.1045</v>
      </c>
      <c r="AU15" s="290">
        <v>48842.2</v>
      </c>
      <c r="AV15" s="286">
        <v>-1380.9</v>
      </c>
      <c r="AW15" s="288">
        <v>2.8299999999999999E-2</v>
      </c>
      <c r="AX15" s="290">
        <v>49199.5</v>
      </c>
      <c r="AY15" s="286">
        <v>-2749.3</v>
      </c>
      <c r="AZ15" s="335">
        <v>5.5899999999999998E-2</v>
      </c>
      <c r="BA15" s="290">
        <v>49634.400000000001</v>
      </c>
      <c r="BB15" s="286">
        <v>-4199.5</v>
      </c>
      <c r="BC15" s="335">
        <v>8.4599999999999995E-2</v>
      </c>
      <c r="BD15" s="290">
        <v>50166.3</v>
      </c>
      <c r="BE15" s="286">
        <v>-5478.1</v>
      </c>
      <c r="BF15" s="335">
        <v>0.10920000000000001</v>
      </c>
      <c r="BG15" s="290">
        <v>53715.5</v>
      </c>
      <c r="BH15" s="286">
        <v>-1220.5999999999999</v>
      </c>
      <c r="BI15" s="335">
        <v>2.2700000000000001E-2</v>
      </c>
      <c r="BJ15" s="290">
        <v>54039.3</v>
      </c>
      <c r="BK15" s="286">
        <v>-2407.1</v>
      </c>
      <c r="BL15" s="335">
        <v>4.4499999999999998E-2</v>
      </c>
      <c r="BM15" s="290">
        <v>55783.9</v>
      </c>
      <c r="BN15" s="286">
        <v>-3767.9</v>
      </c>
      <c r="BO15" s="335">
        <v>6.7500000000000004E-2</v>
      </c>
      <c r="BP15" s="290">
        <v>57115.5</v>
      </c>
      <c r="BQ15" s="286">
        <v>-5194.6000000000004</v>
      </c>
      <c r="BR15" s="335">
        <v>9.0899999999999995E-2</v>
      </c>
    </row>
    <row r="16" spans="1:70">
      <c r="A16" s="171" t="s">
        <v>1189</v>
      </c>
      <c r="B16" s="285"/>
      <c r="C16" s="286"/>
      <c r="D16" s="288"/>
      <c r="E16" s="285"/>
      <c r="F16" s="286"/>
      <c r="G16" s="288"/>
      <c r="H16" s="285"/>
      <c r="I16" s="286"/>
      <c r="J16" s="288"/>
      <c r="K16" s="285"/>
      <c r="L16" s="286"/>
      <c r="M16" s="288"/>
      <c r="N16" s="285"/>
      <c r="O16" s="286"/>
      <c r="P16" s="288"/>
      <c r="Q16" s="285"/>
      <c r="R16" s="286"/>
      <c r="S16" s="288"/>
      <c r="T16" s="285"/>
      <c r="U16" s="286"/>
      <c r="V16" s="288"/>
      <c r="W16" s="285"/>
      <c r="X16" s="286"/>
      <c r="Y16" s="288"/>
      <c r="Z16" s="285"/>
      <c r="AA16" s="289"/>
      <c r="AB16" s="288"/>
      <c r="AC16" s="285"/>
      <c r="AD16" s="286"/>
      <c r="AE16" s="288"/>
      <c r="AF16" s="285"/>
      <c r="AG16" s="286"/>
      <c r="AH16" s="288"/>
      <c r="AI16" s="285"/>
      <c r="AJ16" s="286"/>
      <c r="AK16" s="288"/>
      <c r="AL16" s="285"/>
      <c r="AM16" s="286"/>
      <c r="AN16" s="288"/>
      <c r="AO16" s="290"/>
      <c r="AP16" s="286"/>
      <c r="AQ16" s="291"/>
      <c r="AR16" s="290"/>
      <c r="AS16" s="286"/>
      <c r="AT16" s="288"/>
      <c r="AU16" s="290"/>
      <c r="AV16" s="286"/>
      <c r="AW16" s="288"/>
      <c r="AX16" s="290"/>
      <c r="AY16" s="286"/>
      <c r="AZ16" s="335"/>
      <c r="BA16" s="290"/>
      <c r="BB16" s="286"/>
      <c r="BC16" s="335"/>
      <c r="BD16" s="290"/>
      <c r="BE16" s="286"/>
      <c r="BF16" s="335"/>
      <c r="BG16" s="290"/>
      <c r="BH16" s="286"/>
      <c r="BI16" s="335"/>
      <c r="BJ16" s="290">
        <v>7717.7</v>
      </c>
      <c r="BK16" s="286">
        <v>-391.9</v>
      </c>
      <c r="BL16" s="335">
        <v>5.0799999999999998E-2</v>
      </c>
      <c r="BM16" s="290">
        <v>7896.5</v>
      </c>
      <c r="BN16" s="286">
        <v>-605.6</v>
      </c>
      <c r="BO16" s="335">
        <v>7.6700000000000004E-2</v>
      </c>
      <c r="BP16" s="290">
        <v>8012.4</v>
      </c>
      <c r="BQ16" s="286">
        <v>-825.2</v>
      </c>
      <c r="BR16" s="335">
        <v>0.10299999999999999</v>
      </c>
    </row>
    <row r="17" spans="1:70">
      <c r="A17" s="171" t="s">
        <v>965</v>
      </c>
      <c r="B17" s="285">
        <v>4072.2</v>
      </c>
      <c r="C17" s="286">
        <v>-138.5</v>
      </c>
      <c r="D17" s="288">
        <v>3.4000000000000002E-2</v>
      </c>
      <c r="E17" s="285">
        <v>3997.4</v>
      </c>
      <c r="F17" s="286">
        <v>-204.2</v>
      </c>
      <c r="G17" s="288">
        <v>5.1100000000000007E-2</v>
      </c>
      <c r="H17" s="285">
        <v>3871</v>
      </c>
      <c r="I17" s="286">
        <v>-252.7</v>
      </c>
      <c r="J17" s="288">
        <v>6.5299999999999997E-2</v>
      </c>
      <c r="K17" s="285">
        <v>3687.9</v>
      </c>
      <c r="L17" s="286">
        <v>-43</v>
      </c>
      <c r="M17" s="288">
        <v>1.1699999999999999E-2</v>
      </c>
      <c r="N17" s="285">
        <v>3875.5</v>
      </c>
      <c r="O17" s="286">
        <v>-75.099999999999994</v>
      </c>
      <c r="P17" s="288">
        <v>1.9400000000000001E-2</v>
      </c>
      <c r="Q17" s="285">
        <v>4012.9</v>
      </c>
      <c r="R17" s="286">
        <v>-99.4</v>
      </c>
      <c r="S17" s="288">
        <v>2.4799999999999999E-2</v>
      </c>
      <c r="T17" s="285">
        <v>4046.1</v>
      </c>
      <c r="U17" s="286">
        <v>-121.9</v>
      </c>
      <c r="V17" s="293">
        <v>3.0099999999999998E-2</v>
      </c>
      <c r="W17" s="285">
        <v>5517.2</v>
      </c>
      <c r="X17" s="286">
        <v>-31.3</v>
      </c>
      <c r="Y17" s="288">
        <v>5.7000000000000002E-3</v>
      </c>
      <c r="Z17" s="285">
        <v>6845.3</v>
      </c>
      <c r="AA17" s="289">
        <v>-104.2</v>
      </c>
      <c r="AB17" s="288">
        <v>1.52E-2</v>
      </c>
      <c r="AC17" s="285">
        <v>7395.7</v>
      </c>
      <c r="AD17" s="286">
        <v>-216.2</v>
      </c>
      <c r="AE17" s="288">
        <v>2.92E-2</v>
      </c>
      <c r="AF17" s="285">
        <v>8278.5</v>
      </c>
      <c r="AG17" s="286">
        <v>-429.4</v>
      </c>
      <c r="AH17" s="288">
        <v>5.1900000000000002E-2</v>
      </c>
      <c r="AI17" s="285">
        <v>12381.2</v>
      </c>
      <c r="AJ17" s="286">
        <v>-322.8</v>
      </c>
      <c r="AK17" s="288">
        <v>2.6099999999999998E-2</v>
      </c>
      <c r="AL17" s="285">
        <v>13669</v>
      </c>
      <c r="AM17" s="286">
        <v>-769.4</v>
      </c>
      <c r="AN17" s="288">
        <v>5.6299999999999996E-2</v>
      </c>
      <c r="AO17" s="290">
        <v>14036.9</v>
      </c>
      <c r="AP17" s="286">
        <v>-1284.5999999999999</v>
      </c>
      <c r="AQ17" s="291">
        <v>9.1499999999999998E-2</v>
      </c>
      <c r="AR17" s="290">
        <v>13734.7</v>
      </c>
      <c r="AS17" s="286">
        <v>-1723.2</v>
      </c>
      <c r="AT17" s="288">
        <v>0.1255</v>
      </c>
      <c r="AU17" s="290">
        <v>12142.8</v>
      </c>
      <c r="AV17" s="286">
        <v>-410.5</v>
      </c>
      <c r="AW17" s="288">
        <v>3.3799999999999997E-2</v>
      </c>
      <c r="AX17" s="290">
        <v>12790.1</v>
      </c>
      <c r="AY17" s="286">
        <v>-844.9</v>
      </c>
      <c r="AZ17" s="335">
        <v>6.6100000000000006E-2</v>
      </c>
      <c r="BA17" s="290">
        <v>14395.5</v>
      </c>
      <c r="BB17" s="286">
        <v>-1431.2</v>
      </c>
      <c r="BC17" s="335">
        <v>9.9400000000000002E-2</v>
      </c>
      <c r="BD17" s="290">
        <v>15053.3</v>
      </c>
      <c r="BE17" s="286">
        <v>-1927.1</v>
      </c>
      <c r="BF17" s="335">
        <v>0.128</v>
      </c>
      <c r="BG17" s="290">
        <v>18053.8</v>
      </c>
      <c r="BH17" s="286">
        <v>-486.7</v>
      </c>
      <c r="BI17" s="335">
        <v>2.7E-2</v>
      </c>
      <c r="BJ17" s="290">
        <v>18402.599999999999</v>
      </c>
      <c r="BK17" s="286">
        <v>-966.2</v>
      </c>
      <c r="BL17" s="335">
        <v>5.2499999999999998E-2</v>
      </c>
      <c r="BM17" s="290">
        <v>19410.7</v>
      </c>
      <c r="BN17" s="286">
        <v>-1512.6</v>
      </c>
      <c r="BO17" s="335">
        <v>7.7899999999999997E-2</v>
      </c>
      <c r="BP17" s="290">
        <v>20165.599999999999</v>
      </c>
      <c r="BQ17" s="286">
        <v>-2121.6999999999998</v>
      </c>
      <c r="BR17" s="335">
        <v>0.1052</v>
      </c>
    </row>
    <row r="18" spans="1:70">
      <c r="A18" s="171" t="s">
        <v>967</v>
      </c>
      <c r="B18" s="285">
        <v>3166.8</v>
      </c>
      <c r="C18" s="286">
        <v>-95.2</v>
      </c>
      <c r="D18" s="288">
        <v>3.0099999999999998E-2</v>
      </c>
      <c r="E18" s="285">
        <v>3257.2</v>
      </c>
      <c r="F18" s="286">
        <v>-147.9</v>
      </c>
      <c r="G18" s="288">
        <v>4.5400000000000003E-2</v>
      </c>
      <c r="H18" s="285">
        <v>3295.1</v>
      </c>
      <c r="I18" s="286">
        <v>-192.3</v>
      </c>
      <c r="J18" s="288">
        <v>5.8400000000000001E-2</v>
      </c>
      <c r="K18" s="285">
        <v>3493.0563184724997</v>
      </c>
      <c r="L18" s="286">
        <v>-36.027265549999996</v>
      </c>
      <c r="M18" s="288">
        <v>1.0313966413732082E-2</v>
      </c>
      <c r="N18" s="285">
        <v>3342.2</v>
      </c>
      <c r="O18" s="286">
        <v>-59.9</v>
      </c>
      <c r="P18" s="288">
        <v>1.7899999999999999E-2</v>
      </c>
      <c r="Q18" s="285">
        <v>3204.3</v>
      </c>
      <c r="R18" s="286">
        <v>-75.099999999999994</v>
      </c>
      <c r="S18" s="288">
        <v>2.3399999999999997E-2</v>
      </c>
      <c r="T18" s="285">
        <v>3040.1</v>
      </c>
      <c r="U18" s="286">
        <v>-87.1</v>
      </c>
      <c r="V18" s="288">
        <v>2.86E-2</v>
      </c>
      <c r="W18" s="285">
        <v>2219.6999999999998</v>
      </c>
      <c r="X18" s="286">
        <v>-10.6</v>
      </c>
      <c r="Y18" s="288">
        <v>4.7999999999999996E-3</v>
      </c>
      <c r="Z18" s="285">
        <v>2034.8</v>
      </c>
      <c r="AA18" s="289">
        <v>-24.5</v>
      </c>
      <c r="AB18" s="288">
        <v>1.2E-2</v>
      </c>
      <c r="AC18" s="285">
        <v>1895.8</v>
      </c>
      <c r="AD18" s="286">
        <v>-43.4</v>
      </c>
      <c r="AE18" s="288">
        <v>2.29E-2</v>
      </c>
      <c r="AF18" s="285">
        <v>1847.8</v>
      </c>
      <c r="AG18" s="286">
        <v>-72.900000000000006</v>
      </c>
      <c r="AH18" s="288">
        <v>3.95E-2</v>
      </c>
      <c r="AI18" s="285">
        <v>1790.6</v>
      </c>
      <c r="AJ18" s="286">
        <v>-41.3</v>
      </c>
      <c r="AK18" s="288">
        <v>2.3099999999999999E-2</v>
      </c>
      <c r="AL18" s="285">
        <v>1889.5</v>
      </c>
      <c r="AM18" s="286">
        <v>-95.5</v>
      </c>
      <c r="AN18" s="288">
        <v>5.0499999999999996E-2</v>
      </c>
      <c r="AO18" s="290">
        <v>2098.6</v>
      </c>
      <c r="AP18" s="286">
        <v>-171.8</v>
      </c>
      <c r="AQ18" s="291">
        <v>8.1799999999999998E-2</v>
      </c>
      <c r="AR18" s="290">
        <v>2348.1999999999998</v>
      </c>
      <c r="AS18" s="286">
        <v>-266.8</v>
      </c>
      <c r="AT18" s="288">
        <v>0.11360000000000001</v>
      </c>
      <c r="AU18" s="290">
        <v>3486</v>
      </c>
      <c r="AV18" s="286">
        <v>-107.7</v>
      </c>
      <c r="AW18" s="288">
        <v>3.09E-2</v>
      </c>
      <c r="AX18" s="290">
        <v>3700.1</v>
      </c>
      <c r="AY18" s="286">
        <v>-224.3</v>
      </c>
      <c r="AZ18" s="335">
        <v>6.0600000000000001E-2</v>
      </c>
      <c r="BA18" s="290">
        <v>3953.3</v>
      </c>
      <c r="BB18" s="286">
        <v>-356.2</v>
      </c>
      <c r="BC18" s="335">
        <v>9.01E-2</v>
      </c>
      <c r="BD18" s="290">
        <v>4439.7</v>
      </c>
      <c r="BE18" s="286">
        <v>-511.7</v>
      </c>
      <c r="BF18" s="335">
        <v>0.1153</v>
      </c>
      <c r="BG18" s="290">
        <v>6878.3</v>
      </c>
      <c r="BH18" s="286">
        <v>-172.3</v>
      </c>
      <c r="BI18" s="335">
        <v>2.5100000000000001E-2</v>
      </c>
      <c r="BJ18" s="290">
        <v>6886.1</v>
      </c>
      <c r="BK18" s="286">
        <v>-339.2</v>
      </c>
      <c r="BL18" s="335">
        <v>4.9299999999999997E-2</v>
      </c>
      <c r="BM18" s="290">
        <v>6866.5</v>
      </c>
      <c r="BN18" s="286">
        <v>-511</v>
      </c>
      <c r="BO18" s="335">
        <v>7.4399999999999994E-2</v>
      </c>
      <c r="BP18" s="290">
        <v>6934.1</v>
      </c>
      <c r="BQ18" s="286">
        <v>-691.8</v>
      </c>
      <c r="BR18" s="335">
        <v>9.98E-2</v>
      </c>
    </row>
    <row r="19" spans="1:70">
      <c r="A19" s="171" t="s">
        <v>968</v>
      </c>
      <c r="B19" s="285">
        <v>2126.6999999999998</v>
      </c>
      <c r="C19" s="286">
        <v>-152.9</v>
      </c>
      <c r="D19" s="288">
        <v>7.1900000000000006E-2</v>
      </c>
      <c r="E19" s="285">
        <v>2180.1999999999998</v>
      </c>
      <c r="F19" s="286">
        <v>-371.8</v>
      </c>
      <c r="G19" s="288">
        <v>0.17050000000000001</v>
      </c>
      <c r="H19" s="285">
        <v>2211.8000000000002</v>
      </c>
      <c r="I19" s="286">
        <v>-315.7</v>
      </c>
      <c r="J19" s="288">
        <v>0.14269999999999999</v>
      </c>
      <c r="K19" s="285">
        <v>2575.4</v>
      </c>
      <c r="L19" s="286">
        <v>-792.2</v>
      </c>
      <c r="M19" s="288">
        <v>0.30760000000000004</v>
      </c>
      <c r="N19" s="285">
        <v>2818.1</v>
      </c>
      <c r="O19" s="286">
        <v>-1000.5</v>
      </c>
      <c r="P19" s="288">
        <v>0.35499999999999998</v>
      </c>
      <c r="Q19" s="285">
        <v>2902.5</v>
      </c>
      <c r="R19" s="286">
        <v>-1086.4000000000001</v>
      </c>
      <c r="S19" s="288">
        <v>0.37430000000000002</v>
      </c>
      <c r="T19" s="285">
        <v>2949.3</v>
      </c>
      <c r="U19" s="286">
        <v>-885.7</v>
      </c>
      <c r="V19" s="293">
        <v>0.30030000000000001</v>
      </c>
      <c r="W19" s="285">
        <v>3072.8</v>
      </c>
      <c r="X19" s="286">
        <v>-268.7</v>
      </c>
      <c r="Y19" s="288">
        <v>8.7499999999999994E-2</v>
      </c>
      <c r="Z19" s="285">
        <v>3005.6</v>
      </c>
      <c r="AA19" s="289">
        <v>53.5</v>
      </c>
      <c r="AB19" s="288">
        <v>-1.78E-2</v>
      </c>
      <c r="AC19" s="285">
        <v>2963.9</v>
      </c>
      <c r="AD19" s="286">
        <v>-210.2</v>
      </c>
      <c r="AE19" s="288">
        <v>7.0900000000000005E-2</v>
      </c>
      <c r="AF19" s="285">
        <v>4487.5</v>
      </c>
      <c r="AG19" s="286">
        <v>-377.1</v>
      </c>
      <c r="AH19" s="288">
        <v>8.4000000000000005E-2</v>
      </c>
      <c r="AI19" s="285">
        <v>2918.9</v>
      </c>
      <c r="AJ19" s="286">
        <v>466.8</v>
      </c>
      <c r="AK19" s="288">
        <v>-0.15990000000000001</v>
      </c>
      <c r="AL19" s="285">
        <v>2185</v>
      </c>
      <c r="AM19" s="286">
        <v>417.6</v>
      </c>
      <c r="AN19" s="288">
        <v>-0.19109999999999999</v>
      </c>
      <c r="AO19" s="290">
        <v>1885.7</v>
      </c>
      <c r="AP19" s="286">
        <v>447.4</v>
      </c>
      <c r="AQ19" s="291">
        <v>-0.23730000000000001</v>
      </c>
      <c r="AR19" s="290">
        <v>1713.5</v>
      </c>
      <c r="AS19" s="286">
        <v>447.7</v>
      </c>
      <c r="AT19" s="288">
        <v>-0.26119999999999999</v>
      </c>
      <c r="AU19" s="290">
        <v>1137.5999999999999</v>
      </c>
      <c r="AV19" s="286">
        <v>-24.8</v>
      </c>
      <c r="AW19" s="288">
        <v>2.18E-2</v>
      </c>
      <c r="AX19" s="290">
        <v>1135.8</v>
      </c>
      <c r="AY19" s="286">
        <v>38.9</v>
      </c>
      <c r="AZ19" s="335">
        <v>-3.4200000000000001E-2</v>
      </c>
      <c r="BA19" s="290">
        <v>1118.0999999999999</v>
      </c>
      <c r="BB19" s="286">
        <v>-29.2</v>
      </c>
      <c r="BC19" s="335">
        <v>2.6100000000000002E-2</v>
      </c>
      <c r="BD19" s="290">
        <v>1163</v>
      </c>
      <c r="BE19" s="286">
        <v>-375.3</v>
      </c>
      <c r="BF19" s="335">
        <v>0.32269999999999999</v>
      </c>
      <c r="BG19" s="290">
        <v>1470.8</v>
      </c>
      <c r="BH19" s="286">
        <v>-87.8</v>
      </c>
      <c r="BI19" s="335">
        <v>5.9700000000000003E-2</v>
      </c>
      <c r="BJ19" s="290">
        <v>1525.9</v>
      </c>
      <c r="BK19" s="286">
        <v>-280</v>
      </c>
      <c r="BL19" s="335">
        <v>0.1835</v>
      </c>
      <c r="BM19" s="290">
        <v>1568</v>
      </c>
      <c r="BN19" s="286">
        <v>-295.7</v>
      </c>
      <c r="BO19" s="335">
        <v>0.18859999999999999</v>
      </c>
      <c r="BP19" s="290">
        <v>1625.3</v>
      </c>
      <c r="BQ19" s="286">
        <v>-531.20000000000005</v>
      </c>
      <c r="BR19" s="335">
        <v>0.32679999999999998</v>
      </c>
    </row>
    <row r="20" spans="1:70">
      <c r="A20" s="171" t="s">
        <v>969</v>
      </c>
      <c r="B20" s="285">
        <v>1678.5</v>
      </c>
      <c r="C20" s="286">
        <v>-32</v>
      </c>
      <c r="D20" s="288">
        <v>1.9100000000000002E-2</v>
      </c>
      <c r="E20" s="285">
        <v>1645.1</v>
      </c>
      <c r="F20" s="286">
        <v>-47.1</v>
      </c>
      <c r="G20" s="288">
        <v>2.86E-2</v>
      </c>
      <c r="H20" s="285">
        <v>1631.9</v>
      </c>
      <c r="I20" s="286">
        <v>-68.2</v>
      </c>
      <c r="J20" s="288">
        <v>4.1799999999999997E-2</v>
      </c>
      <c r="K20" s="285">
        <v>1528.6</v>
      </c>
      <c r="L20" s="286">
        <v>-15.6</v>
      </c>
      <c r="M20" s="288">
        <v>1.0200000000000001E-2</v>
      </c>
      <c r="N20" s="285">
        <v>1512.6</v>
      </c>
      <c r="O20" s="286">
        <v>-29.4</v>
      </c>
      <c r="P20" s="288">
        <v>1.9400000000000001E-2</v>
      </c>
      <c r="Q20" s="285">
        <v>1496</v>
      </c>
      <c r="R20" s="286">
        <v>-43.1</v>
      </c>
      <c r="S20" s="288">
        <v>2.8799999999999999E-2</v>
      </c>
      <c r="T20" s="285">
        <v>1492.2</v>
      </c>
      <c r="U20" s="286">
        <v>-55.9</v>
      </c>
      <c r="V20" s="288">
        <v>3.7400000000000003E-2</v>
      </c>
      <c r="W20" s="285">
        <v>1451</v>
      </c>
      <c r="X20" s="286">
        <v>-13.3</v>
      </c>
      <c r="Y20" s="288">
        <v>9.1999999999999998E-3</v>
      </c>
      <c r="Z20" s="285">
        <v>1420.9</v>
      </c>
      <c r="AA20" s="289">
        <v>-24.9</v>
      </c>
      <c r="AB20" s="288">
        <v>1.7500000000000002E-2</v>
      </c>
      <c r="AC20" s="285">
        <v>1399.8</v>
      </c>
      <c r="AD20" s="286">
        <v>-37.299999999999997</v>
      </c>
      <c r="AE20" s="288">
        <v>2.6699999999999998E-2</v>
      </c>
      <c r="AF20" s="285">
        <v>1397.1</v>
      </c>
      <c r="AG20" s="286">
        <v>-50.4</v>
      </c>
      <c r="AH20" s="288">
        <v>3.6000000000000004E-2</v>
      </c>
      <c r="AI20" s="285">
        <v>1396.8</v>
      </c>
      <c r="AJ20" s="286">
        <v>-13.9</v>
      </c>
      <c r="AK20" s="288">
        <v>0.01</v>
      </c>
      <c r="AL20" s="285">
        <v>1379.4</v>
      </c>
      <c r="AM20" s="286">
        <v>-28.9</v>
      </c>
      <c r="AN20" s="288">
        <v>2.0899999999999998E-2</v>
      </c>
      <c r="AO20" s="290">
        <v>1532.1</v>
      </c>
      <c r="AP20" s="286">
        <v>-49.1</v>
      </c>
      <c r="AQ20" s="291">
        <v>3.2000000000000001E-2</v>
      </c>
      <c r="AR20" s="290">
        <v>1747.1</v>
      </c>
      <c r="AS20" s="286">
        <v>-82.4</v>
      </c>
      <c r="AT20" s="288">
        <v>4.7199999999999999E-2</v>
      </c>
      <c r="AU20" s="290">
        <v>2558.9</v>
      </c>
      <c r="AV20" s="286">
        <v>-35.1</v>
      </c>
      <c r="AW20" s="288">
        <v>1.37E-2</v>
      </c>
      <c r="AX20" s="290">
        <v>2539.3000000000002</v>
      </c>
      <c r="AY20" s="286">
        <v>-70.900000000000006</v>
      </c>
      <c r="AZ20" s="335">
        <v>2.7900000000000001E-2</v>
      </c>
      <c r="BA20" s="290">
        <v>2434</v>
      </c>
      <c r="BB20" s="286">
        <v>-102.5</v>
      </c>
      <c r="BC20" s="335">
        <v>4.2099999999999999E-2</v>
      </c>
      <c r="BD20" s="290">
        <v>2384.3000000000002</v>
      </c>
      <c r="BE20" s="286">
        <v>-133.9</v>
      </c>
      <c r="BF20" s="335">
        <v>5.6099999999999997E-2</v>
      </c>
      <c r="BG20" s="290">
        <v>2135</v>
      </c>
      <c r="BH20" s="286">
        <v>-30.7</v>
      </c>
      <c r="BI20" s="335">
        <v>1.44E-2</v>
      </c>
      <c r="BJ20" s="290">
        <v>2026.6</v>
      </c>
      <c r="BK20" s="286">
        <v>-57.5</v>
      </c>
      <c r="BL20" s="335">
        <v>2.8400000000000002E-2</v>
      </c>
      <c r="BM20" s="290">
        <v>1920.3</v>
      </c>
      <c r="BN20" s="286">
        <v>-81.099999999999994</v>
      </c>
      <c r="BO20" s="335">
        <v>4.2200000000000001E-2</v>
      </c>
      <c r="BP20" s="290">
        <v>2013.8</v>
      </c>
      <c r="BQ20" s="286">
        <v>-109.3</v>
      </c>
      <c r="BR20" s="335">
        <v>5.4300000000000001E-2</v>
      </c>
    </row>
    <row r="21" spans="1:70">
      <c r="A21" s="171" t="s">
        <v>970</v>
      </c>
      <c r="B21" s="285">
        <v>773.7</v>
      </c>
      <c r="C21" s="286">
        <v>-66.400000000000006</v>
      </c>
      <c r="D21" s="288">
        <v>8.5900000000000004E-2</v>
      </c>
      <c r="E21" s="285">
        <v>766</v>
      </c>
      <c r="F21" s="286">
        <v>-176.1</v>
      </c>
      <c r="G21" s="288">
        <v>0.22989999999999999</v>
      </c>
      <c r="H21" s="285">
        <v>761.7</v>
      </c>
      <c r="I21" s="286">
        <v>-147.80000000000001</v>
      </c>
      <c r="J21" s="288">
        <v>0.19399999999999998</v>
      </c>
      <c r="K21" s="285">
        <v>750.3</v>
      </c>
      <c r="L21" s="286">
        <v>-288.5</v>
      </c>
      <c r="M21" s="288">
        <v>0.38450000000000001</v>
      </c>
      <c r="N21" s="285">
        <v>797.2</v>
      </c>
      <c r="O21" s="286">
        <v>-361.7</v>
      </c>
      <c r="P21" s="288">
        <v>0.45380000000000004</v>
      </c>
      <c r="Q21" s="285">
        <v>760.7</v>
      </c>
      <c r="R21" s="286">
        <v>-460.3</v>
      </c>
      <c r="S21" s="288">
        <v>0.60509999999999997</v>
      </c>
      <c r="T21" s="285">
        <v>701.2</v>
      </c>
      <c r="U21" s="286">
        <v>-387</v>
      </c>
      <c r="V21" s="293">
        <v>0.55189999999999995</v>
      </c>
      <c r="W21" s="285">
        <v>1642.9</v>
      </c>
      <c r="X21" s="286">
        <v>-126.7</v>
      </c>
      <c r="Y21" s="288">
        <v>7.7100000000000002E-2</v>
      </c>
      <c r="Z21" s="285">
        <v>1796.5</v>
      </c>
      <c r="AA21" s="289">
        <v>32.9</v>
      </c>
      <c r="AB21" s="288">
        <v>-1.83E-2</v>
      </c>
      <c r="AC21" s="285">
        <v>1899.7</v>
      </c>
      <c r="AD21" s="286">
        <v>-133.4</v>
      </c>
      <c r="AE21" s="288">
        <v>7.0199999999999999E-2</v>
      </c>
      <c r="AF21" s="285">
        <v>557.9</v>
      </c>
      <c r="AG21" s="286">
        <v>-91.2</v>
      </c>
      <c r="AH21" s="288">
        <v>0.16350000000000001</v>
      </c>
      <c r="AI21" s="285">
        <v>961.3</v>
      </c>
      <c r="AJ21" s="286">
        <v>-2.7</v>
      </c>
      <c r="AK21" s="288">
        <v>2.8000000000000004E-3</v>
      </c>
      <c r="AL21" s="285">
        <v>1047.0999999999999</v>
      </c>
      <c r="AM21" s="286">
        <v>-140.4</v>
      </c>
      <c r="AN21" s="288">
        <v>0.13400000000000001</v>
      </c>
      <c r="AO21" s="290">
        <v>1100.8</v>
      </c>
      <c r="AP21" s="286">
        <v>-203.7</v>
      </c>
      <c r="AQ21" s="291">
        <v>0.18509999999999999</v>
      </c>
      <c r="AR21" s="290">
        <v>1104</v>
      </c>
      <c r="AS21" s="286">
        <v>-169.3</v>
      </c>
      <c r="AT21" s="288">
        <v>0.15340000000000001</v>
      </c>
      <c r="AU21" s="290">
        <v>1039.5</v>
      </c>
      <c r="AV21" s="286">
        <v>-11.6</v>
      </c>
      <c r="AW21" s="288">
        <v>1.11E-2</v>
      </c>
      <c r="AX21" s="290">
        <v>1003</v>
      </c>
      <c r="AY21" s="286">
        <v>-23.4</v>
      </c>
      <c r="AZ21" s="335">
        <v>2.3400000000000001E-2</v>
      </c>
      <c r="BA21" s="290">
        <v>940.7</v>
      </c>
      <c r="BB21" s="286">
        <v>-87.3</v>
      </c>
      <c r="BC21" s="335">
        <v>9.2799999999999994E-2</v>
      </c>
      <c r="BD21" s="290">
        <v>907.3</v>
      </c>
      <c r="BE21" s="286">
        <v>-74.900000000000006</v>
      </c>
      <c r="BF21" s="335">
        <v>8.2500000000000004E-2</v>
      </c>
      <c r="BG21" s="290">
        <v>999</v>
      </c>
      <c r="BH21" s="286">
        <v>-49</v>
      </c>
      <c r="BI21" s="335">
        <v>4.9000000000000002E-2</v>
      </c>
      <c r="BJ21" s="290">
        <v>1192.7</v>
      </c>
      <c r="BK21" s="286">
        <v>-217.7</v>
      </c>
      <c r="BL21" s="335">
        <v>0.1825</v>
      </c>
      <c r="BM21" s="290">
        <v>1381.1</v>
      </c>
      <c r="BN21" s="286">
        <v>-242</v>
      </c>
      <c r="BO21" s="335">
        <v>0.17519999999999999</v>
      </c>
      <c r="BP21" s="290">
        <v>1594.4</v>
      </c>
      <c r="BQ21" s="286">
        <v>-544.4</v>
      </c>
      <c r="BR21" s="335">
        <v>0.34139999999999998</v>
      </c>
    </row>
    <row r="22" spans="1:70">
      <c r="A22" s="171" t="s">
        <v>511</v>
      </c>
      <c r="B22" s="285">
        <v>1078.9000000000001</v>
      </c>
      <c r="C22" s="286">
        <v>-37.6</v>
      </c>
      <c r="D22" s="288">
        <v>3.49E-2</v>
      </c>
      <c r="E22" s="285">
        <v>1052.0999999999999</v>
      </c>
      <c r="F22" s="286">
        <v>-55.9</v>
      </c>
      <c r="G22" s="288">
        <v>5.3100000000000001E-2</v>
      </c>
      <c r="H22" s="285">
        <v>1025.4000000000001</v>
      </c>
      <c r="I22" s="286">
        <v>-71.2</v>
      </c>
      <c r="J22" s="288">
        <v>6.9400000000000003E-2</v>
      </c>
      <c r="K22" s="285">
        <v>970.01617802250007</v>
      </c>
      <c r="L22" s="286">
        <v>-12.140418589999999</v>
      </c>
      <c r="M22" s="288">
        <v>1.2515686712308004E-2</v>
      </c>
      <c r="N22" s="285">
        <v>911</v>
      </c>
      <c r="O22" s="286">
        <v>-20.3</v>
      </c>
      <c r="P22" s="288">
        <v>2.2200000000000001E-2</v>
      </c>
      <c r="Q22" s="285">
        <v>902.2</v>
      </c>
      <c r="R22" s="286">
        <v>-25.9</v>
      </c>
      <c r="S22" s="288">
        <v>2.87E-2</v>
      </c>
      <c r="T22" s="285">
        <v>960.9</v>
      </c>
      <c r="U22" s="286">
        <v>-33.1</v>
      </c>
      <c r="V22" s="288">
        <v>3.44E-2</v>
      </c>
      <c r="W22" s="285">
        <v>1380.3</v>
      </c>
      <c r="X22" s="286">
        <v>-7.9</v>
      </c>
      <c r="Y22" s="288">
        <v>5.7000000000000002E-3</v>
      </c>
      <c r="Z22" s="285">
        <v>1592.2</v>
      </c>
      <c r="AA22" s="289">
        <v>-21.3</v>
      </c>
      <c r="AB22" s="288">
        <v>1.34E-2</v>
      </c>
      <c r="AC22" s="285">
        <v>1804.3</v>
      </c>
      <c r="AD22" s="286">
        <v>-50.1</v>
      </c>
      <c r="AE22" s="288">
        <v>2.7800000000000002E-2</v>
      </c>
      <c r="AF22" s="285">
        <v>1973.1</v>
      </c>
      <c r="AG22" s="286">
        <v>-100.8</v>
      </c>
      <c r="AH22" s="288">
        <v>5.1100000000000007E-2</v>
      </c>
      <c r="AI22" s="285">
        <v>2829.8</v>
      </c>
      <c r="AJ22" s="286">
        <v>-83</v>
      </c>
      <c r="AK22" s="288">
        <v>2.9300000000000003E-2</v>
      </c>
      <c r="AL22" s="285">
        <v>3091.1</v>
      </c>
      <c r="AM22" s="286">
        <v>-208.7</v>
      </c>
      <c r="AN22" s="288">
        <v>6.7500000000000004E-2</v>
      </c>
      <c r="AO22" s="290">
        <v>3387.3</v>
      </c>
      <c r="AP22" s="286">
        <v>-376.8</v>
      </c>
      <c r="AQ22" s="291">
        <v>0.11119999999999999</v>
      </c>
      <c r="AR22" s="290">
        <v>3606.8</v>
      </c>
      <c r="AS22" s="286">
        <v>-556.70000000000005</v>
      </c>
      <c r="AT22" s="288">
        <v>0.15440000000000001</v>
      </c>
      <c r="AU22" s="290">
        <v>4450.8</v>
      </c>
      <c r="AV22" s="286">
        <v>-188.4</v>
      </c>
      <c r="AW22" s="288">
        <v>4.2299999999999997E-2</v>
      </c>
      <c r="AX22" s="290">
        <v>4633.8</v>
      </c>
      <c r="AY22" s="286">
        <v>-377.1</v>
      </c>
      <c r="AZ22" s="335">
        <v>8.14E-2</v>
      </c>
      <c r="BA22" s="290">
        <v>4799.8</v>
      </c>
      <c r="BB22" s="286">
        <v>-549.79999999999995</v>
      </c>
      <c r="BC22" s="335">
        <v>0.1145</v>
      </c>
      <c r="BD22" s="290">
        <v>4962.8</v>
      </c>
      <c r="BE22" s="286">
        <v>-701.5</v>
      </c>
      <c r="BF22" s="335">
        <v>0.14130000000000001</v>
      </c>
      <c r="BG22" s="290">
        <v>5823.1</v>
      </c>
      <c r="BH22" s="286">
        <v>-150.69999999999999</v>
      </c>
      <c r="BI22" s="335">
        <v>2.5899999999999999E-2</v>
      </c>
      <c r="BJ22" s="290"/>
      <c r="BK22" s="229"/>
      <c r="BL22" s="335"/>
      <c r="BM22" s="290" t="s">
        <v>313</v>
      </c>
      <c r="BN22" s="229"/>
      <c r="BO22" s="335"/>
      <c r="BP22" s="229">
        <v>0</v>
      </c>
      <c r="BQ22" s="229">
        <v>0</v>
      </c>
      <c r="BR22" s="243">
        <v>0</v>
      </c>
    </row>
    <row r="23" spans="1:70">
      <c r="A23" s="174" t="s">
        <v>971</v>
      </c>
      <c r="B23" s="294">
        <v>10227.799999999999</v>
      </c>
      <c r="C23" s="289" t="s">
        <v>313</v>
      </c>
      <c r="D23" s="296" t="s">
        <v>313</v>
      </c>
      <c r="E23" s="294">
        <v>10254.4</v>
      </c>
      <c r="F23" s="289" t="s">
        <v>313</v>
      </c>
      <c r="G23" s="296" t="s">
        <v>313</v>
      </c>
      <c r="H23" s="294">
        <v>10331.5</v>
      </c>
      <c r="I23" s="289" t="s">
        <v>313</v>
      </c>
      <c r="J23" s="296" t="s">
        <v>313</v>
      </c>
      <c r="K23" s="294">
        <v>10936.9</v>
      </c>
      <c r="L23" s="289" t="s">
        <v>313</v>
      </c>
      <c r="M23" s="296" t="s">
        <v>313</v>
      </c>
      <c r="N23" s="294">
        <v>10905.3</v>
      </c>
      <c r="O23" s="289" t="s">
        <v>313</v>
      </c>
      <c r="P23" s="296" t="s">
        <v>313</v>
      </c>
      <c r="Q23" s="294">
        <v>11191.3</v>
      </c>
      <c r="R23" s="289" t="s">
        <v>313</v>
      </c>
      <c r="S23" s="296" t="s">
        <v>313</v>
      </c>
      <c r="T23" s="294">
        <v>11578.1</v>
      </c>
      <c r="U23" s="289" t="s">
        <v>313</v>
      </c>
      <c r="V23" s="297" t="s">
        <v>313</v>
      </c>
      <c r="W23" s="294">
        <v>12716.2</v>
      </c>
      <c r="X23" s="289" t="s">
        <v>313</v>
      </c>
      <c r="Y23" s="296" t="s">
        <v>313</v>
      </c>
      <c r="Z23" s="294">
        <v>12906.5</v>
      </c>
      <c r="AA23" s="289" t="s">
        <v>313</v>
      </c>
      <c r="AB23" s="296" t="s">
        <v>313</v>
      </c>
      <c r="AC23" s="294">
        <v>13148.2</v>
      </c>
      <c r="AD23" s="289" t="s">
        <v>313</v>
      </c>
      <c r="AE23" s="296" t="s">
        <v>313</v>
      </c>
      <c r="AF23" s="294">
        <v>13336.8</v>
      </c>
      <c r="AG23" s="289" t="s">
        <v>313</v>
      </c>
      <c r="AH23" s="296" t="s">
        <v>313</v>
      </c>
      <c r="AI23" s="294">
        <v>13857.1</v>
      </c>
      <c r="AJ23" s="289" t="s">
        <v>313</v>
      </c>
      <c r="AK23" s="296" t="s">
        <v>313</v>
      </c>
      <c r="AL23" s="294">
        <v>14158.4</v>
      </c>
      <c r="AM23" s="289" t="s">
        <v>313</v>
      </c>
      <c r="AN23" s="296" t="s">
        <v>313</v>
      </c>
      <c r="AO23" s="298">
        <v>14357.2</v>
      </c>
      <c r="AP23" s="289" t="s">
        <v>313</v>
      </c>
      <c r="AQ23" s="299" t="s">
        <v>313</v>
      </c>
      <c r="AR23" s="298">
        <v>15546.5</v>
      </c>
      <c r="AS23" s="289"/>
      <c r="AT23" s="296"/>
      <c r="AU23" s="298">
        <v>15018</v>
      </c>
      <c r="AV23" s="286" t="s">
        <v>313</v>
      </c>
      <c r="AW23" s="288" t="s">
        <v>313</v>
      </c>
      <c r="AX23" s="298">
        <v>15128.3</v>
      </c>
      <c r="AY23" s="286" t="s">
        <v>313</v>
      </c>
      <c r="AZ23" s="335" t="s">
        <v>313</v>
      </c>
      <c r="BA23" s="298">
        <v>15220.9</v>
      </c>
      <c r="BB23" s="229">
        <v>0</v>
      </c>
      <c r="BC23" s="243">
        <v>0</v>
      </c>
      <c r="BD23" s="298">
        <v>15375.6</v>
      </c>
      <c r="BE23" s="229">
        <v>0</v>
      </c>
      <c r="BF23" s="243"/>
      <c r="BG23" s="298">
        <v>15166.3</v>
      </c>
      <c r="BH23" s="229" t="s">
        <v>313</v>
      </c>
      <c r="BI23" s="243" t="s">
        <v>313</v>
      </c>
      <c r="BJ23" s="298">
        <v>15392.8</v>
      </c>
      <c r="BK23" s="229">
        <v>0</v>
      </c>
      <c r="BL23" s="243">
        <v>0</v>
      </c>
      <c r="BM23" s="298">
        <v>15688.5</v>
      </c>
      <c r="BN23" s="229"/>
      <c r="BO23" s="243"/>
      <c r="BP23" s="298">
        <v>15859.2</v>
      </c>
      <c r="BQ23" s="229">
        <v>0</v>
      </c>
      <c r="BR23" s="243">
        <v>0</v>
      </c>
    </row>
    <row r="24" spans="1:70">
      <c r="A24" s="174" t="s">
        <v>972</v>
      </c>
      <c r="B24" s="294">
        <v>7471.8</v>
      </c>
      <c r="C24" s="289" t="s">
        <v>313</v>
      </c>
      <c r="D24" s="296" t="s">
        <v>313</v>
      </c>
      <c r="E24" s="294">
        <v>7550.6</v>
      </c>
      <c r="F24" s="289" t="s">
        <v>313</v>
      </c>
      <c r="G24" s="296" t="s">
        <v>313</v>
      </c>
      <c r="H24" s="294">
        <v>7603</v>
      </c>
      <c r="I24" s="289" t="s">
        <v>313</v>
      </c>
      <c r="J24" s="296" t="s">
        <v>313</v>
      </c>
      <c r="K24" s="294">
        <v>7950.7</v>
      </c>
      <c r="L24" s="289" t="s">
        <v>313</v>
      </c>
      <c r="M24" s="296" t="s">
        <v>313</v>
      </c>
      <c r="N24" s="294">
        <v>8043.8</v>
      </c>
      <c r="O24" s="289" t="s">
        <v>313</v>
      </c>
      <c r="P24" s="296" t="s">
        <v>313</v>
      </c>
      <c r="Q24" s="294">
        <v>8119.4</v>
      </c>
      <c r="R24" s="289" t="s">
        <v>313</v>
      </c>
      <c r="S24" s="296" t="s">
        <v>313</v>
      </c>
      <c r="T24" s="294">
        <v>8176.5</v>
      </c>
      <c r="U24" s="289" t="s">
        <v>313</v>
      </c>
      <c r="V24" s="296" t="s">
        <v>313</v>
      </c>
      <c r="W24" s="294">
        <v>8506.5</v>
      </c>
      <c r="X24" s="289" t="s">
        <v>313</v>
      </c>
      <c r="Y24" s="296" t="s">
        <v>313</v>
      </c>
      <c r="Z24" s="294">
        <v>8576.2000000000007</v>
      </c>
      <c r="AA24" s="289" t="s">
        <v>313</v>
      </c>
      <c r="AB24" s="296" t="s">
        <v>313</v>
      </c>
      <c r="AC24" s="294">
        <v>8631.2000000000007</v>
      </c>
      <c r="AD24" s="289" t="s">
        <v>313</v>
      </c>
      <c r="AE24" s="296" t="s">
        <v>313</v>
      </c>
      <c r="AF24" s="294">
        <v>8700</v>
      </c>
      <c r="AG24" s="289" t="s">
        <v>313</v>
      </c>
      <c r="AH24" s="296" t="s">
        <v>313</v>
      </c>
      <c r="AI24" s="294">
        <v>9066.9</v>
      </c>
      <c r="AJ24" s="289" t="s">
        <v>313</v>
      </c>
      <c r="AK24" s="296" t="s">
        <v>313</v>
      </c>
      <c r="AL24" s="294">
        <v>9056.7000000000007</v>
      </c>
      <c r="AM24" s="289" t="s">
        <v>313</v>
      </c>
      <c r="AN24" s="296" t="s">
        <v>313</v>
      </c>
      <c r="AO24" s="298">
        <v>9042.2999999999993</v>
      </c>
      <c r="AP24" s="289" t="s">
        <v>313</v>
      </c>
      <c r="AQ24" s="299" t="s">
        <v>313</v>
      </c>
      <c r="AR24" s="298">
        <v>9080.2999999999993</v>
      </c>
      <c r="AS24" s="289"/>
      <c r="AT24" s="296"/>
      <c r="AU24" s="298">
        <v>9484.2000000000007</v>
      </c>
      <c r="AV24" s="286" t="s">
        <v>313</v>
      </c>
      <c r="AW24" s="288" t="s">
        <v>313</v>
      </c>
      <c r="AX24" s="298">
        <v>9506.5</v>
      </c>
      <c r="AY24" s="286" t="s">
        <v>313</v>
      </c>
      <c r="AZ24" s="335" t="s">
        <v>313</v>
      </c>
      <c r="BA24" s="298">
        <v>9501</v>
      </c>
      <c r="BB24" s="229">
        <v>0</v>
      </c>
      <c r="BC24" s="243">
        <v>0</v>
      </c>
      <c r="BD24" s="298">
        <v>9520.2000000000007</v>
      </c>
      <c r="BE24" s="229">
        <v>0</v>
      </c>
      <c r="BF24" s="243"/>
      <c r="BG24" s="298">
        <v>9740.7999999999993</v>
      </c>
      <c r="BH24" s="229" t="s">
        <v>313</v>
      </c>
      <c r="BI24" s="243" t="s">
        <v>313</v>
      </c>
      <c r="BJ24" s="298">
        <v>9844.2000000000007</v>
      </c>
      <c r="BK24" s="229">
        <v>0</v>
      </c>
      <c r="BL24" s="243">
        <v>0</v>
      </c>
      <c r="BM24" s="298">
        <v>9959</v>
      </c>
      <c r="BN24" s="229"/>
      <c r="BO24" s="243"/>
      <c r="BP24" s="298">
        <v>10057.799999999999</v>
      </c>
      <c r="BQ24" s="229">
        <v>0</v>
      </c>
      <c r="BR24" s="243">
        <v>0</v>
      </c>
    </row>
    <row r="25" spans="1:70">
      <c r="A25" s="204" t="s">
        <v>973</v>
      </c>
      <c r="B25" s="300">
        <v>78429.899999999994</v>
      </c>
      <c r="C25" s="301">
        <v>-1825.7</v>
      </c>
      <c r="D25" s="302">
        <v>2.3300000000000001E-2</v>
      </c>
      <c r="E25" s="300">
        <v>78942.399999999994</v>
      </c>
      <c r="F25" s="301">
        <v>-2980.5</v>
      </c>
      <c r="G25" s="302">
        <v>3.78E-2</v>
      </c>
      <c r="H25" s="300">
        <v>79271.7</v>
      </c>
      <c r="I25" s="301">
        <v>-3580.4</v>
      </c>
      <c r="J25" s="302">
        <v>4.5199999999999997E-2</v>
      </c>
      <c r="K25" s="300">
        <v>82434.399999999994</v>
      </c>
      <c r="L25" s="301">
        <v>-1659.8</v>
      </c>
      <c r="M25" s="302">
        <v>2.0099999999999996E-2</v>
      </c>
      <c r="N25" s="300">
        <v>83802.399999999994</v>
      </c>
      <c r="O25" s="301">
        <v>-2397.8000000000002</v>
      </c>
      <c r="P25" s="302">
        <v>2.86E-2</v>
      </c>
      <c r="Q25" s="300">
        <v>85330.2</v>
      </c>
      <c r="R25" s="301">
        <v>-2922.2</v>
      </c>
      <c r="S25" s="302">
        <v>3.4200000000000001E-2</v>
      </c>
      <c r="T25" s="300">
        <v>86871.2</v>
      </c>
      <c r="U25" s="301">
        <v>-2970.4</v>
      </c>
      <c r="V25" s="308">
        <v>3.4200000000000001E-2</v>
      </c>
      <c r="W25" s="300">
        <v>94363.3</v>
      </c>
      <c r="X25" s="301">
        <v>-732.6</v>
      </c>
      <c r="Y25" s="302">
        <v>7.8000000000000005E-3</v>
      </c>
      <c r="Z25" s="300">
        <v>95907.6</v>
      </c>
      <c r="AA25" s="301">
        <v>-775.1</v>
      </c>
      <c r="AB25" s="302">
        <v>8.1000000000000013E-3</v>
      </c>
      <c r="AC25" s="300">
        <v>97340.800000000003</v>
      </c>
      <c r="AD25" s="301">
        <v>-2006.1</v>
      </c>
      <c r="AE25" s="302">
        <v>2.06E-2</v>
      </c>
      <c r="AF25" s="300">
        <v>99110</v>
      </c>
      <c r="AG25" s="301">
        <v>-3366.6</v>
      </c>
      <c r="AH25" s="302">
        <v>3.4000000000000002E-2</v>
      </c>
      <c r="AI25" s="300">
        <v>104326.3</v>
      </c>
      <c r="AJ25" s="301">
        <v>-1204.3</v>
      </c>
      <c r="AK25" s="302">
        <v>1.15E-2</v>
      </c>
      <c r="AL25" s="300">
        <v>106006.7</v>
      </c>
      <c r="AM25" s="301">
        <v>-3476.8</v>
      </c>
      <c r="AN25" s="302">
        <v>3.2800000000000003E-2</v>
      </c>
      <c r="AO25" s="303">
        <v>107824.3</v>
      </c>
      <c r="AP25" s="304">
        <v>-5971.6</v>
      </c>
      <c r="AQ25" s="305">
        <v>5.5399999999999998E-2</v>
      </c>
      <c r="AR25" s="303">
        <v>109919.5</v>
      </c>
      <c r="AS25" s="304">
        <v>-8323.7000000000007</v>
      </c>
      <c r="AT25" s="341">
        <v>7.5700000000000003E-2</v>
      </c>
      <c r="AU25" s="298">
        <v>112128.8</v>
      </c>
      <c r="AV25" s="289">
        <v>-2431.8000000000002</v>
      </c>
      <c r="AW25" s="296">
        <v>2.1700000000000001E-2</v>
      </c>
      <c r="AX25" s="303">
        <v>113737.60000000001</v>
      </c>
      <c r="AY25" s="304">
        <v>-4806.6000000000004</v>
      </c>
      <c r="AZ25" s="336">
        <v>4.2299999999999997E-2</v>
      </c>
      <c r="BA25" s="303">
        <v>115904.1</v>
      </c>
      <c r="BB25" s="304">
        <v>-7572.6</v>
      </c>
      <c r="BC25" s="336">
        <v>6.5299999999999997E-2</v>
      </c>
      <c r="BD25" s="303">
        <v>117736.5</v>
      </c>
      <c r="BE25" s="304">
        <v>-10245.299999999999</v>
      </c>
      <c r="BF25" s="336">
        <v>8.6999999999999994E-2</v>
      </c>
      <c r="BG25" s="303">
        <v>127274.9</v>
      </c>
      <c r="BH25" s="304">
        <v>-2411.6</v>
      </c>
      <c r="BI25" s="336">
        <v>1.89E-2</v>
      </c>
      <c r="BJ25" s="303">
        <v>130368.7</v>
      </c>
      <c r="BK25" s="304">
        <v>-5097.8</v>
      </c>
      <c r="BL25" s="336">
        <v>3.9100000000000003E-2</v>
      </c>
      <c r="BM25" s="303">
        <v>133569.5</v>
      </c>
      <c r="BN25" s="304">
        <v>-7673.1</v>
      </c>
      <c r="BO25" s="336">
        <v>5.74E-2</v>
      </c>
      <c r="BP25" s="303">
        <v>136464.70000000001</v>
      </c>
      <c r="BQ25" s="304">
        <v>-10896.4</v>
      </c>
      <c r="BR25" s="336">
        <v>7.9799999999999996E-2</v>
      </c>
    </row>
    <row r="26" spans="1:70">
      <c r="A26" s="205" t="s">
        <v>955</v>
      </c>
      <c r="B26" s="294"/>
      <c r="C26" s="289"/>
      <c r="D26" s="296">
        <v>3.44E-2</v>
      </c>
      <c r="E26" s="294"/>
      <c r="F26" s="289"/>
      <c r="G26" s="296">
        <v>5.2300000000000006E-2</v>
      </c>
      <c r="H26" s="294"/>
      <c r="I26" s="289"/>
      <c r="J26" s="296">
        <v>6.9699999999999998E-2</v>
      </c>
      <c r="K26" s="294"/>
      <c r="L26" s="289"/>
      <c r="M26" s="296">
        <v>1.5300000000000001E-2</v>
      </c>
      <c r="N26" s="294"/>
      <c r="O26" s="289"/>
      <c r="P26" s="296">
        <v>3.0600000000000002E-2</v>
      </c>
      <c r="Q26" s="294"/>
      <c r="R26" s="289"/>
      <c r="S26" s="296">
        <v>4.4500000000000005E-2</v>
      </c>
      <c r="T26" s="309"/>
      <c r="U26" s="289"/>
      <c r="V26" s="296">
        <v>6.0599999999999994E-2</v>
      </c>
      <c r="W26" s="294"/>
      <c r="X26" s="289"/>
      <c r="Y26" s="296">
        <v>1.2800000000000001E-2</v>
      </c>
      <c r="Z26" s="294"/>
      <c r="AA26" s="289"/>
      <c r="AB26" s="296">
        <v>2.5600000000000001E-2</v>
      </c>
      <c r="AC26" s="294"/>
      <c r="AD26" s="289"/>
      <c r="AE26" s="296">
        <v>3.7699999999999997E-2</v>
      </c>
      <c r="AF26" s="294"/>
      <c r="AG26" s="289"/>
      <c r="AH26" s="296">
        <v>4.8899999999999999E-2</v>
      </c>
      <c r="AI26" s="294"/>
      <c r="AJ26" s="289"/>
      <c r="AK26" s="296">
        <v>1.0800000000000001E-2</v>
      </c>
      <c r="AL26" s="294"/>
      <c r="AM26" s="289"/>
      <c r="AN26" s="296">
        <v>2.1099999999999997E-2</v>
      </c>
      <c r="AO26" s="282"/>
      <c r="AP26" s="283"/>
      <c r="AQ26" s="284">
        <v>3.1399999999999997E-2</v>
      </c>
      <c r="AR26" s="282"/>
      <c r="AS26" s="283"/>
      <c r="AT26" s="338">
        <v>4.2500000000000003E-2</v>
      </c>
      <c r="AU26" s="330"/>
      <c r="AV26" s="283"/>
      <c r="AW26" s="338">
        <v>1.11E-2</v>
      </c>
      <c r="AX26" s="282"/>
      <c r="AY26" s="283"/>
      <c r="AZ26" s="334">
        <v>2.3199999999999998E-2</v>
      </c>
      <c r="BA26" s="282"/>
      <c r="BB26" s="283"/>
      <c r="BC26" s="334">
        <v>3.4599999999999999E-2</v>
      </c>
      <c r="BD26" s="282"/>
      <c r="BE26" s="283"/>
      <c r="BF26" s="334">
        <v>4.6600000000000003E-2</v>
      </c>
      <c r="BG26" s="229">
        <v>0</v>
      </c>
      <c r="BH26" s="229">
        <v>0</v>
      </c>
      <c r="BI26" s="334">
        <v>1.21E-2</v>
      </c>
      <c r="BJ26" s="229"/>
      <c r="BK26" s="229"/>
      <c r="BL26" s="334">
        <v>2.4199999999999999E-2</v>
      </c>
      <c r="BM26" s="229"/>
      <c r="BN26" s="229"/>
      <c r="BO26" s="334">
        <v>3.5099999999999999E-2</v>
      </c>
      <c r="BP26" s="229"/>
      <c r="BQ26" s="229"/>
      <c r="BR26" s="334">
        <v>4.6699999999999998E-2</v>
      </c>
    </row>
    <row r="27" spans="1:70">
      <c r="A27" s="174" t="s">
        <v>974</v>
      </c>
      <c r="B27" s="294"/>
      <c r="C27" s="289">
        <v>2697.3</v>
      </c>
      <c r="D27" s="296">
        <v>3.8599999999999995E-2</v>
      </c>
      <c r="E27" s="294"/>
      <c r="F27" s="289">
        <v>4131.8999999999996</v>
      </c>
      <c r="G27" s="296">
        <v>5.8899999999999994E-2</v>
      </c>
      <c r="H27" s="294"/>
      <c r="I27" s="289">
        <v>5525</v>
      </c>
      <c r="J27" s="296">
        <v>7.8700000000000006E-2</v>
      </c>
      <c r="K27" s="294"/>
      <c r="L27" s="289">
        <v>1261.5999999999999</v>
      </c>
      <c r="M27" s="296">
        <v>1.7500000000000002E-2</v>
      </c>
      <c r="N27" s="294"/>
      <c r="O27" s="289">
        <v>2560.9</v>
      </c>
      <c r="P27" s="296">
        <v>3.4799999999999998E-2</v>
      </c>
      <c r="Q27" s="294"/>
      <c r="R27" s="289">
        <v>3800.4</v>
      </c>
      <c r="S27" s="296">
        <v>5.0700000000000002E-2</v>
      </c>
      <c r="T27" s="309"/>
      <c r="U27" s="289">
        <v>5262.8</v>
      </c>
      <c r="V27" s="297">
        <v>6.9000000000000006E-2</v>
      </c>
      <c r="W27" s="294"/>
      <c r="X27" s="289">
        <v>1207.3</v>
      </c>
      <c r="Y27" s="296">
        <v>1.46E-2</v>
      </c>
      <c r="Z27" s="294"/>
      <c r="AA27" s="289">
        <v>2456.5</v>
      </c>
      <c r="AB27" s="296">
        <v>2.9100000000000001E-2</v>
      </c>
      <c r="AC27" s="294"/>
      <c r="AD27" s="289">
        <v>3672.3</v>
      </c>
      <c r="AE27" s="296">
        <v>4.2800000000000005E-2</v>
      </c>
      <c r="AF27" s="294"/>
      <c r="AG27" s="289">
        <v>4845.6000000000004</v>
      </c>
      <c r="AH27" s="296">
        <v>5.5399999999999998E-2</v>
      </c>
      <c r="AI27" s="294"/>
      <c r="AJ27" s="289">
        <v>1121.8</v>
      </c>
      <c r="AK27" s="296">
        <v>1.2199999999999999E-2</v>
      </c>
      <c r="AL27" s="294"/>
      <c r="AM27" s="289">
        <v>2236.9</v>
      </c>
      <c r="AN27" s="296">
        <v>2.3900000000000001E-2</v>
      </c>
      <c r="AO27" s="298"/>
      <c r="AP27" s="289">
        <v>3388.4</v>
      </c>
      <c r="AQ27" s="299">
        <v>3.56E-2</v>
      </c>
      <c r="AR27" s="298"/>
      <c r="AS27" s="289">
        <v>4668.8</v>
      </c>
      <c r="AT27" s="296">
        <v>4.8500000000000001E-2</v>
      </c>
      <c r="AU27" s="290"/>
      <c r="AV27" s="289">
        <v>1250.2</v>
      </c>
      <c r="AW27" s="296">
        <v>1.2699999999999999E-2</v>
      </c>
      <c r="AX27" s="298"/>
      <c r="AY27" s="289">
        <v>2642.8</v>
      </c>
      <c r="AZ27" s="337">
        <v>2.6499999999999999E-2</v>
      </c>
      <c r="BA27" s="298"/>
      <c r="BB27" s="289">
        <v>4012.1</v>
      </c>
      <c r="BC27" s="337">
        <v>3.95E-2</v>
      </c>
      <c r="BD27" s="349"/>
      <c r="BE27" s="289">
        <v>5488.7</v>
      </c>
      <c r="BF27" s="337">
        <v>5.3100000000000001E-2</v>
      </c>
      <c r="BG27" s="229">
        <v>0</v>
      </c>
      <c r="BH27" s="289">
        <v>1536.3</v>
      </c>
      <c r="BI27" s="337">
        <v>1.3599999999999999E-2</v>
      </c>
      <c r="BJ27" s="229"/>
      <c r="BK27" s="289">
        <v>3150.1</v>
      </c>
      <c r="BL27" s="337">
        <v>2.7300000000000001E-2</v>
      </c>
      <c r="BM27" s="229"/>
      <c r="BN27" s="289">
        <v>4686.6000000000004</v>
      </c>
      <c r="BO27" s="337">
        <v>3.9600000000000003E-2</v>
      </c>
      <c r="BP27" s="229"/>
      <c r="BQ27" s="289">
        <v>6375.6</v>
      </c>
      <c r="BR27" s="337">
        <v>5.2699999999999997E-2</v>
      </c>
    </row>
    <row r="28" spans="1:70">
      <c r="A28" s="204" t="s">
        <v>975</v>
      </c>
      <c r="B28" s="300"/>
      <c r="C28" s="301"/>
      <c r="D28" s="302">
        <v>7.8799999999999995E-2</v>
      </c>
      <c r="E28" s="300"/>
      <c r="F28" s="301"/>
      <c r="G28" s="302">
        <v>7.9299999999999995E-2</v>
      </c>
      <c r="H28" s="300"/>
      <c r="I28" s="301"/>
      <c r="J28" s="302"/>
      <c r="K28" s="300"/>
      <c r="L28" s="301"/>
      <c r="M28" s="302">
        <v>7.1800000000000003E-2</v>
      </c>
      <c r="N28" s="300"/>
      <c r="O28" s="301"/>
      <c r="P28" s="302">
        <v>6.9699999999999998E-2</v>
      </c>
      <c r="Q28" s="300"/>
      <c r="R28" s="301"/>
      <c r="S28" s="302">
        <v>6.7599999999999993E-2</v>
      </c>
      <c r="T28" s="310"/>
      <c r="U28" s="301"/>
      <c r="V28" s="302"/>
      <c r="W28" s="300"/>
      <c r="X28" s="301"/>
      <c r="Y28" s="302">
        <v>5.8299999999999998E-2</v>
      </c>
      <c r="Z28" s="300"/>
      <c r="AA28" s="301"/>
      <c r="AB28" s="302">
        <v>5.8200000000000002E-2</v>
      </c>
      <c r="AC28" s="300"/>
      <c r="AD28" s="301"/>
      <c r="AE28" s="302">
        <v>5.7099999999999998E-2</v>
      </c>
      <c r="AF28" s="300"/>
      <c r="AG28" s="301"/>
      <c r="AH28" s="302"/>
      <c r="AI28" s="300"/>
      <c r="AJ28" s="301"/>
      <c r="AK28" s="302">
        <v>4.9000000000000002E-2</v>
      </c>
      <c r="AL28" s="300"/>
      <c r="AM28" s="301"/>
      <c r="AN28" s="302">
        <v>4.7899999999999998E-2</v>
      </c>
      <c r="AO28" s="303"/>
      <c r="AP28" s="304"/>
      <c r="AQ28" s="305">
        <v>4.7500000000000001E-2</v>
      </c>
      <c r="AR28" s="303"/>
      <c r="AS28" s="304"/>
      <c r="AT28" s="341"/>
      <c r="AU28" s="331"/>
      <c r="AV28" s="304"/>
      <c r="AW28" s="341">
        <v>5.0900000000000001E-2</v>
      </c>
      <c r="AX28" s="303"/>
      <c r="AY28" s="304"/>
      <c r="AZ28" s="336">
        <v>5.2999999999999999E-2</v>
      </c>
      <c r="BA28" s="303"/>
      <c r="BB28" s="304"/>
      <c r="BC28" s="336">
        <v>5.2600000000000001E-2</v>
      </c>
      <c r="BD28" s="303"/>
      <c r="BE28" s="304"/>
      <c r="BF28" s="336">
        <v>5.3100000000000001E-2</v>
      </c>
      <c r="BG28" s="354">
        <v>0</v>
      </c>
      <c r="BH28" s="355">
        <v>0</v>
      </c>
      <c r="BI28" s="356">
        <v>0</v>
      </c>
      <c r="BJ28" s="354"/>
      <c r="BK28" s="355"/>
      <c r="BL28" s="336">
        <v>5.45E-2</v>
      </c>
      <c r="BM28" s="354"/>
      <c r="BN28" s="355"/>
      <c r="BO28" s="336">
        <v>5.28E-2</v>
      </c>
      <c r="BP28" s="354"/>
      <c r="BQ28" s="355"/>
      <c r="BR28" s="336"/>
    </row>
    <row r="34" spans="68:70">
      <c r="BP34" s="171"/>
      <c r="BQ34" s="171"/>
      <c r="BR34" s="171"/>
    </row>
    <row r="35" spans="68:70">
      <c r="BP35" s="171"/>
      <c r="BQ35" s="171"/>
      <c r="BR35" s="171"/>
    </row>
    <row r="36" spans="68:70">
      <c r="BP36" s="171"/>
      <c r="BQ36" s="171"/>
      <c r="BR36" s="171"/>
    </row>
    <row r="37" spans="68:70">
      <c r="BP37" s="171"/>
      <c r="BQ37" s="171"/>
      <c r="BR37" s="171"/>
    </row>
  </sheetData>
  <mergeCells count="23">
    <mergeCell ref="BP2:BR2"/>
    <mergeCell ref="BM2:BO2"/>
    <mergeCell ref="BJ2:BL2"/>
    <mergeCell ref="AL2:AN2"/>
    <mergeCell ref="AI2:AK2"/>
    <mergeCell ref="B2:D2"/>
    <mergeCell ref="E2:G2"/>
    <mergeCell ref="H2:J2"/>
    <mergeCell ref="K2:M2"/>
    <mergeCell ref="N2:P2"/>
    <mergeCell ref="Q2:S2"/>
    <mergeCell ref="T2:V2"/>
    <mergeCell ref="W2:Y2"/>
    <mergeCell ref="Z2:AB2"/>
    <mergeCell ref="AC2:AE2"/>
    <mergeCell ref="AF2:AH2"/>
    <mergeCell ref="BG2:BI2"/>
    <mergeCell ref="AO2:AQ2"/>
    <mergeCell ref="AR2:AT2"/>
    <mergeCell ref="BD2:BF2"/>
    <mergeCell ref="AU2:AW2"/>
    <mergeCell ref="AX2:AZ2"/>
    <mergeCell ref="BA2:BC2"/>
  </mergeCells>
  <hyperlinks>
    <hyperlink ref="A1" location="Index!A1" display="Index" xr:uid="{00000000-0004-0000-1A00-000000000000}"/>
  </hyperlinks>
  <pageMargins left="0.511811024" right="0.511811024" top="0.78740157499999996" bottom="0.78740157499999996" header="0.31496062000000002" footer="0.31496062000000002"/>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000050"/>
  </sheetPr>
  <dimension ref="A1:IR61"/>
  <sheetViews>
    <sheetView topLeftCell="A4" zoomScaleNormal="100" workbookViewId="0">
      <pane xSplit="1" topLeftCell="CQ1" activePane="topRight" state="frozen"/>
      <selection pane="topRight" activeCell="CU8" sqref="CU8"/>
    </sheetView>
  </sheetViews>
  <sheetFormatPr defaultColWidth="9" defaultRowHeight="15"/>
  <cols>
    <col min="1" max="1" width="72.42578125" style="171" customWidth="1"/>
    <col min="2" max="3" width="13.28515625" style="171" customWidth="1"/>
    <col min="4" max="4" width="13.28515625" style="206" customWidth="1"/>
    <col min="5" max="5" width="13.28515625" style="171" customWidth="1"/>
    <col min="6" max="6" width="13.28515625" style="206" customWidth="1"/>
    <col min="7" max="9" width="13.28515625" style="171" customWidth="1"/>
    <col min="10" max="10" width="13.28515625" style="206" customWidth="1"/>
    <col min="11" max="12" width="13.28515625" style="171" customWidth="1"/>
    <col min="13" max="13" width="13.28515625" style="206" customWidth="1"/>
    <col min="14" max="15" width="13.28515625" style="171" customWidth="1"/>
    <col min="16" max="16" width="13.28515625" style="206" customWidth="1"/>
    <col min="17" max="18" width="13.28515625" style="171" customWidth="1"/>
    <col min="19" max="19" width="13.28515625" style="206" customWidth="1"/>
    <col min="20" max="21" width="13.28515625" style="171" customWidth="1"/>
    <col min="22" max="22" width="13.28515625" style="206" customWidth="1"/>
    <col min="23" max="24" width="13.28515625" style="171" customWidth="1"/>
    <col min="25" max="25" width="13.28515625" style="206" customWidth="1"/>
    <col min="26" max="27" width="13.28515625" style="171" customWidth="1"/>
    <col min="28" max="28" width="13.28515625" style="206" customWidth="1"/>
    <col min="29" max="30" width="13.28515625" style="171" customWidth="1"/>
    <col min="31" max="31" width="13.28515625" style="206" customWidth="1"/>
    <col min="32" max="33" width="13.28515625" style="171" customWidth="1"/>
    <col min="34" max="34" width="13.28515625" style="206" customWidth="1"/>
    <col min="35" max="36" width="13.28515625" style="171" customWidth="1"/>
    <col min="37" max="37" width="13.28515625" style="206" customWidth="1"/>
    <col min="38" max="39" width="13.28515625" style="171" customWidth="1"/>
    <col min="40" max="40" width="13.28515625" style="206" customWidth="1"/>
    <col min="41" max="48" width="13.28515625" style="171" customWidth="1"/>
    <col min="49" max="49" width="13.28515625" style="206" customWidth="1"/>
    <col min="50" max="50" width="13.28515625" style="171" customWidth="1"/>
    <col min="51" max="51" width="13.28515625" style="207" customWidth="1"/>
    <col min="52" max="52" width="13.28515625" style="206" customWidth="1"/>
    <col min="53" max="70" width="13.28515625" style="171" customWidth="1"/>
    <col min="71" max="97" width="13.28515625" customWidth="1"/>
    <col min="253" max="16384" width="9" style="171"/>
  </cols>
  <sheetData>
    <row r="1" spans="1:252" ht="57" customHeight="1">
      <c r="A1" s="145" t="s">
        <v>379</v>
      </c>
      <c r="B1" s="172"/>
      <c r="C1" s="172"/>
      <c r="D1" s="194"/>
      <c r="E1" s="172"/>
      <c r="F1" s="194"/>
      <c r="G1" s="172"/>
      <c r="H1" s="172"/>
      <c r="I1" s="172"/>
      <c r="J1" s="194"/>
      <c r="K1" s="172"/>
      <c r="L1" s="172"/>
      <c r="M1" s="194"/>
      <c r="N1" s="172"/>
      <c r="O1" s="172"/>
      <c r="P1" s="194"/>
      <c r="Q1" s="172"/>
      <c r="R1" s="172"/>
      <c r="S1" s="194"/>
      <c r="T1" s="172"/>
      <c r="U1" s="172"/>
      <c r="V1" s="194"/>
      <c r="W1" s="172"/>
      <c r="X1" s="172"/>
      <c r="Y1" s="194"/>
      <c r="Z1" s="172"/>
      <c r="AA1" s="172"/>
      <c r="AB1" s="194"/>
      <c r="AC1" s="172"/>
      <c r="AD1" s="172"/>
      <c r="AE1" s="194"/>
      <c r="AF1" s="172"/>
      <c r="AG1" s="172"/>
      <c r="AH1" s="194"/>
      <c r="AI1" s="172"/>
      <c r="AJ1" s="172"/>
      <c r="AK1" s="194"/>
      <c r="AL1" s="172"/>
      <c r="AM1" s="172"/>
      <c r="AN1" s="194"/>
      <c r="AO1" s="172"/>
      <c r="AP1" s="172"/>
      <c r="AQ1" s="172"/>
      <c r="AR1" s="172"/>
      <c r="AS1" s="172"/>
      <c r="AT1" s="172"/>
      <c r="AU1" s="172"/>
      <c r="AV1" s="172"/>
      <c r="AW1" s="194"/>
      <c r="AX1" s="172"/>
      <c r="AY1" s="195"/>
      <c r="AZ1" s="194"/>
      <c r="BA1" s="172"/>
      <c r="BB1" s="172"/>
      <c r="BC1" s="172"/>
      <c r="BD1" s="172"/>
      <c r="BE1" s="172"/>
      <c r="BF1" s="172"/>
      <c r="BG1" s="172"/>
      <c r="BH1" s="172"/>
      <c r="BI1" s="172"/>
      <c r="BJ1" s="172"/>
      <c r="BK1" s="172"/>
      <c r="BL1" s="172"/>
      <c r="BM1" s="170"/>
      <c r="BN1" s="170"/>
      <c r="BO1" s="170"/>
      <c r="BP1" s="170"/>
      <c r="BQ1" s="170"/>
      <c r="BR1" s="170"/>
    </row>
    <row r="2" spans="1:252" customFormat="1" ht="15.75">
      <c r="A2" s="170"/>
      <c r="B2" s="376" t="s">
        <v>1045</v>
      </c>
      <c r="C2" s="376"/>
      <c r="D2" s="376"/>
      <c r="E2" s="376" t="s">
        <v>1046</v>
      </c>
      <c r="F2" s="376"/>
      <c r="G2" s="376"/>
      <c r="H2" s="376" t="s">
        <v>1018</v>
      </c>
      <c r="I2" s="376"/>
      <c r="J2" s="376"/>
      <c r="K2" s="376" t="s">
        <v>1019</v>
      </c>
      <c r="L2" s="376"/>
      <c r="M2" s="376"/>
      <c r="N2" s="376" t="s">
        <v>1047</v>
      </c>
      <c r="O2" s="376"/>
      <c r="P2" s="376"/>
      <c r="Q2" s="376" t="s">
        <v>1048</v>
      </c>
      <c r="R2" s="376"/>
      <c r="S2" s="376"/>
      <c r="T2" s="376" t="s">
        <v>1020</v>
      </c>
      <c r="U2" s="376"/>
      <c r="V2" s="376"/>
      <c r="W2" s="376" t="s">
        <v>1021</v>
      </c>
      <c r="X2" s="376"/>
      <c r="Y2" s="376"/>
      <c r="Z2" s="376" t="s">
        <v>1049</v>
      </c>
      <c r="AA2" s="376"/>
      <c r="AB2" s="376"/>
      <c r="AC2" s="376" t="s">
        <v>1050</v>
      </c>
      <c r="AD2" s="376"/>
      <c r="AE2" s="376"/>
      <c r="AF2" s="376" t="s">
        <v>1022</v>
      </c>
      <c r="AG2" s="376"/>
      <c r="AH2" s="376"/>
      <c r="AI2" s="376" t="s">
        <v>1023</v>
      </c>
      <c r="AJ2" s="376"/>
      <c r="AK2" s="376"/>
      <c r="AL2" s="376" t="s">
        <v>1051</v>
      </c>
      <c r="AM2" s="376"/>
      <c r="AN2" s="376"/>
      <c r="AO2" s="376" t="s">
        <v>1052</v>
      </c>
      <c r="AP2" s="376"/>
      <c r="AQ2" s="376"/>
      <c r="AR2" s="376" t="s">
        <v>1024</v>
      </c>
      <c r="AS2" s="376"/>
      <c r="AT2" s="376"/>
      <c r="AU2" s="376" t="s">
        <v>1025</v>
      </c>
      <c r="AV2" s="376"/>
      <c r="AW2" s="376"/>
      <c r="AX2" s="376" t="s">
        <v>1053</v>
      </c>
      <c r="AY2" s="376"/>
      <c r="AZ2" s="376"/>
      <c r="BA2" s="376" t="s">
        <v>1054</v>
      </c>
      <c r="BB2" s="376"/>
      <c r="BC2" s="376"/>
      <c r="BD2" s="377" t="s">
        <v>1026</v>
      </c>
      <c r="BE2" s="377"/>
      <c r="BF2" s="377"/>
      <c r="BG2" s="376" t="s">
        <v>1027</v>
      </c>
      <c r="BH2" s="376"/>
      <c r="BI2" s="376"/>
      <c r="BJ2" s="376" t="s">
        <v>1055</v>
      </c>
      <c r="BK2" s="376"/>
      <c r="BL2" s="376"/>
      <c r="BM2" s="376" t="s">
        <v>1056</v>
      </c>
      <c r="BN2" s="376"/>
      <c r="BO2" s="376"/>
      <c r="BP2" s="376" t="s">
        <v>1028</v>
      </c>
      <c r="BQ2" s="376"/>
      <c r="BR2" s="376"/>
      <c r="BS2" s="376" t="s">
        <v>1076</v>
      </c>
      <c r="BT2" s="376"/>
      <c r="BU2" s="376"/>
      <c r="BV2" s="376" t="s">
        <v>1116</v>
      </c>
      <c r="BW2" s="376"/>
      <c r="BX2" s="376"/>
      <c r="BY2" s="376" t="s">
        <v>1150</v>
      </c>
      <c r="BZ2" s="376"/>
      <c r="CA2" s="376"/>
      <c r="CB2" s="376" t="s">
        <v>1162</v>
      </c>
      <c r="CC2" s="376"/>
      <c r="CD2" s="376"/>
      <c r="CE2" s="376" t="s">
        <v>1170</v>
      </c>
      <c r="CF2" s="376"/>
      <c r="CG2" s="376"/>
      <c r="CH2" s="376" t="s">
        <v>1190</v>
      </c>
      <c r="CI2" s="376"/>
      <c r="CJ2" s="376"/>
      <c r="CK2" s="376" t="s">
        <v>1191</v>
      </c>
      <c r="CL2" s="376"/>
      <c r="CM2" s="376"/>
      <c r="CN2" s="376" t="s">
        <v>1212</v>
      </c>
      <c r="CO2" s="376"/>
      <c r="CP2" s="376"/>
      <c r="CQ2" s="376" t="s">
        <v>1222</v>
      </c>
      <c r="CR2" s="376"/>
      <c r="CS2" s="376"/>
    </row>
    <row r="3" spans="1:252" customFormat="1" ht="15.75" customHeight="1">
      <c r="A3" s="170"/>
      <c r="B3" s="390" t="s">
        <v>1041</v>
      </c>
      <c r="C3" s="390"/>
      <c r="D3" s="390"/>
      <c r="E3" s="390" t="s">
        <v>1041</v>
      </c>
      <c r="F3" s="390"/>
      <c r="G3" s="390"/>
      <c r="H3" s="390" t="s">
        <v>1041</v>
      </c>
      <c r="I3" s="390"/>
      <c r="J3" s="390"/>
      <c r="K3" s="390" t="s">
        <v>1041</v>
      </c>
      <c r="L3" s="390"/>
      <c r="M3" s="390"/>
      <c r="N3" s="390" t="s">
        <v>1041</v>
      </c>
      <c r="O3" s="390"/>
      <c r="P3" s="390"/>
      <c r="Q3" s="390" t="s">
        <v>1041</v>
      </c>
      <c r="R3" s="390"/>
      <c r="S3" s="390"/>
      <c r="T3" s="390" t="s">
        <v>1041</v>
      </c>
      <c r="U3" s="390"/>
      <c r="V3" s="390"/>
      <c r="W3" s="390" t="s">
        <v>1041</v>
      </c>
      <c r="X3" s="390"/>
      <c r="Y3" s="390"/>
      <c r="Z3" s="390" t="s">
        <v>1041</v>
      </c>
      <c r="AA3" s="390"/>
      <c r="AB3" s="390"/>
      <c r="AC3" s="390" t="s">
        <v>1041</v>
      </c>
      <c r="AD3" s="390"/>
      <c r="AE3" s="390"/>
      <c r="AF3" s="390" t="s">
        <v>1041</v>
      </c>
      <c r="AG3" s="390"/>
      <c r="AH3" s="390"/>
      <c r="AI3" s="390" t="s">
        <v>1041</v>
      </c>
      <c r="AJ3" s="390"/>
      <c r="AK3" s="390"/>
      <c r="AL3" s="390" t="s">
        <v>1041</v>
      </c>
      <c r="AM3" s="390"/>
      <c r="AN3" s="390"/>
      <c r="AO3" s="390" t="s">
        <v>1041</v>
      </c>
      <c r="AP3" s="390"/>
      <c r="AQ3" s="390"/>
      <c r="AR3" s="390" t="s">
        <v>1041</v>
      </c>
      <c r="AS3" s="390"/>
      <c r="AT3" s="390"/>
      <c r="AU3" s="390" t="s">
        <v>1041</v>
      </c>
      <c r="AV3" s="390"/>
      <c r="AW3" s="390"/>
      <c r="AX3" s="390" t="s">
        <v>1041</v>
      </c>
      <c r="AY3" s="390"/>
      <c r="AZ3" s="390"/>
      <c r="BA3" s="390" t="s">
        <v>1041</v>
      </c>
      <c r="BB3" s="390"/>
      <c r="BC3" s="390"/>
      <c r="BD3" s="390" t="s">
        <v>1041</v>
      </c>
      <c r="BE3" s="390"/>
      <c r="BF3" s="390"/>
      <c r="BG3" s="390" t="s">
        <v>1041</v>
      </c>
      <c r="BH3" s="390"/>
      <c r="BI3" s="390"/>
      <c r="BJ3" s="390" t="s">
        <v>1041</v>
      </c>
      <c r="BK3" s="390"/>
      <c r="BL3" s="390"/>
      <c r="BM3" s="390" t="s">
        <v>1041</v>
      </c>
      <c r="BN3" s="390"/>
      <c r="BO3" s="390"/>
      <c r="BP3" s="390" t="s">
        <v>1041</v>
      </c>
      <c r="BQ3" s="390"/>
      <c r="BR3" s="390"/>
      <c r="BS3" s="390" t="s">
        <v>1041</v>
      </c>
      <c r="BT3" s="390"/>
      <c r="BU3" s="390"/>
      <c r="BV3" s="390" t="s">
        <v>1041</v>
      </c>
      <c r="BW3" s="390"/>
      <c r="BX3" s="390"/>
      <c r="BY3" s="390" t="s">
        <v>1041</v>
      </c>
      <c r="BZ3" s="390"/>
      <c r="CA3" s="390"/>
      <c r="CB3" s="390" t="s">
        <v>1041</v>
      </c>
      <c r="CC3" s="390"/>
      <c r="CD3" s="390"/>
      <c r="CE3" s="390" t="s">
        <v>1041</v>
      </c>
      <c r="CF3" s="390"/>
      <c r="CG3" s="390"/>
      <c r="CH3" s="390" t="s">
        <v>1041</v>
      </c>
      <c r="CI3" s="390"/>
      <c r="CJ3" s="390"/>
      <c r="CK3" s="390" t="s">
        <v>1041</v>
      </c>
      <c r="CL3" s="390"/>
      <c r="CM3" s="390"/>
      <c r="CN3" s="390" t="s">
        <v>1041</v>
      </c>
      <c r="CO3" s="390"/>
      <c r="CP3" s="390"/>
      <c r="CQ3" s="390" t="s">
        <v>1041</v>
      </c>
      <c r="CR3" s="390"/>
      <c r="CS3" s="390"/>
    </row>
    <row r="4" spans="1:252" customFormat="1" ht="30">
      <c r="A4" s="219" t="s">
        <v>1031</v>
      </c>
      <c r="B4" s="218" t="s">
        <v>1042</v>
      </c>
      <c r="C4" s="220" t="s">
        <v>1043</v>
      </c>
      <c r="D4" s="183" t="s">
        <v>1044</v>
      </c>
      <c r="E4" s="218" t="s">
        <v>1042</v>
      </c>
      <c r="F4" s="220" t="s">
        <v>1043</v>
      </c>
      <c r="G4" s="183" t="s">
        <v>1044</v>
      </c>
      <c r="H4" s="218" t="s">
        <v>1042</v>
      </c>
      <c r="I4" s="220" t="s">
        <v>1043</v>
      </c>
      <c r="J4" s="183" t="s">
        <v>1044</v>
      </c>
      <c r="K4" s="218" t="s">
        <v>1042</v>
      </c>
      <c r="L4" s="220" t="s">
        <v>1043</v>
      </c>
      <c r="M4" s="183" t="s">
        <v>1044</v>
      </c>
      <c r="N4" s="218" t="s">
        <v>1042</v>
      </c>
      <c r="O4" s="220" t="s">
        <v>1043</v>
      </c>
      <c r="P4" s="183" t="s">
        <v>1044</v>
      </c>
      <c r="Q4" s="218" t="s">
        <v>1042</v>
      </c>
      <c r="R4" s="220" t="s">
        <v>1043</v>
      </c>
      <c r="S4" s="183" t="s">
        <v>1044</v>
      </c>
      <c r="T4" s="218" t="s">
        <v>1042</v>
      </c>
      <c r="U4" s="220" t="s">
        <v>1043</v>
      </c>
      <c r="V4" s="183" t="s">
        <v>1044</v>
      </c>
      <c r="W4" s="218" t="s">
        <v>1042</v>
      </c>
      <c r="X4" s="220" t="s">
        <v>1043</v>
      </c>
      <c r="Y4" s="183" t="s">
        <v>1044</v>
      </c>
      <c r="Z4" s="218" t="s">
        <v>1042</v>
      </c>
      <c r="AA4" s="220" t="s">
        <v>1043</v>
      </c>
      <c r="AB4" s="183" t="s">
        <v>1044</v>
      </c>
      <c r="AC4" s="218" t="s">
        <v>1042</v>
      </c>
      <c r="AD4" s="220" t="s">
        <v>1043</v>
      </c>
      <c r="AE4" s="183" t="s">
        <v>1044</v>
      </c>
      <c r="AF4" s="218" t="s">
        <v>1042</v>
      </c>
      <c r="AG4" s="220" t="s">
        <v>1043</v>
      </c>
      <c r="AH4" s="183" t="s">
        <v>1044</v>
      </c>
      <c r="AI4" s="218" t="s">
        <v>1042</v>
      </c>
      <c r="AJ4" s="220" t="s">
        <v>1043</v>
      </c>
      <c r="AK4" s="183" t="s">
        <v>1044</v>
      </c>
      <c r="AL4" s="218" t="s">
        <v>1042</v>
      </c>
      <c r="AM4" s="220" t="s">
        <v>1043</v>
      </c>
      <c r="AN4" s="183" t="s">
        <v>1044</v>
      </c>
      <c r="AO4" s="218" t="s">
        <v>1042</v>
      </c>
      <c r="AP4" s="220" t="s">
        <v>1043</v>
      </c>
      <c r="AQ4" s="183" t="s">
        <v>1044</v>
      </c>
      <c r="AR4" s="218" t="s">
        <v>1042</v>
      </c>
      <c r="AS4" s="220" t="s">
        <v>1043</v>
      </c>
      <c r="AT4" s="183" t="s">
        <v>1044</v>
      </c>
      <c r="AU4" s="218" t="s">
        <v>1042</v>
      </c>
      <c r="AV4" s="220" t="s">
        <v>1043</v>
      </c>
      <c r="AW4" s="183" t="s">
        <v>1044</v>
      </c>
      <c r="AX4" s="218" t="s">
        <v>1042</v>
      </c>
      <c r="AY4" s="220" t="s">
        <v>1043</v>
      </c>
      <c r="AZ4" s="183" t="s">
        <v>1044</v>
      </c>
      <c r="BA4" s="218" t="s">
        <v>1042</v>
      </c>
      <c r="BB4" s="220" t="s">
        <v>1043</v>
      </c>
      <c r="BC4" s="183" t="s">
        <v>1044</v>
      </c>
      <c r="BD4" s="218" t="s">
        <v>1042</v>
      </c>
      <c r="BE4" s="220" t="s">
        <v>1043</v>
      </c>
      <c r="BF4" s="183" t="s">
        <v>1044</v>
      </c>
      <c r="BG4" s="218" t="s">
        <v>1042</v>
      </c>
      <c r="BH4" s="220" t="s">
        <v>1043</v>
      </c>
      <c r="BI4" s="183" t="s">
        <v>1044</v>
      </c>
      <c r="BJ4" s="218" t="s">
        <v>1042</v>
      </c>
      <c r="BK4" s="220" t="s">
        <v>1043</v>
      </c>
      <c r="BL4" s="183" t="s">
        <v>1044</v>
      </c>
      <c r="BM4" s="218" t="s">
        <v>1042</v>
      </c>
      <c r="BN4" s="220" t="s">
        <v>1043</v>
      </c>
      <c r="BO4" s="183" t="s">
        <v>1044</v>
      </c>
      <c r="BP4" s="218" t="s">
        <v>1042</v>
      </c>
      <c r="BQ4" s="220" t="s">
        <v>1043</v>
      </c>
      <c r="BR4" s="183" t="s">
        <v>1044</v>
      </c>
      <c r="BS4" s="222" t="s">
        <v>1042</v>
      </c>
      <c r="BT4" s="220" t="s">
        <v>1043</v>
      </c>
      <c r="BU4" s="183" t="s">
        <v>1044</v>
      </c>
      <c r="BV4" s="329" t="s">
        <v>1042</v>
      </c>
      <c r="BW4" s="220" t="s">
        <v>1043</v>
      </c>
      <c r="BX4" s="183" t="s">
        <v>1044</v>
      </c>
      <c r="BY4" s="333" t="s">
        <v>1042</v>
      </c>
      <c r="BZ4" s="220" t="s">
        <v>1043</v>
      </c>
      <c r="CA4" s="183" t="s">
        <v>1044</v>
      </c>
      <c r="CB4" s="343" t="s">
        <v>1042</v>
      </c>
      <c r="CC4" s="220" t="s">
        <v>1043</v>
      </c>
      <c r="CD4" s="183" t="s">
        <v>1044</v>
      </c>
      <c r="CE4" s="347" t="s">
        <v>1042</v>
      </c>
      <c r="CF4" s="220" t="s">
        <v>1043</v>
      </c>
      <c r="CG4" s="183" t="s">
        <v>1044</v>
      </c>
      <c r="CH4" s="353" t="s">
        <v>1042</v>
      </c>
      <c r="CI4" s="220" t="s">
        <v>1043</v>
      </c>
      <c r="CJ4" s="183" t="s">
        <v>1044</v>
      </c>
      <c r="CK4" s="358" t="s">
        <v>1042</v>
      </c>
      <c r="CL4" s="220" t="s">
        <v>1043</v>
      </c>
      <c r="CM4" s="183" t="s">
        <v>1044</v>
      </c>
      <c r="CN4" s="361" t="s">
        <v>1042</v>
      </c>
      <c r="CO4" s="220" t="s">
        <v>1043</v>
      </c>
      <c r="CP4" s="183" t="s">
        <v>1044</v>
      </c>
      <c r="CQ4" s="363" t="s">
        <v>1042</v>
      </c>
      <c r="CR4" s="220" t="s">
        <v>1043</v>
      </c>
      <c r="CS4" s="183" t="s">
        <v>1044</v>
      </c>
    </row>
    <row r="5" spans="1:252" customFormat="1">
      <c r="A5" s="174" t="s">
        <v>957</v>
      </c>
      <c r="B5" s="196"/>
      <c r="C5" s="197"/>
      <c r="D5" s="198"/>
      <c r="E5" s="196"/>
      <c r="F5" s="197"/>
      <c r="G5" s="199"/>
      <c r="H5" s="196"/>
      <c r="I5" s="197"/>
      <c r="J5" s="199"/>
      <c r="K5" s="196"/>
      <c r="L5" s="197"/>
      <c r="M5" s="199"/>
      <c r="N5" s="196"/>
      <c r="O5" s="197"/>
      <c r="P5" s="199"/>
      <c r="Q5" s="196"/>
      <c r="R5" s="197"/>
      <c r="S5" s="199"/>
      <c r="T5" s="196"/>
      <c r="U5" s="197"/>
      <c r="V5" s="199"/>
      <c r="W5" s="196"/>
      <c r="X5" s="197"/>
      <c r="Y5" s="199"/>
      <c r="Z5" s="196"/>
      <c r="AA5" s="197"/>
      <c r="AB5" s="199"/>
      <c r="AC5" s="196"/>
      <c r="AD5" s="197"/>
      <c r="AE5" s="199"/>
      <c r="AF5" s="196"/>
      <c r="AG5" s="197"/>
      <c r="AH5" s="199"/>
      <c r="AI5" s="196"/>
      <c r="AJ5" s="197"/>
      <c r="AK5" s="199"/>
      <c r="AL5" s="196"/>
      <c r="AM5" s="197"/>
      <c r="AN5" s="199"/>
      <c r="AO5" s="196"/>
      <c r="AP5" s="197"/>
      <c r="AQ5" s="199"/>
      <c r="AR5" s="196"/>
      <c r="AS5" s="197"/>
      <c r="AT5" s="199"/>
      <c r="AU5" s="196"/>
      <c r="AV5" s="197"/>
      <c r="AW5" s="199"/>
      <c r="AX5" s="196"/>
      <c r="AY5" s="197"/>
      <c r="AZ5" s="199"/>
      <c r="BA5" s="196"/>
      <c r="BB5" s="197"/>
      <c r="BC5" s="199"/>
      <c r="BD5" s="196"/>
      <c r="BE5" s="197"/>
      <c r="BF5" s="199"/>
      <c r="BG5" s="196"/>
      <c r="BH5" s="197"/>
      <c r="BI5" s="199"/>
      <c r="BJ5" s="196"/>
      <c r="BK5" s="197"/>
      <c r="BL5" s="199"/>
      <c r="BM5" s="200"/>
      <c r="BN5" s="201"/>
      <c r="BO5" s="202"/>
      <c r="BP5" s="200"/>
      <c r="BQ5" s="201"/>
      <c r="BR5" s="202"/>
      <c r="BS5" s="200"/>
      <c r="BT5" s="201"/>
      <c r="BU5" s="202"/>
      <c r="BV5" s="282"/>
      <c r="BW5" s="283"/>
      <c r="BX5" s="284"/>
      <c r="BY5" s="282"/>
      <c r="BZ5" s="283"/>
      <c r="CA5" s="284"/>
      <c r="CB5" s="282"/>
      <c r="CC5" s="283"/>
      <c r="CD5" s="284"/>
      <c r="CE5" s="282"/>
      <c r="CF5" s="283"/>
      <c r="CG5" s="284"/>
      <c r="CH5" s="282"/>
      <c r="CI5" s="283"/>
      <c r="CJ5" s="284"/>
      <c r="CK5" s="282"/>
      <c r="CL5" s="283"/>
      <c r="CM5" s="284"/>
      <c r="CN5" s="282"/>
      <c r="CO5" s="283"/>
      <c r="CP5" s="284"/>
      <c r="CQ5" s="282"/>
      <c r="CR5" s="283"/>
      <c r="CS5" s="284"/>
    </row>
    <row r="6" spans="1:252" customFormat="1">
      <c r="A6" s="171" t="s">
        <v>1032</v>
      </c>
      <c r="B6" s="285">
        <v>-141.5</v>
      </c>
      <c r="C6" s="286">
        <v>126.1</v>
      </c>
      <c r="D6" s="311">
        <v>-15.4</v>
      </c>
      <c r="E6" s="285">
        <v>-192.9</v>
      </c>
      <c r="F6" s="286">
        <v>142.30000000000001</v>
      </c>
      <c r="G6" s="286">
        <v>-50.6</v>
      </c>
      <c r="H6" s="285">
        <v>-188.7</v>
      </c>
      <c r="I6" s="286">
        <v>11.1</v>
      </c>
      <c r="J6" s="286">
        <v>-177.6</v>
      </c>
      <c r="K6" s="285">
        <v>-141.1</v>
      </c>
      <c r="L6" s="286">
        <v>-135.9</v>
      </c>
      <c r="M6" s="286">
        <v>-277</v>
      </c>
      <c r="N6" s="285">
        <v>91.4</v>
      </c>
      <c r="O6" s="286">
        <v>-145.5</v>
      </c>
      <c r="P6" s="286">
        <v>-54.1</v>
      </c>
      <c r="Q6" s="285">
        <v>105.5</v>
      </c>
      <c r="R6" s="286">
        <v>-93.1</v>
      </c>
      <c r="S6" s="286">
        <v>12.4</v>
      </c>
      <c r="T6" s="285">
        <v>242.8</v>
      </c>
      <c r="U6" s="286">
        <v>-244</v>
      </c>
      <c r="V6" s="286">
        <v>-1.2</v>
      </c>
      <c r="W6" s="285">
        <v>368.2</v>
      </c>
      <c r="X6" s="286">
        <v>-190.6</v>
      </c>
      <c r="Y6" s="286">
        <v>177.6</v>
      </c>
      <c r="Z6" s="285">
        <v>121</v>
      </c>
      <c r="AA6" s="286">
        <v>-70.3</v>
      </c>
      <c r="AB6" s="286">
        <v>50.6</v>
      </c>
      <c r="AC6" s="285">
        <v>273.5</v>
      </c>
      <c r="AD6" s="286">
        <v>-292.2</v>
      </c>
      <c r="AE6" s="286">
        <v>-18.7</v>
      </c>
      <c r="AF6" s="285">
        <v>367</v>
      </c>
      <c r="AG6" s="286">
        <v>-228.1</v>
      </c>
      <c r="AH6" s="286">
        <v>138.9</v>
      </c>
      <c r="AI6" s="285">
        <v>506.7</v>
      </c>
      <c r="AJ6" s="286">
        <v>-646.5</v>
      </c>
      <c r="AK6" s="286">
        <v>-139.80000000000001</v>
      </c>
      <c r="AL6" s="285">
        <v>77.599999999999994</v>
      </c>
      <c r="AM6" s="286">
        <v>5.3</v>
      </c>
      <c r="AN6" s="286">
        <v>82.8</v>
      </c>
      <c r="AO6" s="285">
        <v>148.1</v>
      </c>
      <c r="AP6" s="286">
        <v>-233.3</v>
      </c>
      <c r="AQ6" s="286">
        <v>-85.2</v>
      </c>
      <c r="AR6" s="285">
        <v>230.6</v>
      </c>
      <c r="AS6" s="286">
        <v>-636.79999999999995</v>
      </c>
      <c r="AT6" s="286">
        <v>-406.2</v>
      </c>
      <c r="AU6" s="285">
        <v>324.3</v>
      </c>
      <c r="AV6" s="286">
        <v>-831.1</v>
      </c>
      <c r="AW6" s="286">
        <v>-506.8</v>
      </c>
      <c r="AX6" s="285">
        <v>72.400000000000006</v>
      </c>
      <c r="AY6" s="286">
        <v>-452</v>
      </c>
      <c r="AZ6" s="286">
        <v>-379.6</v>
      </c>
      <c r="BA6" s="285">
        <v>117.1</v>
      </c>
      <c r="BB6" s="286">
        <v>-675.8</v>
      </c>
      <c r="BC6" s="286">
        <v>-558.70000000000005</v>
      </c>
      <c r="BD6" s="285">
        <v>183.4</v>
      </c>
      <c r="BE6" s="286">
        <v>-742.1</v>
      </c>
      <c r="BF6" s="286">
        <v>-558.6</v>
      </c>
      <c r="BG6" s="285">
        <v>314.3</v>
      </c>
      <c r="BH6" s="286">
        <v>-817.4</v>
      </c>
      <c r="BI6" s="286">
        <v>-503.1</v>
      </c>
      <c r="BJ6" s="285">
        <v>174.8</v>
      </c>
      <c r="BK6" s="286">
        <v>16.600000000000001</v>
      </c>
      <c r="BL6" s="286">
        <v>191.4</v>
      </c>
      <c r="BM6" s="290">
        <v>461.5</v>
      </c>
      <c r="BN6" s="286">
        <v>240.9</v>
      </c>
      <c r="BO6" s="312">
        <v>702.4</v>
      </c>
      <c r="BP6" s="290">
        <v>824.6</v>
      </c>
      <c r="BQ6" s="286">
        <v>311.89999999999998</v>
      </c>
      <c r="BR6" s="312">
        <v>1136.5</v>
      </c>
      <c r="BS6" s="290">
        <v>1178.9000000000001</v>
      </c>
      <c r="BT6" s="286">
        <v>394.3</v>
      </c>
      <c r="BU6" s="312">
        <v>1573.1</v>
      </c>
      <c r="BV6" s="290">
        <v>331.8</v>
      </c>
      <c r="BW6" s="286">
        <v>156.4</v>
      </c>
      <c r="BX6" s="312">
        <v>488.2</v>
      </c>
      <c r="BY6" s="290">
        <v>658.7</v>
      </c>
      <c r="BZ6" s="286">
        <v>187.3</v>
      </c>
      <c r="CA6" s="312">
        <v>846</v>
      </c>
      <c r="CB6" s="290">
        <v>907.4</v>
      </c>
      <c r="CC6" s="286">
        <v>317.89999999999998</v>
      </c>
      <c r="CD6" s="312">
        <v>1225.3</v>
      </c>
      <c r="CE6" s="290">
        <v>1105.9000000000001</v>
      </c>
      <c r="CF6" s="286">
        <v>462.6</v>
      </c>
      <c r="CG6" s="312">
        <v>1568.5</v>
      </c>
      <c r="CH6" s="290">
        <v>170.9</v>
      </c>
      <c r="CI6" s="286">
        <v>82.2</v>
      </c>
      <c r="CJ6" s="312">
        <v>253.1</v>
      </c>
      <c r="CK6" s="290">
        <v>301.3</v>
      </c>
      <c r="CL6" s="286">
        <v>187</v>
      </c>
      <c r="CM6" s="312">
        <v>488.3</v>
      </c>
      <c r="CN6" s="290">
        <v>499.4</v>
      </c>
      <c r="CO6" s="286">
        <v>-25.8</v>
      </c>
      <c r="CP6" s="312">
        <v>473.6</v>
      </c>
      <c r="CQ6" s="290">
        <v>812.6</v>
      </c>
      <c r="CR6" s="286">
        <v>120.5</v>
      </c>
      <c r="CS6" s="312">
        <v>933.1</v>
      </c>
    </row>
    <row r="7" spans="1:252" customFormat="1">
      <c r="A7" s="175" t="s">
        <v>1038</v>
      </c>
      <c r="B7" s="285">
        <v>16.399999999999999</v>
      </c>
      <c r="C7" s="286">
        <v>0.1</v>
      </c>
      <c r="D7" s="311">
        <v>16.5</v>
      </c>
      <c r="E7" s="285">
        <v>-17.899999999999999</v>
      </c>
      <c r="F7" s="286">
        <v>2.2000000000000002</v>
      </c>
      <c r="G7" s="286">
        <v>-15.6</v>
      </c>
      <c r="H7" s="285">
        <v>18.5</v>
      </c>
      <c r="I7" s="286">
        <v>-53.5</v>
      </c>
      <c r="J7" s="286">
        <v>-35</v>
      </c>
      <c r="K7" s="285">
        <v>-38</v>
      </c>
      <c r="L7" s="286">
        <v>-6</v>
      </c>
      <c r="M7" s="286">
        <v>-44</v>
      </c>
      <c r="N7" s="285">
        <v>-25.3</v>
      </c>
      <c r="O7" s="286">
        <v>4.7</v>
      </c>
      <c r="P7" s="286">
        <v>-20.6</v>
      </c>
      <c r="Q7" s="285">
        <v>-7.9</v>
      </c>
      <c r="R7" s="286">
        <v>-23.9</v>
      </c>
      <c r="S7" s="286">
        <v>-31.8</v>
      </c>
      <c r="T7" s="285">
        <v>41.7</v>
      </c>
      <c r="U7" s="286">
        <v>-44.2</v>
      </c>
      <c r="V7" s="286">
        <v>-2.4</v>
      </c>
      <c r="W7" s="285">
        <v>82.9</v>
      </c>
      <c r="X7" s="286">
        <v>-18.399999999999999</v>
      </c>
      <c r="Y7" s="286">
        <v>64.5</v>
      </c>
      <c r="Z7" s="285">
        <v>58.6</v>
      </c>
      <c r="AA7" s="286">
        <v>-3.5</v>
      </c>
      <c r="AB7" s="286">
        <v>55.1</v>
      </c>
      <c r="AC7" s="285">
        <v>144.80000000000001</v>
      </c>
      <c r="AD7" s="286">
        <v>-5.3</v>
      </c>
      <c r="AE7" s="286">
        <v>139.6</v>
      </c>
      <c r="AF7" s="285">
        <v>180.6</v>
      </c>
      <c r="AG7" s="286">
        <v>-8.8000000000000007</v>
      </c>
      <c r="AH7" s="286">
        <v>171.9</v>
      </c>
      <c r="AI7" s="285">
        <v>133</v>
      </c>
      <c r="AJ7" s="286">
        <v>-12.6</v>
      </c>
      <c r="AK7" s="286">
        <v>120.4</v>
      </c>
      <c r="AL7" s="285">
        <v>-68.8</v>
      </c>
      <c r="AM7" s="286">
        <v>18.3</v>
      </c>
      <c r="AN7" s="286">
        <v>-50.6</v>
      </c>
      <c r="AO7" s="285" t="s">
        <v>313</v>
      </c>
      <c r="AP7" s="286" t="s">
        <v>313</v>
      </c>
      <c r="AQ7" s="286" t="s">
        <v>313</v>
      </c>
      <c r="AR7" s="285" t="s">
        <v>313</v>
      </c>
      <c r="AS7" s="286" t="s">
        <v>313</v>
      </c>
      <c r="AT7" s="286" t="s">
        <v>313</v>
      </c>
      <c r="AU7" s="285" t="s">
        <v>313</v>
      </c>
      <c r="AV7" s="286" t="s">
        <v>313</v>
      </c>
      <c r="AW7" s="286" t="s">
        <v>313</v>
      </c>
      <c r="AX7" s="285" t="s">
        <v>313</v>
      </c>
      <c r="AY7" s="286" t="s">
        <v>313</v>
      </c>
      <c r="AZ7" s="286" t="s">
        <v>313</v>
      </c>
      <c r="BA7" s="285" t="s">
        <v>313</v>
      </c>
      <c r="BB7" s="286" t="s">
        <v>313</v>
      </c>
      <c r="BC7" s="286" t="s">
        <v>313</v>
      </c>
      <c r="BD7" s="285" t="s">
        <v>313</v>
      </c>
      <c r="BE7" s="289" t="s">
        <v>313</v>
      </c>
      <c r="BF7" s="286" t="s">
        <v>313</v>
      </c>
      <c r="BG7" s="285" t="s">
        <v>313</v>
      </c>
      <c r="BH7" s="286" t="s">
        <v>313</v>
      </c>
      <c r="BI7" s="286" t="s">
        <v>313</v>
      </c>
      <c r="BJ7" s="285" t="s">
        <v>313</v>
      </c>
      <c r="BK7" s="286" t="s">
        <v>313</v>
      </c>
      <c r="BL7" s="286" t="s">
        <v>313</v>
      </c>
      <c r="BM7" s="290" t="s">
        <v>313</v>
      </c>
      <c r="BN7" s="286" t="s">
        <v>313</v>
      </c>
      <c r="BO7" s="312" t="s">
        <v>313</v>
      </c>
      <c r="BP7" s="290" t="s">
        <v>313</v>
      </c>
      <c r="BQ7" s="286" t="s">
        <v>313</v>
      </c>
      <c r="BR7" s="312" t="s">
        <v>313</v>
      </c>
      <c r="BS7" s="290"/>
      <c r="BT7" s="286"/>
      <c r="BU7" s="312"/>
      <c r="BV7" s="290"/>
      <c r="BW7" s="286"/>
      <c r="BX7" s="312"/>
      <c r="BY7" s="290"/>
      <c r="BZ7" s="286"/>
      <c r="CA7" s="312"/>
      <c r="CB7" s="290"/>
      <c r="CC7" s="286"/>
      <c r="CD7" s="312"/>
      <c r="CE7" s="290"/>
      <c r="CF7" s="286"/>
      <c r="CG7" s="312"/>
      <c r="CJ7" s="357"/>
      <c r="CM7" s="357"/>
      <c r="CP7" s="357"/>
      <c r="CS7" s="357"/>
    </row>
    <row r="8" spans="1:252">
      <c r="A8" s="203" t="s">
        <v>1033</v>
      </c>
      <c r="B8" s="285" t="s">
        <v>313</v>
      </c>
      <c r="C8" s="286" t="s">
        <v>313</v>
      </c>
      <c r="D8" s="311" t="s">
        <v>313</v>
      </c>
      <c r="E8" s="285" t="s">
        <v>313</v>
      </c>
      <c r="F8" s="286" t="s">
        <v>313</v>
      </c>
      <c r="G8" s="286" t="s">
        <v>313</v>
      </c>
      <c r="H8" s="285" t="s">
        <v>313</v>
      </c>
      <c r="I8" s="286" t="s">
        <v>313</v>
      </c>
      <c r="J8" s="286" t="s">
        <v>313</v>
      </c>
      <c r="K8" s="285" t="s">
        <v>313</v>
      </c>
      <c r="L8" s="286" t="s">
        <v>313</v>
      </c>
      <c r="M8" s="286" t="s">
        <v>313</v>
      </c>
      <c r="N8" s="285" t="s">
        <v>313</v>
      </c>
      <c r="O8" s="286" t="s">
        <v>313</v>
      </c>
      <c r="P8" s="286" t="s">
        <v>313</v>
      </c>
      <c r="Q8" s="285" t="s">
        <v>313</v>
      </c>
      <c r="R8" s="286" t="s">
        <v>313</v>
      </c>
      <c r="S8" s="286" t="s">
        <v>313</v>
      </c>
      <c r="T8" s="285" t="s">
        <v>313</v>
      </c>
      <c r="U8" s="286" t="s">
        <v>313</v>
      </c>
      <c r="V8" s="286" t="s">
        <v>313</v>
      </c>
      <c r="W8" s="285" t="s">
        <v>313</v>
      </c>
      <c r="X8" s="286" t="s">
        <v>313</v>
      </c>
      <c r="Y8" s="286" t="s">
        <v>313</v>
      </c>
      <c r="Z8" s="285" t="s">
        <v>313</v>
      </c>
      <c r="AA8" s="286" t="s">
        <v>313</v>
      </c>
      <c r="AB8" s="286" t="s">
        <v>313</v>
      </c>
      <c r="AC8" s="285" t="s">
        <v>313</v>
      </c>
      <c r="AD8" s="286" t="s">
        <v>313</v>
      </c>
      <c r="AE8" s="286" t="s">
        <v>313</v>
      </c>
      <c r="AF8" s="285" t="s">
        <v>313</v>
      </c>
      <c r="AG8" s="286" t="s">
        <v>313</v>
      </c>
      <c r="AH8" s="286" t="s">
        <v>313</v>
      </c>
      <c r="AI8" s="285" t="s">
        <v>313</v>
      </c>
      <c r="AJ8" s="286" t="s">
        <v>313</v>
      </c>
      <c r="AK8" s="286" t="s">
        <v>313</v>
      </c>
      <c r="AL8" s="285" t="s">
        <v>313</v>
      </c>
      <c r="AM8" s="286" t="s">
        <v>313</v>
      </c>
      <c r="AN8" s="313" t="s">
        <v>313</v>
      </c>
      <c r="AO8" s="285">
        <v>111.1</v>
      </c>
      <c r="AP8" s="286">
        <v>-282.39999999999998</v>
      </c>
      <c r="AQ8" s="286">
        <v>-171.3</v>
      </c>
      <c r="AR8" s="285">
        <v>217.8</v>
      </c>
      <c r="AS8" s="286">
        <v>-652.4</v>
      </c>
      <c r="AT8" s="286">
        <v>-434.6</v>
      </c>
      <c r="AU8" s="285">
        <v>335.7</v>
      </c>
      <c r="AV8" s="286">
        <v>-922.4</v>
      </c>
      <c r="AW8" s="286">
        <v>-586.70000000000005</v>
      </c>
      <c r="AX8" s="285">
        <v>89.6</v>
      </c>
      <c r="AY8" s="286">
        <v>-147.30000000000001</v>
      </c>
      <c r="AZ8" s="286">
        <v>-57.7</v>
      </c>
      <c r="BA8" s="285">
        <v>90.2</v>
      </c>
      <c r="BB8" s="286">
        <v>-52.8</v>
      </c>
      <c r="BC8" s="286">
        <v>37.4</v>
      </c>
      <c r="BD8" s="285">
        <v>250.3</v>
      </c>
      <c r="BE8" s="286">
        <v>204.8</v>
      </c>
      <c r="BF8" s="286">
        <v>455.2</v>
      </c>
      <c r="BG8" s="285">
        <v>308.10000000000002</v>
      </c>
      <c r="BH8" s="286">
        <v>796.9</v>
      </c>
      <c r="BI8" s="286">
        <v>1105</v>
      </c>
      <c r="BJ8" s="285">
        <v>20.100000000000001</v>
      </c>
      <c r="BK8" s="286">
        <v>848.4</v>
      </c>
      <c r="BL8" s="286">
        <v>868.4</v>
      </c>
      <c r="BM8" s="290">
        <v>36.4</v>
      </c>
      <c r="BN8" s="286">
        <v>1745</v>
      </c>
      <c r="BO8" s="312">
        <v>1781.4</v>
      </c>
      <c r="BP8" s="290">
        <v>52.9</v>
      </c>
      <c r="BQ8" s="286">
        <v>2679.4</v>
      </c>
      <c r="BR8" s="312">
        <v>2732.3</v>
      </c>
      <c r="BS8" s="290">
        <v>50</v>
      </c>
      <c r="BT8" s="286">
        <v>3191</v>
      </c>
      <c r="BU8" s="312">
        <v>3241.1</v>
      </c>
      <c r="BV8" s="290">
        <v>-17.600000000000001</v>
      </c>
      <c r="BW8" s="286">
        <v>308.2</v>
      </c>
      <c r="BX8" s="312">
        <v>290.60000000000002</v>
      </c>
      <c r="BY8" s="290">
        <v>-42.4</v>
      </c>
      <c r="BZ8" s="286">
        <v>481.2</v>
      </c>
      <c r="CA8" s="312">
        <v>438.8</v>
      </c>
      <c r="CB8" s="290">
        <v>19.8</v>
      </c>
      <c r="CC8" s="286">
        <v>380.4</v>
      </c>
      <c r="CD8" s="312">
        <v>400.2</v>
      </c>
      <c r="CE8" s="290">
        <v>160.5</v>
      </c>
      <c r="CF8" s="286">
        <v>260.2</v>
      </c>
      <c r="CG8" s="312">
        <v>420.6</v>
      </c>
      <c r="CH8" s="290">
        <v>262.3</v>
      </c>
      <c r="CI8" s="286">
        <v>-327.10000000000002</v>
      </c>
      <c r="CJ8" s="312">
        <v>-64.8</v>
      </c>
      <c r="CK8" s="290">
        <v>638.1</v>
      </c>
      <c r="CL8" s="286">
        <v>-738.5</v>
      </c>
      <c r="CM8" s="312">
        <v>-100.4</v>
      </c>
      <c r="CN8" s="290">
        <v>1005.2</v>
      </c>
      <c r="CO8" s="286">
        <v>-1039.5999999999999</v>
      </c>
      <c r="CP8" s="312">
        <v>-34.4</v>
      </c>
      <c r="CQ8" s="290">
        <v>618.1</v>
      </c>
      <c r="CR8" s="286">
        <v>-424.7</v>
      </c>
      <c r="CS8" s="312">
        <v>193.5</v>
      </c>
    </row>
    <row r="9" spans="1:252">
      <c r="A9" s="203" t="s">
        <v>1039</v>
      </c>
      <c r="B9" s="285">
        <v>57.2</v>
      </c>
      <c r="C9" s="286">
        <v>-124.9</v>
      </c>
      <c r="D9" s="311">
        <v>-67.7</v>
      </c>
      <c r="E9" s="285">
        <v>102.5</v>
      </c>
      <c r="F9" s="286">
        <v>54.4</v>
      </c>
      <c r="G9" s="286">
        <v>156.9</v>
      </c>
      <c r="H9" s="285">
        <v>161.1</v>
      </c>
      <c r="I9" s="286">
        <v>-352</v>
      </c>
      <c r="J9" s="286">
        <v>-190.9</v>
      </c>
      <c r="K9" s="285">
        <v>219.5</v>
      </c>
      <c r="L9" s="286">
        <v>-447.9</v>
      </c>
      <c r="M9" s="286">
        <v>-228.4</v>
      </c>
      <c r="N9" s="285">
        <v>50.2</v>
      </c>
      <c r="O9" s="286">
        <v>-295.60000000000002</v>
      </c>
      <c r="P9" s="286">
        <v>-245.5</v>
      </c>
      <c r="Q9" s="285">
        <v>86.3</v>
      </c>
      <c r="R9" s="286">
        <v>-388.2</v>
      </c>
      <c r="S9" s="286">
        <v>-301.89999999999998</v>
      </c>
      <c r="T9" s="285">
        <v>97.7</v>
      </c>
      <c r="U9" s="286">
        <v>-249.1</v>
      </c>
      <c r="V9" s="286">
        <v>-151.5</v>
      </c>
      <c r="W9" s="285">
        <v>20.6</v>
      </c>
      <c r="X9" s="286">
        <v>-402.8</v>
      </c>
      <c r="Y9" s="286">
        <v>-382.2</v>
      </c>
      <c r="Z9" s="285">
        <v>-27.6</v>
      </c>
      <c r="AA9" s="286">
        <v>48.2</v>
      </c>
      <c r="AB9" s="286">
        <v>20.6</v>
      </c>
      <c r="AC9" s="285">
        <v>-173.2</v>
      </c>
      <c r="AD9" s="286">
        <v>-88.3</v>
      </c>
      <c r="AE9" s="286">
        <v>-261.39999999999998</v>
      </c>
      <c r="AF9" s="285">
        <v>-310.2</v>
      </c>
      <c r="AG9" s="286">
        <v>4.2</v>
      </c>
      <c r="AH9" s="286">
        <v>-306</v>
      </c>
      <c r="AI9" s="285">
        <v>-69.900000000000006</v>
      </c>
      <c r="AJ9" s="286">
        <v>-327.10000000000002</v>
      </c>
      <c r="AK9" s="286">
        <v>-397</v>
      </c>
      <c r="AL9" s="285">
        <v>90.9</v>
      </c>
      <c r="AM9" s="286">
        <v>596</v>
      </c>
      <c r="AN9" s="313">
        <v>686.9</v>
      </c>
      <c r="AO9" s="285" t="s">
        <v>313</v>
      </c>
      <c r="AP9" s="286" t="s">
        <v>313</v>
      </c>
      <c r="AQ9" s="286" t="s">
        <v>313</v>
      </c>
      <c r="AR9" s="285" t="s">
        <v>313</v>
      </c>
      <c r="AS9" s="286" t="s">
        <v>313</v>
      </c>
      <c r="AT9" s="286" t="s">
        <v>313</v>
      </c>
      <c r="AU9" s="285" t="s">
        <v>313</v>
      </c>
      <c r="AV9" s="286" t="s">
        <v>313</v>
      </c>
      <c r="AW9" s="286" t="s">
        <v>313</v>
      </c>
      <c r="AX9" s="285" t="s">
        <v>313</v>
      </c>
      <c r="AY9" s="286" t="s">
        <v>313</v>
      </c>
      <c r="AZ9" s="286" t="s">
        <v>313</v>
      </c>
      <c r="BA9" s="285" t="s">
        <v>313</v>
      </c>
      <c r="BB9" s="286" t="s">
        <v>313</v>
      </c>
      <c r="BC9" s="286" t="s">
        <v>313</v>
      </c>
      <c r="BD9" s="285" t="s">
        <v>313</v>
      </c>
      <c r="BE9" s="286" t="s">
        <v>313</v>
      </c>
      <c r="BF9" s="286" t="s">
        <v>313</v>
      </c>
      <c r="BG9" s="285" t="s">
        <v>313</v>
      </c>
      <c r="BH9" s="286" t="s">
        <v>313</v>
      </c>
      <c r="BI9" s="286" t="s">
        <v>313</v>
      </c>
      <c r="BJ9" s="285" t="s">
        <v>313</v>
      </c>
      <c r="BK9" s="286" t="s">
        <v>313</v>
      </c>
      <c r="BL9" s="286" t="s">
        <v>313</v>
      </c>
      <c r="BM9" s="290" t="s">
        <v>313</v>
      </c>
      <c r="BN9" s="286" t="s">
        <v>313</v>
      </c>
      <c r="BO9" s="312" t="s">
        <v>313</v>
      </c>
      <c r="BP9" s="290" t="s">
        <v>313</v>
      </c>
      <c r="BQ9" s="286" t="s">
        <v>313</v>
      </c>
      <c r="BR9" s="312" t="s">
        <v>313</v>
      </c>
      <c r="BS9" s="290"/>
      <c r="BT9" s="286"/>
      <c r="BU9" s="312"/>
      <c r="BV9" s="290"/>
      <c r="BW9" s="286"/>
      <c r="BX9" s="312"/>
      <c r="BY9" s="290"/>
      <c r="BZ9" s="286"/>
      <c r="CA9" s="312"/>
      <c r="CB9" s="290"/>
      <c r="CC9" s="286"/>
      <c r="CD9" s="312"/>
      <c r="CE9" s="290"/>
      <c r="CF9" s="286"/>
      <c r="CG9" s="312"/>
      <c r="CJ9" s="357"/>
      <c r="CM9" s="357"/>
      <c r="CP9" s="357"/>
      <c r="CS9" s="357"/>
    </row>
    <row r="10" spans="1:252">
      <c r="A10" s="167" t="s">
        <v>528</v>
      </c>
      <c r="B10" s="285" t="s">
        <v>313</v>
      </c>
      <c r="C10" s="286" t="s">
        <v>313</v>
      </c>
      <c r="D10" s="311" t="s">
        <v>313</v>
      </c>
      <c r="E10" s="285" t="s">
        <v>313</v>
      </c>
      <c r="F10" s="286" t="s">
        <v>313</v>
      </c>
      <c r="G10" s="286" t="s">
        <v>313</v>
      </c>
      <c r="H10" s="285" t="s">
        <v>313</v>
      </c>
      <c r="I10" s="286" t="s">
        <v>313</v>
      </c>
      <c r="J10" s="286" t="s">
        <v>313</v>
      </c>
      <c r="K10" s="285" t="s">
        <v>313</v>
      </c>
      <c r="L10" s="286" t="s">
        <v>313</v>
      </c>
      <c r="M10" s="286" t="s">
        <v>313</v>
      </c>
      <c r="N10" s="285" t="s">
        <v>313</v>
      </c>
      <c r="O10" s="286" t="s">
        <v>313</v>
      </c>
      <c r="P10" s="286" t="s">
        <v>313</v>
      </c>
      <c r="Q10" s="285" t="s">
        <v>313</v>
      </c>
      <c r="R10" s="286" t="s">
        <v>313</v>
      </c>
      <c r="S10" s="286" t="s">
        <v>313</v>
      </c>
      <c r="T10" s="285" t="s">
        <v>313</v>
      </c>
      <c r="U10" s="286" t="s">
        <v>313</v>
      </c>
      <c r="V10" s="286" t="s">
        <v>313</v>
      </c>
      <c r="W10" s="285" t="s">
        <v>313</v>
      </c>
      <c r="X10" s="286" t="s">
        <v>313</v>
      </c>
      <c r="Y10" s="286" t="s">
        <v>313</v>
      </c>
      <c r="Z10" s="285" t="s">
        <v>313</v>
      </c>
      <c r="AA10" s="286" t="s">
        <v>313</v>
      </c>
      <c r="AB10" s="286" t="s">
        <v>313</v>
      </c>
      <c r="AC10" s="285" t="s">
        <v>313</v>
      </c>
      <c r="AD10" s="286" t="s">
        <v>313</v>
      </c>
      <c r="AE10" s="286" t="s">
        <v>313</v>
      </c>
      <c r="AF10" s="285" t="s">
        <v>313</v>
      </c>
      <c r="AG10" s="286" t="s">
        <v>313</v>
      </c>
      <c r="AH10" s="286" t="s">
        <v>313</v>
      </c>
      <c r="AI10" s="285" t="s">
        <v>313</v>
      </c>
      <c r="AJ10" s="286" t="s">
        <v>313</v>
      </c>
      <c r="AK10" s="286" t="s">
        <v>313</v>
      </c>
      <c r="AL10" s="285" t="s">
        <v>313</v>
      </c>
      <c r="AM10" s="286" t="s">
        <v>313</v>
      </c>
      <c r="AN10" s="286" t="s">
        <v>313</v>
      </c>
      <c r="AO10" s="285">
        <v>894.8</v>
      </c>
      <c r="AP10" s="286">
        <v>-13.4</v>
      </c>
      <c r="AQ10" s="286">
        <v>881.5</v>
      </c>
      <c r="AR10" s="285">
        <v>822</v>
      </c>
      <c r="AS10" s="286">
        <v>-46.5</v>
      </c>
      <c r="AT10" s="286">
        <v>775.5</v>
      </c>
      <c r="AU10" s="285">
        <v>681.5</v>
      </c>
      <c r="AV10" s="286">
        <v>-30.8</v>
      </c>
      <c r="AW10" s="286">
        <v>650.70000000000005</v>
      </c>
      <c r="AX10" s="285">
        <v>471.8</v>
      </c>
      <c r="AY10" s="286">
        <v>-939</v>
      </c>
      <c r="AZ10" s="286">
        <v>-467.2</v>
      </c>
      <c r="BA10" s="285">
        <v>221.3</v>
      </c>
      <c r="BB10" s="286">
        <v>-1357.2</v>
      </c>
      <c r="BC10" s="286">
        <v>-1135.9000000000001</v>
      </c>
      <c r="BD10" s="285">
        <v>90.3</v>
      </c>
      <c r="BE10" s="286">
        <v>-1013.7</v>
      </c>
      <c r="BF10" s="286">
        <v>-923.4</v>
      </c>
      <c r="BG10" s="285">
        <v>34.299999999999997</v>
      </c>
      <c r="BH10" s="286">
        <v>-754.1</v>
      </c>
      <c r="BI10" s="286">
        <v>-719.8</v>
      </c>
      <c r="BJ10" s="285">
        <v>-420.8</v>
      </c>
      <c r="BK10" s="286">
        <v>-427.6</v>
      </c>
      <c r="BL10" s="286">
        <v>-848.4</v>
      </c>
      <c r="BM10" s="290">
        <v>312.89999999999998</v>
      </c>
      <c r="BN10" s="286">
        <v>-693.3</v>
      </c>
      <c r="BO10" s="312">
        <v>-380.4</v>
      </c>
      <c r="BP10" s="290">
        <v>-138</v>
      </c>
      <c r="BQ10" s="286">
        <v>-648.1</v>
      </c>
      <c r="BR10" s="312">
        <v>-786.1</v>
      </c>
      <c r="BS10" s="290">
        <v>-112.3</v>
      </c>
      <c r="BT10" s="286">
        <v>-675.9</v>
      </c>
      <c r="BU10" s="312">
        <v>-788.2</v>
      </c>
      <c r="BV10" s="290">
        <v>380</v>
      </c>
      <c r="BW10" s="286">
        <v>100.6</v>
      </c>
      <c r="BX10" s="312">
        <v>480.7</v>
      </c>
      <c r="BY10" s="290">
        <v>265.89999999999998</v>
      </c>
      <c r="BZ10" s="286">
        <v>45.4</v>
      </c>
      <c r="CA10" s="312">
        <v>311.3</v>
      </c>
      <c r="CB10" s="290">
        <v>401.8</v>
      </c>
      <c r="CC10" s="286">
        <v>48.4</v>
      </c>
      <c r="CD10" s="312">
        <v>450.1</v>
      </c>
      <c r="CE10" s="290">
        <v>598.20000000000005</v>
      </c>
      <c r="CF10" s="286">
        <v>13.7</v>
      </c>
      <c r="CG10" s="312">
        <v>611.79999999999995</v>
      </c>
      <c r="CH10" s="290">
        <v>4.2</v>
      </c>
      <c r="CI10" s="286">
        <v>101.5</v>
      </c>
      <c r="CJ10" s="312">
        <v>105.7</v>
      </c>
      <c r="CK10" s="290">
        <v>-26.1</v>
      </c>
      <c r="CL10" s="286">
        <v>498.8</v>
      </c>
      <c r="CM10" s="312">
        <v>472.7</v>
      </c>
      <c r="CN10" s="290">
        <v>-104.3</v>
      </c>
      <c r="CO10" s="286">
        <v>540.70000000000005</v>
      </c>
      <c r="CP10" s="312">
        <v>436.4</v>
      </c>
      <c r="CQ10" s="290">
        <v>-40.700000000000003</v>
      </c>
      <c r="CR10" s="286">
        <v>550.29999999999995</v>
      </c>
      <c r="CS10" s="312">
        <v>509.6</v>
      </c>
    </row>
    <row r="11" spans="1:252">
      <c r="A11" s="175" t="s">
        <v>405</v>
      </c>
      <c r="B11" s="285">
        <v>9.5</v>
      </c>
      <c r="C11" s="286">
        <v>0.2</v>
      </c>
      <c r="D11" s="311">
        <v>9.6999999999999993</v>
      </c>
      <c r="E11" s="285">
        <v>16.3</v>
      </c>
      <c r="F11" s="286">
        <v>-0.5</v>
      </c>
      <c r="G11" s="286">
        <v>15.8</v>
      </c>
      <c r="H11" s="285">
        <v>25.6</v>
      </c>
      <c r="I11" s="286">
        <v>-2.8</v>
      </c>
      <c r="J11" s="286">
        <v>22.8</v>
      </c>
      <c r="K11" s="285">
        <v>26.8</v>
      </c>
      <c r="L11" s="286">
        <v>-4.3</v>
      </c>
      <c r="M11" s="286">
        <v>22.5</v>
      </c>
      <c r="N11" s="285">
        <v>3.5</v>
      </c>
      <c r="O11" s="286">
        <v>-5.5</v>
      </c>
      <c r="P11" s="286">
        <v>-2</v>
      </c>
      <c r="Q11" s="285">
        <v>-5</v>
      </c>
      <c r="R11" s="286">
        <v>-3.3</v>
      </c>
      <c r="S11" s="286">
        <v>-8.3000000000000007</v>
      </c>
      <c r="T11" s="285">
        <v>-10.7</v>
      </c>
      <c r="U11" s="286">
        <v>-10.5</v>
      </c>
      <c r="V11" s="286">
        <v>-21.3</v>
      </c>
      <c r="W11" s="285">
        <v>-19.5</v>
      </c>
      <c r="X11" s="286">
        <v>-10.199999999999999</v>
      </c>
      <c r="Y11" s="286">
        <v>-29.7</v>
      </c>
      <c r="Z11" s="285">
        <v>-9.4</v>
      </c>
      <c r="AA11" s="286">
        <v>2.5</v>
      </c>
      <c r="AB11" s="286">
        <v>-6.9</v>
      </c>
      <c r="AC11" s="285">
        <v>-15.4</v>
      </c>
      <c r="AD11" s="286">
        <v>4.2</v>
      </c>
      <c r="AE11" s="286">
        <v>-11.2</v>
      </c>
      <c r="AF11" s="285">
        <v>-18.399999999999999</v>
      </c>
      <c r="AG11" s="286">
        <v>5.5</v>
      </c>
      <c r="AH11" s="286">
        <v>-12.9</v>
      </c>
      <c r="AI11" s="290">
        <v>-21.4</v>
      </c>
      <c r="AJ11" s="286">
        <v>6.8</v>
      </c>
      <c r="AK11" s="286">
        <v>-14.6</v>
      </c>
      <c r="AL11" s="285">
        <v>-4.3</v>
      </c>
      <c r="AM11" s="286">
        <v>2.2000000000000002</v>
      </c>
      <c r="AN11" s="286">
        <v>-2.1</v>
      </c>
      <c r="AO11" s="285" t="s">
        <v>313</v>
      </c>
      <c r="AP11" s="286" t="s">
        <v>313</v>
      </c>
      <c r="AQ11" s="286" t="s">
        <v>313</v>
      </c>
      <c r="AR11" s="285" t="s">
        <v>313</v>
      </c>
      <c r="AS11" s="286" t="s">
        <v>313</v>
      </c>
      <c r="AT11" s="286" t="s">
        <v>313</v>
      </c>
      <c r="AU11" s="285" t="s">
        <v>313</v>
      </c>
      <c r="AV11" s="286" t="s">
        <v>313</v>
      </c>
      <c r="AW11" s="286" t="s">
        <v>313</v>
      </c>
      <c r="AX11" s="285" t="s">
        <v>313</v>
      </c>
      <c r="AY11" s="286" t="s">
        <v>313</v>
      </c>
      <c r="AZ11" s="286" t="s">
        <v>313</v>
      </c>
      <c r="BA11" s="285" t="s">
        <v>313</v>
      </c>
      <c r="BB11" s="286" t="s">
        <v>313</v>
      </c>
      <c r="BC11" s="286" t="s">
        <v>313</v>
      </c>
      <c r="BD11" s="285" t="s">
        <v>313</v>
      </c>
      <c r="BE11" s="286" t="s">
        <v>313</v>
      </c>
      <c r="BF11" s="286" t="s">
        <v>313</v>
      </c>
      <c r="BG11" s="285" t="s">
        <v>313</v>
      </c>
      <c r="BH11" s="286" t="s">
        <v>313</v>
      </c>
      <c r="BI11" s="286" t="s">
        <v>313</v>
      </c>
      <c r="BJ11" s="285" t="s">
        <v>313</v>
      </c>
      <c r="BK11" s="286" t="s">
        <v>313</v>
      </c>
      <c r="BL11" s="286" t="s">
        <v>313</v>
      </c>
      <c r="BM11" s="290" t="s">
        <v>313</v>
      </c>
      <c r="BN11" s="286" t="s">
        <v>313</v>
      </c>
      <c r="BO11" s="312" t="s">
        <v>313</v>
      </c>
      <c r="BP11" s="290" t="s">
        <v>313</v>
      </c>
      <c r="BQ11" s="286" t="s">
        <v>313</v>
      </c>
      <c r="BR11" s="312" t="s">
        <v>313</v>
      </c>
      <c r="BS11" s="290"/>
      <c r="BT11" s="286"/>
      <c r="BU11" s="312"/>
      <c r="BV11" s="290"/>
      <c r="BW11" s="286"/>
      <c r="BX11" s="312"/>
      <c r="BY11" s="290"/>
      <c r="BZ11" s="286"/>
      <c r="CA11" s="312"/>
      <c r="CB11" s="290"/>
      <c r="CC11" s="286"/>
      <c r="CD11" s="312"/>
      <c r="CE11" s="290"/>
      <c r="CF11" s="286"/>
      <c r="CG11" s="312"/>
      <c r="CJ11" s="357"/>
      <c r="CM11" s="357"/>
      <c r="CP11" s="357"/>
      <c r="CS11" s="357"/>
    </row>
    <row r="12" spans="1:252">
      <c r="A12" s="216" t="s">
        <v>961</v>
      </c>
      <c r="B12" s="286">
        <v>49.1</v>
      </c>
      <c r="C12" s="286">
        <v>-14.6</v>
      </c>
      <c r="D12" s="311">
        <v>34.5</v>
      </c>
      <c r="E12" s="286">
        <v>50.5</v>
      </c>
      <c r="F12" s="286">
        <v>-36.200000000000003</v>
      </c>
      <c r="G12" s="311">
        <v>14.3</v>
      </c>
      <c r="H12" s="286">
        <v>140.30000000000001</v>
      </c>
      <c r="I12" s="286">
        <v>-190.8</v>
      </c>
      <c r="J12" s="311">
        <v>-50.5</v>
      </c>
      <c r="K12" s="286">
        <v>177.5</v>
      </c>
      <c r="L12" s="286">
        <v>-332.3</v>
      </c>
      <c r="M12" s="311">
        <v>-154.80000000000001</v>
      </c>
      <c r="N12" s="286">
        <v>38.700000000000003</v>
      </c>
      <c r="O12" s="286">
        <v>-145</v>
      </c>
      <c r="P12" s="311">
        <v>-106.3</v>
      </c>
      <c r="Q12" s="286">
        <v>66.7</v>
      </c>
      <c r="R12" s="286">
        <v>-243.9</v>
      </c>
      <c r="S12" s="311">
        <v>-177.2</v>
      </c>
      <c r="T12" s="286">
        <v>83</v>
      </c>
      <c r="U12" s="286">
        <v>-310</v>
      </c>
      <c r="V12" s="311">
        <v>-227</v>
      </c>
      <c r="W12" s="286">
        <v>93.8</v>
      </c>
      <c r="X12" s="286">
        <v>-330.7</v>
      </c>
      <c r="Y12" s="311">
        <v>-237</v>
      </c>
      <c r="Z12" s="286">
        <v>2.7</v>
      </c>
      <c r="AA12" s="286">
        <v>-2.5</v>
      </c>
      <c r="AB12" s="311">
        <v>0.2</v>
      </c>
      <c r="AC12" s="286">
        <v>15.5</v>
      </c>
      <c r="AD12" s="286">
        <v>-8.5</v>
      </c>
      <c r="AE12" s="311">
        <v>7</v>
      </c>
      <c r="AF12" s="286">
        <v>14.2</v>
      </c>
      <c r="AG12" s="286">
        <v>-10.5</v>
      </c>
      <c r="AH12" s="311">
        <v>3.7</v>
      </c>
      <c r="AI12" s="286">
        <v>14.3</v>
      </c>
      <c r="AJ12" s="286">
        <v>-45</v>
      </c>
      <c r="AK12" s="311">
        <v>-30.7</v>
      </c>
      <c r="AL12" s="286">
        <v>-24.8</v>
      </c>
      <c r="AM12" s="286">
        <v>-36</v>
      </c>
      <c r="AN12" s="311">
        <v>-60.8</v>
      </c>
      <c r="AO12" s="286">
        <v>-161.80000000000001</v>
      </c>
      <c r="AP12" s="286">
        <v>-28.4</v>
      </c>
      <c r="AQ12" s="311">
        <v>-190.2</v>
      </c>
      <c r="AR12" s="286">
        <v>-279.7</v>
      </c>
      <c r="AS12" s="286">
        <v>-46.2</v>
      </c>
      <c r="AT12" s="311">
        <v>-325.89999999999998</v>
      </c>
      <c r="AU12" s="286">
        <v>-398.1</v>
      </c>
      <c r="AV12" s="286">
        <v>-33.1</v>
      </c>
      <c r="AW12" s="311">
        <v>-431.2</v>
      </c>
      <c r="AX12" s="286">
        <v>-61.6</v>
      </c>
      <c r="AY12" s="286">
        <v>-15.7</v>
      </c>
      <c r="AZ12" s="311">
        <v>-77.3</v>
      </c>
      <c r="BA12" s="286">
        <v>-44.7</v>
      </c>
      <c r="BB12" s="286" t="s">
        <v>1077</v>
      </c>
      <c r="BC12" s="311">
        <v>-70.2</v>
      </c>
      <c r="BD12" s="286">
        <v>-25.3</v>
      </c>
      <c r="BE12" s="286">
        <v>7.5</v>
      </c>
      <c r="BF12" s="311">
        <v>-17.8</v>
      </c>
      <c r="BG12" s="286">
        <v>-13.6</v>
      </c>
      <c r="BH12" s="286">
        <v>109.9</v>
      </c>
      <c r="BI12" s="311">
        <v>96.3</v>
      </c>
      <c r="BJ12" s="286">
        <v>10.6</v>
      </c>
      <c r="BK12" s="286">
        <v>162.6</v>
      </c>
      <c r="BL12" s="286">
        <v>173.3</v>
      </c>
      <c r="BM12" s="290">
        <v>27.7</v>
      </c>
      <c r="BN12" s="286">
        <v>344.6</v>
      </c>
      <c r="BO12" s="312">
        <v>372.3</v>
      </c>
      <c r="BP12" s="290">
        <v>57.2</v>
      </c>
      <c r="BQ12" s="286">
        <v>527.9</v>
      </c>
      <c r="BR12" s="312">
        <v>585.1</v>
      </c>
      <c r="BS12" s="290">
        <v>90.9</v>
      </c>
      <c r="BT12" s="286">
        <v>646.4</v>
      </c>
      <c r="BU12" s="312">
        <v>737.4</v>
      </c>
      <c r="BV12" s="290">
        <v>18</v>
      </c>
      <c r="BW12" s="286">
        <v>78.099999999999994</v>
      </c>
      <c r="BX12" s="312">
        <v>96.2</v>
      </c>
      <c r="BY12" s="290">
        <v>38.9</v>
      </c>
      <c r="BZ12" s="286">
        <v>102.5</v>
      </c>
      <c r="CA12" s="312">
        <v>141.4</v>
      </c>
      <c r="CB12" s="290">
        <v>53.9</v>
      </c>
      <c r="CC12" s="286">
        <v>100.6</v>
      </c>
      <c r="CD12" s="312">
        <v>154.5</v>
      </c>
      <c r="CE12" s="290">
        <v>71.2</v>
      </c>
      <c r="CF12" s="286">
        <v>76.8</v>
      </c>
      <c r="CG12" s="312">
        <v>148.1</v>
      </c>
      <c r="CH12" s="290">
        <v>32.5</v>
      </c>
      <c r="CI12" s="286">
        <v>-58.7</v>
      </c>
      <c r="CJ12" s="312">
        <v>-26.2</v>
      </c>
      <c r="CK12" s="290">
        <v>43.8</v>
      </c>
      <c r="CL12" s="286">
        <v>-99.6</v>
      </c>
      <c r="CM12" s="312">
        <v>-55.8</v>
      </c>
      <c r="CN12" s="290">
        <v>47.4</v>
      </c>
      <c r="CO12" s="286">
        <v>-136.30000000000001</v>
      </c>
      <c r="CP12" s="312">
        <v>-88.9</v>
      </c>
      <c r="CQ12" s="290">
        <v>57.7</v>
      </c>
      <c r="CR12" s="286">
        <v>-142.69999999999999</v>
      </c>
      <c r="CS12" s="312">
        <v>-85</v>
      </c>
    </row>
    <row r="13" spans="1:252">
      <c r="A13" s="216" t="s">
        <v>441</v>
      </c>
      <c r="B13" s="286">
        <v>1.4</v>
      </c>
      <c r="C13" s="286">
        <v>-2.6</v>
      </c>
      <c r="D13" s="311">
        <v>-1.2</v>
      </c>
      <c r="E13" s="286">
        <v>2.8</v>
      </c>
      <c r="F13" s="286">
        <v>-3.4</v>
      </c>
      <c r="G13" s="311">
        <v>-0.60000000000000009</v>
      </c>
      <c r="H13" s="286">
        <v>4.2</v>
      </c>
      <c r="I13" s="286">
        <v>-8.4</v>
      </c>
      <c r="J13" s="311">
        <v>-4.0999999999999996</v>
      </c>
      <c r="K13" s="286">
        <v>5.5</v>
      </c>
      <c r="L13" s="286">
        <v>-13.7</v>
      </c>
      <c r="M13" s="311">
        <v>-8.1999999999999993</v>
      </c>
      <c r="N13" s="286">
        <v>1</v>
      </c>
      <c r="O13" s="286">
        <v>-4.4000000000000004</v>
      </c>
      <c r="P13" s="311">
        <v>-3.3</v>
      </c>
      <c r="Q13" s="286">
        <v>2.1</v>
      </c>
      <c r="R13" s="286">
        <v>-17.399999999999999</v>
      </c>
      <c r="S13" s="311">
        <v>-15.2</v>
      </c>
      <c r="T13" s="286">
        <v>3</v>
      </c>
      <c r="U13" s="286">
        <v>-23.2</v>
      </c>
      <c r="V13" s="311">
        <v>-20.2</v>
      </c>
      <c r="W13" s="286">
        <v>3.9</v>
      </c>
      <c r="X13" s="286">
        <v>-23.7</v>
      </c>
      <c r="Y13" s="311">
        <v>-19.899999999999999</v>
      </c>
      <c r="Z13" s="286">
        <v>0.8</v>
      </c>
      <c r="AA13" s="286">
        <v>0.8</v>
      </c>
      <c r="AB13" s="311">
        <v>1.6</v>
      </c>
      <c r="AC13" s="286">
        <v>1.2</v>
      </c>
      <c r="AD13" s="286">
        <v>9.6999999999999993</v>
      </c>
      <c r="AE13" s="311">
        <v>10.9</v>
      </c>
      <c r="AF13" s="286">
        <v>1.9</v>
      </c>
      <c r="AG13" s="286">
        <v>13.1</v>
      </c>
      <c r="AH13" s="311">
        <v>15</v>
      </c>
      <c r="AI13" s="286">
        <v>2.6</v>
      </c>
      <c r="AJ13" s="286">
        <v>12.7</v>
      </c>
      <c r="AK13" s="311">
        <v>15.3</v>
      </c>
      <c r="AL13" s="286">
        <v>0.8</v>
      </c>
      <c r="AM13" s="286">
        <v>-0.4</v>
      </c>
      <c r="AN13" s="311">
        <v>0.4</v>
      </c>
      <c r="AO13" s="286">
        <v>1.6</v>
      </c>
      <c r="AP13" s="286">
        <v>-0.60000000000000009</v>
      </c>
      <c r="AQ13" s="311">
        <v>0.9</v>
      </c>
      <c r="AR13" s="286">
        <v>2.2999999999999998</v>
      </c>
      <c r="AS13" s="286">
        <v>-1.1000000000000001</v>
      </c>
      <c r="AT13" s="311">
        <v>1.3</v>
      </c>
      <c r="AU13" s="286">
        <v>3.2</v>
      </c>
      <c r="AV13" s="286">
        <v>-1.5</v>
      </c>
      <c r="AW13" s="311">
        <v>1.7000000000000002</v>
      </c>
      <c r="AX13" s="286">
        <v>0.8</v>
      </c>
      <c r="AY13" s="286">
        <v>-0.4</v>
      </c>
      <c r="AZ13" s="311">
        <v>0.4</v>
      </c>
      <c r="BA13" s="286">
        <v>1.4</v>
      </c>
      <c r="BB13" s="286">
        <v>-1.1000000000000001</v>
      </c>
      <c r="BC13" s="311">
        <v>0.4</v>
      </c>
      <c r="BD13" s="286">
        <v>2.1</v>
      </c>
      <c r="BE13" s="286">
        <v>-1.6</v>
      </c>
      <c r="BF13" s="311">
        <v>0.5</v>
      </c>
      <c r="BG13" s="286">
        <v>2.7</v>
      </c>
      <c r="BH13" s="286">
        <v>-2.1</v>
      </c>
      <c r="BI13" s="311">
        <v>0.60000000000000009</v>
      </c>
      <c r="BJ13" s="286">
        <v>0.9</v>
      </c>
      <c r="BK13" s="286">
        <v>0.7</v>
      </c>
      <c r="BL13" s="286">
        <v>1.6</v>
      </c>
      <c r="BM13" s="290">
        <v>1.8</v>
      </c>
      <c r="BN13" s="286">
        <v>4.5999999999999996</v>
      </c>
      <c r="BO13" s="312">
        <v>6.4</v>
      </c>
      <c r="BP13" s="290">
        <v>2.7</v>
      </c>
      <c r="BQ13" s="286">
        <v>11.3</v>
      </c>
      <c r="BR13" s="312">
        <v>14</v>
      </c>
      <c r="BS13" s="290">
        <v>1.3</v>
      </c>
      <c r="BT13" s="286">
        <v>15.6</v>
      </c>
      <c r="BU13" s="312">
        <v>17</v>
      </c>
      <c r="BV13" s="290">
        <v>-0.6</v>
      </c>
      <c r="BW13" s="286">
        <v>0.8</v>
      </c>
      <c r="BX13" s="312">
        <v>0.2</v>
      </c>
      <c r="BY13" s="290">
        <v>-6.9</v>
      </c>
      <c r="BZ13" s="286">
        <v>5.2</v>
      </c>
      <c r="CA13" s="312">
        <v>-1.8</v>
      </c>
      <c r="CB13" s="290">
        <v>-11</v>
      </c>
      <c r="CC13" s="286">
        <v>5.5</v>
      </c>
      <c r="CD13" s="312">
        <v>-5.5</v>
      </c>
      <c r="CE13" s="290">
        <v>-11.6</v>
      </c>
      <c r="CF13" s="286">
        <v>4.0999999999999996</v>
      </c>
      <c r="CG13" s="312">
        <v>-7.5</v>
      </c>
      <c r="CH13" s="290">
        <v>0.6</v>
      </c>
      <c r="CI13" s="286">
        <v>-2.4</v>
      </c>
      <c r="CJ13" s="312">
        <v>-1.8</v>
      </c>
      <c r="CK13" s="290">
        <v>0.3</v>
      </c>
      <c r="CL13" s="286">
        <v>-6.6</v>
      </c>
      <c r="CM13" s="312">
        <v>-6.3</v>
      </c>
      <c r="CN13" s="290">
        <v>-0.1</v>
      </c>
      <c r="CO13" s="286">
        <v>-11.6</v>
      </c>
      <c r="CP13" s="312">
        <v>-11.7</v>
      </c>
      <c r="CQ13" s="290">
        <v>-0.5</v>
      </c>
      <c r="CR13" s="286">
        <v>-12.7</v>
      </c>
      <c r="CS13" s="312">
        <v>-13.2</v>
      </c>
    </row>
    <row r="14" spans="1:252" s="174" customFormat="1">
      <c r="A14" s="217" t="s">
        <v>1029</v>
      </c>
      <c r="B14" s="289">
        <v>-7.9</v>
      </c>
      <c r="C14" s="289">
        <v>-15.8</v>
      </c>
      <c r="D14" s="314">
        <v>-23.7</v>
      </c>
      <c r="E14" s="289">
        <v>-38.6</v>
      </c>
      <c r="F14" s="289">
        <v>158.80000000000001</v>
      </c>
      <c r="G14" s="314">
        <v>120.2</v>
      </c>
      <c r="H14" s="289">
        <v>161.1</v>
      </c>
      <c r="I14" s="289">
        <v>-596.5</v>
      </c>
      <c r="J14" s="314">
        <v>-435.4</v>
      </c>
      <c r="K14" s="289">
        <v>250.2</v>
      </c>
      <c r="L14" s="289">
        <v>-940.1</v>
      </c>
      <c r="M14" s="314">
        <v>-689.9</v>
      </c>
      <c r="N14" s="289">
        <v>159.6</v>
      </c>
      <c r="O14" s="289">
        <v>-591.29999999999995</v>
      </c>
      <c r="P14" s="314">
        <v>-431.7</v>
      </c>
      <c r="Q14" s="289">
        <v>247.7</v>
      </c>
      <c r="R14" s="289">
        <v>-769.7</v>
      </c>
      <c r="S14" s="314">
        <v>-522</v>
      </c>
      <c r="T14" s="289">
        <v>457.5</v>
      </c>
      <c r="U14" s="289">
        <v>-881</v>
      </c>
      <c r="V14" s="314">
        <v>-423.5</v>
      </c>
      <c r="W14" s="289">
        <v>549.70000000000005</v>
      </c>
      <c r="X14" s="289">
        <v>-976.4</v>
      </c>
      <c r="Y14" s="314">
        <v>-426.7</v>
      </c>
      <c r="Z14" s="289">
        <v>146</v>
      </c>
      <c r="AA14" s="289">
        <v>-24.8</v>
      </c>
      <c r="AB14" s="314">
        <v>121.2</v>
      </c>
      <c r="AC14" s="289">
        <v>246.4</v>
      </c>
      <c r="AD14" s="289">
        <v>-380.3</v>
      </c>
      <c r="AE14" s="314">
        <v>-133.9</v>
      </c>
      <c r="AF14" s="289">
        <v>235</v>
      </c>
      <c r="AG14" s="289">
        <v>-224.6</v>
      </c>
      <c r="AH14" s="314">
        <v>10.4</v>
      </c>
      <c r="AI14" s="289">
        <v>565.4</v>
      </c>
      <c r="AJ14" s="289">
        <v>-1011.8</v>
      </c>
      <c r="AK14" s="314">
        <v>-446.4</v>
      </c>
      <c r="AL14" s="289">
        <v>71.3</v>
      </c>
      <c r="AM14" s="289">
        <v>585.4</v>
      </c>
      <c r="AN14" s="314">
        <v>656.7</v>
      </c>
      <c r="AO14" s="289">
        <v>993.8</v>
      </c>
      <c r="AP14" s="289">
        <v>-558.1</v>
      </c>
      <c r="AQ14" s="314">
        <v>435.7</v>
      </c>
      <c r="AR14" s="289">
        <v>993</v>
      </c>
      <c r="AS14" s="289">
        <v>-1382.9</v>
      </c>
      <c r="AT14" s="314">
        <v>-389.9</v>
      </c>
      <c r="AU14" s="289">
        <v>946.7</v>
      </c>
      <c r="AV14" s="289">
        <v>-1818.9</v>
      </c>
      <c r="AW14" s="314">
        <v>-872.2</v>
      </c>
      <c r="AX14" s="289">
        <v>573</v>
      </c>
      <c r="AY14" s="289">
        <v>-1554.4</v>
      </c>
      <c r="AZ14" s="314">
        <v>-981.4</v>
      </c>
      <c r="BA14" s="289">
        <v>385.2</v>
      </c>
      <c r="BB14" s="289">
        <v>-2112.3000000000002</v>
      </c>
      <c r="BC14" s="314">
        <v>-1727.1</v>
      </c>
      <c r="BD14" s="289">
        <v>500.8</v>
      </c>
      <c r="BE14" s="289">
        <v>-1545</v>
      </c>
      <c r="BF14" s="314">
        <v>-1044.2</v>
      </c>
      <c r="BG14" s="289">
        <v>645.9</v>
      </c>
      <c r="BH14" s="289">
        <v>-666.9</v>
      </c>
      <c r="BI14" s="314">
        <v>-21</v>
      </c>
      <c r="BJ14" s="289">
        <v>-214.5</v>
      </c>
      <c r="BK14" s="289">
        <v>600.70000000000005</v>
      </c>
      <c r="BL14" s="289">
        <v>386.2</v>
      </c>
      <c r="BM14" s="298">
        <v>840.3</v>
      </c>
      <c r="BN14" s="289">
        <v>1641.8</v>
      </c>
      <c r="BO14" s="315">
        <v>2482.1</v>
      </c>
      <c r="BP14" s="298">
        <v>799.4</v>
      </c>
      <c r="BQ14" s="289">
        <v>2882.6</v>
      </c>
      <c r="BR14" s="315">
        <v>3681.7</v>
      </c>
      <c r="BS14" s="298">
        <v>1208.9000000000001</v>
      </c>
      <c r="BT14" s="289">
        <v>3571.4</v>
      </c>
      <c r="BU14" s="315">
        <v>4780.3</v>
      </c>
      <c r="BV14" s="298">
        <v>711.6</v>
      </c>
      <c r="BW14" s="289">
        <v>644.20000000000005</v>
      </c>
      <c r="BX14" s="315">
        <v>1355.8</v>
      </c>
      <c r="BY14" s="298">
        <v>914.1</v>
      </c>
      <c r="BZ14" s="289">
        <v>821.6</v>
      </c>
      <c r="CA14" s="315">
        <v>1735.7</v>
      </c>
      <c r="CB14" s="298">
        <v>1371.8</v>
      </c>
      <c r="CC14" s="289">
        <v>852.8</v>
      </c>
      <c r="CD14" s="315">
        <v>2224.6</v>
      </c>
      <c r="CE14" s="298">
        <v>1924.1</v>
      </c>
      <c r="CF14" s="289">
        <v>817.4</v>
      </c>
      <c r="CG14" s="315">
        <v>2741.5</v>
      </c>
      <c r="CH14" s="290">
        <v>470.5</v>
      </c>
      <c r="CI14" s="286">
        <v>-204.5</v>
      </c>
      <c r="CJ14" s="312">
        <v>266</v>
      </c>
      <c r="CK14" s="298">
        <v>957.4</v>
      </c>
      <c r="CL14" s="289">
        <v>-158.9</v>
      </c>
      <c r="CM14" s="315">
        <v>798.5</v>
      </c>
      <c r="CN14" s="298">
        <v>1447.7</v>
      </c>
      <c r="CO14" s="289">
        <v>-672.6</v>
      </c>
      <c r="CP14" s="315">
        <v>775.1</v>
      </c>
      <c r="CQ14" s="298">
        <v>1447.2</v>
      </c>
      <c r="CR14" s="289">
        <v>90.7</v>
      </c>
      <c r="CS14" s="315">
        <v>1537.9</v>
      </c>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row>
    <row r="15" spans="1:252" s="174" customFormat="1">
      <c r="A15" s="217" t="s">
        <v>964</v>
      </c>
      <c r="B15" s="289"/>
      <c r="C15" s="289"/>
      <c r="D15" s="314"/>
      <c r="E15" s="289"/>
      <c r="F15" s="289"/>
      <c r="G15" s="314"/>
      <c r="H15" s="289"/>
      <c r="I15" s="289"/>
      <c r="J15" s="314"/>
      <c r="K15" s="289"/>
      <c r="L15" s="289"/>
      <c r="M15" s="314"/>
      <c r="N15" s="289"/>
      <c r="O15" s="289"/>
      <c r="P15" s="314"/>
      <c r="Q15" s="289"/>
      <c r="R15" s="289"/>
      <c r="S15" s="314"/>
      <c r="T15" s="289"/>
      <c r="U15" s="289"/>
      <c r="V15" s="314"/>
      <c r="W15" s="289"/>
      <c r="X15" s="289"/>
      <c r="Y15" s="314"/>
      <c r="Z15" s="289"/>
      <c r="AA15" s="289"/>
      <c r="AB15" s="314"/>
      <c r="AC15" s="289"/>
      <c r="AD15" s="289"/>
      <c r="AE15" s="314"/>
      <c r="AF15" s="289"/>
      <c r="AG15" s="289"/>
      <c r="AH15" s="314"/>
      <c r="AI15" s="289"/>
      <c r="AJ15" s="289"/>
      <c r="AK15" s="314"/>
      <c r="AL15" s="289"/>
      <c r="AM15" s="289"/>
      <c r="AN15" s="314"/>
      <c r="AO15" s="289"/>
      <c r="AP15" s="289"/>
      <c r="AQ15" s="314"/>
      <c r="AR15" s="289"/>
      <c r="AS15" s="289"/>
      <c r="AT15" s="314"/>
      <c r="AU15" s="289"/>
      <c r="AV15" s="289"/>
      <c r="AW15" s="316"/>
      <c r="AX15" s="289"/>
      <c r="AY15" s="289"/>
      <c r="AZ15" s="314"/>
      <c r="BA15" s="289"/>
      <c r="BB15" s="289"/>
      <c r="BC15" s="314"/>
      <c r="BD15" s="289"/>
      <c r="BE15" s="289"/>
      <c r="BF15" s="314"/>
      <c r="BG15" s="289"/>
      <c r="BH15" s="289"/>
      <c r="BI15" s="314"/>
      <c r="BJ15" s="289"/>
      <c r="BK15" s="289"/>
      <c r="BL15" s="289"/>
      <c r="BM15" s="298"/>
      <c r="BN15" s="289"/>
      <c r="BO15" s="315"/>
      <c r="BP15" s="298"/>
      <c r="BQ15" s="289"/>
      <c r="BR15" s="315"/>
      <c r="BS15" s="298"/>
      <c r="BT15" s="289"/>
      <c r="BU15" s="315"/>
      <c r="BV15" s="290"/>
      <c r="BW15" s="286"/>
      <c r="BX15" s="312"/>
      <c r="BY15" s="290"/>
      <c r="BZ15" s="286"/>
      <c r="CA15" s="312"/>
      <c r="CB15" s="290"/>
      <c r="CC15" s="286"/>
      <c r="CD15" s="312"/>
      <c r="CE15" s="290"/>
      <c r="CF15" s="286"/>
      <c r="CG15" s="312"/>
      <c r="CH15" s="290"/>
      <c r="CI15" s="286"/>
      <c r="CJ15" s="312"/>
      <c r="CK15" s="290"/>
      <c r="CL15" s="286"/>
      <c r="CM15" s="312"/>
      <c r="CN15" s="290"/>
      <c r="CO15" s="286"/>
      <c r="CP15" s="312"/>
      <c r="CQ15" s="290"/>
      <c r="CR15" s="286"/>
      <c r="CS15" s="312"/>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row>
    <row r="16" spans="1:252">
      <c r="A16" s="216" t="s">
        <v>405</v>
      </c>
      <c r="B16" s="286">
        <v>1.4</v>
      </c>
      <c r="C16" s="286">
        <v>1.5</v>
      </c>
      <c r="D16" s="311">
        <v>3</v>
      </c>
      <c r="E16" s="286">
        <v>6.1</v>
      </c>
      <c r="F16" s="286">
        <v>5.6</v>
      </c>
      <c r="G16" s="311">
        <v>11.8</v>
      </c>
      <c r="H16" s="286">
        <v>9.3000000000000007</v>
      </c>
      <c r="I16" s="286">
        <v>16.100000000000001</v>
      </c>
      <c r="J16" s="311">
        <v>25.5</v>
      </c>
      <c r="K16" s="286">
        <v>9.6</v>
      </c>
      <c r="L16" s="286">
        <v>25.4</v>
      </c>
      <c r="M16" s="311">
        <v>35.1</v>
      </c>
      <c r="N16" s="286">
        <v>0.9</v>
      </c>
      <c r="O16" s="286">
        <v>4.4000000000000004</v>
      </c>
      <c r="P16" s="311">
        <v>5.3</v>
      </c>
      <c r="Q16" s="286">
        <v>4.8</v>
      </c>
      <c r="R16" s="286">
        <v>4.5999999999999996</v>
      </c>
      <c r="S16" s="311">
        <v>9.5</v>
      </c>
      <c r="T16" s="286">
        <v>3.5</v>
      </c>
      <c r="U16" s="286">
        <v>8.1</v>
      </c>
      <c r="V16" s="311">
        <v>11.5</v>
      </c>
      <c r="W16" s="286">
        <v>2</v>
      </c>
      <c r="X16" s="286">
        <v>10.9</v>
      </c>
      <c r="Y16" s="311">
        <v>12.9</v>
      </c>
      <c r="Z16" s="286">
        <v>-0.5</v>
      </c>
      <c r="AA16" s="286">
        <v>1</v>
      </c>
      <c r="AB16" s="311">
        <v>0.60000000000000009</v>
      </c>
      <c r="AC16" s="286">
        <v>-0.8</v>
      </c>
      <c r="AD16" s="286">
        <v>0.30000000000000004</v>
      </c>
      <c r="AE16" s="311">
        <v>-0.5</v>
      </c>
      <c r="AF16" s="286">
        <v>-2.2000000000000002</v>
      </c>
      <c r="AG16" s="286">
        <v>0.8</v>
      </c>
      <c r="AH16" s="317">
        <v>-1.4</v>
      </c>
      <c r="AI16" s="286">
        <v>-5.6</v>
      </c>
      <c r="AJ16" s="286">
        <v>1.1000000000000001</v>
      </c>
      <c r="AK16" s="311">
        <v>-4.5</v>
      </c>
      <c r="AL16" s="286">
        <v>-4.4000000000000004</v>
      </c>
      <c r="AM16" s="286">
        <v>0.1</v>
      </c>
      <c r="AN16" s="311">
        <v>-4.3</v>
      </c>
      <c r="AO16" s="286">
        <v>-11.5</v>
      </c>
      <c r="AP16" s="286">
        <v>0.5</v>
      </c>
      <c r="AQ16" s="311">
        <v>-11</v>
      </c>
      <c r="AR16" s="286">
        <v>-14.6</v>
      </c>
      <c r="AS16" s="286">
        <v>1.3</v>
      </c>
      <c r="AT16" s="311">
        <v>-13.3</v>
      </c>
      <c r="AU16" s="286">
        <v>-15.8</v>
      </c>
      <c r="AV16" s="286">
        <v>2.2000000000000002</v>
      </c>
      <c r="AW16" s="311">
        <v>-13.6</v>
      </c>
      <c r="AX16" s="286">
        <v>-3</v>
      </c>
      <c r="AY16" s="286">
        <v>5.6</v>
      </c>
      <c r="AZ16" s="311">
        <v>2.6</v>
      </c>
      <c r="BA16" s="286">
        <v>-2.2000000000000002</v>
      </c>
      <c r="BB16" s="286">
        <v>12.1</v>
      </c>
      <c r="BC16" s="311">
        <v>9.9</v>
      </c>
      <c r="BD16" s="286">
        <v>-3.4</v>
      </c>
      <c r="BE16" s="286">
        <v>12.4</v>
      </c>
      <c r="BF16" s="311">
        <v>9</v>
      </c>
      <c r="BG16" s="286">
        <v>-2</v>
      </c>
      <c r="BH16" s="286">
        <v>6.5</v>
      </c>
      <c r="BI16" s="311">
        <v>4.5</v>
      </c>
      <c r="BJ16" s="286">
        <v>0.60000000000000009</v>
      </c>
      <c r="BK16" s="286">
        <v>-3.9</v>
      </c>
      <c r="BL16" s="286">
        <v>-3.3</v>
      </c>
      <c r="BM16" s="290">
        <v>1</v>
      </c>
      <c r="BN16" s="286">
        <v>-6.8</v>
      </c>
      <c r="BO16" s="312">
        <v>-5.9</v>
      </c>
      <c r="BP16" s="290">
        <v>1.4</v>
      </c>
      <c r="BQ16" s="286">
        <v>-27.3</v>
      </c>
      <c r="BR16" s="312">
        <v>-25.9</v>
      </c>
      <c r="BS16" s="290">
        <v>-1.6</v>
      </c>
      <c r="BT16" s="286">
        <v>-55.2</v>
      </c>
      <c r="BU16" s="312">
        <v>-56.8</v>
      </c>
      <c r="BV16" s="290">
        <v>-32.1</v>
      </c>
      <c r="BW16" s="286">
        <v>-13.9</v>
      </c>
      <c r="BX16" s="312">
        <v>-46.1</v>
      </c>
      <c r="BY16" s="290">
        <v>-77.400000000000006</v>
      </c>
      <c r="BZ16" s="286">
        <v>-32.200000000000003</v>
      </c>
      <c r="CA16" s="312">
        <v>-109.6</v>
      </c>
      <c r="CB16" s="290">
        <v>-97.8</v>
      </c>
      <c r="CC16" s="286">
        <v>-32.200000000000003</v>
      </c>
      <c r="CD16" s="312">
        <v>-130</v>
      </c>
      <c r="CE16" s="290">
        <v>-97.8</v>
      </c>
      <c r="CF16" s="286">
        <v>-28.5</v>
      </c>
      <c r="CG16" s="312">
        <v>-126.3</v>
      </c>
      <c r="CH16" s="290">
        <v>6.8</v>
      </c>
      <c r="CI16" s="286">
        <v>8.3000000000000007</v>
      </c>
      <c r="CJ16" s="312">
        <v>15.1</v>
      </c>
      <c r="CK16" s="290">
        <v>9</v>
      </c>
      <c r="CL16" s="286">
        <v>38.6</v>
      </c>
      <c r="CM16" s="312">
        <v>47.6</v>
      </c>
      <c r="CN16" s="290">
        <v>41.5</v>
      </c>
      <c r="CO16" s="286">
        <v>30.8</v>
      </c>
      <c r="CP16" s="312">
        <v>72.3</v>
      </c>
      <c r="CQ16" s="290">
        <v>53.5</v>
      </c>
      <c r="CR16" s="286">
        <v>28.1</v>
      </c>
      <c r="CS16" s="312">
        <v>81.599999999999994</v>
      </c>
    </row>
    <row r="17" spans="1:252" s="174" customFormat="1">
      <c r="A17" s="171" t="s">
        <v>618</v>
      </c>
      <c r="B17" s="285">
        <v>-3.2</v>
      </c>
      <c r="C17" s="286">
        <v>8.1</v>
      </c>
      <c r="D17" s="311">
        <v>4.9000000000000004</v>
      </c>
      <c r="E17" s="285">
        <v>-9</v>
      </c>
      <c r="F17" s="286">
        <v>33.4</v>
      </c>
      <c r="G17" s="286">
        <v>24.3</v>
      </c>
      <c r="H17" s="285">
        <v>-18</v>
      </c>
      <c r="I17" s="286">
        <v>71.900000000000006</v>
      </c>
      <c r="J17" s="286">
        <v>53.9</v>
      </c>
      <c r="K17" s="285">
        <v>-29.7</v>
      </c>
      <c r="L17" s="286">
        <v>120.5</v>
      </c>
      <c r="M17" s="286">
        <v>90.8</v>
      </c>
      <c r="N17" s="285">
        <v>-12.7</v>
      </c>
      <c r="O17" s="286">
        <v>48</v>
      </c>
      <c r="P17" s="286">
        <v>35.299999999999997</v>
      </c>
      <c r="Q17" s="285">
        <v>-25.6</v>
      </c>
      <c r="R17" s="286">
        <v>83.9</v>
      </c>
      <c r="S17" s="286">
        <v>58.2</v>
      </c>
      <c r="T17" s="285">
        <v>-38.700000000000003</v>
      </c>
      <c r="U17" s="286">
        <v>115.7</v>
      </c>
      <c r="V17" s="286">
        <v>77</v>
      </c>
      <c r="W17" s="285">
        <v>-49.4</v>
      </c>
      <c r="X17" s="286">
        <v>126.1</v>
      </c>
      <c r="Y17" s="286">
        <v>76.7</v>
      </c>
      <c r="Z17" s="285">
        <v>-6.2</v>
      </c>
      <c r="AA17" s="286">
        <v>4.8</v>
      </c>
      <c r="AB17" s="286">
        <v>-1.3</v>
      </c>
      <c r="AC17" s="285">
        <v>-15.3</v>
      </c>
      <c r="AD17" s="286">
        <v>8.4</v>
      </c>
      <c r="AE17" s="286">
        <v>-6.8</v>
      </c>
      <c r="AF17" s="286">
        <v>-21.7</v>
      </c>
      <c r="AG17" s="286">
        <v>8.9</v>
      </c>
      <c r="AH17" s="286">
        <v>-12.8</v>
      </c>
      <c r="AI17" s="285">
        <v>-26.9</v>
      </c>
      <c r="AJ17" s="286">
        <v>26.9</v>
      </c>
      <c r="AK17" s="311">
        <v>0</v>
      </c>
      <c r="AL17" s="285">
        <v>-5.3</v>
      </c>
      <c r="AM17" s="286">
        <v>24.1</v>
      </c>
      <c r="AN17" s="286">
        <v>18.8</v>
      </c>
      <c r="AO17" s="285">
        <v>-12.9</v>
      </c>
      <c r="AP17" s="286">
        <v>63.7</v>
      </c>
      <c r="AQ17" s="286">
        <v>50.8</v>
      </c>
      <c r="AR17" s="285">
        <v>-24.5</v>
      </c>
      <c r="AS17" s="286">
        <v>123</v>
      </c>
      <c r="AT17" s="286">
        <v>98.5</v>
      </c>
      <c r="AU17" s="285">
        <v>-37.9</v>
      </c>
      <c r="AV17" s="286">
        <v>172.2</v>
      </c>
      <c r="AW17" s="318">
        <v>134.30000000000001</v>
      </c>
      <c r="AX17" s="285">
        <v>-11.5</v>
      </c>
      <c r="AY17" s="286">
        <v>36.9</v>
      </c>
      <c r="AZ17" s="286">
        <v>25.4</v>
      </c>
      <c r="BA17" s="285">
        <v>-20.399999999999999</v>
      </c>
      <c r="BB17" s="286">
        <v>44.8</v>
      </c>
      <c r="BC17" s="286">
        <v>24.4</v>
      </c>
      <c r="BD17" s="285">
        <v>-25.8</v>
      </c>
      <c r="BE17" s="286">
        <v>8</v>
      </c>
      <c r="BF17" s="286">
        <v>-17.8</v>
      </c>
      <c r="BG17" s="285">
        <v>-32.200000000000003</v>
      </c>
      <c r="BH17" s="286">
        <v>-71.599999999999994</v>
      </c>
      <c r="BI17" s="286">
        <v>-103.8</v>
      </c>
      <c r="BJ17" s="285">
        <v>-2.6</v>
      </c>
      <c r="BK17" s="286">
        <v>-126.6</v>
      </c>
      <c r="BL17" s="286">
        <v>-129.30000000000001</v>
      </c>
      <c r="BM17" s="290">
        <v>-4.9000000000000004</v>
      </c>
      <c r="BN17" s="286">
        <v>-257.5</v>
      </c>
      <c r="BO17" s="312">
        <v>-262.39999999999998</v>
      </c>
      <c r="BP17" s="290">
        <v>-5.7</v>
      </c>
      <c r="BQ17" s="286">
        <v>-384.2</v>
      </c>
      <c r="BR17" s="312">
        <v>-389.9</v>
      </c>
      <c r="BS17" s="290">
        <v>-5.6</v>
      </c>
      <c r="BT17" s="286">
        <v>-459.7</v>
      </c>
      <c r="BU17" s="312">
        <v>-465.3</v>
      </c>
      <c r="BV17" s="290">
        <v>5.6</v>
      </c>
      <c r="BW17" s="286">
        <v>-35.6</v>
      </c>
      <c r="BX17" s="312">
        <v>-30</v>
      </c>
      <c r="BY17" s="290">
        <v>12.6</v>
      </c>
      <c r="BZ17" s="286">
        <v>-46.9</v>
      </c>
      <c r="CA17" s="312">
        <v>-34.299999999999997</v>
      </c>
      <c r="CB17" s="290">
        <v>19.100000000000001</v>
      </c>
      <c r="CC17" s="286">
        <v>-37.1</v>
      </c>
      <c r="CD17" s="312">
        <v>-18</v>
      </c>
      <c r="CE17" s="290">
        <v>26.3</v>
      </c>
      <c r="CF17" s="286">
        <v>-12.2</v>
      </c>
      <c r="CG17" s="312">
        <v>14.2</v>
      </c>
      <c r="CH17" s="298">
        <v>2.9</v>
      </c>
      <c r="CI17" s="289">
        <v>40.9</v>
      </c>
      <c r="CJ17" s="315">
        <v>43.8</v>
      </c>
      <c r="CK17" s="290">
        <v>0.4</v>
      </c>
      <c r="CL17" s="286">
        <v>69.2</v>
      </c>
      <c r="CM17" s="312">
        <v>69.599999999999994</v>
      </c>
      <c r="CN17" s="290">
        <v>-6.5</v>
      </c>
      <c r="CO17" s="286">
        <v>94.1</v>
      </c>
      <c r="CP17" s="312">
        <v>87.6</v>
      </c>
      <c r="CQ17" s="290">
        <v>-12.7</v>
      </c>
      <c r="CR17" s="286">
        <v>95.8</v>
      </c>
      <c r="CS17" s="312">
        <v>83</v>
      </c>
    </row>
    <row r="18" spans="1:252">
      <c r="A18" s="171" t="s">
        <v>619</v>
      </c>
      <c r="B18" s="285">
        <v>-139.69999999999999</v>
      </c>
      <c r="C18" s="286">
        <v>33.200000000000003</v>
      </c>
      <c r="D18" s="311">
        <v>-106.5</v>
      </c>
      <c r="E18" s="285">
        <v>-124.5</v>
      </c>
      <c r="F18" s="286">
        <v>94.8</v>
      </c>
      <c r="G18" s="286">
        <v>-29.7</v>
      </c>
      <c r="H18" s="285">
        <v>-390.9</v>
      </c>
      <c r="I18" s="286">
        <v>591.5</v>
      </c>
      <c r="J18" s="286">
        <v>200.6</v>
      </c>
      <c r="K18" s="285">
        <v>-486.8</v>
      </c>
      <c r="L18" s="286">
        <v>1018.2</v>
      </c>
      <c r="M18" s="286">
        <v>531.4</v>
      </c>
      <c r="N18" s="285">
        <v>-81.599999999999994</v>
      </c>
      <c r="O18" s="286">
        <v>449.8</v>
      </c>
      <c r="P18" s="286">
        <v>368.2</v>
      </c>
      <c r="Q18" s="285">
        <v>-140.6</v>
      </c>
      <c r="R18" s="286">
        <v>750.5</v>
      </c>
      <c r="S18" s="286">
        <v>609.9</v>
      </c>
      <c r="T18" s="285">
        <v>-191.4</v>
      </c>
      <c r="U18" s="286">
        <v>977.3</v>
      </c>
      <c r="V18" s="286">
        <v>786</v>
      </c>
      <c r="W18" s="285">
        <v>-231</v>
      </c>
      <c r="X18" s="286">
        <v>1067.7</v>
      </c>
      <c r="Y18" s="286">
        <v>836.7</v>
      </c>
      <c r="Z18" s="285">
        <v>-35.5</v>
      </c>
      <c r="AA18" s="286">
        <v>20.8</v>
      </c>
      <c r="AB18" s="286">
        <v>-14.7</v>
      </c>
      <c r="AC18" s="285">
        <v>-71.2</v>
      </c>
      <c r="AD18" s="286">
        <v>39.4</v>
      </c>
      <c r="AE18" s="286">
        <v>-31.8</v>
      </c>
      <c r="AF18" s="285">
        <v>-108.2</v>
      </c>
      <c r="AG18" s="286">
        <v>51.2</v>
      </c>
      <c r="AH18" s="286">
        <v>-57</v>
      </c>
      <c r="AI18" s="285">
        <v>-140.4</v>
      </c>
      <c r="AJ18" s="286">
        <v>155.1</v>
      </c>
      <c r="AK18" s="286">
        <v>14.7</v>
      </c>
      <c r="AL18" s="285">
        <v>-27.3</v>
      </c>
      <c r="AM18" s="286">
        <v>182.9</v>
      </c>
      <c r="AN18" s="286">
        <v>155.6</v>
      </c>
      <c r="AO18" s="285">
        <v>-65.2</v>
      </c>
      <c r="AP18" s="286">
        <v>477.5</v>
      </c>
      <c r="AQ18" s="286">
        <v>412.3</v>
      </c>
      <c r="AR18" s="285">
        <v>-119</v>
      </c>
      <c r="AS18" s="286">
        <v>879.4</v>
      </c>
      <c r="AT18" s="286">
        <v>760.4</v>
      </c>
      <c r="AU18" s="285">
        <v>-180.5</v>
      </c>
      <c r="AV18" s="286">
        <v>1192.5</v>
      </c>
      <c r="AW18" s="286">
        <v>1012</v>
      </c>
      <c r="AX18" s="285">
        <v>-44.4</v>
      </c>
      <c r="AY18" s="286">
        <v>214.5</v>
      </c>
      <c r="AZ18" s="286">
        <v>170.1</v>
      </c>
      <c r="BA18" s="285">
        <v>-70.099999999999994</v>
      </c>
      <c r="BB18" s="286">
        <v>200</v>
      </c>
      <c r="BC18" s="286">
        <v>130</v>
      </c>
      <c r="BD18" s="285">
        <v>-90</v>
      </c>
      <c r="BE18" s="286">
        <v>-84.7</v>
      </c>
      <c r="BF18" s="286">
        <v>-174.7</v>
      </c>
      <c r="BG18" s="285">
        <v>-94</v>
      </c>
      <c r="BH18" s="286">
        <v>-651.70000000000005</v>
      </c>
      <c r="BI18" s="286">
        <v>-745.7</v>
      </c>
      <c r="BJ18" s="285">
        <v>-6.8</v>
      </c>
      <c r="BK18" s="286">
        <v>-793.9</v>
      </c>
      <c r="BL18" s="286">
        <v>-800.7</v>
      </c>
      <c r="BM18" s="290">
        <v>-23.2</v>
      </c>
      <c r="BN18" s="286">
        <v>-1673.5</v>
      </c>
      <c r="BO18" s="312">
        <v>-1696.6</v>
      </c>
      <c r="BP18" s="290">
        <v>-51.2</v>
      </c>
      <c r="BQ18" s="286">
        <v>-2550.6999999999998</v>
      </c>
      <c r="BR18" s="312">
        <v>-2601.8000000000002</v>
      </c>
      <c r="BS18" s="290">
        <v>-94.4</v>
      </c>
      <c r="BT18" s="286">
        <v>-3111.6</v>
      </c>
      <c r="BU18" s="312">
        <v>-3206</v>
      </c>
      <c r="BV18" s="290">
        <v>-44.6</v>
      </c>
      <c r="BW18" s="286">
        <v>-325.7</v>
      </c>
      <c r="BX18" s="312">
        <v>-370.3</v>
      </c>
      <c r="BY18" s="290">
        <v>-90.9</v>
      </c>
      <c r="BZ18" s="286">
        <v>-418.3</v>
      </c>
      <c r="CA18" s="312">
        <v>-509.2</v>
      </c>
      <c r="CB18" s="290">
        <v>-137.69999999999999</v>
      </c>
      <c r="CC18" s="286">
        <v>-397.6</v>
      </c>
      <c r="CD18" s="312">
        <v>-535.29999999999995</v>
      </c>
      <c r="CE18" s="290">
        <v>-203.5</v>
      </c>
      <c r="CF18" s="286">
        <v>-232.6</v>
      </c>
      <c r="CG18" s="312">
        <v>-436.1</v>
      </c>
      <c r="CH18" s="290">
        <v>-128.69999999999999</v>
      </c>
      <c r="CI18" s="286">
        <v>289</v>
      </c>
      <c r="CJ18" s="312">
        <v>160.30000000000001</v>
      </c>
      <c r="CK18" s="290">
        <v>-344.5</v>
      </c>
      <c r="CL18" s="286">
        <v>609.9</v>
      </c>
      <c r="CM18" s="312">
        <v>265.39999999999998</v>
      </c>
      <c r="CN18" s="290">
        <v>-609.70000000000005</v>
      </c>
      <c r="CO18" s="286">
        <v>911.6</v>
      </c>
      <c r="CP18" s="312">
        <v>301.89999999999998</v>
      </c>
      <c r="CQ18" s="290">
        <v>-863.8</v>
      </c>
      <c r="CR18" s="286">
        <v>975.2</v>
      </c>
      <c r="CS18" s="312">
        <v>111.4</v>
      </c>
      <c r="CT18" s="171"/>
      <c r="CU18" s="171"/>
      <c r="CV18" s="171"/>
      <c r="CW18" s="171"/>
      <c r="CX18" s="171"/>
      <c r="CY18" s="171"/>
      <c r="CZ18" s="171"/>
      <c r="DA18" s="171"/>
      <c r="DB18" s="171"/>
      <c r="DC18" s="171"/>
      <c r="DD18" s="171"/>
      <c r="DE18" s="171"/>
      <c r="DF18" s="171"/>
      <c r="DG18" s="171"/>
      <c r="DH18" s="171"/>
      <c r="DI18" s="171"/>
      <c r="DJ18" s="171"/>
      <c r="DK18" s="171"/>
      <c r="DL18" s="171"/>
      <c r="DM18" s="171"/>
      <c r="DN18" s="171"/>
      <c r="DO18" s="171"/>
      <c r="DP18" s="171"/>
      <c r="DQ18" s="171"/>
      <c r="DR18" s="171"/>
      <c r="DS18" s="171"/>
      <c r="DT18" s="171"/>
      <c r="DU18" s="171"/>
      <c r="DV18" s="171"/>
      <c r="DW18" s="171"/>
      <c r="DX18" s="171"/>
      <c r="DY18" s="171"/>
      <c r="DZ18" s="171"/>
      <c r="EA18" s="171"/>
      <c r="EB18" s="171"/>
      <c r="EC18" s="171"/>
      <c r="ED18" s="171"/>
      <c r="EE18" s="171"/>
      <c r="EF18" s="171"/>
      <c r="EG18" s="171"/>
      <c r="EH18" s="171"/>
      <c r="EI18" s="171"/>
      <c r="EJ18" s="171"/>
      <c r="EK18" s="171"/>
      <c r="EL18" s="171"/>
      <c r="EM18" s="171"/>
      <c r="EN18" s="171"/>
      <c r="EO18" s="171"/>
      <c r="EP18" s="171"/>
      <c r="EQ18" s="171"/>
      <c r="ER18" s="171"/>
      <c r="ES18" s="171"/>
      <c r="ET18" s="171"/>
      <c r="EU18" s="171"/>
      <c r="EV18" s="171"/>
      <c r="EW18" s="171"/>
      <c r="EX18" s="171"/>
      <c r="EY18" s="171"/>
      <c r="EZ18" s="171"/>
      <c r="FA18" s="171"/>
      <c r="FB18" s="171"/>
      <c r="FC18" s="171"/>
      <c r="FD18" s="171"/>
      <c r="FE18" s="171"/>
      <c r="FF18" s="171"/>
      <c r="FG18" s="171"/>
      <c r="FH18" s="171"/>
      <c r="FI18" s="171"/>
      <c r="FJ18" s="171"/>
      <c r="FK18" s="171"/>
      <c r="FL18" s="171"/>
      <c r="FM18" s="171"/>
      <c r="FN18" s="171"/>
      <c r="FO18" s="171"/>
      <c r="FP18" s="171"/>
      <c r="FQ18" s="171"/>
      <c r="FR18" s="171"/>
      <c r="FS18" s="171"/>
      <c r="FT18" s="171"/>
      <c r="FU18" s="171"/>
      <c r="FV18" s="171"/>
      <c r="FW18" s="171"/>
      <c r="FX18" s="171"/>
      <c r="FY18" s="171"/>
      <c r="FZ18" s="171"/>
      <c r="GA18" s="171"/>
      <c r="GB18" s="171"/>
      <c r="GC18" s="171"/>
      <c r="GD18" s="171"/>
      <c r="GE18" s="171"/>
      <c r="GF18" s="171"/>
      <c r="GG18" s="171"/>
      <c r="GH18" s="171"/>
      <c r="GI18" s="171"/>
      <c r="GJ18" s="171"/>
      <c r="GK18" s="171"/>
      <c r="GL18" s="171"/>
      <c r="GM18" s="171"/>
      <c r="GN18" s="171"/>
      <c r="GO18" s="171"/>
      <c r="GP18" s="171"/>
      <c r="GQ18" s="171"/>
      <c r="GR18" s="171"/>
      <c r="GS18" s="171"/>
      <c r="GT18" s="171"/>
      <c r="GU18" s="171"/>
      <c r="GV18" s="171"/>
      <c r="GW18" s="171"/>
      <c r="GX18" s="171"/>
      <c r="GY18" s="171"/>
      <c r="GZ18" s="171"/>
      <c r="HA18" s="171"/>
      <c r="HB18" s="171"/>
      <c r="HC18" s="171"/>
      <c r="HD18" s="171"/>
      <c r="HE18" s="171"/>
      <c r="HF18" s="171"/>
      <c r="HG18" s="171"/>
      <c r="HH18" s="171"/>
      <c r="HI18" s="171"/>
      <c r="HJ18" s="171"/>
      <c r="HK18" s="171"/>
      <c r="HL18" s="171"/>
      <c r="HM18" s="171"/>
      <c r="HN18" s="171"/>
      <c r="HO18" s="171"/>
      <c r="HP18" s="171"/>
      <c r="HQ18" s="171"/>
      <c r="HR18" s="171"/>
      <c r="HS18" s="171"/>
      <c r="HT18" s="171"/>
      <c r="HU18" s="171"/>
      <c r="HV18" s="171"/>
      <c r="HW18" s="171"/>
      <c r="HX18" s="171"/>
      <c r="HY18" s="171"/>
      <c r="HZ18" s="171"/>
      <c r="IA18" s="171"/>
      <c r="IB18" s="171"/>
      <c r="IC18" s="171"/>
      <c r="ID18" s="171"/>
      <c r="IE18" s="171"/>
      <c r="IF18" s="171"/>
      <c r="IG18" s="171"/>
      <c r="IH18" s="171"/>
      <c r="II18" s="171"/>
      <c r="IJ18" s="171"/>
      <c r="IK18" s="171"/>
      <c r="IL18" s="171"/>
      <c r="IM18" s="171"/>
      <c r="IN18" s="171"/>
      <c r="IO18" s="171"/>
      <c r="IP18" s="171"/>
      <c r="IQ18" s="171"/>
      <c r="IR18" s="171"/>
    </row>
    <row r="19" spans="1:252">
      <c r="A19" s="171" t="s">
        <v>1189</v>
      </c>
      <c r="B19" s="285"/>
      <c r="C19" s="286"/>
      <c r="D19" s="311"/>
      <c r="E19" s="285"/>
      <c r="F19" s="286"/>
      <c r="G19" s="286"/>
      <c r="H19" s="285"/>
      <c r="I19" s="286"/>
      <c r="J19" s="286"/>
      <c r="K19" s="285"/>
      <c r="L19" s="286"/>
      <c r="M19" s="286"/>
      <c r="N19" s="285"/>
      <c r="O19" s="286"/>
      <c r="P19" s="286"/>
      <c r="Q19" s="285"/>
      <c r="R19" s="286"/>
      <c r="S19" s="286"/>
      <c r="T19" s="285"/>
      <c r="U19" s="286"/>
      <c r="V19" s="286"/>
      <c r="W19" s="285"/>
      <c r="X19" s="286"/>
      <c r="Y19" s="286"/>
      <c r="Z19" s="285"/>
      <c r="AA19" s="286"/>
      <c r="AB19" s="286"/>
      <c r="AC19" s="285"/>
      <c r="AD19" s="286"/>
      <c r="AE19" s="286"/>
      <c r="AF19" s="285"/>
      <c r="AG19" s="286"/>
      <c r="AH19" s="286"/>
      <c r="AI19" s="285"/>
      <c r="AJ19" s="286"/>
      <c r="AK19" s="286"/>
      <c r="AL19" s="285"/>
      <c r="AM19" s="286"/>
      <c r="AN19" s="286"/>
      <c r="AO19" s="285"/>
      <c r="AP19" s="286"/>
      <c r="AQ19" s="286"/>
      <c r="AR19" s="285"/>
      <c r="AS19" s="286"/>
      <c r="AT19" s="286"/>
      <c r="AU19" s="285"/>
      <c r="AV19" s="286"/>
      <c r="AW19" s="286"/>
      <c r="AX19" s="285"/>
      <c r="AY19" s="286"/>
      <c r="AZ19" s="286"/>
      <c r="BA19" s="285"/>
      <c r="BB19" s="286"/>
      <c r="BC19" s="286"/>
      <c r="BD19" s="285"/>
      <c r="BE19" s="286"/>
      <c r="BF19" s="286"/>
      <c r="BG19" s="285"/>
      <c r="BH19" s="286"/>
      <c r="BI19" s="286"/>
      <c r="BJ19" s="285"/>
      <c r="BK19" s="286"/>
      <c r="BL19" s="286"/>
      <c r="BM19" s="290"/>
      <c r="BN19" s="286"/>
      <c r="BO19" s="312"/>
      <c r="BP19" s="290"/>
      <c r="BQ19" s="286"/>
      <c r="BR19" s="312"/>
      <c r="BS19" s="290"/>
      <c r="BT19" s="286"/>
      <c r="BU19" s="312"/>
      <c r="BV19" s="290"/>
      <c r="BW19" s="286"/>
      <c r="BX19" s="312"/>
      <c r="BY19" s="290"/>
      <c r="BZ19" s="286"/>
      <c r="CA19" s="312"/>
      <c r="CB19" s="290"/>
      <c r="CC19" s="286"/>
      <c r="CD19" s="312"/>
      <c r="CE19" s="290"/>
      <c r="CF19" s="286"/>
      <c r="CG19" s="312"/>
      <c r="CH19" s="290"/>
      <c r="CI19" s="286"/>
      <c r="CJ19" s="312"/>
      <c r="CK19" s="290">
        <v>-78.7</v>
      </c>
      <c r="CL19" s="286">
        <v>140.80000000000001</v>
      </c>
      <c r="CM19" s="312">
        <v>62.1</v>
      </c>
      <c r="CN19" s="290">
        <v>-125</v>
      </c>
      <c r="CO19" s="286">
        <v>198.9</v>
      </c>
      <c r="CP19" s="312">
        <v>73.900000000000006</v>
      </c>
      <c r="CQ19" s="290">
        <v>-160.80000000000001</v>
      </c>
      <c r="CR19" s="286">
        <v>209.2</v>
      </c>
      <c r="CS19" s="312">
        <v>48.3</v>
      </c>
      <c r="CT19" s="171"/>
      <c r="CU19" s="171"/>
      <c r="CV19" s="171"/>
      <c r="CW19" s="171"/>
      <c r="CX19" s="171"/>
      <c r="CY19" s="171"/>
      <c r="CZ19" s="171"/>
      <c r="DA19" s="171"/>
      <c r="DB19" s="171"/>
      <c r="DC19" s="171"/>
      <c r="DD19" s="171"/>
      <c r="DE19" s="171"/>
      <c r="DF19" s="171"/>
      <c r="DG19" s="171"/>
      <c r="DH19" s="171"/>
      <c r="DI19" s="171"/>
      <c r="DJ19" s="171"/>
      <c r="DK19" s="171"/>
      <c r="DL19" s="171"/>
      <c r="DM19" s="171"/>
      <c r="DN19" s="171"/>
      <c r="DO19" s="171"/>
      <c r="DP19" s="171"/>
      <c r="DQ19" s="171"/>
      <c r="DR19" s="171"/>
      <c r="DS19" s="171"/>
      <c r="DT19" s="171"/>
      <c r="DU19" s="171"/>
      <c r="DV19" s="171"/>
      <c r="DW19" s="171"/>
      <c r="DX19" s="171"/>
      <c r="DY19" s="171"/>
      <c r="DZ19" s="171"/>
      <c r="EA19" s="171"/>
      <c r="EB19" s="171"/>
      <c r="EC19" s="171"/>
      <c r="ED19" s="171"/>
      <c r="EE19" s="171"/>
      <c r="EF19" s="171"/>
      <c r="EG19" s="171"/>
      <c r="EH19" s="171"/>
      <c r="EI19" s="171"/>
      <c r="EJ19" s="171"/>
      <c r="EK19" s="171"/>
      <c r="EL19" s="171"/>
      <c r="EM19" s="171"/>
      <c r="EN19" s="171"/>
      <c r="EO19" s="171"/>
      <c r="EP19" s="171"/>
      <c r="EQ19" s="171"/>
      <c r="ER19" s="171"/>
      <c r="ES19" s="171"/>
      <c r="ET19" s="171"/>
      <c r="EU19" s="171"/>
      <c r="EV19" s="171"/>
      <c r="EW19" s="171"/>
      <c r="EX19" s="171"/>
      <c r="EY19" s="171"/>
      <c r="EZ19" s="171"/>
      <c r="FA19" s="171"/>
      <c r="FB19" s="171"/>
      <c r="FC19" s="171"/>
      <c r="FD19" s="171"/>
      <c r="FE19" s="171"/>
      <c r="FF19" s="171"/>
      <c r="FG19" s="171"/>
      <c r="FH19" s="171"/>
      <c r="FI19" s="171"/>
      <c r="FJ19" s="171"/>
      <c r="FK19" s="171"/>
      <c r="FL19" s="171"/>
      <c r="FM19" s="171"/>
      <c r="FN19" s="171"/>
      <c r="FO19" s="171"/>
      <c r="FP19" s="171"/>
      <c r="FQ19" s="171"/>
      <c r="FR19" s="171"/>
      <c r="FS19" s="171"/>
      <c r="FT19" s="171"/>
      <c r="FU19" s="171"/>
      <c r="FV19" s="171"/>
      <c r="FW19" s="171"/>
      <c r="FX19" s="171"/>
      <c r="FY19" s="171"/>
      <c r="FZ19" s="171"/>
      <c r="GA19" s="171"/>
      <c r="GB19" s="171"/>
      <c r="GC19" s="171"/>
      <c r="GD19" s="171"/>
      <c r="GE19" s="171"/>
      <c r="GF19" s="171"/>
      <c r="GG19" s="171"/>
      <c r="GH19" s="171"/>
      <c r="GI19" s="171"/>
      <c r="GJ19" s="171"/>
      <c r="GK19" s="171"/>
      <c r="GL19" s="171"/>
      <c r="GM19" s="171"/>
      <c r="GN19" s="171"/>
      <c r="GO19" s="171"/>
      <c r="GP19" s="171"/>
      <c r="GQ19" s="171"/>
      <c r="GR19" s="171"/>
      <c r="GS19" s="171"/>
      <c r="GT19" s="171"/>
      <c r="GU19" s="171"/>
      <c r="GV19" s="171"/>
      <c r="GW19" s="171"/>
      <c r="GX19" s="171"/>
      <c r="GY19" s="171"/>
      <c r="GZ19" s="171"/>
      <c r="HA19" s="171"/>
      <c r="HB19" s="171"/>
      <c r="HC19" s="171"/>
      <c r="HD19" s="171"/>
      <c r="HE19" s="171"/>
      <c r="HF19" s="171"/>
      <c r="HG19" s="171"/>
      <c r="HH19" s="171"/>
      <c r="HI19" s="171"/>
      <c r="HJ19" s="171"/>
      <c r="HK19" s="171"/>
      <c r="HL19" s="171"/>
      <c r="HM19" s="171"/>
      <c r="HN19" s="171"/>
      <c r="HO19" s="171"/>
      <c r="HP19" s="171"/>
      <c r="HQ19" s="171"/>
      <c r="HR19" s="171"/>
      <c r="HS19" s="171"/>
      <c r="HT19" s="171"/>
      <c r="HU19" s="171"/>
      <c r="HV19" s="171"/>
      <c r="HW19" s="171"/>
      <c r="HX19" s="171"/>
      <c r="HY19" s="171"/>
      <c r="HZ19" s="171"/>
      <c r="IA19" s="171"/>
      <c r="IB19" s="171"/>
      <c r="IC19" s="171"/>
      <c r="ID19" s="171"/>
      <c r="IE19" s="171"/>
      <c r="IF19" s="171"/>
      <c r="IG19" s="171"/>
      <c r="IH19" s="171"/>
      <c r="II19" s="171"/>
      <c r="IJ19" s="171"/>
      <c r="IK19" s="171"/>
      <c r="IL19" s="171"/>
      <c r="IM19" s="171"/>
      <c r="IN19" s="171"/>
      <c r="IO19" s="171"/>
      <c r="IP19" s="171"/>
      <c r="IQ19" s="171"/>
      <c r="IR19" s="171"/>
    </row>
    <row r="20" spans="1:252" s="174" customFormat="1">
      <c r="A20" s="171" t="s">
        <v>965</v>
      </c>
      <c r="B20" s="285">
        <v>37.200000000000003</v>
      </c>
      <c r="C20" s="286">
        <v>2.2000000000000002</v>
      </c>
      <c r="D20" s="311">
        <v>39.4</v>
      </c>
      <c r="E20" s="285">
        <v>66.599999999999994</v>
      </c>
      <c r="F20" s="286">
        <v>53</v>
      </c>
      <c r="G20" s="286">
        <v>119.6</v>
      </c>
      <c r="H20" s="285">
        <v>144.80000000000001</v>
      </c>
      <c r="I20" s="286">
        <v>50.1</v>
      </c>
      <c r="J20" s="286">
        <v>195</v>
      </c>
      <c r="K20" s="285">
        <v>133.30000000000001</v>
      </c>
      <c r="L20" s="286">
        <v>152.1</v>
      </c>
      <c r="M20" s="286">
        <v>285.39999999999998</v>
      </c>
      <c r="N20" s="285">
        <v>-30.3</v>
      </c>
      <c r="O20" s="286">
        <v>107.2</v>
      </c>
      <c r="P20" s="286">
        <v>76.8</v>
      </c>
      <c r="Q20" s="285">
        <v>-22.7</v>
      </c>
      <c r="R20" s="286">
        <v>169.7</v>
      </c>
      <c r="S20" s="286">
        <v>146.9</v>
      </c>
      <c r="T20" s="285">
        <v>-16.100000000000001</v>
      </c>
      <c r="U20" s="286">
        <v>199.5</v>
      </c>
      <c r="V20" s="286">
        <v>183.4</v>
      </c>
      <c r="W20" s="285">
        <v>15.1</v>
      </c>
      <c r="X20" s="286">
        <v>200.6</v>
      </c>
      <c r="Y20" s="286">
        <v>215.7</v>
      </c>
      <c r="Z20" s="285">
        <v>38.6</v>
      </c>
      <c r="AA20" s="286">
        <v>-7.6</v>
      </c>
      <c r="AB20" s="286">
        <v>31.1</v>
      </c>
      <c r="AC20" s="285">
        <v>41.9</v>
      </c>
      <c r="AD20" s="286">
        <v>-13.1</v>
      </c>
      <c r="AE20" s="286">
        <v>28.8</v>
      </c>
      <c r="AF20" s="285">
        <v>58.6</v>
      </c>
      <c r="AG20" s="286">
        <v>-16.8</v>
      </c>
      <c r="AH20" s="286">
        <v>41.8</v>
      </c>
      <c r="AI20" s="285">
        <v>62.9</v>
      </c>
      <c r="AJ20" s="286">
        <v>-9.6999999999999993</v>
      </c>
      <c r="AK20" s="286">
        <v>53.2</v>
      </c>
      <c r="AL20" s="285">
        <v>3.3</v>
      </c>
      <c r="AM20" s="286">
        <v>19.8</v>
      </c>
      <c r="AN20" s="286">
        <v>23.1</v>
      </c>
      <c r="AO20" s="285">
        <v>7.1</v>
      </c>
      <c r="AP20" s="286">
        <v>56.3</v>
      </c>
      <c r="AQ20" s="286">
        <v>63.4</v>
      </c>
      <c r="AR20" s="285">
        <v>-0.8</v>
      </c>
      <c r="AS20" s="286">
        <v>105.6</v>
      </c>
      <c r="AT20" s="286">
        <v>104.8</v>
      </c>
      <c r="AU20" s="285">
        <v>-11</v>
      </c>
      <c r="AV20" s="286">
        <v>141.69999999999999</v>
      </c>
      <c r="AW20" s="318">
        <v>130.80000000000001</v>
      </c>
      <c r="AX20" s="285">
        <v>-15.9</v>
      </c>
      <c r="AY20" s="286">
        <v>27.6</v>
      </c>
      <c r="AZ20" s="286">
        <v>11.7</v>
      </c>
      <c r="BA20" s="285">
        <v>-40.4</v>
      </c>
      <c r="BB20" s="286">
        <v>11.3</v>
      </c>
      <c r="BC20" s="286">
        <v>-29.1</v>
      </c>
      <c r="BD20" s="285">
        <v>-96.2</v>
      </c>
      <c r="BE20" s="286">
        <v>-20.5</v>
      </c>
      <c r="BF20" s="286">
        <v>-116.7</v>
      </c>
      <c r="BG20" s="285">
        <v>-181.9</v>
      </c>
      <c r="BH20" s="286">
        <v>-125.6</v>
      </c>
      <c r="BI20" s="286">
        <v>-307.5</v>
      </c>
      <c r="BJ20" s="285">
        <v>-75</v>
      </c>
      <c r="BK20" s="286">
        <v>-216.5</v>
      </c>
      <c r="BL20" s="286">
        <v>-291.5</v>
      </c>
      <c r="BM20" s="290">
        <v>-179.5</v>
      </c>
      <c r="BN20" s="286">
        <v>-485.7</v>
      </c>
      <c r="BO20" s="312">
        <v>-665.2</v>
      </c>
      <c r="BP20" s="290">
        <v>-316.7</v>
      </c>
      <c r="BQ20" s="286">
        <v>-751.7</v>
      </c>
      <c r="BR20" s="312">
        <v>-1068.5999999999999</v>
      </c>
      <c r="BS20" s="290">
        <v>-410.4</v>
      </c>
      <c r="BT20" s="286">
        <v>-883.4</v>
      </c>
      <c r="BU20" s="312">
        <v>-1293.8</v>
      </c>
      <c r="BV20" s="290">
        <v>6.1</v>
      </c>
      <c r="BW20" s="286">
        <v>-93.8</v>
      </c>
      <c r="BX20" s="312">
        <v>-87.8</v>
      </c>
      <c r="BY20" s="290">
        <v>44.4</v>
      </c>
      <c r="BZ20" s="286">
        <v>-120</v>
      </c>
      <c r="CA20" s="312">
        <v>-75.5</v>
      </c>
      <c r="CB20" s="290">
        <v>-33.5</v>
      </c>
      <c r="CC20" s="286">
        <v>-113.1</v>
      </c>
      <c r="CD20" s="312">
        <v>-146.6</v>
      </c>
      <c r="CE20" s="290">
        <v>-168.2</v>
      </c>
      <c r="CF20" s="286">
        <v>-35.799999999999997</v>
      </c>
      <c r="CG20" s="312">
        <v>-204</v>
      </c>
      <c r="CH20" s="290">
        <v>-130.4</v>
      </c>
      <c r="CI20" s="286">
        <v>54.3</v>
      </c>
      <c r="CJ20" s="312">
        <v>-76.099999999999994</v>
      </c>
      <c r="CK20" s="290">
        <v>-227.8</v>
      </c>
      <c r="CL20" s="286">
        <v>106.5</v>
      </c>
      <c r="CM20" s="312">
        <v>-121.3</v>
      </c>
      <c r="CN20" s="290">
        <v>-214.6</v>
      </c>
      <c r="CO20" s="286">
        <v>133.1</v>
      </c>
      <c r="CP20" s="312">
        <v>-81.5</v>
      </c>
      <c r="CQ20" s="290">
        <v>-409.2</v>
      </c>
      <c r="CR20" s="286">
        <v>214.7</v>
      </c>
      <c r="CS20" s="312">
        <v>-194.5</v>
      </c>
    </row>
    <row r="21" spans="1:252">
      <c r="A21" s="171" t="s">
        <v>1034</v>
      </c>
      <c r="B21" s="285" t="s">
        <v>313</v>
      </c>
      <c r="C21" s="286" t="s">
        <v>313</v>
      </c>
      <c r="D21" s="311" t="s">
        <v>313</v>
      </c>
      <c r="E21" s="285" t="s">
        <v>313</v>
      </c>
      <c r="F21" s="286" t="s">
        <v>313</v>
      </c>
      <c r="G21" s="286" t="s">
        <v>313</v>
      </c>
      <c r="H21" s="285" t="s">
        <v>313</v>
      </c>
      <c r="I21" s="286" t="s">
        <v>313</v>
      </c>
      <c r="J21" s="286" t="s">
        <v>313</v>
      </c>
      <c r="K21" s="285" t="s">
        <v>313</v>
      </c>
      <c r="L21" s="286" t="s">
        <v>313</v>
      </c>
      <c r="M21" s="286" t="s">
        <v>313</v>
      </c>
      <c r="N21" s="285" t="s">
        <v>313</v>
      </c>
      <c r="O21" s="286" t="s">
        <v>313</v>
      </c>
      <c r="P21" s="286" t="s">
        <v>313</v>
      </c>
      <c r="Q21" s="285" t="s">
        <v>313</v>
      </c>
      <c r="R21" s="286" t="s">
        <v>313</v>
      </c>
      <c r="S21" s="286" t="s">
        <v>313</v>
      </c>
      <c r="T21" s="285" t="s">
        <v>313</v>
      </c>
      <c r="U21" s="286" t="s">
        <v>313</v>
      </c>
      <c r="V21" s="286" t="s">
        <v>313</v>
      </c>
      <c r="W21" s="285" t="s">
        <v>313</v>
      </c>
      <c r="X21" s="286" t="s">
        <v>313</v>
      </c>
      <c r="Y21" s="286" t="s">
        <v>313</v>
      </c>
      <c r="Z21" s="285" t="s">
        <v>313</v>
      </c>
      <c r="AA21" s="286" t="s">
        <v>313</v>
      </c>
      <c r="AB21" s="286" t="s">
        <v>313</v>
      </c>
      <c r="AC21" s="285" t="s">
        <v>313</v>
      </c>
      <c r="AD21" s="286" t="s">
        <v>313</v>
      </c>
      <c r="AE21" s="286" t="s">
        <v>313</v>
      </c>
      <c r="AF21" s="285" t="s">
        <v>313</v>
      </c>
      <c r="AG21" s="286" t="s">
        <v>313</v>
      </c>
      <c r="AH21" s="286" t="s">
        <v>313</v>
      </c>
      <c r="AI21" s="285" t="s">
        <v>313</v>
      </c>
      <c r="AJ21" s="286" t="s">
        <v>313</v>
      </c>
      <c r="AK21" s="286" t="s">
        <v>313</v>
      </c>
      <c r="AL21" s="285" t="s">
        <v>313</v>
      </c>
      <c r="AM21" s="286" t="s">
        <v>313</v>
      </c>
      <c r="AN21" s="286" t="s">
        <v>313</v>
      </c>
      <c r="AO21" s="285">
        <v>-5</v>
      </c>
      <c r="AP21" s="286">
        <v>40.299999999999997</v>
      </c>
      <c r="AQ21" s="286">
        <v>35.200000000000003</v>
      </c>
      <c r="AR21" s="285">
        <v>2.4</v>
      </c>
      <c r="AS21" s="286">
        <v>70.3</v>
      </c>
      <c r="AT21" s="286">
        <v>72.7</v>
      </c>
      <c r="AU21" s="285">
        <v>16.2</v>
      </c>
      <c r="AV21" s="286">
        <v>89</v>
      </c>
      <c r="AW21" s="286">
        <v>105.2</v>
      </c>
      <c r="AX21" s="285">
        <v>28</v>
      </c>
      <c r="AY21" s="286">
        <v>-2.5</v>
      </c>
      <c r="AZ21" s="286">
        <v>25.5</v>
      </c>
      <c r="BA21" s="285">
        <v>-24.4</v>
      </c>
      <c r="BB21" s="286">
        <v>59.9</v>
      </c>
      <c r="BC21" s="286">
        <v>35.4</v>
      </c>
      <c r="BD21" s="285">
        <v>29.9</v>
      </c>
      <c r="BE21" s="286">
        <v>1.8</v>
      </c>
      <c r="BF21" s="286">
        <v>31.7</v>
      </c>
      <c r="BG21" s="285">
        <v>40.700000000000003</v>
      </c>
      <c r="BH21" s="286">
        <v>-26.6</v>
      </c>
      <c r="BI21" s="286">
        <v>14.2</v>
      </c>
      <c r="BJ21" s="285">
        <v>1.6</v>
      </c>
      <c r="BK21" s="286">
        <v>-32.4</v>
      </c>
      <c r="BL21" s="286">
        <v>-30.8</v>
      </c>
      <c r="BM21" s="290">
        <v>1.6</v>
      </c>
      <c r="BN21" s="286">
        <v>-72.599999999999994</v>
      </c>
      <c r="BO21" s="312">
        <v>-71</v>
      </c>
      <c r="BP21" s="290">
        <v>-5.0999999999999996</v>
      </c>
      <c r="BQ21" s="286">
        <v>-123.2</v>
      </c>
      <c r="BR21" s="312">
        <v>-128.30000000000001</v>
      </c>
      <c r="BS21" s="290">
        <v>-24.4</v>
      </c>
      <c r="BT21" s="286">
        <v>-169.5</v>
      </c>
      <c r="BU21" s="312">
        <v>-193.9</v>
      </c>
      <c r="BV21" s="290">
        <v>-48.9</v>
      </c>
      <c r="BW21" s="286">
        <v>-17.5</v>
      </c>
      <c r="BX21" s="312">
        <v>-66.400000000000006</v>
      </c>
      <c r="BY21" s="290">
        <v>-106.6</v>
      </c>
      <c r="BZ21" s="286">
        <v>-22.2</v>
      </c>
      <c r="CA21" s="312">
        <v>-128.80000000000001</v>
      </c>
      <c r="CB21" s="290">
        <v>-165.5</v>
      </c>
      <c r="CC21" s="286">
        <v>-18.899999999999999</v>
      </c>
      <c r="CD21" s="312">
        <v>-184.4</v>
      </c>
      <c r="CE21" s="290">
        <v>-241</v>
      </c>
      <c r="CF21" s="286">
        <v>-3.9</v>
      </c>
      <c r="CG21" s="312">
        <v>-244.8</v>
      </c>
      <c r="CH21" s="290">
        <v>-80.2</v>
      </c>
      <c r="CI21" s="286">
        <v>15.6</v>
      </c>
      <c r="CJ21" s="312">
        <v>-64.599999999999994</v>
      </c>
      <c r="CK21" s="290">
        <v>-146.80000000000001</v>
      </c>
      <c r="CL21" s="286">
        <v>32</v>
      </c>
      <c r="CM21" s="312">
        <v>-114.8</v>
      </c>
      <c r="CN21" s="290">
        <v>-202.7</v>
      </c>
      <c r="CO21" s="286">
        <v>47.9</v>
      </c>
      <c r="CP21" s="312">
        <v>-154.80000000000001</v>
      </c>
      <c r="CQ21" s="290">
        <v>-236.7</v>
      </c>
      <c r="CR21" s="286">
        <v>56.7</v>
      </c>
      <c r="CS21" s="312">
        <v>-180.1</v>
      </c>
      <c r="CT21" s="171"/>
      <c r="CU21" s="171"/>
      <c r="CV21" s="171"/>
      <c r="CW21" s="171"/>
      <c r="CX21" s="171"/>
      <c r="CY21" s="171"/>
      <c r="CZ21" s="171"/>
      <c r="DA21" s="171"/>
      <c r="DB21" s="171"/>
      <c r="DC21" s="171"/>
      <c r="DD21" s="171"/>
      <c r="DE21" s="171"/>
      <c r="DF21" s="171"/>
      <c r="DG21" s="171"/>
      <c r="DH21" s="171"/>
      <c r="DI21" s="171"/>
      <c r="DJ21" s="171"/>
      <c r="DK21" s="171"/>
      <c r="DL21" s="171"/>
      <c r="DM21" s="171"/>
      <c r="DN21" s="171"/>
      <c r="DO21" s="171"/>
      <c r="DP21" s="171"/>
      <c r="DQ21" s="171"/>
      <c r="DR21" s="171"/>
      <c r="DS21" s="171"/>
      <c r="DT21" s="171"/>
      <c r="DU21" s="171"/>
      <c r="DV21" s="171"/>
      <c r="DW21" s="171"/>
      <c r="DX21" s="171"/>
      <c r="DY21" s="171"/>
      <c r="DZ21" s="171"/>
      <c r="EA21" s="171"/>
      <c r="EB21" s="171"/>
      <c r="EC21" s="171"/>
      <c r="ED21" s="171"/>
      <c r="EE21" s="171"/>
      <c r="EF21" s="171"/>
      <c r="EG21" s="171"/>
      <c r="EH21" s="171"/>
      <c r="EI21" s="171"/>
      <c r="EJ21" s="171"/>
      <c r="EK21" s="171"/>
      <c r="EL21" s="171"/>
      <c r="EM21" s="171"/>
      <c r="EN21" s="171"/>
      <c r="EO21" s="171"/>
      <c r="EP21" s="171"/>
      <c r="EQ21" s="171"/>
      <c r="ER21" s="171"/>
      <c r="ES21" s="171"/>
      <c r="ET21" s="171"/>
      <c r="EU21" s="171"/>
      <c r="EV21" s="171"/>
      <c r="EW21" s="171"/>
      <c r="EX21" s="171"/>
      <c r="EY21" s="171"/>
      <c r="EZ21" s="171"/>
      <c r="FA21" s="171"/>
      <c r="FB21" s="171"/>
      <c r="FC21" s="171"/>
      <c r="FD21" s="171"/>
      <c r="FE21" s="171"/>
      <c r="FF21" s="171"/>
      <c r="FG21" s="171"/>
      <c r="FH21" s="171"/>
      <c r="FI21" s="171"/>
      <c r="FJ21" s="171"/>
      <c r="FK21" s="171"/>
      <c r="FL21" s="171"/>
      <c r="FM21" s="171"/>
      <c r="FN21" s="171"/>
      <c r="FO21" s="171"/>
      <c r="FP21" s="171"/>
      <c r="FQ21" s="171"/>
      <c r="FR21" s="171"/>
      <c r="FS21" s="171"/>
      <c r="FT21" s="171"/>
      <c r="FU21" s="171"/>
      <c r="FV21" s="171"/>
      <c r="FW21" s="171"/>
      <c r="FX21" s="171"/>
      <c r="FY21" s="171"/>
      <c r="FZ21" s="171"/>
      <c r="GA21" s="171"/>
      <c r="GB21" s="171"/>
      <c r="GC21" s="171"/>
      <c r="GD21" s="171"/>
      <c r="GE21" s="171"/>
      <c r="GF21" s="171"/>
      <c r="GG21" s="171"/>
      <c r="GH21" s="171"/>
      <c r="GI21" s="171"/>
      <c r="GJ21" s="171"/>
      <c r="GK21" s="171"/>
      <c r="GL21" s="171"/>
      <c r="GM21" s="171"/>
      <c r="GN21" s="171"/>
      <c r="GO21" s="171"/>
      <c r="GP21" s="171"/>
      <c r="GQ21" s="171"/>
      <c r="GR21" s="171"/>
      <c r="GS21" s="171"/>
      <c r="GT21" s="171"/>
      <c r="GU21" s="171"/>
      <c r="GV21" s="171"/>
      <c r="GW21" s="171"/>
      <c r="GX21" s="171"/>
      <c r="GY21" s="171"/>
      <c r="GZ21" s="171"/>
      <c r="HA21" s="171"/>
      <c r="HB21" s="171"/>
      <c r="HC21" s="171"/>
      <c r="HD21" s="171"/>
      <c r="HE21" s="171"/>
      <c r="HF21" s="171"/>
      <c r="HG21" s="171"/>
      <c r="HH21" s="171"/>
      <c r="HI21" s="171"/>
      <c r="HJ21" s="171"/>
      <c r="HK21" s="171"/>
      <c r="HL21" s="171"/>
      <c r="HM21" s="171"/>
      <c r="HN21" s="171"/>
      <c r="HO21" s="171"/>
      <c r="HP21" s="171"/>
      <c r="HQ21" s="171"/>
      <c r="HR21" s="171"/>
      <c r="HS21" s="171"/>
      <c r="HT21" s="171"/>
      <c r="HU21" s="171"/>
      <c r="HV21" s="171"/>
      <c r="HW21" s="171"/>
      <c r="HX21" s="171"/>
      <c r="HY21" s="171"/>
      <c r="HZ21" s="171"/>
      <c r="IA21" s="171"/>
      <c r="IB21" s="171"/>
      <c r="IC21" s="171"/>
      <c r="ID21" s="171"/>
      <c r="IE21" s="171"/>
      <c r="IF21" s="171"/>
      <c r="IG21" s="171"/>
      <c r="IH21" s="171"/>
      <c r="II21" s="171"/>
      <c r="IJ21" s="171"/>
      <c r="IK21" s="171"/>
      <c r="IL21" s="171"/>
      <c r="IM21" s="171"/>
      <c r="IN21" s="171"/>
      <c r="IO21" s="171"/>
      <c r="IP21" s="171"/>
      <c r="IQ21" s="171"/>
      <c r="IR21" s="171"/>
    </row>
    <row r="22" spans="1:252">
      <c r="A22" s="171" t="s">
        <v>1035</v>
      </c>
      <c r="B22" s="285">
        <v>7.3</v>
      </c>
      <c r="C22" s="286">
        <v>33.4</v>
      </c>
      <c r="D22" s="311">
        <v>40.700000000000003</v>
      </c>
      <c r="E22" s="285">
        <v>-12.1</v>
      </c>
      <c r="F22" s="286">
        <v>-256.3</v>
      </c>
      <c r="G22" s="286">
        <v>-268.39999999999998</v>
      </c>
      <c r="H22" s="285">
        <v>0.8</v>
      </c>
      <c r="I22" s="286">
        <v>-75.5</v>
      </c>
      <c r="J22" s="286">
        <v>-74.7</v>
      </c>
      <c r="K22" s="285">
        <v>0.1</v>
      </c>
      <c r="L22" s="286">
        <v>-198.1</v>
      </c>
      <c r="M22" s="286">
        <v>-198</v>
      </c>
      <c r="N22" s="285">
        <v>0</v>
      </c>
      <c r="O22" s="286">
        <v>20.100000000000001</v>
      </c>
      <c r="P22" s="286">
        <v>20.2</v>
      </c>
      <c r="Q22" s="285">
        <v>-6.3</v>
      </c>
      <c r="R22" s="286">
        <v>-91.5</v>
      </c>
      <c r="S22" s="286">
        <v>-97.7</v>
      </c>
      <c r="T22" s="285">
        <v>-8.8000000000000007</v>
      </c>
      <c r="U22" s="286">
        <v>-262.39999999999998</v>
      </c>
      <c r="V22" s="286">
        <v>-271.2</v>
      </c>
      <c r="W22" s="285">
        <v>-21.7</v>
      </c>
      <c r="X22" s="286">
        <v>-188.7</v>
      </c>
      <c r="Y22" s="286">
        <v>-210.4</v>
      </c>
      <c r="Z22" s="285">
        <v>3.8</v>
      </c>
      <c r="AA22" s="286">
        <v>-81.5</v>
      </c>
      <c r="AB22" s="286">
        <v>-77.7</v>
      </c>
      <c r="AC22" s="285">
        <v>-25.8</v>
      </c>
      <c r="AD22" s="286">
        <v>91.5</v>
      </c>
      <c r="AE22" s="286">
        <v>65.8</v>
      </c>
      <c r="AF22" s="285">
        <v>-34.299999999999997</v>
      </c>
      <c r="AG22" s="286">
        <v>21.2</v>
      </c>
      <c r="AH22" s="286">
        <v>-13.2</v>
      </c>
      <c r="AI22" s="285">
        <v>-43.2</v>
      </c>
      <c r="AJ22" s="286">
        <v>138.80000000000001</v>
      </c>
      <c r="AK22" s="286">
        <v>95.5</v>
      </c>
      <c r="AL22" s="285">
        <v>-17.399999999999999</v>
      </c>
      <c r="AM22" s="286">
        <v>-719.1</v>
      </c>
      <c r="AN22" s="286">
        <v>-736.5</v>
      </c>
      <c r="AO22" s="285">
        <v>-64.7</v>
      </c>
      <c r="AP22" s="286">
        <v>-782.9</v>
      </c>
      <c r="AQ22" s="286">
        <v>-847.6</v>
      </c>
      <c r="AR22" s="285">
        <v>-155.1</v>
      </c>
      <c r="AS22" s="286">
        <v>-559.4</v>
      </c>
      <c r="AT22" s="286">
        <v>-714.5</v>
      </c>
      <c r="AU22" s="285">
        <v>-132.19999999999999</v>
      </c>
      <c r="AV22" s="286">
        <v>-437.7</v>
      </c>
      <c r="AW22" s="318">
        <v>-569.9</v>
      </c>
      <c r="AX22" s="285">
        <v>-129.69999999999999</v>
      </c>
      <c r="AY22" s="286">
        <v>653.20000000000005</v>
      </c>
      <c r="AZ22" s="286">
        <v>523.5</v>
      </c>
      <c r="BA22" s="285">
        <v>-62.4</v>
      </c>
      <c r="BB22" s="286">
        <v>1116.4000000000001</v>
      </c>
      <c r="BC22" s="286">
        <v>1054</v>
      </c>
      <c r="BD22" s="285">
        <v>-22.5</v>
      </c>
      <c r="BE22" s="286">
        <v>898.7</v>
      </c>
      <c r="BF22" s="286">
        <v>876.2</v>
      </c>
      <c r="BG22" s="285">
        <v>-322.2</v>
      </c>
      <c r="BH22" s="286">
        <v>830.8</v>
      </c>
      <c r="BI22" s="286">
        <v>508.6</v>
      </c>
      <c r="BJ22" s="285">
        <v>147.30000000000001</v>
      </c>
      <c r="BK22" s="286">
        <v>654.1</v>
      </c>
      <c r="BL22" s="286">
        <v>801.4</v>
      </c>
      <c r="BM22" s="290">
        <v>-68.3</v>
      </c>
      <c r="BN22" s="286">
        <v>393.8</v>
      </c>
      <c r="BO22" s="312">
        <v>325.5</v>
      </c>
      <c r="BP22" s="290">
        <v>263.60000000000002</v>
      </c>
      <c r="BQ22" s="286">
        <v>462.2</v>
      </c>
      <c r="BR22" s="312">
        <v>725.8</v>
      </c>
      <c r="BS22" s="290">
        <v>402.7</v>
      </c>
      <c r="BT22" s="286">
        <v>422.1</v>
      </c>
      <c r="BU22" s="312">
        <v>824.8</v>
      </c>
      <c r="BV22" s="290">
        <v>-171.8</v>
      </c>
      <c r="BW22" s="286">
        <v>-319.8</v>
      </c>
      <c r="BX22" s="312">
        <v>-491.6</v>
      </c>
      <c r="BY22" s="290">
        <v>-139.80000000000001</v>
      </c>
      <c r="BZ22" s="286">
        <v>-239</v>
      </c>
      <c r="CA22" s="312">
        <v>-378.8</v>
      </c>
      <c r="CB22" s="290">
        <v>-127.9</v>
      </c>
      <c r="CC22" s="286">
        <v>-348.8</v>
      </c>
      <c r="CD22" s="312">
        <v>-476.7</v>
      </c>
      <c r="CE22" s="290">
        <v>-103.4</v>
      </c>
      <c r="CF22" s="286">
        <v>-719.5</v>
      </c>
      <c r="CG22" s="312">
        <v>-822.9</v>
      </c>
      <c r="CH22" s="290">
        <v>-9.1</v>
      </c>
      <c r="CI22" s="286">
        <v>-54</v>
      </c>
      <c r="CJ22" s="312">
        <v>-63</v>
      </c>
      <c r="CK22" s="290">
        <v>18.2</v>
      </c>
      <c r="CL22" s="286">
        <v>-337</v>
      </c>
      <c r="CM22" s="312">
        <v>-318.8</v>
      </c>
      <c r="CN22" s="290">
        <v>-16.2</v>
      </c>
      <c r="CO22" s="286">
        <v>-250.3</v>
      </c>
      <c r="CP22" s="312">
        <v>-266.5</v>
      </c>
      <c r="CQ22" s="290">
        <v>-150.80000000000001</v>
      </c>
      <c r="CR22" s="286">
        <v>-5.0999999999999996</v>
      </c>
      <c r="CS22" s="312">
        <v>-155.9</v>
      </c>
      <c r="CT22" s="171"/>
      <c r="CU22" s="171"/>
      <c r="CV22" s="171"/>
      <c r="CW22" s="171"/>
      <c r="CX22" s="171"/>
      <c r="CY22" s="171"/>
      <c r="CZ22" s="171"/>
      <c r="DA22" s="171"/>
      <c r="DB22" s="171"/>
      <c r="DC22" s="171"/>
      <c r="DD22" s="171"/>
      <c r="DE22" s="171"/>
      <c r="DF22" s="171"/>
      <c r="DG22" s="171"/>
      <c r="DH22" s="171"/>
      <c r="DI22" s="171"/>
      <c r="DJ22" s="171"/>
      <c r="DK22" s="171"/>
      <c r="DL22" s="171"/>
      <c r="DM22" s="171"/>
      <c r="DN22" s="171"/>
      <c r="DO22" s="171"/>
      <c r="DP22" s="171"/>
      <c r="DQ22" s="171"/>
      <c r="DR22" s="171"/>
      <c r="DS22" s="171"/>
      <c r="DT22" s="171"/>
      <c r="DU22" s="171"/>
      <c r="DV22" s="171"/>
      <c r="DW22" s="171"/>
      <c r="DX22" s="171"/>
      <c r="DY22" s="171"/>
      <c r="DZ22" s="171"/>
      <c r="EA22" s="171"/>
      <c r="EB22" s="171"/>
      <c r="EC22" s="171"/>
      <c r="ED22" s="171"/>
      <c r="EE22" s="171"/>
      <c r="EF22" s="171"/>
      <c r="EG22" s="171"/>
      <c r="EH22" s="171"/>
      <c r="EI22" s="171"/>
      <c r="EJ22" s="171"/>
      <c r="EK22" s="171"/>
      <c r="EL22" s="171"/>
      <c r="EM22" s="171"/>
      <c r="EN22" s="171"/>
      <c r="EO22" s="171"/>
      <c r="EP22" s="171"/>
      <c r="EQ22" s="171"/>
      <c r="ER22" s="171"/>
      <c r="ES22" s="171"/>
      <c r="ET22" s="171"/>
      <c r="EU22" s="171"/>
      <c r="EV22" s="171"/>
      <c r="EW22" s="171"/>
      <c r="EX22" s="171"/>
      <c r="EY22" s="171"/>
      <c r="EZ22" s="171"/>
      <c r="FA22" s="171"/>
      <c r="FB22" s="171"/>
      <c r="FC22" s="171"/>
      <c r="FD22" s="171"/>
      <c r="FE22" s="171"/>
      <c r="FF22" s="171"/>
      <c r="FG22" s="171"/>
      <c r="FH22" s="171"/>
      <c r="FI22" s="171"/>
      <c r="FJ22" s="171"/>
      <c r="FK22" s="171"/>
      <c r="FL22" s="171"/>
      <c r="FM22" s="171"/>
      <c r="FN22" s="171"/>
      <c r="FO22" s="171"/>
      <c r="FP22" s="171"/>
      <c r="FQ22" s="171"/>
      <c r="FR22" s="171"/>
      <c r="FS22" s="171"/>
      <c r="FT22" s="171"/>
      <c r="FU22" s="171"/>
      <c r="FV22" s="171"/>
      <c r="FW22" s="171"/>
      <c r="FX22" s="171"/>
      <c r="FY22" s="171"/>
      <c r="FZ22" s="171"/>
      <c r="GA22" s="171"/>
      <c r="GB22" s="171"/>
      <c r="GC22" s="171"/>
      <c r="GD22" s="171"/>
      <c r="GE22" s="171"/>
      <c r="GF22" s="171"/>
      <c r="GG22" s="171"/>
      <c r="GH22" s="171"/>
      <c r="GI22" s="171"/>
      <c r="GJ22" s="171"/>
      <c r="GK22" s="171"/>
      <c r="GL22" s="171"/>
      <c r="GM22" s="171"/>
      <c r="GN22" s="171"/>
      <c r="GO22" s="171"/>
      <c r="GP22" s="171"/>
      <c r="GQ22" s="171"/>
      <c r="GR22" s="171"/>
      <c r="GS22" s="171"/>
      <c r="GT22" s="171"/>
      <c r="GU22" s="171"/>
      <c r="GV22" s="171"/>
      <c r="GW22" s="171"/>
      <c r="GX22" s="171"/>
      <c r="GY22" s="171"/>
      <c r="GZ22" s="171"/>
      <c r="HA22" s="171"/>
      <c r="HB22" s="171"/>
      <c r="HC22" s="171"/>
      <c r="HD22" s="171"/>
      <c r="HE22" s="171"/>
      <c r="HF22" s="171"/>
      <c r="HG22" s="171"/>
      <c r="HH22" s="171"/>
      <c r="HI22" s="171"/>
      <c r="HJ22" s="171"/>
      <c r="HK22" s="171"/>
      <c r="HL22" s="171"/>
      <c r="HM22" s="171"/>
      <c r="HN22" s="171"/>
      <c r="HO22" s="171"/>
      <c r="HP22" s="171"/>
      <c r="HQ22" s="171"/>
      <c r="HR22" s="171"/>
      <c r="HS22" s="171"/>
      <c r="HT22" s="171"/>
      <c r="HU22" s="171"/>
      <c r="HV22" s="171"/>
      <c r="HW22" s="171"/>
      <c r="HX22" s="171"/>
      <c r="HY22" s="171"/>
      <c r="HZ22" s="171"/>
      <c r="IA22" s="171"/>
      <c r="IB22" s="171"/>
      <c r="IC22" s="171"/>
      <c r="ID22" s="171"/>
      <c r="IE22" s="171"/>
      <c r="IF22" s="171"/>
      <c r="IG22" s="171"/>
      <c r="IH22" s="171"/>
      <c r="II22" s="171"/>
      <c r="IJ22" s="171"/>
      <c r="IK22" s="171"/>
      <c r="IL22" s="171"/>
      <c r="IM22" s="171"/>
      <c r="IN22" s="171"/>
      <c r="IO22" s="171"/>
      <c r="IP22" s="171"/>
      <c r="IQ22" s="171"/>
      <c r="IR22" s="171"/>
    </row>
    <row r="23" spans="1:252">
      <c r="A23" s="171" t="s">
        <v>1040</v>
      </c>
      <c r="B23" s="285">
        <v>5.5</v>
      </c>
      <c r="C23" s="286">
        <v>-23.9</v>
      </c>
      <c r="D23" s="311">
        <v>-18.3</v>
      </c>
      <c r="E23" s="285">
        <v>10.5</v>
      </c>
      <c r="F23" s="286">
        <v>-75.7</v>
      </c>
      <c r="G23" s="286">
        <v>-65.2</v>
      </c>
      <c r="H23" s="285">
        <v>17.2</v>
      </c>
      <c r="I23" s="286">
        <v>-117.2</v>
      </c>
      <c r="J23" s="286">
        <v>-100</v>
      </c>
      <c r="K23" s="285">
        <v>23.4</v>
      </c>
      <c r="L23" s="286">
        <v>-155.19999999999999</v>
      </c>
      <c r="M23" s="286">
        <v>-131.80000000000001</v>
      </c>
      <c r="N23" s="285">
        <v>9.4</v>
      </c>
      <c r="O23" s="286">
        <v>-6.5</v>
      </c>
      <c r="P23" s="286">
        <v>2.9</v>
      </c>
      <c r="Q23" s="285">
        <v>16.8</v>
      </c>
      <c r="R23" s="286">
        <v>-112.3</v>
      </c>
      <c r="S23" s="286">
        <v>-95.5</v>
      </c>
      <c r="T23" s="285">
        <v>25.1</v>
      </c>
      <c r="U23" s="286">
        <v>-137.4</v>
      </c>
      <c r="V23" s="286">
        <v>-112.3</v>
      </c>
      <c r="W23" s="285">
        <v>32.9</v>
      </c>
      <c r="X23" s="286">
        <v>-127.8</v>
      </c>
      <c r="Y23" s="286">
        <v>-94.9</v>
      </c>
      <c r="Z23" s="285">
        <v>5.9</v>
      </c>
      <c r="AA23" s="286">
        <v>-45.6</v>
      </c>
      <c r="AB23" s="286">
        <v>-39.700000000000003</v>
      </c>
      <c r="AC23" s="285">
        <v>43.5</v>
      </c>
      <c r="AD23" s="286">
        <v>91.6</v>
      </c>
      <c r="AE23" s="319">
        <v>135.1</v>
      </c>
      <c r="AF23" s="285">
        <v>97.6</v>
      </c>
      <c r="AG23" s="286">
        <v>16.2</v>
      </c>
      <c r="AH23" s="286">
        <v>113.8</v>
      </c>
      <c r="AI23" s="285">
        <v>77.2</v>
      </c>
      <c r="AJ23" s="286">
        <v>106.3</v>
      </c>
      <c r="AK23" s="286">
        <v>183.6</v>
      </c>
      <c r="AL23" s="285">
        <v>7.5</v>
      </c>
      <c r="AM23" s="286">
        <v>-220</v>
      </c>
      <c r="AN23" s="286">
        <v>-212.5</v>
      </c>
      <c r="AO23" s="285" t="s">
        <v>313</v>
      </c>
      <c r="AP23" s="286" t="s">
        <v>313</v>
      </c>
      <c r="AQ23" s="286" t="s">
        <v>313</v>
      </c>
      <c r="AR23" s="285" t="s">
        <v>313</v>
      </c>
      <c r="AS23" s="286" t="s">
        <v>313</v>
      </c>
      <c r="AT23" s="286" t="s">
        <v>313</v>
      </c>
      <c r="AU23" s="285" t="s">
        <v>313</v>
      </c>
      <c r="AV23" s="286" t="s">
        <v>313</v>
      </c>
      <c r="AW23" s="318" t="s">
        <v>313</v>
      </c>
      <c r="AX23" s="285" t="s">
        <v>313</v>
      </c>
      <c r="AY23" s="286" t="s">
        <v>313</v>
      </c>
      <c r="AZ23" s="286" t="s">
        <v>313</v>
      </c>
      <c r="BA23" s="285" t="s">
        <v>313</v>
      </c>
      <c r="BB23" s="286" t="s">
        <v>313</v>
      </c>
      <c r="BC23" s="286" t="s">
        <v>313</v>
      </c>
      <c r="BD23" s="285" t="s">
        <v>313</v>
      </c>
      <c r="BE23" s="286" t="s">
        <v>313</v>
      </c>
      <c r="BF23" s="286" t="s">
        <v>313</v>
      </c>
      <c r="BG23" s="285" t="s">
        <v>313</v>
      </c>
      <c r="BH23" s="286" t="s">
        <v>313</v>
      </c>
      <c r="BI23" s="286" t="s">
        <v>313</v>
      </c>
      <c r="BJ23" s="285" t="s">
        <v>313</v>
      </c>
      <c r="BK23" s="286" t="s">
        <v>313</v>
      </c>
      <c r="BL23" s="286" t="s">
        <v>313</v>
      </c>
      <c r="BM23" s="290" t="s">
        <v>313</v>
      </c>
      <c r="BN23" s="286" t="s">
        <v>313</v>
      </c>
      <c r="BO23" s="312" t="s">
        <v>313</v>
      </c>
      <c r="BP23" s="290" t="s">
        <v>313</v>
      </c>
      <c r="BQ23" s="286" t="s">
        <v>313</v>
      </c>
      <c r="BR23" s="312" t="s">
        <v>313</v>
      </c>
      <c r="BS23" s="290"/>
      <c r="BT23" s="286"/>
      <c r="BU23" s="312"/>
      <c r="BV23" s="290"/>
      <c r="BW23" s="286"/>
      <c r="BX23" s="312"/>
      <c r="BY23" s="290"/>
      <c r="BZ23" s="286"/>
      <c r="CA23" s="312"/>
      <c r="CB23" s="290"/>
      <c r="CC23" s="286"/>
      <c r="CD23" s="312"/>
      <c r="CE23" s="290"/>
      <c r="CF23" s="286"/>
      <c r="CG23" s="312"/>
      <c r="CJ23" s="357"/>
      <c r="CM23" s="357"/>
      <c r="CP23" s="357"/>
      <c r="CS23" s="357"/>
      <c r="CT23" s="171"/>
      <c r="CU23" s="171"/>
      <c r="CV23" s="171"/>
      <c r="CW23" s="171"/>
      <c r="CX23" s="171"/>
      <c r="CY23" s="171"/>
      <c r="CZ23" s="171"/>
      <c r="DA23" s="171"/>
      <c r="DB23" s="171"/>
      <c r="DC23" s="171"/>
      <c r="DD23" s="171"/>
      <c r="DE23" s="171"/>
      <c r="DF23" s="171"/>
      <c r="DG23" s="171"/>
      <c r="DH23" s="171"/>
      <c r="DI23" s="171"/>
      <c r="DJ23" s="171"/>
      <c r="DK23" s="171"/>
      <c r="DL23" s="171"/>
      <c r="DM23" s="171"/>
      <c r="DN23" s="171"/>
      <c r="DO23" s="171"/>
      <c r="DP23" s="171"/>
      <c r="DQ23" s="171"/>
      <c r="DR23" s="171"/>
      <c r="DS23" s="171"/>
      <c r="DT23" s="171"/>
      <c r="DU23" s="171"/>
      <c r="DV23" s="171"/>
      <c r="DW23" s="171"/>
      <c r="DX23" s="171"/>
      <c r="DY23" s="171"/>
      <c r="DZ23" s="171"/>
      <c r="EA23" s="171"/>
      <c r="EB23" s="171"/>
      <c r="EC23" s="171"/>
      <c r="ED23" s="171"/>
      <c r="EE23" s="171"/>
      <c r="EF23" s="171"/>
      <c r="EG23" s="171"/>
      <c r="EH23" s="171"/>
      <c r="EI23" s="171"/>
      <c r="EJ23" s="171"/>
      <c r="EK23" s="171"/>
      <c r="EL23" s="171"/>
      <c r="EM23" s="171"/>
      <c r="EN23" s="171"/>
      <c r="EO23" s="171"/>
      <c r="EP23" s="171"/>
      <c r="EQ23" s="171"/>
      <c r="ER23" s="171"/>
      <c r="ES23" s="171"/>
      <c r="ET23" s="171"/>
      <c r="EU23" s="171"/>
      <c r="EV23" s="171"/>
      <c r="EW23" s="171"/>
      <c r="EX23" s="171"/>
      <c r="EY23" s="171"/>
      <c r="EZ23" s="171"/>
      <c r="FA23" s="171"/>
      <c r="FB23" s="171"/>
      <c r="FC23" s="171"/>
      <c r="FD23" s="171"/>
      <c r="FE23" s="171"/>
      <c r="FF23" s="171"/>
      <c r="FG23" s="171"/>
      <c r="FH23" s="171"/>
      <c r="FI23" s="171"/>
      <c r="FJ23" s="171"/>
      <c r="FK23" s="171"/>
      <c r="FL23" s="171"/>
      <c r="FM23" s="171"/>
      <c r="FN23" s="171"/>
      <c r="FO23" s="171"/>
      <c r="FP23" s="171"/>
      <c r="FQ23" s="171"/>
      <c r="FR23" s="171"/>
      <c r="FS23" s="171"/>
      <c r="FT23" s="171"/>
      <c r="FU23" s="171"/>
      <c r="FV23" s="171"/>
      <c r="FW23" s="171"/>
      <c r="FX23" s="171"/>
      <c r="FY23" s="171"/>
      <c r="FZ23" s="171"/>
      <c r="GA23" s="171"/>
      <c r="GB23" s="171"/>
      <c r="GC23" s="171"/>
      <c r="GD23" s="171"/>
      <c r="GE23" s="171"/>
      <c r="GF23" s="171"/>
      <c r="GG23" s="171"/>
      <c r="GH23" s="171"/>
      <c r="GI23" s="171"/>
      <c r="GJ23" s="171"/>
      <c r="GK23" s="171"/>
      <c r="GL23" s="171"/>
      <c r="GM23" s="171"/>
      <c r="GN23" s="171"/>
      <c r="GO23" s="171"/>
      <c r="GP23" s="171"/>
      <c r="GQ23" s="171"/>
      <c r="GR23" s="171"/>
      <c r="GS23" s="171"/>
      <c r="GT23" s="171"/>
      <c r="GU23" s="171"/>
      <c r="GV23" s="171"/>
      <c r="GW23" s="171"/>
      <c r="GX23" s="171"/>
      <c r="GY23" s="171"/>
      <c r="GZ23" s="171"/>
      <c r="HA23" s="171"/>
      <c r="HB23" s="171"/>
      <c r="HC23" s="171"/>
      <c r="HD23" s="171"/>
      <c r="HE23" s="171"/>
      <c r="HF23" s="171"/>
      <c r="HG23" s="171"/>
      <c r="HH23" s="171"/>
      <c r="HI23" s="171"/>
      <c r="HJ23" s="171"/>
      <c r="HK23" s="171"/>
      <c r="HL23" s="171"/>
      <c r="HM23" s="171"/>
      <c r="HN23" s="171"/>
      <c r="HO23" s="171"/>
      <c r="HP23" s="171"/>
      <c r="HQ23" s="171"/>
      <c r="HR23" s="171"/>
      <c r="HS23" s="171"/>
      <c r="HT23" s="171"/>
      <c r="HU23" s="171"/>
      <c r="HV23" s="171"/>
      <c r="HW23" s="171"/>
      <c r="HX23" s="171"/>
      <c r="HY23" s="171"/>
      <c r="HZ23" s="171"/>
      <c r="IA23" s="171"/>
      <c r="IB23" s="171"/>
      <c r="IC23" s="171"/>
      <c r="ID23" s="171"/>
      <c r="IE23" s="171"/>
      <c r="IF23" s="171"/>
      <c r="IG23" s="171"/>
      <c r="IH23" s="171"/>
      <c r="II23" s="171"/>
      <c r="IJ23" s="171"/>
      <c r="IK23" s="171"/>
      <c r="IL23" s="171"/>
      <c r="IM23" s="171"/>
      <c r="IN23" s="171"/>
      <c r="IO23" s="171"/>
      <c r="IP23" s="171"/>
      <c r="IQ23" s="171"/>
      <c r="IR23" s="171"/>
    </row>
    <row r="24" spans="1:252">
      <c r="A24" s="171" t="s">
        <v>969</v>
      </c>
      <c r="B24" s="285" t="s">
        <v>313</v>
      </c>
      <c r="C24" s="286" t="s">
        <v>313</v>
      </c>
      <c r="D24" s="311" t="s">
        <v>313</v>
      </c>
      <c r="E24" s="285" t="s">
        <v>313</v>
      </c>
      <c r="F24" s="286" t="s">
        <v>313</v>
      </c>
      <c r="G24" s="286" t="s">
        <v>313</v>
      </c>
      <c r="H24" s="285" t="s">
        <v>313</v>
      </c>
      <c r="I24" s="286" t="s">
        <v>313</v>
      </c>
      <c r="J24" s="286" t="s">
        <v>313</v>
      </c>
      <c r="K24" s="285" t="s">
        <v>313</v>
      </c>
      <c r="L24" s="286" t="s">
        <v>313</v>
      </c>
      <c r="M24" s="286" t="s">
        <v>313</v>
      </c>
      <c r="N24" s="285" t="s">
        <v>313</v>
      </c>
      <c r="O24" s="286" t="s">
        <v>313</v>
      </c>
      <c r="P24" s="286" t="s">
        <v>313</v>
      </c>
      <c r="Q24" s="285" t="s">
        <v>313</v>
      </c>
      <c r="R24" s="286" t="s">
        <v>313</v>
      </c>
      <c r="S24" s="286" t="s">
        <v>313</v>
      </c>
      <c r="T24" s="285" t="s">
        <v>313</v>
      </c>
      <c r="U24" s="286" t="s">
        <v>313</v>
      </c>
      <c r="V24" s="286" t="s">
        <v>313</v>
      </c>
      <c r="W24" s="285" t="s">
        <v>313</v>
      </c>
      <c r="X24" s="286" t="s">
        <v>313</v>
      </c>
      <c r="Y24" s="286" t="s">
        <v>313</v>
      </c>
      <c r="Z24" s="285" t="s">
        <v>313</v>
      </c>
      <c r="AA24" s="286" t="s">
        <v>313</v>
      </c>
      <c r="AB24" s="286" t="s">
        <v>313</v>
      </c>
      <c r="AC24" s="285" t="s">
        <v>313</v>
      </c>
      <c r="AD24" s="286" t="s">
        <v>313</v>
      </c>
      <c r="AE24" s="286" t="s">
        <v>313</v>
      </c>
      <c r="AF24" s="285" t="s">
        <v>313</v>
      </c>
      <c r="AG24" s="286" t="s">
        <v>313</v>
      </c>
      <c r="AH24" s="286" t="s">
        <v>313</v>
      </c>
      <c r="AI24" s="285" t="s">
        <v>313</v>
      </c>
      <c r="AJ24" s="286" t="s">
        <v>313</v>
      </c>
      <c r="AK24" s="286" t="s">
        <v>313</v>
      </c>
      <c r="AL24" s="285" t="s">
        <v>313</v>
      </c>
      <c r="AM24" s="286" t="s">
        <v>313</v>
      </c>
      <c r="AN24" s="286" t="s">
        <v>313</v>
      </c>
      <c r="AO24" s="285">
        <v>3.2</v>
      </c>
      <c r="AP24" s="286">
        <v>-0.60000000000000009</v>
      </c>
      <c r="AQ24" s="286">
        <v>2.6</v>
      </c>
      <c r="AR24" s="285">
        <v>4.3</v>
      </c>
      <c r="AS24" s="286">
        <v>-0.30000000000000004</v>
      </c>
      <c r="AT24" s="286">
        <v>4</v>
      </c>
      <c r="AU24" s="285">
        <v>8.6999999999999993</v>
      </c>
      <c r="AV24" s="286">
        <v>3.7</v>
      </c>
      <c r="AW24" s="286">
        <v>12.3</v>
      </c>
      <c r="AX24" s="285">
        <v>0.8</v>
      </c>
      <c r="AY24" s="286">
        <v>1.5</v>
      </c>
      <c r="AZ24" s="286">
        <v>2.2999999999999998</v>
      </c>
      <c r="BA24" s="285">
        <v>2.1</v>
      </c>
      <c r="BB24" s="286">
        <v>2.5</v>
      </c>
      <c r="BC24" s="286">
        <v>4.5999999999999996</v>
      </c>
      <c r="BD24" s="285">
        <v>4</v>
      </c>
      <c r="BE24" s="286">
        <v>1.8</v>
      </c>
      <c r="BF24" s="286">
        <v>5.8</v>
      </c>
      <c r="BG24" s="285">
        <v>3.2</v>
      </c>
      <c r="BH24" s="286">
        <v>2.2999999999999998</v>
      </c>
      <c r="BI24" s="286">
        <v>5.5</v>
      </c>
      <c r="BJ24" s="285">
        <v>0.5</v>
      </c>
      <c r="BK24" s="286">
        <v>-1.1000000000000001</v>
      </c>
      <c r="BL24" s="286">
        <v>-0.60000000000000009</v>
      </c>
      <c r="BM24" s="290">
        <v>0.7</v>
      </c>
      <c r="BN24" s="286">
        <v>-4.7</v>
      </c>
      <c r="BO24" s="312">
        <v>-4</v>
      </c>
      <c r="BP24" s="290">
        <v>-3.8</v>
      </c>
      <c r="BQ24" s="286">
        <v>-8</v>
      </c>
      <c r="BR24" s="312">
        <v>-11.8</v>
      </c>
      <c r="BS24" s="290">
        <v>-14.4</v>
      </c>
      <c r="BT24" s="286">
        <v>-17.7</v>
      </c>
      <c r="BU24" s="312">
        <v>-32.1</v>
      </c>
      <c r="BV24" s="290">
        <v>-14.6</v>
      </c>
      <c r="BW24" s="286">
        <v>-6.6</v>
      </c>
      <c r="BX24" s="312">
        <v>-21.2</v>
      </c>
      <c r="BY24" s="290">
        <v>-30.1</v>
      </c>
      <c r="BZ24" s="286">
        <v>-11.9</v>
      </c>
      <c r="CA24" s="312">
        <v>-42</v>
      </c>
      <c r="CB24" s="290">
        <v>-34.799999999999997</v>
      </c>
      <c r="CC24" s="286">
        <v>-18.600000000000001</v>
      </c>
      <c r="CD24" s="312">
        <v>-53.4</v>
      </c>
      <c r="CE24" s="290">
        <v>-33.799999999999997</v>
      </c>
      <c r="CF24" s="286">
        <v>-17.600000000000001</v>
      </c>
      <c r="CG24" s="312">
        <v>-51.4</v>
      </c>
      <c r="CH24" s="290">
        <v>6</v>
      </c>
      <c r="CI24" s="286">
        <v>-1.6</v>
      </c>
      <c r="CJ24" s="312">
        <v>4.4000000000000004</v>
      </c>
      <c r="CK24" s="290">
        <v>14.5</v>
      </c>
      <c r="CL24" s="286">
        <v>-1.2</v>
      </c>
      <c r="CM24" s="312">
        <v>13.3</v>
      </c>
      <c r="CN24" s="290">
        <v>21.7</v>
      </c>
      <c r="CO24" s="286">
        <v>-0.3</v>
      </c>
      <c r="CP24" s="312">
        <v>21.4</v>
      </c>
      <c r="CQ24" s="290">
        <v>19.899999999999999</v>
      </c>
      <c r="CR24" s="286">
        <v>4.5999999999999996</v>
      </c>
      <c r="CS24" s="312">
        <v>24.6</v>
      </c>
      <c r="CT24" s="171"/>
      <c r="CU24" s="171"/>
      <c r="CV24" s="171"/>
      <c r="CW24" s="171"/>
      <c r="CX24" s="171"/>
      <c r="CY24" s="171"/>
      <c r="CZ24" s="171"/>
      <c r="DA24" s="171"/>
      <c r="DB24" s="171"/>
      <c r="DC24" s="171"/>
      <c r="DD24" s="171"/>
      <c r="DE24" s="171"/>
      <c r="DF24" s="171"/>
      <c r="DG24" s="171"/>
      <c r="DH24" s="171"/>
      <c r="DI24" s="171"/>
      <c r="DJ24" s="171"/>
      <c r="DK24" s="171"/>
      <c r="DL24" s="171"/>
      <c r="DM24" s="171"/>
      <c r="DN24" s="171"/>
      <c r="DO24" s="171"/>
      <c r="DP24" s="171"/>
      <c r="DQ24" s="171"/>
      <c r="DR24" s="171"/>
      <c r="DS24" s="171"/>
      <c r="DT24" s="171"/>
      <c r="DU24" s="171"/>
      <c r="DV24" s="171"/>
      <c r="DW24" s="171"/>
      <c r="DX24" s="171"/>
      <c r="DY24" s="171"/>
      <c r="DZ24" s="171"/>
      <c r="EA24" s="171"/>
      <c r="EB24" s="171"/>
      <c r="EC24" s="171"/>
      <c r="ED24" s="171"/>
      <c r="EE24" s="171"/>
      <c r="EF24" s="171"/>
      <c r="EG24" s="171"/>
      <c r="EH24" s="171"/>
      <c r="EI24" s="171"/>
      <c r="EJ24" s="171"/>
      <c r="EK24" s="171"/>
      <c r="EL24" s="171"/>
      <c r="EM24" s="171"/>
      <c r="EN24" s="171"/>
      <c r="EO24" s="171"/>
      <c r="EP24" s="171"/>
      <c r="EQ24" s="171"/>
      <c r="ER24" s="171"/>
      <c r="ES24" s="171"/>
      <c r="ET24" s="171"/>
      <c r="EU24" s="171"/>
      <c r="EV24" s="171"/>
      <c r="EW24" s="171"/>
      <c r="EX24" s="171"/>
      <c r="EY24" s="171"/>
      <c r="EZ24" s="171"/>
      <c r="FA24" s="171"/>
      <c r="FB24" s="171"/>
      <c r="FC24" s="171"/>
      <c r="FD24" s="171"/>
      <c r="FE24" s="171"/>
      <c r="FF24" s="171"/>
      <c r="FG24" s="171"/>
      <c r="FH24" s="171"/>
      <c r="FI24" s="171"/>
      <c r="FJ24" s="171"/>
      <c r="FK24" s="171"/>
      <c r="FL24" s="171"/>
      <c r="FM24" s="171"/>
      <c r="FN24" s="171"/>
      <c r="FO24" s="171"/>
      <c r="FP24" s="171"/>
      <c r="FQ24" s="171"/>
      <c r="FR24" s="171"/>
      <c r="FS24" s="171"/>
      <c r="FT24" s="171"/>
      <c r="FU24" s="171"/>
      <c r="FV24" s="171"/>
      <c r="FW24" s="171"/>
      <c r="FX24" s="171"/>
      <c r="FY24" s="171"/>
      <c r="FZ24" s="171"/>
      <c r="GA24" s="171"/>
      <c r="GB24" s="171"/>
      <c r="GC24" s="171"/>
      <c r="GD24" s="171"/>
      <c r="GE24" s="171"/>
      <c r="GF24" s="171"/>
      <c r="GG24" s="171"/>
      <c r="GH24" s="171"/>
      <c r="GI24" s="171"/>
      <c r="GJ24" s="171"/>
      <c r="GK24" s="171"/>
      <c r="GL24" s="171"/>
      <c r="GM24" s="171"/>
      <c r="GN24" s="171"/>
      <c r="GO24" s="171"/>
      <c r="GP24" s="171"/>
      <c r="GQ24" s="171"/>
      <c r="GR24" s="171"/>
      <c r="GS24" s="171"/>
      <c r="GT24" s="171"/>
      <c r="GU24" s="171"/>
      <c r="GV24" s="171"/>
      <c r="GW24" s="171"/>
      <c r="GX24" s="171"/>
      <c r="GY24" s="171"/>
      <c r="GZ24" s="171"/>
      <c r="HA24" s="171"/>
      <c r="HB24" s="171"/>
      <c r="HC24" s="171"/>
      <c r="HD24" s="171"/>
      <c r="HE24" s="171"/>
      <c r="HF24" s="171"/>
      <c r="HG24" s="171"/>
      <c r="HH24" s="171"/>
      <c r="HI24" s="171"/>
      <c r="HJ24" s="171"/>
      <c r="HK24" s="171"/>
      <c r="HL24" s="171"/>
      <c r="HM24" s="171"/>
      <c r="HN24" s="171"/>
      <c r="HO24" s="171"/>
      <c r="HP24" s="171"/>
      <c r="HQ24" s="171"/>
      <c r="HR24" s="171"/>
      <c r="HS24" s="171"/>
      <c r="HT24" s="171"/>
      <c r="HU24" s="171"/>
      <c r="HV24" s="171"/>
      <c r="HW24" s="171"/>
      <c r="HX24" s="171"/>
      <c r="HY24" s="171"/>
      <c r="HZ24" s="171"/>
      <c r="IA24" s="171"/>
      <c r="IB24" s="171"/>
      <c r="IC24" s="171"/>
      <c r="ID24" s="171"/>
      <c r="IE24" s="171"/>
      <c r="IF24" s="171"/>
      <c r="IG24" s="171"/>
      <c r="IH24" s="171"/>
      <c r="II24" s="171"/>
      <c r="IJ24" s="171"/>
      <c r="IK24" s="171"/>
      <c r="IL24" s="171"/>
      <c r="IM24" s="171"/>
      <c r="IN24" s="171"/>
      <c r="IO24" s="171"/>
      <c r="IP24" s="171"/>
      <c r="IQ24" s="171"/>
      <c r="IR24" s="171"/>
    </row>
    <row r="25" spans="1:252">
      <c r="A25" s="171" t="s">
        <v>1036</v>
      </c>
      <c r="B25" s="285" t="s">
        <v>313</v>
      </c>
      <c r="C25" s="286" t="s">
        <v>313</v>
      </c>
      <c r="D25" s="311" t="s">
        <v>313</v>
      </c>
      <c r="E25" s="285" t="s">
        <v>313</v>
      </c>
      <c r="F25" s="286" t="s">
        <v>313</v>
      </c>
      <c r="G25" s="286" t="s">
        <v>313</v>
      </c>
      <c r="H25" s="285" t="s">
        <v>313</v>
      </c>
      <c r="I25" s="286" t="s">
        <v>313</v>
      </c>
      <c r="J25" s="286" t="s">
        <v>313</v>
      </c>
      <c r="K25" s="285" t="s">
        <v>313</v>
      </c>
      <c r="L25" s="286" t="s">
        <v>313</v>
      </c>
      <c r="M25" s="286" t="s">
        <v>313</v>
      </c>
      <c r="N25" s="285" t="s">
        <v>313</v>
      </c>
      <c r="O25" s="286" t="s">
        <v>313</v>
      </c>
      <c r="P25" s="286" t="s">
        <v>313</v>
      </c>
      <c r="Q25" s="285" t="s">
        <v>313</v>
      </c>
      <c r="R25" s="286" t="s">
        <v>313</v>
      </c>
      <c r="S25" s="286" t="s">
        <v>313</v>
      </c>
      <c r="T25" s="285" t="s">
        <v>313</v>
      </c>
      <c r="U25" s="286" t="s">
        <v>313</v>
      </c>
      <c r="V25" s="286" t="s">
        <v>313</v>
      </c>
      <c r="W25" s="285" t="s">
        <v>313</v>
      </c>
      <c r="X25" s="286" t="s">
        <v>313</v>
      </c>
      <c r="Y25" s="286" t="s">
        <v>313</v>
      </c>
      <c r="Z25" s="285" t="s">
        <v>313</v>
      </c>
      <c r="AA25" s="286" t="s">
        <v>313</v>
      </c>
      <c r="AB25" s="286" t="s">
        <v>313</v>
      </c>
      <c r="AC25" s="285" t="s">
        <v>313</v>
      </c>
      <c r="AD25" s="286" t="s">
        <v>313</v>
      </c>
      <c r="AE25" s="286" t="s">
        <v>313</v>
      </c>
      <c r="AF25" s="285" t="s">
        <v>313</v>
      </c>
      <c r="AG25" s="286" t="s">
        <v>313</v>
      </c>
      <c r="AH25" s="286" t="s">
        <v>313</v>
      </c>
      <c r="AI25" s="285" t="s">
        <v>313</v>
      </c>
      <c r="AJ25" s="286" t="s">
        <v>313</v>
      </c>
      <c r="AK25" s="286" t="s">
        <v>313</v>
      </c>
      <c r="AL25" s="285" t="s">
        <v>313</v>
      </c>
      <c r="AM25" s="286" t="s">
        <v>313</v>
      </c>
      <c r="AN25" s="286" t="s">
        <v>313</v>
      </c>
      <c r="AO25" s="285">
        <v>-2.1</v>
      </c>
      <c r="AP25" s="286">
        <v>-293.2</v>
      </c>
      <c r="AQ25" s="286">
        <v>-295.3</v>
      </c>
      <c r="AR25" s="285">
        <v>1.2</v>
      </c>
      <c r="AS25" s="286">
        <v>-285.39999999999998</v>
      </c>
      <c r="AT25" s="286">
        <v>-284.2</v>
      </c>
      <c r="AU25" s="285">
        <v>10.8</v>
      </c>
      <c r="AV25" s="286">
        <v>-250</v>
      </c>
      <c r="AW25" s="318">
        <v>-239.2</v>
      </c>
      <c r="AX25" s="285">
        <v>-179.1</v>
      </c>
      <c r="AY25" s="286">
        <v>340.9</v>
      </c>
      <c r="AZ25" s="286">
        <v>161.80000000000001</v>
      </c>
      <c r="BA25" s="285">
        <v>-195.7</v>
      </c>
      <c r="BB25" s="286">
        <v>590.29999999999995</v>
      </c>
      <c r="BC25" s="286">
        <v>394.7</v>
      </c>
      <c r="BD25" s="285">
        <v>-306.10000000000002</v>
      </c>
      <c r="BE25" s="286">
        <v>633</v>
      </c>
      <c r="BF25" s="286">
        <v>326.8</v>
      </c>
      <c r="BG25" s="285">
        <v>101.8</v>
      </c>
      <c r="BH25" s="286">
        <v>194</v>
      </c>
      <c r="BI25" s="286">
        <v>295.8</v>
      </c>
      <c r="BJ25" s="285">
        <v>-35.9</v>
      </c>
      <c r="BK25" s="286">
        <v>94</v>
      </c>
      <c r="BL25" s="286">
        <v>58.1</v>
      </c>
      <c r="BM25" s="290">
        <v>-21.1</v>
      </c>
      <c r="BN25" s="286">
        <v>-113.6</v>
      </c>
      <c r="BO25" s="312">
        <v>-134.69999999999999</v>
      </c>
      <c r="BP25" s="290">
        <v>-117.7</v>
      </c>
      <c r="BQ25" s="286">
        <v>-20.8</v>
      </c>
      <c r="BR25" s="312">
        <v>-138.5</v>
      </c>
      <c r="BS25" s="290">
        <v>-83.4</v>
      </c>
      <c r="BT25" s="286">
        <v>5.3</v>
      </c>
      <c r="BU25" s="312">
        <v>-78.099999999999994</v>
      </c>
      <c r="BV25" s="290">
        <v>-0.2</v>
      </c>
      <c r="BW25" s="286">
        <v>-8.6</v>
      </c>
      <c r="BX25" s="312">
        <v>-8.9</v>
      </c>
      <c r="BY25" s="290">
        <v>6.2</v>
      </c>
      <c r="BZ25" s="286">
        <v>110.7</v>
      </c>
      <c r="CA25" s="312">
        <v>116.9</v>
      </c>
      <c r="CB25" s="290">
        <v>35.700000000000003</v>
      </c>
      <c r="CC25" s="286">
        <v>80.8</v>
      </c>
      <c r="CD25" s="312">
        <v>116.5</v>
      </c>
      <c r="CE25" s="290">
        <v>38.9</v>
      </c>
      <c r="CF25" s="286">
        <v>55.6</v>
      </c>
      <c r="CG25" s="312">
        <v>94.5</v>
      </c>
      <c r="CH25" s="290">
        <v>0.4</v>
      </c>
      <c r="CI25" s="286">
        <v>-37.799999999999997</v>
      </c>
      <c r="CJ25" s="312">
        <v>-37.4</v>
      </c>
      <c r="CK25" s="290">
        <v>-5.3</v>
      </c>
      <c r="CL25" s="286">
        <v>-189.1</v>
      </c>
      <c r="CM25" s="312">
        <v>-194.4</v>
      </c>
      <c r="CN25" s="290">
        <v>-53.4</v>
      </c>
      <c r="CO25" s="286">
        <v>-101.4</v>
      </c>
      <c r="CP25" s="312">
        <v>-154.80000000000001</v>
      </c>
      <c r="CQ25" s="290">
        <v>-91.3</v>
      </c>
      <c r="CR25" s="286">
        <v>-378.2</v>
      </c>
      <c r="CS25" s="312">
        <v>-469.5</v>
      </c>
      <c r="CT25" s="171"/>
      <c r="CU25" s="171"/>
      <c r="CV25" s="171"/>
      <c r="CW25" s="171"/>
      <c r="CX25" s="171"/>
      <c r="CY25" s="171"/>
      <c r="CZ25" s="171"/>
      <c r="DA25" s="171"/>
      <c r="DB25" s="171"/>
      <c r="DC25" s="171"/>
      <c r="DD25" s="171"/>
      <c r="DE25" s="171"/>
      <c r="DF25" s="171"/>
      <c r="DG25" s="171"/>
      <c r="DH25" s="171"/>
      <c r="DI25" s="171"/>
      <c r="DJ25" s="171"/>
      <c r="DK25" s="171"/>
      <c r="DL25" s="171"/>
      <c r="DM25" s="171"/>
      <c r="DN25" s="171"/>
      <c r="DO25" s="171"/>
      <c r="DP25" s="171"/>
      <c r="DQ25" s="171"/>
      <c r="DR25" s="171"/>
      <c r="DS25" s="171"/>
      <c r="DT25" s="171"/>
      <c r="DU25" s="171"/>
      <c r="DV25" s="171"/>
      <c r="DW25" s="171"/>
      <c r="DX25" s="171"/>
      <c r="DY25" s="171"/>
      <c r="DZ25" s="171"/>
      <c r="EA25" s="171"/>
      <c r="EB25" s="171"/>
      <c r="EC25" s="171"/>
      <c r="ED25" s="171"/>
      <c r="EE25" s="171"/>
      <c r="EF25" s="171"/>
      <c r="EG25" s="171"/>
      <c r="EH25" s="171"/>
      <c r="EI25" s="171"/>
      <c r="EJ25" s="171"/>
      <c r="EK25" s="171"/>
      <c r="EL25" s="171"/>
      <c r="EM25" s="171"/>
      <c r="EN25" s="171"/>
      <c r="EO25" s="171"/>
      <c r="EP25" s="171"/>
      <c r="EQ25" s="171"/>
      <c r="ER25" s="171"/>
      <c r="ES25" s="171"/>
      <c r="ET25" s="171"/>
      <c r="EU25" s="171"/>
      <c r="EV25" s="171"/>
      <c r="EW25" s="171"/>
      <c r="EX25" s="171"/>
      <c r="EY25" s="171"/>
      <c r="EZ25" s="171"/>
      <c r="FA25" s="171"/>
      <c r="FB25" s="171"/>
      <c r="FC25" s="171"/>
      <c r="FD25" s="171"/>
      <c r="FE25" s="171"/>
      <c r="FF25" s="171"/>
      <c r="FG25" s="171"/>
      <c r="FH25" s="171"/>
      <c r="FI25" s="171"/>
      <c r="FJ25" s="171"/>
      <c r="FK25" s="171"/>
      <c r="FL25" s="171"/>
      <c r="FM25" s="171"/>
      <c r="FN25" s="171"/>
      <c r="FO25" s="171"/>
      <c r="FP25" s="171"/>
      <c r="FQ25" s="171"/>
      <c r="FR25" s="171"/>
      <c r="FS25" s="171"/>
      <c r="FT25" s="171"/>
      <c r="FU25" s="171"/>
      <c r="FV25" s="171"/>
      <c r="FW25" s="171"/>
      <c r="FX25" s="171"/>
      <c r="FY25" s="171"/>
      <c r="FZ25" s="171"/>
      <c r="GA25" s="171"/>
      <c r="GB25" s="171"/>
      <c r="GC25" s="171"/>
      <c r="GD25" s="171"/>
      <c r="GE25" s="171"/>
      <c r="GF25" s="171"/>
      <c r="GG25" s="171"/>
      <c r="GH25" s="171"/>
      <c r="GI25" s="171"/>
      <c r="GJ25" s="171"/>
      <c r="GK25" s="171"/>
      <c r="GL25" s="171"/>
      <c r="GM25" s="171"/>
      <c r="GN25" s="171"/>
      <c r="GO25" s="171"/>
      <c r="GP25" s="171"/>
      <c r="GQ25" s="171"/>
      <c r="GR25" s="171"/>
      <c r="GS25" s="171"/>
      <c r="GT25" s="171"/>
      <c r="GU25" s="171"/>
      <c r="GV25" s="171"/>
      <c r="GW25" s="171"/>
      <c r="GX25" s="171"/>
      <c r="GY25" s="171"/>
      <c r="GZ25" s="171"/>
      <c r="HA25" s="171"/>
      <c r="HB25" s="171"/>
      <c r="HC25" s="171"/>
      <c r="HD25" s="171"/>
      <c r="HE25" s="171"/>
      <c r="HF25" s="171"/>
      <c r="HG25" s="171"/>
      <c r="HH25" s="171"/>
      <c r="HI25" s="171"/>
      <c r="HJ25" s="171"/>
      <c r="HK25" s="171"/>
      <c r="HL25" s="171"/>
      <c r="HM25" s="171"/>
      <c r="HN25" s="171"/>
      <c r="HO25" s="171"/>
      <c r="HP25" s="171"/>
      <c r="HQ25" s="171"/>
      <c r="HR25" s="171"/>
      <c r="HS25" s="171"/>
      <c r="HT25" s="171"/>
      <c r="HU25" s="171"/>
      <c r="HV25" s="171"/>
      <c r="HW25" s="171"/>
      <c r="HX25" s="171"/>
      <c r="HY25" s="171"/>
      <c r="HZ25" s="171"/>
      <c r="IA25" s="171"/>
      <c r="IB25" s="171"/>
      <c r="IC25" s="171"/>
      <c r="ID25" s="171"/>
      <c r="IE25" s="171"/>
      <c r="IF25" s="171"/>
      <c r="IG25" s="171"/>
      <c r="IH25" s="171"/>
      <c r="II25" s="171"/>
      <c r="IJ25" s="171"/>
      <c r="IK25" s="171"/>
      <c r="IL25" s="171"/>
      <c r="IM25" s="171"/>
      <c r="IN25" s="171"/>
      <c r="IO25" s="171"/>
      <c r="IP25" s="171"/>
      <c r="IQ25" s="171"/>
      <c r="IR25" s="171"/>
    </row>
    <row r="26" spans="1:252">
      <c r="A26" s="171" t="s">
        <v>511</v>
      </c>
      <c r="B26" s="285" t="s">
        <v>313</v>
      </c>
      <c r="C26" s="286" t="s">
        <v>313</v>
      </c>
      <c r="D26" s="311" t="s">
        <v>313</v>
      </c>
      <c r="E26" s="285" t="s">
        <v>313</v>
      </c>
      <c r="F26" s="286" t="s">
        <v>313</v>
      </c>
      <c r="G26" s="286" t="s">
        <v>313</v>
      </c>
      <c r="H26" s="285" t="s">
        <v>313</v>
      </c>
      <c r="I26" s="286" t="s">
        <v>313</v>
      </c>
      <c r="J26" s="286" t="s">
        <v>313</v>
      </c>
      <c r="K26" s="285" t="s">
        <v>313</v>
      </c>
      <c r="L26" s="286" t="s">
        <v>313</v>
      </c>
      <c r="M26" s="286" t="s">
        <v>313</v>
      </c>
      <c r="N26" s="285" t="s">
        <v>313</v>
      </c>
      <c r="O26" s="286" t="s">
        <v>313</v>
      </c>
      <c r="P26" s="286" t="s">
        <v>313</v>
      </c>
      <c r="Q26" s="285" t="s">
        <v>313</v>
      </c>
      <c r="R26" s="286" t="s">
        <v>313</v>
      </c>
      <c r="S26" s="286" t="s">
        <v>313</v>
      </c>
      <c r="T26" s="285" t="s">
        <v>313</v>
      </c>
      <c r="U26" s="286" t="s">
        <v>313</v>
      </c>
      <c r="V26" s="286" t="s">
        <v>313</v>
      </c>
      <c r="W26" s="285" t="s">
        <v>313</v>
      </c>
      <c r="X26" s="286" t="s">
        <v>313</v>
      </c>
      <c r="Y26" s="286" t="s">
        <v>313</v>
      </c>
      <c r="Z26" s="285" t="s">
        <v>313</v>
      </c>
      <c r="AA26" s="286" t="s">
        <v>313</v>
      </c>
      <c r="AB26" s="286" t="s">
        <v>313</v>
      </c>
      <c r="AC26" s="285" t="s">
        <v>313</v>
      </c>
      <c r="AD26" s="286" t="s">
        <v>313</v>
      </c>
      <c r="AE26" s="286" t="s">
        <v>313</v>
      </c>
      <c r="AF26" s="285" t="s">
        <v>313</v>
      </c>
      <c r="AG26" s="286" t="s">
        <v>313</v>
      </c>
      <c r="AH26" s="286" t="s">
        <v>313</v>
      </c>
      <c r="AI26" s="285" t="s">
        <v>313</v>
      </c>
      <c r="AJ26" s="286" t="s">
        <v>313</v>
      </c>
      <c r="AK26" s="286" t="s">
        <v>313</v>
      </c>
      <c r="AL26" s="285" t="s">
        <v>313</v>
      </c>
      <c r="AM26" s="286" t="s">
        <v>313</v>
      </c>
      <c r="AN26" s="286" t="s">
        <v>313</v>
      </c>
      <c r="AO26" s="285">
        <v>7.4</v>
      </c>
      <c r="AP26" s="286">
        <v>9.9</v>
      </c>
      <c r="AQ26" s="286">
        <v>17.399999999999999</v>
      </c>
      <c r="AR26" s="285">
        <v>9.6</v>
      </c>
      <c r="AS26" s="286">
        <v>20.3</v>
      </c>
      <c r="AT26" s="286">
        <v>29.9</v>
      </c>
      <c r="AU26" s="285">
        <v>4.8</v>
      </c>
      <c r="AV26" s="286">
        <v>33.299999999999997</v>
      </c>
      <c r="AW26" s="286">
        <v>38.1</v>
      </c>
      <c r="AX26" s="285">
        <v>-3.9</v>
      </c>
      <c r="AY26" s="286">
        <v>8.1999999999999993</v>
      </c>
      <c r="AZ26" s="286">
        <v>4.3</v>
      </c>
      <c r="BA26" s="285">
        <v>-2.2999999999999998</v>
      </c>
      <c r="BB26" s="286">
        <v>1.2</v>
      </c>
      <c r="BC26" s="286">
        <v>-1.1000000000000001</v>
      </c>
      <c r="BD26" s="285">
        <v>-25</v>
      </c>
      <c r="BE26" s="286">
        <v>0.8</v>
      </c>
      <c r="BF26" s="286">
        <v>-24.2</v>
      </c>
      <c r="BG26" s="285">
        <v>-46.4</v>
      </c>
      <c r="BH26" s="286">
        <v>-21.3</v>
      </c>
      <c r="BI26" s="286">
        <v>-67.7</v>
      </c>
      <c r="BJ26" s="285">
        <v>-15.2</v>
      </c>
      <c r="BK26" s="286">
        <v>-59.9</v>
      </c>
      <c r="BL26" s="286">
        <v>-75.099999999999994</v>
      </c>
      <c r="BM26" s="290">
        <v>-35.4</v>
      </c>
      <c r="BN26" s="286">
        <v>-152</v>
      </c>
      <c r="BO26" s="312">
        <v>-187.4</v>
      </c>
      <c r="BP26" s="290">
        <v>-73.900000000000006</v>
      </c>
      <c r="BQ26" s="286">
        <v>-252.8</v>
      </c>
      <c r="BR26" s="312">
        <v>-326.7</v>
      </c>
      <c r="BS26" s="290">
        <v>-132.5</v>
      </c>
      <c r="BT26" s="286">
        <v>-323.39999999999998</v>
      </c>
      <c r="BU26" s="312">
        <v>-455.9</v>
      </c>
      <c r="BV26" s="290">
        <v>-59.4</v>
      </c>
      <c r="BW26" s="286">
        <v>-46</v>
      </c>
      <c r="BX26" s="312">
        <v>-105.4</v>
      </c>
      <c r="BY26" s="290">
        <v>-119.3</v>
      </c>
      <c r="BZ26" s="286">
        <v>-49.1</v>
      </c>
      <c r="CA26" s="312">
        <v>-168.4</v>
      </c>
      <c r="CB26" s="290">
        <v>-161.5</v>
      </c>
      <c r="CC26" s="286">
        <v>-11.5</v>
      </c>
      <c r="CD26" s="312">
        <v>-173</v>
      </c>
      <c r="CE26" s="290">
        <v>-186.6</v>
      </c>
      <c r="CF26" s="286">
        <v>41.8</v>
      </c>
      <c r="CG26" s="312">
        <v>-144.69999999999999</v>
      </c>
      <c r="CH26" s="290">
        <v>-48.1</v>
      </c>
      <c r="CI26" s="286">
        <v>85.8</v>
      </c>
      <c r="CJ26" s="312">
        <v>37.700000000000003</v>
      </c>
      <c r="CK26" s="290"/>
      <c r="CL26" s="286"/>
      <c r="CM26" s="312"/>
      <c r="CN26" s="290"/>
      <c r="CO26" s="286"/>
      <c r="CP26" s="312"/>
      <c r="CQ26" s="290"/>
      <c r="CR26" s="286"/>
      <c r="CS26" s="312"/>
      <c r="CT26" s="171"/>
      <c r="CU26" s="171"/>
      <c r="CV26" s="171"/>
      <c r="CW26" s="171"/>
      <c r="CX26" s="171"/>
      <c r="CY26" s="171"/>
      <c r="CZ26" s="171"/>
      <c r="DA26" s="171"/>
      <c r="DB26" s="171"/>
      <c r="DC26" s="171"/>
      <c r="DD26" s="171"/>
      <c r="DE26" s="171"/>
      <c r="DF26" s="171"/>
      <c r="DG26" s="171"/>
      <c r="DH26" s="171"/>
      <c r="DI26" s="171"/>
      <c r="DJ26" s="171"/>
      <c r="DK26" s="171"/>
      <c r="DL26" s="171"/>
      <c r="DM26" s="171"/>
      <c r="DN26" s="171"/>
      <c r="DO26" s="171"/>
      <c r="DP26" s="171"/>
      <c r="DQ26" s="171"/>
      <c r="DR26" s="171"/>
      <c r="DS26" s="171"/>
      <c r="DT26" s="171"/>
      <c r="DU26" s="171"/>
      <c r="DV26" s="171"/>
      <c r="DW26" s="171"/>
      <c r="DX26" s="171"/>
      <c r="DY26" s="171"/>
      <c r="DZ26" s="171"/>
      <c r="EA26" s="171"/>
      <c r="EB26" s="171"/>
      <c r="EC26" s="171"/>
      <c r="ED26" s="171"/>
      <c r="EE26" s="171"/>
      <c r="EF26" s="171"/>
      <c r="EG26" s="171"/>
      <c r="EH26" s="171"/>
      <c r="EI26" s="171"/>
      <c r="EJ26" s="171"/>
      <c r="EK26" s="171"/>
      <c r="EL26" s="171"/>
      <c r="EM26" s="171"/>
      <c r="EN26" s="171"/>
      <c r="EO26" s="171"/>
      <c r="EP26" s="171"/>
      <c r="EQ26" s="171"/>
      <c r="ER26" s="171"/>
      <c r="ES26" s="171"/>
      <c r="ET26" s="171"/>
      <c r="EU26" s="171"/>
      <c r="EV26" s="171"/>
      <c r="EW26" s="171"/>
      <c r="EX26" s="171"/>
      <c r="EY26" s="171"/>
      <c r="EZ26" s="171"/>
      <c r="FA26" s="171"/>
      <c r="FB26" s="171"/>
      <c r="FC26" s="171"/>
      <c r="FD26" s="171"/>
      <c r="FE26" s="171"/>
      <c r="FF26" s="171"/>
      <c r="FG26" s="171"/>
      <c r="FH26" s="171"/>
      <c r="FI26" s="171"/>
      <c r="FJ26" s="171"/>
      <c r="FK26" s="171"/>
      <c r="FL26" s="171"/>
      <c r="FM26" s="171"/>
      <c r="FN26" s="171"/>
      <c r="FO26" s="171"/>
      <c r="FP26" s="171"/>
      <c r="FQ26" s="171"/>
      <c r="FR26" s="171"/>
      <c r="FS26" s="171"/>
      <c r="FT26" s="171"/>
      <c r="FU26" s="171"/>
      <c r="FV26" s="171"/>
      <c r="FW26" s="171"/>
      <c r="FX26" s="171"/>
      <c r="FY26" s="171"/>
      <c r="FZ26" s="171"/>
      <c r="GA26" s="171"/>
      <c r="GB26" s="171"/>
      <c r="GC26" s="171"/>
      <c r="GD26" s="171"/>
      <c r="GE26" s="171"/>
      <c r="GF26" s="171"/>
      <c r="GG26" s="171"/>
      <c r="GH26" s="171"/>
      <c r="GI26" s="171"/>
      <c r="GJ26" s="171"/>
      <c r="GK26" s="171"/>
      <c r="GL26" s="171"/>
      <c r="GM26" s="171"/>
      <c r="GN26" s="171"/>
      <c r="GO26" s="171"/>
      <c r="GP26" s="171"/>
      <c r="GQ26" s="171"/>
      <c r="GR26" s="171"/>
      <c r="GS26" s="171"/>
      <c r="GT26" s="171"/>
      <c r="GU26" s="171"/>
      <c r="GV26" s="171"/>
      <c r="GW26" s="171"/>
      <c r="GX26" s="171"/>
      <c r="GY26" s="171"/>
      <c r="GZ26" s="171"/>
      <c r="HA26" s="171"/>
      <c r="HB26" s="171"/>
      <c r="HC26" s="171"/>
      <c r="HD26" s="171"/>
      <c r="HE26" s="171"/>
      <c r="HF26" s="171"/>
      <c r="HG26" s="171"/>
      <c r="HH26" s="171"/>
      <c r="HI26" s="171"/>
      <c r="HJ26" s="171"/>
      <c r="HK26" s="171"/>
      <c r="HL26" s="171"/>
      <c r="HM26" s="171"/>
      <c r="HN26" s="171"/>
      <c r="HO26" s="171"/>
      <c r="HP26" s="171"/>
      <c r="HQ26" s="171"/>
      <c r="HR26" s="171"/>
      <c r="HS26" s="171"/>
      <c r="HT26" s="171"/>
      <c r="HU26" s="171"/>
      <c r="HV26" s="171"/>
      <c r="HW26" s="171"/>
      <c r="HX26" s="171"/>
      <c r="HY26" s="171"/>
      <c r="HZ26" s="171"/>
      <c r="IA26" s="171"/>
      <c r="IB26" s="171"/>
      <c r="IC26" s="171"/>
      <c r="ID26" s="171"/>
      <c r="IE26" s="171"/>
      <c r="IF26" s="171"/>
      <c r="IG26" s="171"/>
      <c r="IH26" s="171"/>
      <c r="II26" s="171"/>
      <c r="IJ26" s="171"/>
      <c r="IK26" s="171"/>
      <c r="IL26" s="171"/>
      <c r="IM26" s="171"/>
      <c r="IN26" s="171"/>
      <c r="IO26" s="171"/>
      <c r="IP26" s="171"/>
      <c r="IQ26" s="171"/>
      <c r="IR26" s="171"/>
    </row>
    <row r="27" spans="1:252">
      <c r="A27" s="175" t="s">
        <v>441</v>
      </c>
      <c r="B27" s="285">
        <v>19.7</v>
      </c>
      <c r="C27" s="286">
        <v>4.8</v>
      </c>
      <c r="D27" s="311">
        <v>24.5</v>
      </c>
      <c r="E27" s="285">
        <v>25.1</v>
      </c>
      <c r="F27" s="286">
        <v>38.299999999999997</v>
      </c>
      <c r="G27" s="286">
        <v>63.4</v>
      </c>
      <c r="H27" s="285">
        <v>67.5</v>
      </c>
      <c r="I27" s="286">
        <v>26.9</v>
      </c>
      <c r="J27" s="286">
        <v>94.3</v>
      </c>
      <c r="K27" s="285">
        <v>48.2</v>
      </c>
      <c r="L27" s="286">
        <v>74.7</v>
      </c>
      <c r="M27" s="286">
        <v>122.9</v>
      </c>
      <c r="N27" s="285">
        <v>-2.6</v>
      </c>
      <c r="O27" s="286">
        <v>40.299999999999997</v>
      </c>
      <c r="P27" s="286">
        <v>37.700000000000003</v>
      </c>
      <c r="Q27" s="285">
        <v>-6.3</v>
      </c>
      <c r="R27" s="286">
        <v>67.5</v>
      </c>
      <c r="S27" s="286">
        <v>61.2</v>
      </c>
      <c r="T27" s="285">
        <v>-15.5</v>
      </c>
      <c r="U27" s="286">
        <v>90.4</v>
      </c>
      <c r="V27" s="286">
        <v>74.900000000000006</v>
      </c>
      <c r="W27" s="285">
        <v>-31.6</v>
      </c>
      <c r="X27" s="286">
        <v>97.6</v>
      </c>
      <c r="Y27" s="286">
        <v>66</v>
      </c>
      <c r="Z27" s="285">
        <v>-20.5</v>
      </c>
      <c r="AA27" s="286">
        <v>-0.60000000000000009</v>
      </c>
      <c r="AB27" s="286">
        <v>-21.1</v>
      </c>
      <c r="AC27" s="285">
        <v>-41.9</v>
      </c>
      <c r="AD27" s="286">
        <v>-1.9</v>
      </c>
      <c r="AE27" s="286">
        <v>-43.8</v>
      </c>
      <c r="AF27" s="285">
        <v>-58.3</v>
      </c>
      <c r="AG27" s="286">
        <v>-4.4000000000000004</v>
      </c>
      <c r="AH27" s="286">
        <v>-62.7</v>
      </c>
      <c r="AI27" s="285">
        <v>-66</v>
      </c>
      <c r="AJ27" s="286">
        <v>3.8</v>
      </c>
      <c r="AK27" s="286">
        <v>-62.2</v>
      </c>
      <c r="AL27" s="285">
        <v>-5.4</v>
      </c>
      <c r="AM27" s="286">
        <v>20.399999999999999</v>
      </c>
      <c r="AN27" s="286">
        <v>15</v>
      </c>
      <c r="AO27" s="285" t="s">
        <v>313</v>
      </c>
      <c r="AP27" s="286" t="s">
        <v>313</v>
      </c>
      <c r="AQ27" s="286" t="s">
        <v>313</v>
      </c>
      <c r="AR27" s="285" t="s">
        <v>313</v>
      </c>
      <c r="AS27" s="286" t="s">
        <v>313</v>
      </c>
      <c r="AT27" s="286" t="s">
        <v>313</v>
      </c>
      <c r="AU27" s="285" t="s">
        <v>313</v>
      </c>
      <c r="AV27" s="286" t="s">
        <v>313</v>
      </c>
      <c r="AW27" s="286" t="s">
        <v>313</v>
      </c>
      <c r="AX27" s="285" t="s">
        <v>313</v>
      </c>
      <c r="AY27" s="286" t="s">
        <v>313</v>
      </c>
      <c r="AZ27" s="286" t="s">
        <v>313</v>
      </c>
      <c r="BA27" s="285" t="s">
        <v>313</v>
      </c>
      <c r="BB27" s="286" t="s">
        <v>313</v>
      </c>
      <c r="BC27" s="286" t="s">
        <v>313</v>
      </c>
      <c r="BD27" s="285" t="s">
        <v>313</v>
      </c>
      <c r="BE27" s="286" t="s">
        <v>313</v>
      </c>
      <c r="BF27" s="286" t="s">
        <v>313</v>
      </c>
      <c r="BG27" s="285" t="s">
        <v>313</v>
      </c>
      <c r="BH27" s="286" t="s">
        <v>313</v>
      </c>
      <c r="BI27" s="286" t="s">
        <v>313</v>
      </c>
      <c r="BJ27" s="285" t="s">
        <v>313</v>
      </c>
      <c r="BK27" s="286" t="s">
        <v>313</v>
      </c>
      <c r="BL27" s="286" t="s">
        <v>313</v>
      </c>
      <c r="BM27" s="290" t="s">
        <v>313</v>
      </c>
      <c r="BN27" s="286" t="s">
        <v>313</v>
      </c>
      <c r="BO27" s="312" t="s">
        <v>313</v>
      </c>
      <c r="BP27" s="290" t="s">
        <v>313</v>
      </c>
      <c r="BQ27" s="286" t="s">
        <v>313</v>
      </c>
      <c r="BR27" s="312" t="s">
        <v>313</v>
      </c>
      <c r="BS27" s="290"/>
      <c r="BT27" s="286"/>
      <c r="BU27" s="312"/>
      <c r="BV27" s="290"/>
      <c r="BW27" s="286"/>
      <c r="BX27" s="312"/>
      <c r="BY27" s="290"/>
      <c r="BZ27" s="286"/>
      <c r="CA27" s="312"/>
      <c r="CB27" s="290"/>
      <c r="CC27" s="286"/>
      <c r="CD27" s="312"/>
      <c r="CE27" s="290"/>
      <c r="CF27" s="286"/>
      <c r="CG27" s="312"/>
      <c r="CJ27" s="357"/>
      <c r="CM27" s="357"/>
      <c r="CP27" s="357"/>
      <c r="CS27" s="357"/>
      <c r="CT27" s="171"/>
      <c r="CU27" s="171"/>
      <c r="CV27" s="171"/>
      <c r="CW27" s="171"/>
      <c r="CX27" s="171"/>
      <c r="CY27" s="171"/>
      <c r="CZ27" s="171"/>
      <c r="DA27" s="171"/>
      <c r="DB27" s="171"/>
      <c r="DC27" s="171"/>
      <c r="DD27" s="171"/>
      <c r="DE27" s="171"/>
      <c r="DF27" s="171"/>
      <c r="DG27" s="171"/>
      <c r="DH27" s="171"/>
      <c r="DI27" s="171"/>
      <c r="DJ27" s="171"/>
      <c r="DK27" s="171"/>
      <c r="DL27" s="171"/>
      <c r="DM27" s="171"/>
      <c r="DN27" s="171"/>
      <c r="DO27" s="171"/>
      <c r="DP27" s="171"/>
      <c r="DQ27" s="171"/>
      <c r="DR27" s="171"/>
      <c r="DS27" s="171"/>
      <c r="DT27" s="171"/>
      <c r="DU27" s="171"/>
      <c r="DV27" s="171"/>
      <c r="DW27" s="171"/>
      <c r="DX27" s="171"/>
      <c r="DY27" s="171"/>
      <c r="DZ27" s="171"/>
      <c r="EA27" s="171"/>
      <c r="EB27" s="171"/>
      <c r="EC27" s="171"/>
      <c r="ED27" s="171"/>
      <c r="EE27" s="171"/>
      <c r="EF27" s="171"/>
      <c r="EG27" s="171"/>
      <c r="EH27" s="171"/>
      <c r="EI27" s="171"/>
      <c r="EJ27" s="171"/>
      <c r="EK27" s="171"/>
      <c r="EL27" s="171"/>
      <c r="EM27" s="171"/>
      <c r="EN27" s="171"/>
      <c r="EO27" s="171"/>
      <c r="EP27" s="171"/>
      <c r="EQ27" s="171"/>
      <c r="ER27" s="171"/>
      <c r="ES27" s="171"/>
      <c r="ET27" s="171"/>
      <c r="EU27" s="171"/>
      <c r="EV27" s="171"/>
      <c r="EW27" s="171"/>
      <c r="EX27" s="171"/>
      <c r="EY27" s="171"/>
      <c r="EZ27" s="171"/>
      <c r="FA27" s="171"/>
      <c r="FB27" s="171"/>
      <c r="FC27" s="171"/>
      <c r="FD27" s="171"/>
      <c r="FE27" s="171"/>
      <c r="FF27" s="171"/>
      <c r="FG27" s="171"/>
      <c r="FH27" s="171"/>
      <c r="FI27" s="171"/>
      <c r="FJ27" s="171"/>
      <c r="FK27" s="171"/>
      <c r="FL27" s="171"/>
      <c r="FM27" s="171"/>
      <c r="FN27" s="171"/>
      <c r="FO27" s="171"/>
      <c r="FP27" s="171"/>
      <c r="FQ27" s="171"/>
      <c r="FR27" s="171"/>
      <c r="FS27" s="171"/>
      <c r="FT27" s="171"/>
      <c r="FU27" s="171"/>
      <c r="FV27" s="171"/>
      <c r="FW27" s="171"/>
      <c r="FX27" s="171"/>
      <c r="FY27" s="171"/>
      <c r="FZ27" s="171"/>
      <c r="GA27" s="171"/>
      <c r="GB27" s="171"/>
      <c r="GC27" s="171"/>
      <c r="GD27" s="171"/>
      <c r="GE27" s="171"/>
      <c r="GF27" s="171"/>
      <c r="GG27" s="171"/>
      <c r="GH27" s="171"/>
      <c r="GI27" s="171"/>
      <c r="GJ27" s="171"/>
      <c r="GK27" s="171"/>
      <c r="GL27" s="171"/>
      <c r="GM27" s="171"/>
      <c r="GN27" s="171"/>
      <c r="GO27" s="171"/>
      <c r="GP27" s="171"/>
      <c r="GQ27" s="171"/>
      <c r="GR27" s="171"/>
      <c r="GS27" s="171"/>
      <c r="GT27" s="171"/>
      <c r="GU27" s="171"/>
      <c r="GV27" s="171"/>
      <c r="GW27" s="171"/>
      <c r="GX27" s="171"/>
      <c r="GY27" s="171"/>
      <c r="GZ27" s="171"/>
      <c r="HA27" s="171"/>
      <c r="HB27" s="171"/>
      <c r="HC27" s="171"/>
      <c r="HD27" s="171"/>
      <c r="HE27" s="171"/>
      <c r="HF27" s="171"/>
      <c r="HG27" s="171"/>
      <c r="HH27" s="171"/>
      <c r="HI27" s="171"/>
      <c r="HJ27" s="171"/>
      <c r="HK27" s="171"/>
      <c r="HL27" s="171"/>
      <c r="HM27" s="171"/>
      <c r="HN27" s="171"/>
      <c r="HO27" s="171"/>
      <c r="HP27" s="171"/>
      <c r="HQ27" s="171"/>
      <c r="HR27" s="171"/>
      <c r="HS27" s="171"/>
      <c r="HT27" s="171"/>
      <c r="HU27" s="171"/>
      <c r="HV27" s="171"/>
      <c r="HW27" s="171"/>
      <c r="HX27" s="171"/>
      <c r="HY27" s="171"/>
      <c r="HZ27" s="171"/>
      <c r="IA27" s="171"/>
      <c r="IB27" s="171"/>
      <c r="IC27" s="171"/>
      <c r="ID27" s="171"/>
      <c r="IE27" s="171"/>
      <c r="IF27" s="171"/>
      <c r="IG27" s="171"/>
      <c r="IH27" s="171"/>
      <c r="II27" s="171"/>
      <c r="IJ27" s="171"/>
      <c r="IK27" s="171"/>
      <c r="IL27" s="171"/>
      <c r="IM27" s="171"/>
      <c r="IN27" s="171"/>
      <c r="IO27" s="171"/>
      <c r="IP27" s="171"/>
      <c r="IQ27" s="171"/>
      <c r="IR27" s="171"/>
    </row>
    <row r="28" spans="1:252" s="174" customFormat="1">
      <c r="A28" s="174" t="s">
        <v>1030</v>
      </c>
      <c r="B28" s="294">
        <v>-71.7</v>
      </c>
      <c r="C28" s="289">
        <v>59.4</v>
      </c>
      <c r="D28" s="314">
        <v>-12.3</v>
      </c>
      <c r="E28" s="294">
        <v>-37.200000000000003</v>
      </c>
      <c r="F28" s="289">
        <v>-106.9</v>
      </c>
      <c r="G28" s="289">
        <v>-144.1</v>
      </c>
      <c r="H28" s="294">
        <v>-169.3</v>
      </c>
      <c r="I28" s="289">
        <v>563.9</v>
      </c>
      <c r="J28" s="289">
        <v>394.6</v>
      </c>
      <c r="K28" s="294">
        <v>-301.8</v>
      </c>
      <c r="L28" s="289">
        <v>1037.5</v>
      </c>
      <c r="M28" s="289">
        <v>735.7</v>
      </c>
      <c r="N28" s="294">
        <v>-116.8</v>
      </c>
      <c r="O28" s="289">
        <v>663.3</v>
      </c>
      <c r="P28" s="289">
        <v>546.5</v>
      </c>
      <c r="Q28" s="294">
        <v>-180</v>
      </c>
      <c r="R28" s="289">
        <v>872.5</v>
      </c>
      <c r="S28" s="289">
        <v>692.5</v>
      </c>
      <c r="T28" s="294">
        <v>-241.9</v>
      </c>
      <c r="U28" s="289">
        <v>991.1</v>
      </c>
      <c r="V28" s="289">
        <v>749.2</v>
      </c>
      <c r="W28" s="294">
        <v>-283.5</v>
      </c>
      <c r="X28" s="289">
        <v>1186.3</v>
      </c>
      <c r="Y28" s="289">
        <v>902.8</v>
      </c>
      <c r="Z28" s="294">
        <v>-14.3</v>
      </c>
      <c r="AA28" s="289">
        <v>-108.5</v>
      </c>
      <c r="AB28" s="289">
        <v>-122.8</v>
      </c>
      <c r="AC28" s="294">
        <v>-69.599999999999994</v>
      </c>
      <c r="AD28" s="289">
        <v>216.3</v>
      </c>
      <c r="AE28" s="289">
        <v>146.69999999999999</v>
      </c>
      <c r="AF28" s="294">
        <v>-68.5</v>
      </c>
      <c r="AG28" s="289">
        <v>77</v>
      </c>
      <c r="AH28" s="289">
        <v>8.5</v>
      </c>
      <c r="AI28" s="294">
        <v>-142</v>
      </c>
      <c r="AJ28" s="289">
        <v>422.3</v>
      </c>
      <c r="AK28" s="289">
        <v>280.3</v>
      </c>
      <c r="AL28" s="294">
        <v>-49</v>
      </c>
      <c r="AM28" s="289">
        <v>-691.8</v>
      </c>
      <c r="AN28" s="289">
        <v>-740.8</v>
      </c>
      <c r="AO28" s="294">
        <v>-143.6</v>
      </c>
      <c r="AP28" s="289">
        <v>-428.5</v>
      </c>
      <c r="AQ28" s="289">
        <v>-572.1</v>
      </c>
      <c r="AR28" s="294">
        <v>-296.5</v>
      </c>
      <c r="AS28" s="289">
        <v>354.8</v>
      </c>
      <c r="AT28" s="289">
        <v>58.3</v>
      </c>
      <c r="AU28" s="294">
        <v>-337</v>
      </c>
      <c r="AV28" s="289">
        <v>946.9</v>
      </c>
      <c r="AW28" s="289">
        <v>609.9</v>
      </c>
      <c r="AX28" s="294">
        <v>-358.7</v>
      </c>
      <c r="AY28" s="289">
        <v>1285.9000000000001</v>
      </c>
      <c r="AZ28" s="289">
        <v>927.2</v>
      </c>
      <c r="BA28" s="294">
        <v>-415.8</v>
      </c>
      <c r="BB28" s="289">
        <v>2038.5</v>
      </c>
      <c r="BC28" s="289">
        <v>1622.7</v>
      </c>
      <c r="BD28" s="294">
        <v>-535.20000000000005</v>
      </c>
      <c r="BE28" s="289">
        <v>1451.3</v>
      </c>
      <c r="BF28" s="289">
        <v>916.1</v>
      </c>
      <c r="BG28" s="294">
        <v>-532.9</v>
      </c>
      <c r="BH28" s="289">
        <v>136.80000000000001</v>
      </c>
      <c r="BI28" s="289">
        <v>-396.1</v>
      </c>
      <c r="BJ28" s="294">
        <v>14.5</v>
      </c>
      <c r="BK28" s="289">
        <v>-486.2</v>
      </c>
      <c r="BL28" s="289">
        <v>-471.7</v>
      </c>
      <c r="BM28" s="298">
        <v>-329.1</v>
      </c>
      <c r="BN28" s="289">
        <v>-2372.6</v>
      </c>
      <c r="BO28" s="315">
        <v>-2701.7</v>
      </c>
      <c r="BP28" s="298">
        <v>-309.10000000000002</v>
      </c>
      <c r="BQ28" s="289">
        <v>-3656.5</v>
      </c>
      <c r="BR28" s="315">
        <v>-3965.6</v>
      </c>
      <c r="BS28" s="298">
        <v>-364</v>
      </c>
      <c r="BT28" s="289">
        <v>-4593.1000000000004</v>
      </c>
      <c r="BU28" s="315">
        <v>-4957.1000000000004</v>
      </c>
      <c r="BV28" s="298">
        <v>-359.9</v>
      </c>
      <c r="BW28" s="289">
        <v>-867.5</v>
      </c>
      <c r="BX28" s="315">
        <v>-1227.4000000000001</v>
      </c>
      <c r="BY28" s="298">
        <v>-500.9</v>
      </c>
      <c r="BZ28" s="289">
        <v>-828.8</v>
      </c>
      <c r="CA28" s="315">
        <v>-1329.7</v>
      </c>
      <c r="CB28" s="298">
        <v>-703.9</v>
      </c>
      <c r="CC28" s="289">
        <v>-897</v>
      </c>
      <c r="CD28" s="315">
        <v>-1600.9</v>
      </c>
      <c r="CE28" s="298">
        <v>-969</v>
      </c>
      <c r="CF28" s="289">
        <v>-952.5</v>
      </c>
      <c r="CG28" s="315">
        <v>-1921.6</v>
      </c>
      <c r="CH28" s="290">
        <v>-380.3</v>
      </c>
      <c r="CI28" s="286">
        <v>400.5</v>
      </c>
      <c r="CJ28" s="312">
        <v>20.100000000000001</v>
      </c>
      <c r="CK28" s="298">
        <v>-761</v>
      </c>
      <c r="CL28" s="289">
        <v>469.8</v>
      </c>
      <c r="CM28" s="315">
        <v>-291.2</v>
      </c>
      <c r="CN28" s="298">
        <v>-1164.9000000000001</v>
      </c>
      <c r="CO28" s="289">
        <v>1064.4000000000001</v>
      </c>
      <c r="CP28" s="315">
        <v>-100.6</v>
      </c>
      <c r="CQ28" s="298">
        <v>-1851.9</v>
      </c>
      <c r="CR28" s="289">
        <v>1200.9000000000001</v>
      </c>
      <c r="CS28" s="315">
        <v>-651</v>
      </c>
    </row>
    <row r="29" spans="1:252" s="174" customFormat="1">
      <c r="A29" s="204" t="s">
        <v>1037</v>
      </c>
      <c r="B29" s="300" t="s">
        <v>313</v>
      </c>
      <c r="C29" s="301" t="s">
        <v>313</v>
      </c>
      <c r="D29" s="320" t="s">
        <v>313</v>
      </c>
      <c r="E29" s="300" t="s">
        <v>313</v>
      </c>
      <c r="F29" s="301" t="s">
        <v>313</v>
      </c>
      <c r="G29" s="301" t="s">
        <v>313</v>
      </c>
      <c r="H29" s="300" t="s">
        <v>313</v>
      </c>
      <c r="I29" s="301" t="s">
        <v>313</v>
      </c>
      <c r="J29" s="301" t="s">
        <v>313</v>
      </c>
      <c r="K29" s="300" t="s">
        <v>313</v>
      </c>
      <c r="L29" s="301" t="s">
        <v>313</v>
      </c>
      <c r="M29" s="301" t="s">
        <v>313</v>
      </c>
      <c r="N29" s="300" t="s">
        <v>313</v>
      </c>
      <c r="O29" s="301" t="s">
        <v>313</v>
      </c>
      <c r="P29" s="301" t="s">
        <v>313</v>
      </c>
      <c r="Q29" s="300" t="s">
        <v>313</v>
      </c>
      <c r="R29" s="301" t="s">
        <v>313</v>
      </c>
      <c r="S29" s="301" t="s">
        <v>313</v>
      </c>
      <c r="T29" s="300" t="s">
        <v>313</v>
      </c>
      <c r="U29" s="301" t="s">
        <v>313</v>
      </c>
      <c r="V29" s="301" t="s">
        <v>313</v>
      </c>
      <c r="W29" s="300" t="s">
        <v>313</v>
      </c>
      <c r="X29" s="301" t="s">
        <v>313</v>
      </c>
      <c r="Y29" s="301" t="s">
        <v>313</v>
      </c>
      <c r="Z29" s="300" t="s">
        <v>313</v>
      </c>
      <c r="AA29" s="301" t="s">
        <v>313</v>
      </c>
      <c r="AB29" s="301" t="s">
        <v>313</v>
      </c>
      <c r="AC29" s="300" t="s">
        <v>313</v>
      </c>
      <c r="AD29" s="301" t="s">
        <v>313</v>
      </c>
      <c r="AE29" s="301" t="s">
        <v>313</v>
      </c>
      <c r="AF29" s="300" t="s">
        <v>313</v>
      </c>
      <c r="AG29" s="301" t="s">
        <v>313</v>
      </c>
      <c r="AH29" s="301" t="s">
        <v>313</v>
      </c>
      <c r="AI29" s="300" t="s">
        <v>313</v>
      </c>
      <c r="AJ29" s="301" t="s">
        <v>313</v>
      </c>
      <c r="AK29" s="301" t="s">
        <v>313</v>
      </c>
      <c r="AL29" s="300" t="s">
        <v>313</v>
      </c>
      <c r="AM29" s="301" t="s">
        <v>313</v>
      </c>
      <c r="AN29" s="301" t="s">
        <v>313</v>
      </c>
      <c r="AO29" s="300">
        <v>850.2</v>
      </c>
      <c r="AP29" s="301">
        <v>-986.6</v>
      </c>
      <c r="AQ29" s="301">
        <v>-136.4</v>
      </c>
      <c r="AR29" s="300">
        <v>696.5</v>
      </c>
      <c r="AS29" s="301">
        <v>-1028.0999999999999</v>
      </c>
      <c r="AT29" s="301">
        <v>-331.6</v>
      </c>
      <c r="AU29" s="300">
        <v>609.70000000000005</v>
      </c>
      <c r="AV29" s="301">
        <v>-872</v>
      </c>
      <c r="AW29" s="321">
        <v>-262.3</v>
      </c>
      <c r="AX29" s="300">
        <v>214.3</v>
      </c>
      <c r="AY29" s="301">
        <v>-268.5</v>
      </c>
      <c r="AZ29" s="301">
        <v>-54.2</v>
      </c>
      <c r="BA29" s="300">
        <v>-30.6</v>
      </c>
      <c r="BB29" s="301">
        <v>-73.8</v>
      </c>
      <c r="BC29" s="301">
        <v>-104.4</v>
      </c>
      <c r="BD29" s="300">
        <v>-34.4</v>
      </c>
      <c r="BE29" s="301">
        <v>-93.7</v>
      </c>
      <c r="BF29" s="301">
        <v>-128.1</v>
      </c>
      <c r="BG29" s="300">
        <v>113</v>
      </c>
      <c r="BH29" s="301">
        <v>-530.1</v>
      </c>
      <c r="BI29" s="301">
        <v>-417.1</v>
      </c>
      <c r="BJ29" s="300">
        <v>-200</v>
      </c>
      <c r="BK29" s="301">
        <v>114.5</v>
      </c>
      <c r="BL29" s="301">
        <v>-85.5</v>
      </c>
      <c r="BM29" s="303">
        <v>511.2</v>
      </c>
      <c r="BN29" s="304">
        <v>-730.8</v>
      </c>
      <c r="BO29" s="322">
        <v>-219.6</v>
      </c>
      <c r="BP29" s="303">
        <v>490.3</v>
      </c>
      <c r="BQ29" s="304">
        <v>-773.9</v>
      </c>
      <c r="BR29" s="322">
        <v>-283.89999999999998</v>
      </c>
      <c r="BS29" s="303">
        <v>844.9</v>
      </c>
      <c r="BT29" s="304">
        <v>-1021.7</v>
      </c>
      <c r="BU29" s="322">
        <v>-176.8</v>
      </c>
      <c r="BV29" s="303">
        <v>351.7</v>
      </c>
      <c r="BW29" s="304">
        <v>-223.4</v>
      </c>
      <c r="BX29" s="322">
        <v>128.30000000000001</v>
      </c>
      <c r="BY29" s="303">
        <v>413.2</v>
      </c>
      <c r="BZ29" s="304">
        <v>-7.2</v>
      </c>
      <c r="CA29" s="322">
        <v>406</v>
      </c>
      <c r="CB29" s="303">
        <v>667.9</v>
      </c>
      <c r="CC29" s="304">
        <v>-44.2</v>
      </c>
      <c r="CD29" s="322">
        <v>623.70000000000005</v>
      </c>
      <c r="CE29" s="303">
        <v>955.1</v>
      </c>
      <c r="CF29" s="304">
        <v>-135.1</v>
      </c>
      <c r="CG29" s="322">
        <v>819.9</v>
      </c>
      <c r="CH29" s="303">
        <v>90.2</v>
      </c>
      <c r="CI29" s="304">
        <v>195.9</v>
      </c>
      <c r="CJ29" s="322">
        <v>286.10000000000002</v>
      </c>
      <c r="CK29" s="303">
        <v>196.4</v>
      </c>
      <c r="CL29" s="304">
        <v>310.8</v>
      </c>
      <c r="CM29" s="322">
        <v>507.3</v>
      </c>
      <c r="CN29" s="303">
        <v>282.7</v>
      </c>
      <c r="CO29" s="304">
        <v>391.8</v>
      </c>
      <c r="CP29" s="322">
        <v>674.5</v>
      </c>
      <c r="CQ29" s="303">
        <v>-404.7</v>
      </c>
      <c r="CR29" s="304">
        <v>1291.5999999999999</v>
      </c>
      <c r="CS29" s="322">
        <v>886.9</v>
      </c>
    </row>
    <row r="30" spans="1:252">
      <c r="A30" s="177"/>
    </row>
    <row r="32" spans="1:252">
      <c r="A32"/>
    </row>
    <row r="33" spans="1:252">
      <c r="A33"/>
    </row>
    <row r="34" spans="1:252">
      <c r="A34"/>
    </row>
    <row r="35" spans="1:252">
      <c r="A35"/>
      <c r="AL35"/>
      <c r="AM35"/>
      <c r="BS35" s="171"/>
      <c r="BT35" s="171"/>
      <c r="BU35" s="171"/>
      <c r="BV35" s="171"/>
      <c r="BW35" s="171"/>
      <c r="BX35" s="171"/>
      <c r="BY35" s="171"/>
      <c r="BZ35" s="171"/>
      <c r="CA35" s="171"/>
      <c r="CB35" s="171"/>
      <c r="CC35" s="171"/>
      <c r="CD35" s="171"/>
      <c r="CE35" s="171"/>
      <c r="CF35" s="171"/>
      <c r="CG35" s="171"/>
      <c r="CH35" s="171"/>
      <c r="CI35" s="171"/>
      <c r="CJ35" s="171"/>
      <c r="CK35" s="171"/>
      <c r="CL35" s="171"/>
      <c r="CM35" s="171"/>
      <c r="CN35" s="171"/>
      <c r="CO35" s="171"/>
      <c r="CP35" s="171"/>
      <c r="CQ35" s="171"/>
      <c r="CR35" s="171"/>
      <c r="CS35" s="171"/>
      <c r="CT35" s="171"/>
      <c r="CU35" s="171"/>
      <c r="CV35" s="171"/>
      <c r="CW35" s="171"/>
      <c r="CX35" s="171"/>
      <c r="CY35" s="171"/>
      <c r="CZ35" s="171"/>
      <c r="DA35" s="171"/>
      <c r="DB35" s="171"/>
      <c r="DC35" s="171"/>
      <c r="DD35" s="171"/>
      <c r="DE35" s="171"/>
      <c r="DF35" s="171"/>
      <c r="DG35" s="171"/>
      <c r="DH35" s="171"/>
      <c r="DI35" s="171"/>
      <c r="DJ35" s="171"/>
      <c r="DK35" s="171"/>
      <c r="DL35" s="171"/>
      <c r="DM35" s="171"/>
      <c r="DN35" s="171"/>
      <c r="DO35" s="171"/>
      <c r="DP35" s="171"/>
      <c r="DQ35" s="171"/>
      <c r="DR35" s="171"/>
      <c r="DS35" s="171"/>
      <c r="DT35" s="171"/>
      <c r="DU35" s="171"/>
      <c r="DV35" s="171"/>
      <c r="DW35" s="171"/>
      <c r="DX35" s="171"/>
      <c r="DY35" s="171"/>
      <c r="DZ35" s="171"/>
      <c r="EA35" s="171"/>
      <c r="EB35" s="171"/>
      <c r="EC35" s="171"/>
      <c r="ED35" s="171"/>
      <c r="EE35" s="171"/>
      <c r="EF35" s="171"/>
      <c r="EG35" s="171"/>
      <c r="EH35" s="171"/>
      <c r="EI35" s="171"/>
      <c r="EJ35" s="171"/>
      <c r="EK35" s="171"/>
      <c r="EL35" s="171"/>
      <c r="EM35" s="171"/>
      <c r="EN35" s="171"/>
      <c r="EO35" s="171"/>
      <c r="EP35" s="171"/>
      <c r="EQ35" s="171"/>
      <c r="ER35" s="171"/>
      <c r="ES35" s="171"/>
      <c r="ET35" s="171"/>
      <c r="EU35" s="171"/>
      <c r="EV35" s="171"/>
      <c r="EW35" s="171"/>
      <c r="EX35" s="171"/>
      <c r="EY35" s="171"/>
      <c r="EZ35" s="171"/>
      <c r="FA35" s="171"/>
      <c r="FB35" s="171"/>
      <c r="FC35" s="171"/>
      <c r="FD35" s="171"/>
      <c r="FE35" s="171"/>
      <c r="FF35" s="171"/>
      <c r="FG35" s="171"/>
      <c r="FH35" s="171"/>
      <c r="FI35" s="171"/>
      <c r="FJ35" s="171"/>
      <c r="FK35" s="171"/>
      <c r="FL35" s="171"/>
      <c r="FM35" s="171"/>
      <c r="FN35" s="171"/>
      <c r="FO35" s="171"/>
      <c r="FP35" s="171"/>
      <c r="FQ35" s="171"/>
      <c r="FR35" s="171"/>
      <c r="FS35" s="171"/>
      <c r="FT35" s="171"/>
      <c r="FU35" s="171"/>
      <c r="FV35" s="171"/>
      <c r="FW35" s="171"/>
      <c r="FX35" s="171"/>
      <c r="FY35" s="171"/>
      <c r="FZ35" s="171"/>
      <c r="GA35" s="171"/>
      <c r="GB35" s="171"/>
      <c r="GC35" s="171"/>
      <c r="GD35" s="171"/>
      <c r="GE35" s="171"/>
      <c r="GF35" s="171"/>
      <c r="GG35" s="171"/>
      <c r="GH35" s="171"/>
      <c r="GI35" s="171"/>
      <c r="GJ35" s="171"/>
      <c r="GK35" s="171"/>
      <c r="GL35" s="171"/>
      <c r="GM35" s="171"/>
      <c r="GN35" s="171"/>
      <c r="GO35" s="171"/>
      <c r="GP35" s="171"/>
      <c r="GQ35" s="171"/>
      <c r="GR35" s="171"/>
      <c r="GS35" s="171"/>
      <c r="GT35" s="171"/>
      <c r="GU35" s="171"/>
      <c r="GV35" s="171"/>
      <c r="GW35" s="171"/>
      <c r="GX35" s="171"/>
      <c r="GY35" s="171"/>
      <c r="GZ35" s="171"/>
      <c r="HA35" s="171"/>
      <c r="HB35" s="171"/>
      <c r="HC35" s="171"/>
      <c r="HD35" s="171"/>
      <c r="HE35" s="171"/>
      <c r="HF35" s="171"/>
      <c r="HG35" s="171"/>
      <c r="HH35" s="171"/>
      <c r="HI35" s="171"/>
      <c r="HJ35" s="171"/>
      <c r="HK35" s="171"/>
      <c r="HL35" s="171"/>
      <c r="HM35" s="171"/>
      <c r="HN35" s="171"/>
      <c r="HO35" s="171"/>
      <c r="HP35" s="171"/>
      <c r="HQ35" s="171"/>
      <c r="HR35" s="171"/>
      <c r="HS35" s="171"/>
      <c r="HT35" s="171"/>
      <c r="HU35" s="171"/>
      <c r="HV35" s="171"/>
      <c r="HW35" s="171"/>
      <c r="HX35" s="171"/>
      <c r="HY35" s="171"/>
      <c r="HZ35" s="171"/>
      <c r="IA35" s="171"/>
      <c r="IB35" s="171"/>
      <c r="IC35" s="171"/>
      <c r="ID35" s="171"/>
      <c r="IE35" s="171"/>
      <c r="IF35" s="171"/>
      <c r="IG35" s="171"/>
      <c r="IH35" s="171"/>
      <c r="II35" s="171"/>
      <c r="IJ35" s="171"/>
      <c r="IK35" s="171"/>
      <c r="IL35" s="171"/>
      <c r="IM35" s="171"/>
      <c r="IN35" s="171"/>
      <c r="IO35" s="171"/>
      <c r="IP35" s="171"/>
      <c r="IQ35" s="171"/>
      <c r="IR35" s="171"/>
    </row>
    <row r="36" spans="1:252">
      <c r="A36"/>
      <c r="AL36"/>
      <c r="AM36"/>
      <c r="BS36" s="171"/>
      <c r="BT36" s="171"/>
      <c r="BU36" s="171"/>
      <c r="BV36" s="171"/>
      <c r="BW36" s="171"/>
      <c r="BX36" s="171"/>
      <c r="BY36" s="171"/>
      <c r="BZ36" s="171"/>
      <c r="CA36" s="171"/>
      <c r="CB36" s="171"/>
      <c r="CC36" s="171"/>
      <c r="CD36" s="171"/>
      <c r="CE36" s="171"/>
      <c r="CF36" s="171"/>
      <c r="CG36" s="171"/>
      <c r="CH36" s="171"/>
      <c r="CI36" s="171"/>
      <c r="CJ36" s="171"/>
      <c r="CK36" s="171"/>
      <c r="CL36" s="171"/>
      <c r="CM36" s="171"/>
      <c r="CN36" s="171"/>
      <c r="CO36" s="171"/>
      <c r="CP36" s="171"/>
      <c r="CQ36" s="171"/>
      <c r="CR36" s="171"/>
      <c r="CS36" s="171"/>
      <c r="CT36" s="171"/>
      <c r="CU36" s="171"/>
      <c r="CV36" s="171"/>
      <c r="CW36" s="171"/>
      <c r="CX36" s="171"/>
      <c r="CY36" s="171"/>
      <c r="CZ36" s="171"/>
      <c r="DA36" s="171"/>
      <c r="DB36" s="171"/>
      <c r="DC36" s="171"/>
      <c r="DD36" s="171"/>
      <c r="DE36" s="171"/>
      <c r="DF36" s="171"/>
      <c r="DG36" s="171"/>
      <c r="DH36" s="171"/>
      <c r="DI36" s="171"/>
      <c r="DJ36" s="171"/>
      <c r="DK36" s="171"/>
      <c r="DL36" s="171"/>
      <c r="DM36" s="171"/>
      <c r="DN36" s="171"/>
      <c r="DO36" s="171"/>
      <c r="DP36" s="171"/>
      <c r="DQ36" s="171"/>
      <c r="DR36" s="171"/>
      <c r="DS36" s="171"/>
      <c r="DT36" s="171"/>
      <c r="DU36" s="171"/>
      <c r="DV36" s="171"/>
      <c r="DW36" s="171"/>
      <c r="DX36" s="171"/>
      <c r="DY36" s="171"/>
      <c r="DZ36" s="171"/>
      <c r="EA36" s="171"/>
      <c r="EB36" s="171"/>
      <c r="EC36" s="171"/>
      <c r="ED36" s="171"/>
      <c r="EE36" s="171"/>
      <c r="EF36" s="171"/>
      <c r="EG36" s="171"/>
      <c r="EH36" s="171"/>
      <c r="EI36" s="171"/>
      <c r="EJ36" s="171"/>
      <c r="EK36" s="171"/>
      <c r="EL36" s="171"/>
      <c r="EM36" s="171"/>
      <c r="EN36" s="171"/>
      <c r="EO36" s="171"/>
      <c r="EP36" s="171"/>
      <c r="EQ36" s="171"/>
      <c r="ER36" s="171"/>
      <c r="ES36" s="171"/>
      <c r="ET36" s="171"/>
      <c r="EU36" s="171"/>
      <c r="EV36" s="171"/>
      <c r="EW36" s="171"/>
      <c r="EX36" s="171"/>
      <c r="EY36" s="171"/>
      <c r="EZ36" s="171"/>
      <c r="FA36" s="171"/>
      <c r="FB36" s="171"/>
      <c r="FC36" s="171"/>
      <c r="FD36" s="171"/>
      <c r="FE36" s="171"/>
      <c r="FF36" s="171"/>
      <c r="FG36" s="171"/>
      <c r="FH36" s="171"/>
      <c r="FI36" s="171"/>
      <c r="FJ36" s="171"/>
      <c r="FK36" s="171"/>
      <c r="FL36" s="171"/>
      <c r="FM36" s="171"/>
      <c r="FN36" s="171"/>
      <c r="FO36" s="171"/>
      <c r="FP36" s="171"/>
      <c r="FQ36" s="171"/>
      <c r="FR36" s="171"/>
      <c r="FS36" s="171"/>
      <c r="FT36" s="171"/>
      <c r="FU36" s="171"/>
      <c r="FV36" s="171"/>
      <c r="FW36" s="171"/>
      <c r="FX36" s="171"/>
      <c r="FY36" s="171"/>
      <c r="FZ36" s="171"/>
      <c r="GA36" s="171"/>
      <c r="GB36" s="171"/>
      <c r="GC36" s="171"/>
      <c r="GD36" s="171"/>
      <c r="GE36" s="171"/>
      <c r="GF36" s="171"/>
      <c r="GG36" s="171"/>
      <c r="GH36" s="171"/>
      <c r="GI36" s="171"/>
      <c r="GJ36" s="171"/>
      <c r="GK36" s="171"/>
      <c r="GL36" s="171"/>
      <c r="GM36" s="171"/>
      <c r="GN36" s="171"/>
      <c r="GO36" s="171"/>
      <c r="GP36" s="171"/>
      <c r="GQ36" s="171"/>
      <c r="GR36" s="171"/>
      <c r="GS36" s="171"/>
      <c r="GT36" s="171"/>
      <c r="GU36" s="171"/>
      <c r="GV36" s="171"/>
      <c r="GW36" s="171"/>
      <c r="GX36" s="171"/>
      <c r="GY36" s="171"/>
      <c r="GZ36" s="171"/>
      <c r="HA36" s="171"/>
      <c r="HB36" s="171"/>
      <c r="HC36" s="171"/>
      <c r="HD36" s="171"/>
      <c r="HE36" s="171"/>
      <c r="HF36" s="171"/>
      <c r="HG36" s="171"/>
      <c r="HH36" s="171"/>
      <c r="HI36" s="171"/>
      <c r="HJ36" s="171"/>
      <c r="HK36" s="171"/>
      <c r="HL36" s="171"/>
      <c r="HM36" s="171"/>
      <c r="HN36" s="171"/>
      <c r="HO36" s="171"/>
      <c r="HP36" s="171"/>
      <c r="HQ36" s="171"/>
      <c r="HR36" s="171"/>
      <c r="HS36" s="171"/>
      <c r="HT36" s="171"/>
      <c r="HU36" s="171"/>
      <c r="HV36" s="171"/>
      <c r="HW36" s="171"/>
      <c r="HX36" s="171"/>
      <c r="HY36" s="171"/>
      <c r="HZ36" s="171"/>
      <c r="IA36" s="171"/>
      <c r="IB36" s="171"/>
      <c r="IC36" s="171"/>
      <c r="ID36" s="171"/>
      <c r="IE36" s="171"/>
      <c r="IF36" s="171"/>
      <c r="IG36" s="171"/>
      <c r="IH36" s="171"/>
      <c r="II36" s="171"/>
      <c r="IJ36" s="171"/>
      <c r="IK36" s="171"/>
      <c r="IL36" s="171"/>
      <c r="IM36" s="171"/>
      <c r="IN36" s="171"/>
      <c r="IO36" s="171"/>
      <c r="IP36" s="171"/>
      <c r="IQ36" s="171"/>
      <c r="IR36" s="171"/>
    </row>
    <row r="37" spans="1:252">
      <c r="A37"/>
      <c r="AL37"/>
      <c r="AM37"/>
      <c r="BS37" s="171"/>
      <c r="BT37" s="171"/>
      <c r="BU37" s="171"/>
      <c r="BV37" s="171"/>
      <c r="BW37" s="171"/>
      <c r="BX37" s="171"/>
      <c r="BY37" s="171"/>
      <c r="BZ37" s="171"/>
      <c r="CA37" s="171"/>
      <c r="CB37" s="171"/>
      <c r="CC37" s="171"/>
      <c r="CD37" s="171"/>
      <c r="CE37" s="171"/>
      <c r="CF37" s="171"/>
      <c r="CG37" s="171"/>
      <c r="CH37" s="171"/>
      <c r="CI37" s="171"/>
      <c r="CJ37" s="171"/>
      <c r="CK37" s="171"/>
      <c r="CL37" s="171"/>
      <c r="CM37" s="171"/>
      <c r="CN37" s="171"/>
      <c r="CO37" s="171"/>
      <c r="CP37" s="171"/>
      <c r="CQ37" s="171"/>
      <c r="CR37" s="171"/>
      <c r="CS37" s="171"/>
      <c r="CT37" s="171"/>
      <c r="CU37" s="171"/>
      <c r="CV37" s="171"/>
      <c r="CW37" s="171"/>
      <c r="CX37" s="171"/>
      <c r="CY37" s="171"/>
      <c r="CZ37" s="171"/>
      <c r="DA37" s="171"/>
      <c r="DB37" s="171"/>
      <c r="DC37" s="171"/>
      <c r="DD37" s="171"/>
      <c r="DE37" s="171"/>
      <c r="DF37" s="171"/>
      <c r="DG37" s="171"/>
      <c r="DH37" s="171"/>
      <c r="DI37" s="171"/>
      <c r="DJ37" s="171"/>
      <c r="DK37" s="171"/>
      <c r="DL37" s="171"/>
      <c r="DM37" s="171"/>
      <c r="DN37" s="171"/>
      <c r="DO37" s="171"/>
      <c r="DP37" s="171"/>
      <c r="DQ37" s="171"/>
      <c r="DR37" s="171"/>
      <c r="DS37" s="171"/>
      <c r="DT37" s="171"/>
      <c r="DU37" s="171"/>
      <c r="DV37" s="171"/>
      <c r="DW37" s="171"/>
      <c r="DX37" s="171"/>
      <c r="DY37" s="171"/>
      <c r="DZ37" s="171"/>
      <c r="EA37" s="171"/>
      <c r="EB37" s="171"/>
      <c r="EC37" s="171"/>
      <c r="ED37" s="171"/>
      <c r="EE37" s="171"/>
      <c r="EF37" s="171"/>
      <c r="EG37" s="171"/>
      <c r="EH37" s="171"/>
      <c r="EI37" s="171"/>
      <c r="EJ37" s="171"/>
      <c r="EK37" s="171"/>
      <c r="EL37" s="171"/>
      <c r="EM37" s="171"/>
      <c r="EN37" s="171"/>
      <c r="EO37" s="171"/>
      <c r="EP37" s="171"/>
      <c r="EQ37" s="171"/>
      <c r="ER37" s="171"/>
      <c r="ES37" s="171"/>
      <c r="ET37" s="171"/>
      <c r="EU37" s="171"/>
      <c r="EV37" s="171"/>
      <c r="EW37" s="171"/>
      <c r="EX37" s="171"/>
      <c r="EY37" s="171"/>
      <c r="EZ37" s="171"/>
      <c r="FA37" s="171"/>
      <c r="FB37" s="171"/>
      <c r="FC37" s="171"/>
      <c r="FD37" s="171"/>
      <c r="FE37" s="171"/>
      <c r="FF37" s="171"/>
      <c r="FG37" s="171"/>
      <c r="FH37" s="171"/>
      <c r="FI37" s="171"/>
      <c r="FJ37" s="171"/>
      <c r="FK37" s="171"/>
      <c r="FL37" s="171"/>
      <c r="FM37" s="171"/>
      <c r="FN37" s="171"/>
      <c r="FO37" s="171"/>
      <c r="FP37" s="171"/>
      <c r="FQ37" s="171"/>
      <c r="FR37" s="171"/>
      <c r="FS37" s="171"/>
      <c r="FT37" s="171"/>
      <c r="FU37" s="171"/>
      <c r="FV37" s="171"/>
      <c r="FW37" s="171"/>
      <c r="FX37" s="171"/>
      <c r="FY37" s="171"/>
      <c r="FZ37" s="171"/>
      <c r="GA37" s="171"/>
      <c r="GB37" s="171"/>
      <c r="GC37" s="171"/>
      <c r="GD37" s="171"/>
      <c r="GE37" s="171"/>
      <c r="GF37" s="171"/>
      <c r="GG37" s="171"/>
      <c r="GH37" s="171"/>
      <c r="GI37" s="171"/>
      <c r="GJ37" s="171"/>
      <c r="GK37" s="171"/>
      <c r="GL37" s="171"/>
      <c r="GM37" s="171"/>
      <c r="GN37" s="171"/>
      <c r="GO37" s="171"/>
      <c r="GP37" s="171"/>
      <c r="GQ37" s="171"/>
      <c r="GR37" s="171"/>
      <c r="GS37" s="171"/>
      <c r="GT37" s="171"/>
      <c r="GU37" s="171"/>
      <c r="GV37" s="171"/>
      <c r="GW37" s="171"/>
      <c r="GX37" s="171"/>
      <c r="GY37" s="171"/>
      <c r="GZ37" s="171"/>
      <c r="HA37" s="171"/>
      <c r="HB37" s="171"/>
      <c r="HC37" s="171"/>
      <c r="HD37" s="171"/>
      <c r="HE37" s="171"/>
      <c r="HF37" s="171"/>
      <c r="HG37" s="171"/>
      <c r="HH37" s="171"/>
      <c r="HI37" s="171"/>
      <c r="HJ37" s="171"/>
      <c r="HK37" s="171"/>
      <c r="HL37" s="171"/>
      <c r="HM37" s="171"/>
      <c r="HN37" s="171"/>
      <c r="HO37" s="171"/>
      <c r="HP37" s="171"/>
      <c r="HQ37" s="171"/>
      <c r="HR37" s="171"/>
      <c r="HS37" s="171"/>
      <c r="HT37" s="171"/>
      <c r="HU37" s="171"/>
      <c r="HV37" s="171"/>
      <c r="HW37" s="171"/>
      <c r="HX37" s="171"/>
      <c r="HY37" s="171"/>
      <c r="HZ37" s="171"/>
      <c r="IA37" s="171"/>
      <c r="IB37" s="171"/>
      <c r="IC37" s="171"/>
      <c r="ID37" s="171"/>
      <c r="IE37" s="171"/>
      <c r="IF37" s="171"/>
      <c r="IG37" s="171"/>
      <c r="IH37" s="171"/>
      <c r="II37" s="171"/>
      <c r="IJ37" s="171"/>
      <c r="IK37" s="171"/>
      <c r="IL37" s="171"/>
      <c r="IM37" s="171"/>
      <c r="IN37" s="171"/>
      <c r="IO37" s="171"/>
      <c r="IP37" s="171"/>
      <c r="IQ37" s="171"/>
      <c r="IR37" s="171"/>
    </row>
    <row r="38" spans="1:252">
      <c r="A38"/>
      <c r="AL38"/>
      <c r="AM38"/>
      <c r="BS38" s="171"/>
      <c r="BT38" s="171"/>
      <c r="BU38" s="171"/>
      <c r="BV38" s="171"/>
      <c r="BW38" s="171"/>
      <c r="BX38" s="171"/>
      <c r="BY38" s="171"/>
      <c r="BZ38" s="171"/>
      <c r="CA38" s="171"/>
      <c r="CB38" s="171"/>
      <c r="CC38" s="171"/>
      <c r="CD38" s="171"/>
      <c r="CE38" s="171"/>
      <c r="CF38" s="171"/>
      <c r="CG38" s="171"/>
      <c r="CH38" s="171"/>
      <c r="CI38" s="171"/>
      <c r="CJ38" s="171"/>
      <c r="CK38" s="171"/>
      <c r="CL38" s="171"/>
      <c r="CM38" s="171"/>
      <c r="CN38" s="171"/>
      <c r="CO38" s="171"/>
      <c r="CP38" s="171"/>
      <c r="CQ38" s="171"/>
      <c r="CR38" s="171"/>
      <c r="CS38" s="171"/>
      <c r="CT38" s="171"/>
      <c r="CU38" s="171"/>
      <c r="CV38" s="171"/>
      <c r="CW38" s="171"/>
      <c r="CX38" s="171"/>
      <c r="CY38" s="171"/>
      <c r="CZ38" s="171"/>
      <c r="DA38" s="171"/>
      <c r="DB38" s="171"/>
      <c r="DC38" s="171"/>
      <c r="DD38" s="171"/>
      <c r="DE38" s="171"/>
      <c r="DF38" s="171"/>
      <c r="DG38" s="171"/>
      <c r="DH38" s="171"/>
      <c r="DI38" s="171"/>
      <c r="DJ38" s="171"/>
      <c r="DK38" s="171"/>
      <c r="DL38" s="171"/>
      <c r="DM38" s="171"/>
      <c r="DN38" s="171"/>
      <c r="DO38" s="171"/>
      <c r="DP38" s="171"/>
      <c r="DQ38" s="171"/>
      <c r="DR38" s="171"/>
      <c r="DS38" s="171"/>
      <c r="DT38" s="171"/>
      <c r="DU38" s="171"/>
      <c r="DV38" s="171"/>
      <c r="DW38" s="171"/>
      <c r="DX38" s="171"/>
      <c r="DY38" s="171"/>
      <c r="DZ38" s="171"/>
      <c r="EA38" s="171"/>
      <c r="EB38" s="171"/>
      <c r="EC38" s="171"/>
      <c r="ED38" s="171"/>
      <c r="EE38" s="171"/>
      <c r="EF38" s="171"/>
      <c r="EG38" s="171"/>
      <c r="EH38" s="171"/>
      <c r="EI38" s="171"/>
      <c r="EJ38" s="171"/>
      <c r="EK38" s="171"/>
      <c r="EL38" s="171"/>
      <c r="EM38" s="171"/>
      <c r="EN38" s="171"/>
      <c r="EO38" s="171"/>
      <c r="EP38" s="171"/>
      <c r="EQ38" s="171"/>
      <c r="ER38" s="171"/>
      <c r="ES38" s="171"/>
      <c r="ET38" s="171"/>
      <c r="EU38" s="171"/>
      <c r="EV38" s="171"/>
      <c r="EW38" s="171"/>
      <c r="EX38" s="171"/>
      <c r="EY38" s="171"/>
      <c r="EZ38" s="171"/>
      <c r="FA38" s="171"/>
      <c r="FB38" s="171"/>
      <c r="FC38" s="171"/>
      <c r="FD38" s="171"/>
      <c r="FE38" s="171"/>
      <c r="FF38" s="171"/>
      <c r="FG38" s="171"/>
      <c r="FH38" s="171"/>
      <c r="FI38" s="171"/>
      <c r="FJ38" s="171"/>
      <c r="FK38" s="171"/>
      <c r="FL38" s="171"/>
      <c r="FM38" s="171"/>
      <c r="FN38" s="171"/>
      <c r="FO38" s="171"/>
      <c r="FP38" s="171"/>
      <c r="FQ38" s="171"/>
      <c r="FR38" s="171"/>
      <c r="FS38" s="171"/>
      <c r="FT38" s="171"/>
      <c r="FU38" s="171"/>
      <c r="FV38" s="171"/>
      <c r="FW38" s="171"/>
      <c r="FX38" s="171"/>
      <c r="FY38" s="171"/>
      <c r="FZ38" s="171"/>
      <c r="GA38" s="171"/>
      <c r="GB38" s="171"/>
      <c r="GC38" s="171"/>
      <c r="GD38" s="171"/>
      <c r="GE38" s="171"/>
      <c r="GF38" s="171"/>
      <c r="GG38" s="171"/>
      <c r="GH38" s="171"/>
      <c r="GI38" s="171"/>
      <c r="GJ38" s="171"/>
      <c r="GK38" s="171"/>
      <c r="GL38" s="171"/>
      <c r="GM38" s="171"/>
      <c r="GN38" s="171"/>
      <c r="GO38" s="171"/>
      <c r="GP38" s="171"/>
      <c r="GQ38" s="171"/>
      <c r="GR38" s="171"/>
      <c r="GS38" s="171"/>
      <c r="GT38" s="171"/>
      <c r="GU38" s="171"/>
      <c r="GV38" s="171"/>
      <c r="GW38" s="171"/>
      <c r="GX38" s="171"/>
      <c r="GY38" s="171"/>
      <c r="GZ38" s="171"/>
      <c r="HA38" s="171"/>
      <c r="HB38" s="171"/>
      <c r="HC38" s="171"/>
      <c r="HD38" s="171"/>
      <c r="HE38" s="171"/>
      <c r="HF38" s="171"/>
      <c r="HG38" s="171"/>
      <c r="HH38" s="171"/>
      <c r="HI38" s="171"/>
      <c r="HJ38" s="171"/>
      <c r="HK38" s="171"/>
      <c r="HL38" s="171"/>
      <c r="HM38" s="171"/>
      <c r="HN38" s="171"/>
      <c r="HO38" s="171"/>
      <c r="HP38" s="171"/>
      <c r="HQ38" s="171"/>
      <c r="HR38" s="171"/>
      <c r="HS38" s="171"/>
      <c r="HT38" s="171"/>
      <c r="HU38" s="171"/>
      <c r="HV38" s="171"/>
      <c r="HW38" s="171"/>
      <c r="HX38" s="171"/>
      <c r="HY38" s="171"/>
      <c r="HZ38" s="171"/>
      <c r="IA38" s="171"/>
      <c r="IB38" s="171"/>
      <c r="IC38" s="171"/>
      <c r="ID38" s="171"/>
      <c r="IE38" s="171"/>
      <c r="IF38" s="171"/>
      <c r="IG38" s="171"/>
      <c r="IH38" s="171"/>
      <c r="II38" s="171"/>
      <c r="IJ38" s="171"/>
      <c r="IK38" s="171"/>
      <c r="IL38" s="171"/>
      <c r="IM38" s="171"/>
      <c r="IN38" s="171"/>
      <c r="IO38" s="171"/>
      <c r="IP38" s="171"/>
      <c r="IQ38" s="171"/>
      <c r="IR38" s="171"/>
    </row>
    <row r="39" spans="1:252">
      <c r="A39"/>
    </row>
    <row r="40" spans="1:252">
      <c r="A40"/>
    </row>
    <row r="41" spans="1:252">
      <c r="A41"/>
    </row>
    <row r="42" spans="1:252">
      <c r="A42"/>
    </row>
    <row r="43" spans="1:252">
      <c r="A43"/>
    </row>
    <row r="44" spans="1:252">
      <c r="A44"/>
    </row>
    <row r="45" spans="1:252">
      <c r="A45"/>
    </row>
    <row r="46" spans="1:252">
      <c r="A46"/>
    </row>
    <row r="47" spans="1:252">
      <c r="A47"/>
    </row>
    <row r="48" spans="1:252">
      <c r="A48"/>
    </row>
    <row r="49" spans="1:1">
      <c r="A49"/>
    </row>
    <row r="50" spans="1:1">
      <c r="A50"/>
    </row>
    <row r="51" spans="1:1">
      <c r="A51"/>
    </row>
    <row r="52" spans="1:1">
      <c r="A52"/>
    </row>
    <row r="53" spans="1:1">
      <c r="A53"/>
    </row>
    <row r="54" spans="1:1">
      <c r="A54"/>
    </row>
    <row r="55" spans="1:1">
      <c r="A55"/>
    </row>
    <row r="56" spans="1:1">
      <c r="A56"/>
    </row>
    <row r="57" spans="1:1">
      <c r="A57"/>
    </row>
    <row r="58" spans="1:1">
      <c r="A58"/>
    </row>
    <row r="59" spans="1:1">
      <c r="A59"/>
    </row>
    <row r="60" spans="1:1">
      <c r="A60"/>
    </row>
    <row r="61" spans="1:1">
      <c r="A61"/>
    </row>
  </sheetData>
  <mergeCells count="64">
    <mergeCell ref="CQ2:CS2"/>
    <mergeCell ref="CQ3:CS3"/>
    <mergeCell ref="H2:J2"/>
    <mergeCell ref="K2:M2"/>
    <mergeCell ref="N2:P2"/>
    <mergeCell ref="AR2:AT2"/>
    <mergeCell ref="Q2:S2"/>
    <mergeCell ref="T2:V2"/>
    <mergeCell ref="W2:Y2"/>
    <mergeCell ref="Z2:AB2"/>
    <mergeCell ref="AC2:AE2"/>
    <mergeCell ref="AL2:AN2"/>
    <mergeCell ref="AO2:AQ2"/>
    <mergeCell ref="AI2:AK2"/>
    <mergeCell ref="AI3:AK3"/>
    <mergeCell ref="AL3:AN3"/>
    <mergeCell ref="B3:D3"/>
    <mergeCell ref="E3:G3"/>
    <mergeCell ref="H3:J3"/>
    <mergeCell ref="K3:M3"/>
    <mergeCell ref="N3:P3"/>
    <mergeCell ref="B2:D2"/>
    <mergeCell ref="E2:G2"/>
    <mergeCell ref="AX3:AZ3"/>
    <mergeCell ref="BA3:BC3"/>
    <mergeCell ref="BM3:BO3"/>
    <mergeCell ref="Q3:S3"/>
    <mergeCell ref="T3:V3"/>
    <mergeCell ref="W3:Y3"/>
    <mergeCell ref="Z3:AB3"/>
    <mergeCell ref="AC3:AE3"/>
    <mergeCell ref="AF3:AH3"/>
    <mergeCell ref="BD2:BF2"/>
    <mergeCell ref="BG2:BI2"/>
    <mergeCell ref="BJ2:BL2"/>
    <mergeCell ref="BM2:BO2"/>
    <mergeCell ref="AF2:AH2"/>
    <mergeCell ref="AO3:AQ3"/>
    <mergeCell ref="AR3:AT3"/>
    <mergeCell ref="AU3:AW3"/>
    <mergeCell ref="AU2:AW2"/>
    <mergeCell ref="BV2:BX2"/>
    <mergeCell ref="BV3:BX3"/>
    <mergeCell ref="BS2:BU2"/>
    <mergeCell ref="BS3:BU3"/>
    <mergeCell ref="BD3:BF3"/>
    <mergeCell ref="BG3:BI3"/>
    <mergeCell ref="BJ3:BL3"/>
    <mergeCell ref="AX2:AZ2"/>
    <mergeCell ref="BA2:BC2"/>
    <mergeCell ref="BP3:BR3"/>
    <mergeCell ref="BP2:BR2"/>
    <mergeCell ref="CN2:CP2"/>
    <mergeCell ref="CN3:CP3"/>
    <mergeCell ref="BY2:CA2"/>
    <mergeCell ref="BY3:CA3"/>
    <mergeCell ref="CH2:CJ2"/>
    <mergeCell ref="CH3:CJ3"/>
    <mergeCell ref="CE2:CG2"/>
    <mergeCell ref="CE3:CG3"/>
    <mergeCell ref="CB2:CD2"/>
    <mergeCell ref="CB3:CD3"/>
    <mergeCell ref="CK2:CM2"/>
    <mergeCell ref="CK3:CM3"/>
  </mergeCells>
  <hyperlinks>
    <hyperlink ref="A1" location="Index!A1" display="Index" xr:uid="{00000000-0004-0000-1B00-000000000000}"/>
  </hyperlinks>
  <pageMargins left="0.511811024" right="0.511811024" top="0.78740157499999996" bottom="0.78740157499999996" header="0.31496062000000002" footer="0.31496062000000002"/>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000050"/>
  </sheetPr>
  <dimension ref="A1:AY20"/>
  <sheetViews>
    <sheetView zoomScaleNormal="100" workbookViewId="0">
      <pane xSplit="1" topLeftCell="AE1" activePane="topRight" state="frozen"/>
      <selection pane="topRight" activeCell="AF32" sqref="AF32"/>
    </sheetView>
  </sheetViews>
  <sheetFormatPr defaultColWidth="9.140625" defaultRowHeight="15"/>
  <cols>
    <col min="1" max="1" width="60.5703125" style="38" customWidth="1"/>
    <col min="2" max="24" width="13.28515625" style="38" customWidth="1"/>
    <col min="25" max="26" width="13.5703125" style="38" customWidth="1"/>
    <col min="27" max="28" width="13.28515625" style="38" customWidth="1"/>
    <col min="29" max="30" width="13.28515625" style="171" customWidth="1"/>
    <col min="31" max="32" width="13.28515625" style="38" customWidth="1"/>
    <col min="33" max="33" width="13.28515625" style="171" customWidth="1"/>
    <col min="34" max="51" width="10.5703125" style="38" customWidth="1"/>
    <col min="52" max="16384" width="9.140625" style="38"/>
  </cols>
  <sheetData>
    <row r="1" spans="1:51" s="4" customFormat="1" ht="57" customHeight="1">
      <c r="A1" s="145" t="s">
        <v>379</v>
      </c>
      <c r="B1" s="145"/>
      <c r="C1" s="135"/>
      <c r="D1" s="135"/>
      <c r="E1" s="135"/>
      <c r="F1" s="135"/>
      <c r="G1" s="135"/>
      <c r="H1" s="135"/>
      <c r="I1" s="135"/>
      <c r="J1" s="135"/>
      <c r="K1" s="135"/>
      <c r="L1" s="135"/>
      <c r="M1" s="135"/>
      <c r="N1" s="135"/>
      <c r="O1" s="135"/>
      <c r="P1" s="135"/>
      <c r="Q1" s="135"/>
      <c r="R1" s="135"/>
      <c r="S1" s="135"/>
      <c r="T1" s="135"/>
      <c r="U1" s="135"/>
      <c r="V1" s="135"/>
      <c r="W1" s="135"/>
      <c r="X1" s="135"/>
      <c r="Y1" s="135"/>
      <c r="Z1" s="135"/>
      <c r="AA1" s="135"/>
      <c r="AB1" s="135"/>
      <c r="AC1" s="172"/>
      <c r="AD1" s="172"/>
      <c r="AE1" s="135"/>
      <c r="AF1" s="135"/>
      <c r="AG1" s="172"/>
      <c r="AH1" s="135"/>
      <c r="AI1" s="135"/>
      <c r="AJ1" s="135"/>
      <c r="AK1" s="135"/>
      <c r="AL1" s="135"/>
      <c r="AM1" s="135"/>
      <c r="AN1" s="135"/>
      <c r="AO1" s="135"/>
      <c r="AP1" s="135"/>
      <c r="AQ1" s="135"/>
      <c r="AR1" s="135"/>
      <c r="AS1" s="135"/>
      <c r="AT1" s="135"/>
      <c r="AU1" s="135"/>
      <c r="AV1" s="135"/>
      <c r="AW1" s="135"/>
      <c r="AX1" s="135"/>
      <c r="AY1" s="135"/>
    </row>
    <row r="2" spans="1:51" customFormat="1" ht="17.100000000000001" customHeight="1">
      <c r="A2" s="144" t="s">
        <v>768</v>
      </c>
      <c r="B2" s="184" t="s">
        <v>759</v>
      </c>
      <c r="C2" s="184" t="s">
        <v>758</v>
      </c>
      <c r="D2" s="184" t="s">
        <v>757</v>
      </c>
      <c r="E2" s="184" t="s">
        <v>756</v>
      </c>
      <c r="F2" s="184" t="s">
        <v>755</v>
      </c>
      <c r="G2" s="184" t="s">
        <v>754</v>
      </c>
      <c r="H2" s="184" t="s">
        <v>753</v>
      </c>
      <c r="I2" s="184" t="s">
        <v>752</v>
      </c>
      <c r="J2" s="184" t="s">
        <v>751</v>
      </c>
      <c r="K2" s="184" t="s">
        <v>750</v>
      </c>
      <c r="L2" s="184" t="s">
        <v>749</v>
      </c>
      <c r="M2" s="184" t="s">
        <v>748</v>
      </c>
      <c r="N2" s="184" t="s">
        <v>747</v>
      </c>
      <c r="O2" s="184" t="s">
        <v>746</v>
      </c>
      <c r="P2" s="184" t="s">
        <v>745</v>
      </c>
      <c r="Q2" s="184" t="s">
        <v>744</v>
      </c>
      <c r="R2" s="184" t="s">
        <v>743</v>
      </c>
      <c r="S2" s="184" t="s">
        <v>742</v>
      </c>
      <c r="T2" s="184" t="s">
        <v>741</v>
      </c>
      <c r="U2" s="184" t="s">
        <v>740</v>
      </c>
      <c r="V2" s="184" t="s">
        <v>739</v>
      </c>
      <c r="W2" s="184" t="s">
        <v>628</v>
      </c>
      <c r="X2" s="184" t="s">
        <v>919</v>
      </c>
      <c r="Y2" s="184" t="s">
        <v>1074</v>
      </c>
      <c r="Z2" s="184" t="s">
        <v>1087</v>
      </c>
      <c r="AA2" s="184" t="s">
        <v>1145</v>
      </c>
      <c r="AB2" s="184" t="s">
        <v>1153</v>
      </c>
      <c r="AC2" s="184" t="s">
        <v>1167</v>
      </c>
      <c r="AD2" s="184" t="s">
        <v>1177</v>
      </c>
      <c r="AE2" s="184" t="s">
        <v>1179</v>
      </c>
      <c r="AF2" s="184" t="s">
        <v>1211</v>
      </c>
      <c r="AG2" s="184" t="s">
        <v>1220</v>
      </c>
    </row>
    <row r="3" spans="1:51" s="1" customFormat="1" ht="17.25">
      <c r="A3" s="55" t="s">
        <v>566</v>
      </c>
      <c r="B3" s="323">
        <v>1.0999999999999999E-2</v>
      </c>
      <c r="C3" s="323">
        <v>1.0999999999999999E-2</v>
      </c>
      <c r="D3" s="323">
        <v>1.2E-2</v>
      </c>
      <c r="E3" s="323">
        <v>1.7999999999999999E-2</v>
      </c>
      <c r="F3" s="323">
        <v>1.2999999999999999E-2</v>
      </c>
      <c r="G3" s="323">
        <v>1.4E-2</v>
      </c>
      <c r="H3" s="323">
        <v>1.4999999999999999E-2</v>
      </c>
      <c r="I3" s="323">
        <v>1.6E-2</v>
      </c>
      <c r="J3" s="323">
        <v>1.6E-2</v>
      </c>
      <c r="K3" s="323">
        <v>1.6E-2</v>
      </c>
      <c r="L3" s="323">
        <v>1.4999999999999999E-2</v>
      </c>
      <c r="M3" s="323">
        <v>1.7999999999999999E-2</v>
      </c>
      <c r="N3" s="323">
        <v>1.2E-2</v>
      </c>
      <c r="O3" s="323">
        <v>6.0000000000000001E-3</v>
      </c>
      <c r="P3" s="323">
        <v>5.0000000000000001E-3</v>
      </c>
      <c r="Q3" s="323">
        <v>1.4E-2</v>
      </c>
      <c r="R3" s="323">
        <v>1.2E-2</v>
      </c>
      <c r="S3" s="323">
        <v>1.2E-2</v>
      </c>
      <c r="T3" s="323">
        <v>7.0000000000000001E-3</v>
      </c>
      <c r="U3" s="323">
        <v>0.01</v>
      </c>
      <c r="V3" s="323">
        <v>6.0000000000000001E-3</v>
      </c>
      <c r="W3" s="323">
        <v>8.9999999999999993E-3</v>
      </c>
      <c r="X3" s="323">
        <v>5.0000000000000001E-3</v>
      </c>
      <c r="Y3" s="323">
        <v>8.9999999999999993E-3</v>
      </c>
      <c r="Z3" s="323">
        <v>8.0000000000000002E-3</v>
      </c>
      <c r="AA3" s="323">
        <v>8.0000000000000002E-3</v>
      </c>
      <c r="AB3" s="323">
        <v>4.0000000000000001E-3</v>
      </c>
      <c r="AC3" s="323">
        <v>0.01</v>
      </c>
      <c r="AD3" s="323">
        <v>6.0000000000000001E-3</v>
      </c>
      <c r="AE3" s="323">
        <v>7.0000000000000001E-3</v>
      </c>
      <c r="AF3" s="323">
        <v>6.0000000000000001E-3</v>
      </c>
      <c r="AG3" s="323">
        <v>8.0000000000000002E-3</v>
      </c>
      <c r="AH3" s="57"/>
      <c r="AI3" s="57"/>
      <c r="AJ3" s="57"/>
      <c r="AK3" s="57"/>
      <c r="AL3" s="57"/>
      <c r="AM3" s="57"/>
      <c r="AN3" s="57"/>
      <c r="AO3" s="57"/>
      <c r="AP3" s="57"/>
      <c r="AQ3" s="57"/>
      <c r="AR3" s="57"/>
      <c r="AS3" s="57"/>
      <c r="AT3" s="57"/>
      <c r="AU3" s="57"/>
      <c r="AV3" s="57"/>
      <c r="AW3" s="57"/>
      <c r="AX3" s="57"/>
      <c r="AY3" s="57"/>
    </row>
    <row r="4" spans="1:51" ht="17.25">
      <c r="A4" s="55" t="s">
        <v>567</v>
      </c>
      <c r="B4" s="323">
        <v>0.113</v>
      </c>
      <c r="C4" s="323">
        <v>0.113</v>
      </c>
      <c r="D4" s="323">
        <v>0.13200000000000001</v>
      </c>
      <c r="E4" s="323">
        <v>0.188</v>
      </c>
      <c r="F4" s="323">
        <v>0.13700000000000001</v>
      </c>
      <c r="G4" s="323">
        <v>0.14699999999999999</v>
      </c>
      <c r="H4" s="323">
        <v>0.16300000000000001</v>
      </c>
      <c r="I4" s="323">
        <v>0.16500000000000001</v>
      </c>
      <c r="J4" s="323">
        <v>0.17499999999999999</v>
      </c>
      <c r="K4" s="323">
        <v>0.16400000000000001</v>
      </c>
      <c r="L4" s="323">
        <v>0.153</v>
      </c>
      <c r="M4" s="323">
        <v>0.184</v>
      </c>
      <c r="N4" s="323">
        <v>0.13</v>
      </c>
      <c r="O4" s="323">
        <v>5.8999999999999997E-2</v>
      </c>
      <c r="P4" s="323">
        <v>5.7000000000000002E-2</v>
      </c>
      <c r="Q4" s="323">
        <v>0.158</v>
      </c>
      <c r="R4" s="323">
        <v>0.13200000000000001</v>
      </c>
      <c r="S4" s="323">
        <v>0.13100000000000001</v>
      </c>
      <c r="T4" s="323">
        <v>7.9000000000000001E-2</v>
      </c>
      <c r="U4" s="323">
        <v>0.11600000000000001</v>
      </c>
      <c r="V4" s="323">
        <v>7.2999999999999995E-2</v>
      </c>
      <c r="W4" s="323">
        <v>0.10100000000000001</v>
      </c>
      <c r="X4" s="323">
        <v>6.0999999999999999E-2</v>
      </c>
      <c r="Y4" s="323">
        <v>0.109</v>
      </c>
      <c r="Z4" s="323">
        <v>0.09</v>
      </c>
      <c r="AA4" s="323">
        <v>9.6000000000000002E-2</v>
      </c>
      <c r="AB4" s="323">
        <v>5.3999999999999999E-2</v>
      </c>
      <c r="AC4" s="323">
        <v>0.127</v>
      </c>
      <c r="AD4" s="323">
        <v>7.6999999999999999E-2</v>
      </c>
      <c r="AE4" s="323">
        <v>9.9000000000000005E-2</v>
      </c>
      <c r="AF4" s="323">
        <v>7.8E-2</v>
      </c>
      <c r="AG4" s="323">
        <v>0.11</v>
      </c>
      <c r="AH4" s="57"/>
      <c r="AI4" s="57"/>
      <c r="AJ4" s="57"/>
      <c r="AK4" s="57"/>
      <c r="AL4" s="57"/>
      <c r="AM4" s="57"/>
      <c r="AN4" s="57"/>
      <c r="AO4" s="57"/>
      <c r="AP4" s="57"/>
      <c r="AQ4" s="57"/>
      <c r="AR4" s="57"/>
      <c r="AS4" s="57"/>
      <c r="AT4" s="57"/>
      <c r="AU4" s="57"/>
      <c r="AV4" s="57"/>
      <c r="AW4" s="57"/>
      <c r="AX4" s="57"/>
      <c r="AY4" s="57"/>
    </row>
    <row r="5" spans="1:51" ht="17.25">
      <c r="A5" s="55" t="s">
        <v>568</v>
      </c>
      <c r="B5" s="323">
        <v>0.53500000000000003</v>
      </c>
      <c r="C5" s="323">
        <v>0.54300000000000004</v>
      </c>
      <c r="D5" s="323">
        <v>0.54700000000000004</v>
      </c>
      <c r="E5" s="323">
        <v>0.50600000000000001</v>
      </c>
      <c r="F5" s="323">
        <v>0.52500000000000002</v>
      </c>
      <c r="G5" s="323">
        <v>0.51800000000000002</v>
      </c>
      <c r="H5" s="323">
        <v>0.51800000000000002</v>
      </c>
      <c r="I5" s="323">
        <v>0.51500000000000001</v>
      </c>
      <c r="J5" s="323">
        <v>0.51500000000000001</v>
      </c>
      <c r="K5" s="323">
        <v>0.51400000000000001</v>
      </c>
      <c r="L5" s="323">
        <v>0.51100000000000001</v>
      </c>
      <c r="M5" s="323">
        <v>0.52100000000000002</v>
      </c>
      <c r="N5" s="323">
        <v>0.52600000000000002</v>
      </c>
      <c r="O5" s="323">
        <v>0.52600000000000002</v>
      </c>
      <c r="P5" s="323">
        <v>0.54300000000000004</v>
      </c>
      <c r="Q5" s="323">
        <v>0.53</v>
      </c>
      <c r="R5" s="323">
        <v>0.53500000000000003</v>
      </c>
      <c r="S5" s="323">
        <v>0.54</v>
      </c>
      <c r="T5" s="323">
        <v>0.54500000000000004</v>
      </c>
      <c r="U5" s="323">
        <v>0.58099999999999996</v>
      </c>
      <c r="V5" s="323">
        <v>0.59599999999999997</v>
      </c>
      <c r="W5" s="323">
        <v>0.63300000000000001</v>
      </c>
      <c r="X5" s="323">
        <v>0.64800000000000002</v>
      </c>
      <c r="Y5" s="323">
        <v>0.63500000000000001</v>
      </c>
      <c r="Z5" s="323">
        <v>0.629</v>
      </c>
      <c r="AA5" s="323">
        <v>0.6</v>
      </c>
      <c r="AB5" s="323">
        <v>0.58599999999999997</v>
      </c>
      <c r="AC5" s="323">
        <v>0.58399999999999996</v>
      </c>
      <c r="AD5" s="323">
        <v>0.57299999999999995</v>
      </c>
      <c r="AE5" s="323">
        <v>0.57199999999999995</v>
      </c>
      <c r="AF5" s="323">
        <v>0.57499999999999996</v>
      </c>
      <c r="AG5" s="323">
        <v>0.58399999999999996</v>
      </c>
      <c r="AH5" s="57"/>
      <c r="AI5" s="57"/>
      <c r="AJ5" s="57"/>
      <c r="AK5" s="57"/>
      <c r="AL5" s="57"/>
      <c r="AM5" s="57"/>
      <c r="AN5" s="57"/>
      <c r="AO5" s="57"/>
      <c r="AP5" s="57"/>
      <c r="AQ5" s="57"/>
      <c r="AR5" s="57"/>
      <c r="AS5" s="57"/>
      <c r="AT5" s="57"/>
      <c r="AU5" s="57"/>
      <c r="AV5" s="57"/>
      <c r="AW5" s="57"/>
      <c r="AX5" s="57"/>
      <c r="AY5" s="57"/>
    </row>
    <row r="6" spans="1:51">
      <c r="A6" s="55" t="s">
        <v>999</v>
      </c>
      <c r="B6" s="324">
        <v>4.9700000000000001E-2</v>
      </c>
      <c r="C6" s="324">
        <v>4.7199999999999999E-2</v>
      </c>
      <c r="D6" s="324">
        <v>4.2999999999999997E-2</v>
      </c>
      <c r="E6" s="324">
        <v>3.56E-2</v>
      </c>
      <c r="F6" s="324">
        <v>3.4299999999999997E-2</v>
      </c>
      <c r="G6" s="324">
        <v>3.3700000000000001E-2</v>
      </c>
      <c r="H6" s="324">
        <v>2.9100000000000001E-2</v>
      </c>
      <c r="I6" s="324">
        <v>2.5499999999999998E-2</v>
      </c>
      <c r="J6" s="324">
        <v>2.5600000000000001E-2</v>
      </c>
      <c r="K6" s="324">
        <v>2.1999999999999999E-2</v>
      </c>
      <c r="L6" s="324">
        <v>2.8400000000000002E-2</v>
      </c>
      <c r="M6" s="324">
        <v>3.3700000000000001E-2</v>
      </c>
      <c r="N6" s="324">
        <v>3.3700000000000001E-2</v>
      </c>
      <c r="O6" s="324">
        <v>3.5400000000000001E-2</v>
      </c>
      <c r="P6" s="324">
        <v>2.98E-2</v>
      </c>
      <c r="Q6" s="324">
        <v>2.3099999999999999E-2</v>
      </c>
      <c r="R6" s="324">
        <v>2.4199999999999999E-2</v>
      </c>
      <c r="S6" s="324">
        <v>2.23E-2</v>
      </c>
      <c r="T6" s="324">
        <v>2.2100000000000002E-2</v>
      </c>
      <c r="U6" s="324">
        <v>2.07E-2</v>
      </c>
      <c r="V6" s="324">
        <v>1.95E-2</v>
      </c>
      <c r="W6" s="324">
        <v>1.78E-2</v>
      </c>
      <c r="X6" s="324">
        <v>1.5800000000000002E-2</v>
      </c>
      <c r="Y6" s="323">
        <v>1.5800000000000002E-2</v>
      </c>
      <c r="Z6" s="323">
        <v>1.7299999999999999E-2</v>
      </c>
      <c r="AA6" s="324">
        <v>1.9800000000000002E-2</v>
      </c>
      <c r="AB6" s="324">
        <v>1.9900000000000001E-2</v>
      </c>
      <c r="AC6" s="324">
        <v>1.95E-2</v>
      </c>
      <c r="AD6" s="323">
        <v>2.3900000000000001E-2</v>
      </c>
      <c r="AE6" s="323">
        <v>2.3099999999999999E-2</v>
      </c>
      <c r="AF6" s="323">
        <v>2.0799999999999999E-2</v>
      </c>
      <c r="AG6" s="323">
        <v>1.7299999999999999E-2</v>
      </c>
      <c r="AH6" s="57"/>
      <c r="AI6" s="57"/>
      <c r="AJ6" s="57"/>
      <c r="AK6" s="57"/>
      <c r="AL6" s="57"/>
      <c r="AM6" s="57"/>
      <c r="AN6" s="57"/>
      <c r="AO6" s="57"/>
      <c r="AP6" s="57"/>
      <c r="AQ6" s="57"/>
      <c r="AR6" s="57"/>
      <c r="AS6" s="57"/>
      <c r="AT6" s="57"/>
      <c r="AU6" s="57"/>
      <c r="AV6" s="57"/>
      <c r="AW6" s="57"/>
      <c r="AX6" s="57"/>
      <c r="AY6" s="57"/>
    </row>
    <row r="7" spans="1:51" s="4" customFormat="1" ht="17.25">
      <c r="A7" s="59" t="s">
        <v>998</v>
      </c>
      <c r="B7" s="323">
        <v>1.7909999999999999</v>
      </c>
      <c r="C7" s="323">
        <v>1.857</v>
      </c>
      <c r="D7" s="323">
        <v>2.0590000000000002</v>
      </c>
      <c r="E7" s="323">
        <v>2.4860000000000002</v>
      </c>
      <c r="F7" s="323">
        <v>2.56</v>
      </c>
      <c r="G7" s="323">
        <v>2.4569999999999999</v>
      </c>
      <c r="H7" s="323">
        <v>2.589</v>
      </c>
      <c r="I7" s="323">
        <v>3.008</v>
      </c>
      <c r="J7" s="323">
        <v>2.9409999999999998</v>
      </c>
      <c r="K7" s="323">
        <v>3.4460000000000002</v>
      </c>
      <c r="L7" s="323">
        <v>2.7639999999999998</v>
      </c>
      <c r="M7" s="323">
        <v>2.2669999999999999</v>
      </c>
      <c r="N7" s="323">
        <v>2.3039999999999998</v>
      </c>
      <c r="O7" s="323">
        <v>2.343</v>
      </c>
      <c r="P7" s="323">
        <v>2.6040000000000001</v>
      </c>
      <c r="Q7" s="323">
        <v>3.177</v>
      </c>
      <c r="R7" s="323">
        <v>3.0310000000000001</v>
      </c>
      <c r="S7" s="323">
        <v>3.278</v>
      </c>
      <c r="T7" s="323">
        <v>3.153</v>
      </c>
      <c r="U7" s="323">
        <v>3.097</v>
      </c>
      <c r="V7" s="323">
        <v>3.153</v>
      </c>
      <c r="W7" s="323">
        <v>3.1970000000000001</v>
      </c>
      <c r="X7" s="323">
        <v>3.2490000000000001</v>
      </c>
      <c r="Y7" s="323">
        <v>3.1360000000000001</v>
      </c>
      <c r="Z7" s="323">
        <v>2.8570000000000002</v>
      </c>
      <c r="AA7" s="323">
        <v>2.573</v>
      </c>
      <c r="AB7" s="323">
        <v>2.5339999999999998</v>
      </c>
      <c r="AC7" s="323">
        <v>2.456</v>
      </c>
      <c r="AD7" s="323">
        <v>2.093</v>
      </c>
      <c r="AE7" s="323">
        <v>2.0590000000000002</v>
      </c>
      <c r="AF7" s="323">
        <v>2.153</v>
      </c>
      <c r="AG7" s="323">
        <v>2.4260000000000002</v>
      </c>
      <c r="AH7" s="57"/>
      <c r="AI7" s="57"/>
      <c r="AJ7" s="57"/>
      <c r="AK7" s="57"/>
      <c r="AL7" s="57"/>
      <c r="AM7" s="57"/>
      <c r="AN7" s="57"/>
      <c r="AO7" s="57"/>
      <c r="AP7" s="57"/>
      <c r="AQ7" s="57"/>
      <c r="AR7" s="57"/>
      <c r="AS7" s="57"/>
      <c r="AT7" s="57"/>
      <c r="AU7" s="57"/>
      <c r="AV7" s="57"/>
      <c r="AW7" s="57"/>
      <c r="AX7" s="57"/>
      <c r="AY7" s="57"/>
    </row>
    <row r="8" spans="1:51">
      <c r="A8" s="55" t="s">
        <v>814</v>
      </c>
      <c r="B8" s="323">
        <v>8.8999999999999996E-2</v>
      </c>
      <c r="C8" s="323">
        <v>8.7999999999999995E-2</v>
      </c>
      <c r="D8" s="323">
        <v>8.8999999999999996E-2</v>
      </c>
      <c r="E8" s="323">
        <v>8.8999999999999996E-2</v>
      </c>
      <c r="F8" s="323">
        <v>8.6999999999999994E-2</v>
      </c>
      <c r="G8" s="323">
        <v>8.3000000000000004E-2</v>
      </c>
      <c r="H8" s="323">
        <v>7.4999999999999997E-2</v>
      </c>
      <c r="I8" s="323">
        <v>7.6999999999999999E-2</v>
      </c>
      <c r="J8" s="323">
        <v>7.4999999999999997E-2</v>
      </c>
      <c r="K8" s="323">
        <v>7.5999999999999998E-2</v>
      </c>
      <c r="L8" s="323">
        <v>7.9000000000000001E-2</v>
      </c>
      <c r="M8" s="323">
        <v>7.5999999999999998E-2</v>
      </c>
      <c r="N8" s="323">
        <v>7.8E-2</v>
      </c>
      <c r="O8" s="323">
        <v>8.3000000000000004E-2</v>
      </c>
      <c r="P8" s="323">
        <v>7.8E-2</v>
      </c>
      <c r="Q8" s="323">
        <v>7.2999999999999995E-2</v>
      </c>
      <c r="R8" s="323">
        <v>7.2999999999999995E-2</v>
      </c>
      <c r="S8" s="323">
        <v>7.2999999999999995E-2</v>
      </c>
      <c r="T8" s="323">
        <v>7.0000000000000007E-2</v>
      </c>
      <c r="U8" s="323">
        <v>6.4000000000000001E-2</v>
      </c>
      <c r="V8" s="323">
        <v>6.2E-2</v>
      </c>
      <c r="W8" s="323">
        <v>5.7000000000000002E-2</v>
      </c>
      <c r="X8" s="323">
        <v>5.0999999999999997E-2</v>
      </c>
      <c r="Y8" s="323">
        <v>0.05</v>
      </c>
      <c r="Z8" s="323">
        <v>0.05</v>
      </c>
      <c r="AA8" s="323">
        <v>5.0999999999999997E-2</v>
      </c>
      <c r="AB8" s="323">
        <v>0.05</v>
      </c>
      <c r="AC8" s="323">
        <v>4.8000000000000001E-2</v>
      </c>
      <c r="AD8" s="323">
        <v>0.05</v>
      </c>
      <c r="AE8" s="323">
        <v>4.8000000000000001E-2</v>
      </c>
      <c r="AF8" s="323">
        <v>4.4999999999999998E-2</v>
      </c>
      <c r="AG8" s="323">
        <v>4.2000000000000003E-2</v>
      </c>
      <c r="AH8" s="60"/>
      <c r="AI8" s="60"/>
      <c r="AJ8" s="60"/>
      <c r="AK8" s="60"/>
      <c r="AL8" s="60"/>
      <c r="AM8" s="60"/>
      <c r="AN8" s="60"/>
      <c r="AO8" s="60"/>
      <c r="AP8" s="60"/>
      <c r="AQ8" s="60"/>
      <c r="AR8" s="60"/>
      <c r="AS8" s="60"/>
      <c r="AT8" s="60"/>
      <c r="AU8" s="60"/>
      <c r="AV8" s="60"/>
      <c r="AW8" s="60"/>
      <c r="AX8" s="60"/>
      <c r="AY8" s="60"/>
    </row>
    <row r="9" spans="1:51" s="1" customFormat="1">
      <c r="A9" s="55" t="s">
        <v>569</v>
      </c>
      <c r="B9" s="323">
        <v>0.158</v>
      </c>
      <c r="C9" s="323">
        <v>0.157</v>
      </c>
      <c r="D9" s="323">
        <v>0.16500000000000001</v>
      </c>
      <c r="E9" s="323">
        <v>0.17</v>
      </c>
      <c r="F9" s="323">
        <v>0.156</v>
      </c>
      <c r="G9" s="323">
        <v>0.15</v>
      </c>
      <c r="H9" s="323">
        <v>0.159</v>
      </c>
      <c r="I9" s="323">
        <v>0.152</v>
      </c>
      <c r="J9" s="323">
        <v>0.156</v>
      </c>
      <c r="K9" s="323">
        <v>0.158</v>
      </c>
      <c r="L9" s="323">
        <v>0.16200000000000001</v>
      </c>
      <c r="M9" s="323">
        <v>0.151</v>
      </c>
      <c r="N9" s="323">
        <v>0.151</v>
      </c>
      <c r="O9" s="323">
        <v>0.16</v>
      </c>
      <c r="P9" s="323">
        <v>0.16200000000000001</v>
      </c>
      <c r="Q9" s="323">
        <v>0.158</v>
      </c>
      <c r="R9" s="323">
        <v>0.14799999999999999</v>
      </c>
      <c r="S9" s="323">
        <v>0.14799999999999999</v>
      </c>
      <c r="T9" s="323">
        <v>0.14499999999999999</v>
      </c>
      <c r="U9" s="323">
        <v>0.184</v>
      </c>
      <c r="V9" s="323">
        <v>0.17599999999999999</v>
      </c>
      <c r="W9" s="323">
        <v>0.16800000000000001</v>
      </c>
      <c r="X9" s="323">
        <v>0.16700000000000001</v>
      </c>
      <c r="Y9" s="323">
        <v>0.17599999999999999</v>
      </c>
      <c r="Z9" s="323">
        <v>0.17100000000000001</v>
      </c>
      <c r="AA9" s="323">
        <v>0.161</v>
      </c>
      <c r="AB9" s="323">
        <v>0.161</v>
      </c>
      <c r="AC9" s="323">
        <v>0.1676</v>
      </c>
      <c r="AD9" s="323">
        <v>0.17599999999999999</v>
      </c>
      <c r="AE9" s="323">
        <v>0.185</v>
      </c>
      <c r="AF9" s="323">
        <v>0.17899999999999999</v>
      </c>
      <c r="AG9" s="323">
        <v>0.17199999999999999</v>
      </c>
      <c r="AH9" s="57"/>
      <c r="AI9" s="57"/>
      <c r="AJ9" s="57"/>
      <c r="AK9" s="57"/>
      <c r="AL9" s="57"/>
      <c r="AM9" s="57"/>
      <c r="AN9" s="57"/>
      <c r="AO9" s="57"/>
      <c r="AP9" s="57"/>
      <c r="AQ9" s="57"/>
      <c r="AR9" s="57"/>
      <c r="AS9" s="57"/>
      <c r="AT9" s="57"/>
      <c r="AU9" s="57"/>
      <c r="AV9" s="57"/>
      <c r="AW9" s="57"/>
      <c r="AX9" s="57"/>
      <c r="AY9" s="57"/>
    </row>
    <row r="10" spans="1:51" s="1" customFormat="1">
      <c r="B10" s="325"/>
      <c r="C10" s="325"/>
      <c r="D10" s="325"/>
      <c r="E10" s="325"/>
      <c r="F10" s="323"/>
      <c r="G10" s="323"/>
      <c r="H10" s="323"/>
      <c r="I10" s="323"/>
      <c r="J10" s="323"/>
      <c r="K10" s="323"/>
      <c r="L10" s="323"/>
      <c r="M10" s="323"/>
      <c r="N10" s="323"/>
      <c r="O10" s="323"/>
      <c r="P10" s="323"/>
      <c r="Q10" s="323"/>
      <c r="R10" s="323"/>
      <c r="S10" s="323"/>
      <c r="T10" s="323"/>
      <c r="U10" s="323"/>
      <c r="V10" s="323"/>
      <c r="W10" s="323"/>
      <c r="X10" s="323"/>
      <c r="Y10" s="323"/>
      <c r="Z10" s="174"/>
      <c r="AA10" s="323"/>
      <c r="AB10" s="174"/>
      <c r="AC10" s="323"/>
      <c r="AD10" s="171"/>
      <c r="AE10" s="57"/>
      <c r="AF10" s="323"/>
      <c r="AG10" s="323"/>
      <c r="AH10" s="57"/>
      <c r="AI10" s="57"/>
      <c r="AJ10" s="57"/>
      <c r="AK10" s="57"/>
      <c r="AL10" s="57"/>
      <c r="AM10" s="57"/>
      <c r="AN10" s="57"/>
      <c r="AO10" s="57"/>
      <c r="AP10" s="57"/>
      <c r="AQ10" s="57"/>
      <c r="AR10" s="57"/>
      <c r="AS10" s="57"/>
      <c r="AT10" s="57"/>
      <c r="AU10" s="57"/>
      <c r="AV10" s="57"/>
      <c r="AW10" s="57"/>
      <c r="AX10" s="57"/>
      <c r="AY10" s="57"/>
    </row>
    <row r="11" spans="1:51">
      <c r="A11" s="38" t="s">
        <v>770</v>
      </c>
      <c r="B11" s="324">
        <v>3.0300000000000001E-2</v>
      </c>
      <c r="C11" s="324">
        <v>2.5499999999999998E-2</v>
      </c>
      <c r="D11" s="324">
        <v>2.2599999999999999E-2</v>
      </c>
      <c r="E11" s="324">
        <v>1.7600000000000001E-2</v>
      </c>
      <c r="F11" s="324">
        <v>1.5900000000000001E-2</v>
      </c>
      <c r="G11" s="324">
        <v>1.5599999999999999E-2</v>
      </c>
      <c r="H11" s="324">
        <v>1.5900000000000001E-2</v>
      </c>
      <c r="I11" s="324">
        <v>1.54E-2</v>
      </c>
      <c r="J11" s="324">
        <v>1.5100000000000001E-2</v>
      </c>
      <c r="K11" s="324">
        <v>1.54E-2</v>
      </c>
      <c r="L11" s="324">
        <v>1.54E-2</v>
      </c>
      <c r="M11" s="324">
        <v>1.24E-2</v>
      </c>
      <c r="N11" s="324">
        <v>1.01E-2</v>
      </c>
      <c r="O11" s="324">
        <v>7.3000000000000001E-3</v>
      </c>
      <c r="P11" s="324">
        <v>5.1000000000000004E-3</v>
      </c>
      <c r="Q11" s="324">
        <v>4.7000000000000002E-3</v>
      </c>
      <c r="R11" s="324">
        <v>4.8999999999999998E-3</v>
      </c>
      <c r="S11" s="324">
        <v>7.9000000000000008E-3</v>
      </c>
      <c r="T11" s="324">
        <v>1.23E-2</v>
      </c>
      <c r="U11" s="324">
        <v>1.8499999999999999E-2</v>
      </c>
      <c r="V11" s="324">
        <v>2.4299999999999999E-2</v>
      </c>
      <c r="W11" s="324">
        <v>2.9100000000000001E-2</v>
      </c>
      <c r="X11" s="324">
        <v>3.3099999999999997E-2</v>
      </c>
      <c r="Y11" s="324">
        <v>3.2000000000000001E-2</v>
      </c>
      <c r="Z11" s="324">
        <v>3.2500000000000001E-2</v>
      </c>
      <c r="AA11" s="324">
        <v>3.15E-2</v>
      </c>
      <c r="AB11" s="324">
        <v>3.2199999999999999E-2</v>
      </c>
      <c r="AC11" s="324">
        <v>2.8299999999999999E-2</v>
      </c>
      <c r="AD11" s="324">
        <v>2.6200000000000001E-2</v>
      </c>
      <c r="AE11" s="324">
        <v>2.53E-2</v>
      </c>
      <c r="AF11" s="323">
        <v>2.63E-2</v>
      </c>
      <c r="AG11" s="323">
        <v>2.6800000000000001E-2</v>
      </c>
      <c r="AH11" s="19"/>
      <c r="AI11" s="19"/>
      <c r="AJ11" s="19"/>
      <c r="AK11" s="19"/>
      <c r="AL11" s="19"/>
      <c r="AM11" s="19"/>
      <c r="AN11" s="19"/>
      <c r="AO11" s="19"/>
      <c r="AP11" s="19"/>
      <c r="AQ11" s="19"/>
      <c r="AR11" s="19"/>
      <c r="AS11" s="19"/>
      <c r="AT11" s="19"/>
      <c r="AU11" s="19"/>
      <c r="AV11" s="19"/>
      <c r="AW11" s="19"/>
      <c r="AX11" s="19"/>
      <c r="AY11" s="19"/>
    </row>
    <row r="12" spans="1:51">
      <c r="A12" s="38" t="s">
        <v>771</v>
      </c>
      <c r="B12" s="324">
        <v>-2.7799999999999998E-2</v>
      </c>
      <c r="C12" s="324">
        <v>4.41E-2</v>
      </c>
      <c r="D12" s="324">
        <v>-4.24E-2</v>
      </c>
      <c r="E12" s="324">
        <v>4.4200000000000003E-2</v>
      </c>
      <c r="F12" s="324">
        <v>4.7999999999999996E-3</v>
      </c>
      <c r="G12" s="324">
        <v>0.16009999999999999</v>
      </c>
      <c r="H12" s="324">
        <v>3.8399999999999997E-2</v>
      </c>
      <c r="I12" s="324">
        <v>-3.2199999999999999E-2</v>
      </c>
      <c r="J12" s="324">
        <v>5.7000000000000002E-3</v>
      </c>
      <c r="K12" s="324">
        <v>-1.66E-2</v>
      </c>
      <c r="L12" s="324">
        <v>8.6699999999999999E-2</v>
      </c>
      <c r="M12" s="324">
        <v>-3.2099999999999997E-2</v>
      </c>
      <c r="N12" s="324">
        <v>0.2898</v>
      </c>
      <c r="O12" s="324">
        <v>5.33E-2</v>
      </c>
      <c r="P12" s="324">
        <v>3.0099999999999998E-2</v>
      </c>
      <c r="Q12" s="324">
        <v>-7.8700000000000006E-2</v>
      </c>
      <c r="R12" s="324">
        <v>9.6299999999999997E-2</v>
      </c>
      <c r="S12" s="324">
        <v>-0.122</v>
      </c>
      <c r="T12" s="324">
        <v>8.7400000000000005E-2</v>
      </c>
      <c r="U12" s="324">
        <v>2.5899999999999999E-2</v>
      </c>
      <c r="V12" s="324">
        <v>-0.151</v>
      </c>
      <c r="W12" s="324">
        <v>-6.1400000000000003E-2</v>
      </c>
      <c r="X12" s="324">
        <v>3.2199999999999999E-2</v>
      </c>
      <c r="Y12" s="324">
        <v>-3.49E-2</v>
      </c>
      <c r="Z12" s="324">
        <v>-2.63E-2</v>
      </c>
      <c r="AA12" s="324">
        <v>-5.1400000000000001E-2</v>
      </c>
      <c r="AB12" s="324">
        <v>3.9100000000000003E-2</v>
      </c>
      <c r="AC12" s="324">
        <v>-3.32E-2</v>
      </c>
      <c r="AD12" s="324">
        <v>1.6899999999999998E-2</v>
      </c>
      <c r="AE12" s="324">
        <v>8.2100000000000006E-2</v>
      </c>
      <c r="AF12" s="323">
        <v>2.8299999999999999E-2</v>
      </c>
      <c r="AG12" s="323">
        <v>0.1002</v>
      </c>
    </row>
    <row r="13" spans="1:51">
      <c r="A13" s="38" t="s">
        <v>772</v>
      </c>
      <c r="B13" s="324">
        <v>7.3000000000000001E-3</v>
      </c>
      <c r="C13" s="324">
        <v>-2.6800000000000001E-2</v>
      </c>
      <c r="D13" s="324">
        <v>-1.5E-3</v>
      </c>
      <c r="E13" s="324">
        <v>1.6199999999999999E-2</v>
      </c>
      <c r="F13" s="324">
        <v>1.4800000000000001E-2</v>
      </c>
      <c r="G13" s="324">
        <v>3.8600000000000002E-2</v>
      </c>
      <c r="H13" s="324">
        <v>2.75E-2</v>
      </c>
      <c r="I13" s="324">
        <v>-6.8999999999999999E-3</v>
      </c>
      <c r="J13" s="324">
        <v>2.1600000000000001E-2</v>
      </c>
      <c r="K13" s="324">
        <v>2.1899999999999999E-2</v>
      </c>
      <c r="L13" s="324">
        <v>-2.8E-3</v>
      </c>
      <c r="M13" s="324">
        <v>3.09E-2</v>
      </c>
      <c r="N13" s="324">
        <v>1.6899999999999998E-2</v>
      </c>
      <c r="O13" s="324">
        <v>2.6599999999999999E-2</v>
      </c>
      <c r="P13" s="324">
        <v>9.5899999999999999E-2</v>
      </c>
      <c r="Q13" s="324">
        <v>7.6399999999999996E-2</v>
      </c>
      <c r="R13" s="324">
        <v>8.2699999999999996E-2</v>
      </c>
      <c r="S13" s="324">
        <v>6.3100000000000003E-2</v>
      </c>
      <c r="T13" s="324">
        <v>8.0000000000000002E-3</v>
      </c>
      <c r="U13" s="324">
        <v>1.54E-2</v>
      </c>
      <c r="V13" s="324">
        <v>5.4899999999999997E-2</v>
      </c>
      <c r="W13" s="324">
        <v>2.5399999999999999E-2</v>
      </c>
      <c r="X13" s="324">
        <v>-1.44E-2</v>
      </c>
      <c r="Y13" s="324">
        <v>-1.0800000000000001E-2</v>
      </c>
      <c r="Z13" s="324">
        <v>2E-3</v>
      </c>
      <c r="AA13" s="324">
        <v>-4.65E-2</v>
      </c>
      <c r="AB13" s="324">
        <v>-4.8999999999999998E-3</v>
      </c>
      <c r="AC13" s="324">
        <v>1.84E-2</v>
      </c>
      <c r="AD13" s="324">
        <v>-9.1999999999999998E-3</v>
      </c>
      <c r="AE13" s="324">
        <v>2.0199999999999999E-2</v>
      </c>
      <c r="AF13" s="323">
        <v>1.5299999999999999E-2</v>
      </c>
      <c r="AG13" s="323">
        <v>3.8100000000000002E-2</v>
      </c>
    </row>
    <row r="14" spans="1:51">
      <c r="A14" s="38" t="s">
        <v>773</v>
      </c>
      <c r="B14" s="324">
        <v>9.5999999999999992E-3</v>
      </c>
      <c r="C14" s="324">
        <v>2.2000000000000001E-3</v>
      </c>
      <c r="D14" s="324">
        <v>5.8999999999999999E-3</v>
      </c>
      <c r="E14" s="324">
        <v>1.14E-2</v>
      </c>
      <c r="F14" s="324">
        <v>7.0000000000000001E-3</v>
      </c>
      <c r="G14" s="324">
        <v>1.89E-2</v>
      </c>
      <c r="H14" s="324">
        <v>7.1999999999999998E-3</v>
      </c>
      <c r="I14" s="324">
        <v>3.8999999999999998E-3</v>
      </c>
      <c r="J14" s="324">
        <v>1.5100000000000001E-2</v>
      </c>
      <c r="K14" s="324">
        <v>7.1000000000000004E-3</v>
      </c>
      <c r="L14" s="324">
        <v>2.5999999999999999E-3</v>
      </c>
      <c r="M14" s="324">
        <v>1.77E-2</v>
      </c>
      <c r="N14" s="324">
        <v>5.3E-3</v>
      </c>
      <c r="O14" s="324">
        <v>-4.3E-3</v>
      </c>
      <c r="P14" s="324">
        <v>1.24E-2</v>
      </c>
      <c r="Q14" s="324">
        <v>3.1300000000000001E-2</v>
      </c>
      <c r="R14" s="324">
        <v>2.0500000000000001E-2</v>
      </c>
      <c r="S14" s="324">
        <v>1.6799999999999999E-2</v>
      </c>
      <c r="T14" s="324">
        <v>3.0200000000000001E-2</v>
      </c>
      <c r="U14" s="324">
        <v>2.9600000000000001E-2</v>
      </c>
      <c r="V14" s="324">
        <v>3.2000000000000001E-2</v>
      </c>
      <c r="W14" s="324">
        <v>2.2200000000000001E-2</v>
      </c>
      <c r="X14" s="324">
        <v>-1.32E-2</v>
      </c>
      <c r="Y14" s="324">
        <v>1.6299999999999999E-2</v>
      </c>
      <c r="Z14" s="324">
        <v>2.0899999999999998E-2</v>
      </c>
      <c r="AA14" s="324">
        <v>7.6E-3</v>
      </c>
      <c r="AB14" s="324">
        <v>6.1000000000000004E-3</v>
      </c>
      <c r="AC14" s="324">
        <v>1.0800000000000001E-2</v>
      </c>
      <c r="AD14" s="324">
        <v>1.4200000000000001E-2</v>
      </c>
      <c r="AE14" s="324">
        <v>1.0500000000000001E-2</v>
      </c>
      <c r="AF14" s="323">
        <v>8.0000000000000002E-3</v>
      </c>
      <c r="AG14" s="323">
        <v>1.4800000000000001E-2</v>
      </c>
    </row>
    <row r="15" spans="1:51">
      <c r="B15" s="24"/>
      <c r="C15" s="24"/>
      <c r="D15" s="24"/>
      <c r="E15" s="24"/>
      <c r="F15" s="24"/>
      <c r="G15" s="24"/>
      <c r="H15" s="24"/>
      <c r="I15" s="24"/>
      <c r="J15" s="24"/>
      <c r="K15" s="24"/>
      <c r="L15" s="24"/>
      <c r="M15" s="24"/>
      <c r="N15" s="24"/>
      <c r="O15" s="24"/>
      <c r="P15" s="24"/>
      <c r="Q15" s="24"/>
      <c r="R15" s="24"/>
      <c r="S15" s="24"/>
      <c r="AC15" s="350"/>
      <c r="AD15" s="350"/>
      <c r="AG15" s="350"/>
    </row>
    <row r="16" spans="1:51">
      <c r="A16" s="56" t="s">
        <v>570</v>
      </c>
      <c r="B16" s="56"/>
      <c r="C16" s="19"/>
      <c r="D16" s="19"/>
      <c r="E16" s="19"/>
      <c r="F16" s="19"/>
      <c r="G16" s="19"/>
      <c r="H16" s="19"/>
      <c r="I16" s="19"/>
      <c r="J16" s="19"/>
      <c r="K16" s="19"/>
      <c r="L16" s="19"/>
      <c r="M16" s="19"/>
      <c r="N16" s="19"/>
      <c r="O16" s="19"/>
      <c r="P16" s="19"/>
      <c r="Q16" s="19"/>
      <c r="R16" s="19"/>
      <c r="S16" s="19"/>
      <c r="AC16" s="351"/>
      <c r="AD16" s="351"/>
      <c r="AG16" s="351"/>
    </row>
    <row r="17" spans="1:2">
      <c r="A17" s="56" t="s">
        <v>571</v>
      </c>
      <c r="B17" s="56"/>
    </row>
    <row r="18" spans="1:2" ht="33.75">
      <c r="A18" s="151" t="s">
        <v>572</v>
      </c>
      <c r="B18" s="58"/>
    </row>
    <row r="19" spans="1:2">
      <c r="A19" s="56" t="s">
        <v>1000</v>
      </c>
      <c r="B19" s="56"/>
    </row>
    <row r="20" spans="1:2">
      <c r="A20" s="56" t="s">
        <v>1001</v>
      </c>
      <c r="B20" s="56"/>
    </row>
  </sheetData>
  <phoneticPr fontId="88" type="noConversion"/>
  <hyperlinks>
    <hyperlink ref="A1" location="Index!A1" display="Index" xr:uid="{00000000-0004-0000-1C00-000000000000}"/>
  </hyperlinks>
  <pageMargins left="0.51181102362204722" right="0.51181102362204722" top="0.78740157480314965" bottom="0.78740157480314965" header="0.31496062992125984" footer="0.31496062992125984"/>
  <pageSetup paperSize="9" scale="60" orientation="landscape"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000050"/>
  </sheetPr>
  <dimension ref="A1:AG6"/>
  <sheetViews>
    <sheetView zoomScaleNormal="100" workbookViewId="0">
      <pane xSplit="1" topLeftCell="AE1" activePane="topRight" state="frozen"/>
      <selection pane="topRight"/>
    </sheetView>
  </sheetViews>
  <sheetFormatPr defaultRowHeight="15"/>
  <cols>
    <col min="1" max="1" width="49.42578125" customWidth="1"/>
    <col min="2" max="16" width="13.28515625" customWidth="1"/>
    <col min="17" max="23" width="12" customWidth="1"/>
    <col min="24" max="28" width="13.28515625" customWidth="1"/>
    <col min="29" max="29" width="13.28515625" style="171" customWidth="1"/>
    <col min="30" max="30" width="13.140625" customWidth="1"/>
    <col min="31" max="31" width="13.28515625" style="171" customWidth="1"/>
    <col min="32" max="33" width="13.28515625" customWidth="1"/>
  </cols>
  <sheetData>
    <row r="1" spans="1:33" ht="57" customHeight="1">
      <c r="A1" s="145" t="s">
        <v>379</v>
      </c>
      <c r="B1" s="145"/>
    </row>
    <row r="2" spans="1:33" ht="16.5" customHeight="1">
      <c r="A2" s="147" t="s">
        <v>815</v>
      </c>
      <c r="B2" s="184" t="s">
        <v>332</v>
      </c>
      <c r="C2" s="184" t="s">
        <v>333</v>
      </c>
      <c r="D2" s="184" t="s">
        <v>334</v>
      </c>
      <c r="E2" s="184" t="s">
        <v>336</v>
      </c>
      <c r="F2" s="184" t="s">
        <v>337</v>
      </c>
      <c r="G2" s="184" t="s">
        <v>338</v>
      </c>
      <c r="H2" s="184" t="s">
        <v>339</v>
      </c>
      <c r="I2" s="184" t="s">
        <v>342</v>
      </c>
      <c r="J2" s="184" t="s">
        <v>344</v>
      </c>
      <c r="K2" s="184" t="s">
        <v>345</v>
      </c>
      <c r="L2" s="184" t="s">
        <v>346</v>
      </c>
      <c r="M2" s="184" t="s">
        <v>348</v>
      </c>
      <c r="N2" s="184" t="s">
        <v>350</v>
      </c>
      <c r="O2" s="184" t="s">
        <v>351</v>
      </c>
      <c r="P2" s="184" t="s">
        <v>352</v>
      </c>
      <c r="Q2" s="184" t="s">
        <v>353</v>
      </c>
      <c r="R2" s="184" t="s">
        <v>355</v>
      </c>
      <c r="S2" s="184" t="s">
        <v>356</v>
      </c>
      <c r="T2" s="184" t="s">
        <v>357</v>
      </c>
      <c r="U2" s="184" t="s">
        <v>358</v>
      </c>
      <c r="V2" s="184" t="s">
        <v>360</v>
      </c>
      <c r="W2" s="184" t="s">
        <v>377</v>
      </c>
      <c r="X2" s="184" t="s">
        <v>908</v>
      </c>
      <c r="Y2" s="184" t="s">
        <v>1060</v>
      </c>
      <c r="Z2" s="184" t="s">
        <v>1078</v>
      </c>
      <c r="AA2" s="184" t="s">
        <v>1144</v>
      </c>
      <c r="AB2" s="184" t="s">
        <v>1151</v>
      </c>
      <c r="AC2" s="184" t="s">
        <v>1165</v>
      </c>
      <c r="AD2" s="184" t="s">
        <v>1171</v>
      </c>
      <c r="AE2" s="184" t="s">
        <v>1178</v>
      </c>
      <c r="AF2" s="184" t="s">
        <v>1208</v>
      </c>
      <c r="AG2" s="184" t="s">
        <v>1217</v>
      </c>
    </row>
    <row r="3" spans="1:33" s="64" customFormat="1">
      <c r="A3" s="38" t="s">
        <v>816</v>
      </c>
      <c r="B3" s="229">
        <v>536</v>
      </c>
      <c r="C3" s="229">
        <v>532</v>
      </c>
      <c r="D3" s="229">
        <v>530</v>
      </c>
      <c r="E3" s="229">
        <v>526</v>
      </c>
      <c r="F3" s="229">
        <v>518</v>
      </c>
      <c r="G3" s="229">
        <v>517</v>
      </c>
      <c r="H3" s="229">
        <v>518</v>
      </c>
      <c r="I3" s="229">
        <v>518</v>
      </c>
      <c r="J3" s="229">
        <v>518</v>
      </c>
      <c r="K3" s="229">
        <v>518</v>
      </c>
      <c r="L3" s="229">
        <v>518</v>
      </c>
      <c r="M3" s="229">
        <v>518</v>
      </c>
      <c r="N3" s="229">
        <v>514</v>
      </c>
      <c r="O3" s="229">
        <v>514</v>
      </c>
      <c r="P3" s="229">
        <v>508</v>
      </c>
      <c r="Q3" s="229">
        <v>507</v>
      </c>
      <c r="R3" s="229">
        <v>502</v>
      </c>
      <c r="S3" s="229">
        <v>500</v>
      </c>
      <c r="T3" s="229">
        <v>499</v>
      </c>
      <c r="U3" s="229">
        <v>497</v>
      </c>
      <c r="V3" s="229">
        <v>497</v>
      </c>
      <c r="W3" s="229">
        <v>496</v>
      </c>
      <c r="X3" s="229">
        <v>495</v>
      </c>
      <c r="Y3" s="229">
        <v>495</v>
      </c>
      <c r="Z3" s="229">
        <v>495</v>
      </c>
      <c r="AA3" s="229">
        <v>495</v>
      </c>
      <c r="AB3" s="229">
        <v>493</v>
      </c>
      <c r="AC3" s="229">
        <v>492</v>
      </c>
      <c r="AD3" s="229">
        <v>492</v>
      </c>
      <c r="AE3" s="229">
        <v>492</v>
      </c>
      <c r="AF3" s="229">
        <v>492</v>
      </c>
      <c r="AG3" s="229">
        <v>492</v>
      </c>
    </row>
    <row r="4" spans="1:33">
      <c r="A4" s="38" t="s">
        <v>817</v>
      </c>
      <c r="B4" s="229">
        <v>200</v>
      </c>
      <c r="C4" s="229">
        <v>200</v>
      </c>
      <c r="D4" s="229">
        <v>196</v>
      </c>
      <c r="E4" s="229">
        <v>191</v>
      </c>
      <c r="F4" s="229">
        <v>189</v>
      </c>
      <c r="G4" s="229">
        <v>187</v>
      </c>
      <c r="H4" s="229">
        <v>187</v>
      </c>
      <c r="I4" s="229">
        <v>187</v>
      </c>
      <c r="J4" s="229">
        <v>184</v>
      </c>
      <c r="K4" s="229">
        <v>181</v>
      </c>
      <c r="L4" s="229">
        <v>178</v>
      </c>
      <c r="M4" s="229">
        <v>178</v>
      </c>
      <c r="N4" s="229">
        <v>181</v>
      </c>
      <c r="O4" s="229">
        <v>181</v>
      </c>
      <c r="P4" s="229">
        <v>182</v>
      </c>
      <c r="Q4" s="229">
        <v>182</v>
      </c>
      <c r="R4" s="229">
        <v>156</v>
      </c>
      <c r="S4" s="229">
        <v>156</v>
      </c>
      <c r="T4" s="229">
        <v>142</v>
      </c>
      <c r="U4" s="229">
        <v>138</v>
      </c>
      <c r="V4" s="229">
        <v>138</v>
      </c>
      <c r="W4" s="229">
        <v>138</v>
      </c>
      <c r="X4" s="229">
        <v>142</v>
      </c>
      <c r="Y4" s="229">
        <v>131</v>
      </c>
      <c r="Z4" s="229">
        <v>129</v>
      </c>
      <c r="AA4" s="229">
        <v>128</v>
      </c>
      <c r="AB4" s="229">
        <v>127</v>
      </c>
      <c r="AC4" s="229">
        <v>127</v>
      </c>
      <c r="AD4" s="229">
        <v>125</v>
      </c>
      <c r="AE4" s="229">
        <v>125</v>
      </c>
      <c r="AF4" s="229">
        <v>120</v>
      </c>
      <c r="AG4" s="229">
        <v>118</v>
      </c>
    </row>
    <row r="5" spans="1:33" s="64" customFormat="1">
      <c r="A5" s="38" t="s">
        <v>818</v>
      </c>
      <c r="B5" s="229">
        <v>501</v>
      </c>
      <c r="C5" s="229">
        <v>478</v>
      </c>
      <c r="D5" s="229">
        <v>480</v>
      </c>
      <c r="E5" s="229">
        <v>486</v>
      </c>
      <c r="F5" s="229">
        <v>486</v>
      </c>
      <c r="G5" s="229">
        <v>461</v>
      </c>
      <c r="H5" s="229">
        <v>455</v>
      </c>
      <c r="I5" s="229">
        <v>443</v>
      </c>
      <c r="J5" s="229">
        <v>436</v>
      </c>
      <c r="K5" s="229">
        <v>433</v>
      </c>
      <c r="L5" s="229">
        <v>427</v>
      </c>
      <c r="M5" s="229">
        <v>419</v>
      </c>
      <c r="N5" s="229">
        <v>422</v>
      </c>
      <c r="O5" s="229">
        <v>422</v>
      </c>
      <c r="P5" s="229">
        <v>418</v>
      </c>
      <c r="Q5" s="229">
        <v>418</v>
      </c>
      <c r="R5" s="229">
        <v>426</v>
      </c>
      <c r="S5" s="229">
        <v>418</v>
      </c>
      <c r="T5" s="229">
        <v>414</v>
      </c>
      <c r="U5" s="229">
        <v>427</v>
      </c>
      <c r="V5" s="229">
        <v>429</v>
      </c>
      <c r="W5" s="229">
        <v>410</v>
      </c>
      <c r="X5" s="229">
        <v>435</v>
      </c>
      <c r="Y5" s="229">
        <v>437</v>
      </c>
      <c r="Z5" s="229">
        <v>430</v>
      </c>
      <c r="AA5" s="229">
        <v>427</v>
      </c>
      <c r="AB5" s="229">
        <v>420</v>
      </c>
      <c r="AC5" s="229">
        <v>413</v>
      </c>
      <c r="AD5" s="229">
        <v>403</v>
      </c>
      <c r="AE5" s="229">
        <v>395</v>
      </c>
      <c r="AF5" s="229">
        <v>379</v>
      </c>
      <c r="AG5" s="229">
        <v>360</v>
      </c>
    </row>
    <row r="6" spans="1:33">
      <c r="A6" s="38" t="s">
        <v>769</v>
      </c>
      <c r="B6" s="229">
        <v>11098</v>
      </c>
      <c r="C6" s="229">
        <v>10503</v>
      </c>
      <c r="D6" s="229">
        <v>10591</v>
      </c>
      <c r="E6" s="229">
        <v>10516</v>
      </c>
      <c r="F6" s="229">
        <v>10732</v>
      </c>
      <c r="G6" s="229">
        <v>10705</v>
      </c>
      <c r="H6" s="229">
        <v>10732</v>
      </c>
      <c r="I6" s="229">
        <v>10763</v>
      </c>
      <c r="J6" s="229">
        <v>10182</v>
      </c>
      <c r="K6" s="229">
        <v>10276</v>
      </c>
      <c r="L6" s="229">
        <v>10313</v>
      </c>
      <c r="M6" s="229">
        <v>10283</v>
      </c>
      <c r="N6" s="229">
        <v>10237</v>
      </c>
      <c r="O6" s="229">
        <v>10216</v>
      </c>
      <c r="P6" s="229">
        <v>10187</v>
      </c>
      <c r="Q6" s="229">
        <v>9280</v>
      </c>
      <c r="R6" s="229">
        <v>9224</v>
      </c>
      <c r="S6" s="229">
        <v>9156</v>
      </c>
      <c r="T6" s="229">
        <v>9080</v>
      </c>
      <c r="U6" s="229">
        <v>9002</v>
      </c>
      <c r="V6" s="229">
        <v>8886</v>
      </c>
      <c r="W6" s="229">
        <v>8789</v>
      </c>
      <c r="X6" s="229">
        <v>8730</v>
      </c>
      <c r="Y6" s="229">
        <v>8658</v>
      </c>
      <c r="Z6" s="229">
        <v>8804</v>
      </c>
      <c r="AA6" s="229">
        <v>8975</v>
      </c>
      <c r="AB6" s="229">
        <v>8958</v>
      </c>
      <c r="AC6" s="229">
        <v>9089</v>
      </c>
      <c r="AD6" s="229">
        <v>9437</v>
      </c>
      <c r="AE6" s="229">
        <v>9411</v>
      </c>
      <c r="AF6" s="229">
        <v>9346</v>
      </c>
      <c r="AG6" s="229">
        <v>9462</v>
      </c>
    </row>
  </sheetData>
  <hyperlinks>
    <hyperlink ref="A1" location="Index!A1" display="Index" xr:uid="{00000000-0004-0000-1D00-000000000000}"/>
  </hyperlinks>
  <pageMargins left="0.511811024" right="0.511811024" top="0.78740157499999996" bottom="0.78740157499999996" header="0.31496062000000002" footer="0.31496062000000002"/>
  <pageSetup paperSize="9"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000050"/>
  </sheetPr>
  <dimension ref="A1:BF37"/>
  <sheetViews>
    <sheetView zoomScaleNormal="100" workbookViewId="0">
      <pane xSplit="1" topLeftCell="BE1" activePane="topRight" state="frozen"/>
      <selection pane="topRight" activeCell="BF3" sqref="BF3"/>
    </sheetView>
  </sheetViews>
  <sheetFormatPr defaultColWidth="9.140625" defaultRowHeight="15"/>
  <cols>
    <col min="1" max="1" width="60.5703125" style="38" customWidth="1"/>
    <col min="2" max="2" width="17.5703125" style="38" customWidth="1"/>
    <col min="3" max="3" width="17.85546875" style="38" customWidth="1"/>
    <col min="4" max="4" width="18" style="38" customWidth="1"/>
    <col min="5" max="11" width="17.85546875" style="38" customWidth="1"/>
    <col min="12" max="14" width="17.85546875" style="38" bestFit="1" customWidth="1"/>
    <col min="15" max="24" width="22.85546875" style="38" customWidth="1"/>
    <col min="25" max="25" width="25" style="38" customWidth="1"/>
    <col min="26" max="31" width="20" style="5" bestFit="1" customWidth="1"/>
    <col min="32" max="32" width="18.5703125" style="5" bestFit="1" customWidth="1"/>
    <col min="33" max="37" width="19.5703125" style="5" bestFit="1" customWidth="1"/>
    <col min="38" max="38" width="20" style="5" bestFit="1" customWidth="1"/>
    <col min="39" max="40" width="19.5703125" style="5" bestFit="1" customWidth="1"/>
    <col min="41" max="42" width="20" style="5" bestFit="1" customWidth="1"/>
    <col min="43" max="43" width="19.5703125" style="5" bestFit="1" customWidth="1"/>
    <col min="44" max="47" width="20" style="5" bestFit="1" customWidth="1"/>
    <col min="48" max="51" width="19.5703125" style="5" bestFit="1" customWidth="1"/>
    <col min="52" max="53" width="19.5703125" style="38" customWidth="1"/>
    <col min="54" max="56" width="19.5703125" style="171" customWidth="1"/>
    <col min="57" max="57" width="19.5703125" style="38" customWidth="1"/>
    <col min="58" max="58" width="19.5703125" style="171" customWidth="1"/>
    <col min="59" max="16384" width="9.140625" style="38"/>
  </cols>
  <sheetData>
    <row r="1" spans="1:58" s="4" customFormat="1" ht="57" customHeight="1">
      <c r="A1" s="145" t="s">
        <v>379</v>
      </c>
      <c r="B1" s="145"/>
      <c r="C1" s="135"/>
      <c r="E1" s="123"/>
      <c r="F1" s="135"/>
      <c r="G1" s="123"/>
      <c r="I1" s="135"/>
      <c r="J1" s="135"/>
      <c r="K1" s="123"/>
      <c r="M1" s="135"/>
      <c r="N1" s="123"/>
      <c r="O1" s="123"/>
      <c r="P1" s="123"/>
      <c r="Q1" s="123"/>
      <c r="R1" s="123"/>
      <c r="S1" s="123"/>
      <c r="T1" s="123"/>
      <c r="U1" s="123"/>
      <c r="V1" s="123"/>
      <c r="W1" s="123"/>
      <c r="X1" s="123"/>
      <c r="Y1" s="123"/>
      <c r="Z1" s="5"/>
      <c r="AA1" s="5"/>
      <c r="AB1" s="5"/>
      <c r="AC1" s="5"/>
      <c r="AD1" s="5"/>
      <c r="AE1" s="5"/>
      <c r="AF1" s="5"/>
      <c r="AG1" s="122"/>
      <c r="AH1" s="122"/>
      <c r="AI1" s="122"/>
      <c r="AJ1" s="122"/>
      <c r="AK1" s="122"/>
      <c r="AL1" s="122"/>
      <c r="AM1" s="122"/>
      <c r="AN1" s="122"/>
      <c r="AO1" s="122"/>
      <c r="AP1" s="122"/>
      <c r="AQ1" s="122"/>
      <c r="AR1" s="122"/>
      <c r="AS1" s="122"/>
      <c r="AT1" s="122"/>
      <c r="AU1" s="122"/>
      <c r="AV1" s="122"/>
      <c r="AW1" s="122"/>
      <c r="AX1" s="122"/>
      <c r="AY1" s="122"/>
      <c r="BB1"/>
      <c r="BC1"/>
      <c r="BD1"/>
      <c r="BF1"/>
    </row>
    <row r="2" spans="1:58" customFormat="1" ht="17.100000000000001" customHeight="1">
      <c r="A2" s="144" t="s">
        <v>573</v>
      </c>
      <c r="B2" s="184" t="s">
        <v>1002</v>
      </c>
      <c r="C2" s="184" t="s">
        <v>1003</v>
      </c>
      <c r="D2" s="184" t="s">
        <v>1004</v>
      </c>
      <c r="E2" s="184" t="s">
        <v>1005</v>
      </c>
      <c r="F2" s="184" t="s">
        <v>308</v>
      </c>
      <c r="G2" s="184" t="s">
        <v>1006</v>
      </c>
      <c r="H2" s="184" t="s">
        <v>1007</v>
      </c>
      <c r="I2" s="184" t="s">
        <v>1008</v>
      </c>
      <c r="J2" s="184" t="s">
        <v>1009</v>
      </c>
      <c r="K2" s="184" t="s">
        <v>315</v>
      </c>
      <c r="L2" s="184" t="s">
        <v>1010</v>
      </c>
      <c r="M2" s="184" t="s">
        <v>1011</v>
      </c>
      <c r="N2" s="184" t="s">
        <v>1012</v>
      </c>
      <c r="O2" s="184" t="s">
        <v>1013</v>
      </c>
      <c r="P2" s="184" t="s">
        <v>331</v>
      </c>
      <c r="Q2" s="184" t="s">
        <v>1014</v>
      </c>
      <c r="R2" s="184" t="s">
        <v>1015</v>
      </c>
      <c r="S2" s="184" t="s">
        <v>1016</v>
      </c>
      <c r="T2" s="184" t="s">
        <v>1017</v>
      </c>
      <c r="U2" s="184" t="s">
        <v>330</v>
      </c>
      <c r="V2" s="184" t="s">
        <v>759</v>
      </c>
      <c r="W2" s="184" t="s">
        <v>758</v>
      </c>
      <c r="X2" s="184" t="s">
        <v>757</v>
      </c>
      <c r="Y2" s="184" t="s">
        <v>756</v>
      </c>
      <c r="Z2" s="215">
        <v>2017</v>
      </c>
      <c r="AA2" s="184" t="s">
        <v>755</v>
      </c>
      <c r="AB2" s="184" t="s">
        <v>754</v>
      </c>
      <c r="AC2" s="184" t="s">
        <v>753</v>
      </c>
      <c r="AD2" s="184" t="s">
        <v>752</v>
      </c>
      <c r="AE2" s="184" t="s">
        <v>343</v>
      </c>
      <c r="AF2" s="184" t="s">
        <v>751</v>
      </c>
      <c r="AG2" s="184" t="s">
        <v>750</v>
      </c>
      <c r="AH2" s="184" t="s">
        <v>749</v>
      </c>
      <c r="AI2" s="184" t="s">
        <v>748</v>
      </c>
      <c r="AJ2" s="184" t="s">
        <v>349</v>
      </c>
      <c r="AK2" s="184" t="s">
        <v>747</v>
      </c>
      <c r="AL2" s="184" t="s">
        <v>746</v>
      </c>
      <c r="AM2" s="184" t="s">
        <v>745</v>
      </c>
      <c r="AN2" s="184" t="s">
        <v>744</v>
      </c>
      <c r="AO2" s="184" t="s">
        <v>354</v>
      </c>
      <c r="AP2" s="184" t="s">
        <v>743</v>
      </c>
      <c r="AQ2" s="184" t="s">
        <v>742</v>
      </c>
      <c r="AR2" s="184" t="s">
        <v>741</v>
      </c>
      <c r="AS2" s="184" t="s">
        <v>740</v>
      </c>
      <c r="AT2" s="184" t="s">
        <v>359</v>
      </c>
      <c r="AU2" s="184" t="s">
        <v>739</v>
      </c>
      <c r="AV2" s="184" t="s">
        <v>628</v>
      </c>
      <c r="AW2" s="184" t="s">
        <v>919</v>
      </c>
      <c r="AX2" s="184" t="s">
        <v>1074</v>
      </c>
      <c r="AY2" s="184" t="s">
        <v>1087</v>
      </c>
      <c r="AZ2" s="184" t="s">
        <v>1145</v>
      </c>
      <c r="BA2" s="184" t="s">
        <v>1153</v>
      </c>
      <c r="BB2" s="184" t="s">
        <v>1167</v>
      </c>
      <c r="BC2" s="184" t="s">
        <v>1177</v>
      </c>
      <c r="BD2" s="184" t="s">
        <v>1179</v>
      </c>
      <c r="BE2" s="184" t="s">
        <v>1211</v>
      </c>
      <c r="BF2" s="184" t="s">
        <v>1220</v>
      </c>
    </row>
    <row r="3" spans="1:58" s="1" customFormat="1">
      <c r="A3" s="1" t="s">
        <v>574</v>
      </c>
      <c r="B3" s="214"/>
      <c r="C3" s="214"/>
      <c r="D3" s="214"/>
      <c r="E3" s="214"/>
      <c r="F3" s="214"/>
      <c r="G3" s="214"/>
      <c r="H3" s="214"/>
      <c r="I3" s="214"/>
      <c r="J3" s="214"/>
      <c r="K3" s="214"/>
      <c r="L3" s="214"/>
      <c r="M3" s="214"/>
      <c r="N3" s="214"/>
      <c r="O3" s="214"/>
      <c r="P3" s="214"/>
      <c r="Q3" s="214"/>
      <c r="R3" s="161"/>
      <c r="S3" s="161"/>
      <c r="T3" s="161"/>
      <c r="U3" s="161"/>
      <c r="V3" s="161"/>
      <c r="W3" s="161"/>
      <c r="X3" s="161"/>
      <c r="Y3" s="174"/>
      <c r="Z3" s="174"/>
      <c r="AA3" s="174"/>
      <c r="AB3" s="174"/>
      <c r="AC3" s="174"/>
      <c r="AD3" s="174"/>
      <c r="AE3" s="174"/>
      <c r="AF3" s="174"/>
      <c r="AG3" s="174"/>
      <c r="AH3" s="174"/>
      <c r="AI3" s="174"/>
      <c r="AJ3" s="174"/>
      <c r="AK3" s="174"/>
      <c r="AL3" s="174"/>
      <c r="AM3" s="174"/>
      <c r="AN3" s="174"/>
      <c r="AO3" s="174"/>
      <c r="AP3" s="174"/>
      <c r="AQ3" s="174"/>
      <c r="AR3" s="174"/>
      <c r="AS3" s="174"/>
      <c r="AT3" s="174"/>
      <c r="AU3" s="174"/>
      <c r="AV3" s="174"/>
      <c r="AW3" s="174"/>
      <c r="AX3" s="43"/>
      <c r="AY3" s="43"/>
      <c r="AZ3"/>
      <c r="BB3"/>
      <c r="BC3"/>
      <c r="BD3"/>
      <c r="BE3"/>
      <c r="BF3"/>
    </row>
    <row r="4" spans="1:58">
      <c r="A4" s="49" t="s">
        <v>575</v>
      </c>
      <c r="B4" s="326">
        <v>0.5</v>
      </c>
      <c r="C4" s="326">
        <v>0.53</v>
      </c>
      <c r="D4" s="326">
        <v>0.44740000000000002</v>
      </c>
      <c r="E4" s="326">
        <v>0.46204105788244582</v>
      </c>
      <c r="F4" s="326">
        <v>1.79</v>
      </c>
      <c r="G4" s="326">
        <v>0.19</v>
      </c>
      <c r="H4" s="326">
        <v>0.37</v>
      </c>
      <c r="I4" s="326">
        <v>0.52668323358476965</v>
      </c>
      <c r="J4" s="326">
        <v>0.60686795384055225</v>
      </c>
      <c r="K4" s="326">
        <v>2.0946036966507324</v>
      </c>
      <c r="L4" s="326">
        <v>0.35949999999999999</v>
      </c>
      <c r="M4" s="326">
        <v>0.47</v>
      </c>
      <c r="N4" s="326">
        <v>0.878614730767172</v>
      </c>
      <c r="O4" s="326">
        <v>0.36554848384829647</v>
      </c>
      <c r="P4" s="326">
        <v>2.0753422223949687</v>
      </c>
      <c r="Q4" s="326">
        <v>0.4598737035856641</v>
      </c>
      <c r="R4" s="326">
        <v>0.49280000000000002</v>
      </c>
      <c r="S4" s="326">
        <v>0.26</v>
      </c>
      <c r="T4" s="326">
        <v>0.40344815943123025</v>
      </c>
      <c r="U4" s="326">
        <v>1.6130590956168642</v>
      </c>
      <c r="V4" s="326">
        <v>0.31</v>
      </c>
      <c r="W4" s="326">
        <v>0.45</v>
      </c>
      <c r="X4" s="326">
        <v>0.55000000000000004</v>
      </c>
      <c r="Y4" s="326">
        <v>1.26</v>
      </c>
      <c r="Z4" s="326">
        <v>2.57</v>
      </c>
      <c r="AA4" s="326">
        <v>0.59</v>
      </c>
      <c r="AB4" s="326">
        <v>0.64</v>
      </c>
      <c r="AC4" s="326">
        <v>0.71</v>
      </c>
      <c r="AD4" s="326">
        <v>0.62</v>
      </c>
      <c r="AE4" s="326">
        <v>2.56</v>
      </c>
      <c r="AF4" s="326">
        <v>0.78</v>
      </c>
      <c r="AG4" s="326">
        <v>0.82</v>
      </c>
      <c r="AH4" s="326">
        <v>0.71</v>
      </c>
      <c r="AI4" s="326">
        <v>0.97</v>
      </c>
      <c r="AJ4" s="326">
        <v>3.29</v>
      </c>
      <c r="AK4" s="326">
        <v>0.63</v>
      </c>
      <c r="AL4" s="326">
        <v>0.28999999999999998</v>
      </c>
      <c r="AM4" s="326">
        <v>0.28999999999999998</v>
      </c>
      <c r="AN4" s="326">
        <v>0.56999999999999995</v>
      </c>
      <c r="AO4" s="326">
        <v>1.78</v>
      </c>
      <c r="AP4" s="326">
        <v>0.68</v>
      </c>
      <c r="AQ4" s="326">
        <v>0.65</v>
      </c>
      <c r="AR4" s="326">
        <v>0.38</v>
      </c>
      <c r="AS4" s="326">
        <v>0.61</v>
      </c>
      <c r="AT4" s="326">
        <v>2.3199999999999998</v>
      </c>
      <c r="AU4" s="326">
        <v>0.4</v>
      </c>
      <c r="AV4" s="326">
        <v>0.56000000000000005</v>
      </c>
      <c r="AW4" s="326">
        <v>0.18</v>
      </c>
      <c r="AX4" s="326">
        <v>0.61</v>
      </c>
      <c r="AY4" s="326">
        <v>0.52</v>
      </c>
      <c r="AZ4" s="326">
        <v>0.55000000000000004</v>
      </c>
      <c r="BA4" s="326">
        <v>0.31</v>
      </c>
      <c r="BB4" s="326">
        <v>0.74</v>
      </c>
      <c r="BC4" s="326">
        <v>0.46</v>
      </c>
      <c r="BD4" s="326">
        <v>0.6</v>
      </c>
      <c r="BE4" s="326">
        <v>0.48</v>
      </c>
      <c r="BF4" s="326">
        <v>0.69</v>
      </c>
    </row>
    <row r="5" spans="1:58">
      <c r="A5" s="49" t="s">
        <v>576</v>
      </c>
      <c r="B5" s="326">
        <v>11.69</v>
      </c>
      <c r="C5" s="326">
        <v>11.95</v>
      </c>
      <c r="D5" s="326">
        <v>12.25</v>
      </c>
      <c r="E5" s="326">
        <v>12.352115557568156</v>
      </c>
      <c r="F5" s="326">
        <v>12.35</v>
      </c>
      <c r="G5" s="326">
        <v>12.6</v>
      </c>
      <c r="H5" s="326">
        <v>12.89</v>
      </c>
      <c r="I5" s="326">
        <v>13.249482069757619</v>
      </c>
      <c r="J5" s="326">
        <v>13.867234556057639</v>
      </c>
      <c r="K5" s="326">
        <v>13.867234556057639</v>
      </c>
      <c r="L5" s="326">
        <v>14.03</v>
      </c>
      <c r="M5" s="326">
        <v>14.31</v>
      </c>
      <c r="N5" s="326">
        <v>14.952314493698832</v>
      </c>
      <c r="O5" s="326">
        <v>15.18081530549888</v>
      </c>
      <c r="P5" s="326">
        <v>15.18081530549888</v>
      </c>
      <c r="Q5" s="326">
        <v>15.460207183124535</v>
      </c>
      <c r="R5" s="326">
        <v>15.76</v>
      </c>
      <c r="S5" s="326">
        <v>15.83</v>
      </c>
      <c r="T5" s="326">
        <v>15.755017396843568</v>
      </c>
      <c r="U5" s="326">
        <v>15.755017396843568</v>
      </c>
      <c r="V5" s="326">
        <v>15.86</v>
      </c>
      <c r="W5" s="326">
        <v>16.149999999999999</v>
      </c>
      <c r="X5" s="326">
        <v>16.46</v>
      </c>
      <c r="Y5" s="326">
        <v>17.2</v>
      </c>
      <c r="Z5" s="326">
        <v>17.2</v>
      </c>
      <c r="AA5" s="326">
        <v>17.600000000000001</v>
      </c>
      <c r="AB5" s="326">
        <v>17.2</v>
      </c>
      <c r="AC5" s="326">
        <v>17.73</v>
      </c>
      <c r="AD5" s="326">
        <v>17.8</v>
      </c>
      <c r="AE5" s="326">
        <v>17.8</v>
      </c>
      <c r="AF5" s="326">
        <v>18.02</v>
      </c>
      <c r="AG5" s="326">
        <v>18.39</v>
      </c>
      <c r="AH5" s="326">
        <v>18.91</v>
      </c>
      <c r="AI5" s="326">
        <v>19.059999999999999</v>
      </c>
      <c r="AJ5" s="326">
        <v>19.059999999999999</v>
      </c>
      <c r="AK5" s="326">
        <v>19.73</v>
      </c>
      <c r="AL5" s="326">
        <v>20.100000000000001</v>
      </c>
      <c r="AM5" s="326">
        <v>20.43</v>
      </c>
      <c r="AN5" s="326">
        <v>20.41</v>
      </c>
      <c r="AO5" s="326">
        <v>20.41</v>
      </c>
      <c r="AP5" s="326">
        <v>20.98</v>
      </c>
      <c r="AQ5" s="326">
        <v>21.16</v>
      </c>
      <c r="AR5" s="326">
        <v>21.39</v>
      </c>
      <c r="AS5" s="326">
        <v>22.13</v>
      </c>
      <c r="AT5" s="326">
        <v>22.13</v>
      </c>
      <c r="AU5" s="326">
        <v>22</v>
      </c>
      <c r="AV5" s="326">
        <v>21.93</v>
      </c>
      <c r="AW5" s="326">
        <v>22.03</v>
      </c>
      <c r="AX5" s="326">
        <v>23.03</v>
      </c>
      <c r="AY5" s="326">
        <v>23.18</v>
      </c>
      <c r="AZ5" s="326">
        <v>23.05</v>
      </c>
      <c r="BA5" s="326">
        <v>23.19</v>
      </c>
      <c r="BB5" s="326">
        <v>23.64</v>
      </c>
      <c r="BC5" s="326">
        <v>23.97</v>
      </c>
      <c r="BD5" s="326">
        <v>24.69</v>
      </c>
      <c r="BE5" s="326">
        <v>25.08</v>
      </c>
      <c r="BF5" s="326">
        <v>25.46</v>
      </c>
    </row>
    <row r="6" spans="1:58" s="4" customFormat="1" ht="17.25">
      <c r="A6" s="61" t="s">
        <v>577</v>
      </c>
      <c r="B6" s="266">
        <v>60.3</v>
      </c>
      <c r="C6" s="266">
        <v>105.8</v>
      </c>
      <c r="D6" s="266">
        <v>61.7</v>
      </c>
      <c r="E6" s="266">
        <v>86.5</v>
      </c>
      <c r="F6" s="266">
        <v>314.3</v>
      </c>
      <c r="G6" s="266">
        <v>66.099999999999994</v>
      </c>
      <c r="H6" s="266">
        <v>66.599999999999994</v>
      </c>
      <c r="I6" s="266">
        <v>67.7</v>
      </c>
      <c r="J6" s="266">
        <v>80.30376828</v>
      </c>
      <c r="K6" s="266">
        <v>280.8</v>
      </c>
      <c r="L6" s="266">
        <v>76.991580839999997</v>
      </c>
      <c r="M6" s="266">
        <v>84.4</v>
      </c>
      <c r="N6" s="266">
        <v>93.5</v>
      </c>
      <c r="O6" s="266">
        <v>101.5148251</v>
      </c>
      <c r="P6" s="266">
        <v>356.44250388</v>
      </c>
      <c r="Q6" s="266">
        <v>76.2</v>
      </c>
      <c r="R6" s="266">
        <v>80.400000000000006</v>
      </c>
      <c r="S6" s="266">
        <v>78.099999999999994</v>
      </c>
      <c r="T6" s="266">
        <v>30.05513667</v>
      </c>
      <c r="U6" s="266">
        <v>251.71062603999999</v>
      </c>
      <c r="V6" s="266">
        <v>81.099999999999994</v>
      </c>
      <c r="W6" s="266">
        <v>81.7</v>
      </c>
      <c r="X6" s="266">
        <v>83</v>
      </c>
      <c r="Y6" s="266">
        <v>174.4</v>
      </c>
      <c r="Z6" s="266">
        <v>420.2</v>
      </c>
      <c r="AA6" s="266">
        <v>84.5</v>
      </c>
      <c r="AB6" s="266">
        <v>116.4</v>
      </c>
      <c r="AC6" s="266">
        <v>88.3</v>
      </c>
      <c r="AD6" s="266">
        <v>130.69999999999999</v>
      </c>
      <c r="AE6" s="266">
        <v>419.9</v>
      </c>
      <c r="AF6" s="266">
        <v>127.7</v>
      </c>
      <c r="AG6" s="266">
        <v>135</v>
      </c>
      <c r="AH6" s="266">
        <v>112</v>
      </c>
      <c r="AI6" s="266">
        <v>161.9</v>
      </c>
      <c r="AJ6" s="266">
        <v>536.6</v>
      </c>
      <c r="AK6" s="266">
        <v>101</v>
      </c>
      <c r="AL6" s="326">
        <v>0</v>
      </c>
      <c r="AM6" s="326">
        <v>0</v>
      </c>
      <c r="AN6" s="326">
        <v>117.2</v>
      </c>
      <c r="AO6" s="326">
        <v>218.2</v>
      </c>
      <c r="AP6" s="326">
        <v>93.1</v>
      </c>
      <c r="AQ6" s="326">
        <v>125.4</v>
      </c>
      <c r="AR6" s="326">
        <v>105.1</v>
      </c>
      <c r="AS6" s="326">
        <v>58.7</v>
      </c>
      <c r="AT6" s="326">
        <v>382.2</v>
      </c>
      <c r="AU6" s="326">
        <v>136.6</v>
      </c>
      <c r="AV6" s="326">
        <v>154</v>
      </c>
      <c r="AW6" s="326">
        <v>45</v>
      </c>
      <c r="AX6" s="326">
        <v>24.8</v>
      </c>
      <c r="AY6" s="326">
        <v>150</v>
      </c>
      <c r="AZ6" s="326">
        <v>140</v>
      </c>
      <c r="BA6" s="326">
        <v>70</v>
      </c>
      <c r="BB6" s="326">
        <v>74.900000000000006</v>
      </c>
      <c r="BC6" s="326">
        <v>50</v>
      </c>
      <c r="BD6" s="326">
        <v>121.1</v>
      </c>
      <c r="BE6" s="326">
        <v>50</v>
      </c>
      <c r="BF6" s="326">
        <v>146.9</v>
      </c>
    </row>
    <row r="7" spans="1:58">
      <c r="A7" s="49" t="s">
        <v>578</v>
      </c>
      <c r="B7" s="326">
        <v>0.14744196371941323</v>
      </c>
      <c r="C7" s="326">
        <v>0.2586958501080252</v>
      </c>
      <c r="D7" s="326">
        <v>0.15086516022367821</v>
      </c>
      <c r="E7" s="326">
        <v>0.21150464115637221</v>
      </c>
      <c r="F7" s="326">
        <v>0.76850761520748889</v>
      </c>
      <c r="G7" s="326">
        <v>0.16300272782059208</v>
      </c>
      <c r="H7" s="326">
        <v>0.16300272782059208</v>
      </c>
      <c r="I7" s="326">
        <v>0.16563180396218224</v>
      </c>
      <c r="J7" s="326">
        <v>0.19635398489671521</v>
      </c>
      <c r="K7" s="326">
        <v>0.68667670638038381</v>
      </c>
      <c r="L7" s="326">
        <v>0.18825522170665923</v>
      </c>
      <c r="M7" s="326">
        <v>0.20638350231327518</v>
      </c>
      <c r="N7" s="326">
        <v>0.22869523229441038</v>
      </c>
      <c r="O7" s="326">
        <v>0.24821799600956515</v>
      </c>
      <c r="P7" s="326">
        <v>0.87155195232390992</v>
      </c>
      <c r="Q7" s="326">
        <v>0.18632828221698539</v>
      </c>
      <c r="R7" s="326">
        <v>0.19669926800835547</v>
      </c>
      <c r="S7" s="326">
        <v>0.19087287447035481</v>
      </c>
      <c r="T7" s="326">
        <v>7.348902770282166E-2</v>
      </c>
      <c r="U7" s="326">
        <v>0.64738945239851742</v>
      </c>
      <c r="V7" s="326">
        <v>0.19830088321135014</v>
      </c>
      <c r="W7" s="326">
        <v>0.19976796742746372</v>
      </c>
      <c r="X7" s="326">
        <f t="shared" ref="X7:AR7" si="0">X$6*1000000/(X$9+X$13+X$17)</f>
        <v>0.20294664989570976</v>
      </c>
      <c r="Y7" s="326">
        <f t="shared" si="0"/>
        <v>0.42643247881700941</v>
      </c>
      <c r="Z7" s="326">
        <f t="shared" si="0"/>
        <v>1.027447979351533</v>
      </c>
      <c r="AA7" s="326">
        <f t="shared" si="0"/>
        <v>0.20661436043599365</v>
      </c>
      <c r="AB7" s="326">
        <f t="shared" si="0"/>
        <v>0.28461433792603152</v>
      </c>
      <c r="AC7" s="326">
        <f t="shared" si="0"/>
        <v>0.2159058938047129</v>
      </c>
      <c r="AD7" s="326">
        <f t="shared" si="0"/>
        <v>0.31957984507673809</v>
      </c>
      <c r="AE7" s="326">
        <f t="shared" si="0"/>
        <v>1.0267144372434762</v>
      </c>
      <c r="AF7" s="326">
        <f t="shared" si="0"/>
        <v>0.31224442399617031</v>
      </c>
      <c r="AG7" s="326">
        <f t="shared" si="0"/>
        <v>0.33009394862555202</v>
      </c>
      <c r="AH7" s="326">
        <f t="shared" si="0"/>
        <v>0.27385572034119871</v>
      </c>
      <c r="AI7" s="326">
        <f t="shared" si="0"/>
        <v>0.39586822431464347</v>
      </c>
      <c r="AJ7" s="326">
        <f t="shared" si="0"/>
        <v>1.3120623172775645</v>
      </c>
      <c r="AK7" s="326">
        <f t="shared" si="0"/>
        <v>0.24695917637911668</v>
      </c>
      <c r="AL7" s="326">
        <f t="shared" si="0"/>
        <v>0</v>
      </c>
      <c r="AM7" s="326">
        <f t="shared" si="0"/>
        <v>0</v>
      </c>
      <c r="AN7" s="326">
        <f t="shared" si="0"/>
        <v>0.28657045021418293</v>
      </c>
      <c r="AO7" s="326">
        <f t="shared" si="0"/>
        <v>0.53352962659329961</v>
      </c>
      <c r="AP7" s="326">
        <f t="shared" si="0"/>
        <v>0.22764256753362141</v>
      </c>
      <c r="AQ7" s="326">
        <f t="shared" si="0"/>
        <v>0.30662060116773499</v>
      </c>
      <c r="AR7" s="326">
        <f t="shared" si="0"/>
        <v>0.25698425185589269</v>
      </c>
      <c r="AS7" s="326">
        <f>(AS$6*1000000)/(AS$9+AS$13+AS$17)</f>
        <v>0.1435297391431104</v>
      </c>
      <c r="AT7" s="326">
        <f>(AT$6*1000000)/(AT$9+AT$13+AT$17)</f>
        <v>0.93453264566434058</v>
      </c>
      <c r="AU7" s="326">
        <f>(AU$6*1000000)/(AU$9+AU$13+AU$17)</f>
        <v>0.33400617320185483</v>
      </c>
      <c r="AV7" s="326">
        <f>(AV$6*1000000)/(AV$9+AV$13+AV$17)</f>
        <v>0.37655161546914823</v>
      </c>
      <c r="AW7" s="326">
        <f>(AW$6*1000000)/(AW$9+AW$13+AW$17)</f>
        <v>0.11003131620851733</v>
      </c>
      <c r="AX7" s="326">
        <f t="shared" ref="AX7" si="1">(AX$6*1000000)/(AX$9+AX$13+AX$17)</f>
        <v>6.0639480932694001E-2</v>
      </c>
      <c r="AY7" s="326">
        <f>(AY$6*1000000)/(AY$9+AY$13+AY$17)</f>
        <v>0.36677105402839111</v>
      </c>
      <c r="AZ7" s="326">
        <f>(AZ$6*1000000)/(AZ$9+AZ$13+AZ$17)</f>
        <v>0.34231965042649837</v>
      </c>
      <c r="BA7" s="326">
        <f>(BA$6*1000000)/(BA$9+BA$13+BA$17)</f>
        <v>0.17115982521324918</v>
      </c>
      <c r="BB7" s="326">
        <f>(BB$6*1000000)/(BB$9+BB$13+BB$17)</f>
        <v>0.18314101297817664</v>
      </c>
      <c r="BC7" s="326">
        <f>(BC$6*1000000)/(BC$9+BC$13+BC$17)</f>
        <v>0.1222570180094637</v>
      </c>
      <c r="BD7" s="326">
        <f t="shared" ref="BD7:BF7" si="2">(BD$6*1000000)/(BD$9+BD$13+BD$17)</f>
        <v>0.29610649761892111</v>
      </c>
      <c r="BE7" s="326">
        <f t="shared" si="2"/>
        <v>0.1222570180094637</v>
      </c>
      <c r="BF7" s="326">
        <f t="shared" si="2"/>
        <v>0.35919111891180439</v>
      </c>
    </row>
    <row r="8" spans="1:58" s="1" customFormat="1">
      <c r="A8" s="1" t="s">
        <v>579</v>
      </c>
      <c r="B8" s="327"/>
      <c r="C8" s="327"/>
      <c r="D8" s="327"/>
      <c r="E8" s="327"/>
      <c r="F8" s="327"/>
      <c r="G8" s="327"/>
      <c r="H8" s="327"/>
      <c r="I8" s="327"/>
      <c r="J8" s="327"/>
      <c r="K8" s="327"/>
      <c r="L8" s="327"/>
      <c r="M8" s="327"/>
      <c r="N8" s="327"/>
      <c r="O8" s="327"/>
      <c r="P8" s="327"/>
      <c r="Q8" s="327"/>
      <c r="R8" s="231"/>
      <c r="S8" s="231"/>
      <c r="T8" s="231"/>
      <c r="U8" s="231"/>
      <c r="V8" s="231"/>
      <c r="W8" s="231"/>
      <c r="X8" s="231"/>
      <c r="Y8" s="325"/>
      <c r="Z8" s="325"/>
      <c r="AA8" s="325"/>
      <c r="AB8" s="325"/>
      <c r="AC8" s="325"/>
      <c r="AD8" s="325"/>
      <c r="AE8" s="325"/>
      <c r="AF8" s="325"/>
      <c r="AG8" s="325"/>
      <c r="AH8" s="325"/>
      <c r="AI8" s="325"/>
      <c r="AJ8" s="325"/>
      <c r="AK8" s="325"/>
      <c r="AL8" s="325"/>
      <c r="AM8" s="325"/>
      <c r="AN8" s="325"/>
      <c r="AO8" s="325"/>
      <c r="AP8" s="325"/>
      <c r="AQ8" s="325"/>
      <c r="AR8" s="325"/>
      <c r="AS8" s="325"/>
      <c r="AT8" s="325"/>
      <c r="AU8" s="325"/>
      <c r="AV8" s="325"/>
      <c r="AW8" s="325"/>
      <c r="AX8" s="256"/>
      <c r="AY8"/>
      <c r="AZ8"/>
      <c r="BA8" s="326"/>
      <c r="BB8" s="174"/>
      <c r="BC8" s="174"/>
      <c r="BD8" s="174"/>
      <c r="BE8" s="174"/>
      <c r="BF8" s="174"/>
    </row>
    <row r="9" spans="1:58">
      <c r="A9" s="49" t="s">
        <v>580</v>
      </c>
      <c r="B9" s="229">
        <v>205043374</v>
      </c>
      <c r="C9" s="229">
        <v>205043374</v>
      </c>
      <c r="D9" s="229">
        <v>205043374</v>
      </c>
      <c r="E9" s="229">
        <v>205043374</v>
      </c>
      <c r="F9" s="229">
        <v>205043374</v>
      </c>
      <c r="G9" s="229">
        <v>205043395</v>
      </c>
      <c r="H9" s="229">
        <v>205043395</v>
      </c>
      <c r="I9" s="229">
        <v>205043395</v>
      </c>
      <c r="J9" s="229">
        <v>205043395</v>
      </c>
      <c r="K9" s="229">
        <v>205043395</v>
      </c>
      <c r="L9" s="229">
        <v>205043395</v>
      </c>
      <c r="M9" s="229">
        <v>205043395</v>
      </c>
      <c r="N9" s="229">
        <v>205044395</v>
      </c>
      <c r="O9" s="229">
        <v>205051528</v>
      </c>
      <c r="P9" s="229">
        <v>205051528</v>
      </c>
      <c r="Q9" s="229">
        <v>205052205</v>
      </c>
      <c r="R9" s="229">
        <v>205054605</v>
      </c>
      <c r="S9" s="229">
        <v>205054605</v>
      </c>
      <c r="T9" s="229">
        <v>205054905</v>
      </c>
      <c r="U9" s="229">
        <v>205054905</v>
      </c>
      <c r="V9" s="229">
        <v>205057282</v>
      </c>
      <c r="W9" s="229">
        <v>205057682</v>
      </c>
      <c r="X9" s="229">
        <v>205058382</v>
      </c>
      <c r="Y9" s="229">
        <v>205058582</v>
      </c>
      <c r="Z9" s="229">
        <v>205058582</v>
      </c>
      <c r="AA9" s="229">
        <v>205059232</v>
      </c>
      <c r="AB9" s="229">
        <v>205060332</v>
      </c>
      <c r="AC9" s="229">
        <v>205061432</v>
      </c>
      <c r="AD9" s="229">
        <v>205062132</v>
      </c>
      <c r="AE9" s="229">
        <v>205062132</v>
      </c>
      <c r="AF9" s="229">
        <v>205062132</v>
      </c>
      <c r="AG9" s="229">
        <v>205062132</v>
      </c>
      <c r="AH9" s="229">
        <v>205062432</v>
      </c>
      <c r="AI9" s="229">
        <v>205064841</v>
      </c>
      <c r="AJ9" s="229">
        <v>205064841</v>
      </c>
      <c r="AK9" s="229">
        <v>205064841</v>
      </c>
      <c r="AL9" s="229">
        <v>205064841</v>
      </c>
      <c r="AM9" s="229">
        <v>205064841</v>
      </c>
      <c r="AN9" s="229">
        <v>205064841</v>
      </c>
      <c r="AO9" s="229">
        <v>205064841</v>
      </c>
      <c r="AP9" s="229">
        <v>205064841</v>
      </c>
      <c r="AQ9" s="229">
        <v>205064841</v>
      </c>
      <c r="AR9" s="229">
        <v>205064841</v>
      </c>
      <c r="AS9" s="229">
        <v>205064841</v>
      </c>
      <c r="AT9" s="229">
        <v>205064841</v>
      </c>
      <c r="AU9" s="229">
        <v>205064841</v>
      </c>
      <c r="AV9" s="229">
        <v>205064841</v>
      </c>
      <c r="AW9" s="229">
        <v>205064841</v>
      </c>
      <c r="AX9" s="229">
        <v>205064841</v>
      </c>
      <c r="AY9" s="229">
        <v>205064841</v>
      </c>
      <c r="AZ9" s="229">
        <v>205064841</v>
      </c>
      <c r="BA9" s="229">
        <v>205064841</v>
      </c>
      <c r="BB9" s="229">
        <v>205064841</v>
      </c>
      <c r="BC9" s="229">
        <v>205064841</v>
      </c>
      <c r="BD9" s="229">
        <v>205064841</v>
      </c>
      <c r="BE9" s="229">
        <v>205064841</v>
      </c>
      <c r="BF9" s="229">
        <v>205064841</v>
      </c>
    </row>
    <row r="10" spans="1:58">
      <c r="A10" s="49" t="s">
        <v>581</v>
      </c>
      <c r="B10" s="326">
        <v>14.9</v>
      </c>
      <c r="C10" s="326">
        <v>13</v>
      </c>
      <c r="D10" s="326">
        <v>14.13</v>
      </c>
      <c r="E10" s="326">
        <v>13</v>
      </c>
      <c r="F10" s="326">
        <v>13</v>
      </c>
      <c r="G10" s="326">
        <v>11.52</v>
      </c>
      <c r="H10" s="326">
        <v>11.5</v>
      </c>
      <c r="I10" s="326">
        <v>13.5</v>
      </c>
      <c r="J10" s="326">
        <v>12.7</v>
      </c>
      <c r="K10" s="326">
        <v>12.7</v>
      </c>
      <c r="L10" s="326">
        <v>10</v>
      </c>
      <c r="M10" s="326">
        <v>9</v>
      </c>
      <c r="N10" s="326">
        <v>6.65</v>
      </c>
      <c r="O10" s="326">
        <v>9</v>
      </c>
      <c r="P10" s="326">
        <v>9</v>
      </c>
      <c r="Q10" s="326">
        <v>9.49</v>
      </c>
      <c r="R10" s="326">
        <v>9.52</v>
      </c>
      <c r="S10" s="326">
        <v>12.9</v>
      </c>
      <c r="T10" s="326">
        <v>11.33</v>
      </c>
      <c r="U10" s="326">
        <v>11.33</v>
      </c>
      <c r="V10" s="326">
        <v>19.5</v>
      </c>
      <c r="W10" s="326">
        <v>18</v>
      </c>
      <c r="X10" s="326">
        <v>19.600000000000001</v>
      </c>
      <c r="Y10" s="326">
        <v>26.4</v>
      </c>
      <c r="Z10" s="326">
        <v>26.4</v>
      </c>
      <c r="AA10" s="326">
        <v>27.5</v>
      </c>
      <c r="AB10" s="326">
        <v>16.48</v>
      </c>
      <c r="AC10" s="326">
        <v>17.7</v>
      </c>
      <c r="AD10" s="326">
        <v>22.45</v>
      </c>
      <c r="AE10" s="326">
        <v>22.45</v>
      </c>
      <c r="AF10" s="326">
        <v>24.79</v>
      </c>
      <c r="AG10" s="326">
        <v>22.9</v>
      </c>
      <c r="AH10" s="326">
        <v>22.55</v>
      </c>
      <c r="AI10" s="326">
        <v>23</v>
      </c>
      <c r="AJ10" s="326">
        <v>23</v>
      </c>
      <c r="AK10" s="326">
        <v>15.16</v>
      </c>
      <c r="AL10" s="229">
        <v>16.440000000000001</v>
      </c>
      <c r="AM10" s="326">
        <v>13.81</v>
      </c>
      <c r="AN10" s="326">
        <v>15.67</v>
      </c>
      <c r="AO10" s="326">
        <v>15.67</v>
      </c>
      <c r="AP10" s="326">
        <v>13.9</v>
      </c>
      <c r="AQ10" s="326">
        <v>14.8</v>
      </c>
      <c r="AR10" s="326">
        <v>12.71</v>
      </c>
      <c r="AS10" s="326">
        <v>11.4</v>
      </c>
      <c r="AT10" s="326">
        <v>11.4</v>
      </c>
      <c r="AU10" s="326">
        <v>11.95</v>
      </c>
      <c r="AV10" s="326">
        <v>11.16</v>
      </c>
      <c r="AW10" s="326">
        <v>12.62</v>
      </c>
      <c r="AX10" s="326">
        <v>10.71</v>
      </c>
      <c r="AY10" s="326">
        <v>11.13</v>
      </c>
      <c r="AZ10" s="326">
        <v>14.88</v>
      </c>
      <c r="BA10" s="326">
        <v>12.73</v>
      </c>
      <c r="BB10" s="326">
        <v>13.86</v>
      </c>
      <c r="BC10" s="326">
        <v>13.34</v>
      </c>
      <c r="BD10" s="326">
        <v>11.99</v>
      </c>
      <c r="BE10" s="326">
        <v>12.74</v>
      </c>
      <c r="BF10" s="171">
        <v>11.65</v>
      </c>
    </row>
    <row r="11" spans="1:58">
      <c r="A11" s="49" t="s">
        <v>582</v>
      </c>
      <c r="B11" s="229">
        <v>3055146272.5999999</v>
      </c>
      <c r="C11" s="229">
        <v>2665563862</v>
      </c>
      <c r="D11" s="229">
        <v>2897262874.6200004</v>
      </c>
      <c r="E11" s="229">
        <v>2665563862</v>
      </c>
      <c r="F11" s="229">
        <v>2665563862</v>
      </c>
      <c r="G11" s="229">
        <v>2362099910.4000001</v>
      </c>
      <c r="H11" s="229">
        <v>2357999042.5</v>
      </c>
      <c r="I11" s="229">
        <v>2768085832.5</v>
      </c>
      <c r="J11" s="229">
        <v>2604051116.5</v>
      </c>
      <c r="K11" s="229">
        <v>2604051116.5</v>
      </c>
      <c r="L11" s="326">
        <v>2050433950</v>
      </c>
      <c r="M11" s="229">
        <v>1845390555</v>
      </c>
      <c r="N11" s="229">
        <v>1363545226.75</v>
      </c>
      <c r="O11" s="229">
        <v>1845463752</v>
      </c>
      <c r="P11" s="229">
        <v>1845463752</v>
      </c>
      <c r="Q11" s="229">
        <v>1945945425.45</v>
      </c>
      <c r="R11" s="229">
        <v>1952119839.5999999</v>
      </c>
      <c r="S11" s="229">
        <v>2645204404.5</v>
      </c>
      <c r="T11" s="229">
        <v>2323272073.6500001</v>
      </c>
      <c r="U11" s="229">
        <v>2323272073.6500001</v>
      </c>
      <c r="V11" s="229">
        <v>3998616999</v>
      </c>
      <c r="W11" s="229">
        <v>3691038276</v>
      </c>
      <c r="X11" s="229">
        <f t="shared" ref="X11:AX11" si="3">X10*X9</f>
        <v>4019144287.2000003</v>
      </c>
      <c r="Y11" s="229">
        <f t="shared" si="3"/>
        <v>5413546564.7999992</v>
      </c>
      <c r="Z11" s="229">
        <f t="shared" si="3"/>
        <v>5413546564.7999992</v>
      </c>
      <c r="AA11" s="229">
        <f t="shared" si="3"/>
        <v>5639128880</v>
      </c>
      <c r="AB11" s="229">
        <f t="shared" si="3"/>
        <v>3379394271.3600001</v>
      </c>
      <c r="AC11" s="229">
        <f t="shared" si="3"/>
        <v>3629587346.3999996</v>
      </c>
      <c r="AD11" s="229">
        <f t="shared" si="3"/>
        <v>4603644863.3999996</v>
      </c>
      <c r="AE11" s="229">
        <f t="shared" si="3"/>
        <v>4603644863.3999996</v>
      </c>
      <c r="AF11" s="229">
        <f t="shared" si="3"/>
        <v>5083490252.2799997</v>
      </c>
      <c r="AG11" s="229">
        <f t="shared" si="3"/>
        <v>4695922822.7999992</v>
      </c>
      <c r="AH11" s="229">
        <f t="shared" si="3"/>
        <v>4624157841.6000004</v>
      </c>
      <c r="AI11" s="229">
        <f t="shared" si="3"/>
        <v>4716491343</v>
      </c>
      <c r="AJ11" s="229">
        <f t="shared" si="3"/>
        <v>4716491343</v>
      </c>
      <c r="AK11" s="229">
        <f t="shared" si="3"/>
        <v>3108782989.5599999</v>
      </c>
      <c r="AL11" s="229">
        <f t="shared" si="3"/>
        <v>3371265986.0400004</v>
      </c>
      <c r="AM11" s="229">
        <f t="shared" si="3"/>
        <v>2831945454.21</v>
      </c>
      <c r="AN11" s="229">
        <f t="shared" si="3"/>
        <v>3213366058.4699998</v>
      </c>
      <c r="AO11" s="229">
        <f t="shared" si="3"/>
        <v>3213366058.4699998</v>
      </c>
      <c r="AP11" s="229">
        <f t="shared" si="3"/>
        <v>2850401289.9000001</v>
      </c>
      <c r="AQ11" s="229">
        <f t="shared" si="3"/>
        <v>3034959646.8000002</v>
      </c>
      <c r="AR11" s="229">
        <f t="shared" si="3"/>
        <v>2606374129.1100001</v>
      </c>
      <c r="AS11" s="229">
        <f t="shared" si="3"/>
        <v>2337739187.4000001</v>
      </c>
      <c r="AT11" s="229">
        <f t="shared" si="3"/>
        <v>2337739187.4000001</v>
      </c>
      <c r="AU11" s="229">
        <f t="shared" si="3"/>
        <v>2450524849.9499998</v>
      </c>
      <c r="AV11" s="229">
        <f t="shared" si="3"/>
        <v>2288523625.5599999</v>
      </c>
      <c r="AW11" s="229">
        <f t="shared" si="3"/>
        <v>2587918293.4200001</v>
      </c>
      <c r="AX11" s="229">
        <f t="shared" si="3"/>
        <v>2196244447.1100001</v>
      </c>
      <c r="AY11" s="229">
        <f t="shared" ref="AY11:BF11" si="4">AY10*AY9</f>
        <v>2282371680.3299999</v>
      </c>
      <c r="AZ11" s="229">
        <f t="shared" si="4"/>
        <v>3051364834.0799999</v>
      </c>
      <c r="BA11" s="229">
        <f t="shared" si="4"/>
        <v>2610475425.9300003</v>
      </c>
      <c r="BB11" s="229">
        <f t="shared" si="4"/>
        <v>2842198696.2599998</v>
      </c>
      <c r="BC11" s="229">
        <f t="shared" si="4"/>
        <v>2735564978.9400001</v>
      </c>
      <c r="BD11" s="229">
        <f t="shared" si="4"/>
        <v>2458727443.5900002</v>
      </c>
      <c r="BE11" s="229">
        <f t="shared" si="4"/>
        <v>2612526074.3400002</v>
      </c>
      <c r="BF11" s="229">
        <f t="shared" si="4"/>
        <v>2389005397.6500001</v>
      </c>
    </row>
    <row r="12" spans="1:58">
      <c r="A12" s="1" t="s">
        <v>583</v>
      </c>
      <c r="B12" s="328"/>
      <c r="C12" s="328"/>
      <c r="D12" s="328"/>
      <c r="E12" s="328"/>
      <c r="F12" s="328"/>
      <c r="G12" s="328"/>
      <c r="H12" s="328"/>
      <c r="I12" s="328"/>
      <c r="J12" s="328"/>
      <c r="K12" s="328"/>
      <c r="L12" s="328"/>
      <c r="M12" s="328"/>
      <c r="N12" s="328"/>
      <c r="O12" s="328"/>
      <c r="P12" s="328"/>
      <c r="Q12" s="328"/>
      <c r="R12" s="231"/>
      <c r="S12" s="231"/>
      <c r="T12" s="231"/>
      <c r="U12" s="231"/>
      <c r="V12" s="231"/>
      <c r="W12" s="231"/>
      <c r="X12" s="231"/>
      <c r="Y12" s="231"/>
      <c r="Z12" s="231"/>
      <c r="AA12" s="231"/>
      <c r="AB12" s="231"/>
      <c r="AC12" s="231"/>
      <c r="AD12" s="231"/>
      <c r="AE12" s="231"/>
      <c r="AF12" s="231"/>
      <c r="AG12" s="231"/>
      <c r="AH12" s="231"/>
      <c r="AI12" s="231"/>
      <c r="AJ12" s="231"/>
      <c r="AK12" s="231"/>
      <c r="AL12" s="229"/>
      <c r="AM12" s="325"/>
      <c r="AN12" s="325"/>
      <c r="AO12" s="325"/>
      <c r="AP12" s="325"/>
      <c r="AQ12" s="325"/>
      <c r="AR12" s="325"/>
      <c r="AS12" s="325"/>
      <c r="AT12" s="325"/>
      <c r="AU12" s="325"/>
      <c r="AV12" s="325"/>
      <c r="AW12" s="325"/>
      <c r="AX12" s="256"/>
      <c r="AY12"/>
      <c r="AZ12"/>
      <c r="BA12" s="326"/>
      <c r="BE12" s="171"/>
    </row>
    <row r="13" spans="1:58" s="1" customFormat="1">
      <c r="A13" s="49" t="s">
        <v>584</v>
      </c>
      <c r="B13" s="229">
        <v>3542351</v>
      </c>
      <c r="C13" s="229">
        <v>3542351</v>
      </c>
      <c r="D13" s="229">
        <v>3542351</v>
      </c>
      <c r="E13" s="229">
        <v>3542351</v>
      </c>
      <c r="F13" s="229">
        <v>3542351</v>
      </c>
      <c r="G13" s="229">
        <v>3531451.1</v>
      </c>
      <c r="H13" s="229">
        <v>3530451</v>
      </c>
      <c r="I13" s="229">
        <v>3529851</v>
      </c>
      <c r="J13" s="229">
        <v>3529851</v>
      </c>
      <c r="K13" s="229">
        <v>3529851</v>
      </c>
      <c r="L13" s="229">
        <v>3528951</v>
      </c>
      <c r="M13" s="229">
        <v>3528951</v>
      </c>
      <c r="N13" s="229">
        <v>3527351</v>
      </c>
      <c r="O13" s="229">
        <v>3520218</v>
      </c>
      <c r="P13" s="229">
        <v>3520218</v>
      </c>
      <c r="Q13" s="229">
        <v>3519541</v>
      </c>
      <c r="R13" s="229">
        <v>3517141</v>
      </c>
      <c r="S13" s="229">
        <v>3517141</v>
      </c>
      <c r="T13" s="229">
        <v>3516841</v>
      </c>
      <c r="U13" s="229">
        <v>3516841</v>
      </c>
      <c r="V13" s="229">
        <v>3514464</v>
      </c>
      <c r="W13" s="229">
        <v>3514064</v>
      </c>
      <c r="X13" s="229">
        <v>3513364</v>
      </c>
      <c r="Y13" s="229">
        <v>3513164</v>
      </c>
      <c r="Z13" s="229">
        <v>3513164</v>
      </c>
      <c r="AA13" s="229">
        <v>1542509</v>
      </c>
      <c r="AB13" s="229">
        <v>1541409</v>
      </c>
      <c r="AC13" s="229">
        <v>1540009</v>
      </c>
      <c r="AD13" s="229">
        <v>1538809</v>
      </c>
      <c r="AE13" s="229">
        <v>1538809</v>
      </c>
      <c r="AF13" s="229">
        <v>1379410</v>
      </c>
      <c r="AG13" s="229">
        <v>1379410</v>
      </c>
      <c r="AH13" s="229">
        <v>1379110</v>
      </c>
      <c r="AI13" s="229">
        <v>1376701</v>
      </c>
      <c r="AJ13" s="229">
        <v>1376701</v>
      </c>
      <c r="AK13" s="229">
        <v>1373091</v>
      </c>
      <c r="AL13" s="229">
        <v>1373091</v>
      </c>
      <c r="AM13" s="229">
        <v>1373091</v>
      </c>
      <c r="AN13" s="229">
        <v>1373091</v>
      </c>
      <c r="AO13" s="229">
        <v>1373091</v>
      </c>
      <c r="AP13" s="229">
        <v>1373091</v>
      </c>
      <c r="AQ13" s="229">
        <v>1373091</v>
      </c>
      <c r="AR13" s="229">
        <v>1373091</v>
      </c>
      <c r="AS13" s="229">
        <v>1373091</v>
      </c>
      <c r="AT13" s="229">
        <v>1373091</v>
      </c>
      <c r="AU13" s="229">
        <v>1373091</v>
      </c>
      <c r="AV13" s="229">
        <v>1373091</v>
      </c>
      <c r="AW13" s="229">
        <v>1373091</v>
      </c>
      <c r="AX13" s="229">
        <v>1373091</v>
      </c>
      <c r="AY13" s="229">
        <v>1373091</v>
      </c>
      <c r="AZ13" s="229">
        <v>1373091</v>
      </c>
      <c r="BA13" s="229">
        <v>1373091</v>
      </c>
      <c r="BB13" s="229">
        <v>1373091</v>
      </c>
      <c r="BC13" s="229">
        <v>1373091</v>
      </c>
      <c r="BD13" s="229">
        <v>1373091</v>
      </c>
      <c r="BE13" s="229">
        <v>1373091</v>
      </c>
      <c r="BF13" s="229">
        <v>1373091</v>
      </c>
    </row>
    <row r="14" spans="1:58">
      <c r="A14" s="49" t="s">
        <v>581</v>
      </c>
      <c r="B14" s="326">
        <v>16.5</v>
      </c>
      <c r="C14" s="326">
        <v>16.95</v>
      </c>
      <c r="D14" s="326">
        <v>15.72</v>
      </c>
      <c r="E14" s="326">
        <v>15.72</v>
      </c>
      <c r="F14" s="326">
        <v>15.72</v>
      </c>
      <c r="G14" s="326">
        <v>11.8</v>
      </c>
      <c r="H14" s="326">
        <v>12.2</v>
      </c>
      <c r="I14" s="326">
        <v>14.7</v>
      </c>
      <c r="J14" s="326">
        <v>13.43</v>
      </c>
      <c r="K14" s="326">
        <v>13.43</v>
      </c>
      <c r="L14" s="326">
        <v>11.07</v>
      </c>
      <c r="M14" s="326">
        <v>11.07</v>
      </c>
      <c r="N14" s="326">
        <v>6</v>
      </c>
      <c r="O14" s="326">
        <v>6.95</v>
      </c>
      <c r="P14" s="326">
        <v>6.95</v>
      </c>
      <c r="Q14" s="326">
        <v>10</v>
      </c>
      <c r="R14" s="326">
        <v>11.5</v>
      </c>
      <c r="S14" s="326">
        <v>13</v>
      </c>
      <c r="T14" s="326">
        <v>11.2</v>
      </c>
      <c r="U14" s="326">
        <v>11.2</v>
      </c>
      <c r="V14" s="326">
        <v>19.010000000000002</v>
      </c>
      <c r="W14" s="326">
        <v>22</v>
      </c>
      <c r="X14" s="326">
        <v>21.2</v>
      </c>
      <c r="Y14" s="326">
        <v>22</v>
      </c>
      <c r="Z14" s="326">
        <v>22</v>
      </c>
      <c r="AA14" s="326">
        <v>29.5</v>
      </c>
      <c r="AB14" s="326">
        <v>22</v>
      </c>
      <c r="AC14" s="326">
        <v>16.7</v>
      </c>
      <c r="AD14" s="326">
        <v>24</v>
      </c>
      <c r="AE14" s="326">
        <v>24</v>
      </c>
      <c r="AF14" s="326">
        <v>27.5</v>
      </c>
      <c r="AG14" s="326">
        <v>24.18</v>
      </c>
      <c r="AH14" s="326">
        <v>24.18</v>
      </c>
      <c r="AI14" s="326">
        <v>24.9</v>
      </c>
      <c r="AJ14" s="326">
        <v>24.9</v>
      </c>
      <c r="AK14" s="326">
        <v>21</v>
      </c>
      <c r="AL14" s="326">
        <v>19.22</v>
      </c>
      <c r="AM14" s="326">
        <v>19.52</v>
      </c>
      <c r="AN14" s="326">
        <v>19.760000000000002</v>
      </c>
      <c r="AO14" s="326">
        <v>19.760000000000002</v>
      </c>
      <c r="AP14" s="326">
        <v>17.8</v>
      </c>
      <c r="AQ14" s="326">
        <v>19.64</v>
      </c>
      <c r="AR14" s="326">
        <v>17.399999999999999</v>
      </c>
      <c r="AS14" s="326">
        <v>16.8</v>
      </c>
      <c r="AT14" s="326">
        <v>16.8</v>
      </c>
      <c r="AU14" s="326">
        <v>15.48</v>
      </c>
      <c r="AV14" s="326">
        <v>16.72</v>
      </c>
      <c r="AW14" s="326">
        <v>17.350000000000001</v>
      </c>
      <c r="AX14" s="326">
        <v>17.579999999999998</v>
      </c>
      <c r="AY14" s="326">
        <v>15.19</v>
      </c>
      <c r="AZ14" s="326">
        <v>18.41</v>
      </c>
      <c r="BA14" s="326">
        <v>18.899999999999999</v>
      </c>
      <c r="BB14" s="171">
        <v>17.899999999999999</v>
      </c>
      <c r="BC14" s="326">
        <v>16.96</v>
      </c>
      <c r="BD14" s="326">
        <v>14.9</v>
      </c>
      <c r="BE14" s="326">
        <v>17.3</v>
      </c>
      <c r="BF14" s="171">
        <v>14.6</v>
      </c>
    </row>
    <row r="15" spans="1:58">
      <c r="A15" s="49" t="s">
        <v>585</v>
      </c>
      <c r="B15" s="229">
        <v>58448791.5</v>
      </c>
      <c r="C15" s="229">
        <v>60042849.449999996</v>
      </c>
      <c r="D15" s="229">
        <v>55685757.719999999</v>
      </c>
      <c r="E15" s="229">
        <v>55685757.719999999</v>
      </c>
      <c r="F15" s="229">
        <v>55685757.719999999</v>
      </c>
      <c r="G15" s="229">
        <v>41671122.980000004</v>
      </c>
      <c r="H15" s="229">
        <v>43071502.199999996</v>
      </c>
      <c r="I15" s="229">
        <v>51888809.699999996</v>
      </c>
      <c r="J15" s="229">
        <v>47405898.93</v>
      </c>
      <c r="K15" s="229">
        <v>47405898.93</v>
      </c>
      <c r="L15" s="326">
        <v>39065487.57</v>
      </c>
      <c r="M15" s="229">
        <v>39065487.57</v>
      </c>
      <c r="N15" s="229">
        <v>21164106</v>
      </c>
      <c r="O15" s="229">
        <v>24465515.100000001</v>
      </c>
      <c r="P15" s="229">
        <v>24465515.100000001</v>
      </c>
      <c r="Q15" s="229">
        <v>35195410</v>
      </c>
      <c r="R15" s="229">
        <v>40447121.5</v>
      </c>
      <c r="S15" s="229">
        <v>45722833</v>
      </c>
      <c r="T15" s="229">
        <v>39388619.199999996</v>
      </c>
      <c r="U15" s="229">
        <v>39388619.199999996</v>
      </c>
      <c r="V15" s="229">
        <v>66809960.640000008</v>
      </c>
      <c r="W15" s="229">
        <v>77309408</v>
      </c>
      <c r="X15" s="229">
        <f t="shared" ref="X15:AX15" si="5">X14*X13</f>
        <v>74483316.799999997</v>
      </c>
      <c r="Y15" s="229">
        <f t="shared" si="5"/>
        <v>77289608</v>
      </c>
      <c r="Z15" s="229">
        <f t="shared" si="5"/>
        <v>77289608</v>
      </c>
      <c r="AA15" s="229">
        <f t="shared" si="5"/>
        <v>45504015.5</v>
      </c>
      <c r="AB15" s="229">
        <f t="shared" si="5"/>
        <v>33910998</v>
      </c>
      <c r="AC15" s="229">
        <f t="shared" si="5"/>
        <v>25718150.300000001</v>
      </c>
      <c r="AD15" s="229">
        <f t="shared" si="5"/>
        <v>36931416</v>
      </c>
      <c r="AE15" s="229">
        <f t="shared" si="5"/>
        <v>36931416</v>
      </c>
      <c r="AF15" s="229">
        <f t="shared" si="5"/>
        <v>37933775</v>
      </c>
      <c r="AG15" s="229">
        <f t="shared" si="5"/>
        <v>33354133.800000001</v>
      </c>
      <c r="AH15" s="229">
        <f t="shared" si="5"/>
        <v>33346879.800000001</v>
      </c>
      <c r="AI15" s="229">
        <f t="shared" si="5"/>
        <v>34279854.899999999</v>
      </c>
      <c r="AJ15" s="229">
        <f t="shared" si="5"/>
        <v>34279854.899999999</v>
      </c>
      <c r="AK15" s="229">
        <f t="shared" si="5"/>
        <v>28834911</v>
      </c>
      <c r="AL15" s="229">
        <f t="shared" si="5"/>
        <v>26390809.02</v>
      </c>
      <c r="AM15" s="229">
        <f t="shared" si="5"/>
        <v>26802736.32</v>
      </c>
      <c r="AN15" s="229">
        <f t="shared" si="5"/>
        <v>27132278.160000004</v>
      </c>
      <c r="AO15" s="229">
        <f t="shared" si="5"/>
        <v>27132278.160000004</v>
      </c>
      <c r="AP15" s="229">
        <f t="shared" si="5"/>
        <v>24441019.800000001</v>
      </c>
      <c r="AQ15" s="229">
        <f t="shared" si="5"/>
        <v>26967507.240000002</v>
      </c>
      <c r="AR15" s="229">
        <f t="shared" si="5"/>
        <v>23891783.399999999</v>
      </c>
      <c r="AS15" s="229">
        <f t="shared" si="5"/>
        <v>23067928.800000001</v>
      </c>
      <c r="AT15" s="229">
        <f t="shared" si="5"/>
        <v>23067928.800000001</v>
      </c>
      <c r="AU15" s="229">
        <f t="shared" si="5"/>
        <v>21255448.68</v>
      </c>
      <c r="AV15" s="229">
        <f t="shared" si="5"/>
        <v>22958081.52</v>
      </c>
      <c r="AW15" s="229">
        <f t="shared" si="5"/>
        <v>23823128.850000001</v>
      </c>
      <c r="AX15" s="229">
        <f t="shared" si="5"/>
        <v>24138939.779999997</v>
      </c>
      <c r="AY15" s="229">
        <f>AY14*AY13</f>
        <v>20857252.289999999</v>
      </c>
      <c r="AZ15" s="229">
        <f t="shared" ref="AZ15" si="6">AZ14*AZ13</f>
        <v>25278605.309999999</v>
      </c>
      <c r="BA15" s="229">
        <f>BA14*BA13</f>
        <v>25951419.899999999</v>
      </c>
      <c r="BB15" s="229">
        <f>BB14*BB13</f>
        <v>24578328.899999999</v>
      </c>
      <c r="BC15" s="229">
        <f>BC14*BC13</f>
        <v>23287623.359999999</v>
      </c>
      <c r="BD15" s="229">
        <f>BD14*BD13</f>
        <v>20459055.900000002</v>
      </c>
      <c r="BE15" s="229">
        <f t="shared" ref="BE15:BF15" si="7">BE14*BE13</f>
        <v>23754474.300000001</v>
      </c>
      <c r="BF15" s="229">
        <f t="shared" si="7"/>
        <v>20047128.599999998</v>
      </c>
    </row>
    <row r="16" spans="1:58" s="5" customFormat="1">
      <c r="A16" s="1" t="s">
        <v>586</v>
      </c>
      <c r="B16" s="328"/>
      <c r="C16" s="328"/>
      <c r="D16" s="328"/>
      <c r="E16" s="328"/>
      <c r="F16" s="328"/>
      <c r="G16" s="328"/>
      <c r="H16" s="328"/>
      <c r="I16" s="328"/>
      <c r="J16" s="328"/>
      <c r="K16" s="328"/>
      <c r="L16" s="328"/>
      <c r="M16" s="328"/>
      <c r="N16" s="328"/>
      <c r="O16" s="328"/>
      <c r="P16" s="328"/>
      <c r="Q16" s="328"/>
      <c r="R16" s="231"/>
      <c r="S16" s="231"/>
      <c r="T16" s="231"/>
      <c r="U16" s="231"/>
      <c r="V16" s="231"/>
      <c r="W16" s="231"/>
      <c r="X16" s="231"/>
      <c r="Y16" s="231"/>
      <c r="Z16" s="231"/>
      <c r="AA16" s="231"/>
      <c r="AB16" s="231"/>
      <c r="AC16" s="231"/>
      <c r="AD16" s="231"/>
      <c r="AE16" s="231"/>
      <c r="AF16" s="231"/>
      <c r="AG16" s="231"/>
      <c r="AH16" s="231"/>
      <c r="AI16" s="231"/>
      <c r="AJ16" s="231"/>
      <c r="AK16" s="231"/>
      <c r="AL16" s="229"/>
      <c r="AM16" s="229"/>
      <c r="AN16" s="229"/>
      <c r="AO16" s="229"/>
      <c r="AP16" s="229"/>
      <c r="AQ16" s="325"/>
      <c r="AR16" s="325"/>
      <c r="AS16" s="325"/>
      <c r="AT16" s="325"/>
      <c r="AU16" s="325"/>
      <c r="AV16" s="325"/>
      <c r="AW16" s="325"/>
      <c r="AX16" s="256"/>
      <c r="AY16"/>
      <c r="AZ16"/>
      <c r="BA16" s="326"/>
      <c r="BB16" s="352"/>
      <c r="BC16" s="352"/>
      <c r="BD16" s="352"/>
      <c r="BE16" s="352"/>
      <c r="BF16" s="352"/>
    </row>
    <row r="17" spans="1:58" s="1" customFormat="1">
      <c r="A17" s="49" t="s">
        <v>587</v>
      </c>
      <c r="B17" s="229">
        <v>200388752</v>
      </c>
      <c r="C17" s="229">
        <v>200388752</v>
      </c>
      <c r="D17" s="229">
        <v>200388752</v>
      </c>
      <c r="E17" s="229">
        <v>200388752</v>
      </c>
      <c r="F17" s="229">
        <v>200388752</v>
      </c>
      <c r="G17" s="229">
        <v>200399631</v>
      </c>
      <c r="H17" s="229">
        <v>200400631</v>
      </c>
      <c r="I17" s="229">
        <v>200401231</v>
      </c>
      <c r="J17" s="229">
        <v>200401231</v>
      </c>
      <c r="K17" s="229">
        <v>200401231</v>
      </c>
      <c r="L17" s="229">
        <v>200402131</v>
      </c>
      <c r="M17" s="229">
        <v>200402131</v>
      </c>
      <c r="N17" s="229">
        <v>200402731</v>
      </c>
      <c r="O17" s="229">
        <v>200402731</v>
      </c>
      <c r="P17" s="229">
        <v>200402731</v>
      </c>
      <c r="Q17" s="229">
        <v>200402731</v>
      </c>
      <c r="R17" s="229">
        <v>200402731</v>
      </c>
      <c r="S17" s="229">
        <v>200402731</v>
      </c>
      <c r="T17" s="229">
        <v>200402731</v>
      </c>
      <c r="U17" s="229">
        <v>200402731</v>
      </c>
      <c r="V17" s="229">
        <v>200402731</v>
      </c>
      <c r="W17" s="229">
        <v>200402731</v>
      </c>
      <c r="X17" s="229">
        <v>200402731</v>
      </c>
      <c r="Y17" s="229">
        <v>200402731</v>
      </c>
      <c r="Z17" s="229">
        <v>200402731</v>
      </c>
      <c r="AA17" s="229">
        <v>202372736</v>
      </c>
      <c r="AB17" s="229">
        <v>202372736</v>
      </c>
      <c r="AC17" s="229">
        <v>202373036</v>
      </c>
      <c r="AD17" s="229">
        <v>202373536</v>
      </c>
      <c r="AE17" s="229">
        <v>202373536</v>
      </c>
      <c r="AF17" s="229">
        <v>202532935</v>
      </c>
      <c r="AG17" s="229">
        <v>202532935</v>
      </c>
      <c r="AH17" s="229">
        <v>202532935</v>
      </c>
      <c r="AI17" s="229">
        <v>202532935</v>
      </c>
      <c r="AJ17" s="229">
        <v>202532935</v>
      </c>
      <c r="AK17" s="229">
        <v>202536545</v>
      </c>
      <c r="AL17" s="229">
        <v>202536545</v>
      </c>
      <c r="AM17" s="229">
        <v>202536545</v>
      </c>
      <c r="AN17" s="229">
        <v>202536545</v>
      </c>
      <c r="AO17" s="229">
        <v>202536545</v>
      </c>
      <c r="AP17" s="229">
        <v>202536545</v>
      </c>
      <c r="AQ17" s="229">
        <v>202536545</v>
      </c>
      <c r="AR17" s="229">
        <v>202536545</v>
      </c>
      <c r="AS17" s="229">
        <v>202536545</v>
      </c>
      <c r="AT17" s="229">
        <v>202536545</v>
      </c>
      <c r="AU17" s="229">
        <v>202536545</v>
      </c>
      <c r="AV17" s="229">
        <v>202536545</v>
      </c>
      <c r="AW17" s="229">
        <v>202536545</v>
      </c>
      <c r="AX17" s="229">
        <v>202536545</v>
      </c>
      <c r="AY17" s="229">
        <v>202536545</v>
      </c>
      <c r="AZ17" s="229">
        <v>202536545</v>
      </c>
      <c r="BA17" s="229">
        <v>202536545</v>
      </c>
      <c r="BB17" s="229">
        <v>202536545</v>
      </c>
      <c r="BC17" s="229">
        <v>202536545</v>
      </c>
      <c r="BD17" s="229">
        <v>202536545</v>
      </c>
      <c r="BE17" s="229">
        <v>202536545</v>
      </c>
      <c r="BF17" s="229">
        <v>202536545</v>
      </c>
    </row>
    <row r="18" spans="1:58" s="1" customFormat="1">
      <c r="A18" s="49" t="s">
        <v>581</v>
      </c>
      <c r="B18" s="326">
        <v>17.52</v>
      </c>
      <c r="C18" s="326">
        <v>15.13</v>
      </c>
      <c r="D18" s="326">
        <v>15.3</v>
      </c>
      <c r="E18" s="326">
        <v>12.6</v>
      </c>
      <c r="F18" s="326">
        <v>12.6</v>
      </c>
      <c r="G18" s="326">
        <v>13.12</v>
      </c>
      <c r="H18" s="326">
        <v>10.75</v>
      </c>
      <c r="I18" s="326">
        <v>14.7</v>
      </c>
      <c r="J18" s="326">
        <v>14.5</v>
      </c>
      <c r="K18" s="326">
        <v>14.5</v>
      </c>
      <c r="L18" s="326">
        <v>11</v>
      </c>
      <c r="M18" s="326">
        <v>8.91</v>
      </c>
      <c r="N18" s="326">
        <v>5.58</v>
      </c>
      <c r="O18" s="326">
        <v>5.86</v>
      </c>
      <c r="P18" s="326">
        <v>5.86</v>
      </c>
      <c r="Q18" s="326">
        <v>8</v>
      </c>
      <c r="R18" s="326">
        <v>8.5399999999999991</v>
      </c>
      <c r="S18" s="326">
        <v>10.46</v>
      </c>
      <c r="T18" s="326">
        <v>10.32</v>
      </c>
      <c r="U18" s="326">
        <v>10.32</v>
      </c>
      <c r="V18" s="326">
        <v>15.12</v>
      </c>
      <c r="W18" s="326">
        <v>13.14</v>
      </c>
      <c r="X18" s="326">
        <v>17.64</v>
      </c>
      <c r="Y18" s="326">
        <v>14.9</v>
      </c>
      <c r="Z18" s="326">
        <v>14.9</v>
      </c>
      <c r="AA18" s="326">
        <v>20.27</v>
      </c>
      <c r="AB18" s="326">
        <v>14.75</v>
      </c>
      <c r="AC18" s="326">
        <v>14.98</v>
      </c>
      <c r="AD18" s="326">
        <v>22.89</v>
      </c>
      <c r="AE18" s="326">
        <v>22.89</v>
      </c>
      <c r="AF18" s="326">
        <v>24.19</v>
      </c>
      <c r="AG18" s="326">
        <v>23.75</v>
      </c>
      <c r="AH18" s="326">
        <v>24</v>
      </c>
      <c r="AI18" s="326">
        <v>21.65</v>
      </c>
      <c r="AJ18" s="326">
        <v>21.65</v>
      </c>
      <c r="AK18" s="326">
        <v>11.93</v>
      </c>
      <c r="AL18" s="326">
        <v>13.55</v>
      </c>
      <c r="AM18" s="326">
        <v>11.93</v>
      </c>
      <c r="AN18" s="326">
        <v>14.49</v>
      </c>
      <c r="AO18" s="326">
        <v>14.49</v>
      </c>
      <c r="AP18" s="326">
        <v>12.04</v>
      </c>
      <c r="AQ18" s="326">
        <v>13.26</v>
      </c>
      <c r="AR18" s="326">
        <v>11.66</v>
      </c>
      <c r="AS18" s="326">
        <v>9.65</v>
      </c>
      <c r="AT18" s="326">
        <v>9.65</v>
      </c>
      <c r="AU18" s="326">
        <v>10.88</v>
      </c>
      <c r="AV18" s="326">
        <v>8.9600000000000009</v>
      </c>
      <c r="AW18" s="326">
        <v>11.75</v>
      </c>
      <c r="AX18" s="326">
        <v>9.6999999999999993</v>
      </c>
      <c r="AY18" s="326">
        <v>10</v>
      </c>
      <c r="AZ18" s="326">
        <v>15</v>
      </c>
      <c r="BA18" s="326">
        <v>12.31</v>
      </c>
      <c r="BB18" s="326">
        <v>13.35</v>
      </c>
      <c r="BC18" s="326">
        <v>12.59</v>
      </c>
      <c r="BD18" s="326">
        <v>11.35</v>
      </c>
      <c r="BE18" s="326">
        <v>11.5</v>
      </c>
      <c r="BF18" s="326">
        <v>10.199999999999999</v>
      </c>
    </row>
    <row r="19" spans="1:58">
      <c r="A19" s="49" t="s">
        <v>588</v>
      </c>
      <c r="B19" s="229">
        <v>3510810935.04</v>
      </c>
      <c r="C19" s="229">
        <v>3031881817.7600002</v>
      </c>
      <c r="D19" s="229">
        <v>3065947905.5999999</v>
      </c>
      <c r="E19" s="229">
        <v>2524898275.1999998</v>
      </c>
      <c r="F19" s="229">
        <v>2524898275.1999998</v>
      </c>
      <c r="G19" s="229">
        <v>2629243158.7199998</v>
      </c>
      <c r="H19" s="229">
        <v>2154306783.25</v>
      </c>
      <c r="I19" s="229">
        <v>2945898095.6999998</v>
      </c>
      <c r="J19" s="229">
        <v>2905817849.5</v>
      </c>
      <c r="K19" s="229">
        <v>2905817849.5</v>
      </c>
      <c r="L19" s="229">
        <v>2204423441</v>
      </c>
      <c r="M19" s="229">
        <v>1785582987.21</v>
      </c>
      <c r="N19" s="229">
        <v>1118247238.98</v>
      </c>
      <c r="O19" s="229">
        <v>1174360003.6600001</v>
      </c>
      <c r="P19" s="229">
        <v>1174360003.6600001</v>
      </c>
      <c r="Q19" s="229">
        <v>1603221848</v>
      </c>
      <c r="R19" s="229">
        <v>1711439322.7399998</v>
      </c>
      <c r="S19" s="229">
        <v>2096212566.2600002</v>
      </c>
      <c r="T19" s="229">
        <v>2068156183.9200001</v>
      </c>
      <c r="U19" s="229">
        <v>2068156183.9200001</v>
      </c>
      <c r="V19" s="229">
        <v>3030089292.7199998</v>
      </c>
      <c r="W19" s="229">
        <v>2633291885.3400002</v>
      </c>
      <c r="X19" s="229">
        <f t="shared" ref="X19:BF19" si="8">X18*X17</f>
        <v>3535104174.8400002</v>
      </c>
      <c r="Y19" s="229">
        <f t="shared" si="8"/>
        <v>2986000691.9000001</v>
      </c>
      <c r="Z19" s="229">
        <f t="shared" si="8"/>
        <v>2986000691.9000001</v>
      </c>
      <c r="AA19" s="229">
        <f t="shared" si="8"/>
        <v>4102095358.7199998</v>
      </c>
      <c r="AB19" s="229">
        <f t="shared" si="8"/>
        <v>2984997856</v>
      </c>
      <c r="AC19" s="229">
        <f t="shared" si="8"/>
        <v>3031548079.2800002</v>
      </c>
      <c r="AD19" s="229">
        <f t="shared" si="8"/>
        <v>4632330239.04</v>
      </c>
      <c r="AE19" s="229">
        <f t="shared" si="8"/>
        <v>4632330239.04</v>
      </c>
      <c r="AF19" s="229">
        <f t="shared" si="8"/>
        <v>4899271697.6500006</v>
      </c>
      <c r="AG19" s="229">
        <f t="shared" si="8"/>
        <v>4810157206.25</v>
      </c>
      <c r="AH19" s="229">
        <f t="shared" si="8"/>
        <v>4860790440</v>
      </c>
      <c r="AI19" s="229">
        <f t="shared" si="8"/>
        <v>4384838042.75</v>
      </c>
      <c r="AJ19" s="229">
        <f t="shared" si="8"/>
        <v>4384838042.75</v>
      </c>
      <c r="AK19" s="229">
        <f t="shared" si="8"/>
        <v>2416260981.8499999</v>
      </c>
      <c r="AL19" s="229">
        <f t="shared" si="8"/>
        <v>2744370184.75</v>
      </c>
      <c r="AM19" s="229">
        <f t="shared" si="8"/>
        <v>2416260981.8499999</v>
      </c>
      <c r="AN19" s="229">
        <f t="shared" si="8"/>
        <v>2934754537.0500002</v>
      </c>
      <c r="AO19" s="229">
        <f t="shared" si="8"/>
        <v>2934754537.0500002</v>
      </c>
      <c r="AP19" s="229">
        <f t="shared" si="8"/>
        <v>2438540001.7999997</v>
      </c>
      <c r="AQ19" s="229">
        <f t="shared" si="8"/>
        <v>2685634586.6999998</v>
      </c>
      <c r="AR19" s="229">
        <f t="shared" si="8"/>
        <v>2361576114.6999998</v>
      </c>
      <c r="AS19" s="229">
        <f t="shared" si="8"/>
        <v>1954477659.25</v>
      </c>
      <c r="AT19" s="229">
        <f t="shared" si="8"/>
        <v>1954477659.25</v>
      </c>
      <c r="AU19" s="229">
        <f t="shared" si="8"/>
        <v>2203597609.6000004</v>
      </c>
      <c r="AV19" s="229">
        <f t="shared" si="8"/>
        <v>1814727443.2000003</v>
      </c>
      <c r="AW19" s="229">
        <f t="shared" si="8"/>
        <v>2379804403.75</v>
      </c>
      <c r="AX19" s="229">
        <f t="shared" si="8"/>
        <v>1964604486.4999998</v>
      </c>
      <c r="AY19" s="229">
        <f t="shared" si="8"/>
        <v>2025365450</v>
      </c>
      <c r="AZ19" s="229">
        <f t="shared" si="8"/>
        <v>3038048175</v>
      </c>
      <c r="BA19" s="229">
        <f t="shared" si="8"/>
        <v>2493224868.9500003</v>
      </c>
      <c r="BB19" s="229">
        <f t="shared" si="8"/>
        <v>2703862875.75</v>
      </c>
      <c r="BC19" s="229">
        <f t="shared" si="8"/>
        <v>2549935101.5500002</v>
      </c>
      <c r="BD19" s="229">
        <f t="shared" si="8"/>
        <v>2298789785.75</v>
      </c>
      <c r="BE19" s="229">
        <f t="shared" si="8"/>
        <v>2329170267.5</v>
      </c>
      <c r="BF19" s="229">
        <f t="shared" si="8"/>
        <v>2065872758.9999998</v>
      </c>
    </row>
    <row r="20" spans="1:58" s="1" customFormat="1">
      <c r="A20" s="38"/>
      <c r="B20" s="46"/>
      <c r="C20" s="46"/>
      <c r="D20" s="46"/>
      <c r="E20" s="46"/>
      <c r="F20" s="46"/>
      <c r="G20" s="46"/>
      <c r="H20" s="46"/>
      <c r="I20" s="46"/>
      <c r="J20" s="46"/>
      <c r="K20" s="46"/>
      <c r="L20" s="46"/>
      <c r="M20" s="46"/>
      <c r="N20" s="46"/>
      <c r="O20" s="46"/>
      <c r="P20" s="46"/>
      <c r="Q20" s="46"/>
      <c r="R20" s="46"/>
      <c r="S20" s="46"/>
      <c r="T20" s="46"/>
      <c r="U20" s="46"/>
      <c r="V20" s="46"/>
      <c r="W20" s="46"/>
      <c r="X20" s="46"/>
      <c r="Y20" s="46"/>
      <c r="Z20" s="36"/>
      <c r="AA20" s="36"/>
      <c r="AB20" s="36"/>
      <c r="AC20" s="36"/>
      <c r="AD20" s="36"/>
      <c r="AE20" s="36"/>
      <c r="AF20" s="36"/>
      <c r="AG20" s="12"/>
      <c r="AH20" s="12"/>
      <c r="AI20" s="12"/>
      <c r="AJ20" s="12"/>
      <c r="AK20" s="12"/>
      <c r="AL20" s="12"/>
      <c r="AM20" s="12"/>
      <c r="AN20" s="12"/>
      <c r="AO20" s="12"/>
      <c r="AP20" s="12"/>
      <c r="AQ20" s="12"/>
      <c r="AR20" s="12"/>
      <c r="AS20" s="12"/>
      <c r="AT20" s="12"/>
      <c r="AU20" s="12"/>
      <c r="AV20" s="12"/>
      <c r="AW20" s="12"/>
      <c r="AX20" s="12"/>
      <c r="AY20" s="12"/>
      <c r="BB20" s="174"/>
      <c r="BC20" s="174"/>
      <c r="BD20" s="174"/>
      <c r="BF20" s="174"/>
    </row>
    <row r="21" spans="1:58" ht="26.25" customHeight="1">
      <c r="A21" s="58" t="s">
        <v>589</v>
      </c>
      <c r="B21" s="56"/>
      <c r="C21" s="56"/>
      <c r="D21" s="56"/>
      <c r="E21" s="56"/>
      <c r="F21" s="56"/>
      <c r="G21" s="56"/>
      <c r="H21" s="56"/>
      <c r="I21" s="56"/>
      <c r="J21" s="56"/>
      <c r="K21" s="56"/>
      <c r="L21" s="56"/>
      <c r="M21" s="56"/>
      <c r="N21" s="56"/>
      <c r="O21" s="56"/>
      <c r="P21" s="56"/>
      <c r="Q21" s="56"/>
      <c r="R21" s="56"/>
      <c r="S21" s="56"/>
      <c r="T21" s="56"/>
      <c r="U21" s="56"/>
      <c r="V21" s="56"/>
      <c r="W21" s="56"/>
      <c r="X21" s="56"/>
      <c r="Y21" s="56"/>
      <c r="Z21" s="33"/>
      <c r="AA21" s="33"/>
      <c r="AB21" s="33"/>
      <c r="AC21" s="33"/>
      <c r="AD21" s="33"/>
      <c r="AE21" s="33"/>
      <c r="AF21" s="33"/>
    </row>
    <row r="22" spans="1:58">
      <c r="A22" s="24"/>
      <c r="B22" s="24"/>
      <c r="C22" s="24"/>
      <c r="D22" s="24"/>
      <c r="E22" s="24"/>
      <c r="F22" s="24"/>
      <c r="G22" s="24"/>
      <c r="H22" s="24"/>
      <c r="I22" s="24"/>
      <c r="J22" s="24"/>
      <c r="K22" s="24"/>
      <c r="L22" s="24"/>
      <c r="M22" s="24"/>
      <c r="N22" s="24"/>
      <c r="O22" s="24"/>
      <c r="P22" s="24"/>
      <c r="Q22" s="24"/>
      <c r="R22" s="24"/>
      <c r="S22" s="24"/>
      <c r="T22" s="24"/>
      <c r="U22" s="24"/>
      <c r="V22" s="24"/>
      <c r="W22" s="24"/>
      <c r="X22" s="126"/>
      <c r="Y22" s="24"/>
      <c r="Z22" s="43"/>
      <c r="AA22" s="43"/>
      <c r="AB22" s="43"/>
      <c r="AC22" s="43"/>
      <c r="AD22" s="43"/>
      <c r="AE22" s="43"/>
      <c r="AF22" s="43"/>
    </row>
    <row r="23" spans="1:58">
      <c r="A23" s="24"/>
      <c r="B23" s="24"/>
      <c r="C23" s="24"/>
      <c r="D23" s="24"/>
      <c r="E23" s="24"/>
      <c r="F23" s="24"/>
      <c r="G23" s="24"/>
      <c r="H23" s="24"/>
      <c r="I23" s="24"/>
      <c r="J23" s="24"/>
      <c r="K23" s="24"/>
      <c r="L23" s="24"/>
      <c r="M23" s="24"/>
      <c r="N23" s="24"/>
      <c r="O23" s="24"/>
      <c r="P23" s="24"/>
      <c r="Q23" s="24"/>
      <c r="R23" s="24"/>
      <c r="S23" s="24"/>
      <c r="T23" s="24"/>
      <c r="U23" s="24"/>
      <c r="V23" s="24"/>
      <c r="W23" s="24"/>
      <c r="X23" s="24"/>
      <c r="Y23" s="24"/>
      <c r="Z23" s="124"/>
      <c r="AA23" s="124"/>
      <c r="AB23" s="33"/>
      <c r="AC23" s="33"/>
      <c r="AD23" s="33"/>
      <c r="AE23" s="33"/>
      <c r="AF23" s="33"/>
    </row>
    <row r="24" spans="1:58">
      <c r="A24" s="19"/>
      <c r="B24" s="19"/>
      <c r="C24" s="19"/>
      <c r="D24" s="19"/>
      <c r="E24" s="19"/>
      <c r="F24" s="19"/>
      <c r="G24" s="19"/>
      <c r="H24" s="19"/>
      <c r="I24" s="19"/>
      <c r="J24" s="19"/>
      <c r="K24" s="19"/>
      <c r="L24" s="19"/>
      <c r="M24" s="125"/>
      <c r="N24" s="125"/>
      <c r="O24" s="125"/>
      <c r="P24" s="125"/>
      <c r="Q24" s="125"/>
      <c r="R24" s="125"/>
      <c r="S24" s="125"/>
      <c r="T24" s="125"/>
      <c r="U24" s="125"/>
      <c r="V24" s="125"/>
      <c r="W24" s="125"/>
      <c r="X24" s="125"/>
      <c r="Y24" s="19"/>
      <c r="Z24" s="33"/>
      <c r="AA24" s="33"/>
      <c r="AB24" s="33"/>
      <c r="AC24" s="33"/>
      <c r="AD24" s="33"/>
      <c r="AE24" s="33"/>
      <c r="AF24" s="33"/>
    </row>
    <row r="25" spans="1:58">
      <c r="Z25" s="33"/>
      <c r="AA25" s="33"/>
      <c r="AB25" s="33"/>
      <c r="AC25" s="33"/>
      <c r="AD25" s="33"/>
      <c r="AE25" s="33"/>
      <c r="AF25" s="33"/>
    </row>
    <row r="26" spans="1:58">
      <c r="Z26" s="33"/>
      <c r="AA26" s="33"/>
      <c r="AB26" s="33"/>
      <c r="AC26" s="33"/>
      <c r="AD26" s="33"/>
      <c r="AE26" s="33"/>
      <c r="AF26" s="33"/>
    </row>
    <row r="27" spans="1:58">
      <c r="Z27" s="33"/>
      <c r="AA27" s="33"/>
      <c r="AB27" s="33"/>
      <c r="AC27" s="33"/>
      <c r="AD27" s="33"/>
      <c r="AE27" s="33"/>
      <c r="AF27" s="33"/>
    </row>
    <row r="28" spans="1:58">
      <c r="V28" s="127"/>
      <c r="Z28" s="36"/>
      <c r="AA28" s="36"/>
      <c r="AB28" s="36"/>
      <c r="AC28" s="36"/>
      <c r="AD28" s="36"/>
      <c r="AE28" s="36"/>
      <c r="AF28" s="36"/>
    </row>
    <row r="29" spans="1:58">
      <c r="Z29" s="36"/>
      <c r="AA29" s="36"/>
      <c r="AB29" s="36"/>
      <c r="AC29" s="36"/>
      <c r="AD29" s="36"/>
      <c r="AE29" s="36"/>
      <c r="AF29" s="36"/>
    </row>
    <row r="30" spans="1:58">
      <c r="Z30" s="33"/>
      <c r="AA30" s="33"/>
      <c r="AB30" s="33"/>
      <c r="AC30" s="33"/>
      <c r="AD30" s="33"/>
      <c r="AE30" s="33"/>
      <c r="AF30" s="33"/>
    </row>
    <row r="31" spans="1:58">
      <c r="Z31" s="33"/>
      <c r="AA31" s="33"/>
      <c r="AB31" s="33"/>
      <c r="AC31" s="33"/>
      <c r="AD31" s="33"/>
      <c r="AE31" s="33"/>
      <c r="AF31" s="33"/>
    </row>
    <row r="32" spans="1:58">
      <c r="Z32" s="33"/>
      <c r="AA32" s="33"/>
      <c r="AB32" s="33"/>
      <c r="AC32" s="33"/>
      <c r="AD32" s="33"/>
      <c r="AE32" s="33"/>
      <c r="AF32" s="33"/>
    </row>
    <row r="33" spans="26:32">
      <c r="Z33" s="33"/>
      <c r="AA33" s="33"/>
      <c r="AB33" s="33"/>
      <c r="AC33" s="33"/>
      <c r="AD33" s="33"/>
      <c r="AE33" s="33"/>
      <c r="AF33" s="33"/>
    </row>
    <row r="34" spans="26:32">
      <c r="Z34" s="33"/>
      <c r="AA34" s="33"/>
      <c r="AB34" s="33"/>
      <c r="AC34" s="33"/>
      <c r="AD34" s="33"/>
      <c r="AE34" s="33"/>
      <c r="AF34" s="33"/>
    </row>
    <row r="35" spans="26:32">
      <c r="Z35" s="33"/>
      <c r="AA35" s="33"/>
      <c r="AB35" s="33"/>
      <c r="AC35" s="33"/>
      <c r="AD35" s="33"/>
      <c r="AE35" s="33"/>
      <c r="AF35" s="33"/>
    </row>
    <row r="36" spans="26:32">
      <c r="Z36" s="33"/>
      <c r="AA36" s="33"/>
      <c r="AB36" s="33"/>
      <c r="AC36" s="33"/>
      <c r="AD36" s="33"/>
      <c r="AE36" s="33"/>
      <c r="AF36" s="33"/>
    </row>
    <row r="37" spans="26:32">
      <c r="Z37" s="12"/>
      <c r="AA37" s="12"/>
      <c r="AB37" s="12"/>
      <c r="AC37" s="12"/>
      <c r="AD37" s="12"/>
      <c r="AE37" s="12"/>
      <c r="AF37" s="12"/>
    </row>
  </sheetData>
  <hyperlinks>
    <hyperlink ref="A1" location="Index!A1" display="Index" xr:uid="{00000000-0004-0000-1E00-000000000000}"/>
  </hyperlinks>
  <pageMargins left="0.51181102362204722" right="0.51181102362204722" top="0.78740157480314965" bottom="0.78740157480314965" header="0.31496062992125984" footer="0.31496062992125984"/>
  <pageSetup paperSize="9" scale="60" orientation="landscape"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000050"/>
  </sheetPr>
  <dimension ref="A1:AF18"/>
  <sheetViews>
    <sheetView zoomScaleNormal="100" workbookViewId="0">
      <pane xSplit="1" topLeftCell="AB1" activePane="topRight" state="frozen"/>
      <selection pane="topRight" activeCell="AF11" sqref="AF11"/>
    </sheetView>
  </sheetViews>
  <sheetFormatPr defaultRowHeight="15"/>
  <cols>
    <col min="1" max="1" width="42.5703125" customWidth="1"/>
    <col min="2" max="22" width="12" customWidth="1"/>
    <col min="23" max="27" width="13.28515625" customWidth="1"/>
    <col min="28" max="29" width="13.28515625" style="171" customWidth="1"/>
    <col min="30" max="31" width="13.28515625" customWidth="1"/>
    <col min="32" max="32" width="13.28515625" style="171" customWidth="1"/>
  </cols>
  <sheetData>
    <row r="1" spans="1:32" ht="57" customHeight="1">
      <c r="A1" s="145" t="s">
        <v>379</v>
      </c>
    </row>
    <row r="2" spans="1:32" ht="16.5" customHeight="1">
      <c r="A2" s="147" t="s">
        <v>376</v>
      </c>
      <c r="B2" s="184" t="s">
        <v>332</v>
      </c>
      <c r="C2" s="184" t="s">
        <v>333</v>
      </c>
      <c r="D2" s="184" t="s">
        <v>334</v>
      </c>
      <c r="E2" s="184" t="s">
        <v>336</v>
      </c>
      <c r="F2" s="184" t="s">
        <v>337</v>
      </c>
      <c r="G2" s="184" t="s">
        <v>338</v>
      </c>
      <c r="H2" s="184" t="s">
        <v>339</v>
      </c>
      <c r="I2" s="184" t="s">
        <v>342</v>
      </c>
      <c r="J2" s="184" t="s">
        <v>344</v>
      </c>
      <c r="K2" s="184" t="s">
        <v>345</v>
      </c>
      <c r="L2" s="184" t="s">
        <v>346</v>
      </c>
      <c r="M2" s="184" t="s">
        <v>348</v>
      </c>
      <c r="N2" s="184" t="s">
        <v>350</v>
      </c>
      <c r="O2" s="184" t="s">
        <v>351</v>
      </c>
      <c r="P2" s="184" t="s">
        <v>352</v>
      </c>
      <c r="Q2" s="184" t="s">
        <v>353</v>
      </c>
      <c r="R2" s="184" t="s">
        <v>355</v>
      </c>
      <c r="S2" s="184" t="s">
        <v>356</v>
      </c>
      <c r="T2" s="184" t="s">
        <v>357</v>
      </c>
      <c r="U2" s="184" t="s">
        <v>358</v>
      </c>
      <c r="V2" s="184" t="s">
        <v>360</v>
      </c>
      <c r="W2" s="184" t="s">
        <v>908</v>
      </c>
      <c r="X2" s="184" t="s">
        <v>1060</v>
      </c>
      <c r="Y2" s="184" t="s">
        <v>1078</v>
      </c>
      <c r="Z2" s="184" t="s">
        <v>1144</v>
      </c>
      <c r="AA2" s="184" t="s">
        <v>1163</v>
      </c>
      <c r="AB2" s="184" t="s">
        <v>1174</v>
      </c>
      <c r="AC2" s="184" t="s">
        <v>1171</v>
      </c>
      <c r="AD2" s="184" t="s">
        <v>1178</v>
      </c>
      <c r="AE2" s="184" t="s">
        <v>1208</v>
      </c>
      <c r="AF2" s="184" t="s">
        <v>1217</v>
      </c>
    </row>
    <row r="3" spans="1:32" s="64" customFormat="1">
      <c r="A3" s="64" t="s">
        <v>819</v>
      </c>
      <c r="B3" s="212"/>
      <c r="C3" s="212"/>
      <c r="D3" s="212"/>
      <c r="E3" s="212"/>
      <c r="F3" s="212"/>
      <c r="G3" s="212"/>
      <c r="H3" s="212"/>
      <c r="I3" s="212"/>
      <c r="J3" s="212"/>
      <c r="K3" s="212"/>
      <c r="L3" s="212"/>
      <c r="M3" s="212"/>
      <c r="N3" s="212"/>
      <c r="O3" s="212"/>
      <c r="P3" s="212"/>
      <c r="Q3" s="212"/>
      <c r="R3" s="212"/>
      <c r="S3" s="212"/>
      <c r="T3" s="212"/>
      <c r="U3" s="212"/>
      <c r="V3" s="212"/>
      <c r="W3" s="212"/>
      <c r="X3" s="174"/>
      <c r="Z3" s="174"/>
      <c r="AA3" s="174"/>
      <c r="AB3" s="174"/>
      <c r="AC3" s="174"/>
      <c r="AF3" s="174"/>
    </row>
    <row r="4" spans="1:32" s="64" customFormat="1">
      <c r="A4" s="38" t="s">
        <v>617</v>
      </c>
      <c r="B4" s="324">
        <v>1.9118E-2</v>
      </c>
      <c r="C4" s="324">
        <v>1.9118E-2</v>
      </c>
      <c r="D4" s="324">
        <v>1.5647000000000001E-2</v>
      </c>
      <c r="E4" s="324">
        <v>1.9751999999999999E-2</v>
      </c>
      <c r="F4" s="324">
        <v>1.6482E-2</v>
      </c>
      <c r="G4" s="324">
        <v>1.6088999999999999E-2</v>
      </c>
      <c r="H4" s="324">
        <v>1.6122999999999998E-2</v>
      </c>
      <c r="I4" s="324">
        <v>1.8894999999999999E-2</v>
      </c>
      <c r="J4" s="324">
        <v>1.5653E-2</v>
      </c>
      <c r="K4" s="324">
        <v>1.5062000000000001E-2</v>
      </c>
      <c r="L4" s="324">
        <v>1.3899E-2</v>
      </c>
      <c r="M4" s="324">
        <v>1.4716E-2</v>
      </c>
      <c r="N4" s="324">
        <v>1.2604000000000001E-2</v>
      </c>
      <c r="O4" s="324">
        <v>1.1259999999999999E-2</v>
      </c>
      <c r="P4" s="324">
        <v>1.1655E-2</v>
      </c>
      <c r="Q4" s="324">
        <v>1.2911000000000001E-2</v>
      </c>
      <c r="R4" s="324">
        <v>1.1441E-2</v>
      </c>
      <c r="S4" s="324">
        <v>1.1297E-2</v>
      </c>
      <c r="T4" s="324">
        <v>1.2113000000000001E-2</v>
      </c>
      <c r="U4" s="324">
        <v>1.354E-2</v>
      </c>
      <c r="V4" s="324">
        <v>1.1596E-2</v>
      </c>
      <c r="W4" s="324">
        <v>1.1062000000000001E-2</v>
      </c>
      <c r="X4" s="324">
        <v>1.3946999999999999E-2</v>
      </c>
      <c r="Y4" s="324">
        <v>1.1684E-2</v>
      </c>
      <c r="Z4" s="324">
        <v>1.2102E-2</v>
      </c>
      <c r="AA4" s="324">
        <v>1.1204E-2</v>
      </c>
      <c r="AB4" s="324">
        <v>1.4648E-2</v>
      </c>
      <c r="AC4" s="324">
        <v>9.6039999999999997E-3</v>
      </c>
      <c r="AD4" s="324">
        <v>1.04E-2</v>
      </c>
      <c r="AE4" s="324">
        <v>8.4489999999999999E-3</v>
      </c>
      <c r="AF4" s="324">
        <v>1.0817999999999999E-2</v>
      </c>
    </row>
    <row r="5" spans="1:32">
      <c r="A5" s="38" t="s">
        <v>822</v>
      </c>
      <c r="B5" s="324">
        <v>1.1558000000000001E-2</v>
      </c>
      <c r="C5" s="324">
        <v>1.1558000000000001E-2</v>
      </c>
      <c r="D5" s="324">
        <v>1.1568E-2</v>
      </c>
      <c r="E5" s="324">
        <v>1.1419E-2</v>
      </c>
      <c r="F5" s="324">
        <v>1.1549E-2</v>
      </c>
      <c r="G5" s="324">
        <v>1.1613999999999999E-2</v>
      </c>
      <c r="H5" s="324">
        <v>1.1575E-2</v>
      </c>
      <c r="I5" s="324">
        <v>1.1396999999999999E-2</v>
      </c>
      <c r="J5" s="324">
        <v>1.1547E-2</v>
      </c>
      <c r="K5" s="324">
        <v>1.1646E-2</v>
      </c>
      <c r="L5" s="324">
        <v>1.1549E-2</v>
      </c>
      <c r="M5" s="324">
        <v>1.1331000000000001E-2</v>
      </c>
      <c r="N5" s="324">
        <v>1.1383000000000001E-2</v>
      </c>
      <c r="O5" s="324">
        <v>1.0853E-2</v>
      </c>
      <c r="P5" s="324">
        <v>1.0647E-2</v>
      </c>
      <c r="Q5" s="324">
        <v>1.0640999999999999E-2</v>
      </c>
      <c r="R5" s="324">
        <v>1.0923E-2</v>
      </c>
      <c r="S5" s="324">
        <v>1.1051E-2</v>
      </c>
      <c r="T5" s="324">
        <v>1.1079E-2</v>
      </c>
      <c r="U5" s="324">
        <v>1.1180000000000001E-2</v>
      </c>
      <c r="V5" s="324">
        <v>1.1379999999999999E-2</v>
      </c>
      <c r="W5" s="324">
        <v>1.1495999999999999E-2</v>
      </c>
      <c r="X5" s="324">
        <v>1.1306E-2</v>
      </c>
      <c r="Y5" s="324">
        <v>1.1459E-2</v>
      </c>
      <c r="Z5" s="324">
        <v>1.1601999999999999E-2</v>
      </c>
      <c r="AA5" s="324">
        <v>1.1431E-2</v>
      </c>
      <c r="AB5" s="324">
        <v>1.1315E-2</v>
      </c>
      <c r="AC5" s="324">
        <v>1.1280999999999999E-2</v>
      </c>
      <c r="AD5" s="324">
        <v>1.1372999999999999E-2</v>
      </c>
      <c r="AE5" s="324">
        <v>1.1248000000000001E-2</v>
      </c>
      <c r="AF5" s="324">
        <v>1.1025E-2</v>
      </c>
    </row>
    <row r="6" spans="1:32" s="64" customFormat="1">
      <c r="A6" s="38" t="s">
        <v>484</v>
      </c>
      <c r="B6" s="324">
        <v>4.5513999999999999E-2</v>
      </c>
      <c r="C6" s="324">
        <v>4.5513999999999999E-2</v>
      </c>
      <c r="D6" s="324">
        <v>4.5927000000000003E-2</v>
      </c>
      <c r="E6" s="324">
        <v>4.6816999999999998E-2</v>
      </c>
      <c r="F6" s="324">
        <v>4.5482000000000002E-2</v>
      </c>
      <c r="G6" s="324">
        <v>4.3393000000000001E-2</v>
      </c>
      <c r="H6" s="324">
        <v>4.2672000000000002E-2</v>
      </c>
      <c r="I6" s="324">
        <v>4.1280999999999998E-2</v>
      </c>
      <c r="J6" s="324">
        <v>4.2369999999999998E-2</v>
      </c>
      <c r="K6" s="324">
        <v>4.1857999999999999E-2</v>
      </c>
      <c r="L6" s="324">
        <v>4.1049000000000002E-2</v>
      </c>
      <c r="M6" s="324">
        <v>3.9889000000000001E-2</v>
      </c>
      <c r="N6" s="324">
        <v>3.4861999999999997E-2</v>
      </c>
      <c r="O6" s="324">
        <v>3.0096000000000001E-2</v>
      </c>
      <c r="P6" s="324">
        <v>2.9255E-2</v>
      </c>
      <c r="Q6" s="324">
        <v>2.8535999999999999E-2</v>
      </c>
      <c r="R6" s="324">
        <v>2.7987999999999999E-2</v>
      </c>
      <c r="S6" s="324">
        <v>2.7765000000000001E-2</v>
      </c>
      <c r="T6" s="324">
        <v>2.7115E-2</v>
      </c>
      <c r="U6" s="324">
        <v>2.6516000000000001E-2</v>
      </c>
      <c r="V6" s="324">
        <v>2.6977999999999999E-2</v>
      </c>
      <c r="W6" s="324">
        <v>2.4716999999999999E-2</v>
      </c>
      <c r="X6" s="324">
        <v>2.3331000000000001E-2</v>
      </c>
      <c r="Y6" s="324">
        <v>2.2311000000000001E-2</v>
      </c>
      <c r="Z6" s="324">
        <v>2.1672E-2</v>
      </c>
      <c r="AA6" s="324">
        <v>2.1672E-2</v>
      </c>
      <c r="AB6" s="324">
        <v>2.1672E-2</v>
      </c>
      <c r="AC6" s="324">
        <v>2.1672E-2</v>
      </c>
      <c r="AD6" s="324">
        <v>2.1513000000000001E-2</v>
      </c>
      <c r="AE6" s="324">
        <v>2.2795999999999997E-2</v>
      </c>
      <c r="AF6" s="324">
        <v>2.3316E-2</v>
      </c>
    </row>
    <row r="7" spans="1:32">
      <c r="A7" s="38" t="s">
        <v>823</v>
      </c>
      <c r="B7" s="324">
        <v>1.0043E-2</v>
      </c>
      <c r="C7" s="324">
        <v>1.0043E-2</v>
      </c>
      <c r="D7" s="324">
        <v>9.9950000000000004E-3</v>
      </c>
      <c r="E7" s="324">
        <v>1.0147E-2</v>
      </c>
      <c r="F7" s="324">
        <v>1.0281E-2</v>
      </c>
      <c r="G7" s="324">
        <v>1.0208E-2</v>
      </c>
      <c r="H7" s="324">
        <v>9.9880000000000004E-3</v>
      </c>
      <c r="I7" s="324">
        <v>1.0456E-2</v>
      </c>
      <c r="J7" s="324">
        <v>1.0481000000000001E-2</v>
      </c>
      <c r="K7" s="324">
        <v>1.0371E-2</v>
      </c>
      <c r="L7" s="324">
        <v>1.0286999999999999E-2</v>
      </c>
      <c r="M7" s="324">
        <v>1.0402E-2</v>
      </c>
      <c r="N7" s="324">
        <v>1.0094000000000001E-2</v>
      </c>
      <c r="O7" s="324">
        <v>9.9249999999999998E-3</v>
      </c>
      <c r="P7" s="324">
        <v>9.4940000000000007E-3</v>
      </c>
      <c r="Q7" s="324">
        <v>9.3519999999999992E-3</v>
      </c>
      <c r="R7" s="324">
        <v>8.9829999999999997E-3</v>
      </c>
      <c r="S7" s="324">
        <v>8.6949999999999996E-3</v>
      </c>
      <c r="T7" s="324">
        <v>8.7390000000000002E-3</v>
      </c>
      <c r="U7" s="324">
        <v>8.7620000000000007E-3</v>
      </c>
      <c r="V7" s="324">
        <v>8.8699999999999994E-3</v>
      </c>
      <c r="W7" s="324">
        <v>9.1640000000000003E-3</v>
      </c>
      <c r="X7" s="324">
        <v>9.2230000000000003E-3</v>
      </c>
      <c r="Y7" s="324">
        <v>9.3419999999999996E-3</v>
      </c>
      <c r="Z7" s="324">
        <v>9.5350000000000001E-3</v>
      </c>
      <c r="AA7" s="324">
        <v>9.3410000000000003E-3</v>
      </c>
      <c r="AB7" s="324">
        <v>9.2809999999999993E-3</v>
      </c>
      <c r="AC7" s="324">
        <v>9.1710000000000003E-3</v>
      </c>
      <c r="AD7" s="324">
        <v>9.0910000000000001E-3</v>
      </c>
      <c r="AE7" s="324">
        <v>9.332E-3</v>
      </c>
      <c r="AF7" s="324">
        <v>9.6530000000000001E-3</v>
      </c>
    </row>
    <row r="8" spans="1:32">
      <c r="A8" s="38" t="s">
        <v>824</v>
      </c>
      <c r="B8" s="324">
        <v>2.4583000000000001E-2</v>
      </c>
      <c r="C8" s="324">
        <v>2.4583000000000001E-2</v>
      </c>
      <c r="D8" s="324">
        <v>2.4399000000000001E-2</v>
      </c>
      <c r="E8" s="324">
        <v>2.4881E-2</v>
      </c>
      <c r="F8" s="324">
        <v>2.4594000000000001E-2</v>
      </c>
      <c r="G8" s="324">
        <v>2.4546999999999999E-2</v>
      </c>
      <c r="H8" s="324">
        <v>2.4646999999999999E-2</v>
      </c>
      <c r="I8" s="324">
        <v>2.4752E-2</v>
      </c>
      <c r="J8" s="324">
        <v>2.4830000000000001E-2</v>
      </c>
      <c r="K8" s="324">
        <v>2.5062999999999998E-2</v>
      </c>
      <c r="L8" s="324">
        <v>2.5569999999999999E-2</v>
      </c>
      <c r="M8" s="324">
        <v>2.5846999999999998E-2</v>
      </c>
      <c r="N8" s="324">
        <v>2.5760999999999999E-2</v>
      </c>
      <c r="O8" s="324">
        <v>2.6554999999999999E-2</v>
      </c>
      <c r="P8" s="324">
        <v>2.64E-2</v>
      </c>
      <c r="Q8" s="324">
        <v>2.7028E-2</v>
      </c>
      <c r="R8" s="324">
        <v>2.7345000000000001E-2</v>
      </c>
      <c r="S8" s="324">
        <v>2.7882000000000001E-2</v>
      </c>
      <c r="T8" s="324">
        <v>2.8008000000000002E-2</v>
      </c>
      <c r="U8" s="324">
        <v>2.8055E-2</v>
      </c>
      <c r="V8" s="324">
        <v>2.8249E-2</v>
      </c>
      <c r="W8" s="324">
        <v>2.8499E-2</v>
      </c>
      <c r="X8" s="324">
        <v>2.8638E-2</v>
      </c>
      <c r="Y8" s="324">
        <v>2.7747000000000001E-2</v>
      </c>
      <c r="Z8" s="324">
        <v>2.8034E-2</v>
      </c>
      <c r="AA8" s="324">
        <v>2.8042999999999998E-2</v>
      </c>
      <c r="AB8" s="324">
        <v>2.9395999999999999E-2</v>
      </c>
      <c r="AC8" s="324">
        <v>2.9579999999999999E-2</v>
      </c>
      <c r="AD8" s="324">
        <v>3.0099000000000001E-2</v>
      </c>
      <c r="AE8" s="324">
        <v>3.0802E-2</v>
      </c>
      <c r="AF8" s="324">
        <v>3.1043000000000001E-2</v>
      </c>
    </row>
    <row r="9" spans="1:32">
      <c r="A9" s="38"/>
      <c r="B9" s="213"/>
      <c r="C9" s="213"/>
      <c r="D9" s="213"/>
      <c r="E9" s="213"/>
      <c r="F9" s="213"/>
      <c r="G9" s="213"/>
      <c r="H9" s="213"/>
      <c r="I9" s="213"/>
      <c r="J9" s="213"/>
      <c r="K9" s="213"/>
      <c r="L9" s="213"/>
      <c r="M9" s="213"/>
      <c r="N9" s="213"/>
      <c r="O9" s="213"/>
      <c r="P9" s="213"/>
      <c r="Q9" s="213"/>
      <c r="R9" s="213"/>
      <c r="S9" s="213"/>
      <c r="T9" s="213"/>
      <c r="U9" s="213"/>
      <c r="V9" s="213"/>
      <c r="W9" s="213"/>
      <c r="Z9" s="171"/>
      <c r="AA9" s="171"/>
    </row>
    <row r="10" spans="1:32">
      <c r="A10" s="64" t="s">
        <v>820</v>
      </c>
      <c r="B10" s="184" t="s">
        <v>332</v>
      </c>
      <c r="C10" s="184" t="s">
        <v>333</v>
      </c>
      <c r="D10" s="184" t="s">
        <v>334</v>
      </c>
      <c r="E10" s="184" t="s">
        <v>336</v>
      </c>
      <c r="F10" s="184" t="s">
        <v>337</v>
      </c>
      <c r="G10" s="184" t="s">
        <v>338</v>
      </c>
      <c r="H10" s="184" t="s">
        <v>339</v>
      </c>
      <c r="I10" s="184" t="s">
        <v>342</v>
      </c>
      <c r="J10" s="184" t="s">
        <v>344</v>
      </c>
      <c r="K10" s="184" t="s">
        <v>345</v>
      </c>
      <c r="L10" s="184" t="s">
        <v>346</v>
      </c>
      <c r="M10" s="184" t="s">
        <v>348</v>
      </c>
      <c r="N10" s="184" t="s">
        <v>350</v>
      </c>
      <c r="O10" s="184" t="s">
        <v>351</v>
      </c>
      <c r="P10" s="184" t="s">
        <v>352</v>
      </c>
      <c r="Q10" s="184" t="s">
        <v>353</v>
      </c>
      <c r="R10" s="184" t="s">
        <v>355</v>
      </c>
      <c r="S10" s="184" t="s">
        <v>356</v>
      </c>
      <c r="T10" s="184" t="s">
        <v>357</v>
      </c>
      <c r="U10" s="184" t="s">
        <v>358</v>
      </c>
      <c r="V10" s="184" t="s">
        <v>360</v>
      </c>
      <c r="W10" s="184" t="s">
        <v>377</v>
      </c>
      <c r="X10" s="184" t="s">
        <v>908</v>
      </c>
      <c r="Y10" s="184" t="s">
        <v>1060</v>
      </c>
      <c r="Z10" s="184" t="s">
        <v>1078</v>
      </c>
      <c r="AA10" s="184" t="s">
        <v>1144</v>
      </c>
      <c r="AB10" s="184" t="s">
        <v>1155</v>
      </c>
      <c r="AC10" s="184" t="s">
        <v>1174</v>
      </c>
      <c r="AD10" s="184" t="s">
        <v>1171</v>
      </c>
      <c r="AE10" s="184" t="s">
        <v>1178</v>
      </c>
      <c r="AF10" s="184" t="s">
        <v>1208</v>
      </c>
    </row>
    <row r="11" spans="1:32">
      <c r="A11" s="38" t="s">
        <v>821</v>
      </c>
      <c r="B11" s="324">
        <v>0.27256799999999998</v>
      </c>
      <c r="C11" s="324">
        <v>0.26203300000000002</v>
      </c>
      <c r="D11" s="324">
        <v>0.26150000000000001</v>
      </c>
      <c r="E11" s="324">
        <v>0.31301299999999999</v>
      </c>
      <c r="F11" s="324">
        <v>0.28256100000000001</v>
      </c>
      <c r="G11" s="324">
        <v>0.26757700000000001</v>
      </c>
      <c r="H11" s="324">
        <v>0.27683999999999997</v>
      </c>
      <c r="I11" s="324">
        <v>0.32064199999999998</v>
      </c>
      <c r="J11" s="324">
        <v>0.28198600000000001</v>
      </c>
      <c r="K11" s="324">
        <v>0.27914800000000001</v>
      </c>
      <c r="L11" s="324">
        <v>0.258108</v>
      </c>
      <c r="M11" s="324">
        <v>0.27733400000000002</v>
      </c>
      <c r="N11" s="324">
        <v>0.24056900000000001</v>
      </c>
      <c r="O11" s="324">
        <v>0.221641</v>
      </c>
      <c r="P11" s="324">
        <v>0.236286</v>
      </c>
      <c r="Q11" s="324">
        <v>0.25094100000000003</v>
      </c>
      <c r="R11" s="324">
        <v>0.23466799999999999</v>
      </c>
      <c r="S11" s="324">
        <v>0.23016400000000001</v>
      </c>
      <c r="T11" s="324">
        <v>0.24276500000000001</v>
      </c>
      <c r="U11" s="324">
        <v>0.28512900000000002</v>
      </c>
      <c r="V11" s="324">
        <v>0.26233000000000001</v>
      </c>
      <c r="W11" s="324">
        <v>0.26269700000000001</v>
      </c>
      <c r="X11" s="324">
        <v>0.25730900000000001</v>
      </c>
      <c r="Y11" s="324">
        <v>0.31859799999999999</v>
      </c>
      <c r="Z11" s="324">
        <v>0.26897599999999999</v>
      </c>
      <c r="AA11" s="324">
        <v>0.26832299999999998</v>
      </c>
      <c r="AB11" s="324">
        <v>0.27146799999999999</v>
      </c>
      <c r="AC11" s="324">
        <v>0.33854000000000001</v>
      </c>
      <c r="AD11" s="324">
        <v>0.24971199999999999</v>
      </c>
      <c r="AE11" s="324">
        <v>0.23300999999999999</v>
      </c>
      <c r="AF11" s="324">
        <v>0.197571</v>
      </c>
    </row>
    <row r="12" spans="1:32">
      <c r="A12" t="s">
        <v>822</v>
      </c>
      <c r="B12" s="324">
        <v>0.139428</v>
      </c>
      <c r="C12" s="324">
        <v>0.13686899999999999</v>
      </c>
      <c r="D12" s="324">
        <v>0.13506299999999999</v>
      </c>
      <c r="E12" s="324">
        <v>0.13450699999999999</v>
      </c>
      <c r="F12" s="324">
        <v>0.13470299999999999</v>
      </c>
      <c r="G12" s="324">
        <v>0.132217</v>
      </c>
      <c r="H12" s="324">
        <v>0.13047</v>
      </c>
      <c r="I12" s="324">
        <v>0.13025500000000001</v>
      </c>
      <c r="J12" s="324">
        <v>0.131353</v>
      </c>
      <c r="K12" s="324">
        <v>0.13087499999999999</v>
      </c>
      <c r="L12" s="324">
        <v>0.129248</v>
      </c>
      <c r="M12" s="324">
        <v>0.12829199999999999</v>
      </c>
      <c r="N12" s="324">
        <v>0.12774099999999999</v>
      </c>
      <c r="O12" s="324">
        <v>0.12438299999999999</v>
      </c>
      <c r="P12" s="324">
        <v>0.123256</v>
      </c>
      <c r="Q12" s="324">
        <v>0.123318</v>
      </c>
      <c r="R12" s="324">
        <v>0.123583</v>
      </c>
      <c r="S12" s="324">
        <v>0.12273299999999999</v>
      </c>
      <c r="T12" s="324">
        <v>0.12225999999999999</v>
      </c>
      <c r="U12" s="324">
        <v>0.123185</v>
      </c>
      <c r="V12" s="324">
        <v>0.12520000000000001</v>
      </c>
      <c r="W12" s="324">
        <v>0.12620400000000001</v>
      </c>
      <c r="X12" s="324">
        <v>0.12574099999999999</v>
      </c>
      <c r="Y12" s="324">
        <v>0.125943</v>
      </c>
      <c r="Z12" s="324">
        <v>0.12753200000000001</v>
      </c>
      <c r="AA12" s="324">
        <v>0.12728300000000001</v>
      </c>
      <c r="AB12" s="324">
        <v>0.12545400000000001</v>
      </c>
      <c r="AC12" s="324">
        <v>0.12489500000000001</v>
      </c>
      <c r="AD12" s="324">
        <v>0.12431200000000001</v>
      </c>
      <c r="AE12" s="324">
        <v>0.12154400000000001</v>
      </c>
      <c r="AF12" s="324">
        <v>0.12060999999999999</v>
      </c>
    </row>
    <row r="13" spans="1:32">
      <c r="A13" t="s">
        <v>484</v>
      </c>
      <c r="B13" s="324">
        <v>0.47672100000000001</v>
      </c>
      <c r="C13" s="324">
        <v>0.46047900000000003</v>
      </c>
      <c r="D13" s="324">
        <v>0.47042800000000001</v>
      </c>
      <c r="E13" s="324">
        <v>0.47694199999999998</v>
      </c>
      <c r="F13" s="324">
        <v>0.46610699999999999</v>
      </c>
      <c r="G13" s="324">
        <v>0.46919899999999998</v>
      </c>
      <c r="H13" s="324">
        <v>0.46138899999999999</v>
      </c>
      <c r="I13" s="324">
        <v>0.48405599999999999</v>
      </c>
      <c r="J13" s="324">
        <v>0.473914</v>
      </c>
      <c r="K13" s="324">
        <v>0.48377700000000001</v>
      </c>
      <c r="L13" s="324">
        <v>0.48898999999999998</v>
      </c>
      <c r="M13" s="324">
        <v>0.47964099999999998</v>
      </c>
      <c r="N13" s="324">
        <v>0.443768</v>
      </c>
      <c r="O13" s="324">
        <v>0.39952300000000002</v>
      </c>
      <c r="P13" s="324">
        <v>0.40975600000000001</v>
      </c>
      <c r="Q13" s="324">
        <v>0.40938600000000003</v>
      </c>
      <c r="R13" s="324">
        <v>0.397179</v>
      </c>
      <c r="S13" s="324">
        <v>0.37614999999999998</v>
      </c>
      <c r="T13" s="324">
        <v>0.38892500000000002</v>
      </c>
      <c r="U13" s="324">
        <v>0.39842100000000003</v>
      </c>
      <c r="V13" s="324">
        <v>0.42934</v>
      </c>
      <c r="W13" s="324">
        <v>0.41765200000000002</v>
      </c>
      <c r="X13" s="324">
        <v>0.41222199999999998</v>
      </c>
      <c r="Y13" s="324">
        <v>0.40606199999999998</v>
      </c>
      <c r="Z13" s="324">
        <v>0.389766</v>
      </c>
      <c r="AA13" s="324">
        <v>0.38575100000000001</v>
      </c>
      <c r="AB13" s="324">
        <v>0.37961499999999998</v>
      </c>
      <c r="AC13" s="324">
        <v>0.35474299999999998</v>
      </c>
      <c r="AD13" s="324">
        <v>0.41822799999999999</v>
      </c>
      <c r="AE13" s="324">
        <v>0.43620399999999998</v>
      </c>
      <c r="AF13" s="324">
        <v>0.43362200000000001</v>
      </c>
    </row>
    <row r="14" spans="1:32">
      <c r="A14" t="s">
        <v>823</v>
      </c>
      <c r="B14" s="324">
        <v>0.17913200000000001</v>
      </c>
      <c r="C14" s="324">
        <v>0.18121899999999999</v>
      </c>
      <c r="D14" s="324">
        <v>0.19206100000000001</v>
      </c>
      <c r="E14" s="324">
        <v>0.19511200000000001</v>
      </c>
      <c r="F14" s="324">
        <v>0.19802</v>
      </c>
      <c r="G14" s="324">
        <v>0.19639799999999999</v>
      </c>
      <c r="H14" s="324">
        <v>0.19398299999999999</v>
      </c>
      <c r="I14" s="324">
        <v>0.193714</v>
      </c>
      <c r="J14" s="324">
        <v>0.19436500000000001</v>
      </c>
      <c r="K14" s="324">
        <v>0.192053</v>
      </c>
      <c r="L14" s="324">
        <v>0.196072</v>
      </c>
      <c r="M14" s="324">
        <v>0.19703000000000001</v>
      </c>
      <c r="N14" s="324">
        <v>0.19400600000000001</v>
      </c>
      <c r="O14" s="324">
        <v>0.19182199999999999</v>
      </c>
      <c r="P14" s="324">
        <v>0.18304699999999999</v>
      </c>
      <c r="Q14" s="324">
        <v>0.181198</v>
      </c>
      <c r="R14" s="324">
        <v>0.17627399999999999</v>
      </c>
      <c r="S14" s="324">
        <v>0.17515</v>
      </c>
      <c r="T14" s="324">
        <v>0.18346100000000001</v>
      </c>
      <c r="U14" s="324">
        <v>0.19517999999999999</v>
      </c>
      <c r="V14" s="324">
        <v>0.19819100000000001</v>
      </c>
      <c r="W14" s="324">
        <v>0.20117299999999999</v>
      </c>
      <c r="X14" s="324">
        <v>0.202155</v>
      </c>
      <c r="Y14" s="324">
        <v>0.20261399999999999</v>
      </c>
      <c r="Z14" s="324">
        <v>0.20325099999999999</v>
      </c>
      <c r="AA14" s="324">
        <v>0.20805599999999999</v>
      </c>
      <c r="AB14" s="324">
        <v>0.205174</v>
      </c>
      <c r="AC14" s="324">
        <v>0.200631</v>
      </c>
      <c r="AD14" s="324">
        <v>0.197492</v>
      </c>
      <c r="AE14" s="324">
        <v>0.19609699999999999</v>
      </c>
      <c r="AF14" s="324">
        <v>0.19747300000000001</v>
      </c>
    </row>
    <row r="15" spans="1:32">
      <c r="A15" t="s">
        <v>824</v>
      </c>
      <c r="B15" s="324">
        <v>0.29139500000000002</v>
      </c>
      <c r="C15" s="324">
        <v>0.29243599999999997</v>
      </c>
      <c r="D15" s="324">
        <v>0.298489</v>
      </c>
      <c r="E15" s="324">
        <v>0.29903099999999999</v>
      </c>
      <c r="F15" s="324">
        <v>0.29903099999999999</v>
      </c>
      <c r="G15" s="324">
        <v>0.29921300000000001</v>
      </c>
      <c r="H15" s="324">
        <v>0.30036400000000002</v>
      </c>
      <c r="I15" s="324">
        <v>0.30146200000000001</v>
      </c>
      <c r="J15" s="324">
        <v>0.30146200000000001</v>
      </c>
      <c r="K15" s="324">
        <v>0.30238199999999998</v>
      </c>
      <c r="L15" s="324">
        <v>0.30745299999999998</v>
      </c>
      <c r="M15" s="324">
        <v>0.30610999999999999</v>
      </c>
      <c r="N15" s="324">
        <v>0.30783700000000003</v>
      </c>
      <c r="O15" s="324">
        <v>0.31434099999999998</v>
      </c>
      <c r="P15" s="324">
        <v>0.31049900000000002</v>
      </c>
      <c r="Q15" s="324">
        <v>0.31489899999999998</v>
      </c>
      <c r="R15" s="324">
        <v>0.317639</v>
      </c>
      <c r="S15" s="324">
        <v>0.320996</v>
      </c>
      <c r="T15" s="324">
        <v>0.32053900000000002</v>
      </c>
      <c r="U15" s="324">
        <v>0.32048700000000002</v>
      </c>
      <c r="V15" s="324">
        <v>0.323992</v>
      </c>
      <c r="W15" s="324">
        <v>0.31621100000000002</v>
      </c>
      <c r="X15" s="324">
        <v>0.326432</v>
      </c>
      <c r="Y15" s="324">
        <v>0.32941999999999999</v>
      </c>
      <c r="Z15" s="324">
        <v>0.32963999999999999</v>
      </c>
      <c r="AA15" s="324">
        <v>0.32847199999999999</v>
      </c>
      <c r="AB15" s="324">
        <v>0.32799400000000001</v>
      </c>
      <c r="AC15" s="324">
        <v>0.32913999999999999</v>
      </c>
      <c r="AD15" s="324">
        <v>0.331457</v>
      </c>
      <c r="AE15" s="324">
        <v>0.33499299999999999</v>
      </c>
      <c r="AF15" s="324">
        <v>0.34081</v>
      </c>
    </row>
    <row r="17" spans="1:1">
      <c r="A17" t="s">
        <v>1059</v>
      </c>
    </row>
    <row r="18" spans="1:1">
      <c r="A18" t="s">
        <v>1164</v>
      </c>
    </row>
  </sheetData>
  <hyperlinks>
    <hyperlink ref="A1" location="Index!A1" display="Index" xr:uid="{00000000-0004-0000-1F00-000000000000}"/>
  </hyperlinks>
  <pageMargins left="0.511811024" right="0.511811024" top="0.78740157499999996" bottom="0.78740157499999996" header="0.31496062000000002" footer="0.31496062000000002"/>
  <pageSetup paperSize="9"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AV282"/>
  <sheetViews>
    <sheetView topLeftCell="B2" zoomScaleNormal="100" workbookViewId="0">
      <pane xSplit="1" ySplit="2" topLeftCell="C4" activePane="bottomRight" state="frozen"/>
      <selection activeCell="B2" sqref="B2"/>
      <selection pane="topRight" activeCell="C2" sqref="C2"/>
      <selection pane="bottomLeft" activeCell="B3" sqref="B3"/>
      <selection pane="bottomRight" activeCell="C3" sqref="C3"/>
    </sheetView>
  </sheetViews>
  <sheetFormatPr defaultColWidth="9.140625" defaultRowHeight="15"/>
  <cols>
    <col min="1" max="1" width="0" style="38" hidden="1" customWidth="1"/>
    <col min="2" max="2" width="60.5703125" style="38" customWidth="1"/>
    <col min="3" max="9" width="11.5703125" style="5" customWidth="1"/>
    <col min="10" max="13" width="12" style="5" bestFit="1" customWidth="1"/>
    <col min="14" max="17" width="12" style="38" bestFit="1" customWidth="1"/>
    <col min="18" max="18" width="11.42578125" style="4" bestFit="1" customWidth="1"/>
    <col min="19" max="25" width="10.42578125" style="4" bestFit="1" customWidth="1"/>
    <col min="26" max="29" width="9.5703125" style="38" bestFit="1" customWidth="1"/>
    <col min="30" max="30" width="10.5703125" style="38" bestFit="1" customWidth="1"/>
    <col min="31" max="45" width="9.5703125" style="38" bestFit="1" customWidth="1"/>
    <col min="46" max="46" width="10.5703125" style="38" bestFit="1" customWidth="1"/>
    <col min="47" max="47" width="11.85546875" style="22" customWidth="1"/>
    <col min="48" max="48" width="8" style="38" bestFit="1" customWidth="1"/>
    <col min="49" max="16384" width="9.140625" style="38"/>
  </cols>
  <sheetData>
    <row r="1" spans="1:48" ht="57" customHeight="1">
      <c r="AU1" s="20"/>
    </row>
    <row r="2" spans="1:48" ht="57" customHeight="1">
      <c r="B2" s="50"/>
      <c r="Z2" s="42"/>
      <c r="AD2" s="42"/>
      <c r="AG2" s="42"/>
      <c r="AU2" s="20"/>
    </row>
    <row r="3" spans="1:48" s="52" customFormat="1" ht="17.100000000000001" customHeight="1">
      <c r="B3" s="53" t="s">
        <v>121</v>
      </c>
      <c r="C3" s="51" t="s">
        <v>120</v>
      </c>
      <c r="D3" s="51" t="s">
        <v>70</v>
      </c>
      <c r="E3" s="51" t="s">
        <v>69</v>
      </c>
      <c r="F3" s="51" t="s">
        <v>68</v>
      </c>
      <c r="G3" s="51" t="s">
        <v>67</v>
      </c>
      <c r="H3" s="51" t="s">
        <v>66</v>
      </c>
      <c r="I3" s="51" t="s">
        <v>64</v>
      </c>
      <c r="J3" s="51" t="s">
        <v>63</v>
      </c>
      <c r="K3" s="51" t="s">
        <v>65</v>
      </c>
      <c r="L3" s="51" t="s">
        <v>62</v>
      </c>
      <c r="M3" s="51" t="s">
        <v>61</v>
      </c>
      <c r="N3" s="51" t="s">
        <v>60</v>
      </c>
      <c r="O3" s="51" t="s">
        <v>59</v>
      </c>
      <c r="P3" s="51" t="s">
        <v>58</v>
      </c>
      <c r="Q3" s="51" t="s">
        <v>57</v>
      </c>
      <c r="R3" s="51" t="s">
        <v>56</v>
      </c>
      <c r="S3" s="51" t="s">
        <v>55</v>
      </c>
      <c r="T3" s="51" t="s">
        <v>54</v>
      </c>
      <c r="U3" s="51" t="s">
        <v>53</v>
      </c>
      <c r="V3" s="51" t="s">
        <v>52</v>
      </c>
      <c r="W3" s="51" t="s">
        <v>33</v>
      </c>
      <c r="X3" s="51" t="s">
        <v>35</v>
      </c>
      <c r="Y3" s="51" t="s">
        <v>37</v>
      </c>
      <c r="Z3" s="51" t="s">
        <v>47</v>
      </c>
      <c r="AA3" s="51" t="s">
        <v>34</v>
      </c>
      <c r="AB3" s="51" t="s">
        <v>36</v>
      </c>
      <c r="AC3" s="51" t="s">
        <v>38</v>
      </c>
      <c r="AD3" s="51" t="s">
        <v>48</v>
      </c>
      <c r="AE3" s="51" t="s">
        <v>39</v>
      </c>
      <c r="AF3" s="51" t="s">
        <v>40</v>
      </c>
      <c r="AG3" s="51" t="s">
        <v>41</v>
      </c>
      <c r="AH3" s="51" t="s">
        <v>49</v>
      </c>
      <c r="AI3" s="51" t="s">
        <v>43</v>
      </c>
      <c r="AJ3" s="51" t="s">
        <v>45</v>
      </c>
      <c r="AK3" s="51" t="s">
        <v>42</v>
      </c>
      <c r="AL3" s="51" t="s">
        <v>50</v>
      </c>
      <c r="AM3" s="51" t="s">
        <v>44</v>
      </c>
      <c r="AN3" s="51" t="s">
        <v>46</v>
      </c>
      <c r="AO3" s="51" t="s">
        <v>51</v>
      </c>
      <c r="AP3" s="51" t="s">
        <v>79</v>
      </c>
      <c r="AQ3" s="51" t="s">
        <v>78</v>
      </c>
      <c r="AR3" s="51" t="s">
        <v>77</v>
      </c>
      <c r="AS3" s="51" t="s">
        <v>76</v>
      </c>
      <c r="AU3" s="54"/>
    </row>
    <row r="4" spans="1:48" s="1" customFormat="1">
      <c r="A4" s="1" t="s">
        <v>2</v>
      </c>
      <c r="B4" s="1" t="s">
        <v>122</v>
      </c>
      <c r="C4" s="43"/>
      <c r="D4" s="43"/>
      <c r="E4" s="43"/>
      <c r="F4" s="64"/>
      <c r="G4" s="43"/>
      <c r="H4" s="43"/>
      <c r="I4" s="43"/>
      <c r="J4" s="43"/>
      <c r="K4" s="43"/>
      <c r="L4" s="43"/>
      <c r="M4" s="43"/>
      <c r="N4" s="44"/>
      <c r="O4" s="44"/>
      <c r="P4" s="44"/>
      <c r="Q4" s="44"/>
      <c r="R4" s="44"/>
      <c r="S4" s="44"/>
      <c r="T4" s="44"/>
      <c r="U4" s="44"/>
      <c r="V4" s="44"/>
      <c r="W4" s="44"/>
      <c r="X4" s="44"/>
      <c r="Y4" s="44"/>
      <c r="Z4" s="43"/>
      <c r="AA4" s="43"/>
      <c r="AB4" s="43"/>
      <c r="AC4" s="43"/>
      <c r="AD4" s="43"/>
      <c r="AE4" s="45"/>
      <c r="AF4" s="43"/>
      <c r="AG4" s="45"/>
      <c r="AH4" s="45"/>
      <c r="AI4" s="45"/>
      <c r="AJ4" s="45"/>
      <c r="AK4" s="45"/>
      <c r="AL4" s="45"/>
      <c r="AM4" s="45"/>
      <c r="AN4" s="45"/>
      <c r="AO4" s="45"/>
      <c r="AP4" s="45"/>
      <c r="AQ4" s="45"/>
      <c r="AR4" s="45"/>
      <c r="AS4" s="45"/>
      <c r="AT4" s="6"/>
      <c r="AU4" s="21"/>
      <c r="AV4" s="18"/>
    </row>
    <row r="5" spans="1:48">
      <c r="A5" s="38" t="s">
        <v>3</v>
      </c>
      <c r="B5" s="65" t="s">
        <v>123</v>
      </c>
      <c r="C5" s="36"/>
      <c r="D5" s="36"/>
      <c r="E5" s="36"/>
      <c r="F5" s="65"/>
      <c r="G5" s="36"/>
      <c r="H5" s="36"/>
      <c r="I5" s="36"/>
      <c r="J5" s="36"/>
      <c r="K5" s="36"/>
      <c r="L5" s="36"/>
      <c r="M5" s="36"/>
      <c r="N5" s="36"/>
      <c r="O5" s="36"/>
      <c r="P5" s="36"/>
      <c r="Q5" s="36"/>
      <c r="R5" s="36"/>
      <c r="S5" s="36"/>
      <c r="T5" s="36"/>
      <c r="U5" s="36"/>
      <c r="V5" s="36"/>
      <c r="W5" s="36"/>
      <c r="X5" s="36"/>
      <c r="Y5" s="36"/>
      <c r="Z5" s="36"/>
      <c r="AA5" s="36"/>
      <c r="AB5" s="36"/>
      <c r="AC5" s="36"/>
      <c r="AD5" s="36"/>
      <c r="AE5" s="36"/>
      <c r="AF5" s="36"/>
      <c r="AG5" s="36"/>
      <c r="AH5" s="36"/>
      <c r="AI5" s="36"/>
      <c r="AJ5" s="36"/>
      <c r="AK5" s="36"/>
      <c r="AL5" s="36"/>
      <c r="AM5" s="36"/>
      <c r="AN5" s="36"/>
      <c r="AO5" s="36"/>
      <c r="AP5" s="36"/>
      <c r="AQ5" s="36"/>
      <c r="AR5" s="36"/>
      <c r="AS5" s="36"/>
      <c r="AT5" s="7"/>
      <c r="AU5" s="21"/>
      <c r="AV5" s="18"/>
    </row>
    <row r="6" spans="1:48">
      <c r="A6" s="38" t="s">
        <v>4</v>
      </c>
      <c r="B6" s="49" t="s">
        <v>124</v>
      </c>
      <c r="C6" s="36">
        <v>25107.786899999999</v>
      </c>
      <c r="D6" s="36">
        <v>24303.586581759999</v>
      </c>
      <c r="E6" s="36"/>
      <c r="F6" s="49"/>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c r="AR6" s="36"/>
      <c r="AS6" s="36"/>
      <c r="AT6" s="7"/>
      <c r="AU6" s="21"/>
      <c r="AV6" s="18"/>
    </row>
    <row r="7" spans="1:48">
      <c r="A7" s="38" t="s">
        <v>5</v>
      </c>
      <c r="B7" s="49" t="s">
        <v>125</v>
      </c>
      <c r="C7" s="36">
        <v>24848.319100000001</v>
      </c>
      <c r="D7" s="36">
        <v>23873.547437519999</v>
      </c>
      <c r="E7" s="36"/>
      <c r="F7" s="49"/>
      <c r="G7" s="36"/>
      <c r="H7" s="36"/>
      <c r="I7" s="36"/>
      <c r="J7" s="36"/>
      <c r="K7" s="36"/>
      <c r="L7" s="36"/>
      <c r="M7" s="36"/>
      <c r="N7" s="36"/>
      <c r="O7" s="36"/>
      <c r="P7" s="36"/>
      <c r="Q7" s="36"/>
      <c r="R7" s="36"/>
      <c r="S7" s="36"/>
      <c r="T7" s="36"/>
      <c r="U7" s="36"/>
      <c r="V7" s="36"/>
      <c r="W7" s="36"/>
      <c r="X7" s="36"/>
      <c r="Y7" s="36"/>
      <c r="Z7" s="36"/>
      <c r="AA7" s="47"/>
      <c r="AB7" s="47"/>
      <c r="AC7" s="47"/>
      <c r="AD7" s="36"/>
      <c r="AE7" s="47"/>
      <c r="AF7" s="47"/>
      <c r="AG7" s="36"/>
      <c r="AH7" s="36"/>
      <c r="AI7" s="36"/>
      <c r="AJ7" s="36"/>
      <c r="AK7" s="36"/>
      <c r="AL7" s="36"/>
      <c r="AM7" s="36"/>
      <c r="AN7" s="36"/>
      <c r="AO7" s="36"/>
      <c r="AP7" s="36"/>
      <c r="AQ7" s="36"/>
      <c r="AR7" s="36"/>
      <c r="AS7" s="36"/>
      <c r="AT7" s="7"/>
      <c r="AU7" s="21"/>
      <c r="AV7" s="18"/>
    </row>
    <row r="8" spans="1:48" s="64" customFormat="1">
      <c r="A8" s="64" t="s">
        <v>6</v>
      </c>
      <c r="B8" s="69" t="s">
        <v>126</v>
      </c>
      <c r="C8" s="33"/>
      <c r="D8" s="33"/>
      <c r="E8" s="33"/>
      <c r="G8" s="33"/>
      <c r="H8" s="33"/>
      <c r="I8" s="33"/>
      <c r="J8" s="33"/>
      <c r="K8" s="33"/>
      <c r="L8" s="33"/>
      <c r="M8" s="33"/>
      <c r="N8" s="33"/>
      <c r="O8" s="33"/>
      <c r="P8" s="33"/>
      <c r="Q8" s="33"/>
      <c r="R8" s="33"/>
      <c r="S8" s="33"/>
      <c r="T8" s="33"/>
      <c r="U8" s="33"/>
      <c r="V8" s="33"/>
      <c r="W8" s="33"/>
      <c r="X8" s="33"/>
      <c r="Y8" s="33"/>
      <c r="Z8" s="33"/>
      <c r="AA8" s="33"/>
      <c r="AB8" s="33"/>
      <c r="AC8" s="33"/>
      <c r="AD8" s="33"/>
      <c r="AE8" s="33"/>
      <c r="AF8" s="33"/>
      <c r="AG8" s="33"/>
      <c r="AH8" s="33"/>
      <c r="AI8" s="33"/>
      <c r="AJ8" s="33"/>
      <c r="AK8" s="33"/>
      <c r="AL8" s="33"/>
      <c r="AM8" s="33"/>
      <c r="AN8" s="33"/>
      <c r="AO8" s="33"/>
      <c r="AP8" s="33"/>
      <c r="AQ8" s="33"/>
      <c r="AR8" s="33"/>
      <c r="AS8" s="33"/>
      <c r="AT8" s="68"/>
      <c r="AU8" s="21"/>
      <c r="AV8" s="21"/>
    </row>
    <row r="9" spans="1:48" s="29" customFormat="1">
      <c r="A9" s="29" t="s">
        <v>7</v>
      </c>
      <c r="B9" s="28" t="s">
        <v>123</v>
      </c>
      <c r="C9" s="63"/>
      <c r="D9" s="33"/>
      <c r="E9" s="33"/>
      <c r="F9" s="65"/>
      <c r="G9" s="33"/>
      <c r="H9" s="33"/>
      <c r="I9" s="33"/>
      <c r="J9" s="33"/>
      <c r="K9" s="33"/>
      <c r="L9" s="33"/>
      <c r="M9" s="33"/>
      <c r="N9" s="33"/>
      <c r="O9" s="33"/>
      <c r="P9" s="33"/>
      <c r="Q9" s="33"/>
      <c r="R9" s="33"/>
      <c r="S9" s="33"/>
      <c r="T9" s="33"/>
      <c r="U9" s="33"/>
      <c r="V9" s="33"/>
      <c r="W9" s="33"/>
      <c r="X9" s="33"/>
      <c r="Y9" s="33"/>
      <c r="Z9" s="33"/>
      <c r="AA9" s="33"/>
      <c r="AB9" s="33"/>
      <c r="AC9" s="33"/>
      <c r="AD9" s="33"/>
      <c r="AE9" s="33"/>
      <c r="AF9" s="33"/>
      <c r="AG9" s="33"/>
      <c r="AH9" s="33"/>
      <c r="AI9" s="33"/>
      <c r="AJ9" s="33"/>
      <c r="AK9" s="33"/>
      <c r="AL9" s="33"/>
      <c r="AM9" s="33"/>
      <c r="AN9" s="33"/>
      <c r="AO9" s="33"/>
      <c r="AP9" s="33"/>
      <c r="AQ9" s="33"/>
      <c r="AR9" s="33"/>
      <c r="AS9" s="33"/>
      <c r="AT9" s="70"/>
      <c r="AU9" s="21"/>
      <c r="AV9" s="21"/>
    </row>
    <row r="10" spans="1:48">
      <c r="A10" s="38" t="s">
        <v>8</v>
      </c>
      <c r="B10" s="49" t="s">
        <v>127</v>
      </c>
      <c r="C10" s="63">
        <v>9.1999999999999993</v>
      </c>
      <c r="D10" s="63">
        <v>10.24</v>
      </c>
      <c r="E10" s="36"/>
      <c r="F10" s="49"/>
      <c r="G10" s="36"/>
      <c r="H10" s="36"/>
      <c r="I10" s="36"/>
      <c r="J10" s="36"/>
      <c r="K10" s="36"/>
      <c r="L10" s="36"/>
      <c r="M10" s="36"/>
      <c r="N10" s="36"/>
      <c r="O10" s="36"/>
      <c r="P10" s="36"/>
      <c r="Q10" s="36"/>
      <c r="R10" s="36"/>
      <c r="S10" s="36"/>
      <c r="T10" s="36"/>
      <c r="U10" s="36"/>
      <c r="V10" s="36"/>
      <c r="W10" s="36"/>
      <c r="X10" s="36"/>
      <c r="Y10" s="36"/>
      <c r="Z10" s="36"/>
      <c r="AA10" s="36"/>
      <c r="AB10" s="36"/>
      <c r="AC10" s="36"/>
      <c r="AD10" s="36"/>
      <c r="AE10" s="36"/>
      <c r="AF10" s="36"/>
      <c r="AG10" s="36"/>
      <c r="AH10" s="36"/>
      <c r="AI10" s="36"/>
      <c r="AJ10" s="36"/>
      <c r="AK10" s="36"/>
      <c r="AL10" s="36"/>
      <c r="AM10" s="36"/>
      <c r="AN10" s="36"/>
      <c r="AO10" s="36"/>
      <c r="AP10" s="36"/>
      <c r="AQ10" s="36"/>
      <c r="AR10" s="36"/>
      <c r="AS10" s="36"/>
      <c r="AT10" s="7"/>
      <c r="AU10" s="21"/>
      <c r="AV10" s="18"/>
    </row>
    <row r="11" spans="1:48">
      <c r="B11" s="69" t="s">
        <v>128</v>
      </c>
      <c r="C11" s="36"/>
      <c r="D11" s="36"/>
      <c r="E11" s="36"/>
      <c r="F11" s="64"/>
      <c r="G11" s="36"/>
      <c r="H11" s="36"/>
      <c r="I11" s="36"/>
      <c r="J11" s="36"/>
      <c r="K11" s="36"/>
      <c r="L11" s="36"/>
      <c r="M11" s="36"/>
      <c r="N11" s="36"/>
      <c r="O11" s="36"/>
      <c r="P11" s="36"/>
      <c r="Q11" s="36"/>
      <c r="R11" s="36"/>
      <c r="S11" s="36"/>
      <c r="T11" s="36"/>
      <c r="U11" s="36"/>
      <c r="V11" s="36"/>
      <c r="W11" s="36"/>
      <c r="X11" s="36"/>
      <c r="Y11" s="36"/>
      <c r="Z11" s="36"/>
      <c r="AA11" s="36"/>
      <c r="AB11" s="36"/>
      <c r="AC11" s="36"/>
      <c r="AD11" s="36"/>
      <c r="AE11" s="36"/>
      <c r="AF11" s="36"/>
      <c r="AG11" s="36"/>
      <c r="AH11" s="36"/>
      <c r="AI11" s="36"/>
      <c r="AJ11" s="36"/>
      <c r="AK11" s="36"/>
      <c r="AL11" s="36"/>
      <c r="AM11" s="36"/>
      <c r="AN11" s="36"/>
      <c r="AO11" s="36"/>
      <c r="AP11" s="36"/>
      <c r="AQ11" s="36"/>
      <c r="AR11" s="36"/>
      <c r="AS11" s="36"/>
      <c r="AT11" s="7"/>
      <c r="AU11" s="21"/>
      <c r="AV11" s="18"/>
    </row>
    <row r="12" spans="1:48">
      <c r="B12" s="76" t="s">
        <v>129</v>
      </c>
      <c r="C12" s="77">
        <v>934.8</v>
      </c>
      <c r="D12" s="77">
        <v>208.4</v>
      </c>
      <c r="E12" s="72"/>
      <c r="F12" s="46"/>
      <c r="G12" s="72"/>
      <c r="H12" s="72"/>
      <c r="I12" s="72"/>
      <c r="J12" s="72"/>
      <c r="K12" s="72"/>
      <c r="L12" s="72"/>
      <c r="M12" s="72"/>
      <c r="N12" s="73"/>
      <c r="O12" s="73"/>
      <c r="P12" s="73"/>
      <c r="Q12" s="73"/>
      <c r="R12" s="74"/>
      <c r="S12" s="74"/>
      <c r="T12" s="74"/>
      <c r="U12" s="74"/>
      <c r="V12" s="74"/>
      <c r="W12" s="74"/>
      <c r="X12" s="74"/>
      <c r="Y12" s="74"/>
      <c r="Z12" s="74"/>
      <c r="AA12" s="74"/>
      <c r="AB12" s="74"/>
      <c r="AC12" s="74"/>
      <c r="AD12" s="74"/>
      <c r="AE12" s="75"/>
      <c r="AF12" s="74"/>
      <c r="AG12" s="75"/>
      <c r="AH12" s="75"/>
      <c r="AI12" s="75"/>
      <c r="AJ12" s="75"/>
      <c r="AK12" s="75"/>
      <c r="AL12" s="75"/>
      <c r="AM12" s="75"/>
      <c r="AN12" s="74"/>
      <c r="AO12" s="75"/>
      <c r="AP12" s="75"/>
      <c r="AQ12" s="75"/>
      <c r="AR12" s="75"/>
      <c r="AS12" s="74"/>
      <c r="AT12" s="7"/>
      <c r="AU12" s="18"/>
      <c r="AV12" s="18"/>
    </row>
    <row r="13" spans="1:48" s="1" customFormat="1">
      <c r="A13" s="1" t="s">
        <v>9</v>
      </c>
      <c r="B13" s="49" t="s">
        <v>131</v>
      </c>
      <c r="C13" s="62">
        <v>150</v>
      </c>
      <c r="D13" s="78">
        <v>84.6</v>
      </c>
      <c r="E13" s="36"/>
      <c r="F13" s="49"/>
      <c r="G13" s="36"/>
      <c r="H13" s="36"/>
      <c r="I13" s="36"/>
      <c r="J13" s="36"/>
      <c r="K13" s="36"/>
      <c r="L13" s="36"/>
      <c r="M13" s="36"/>
      <c r="N13" s="36"/>
      <c r="O13" s="36"/>
      <c r="P13" s="36"/>
      <c r="Q13" s="36"/>
      <c r="R13" s="36"/>
      <c r="S13" s="36"/>
      <c r="T13" s="36"/>
      <c r="U13" s="36"/>
      <c r="V13" s="36"/>
      <c r="W13" s="36"/>
      <c r="X13" s="36"/>
      <c r="Y13" s="36"/>
      <c r="Z13" s="36"/>
      <c r="AA13" s="36"/>
      <c r="AB13" s="36"/>
      <c r="AC13" s="36"/>
      <c r="AD13" s="36"/>
      <c r="AE13" s="36"/>
      <c r="AF13" s="36"/>
      <c r="AG13" s="36"/>
      <c r="AH13" s="36"/>
      <c r="AI13" s="36"/>
      <c r="AJ13" s="36"/>
      <c r="AK13" s="36"/>
      <c r="AL13" s="36"/>
      <c r="AM13" s="36"/>
      <c r="AN13" s="36"/>
      <c r="AO13" s="36"/>
      <c r="AP13" s="36"/>
      <c r="AQ13" s="36"/>
      <c r="AR13" s="36"/>
      <c r="AS13" s="36"/>
      <c r="AT13" s="6"/>
      <c r="AU13" s="21"/>
      <c r="AV13" s="18"/>
    </row>
    <row r="14" spans="1:48">
      <c r="A14" s="38" t="s">
        <v>10</v>
      </c>
      <c r="B14" s="49" t="s">
        <v>130</v>
      </c>
      <c r="C14" s="62">
        <v>269.10000000000002</v>
      </c>
      <c r="D14" s="78">
        <v>205.4</v>
      </c>
      <c r="E14" s="36"/>
      <c r="F14" s="49"/>
      <c r="G14" s="3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c r="AH14" s="36"/>
      <c r="AI14" s="36"/>
      <c r="AJ14" s="36"/>
      <c r="AK14" s="36"/>
      <c r="AL14" s="36"/>
      <c r="AM14" s="36"/>
      <c r="AN14" s="36"/>
      <c r="AO14" s="36"/>
      <c r="AP14" s="36"/>
      <c r="AQ14" s="36"/>
      <c r="AR14" s="36"/>
      <c r="AS14" s="36"/>
      <c r="AT14" s="7"/>
      <c r="AU14" s="21"/>
      <c r="AV14" s="18"/>
    </row>
    <row r="15" spans="1:48">
      <c r="A15" s="38" t="s">
        <v>11</v>
      </c>
      <c r="B15" s="49" t="s">
        <v>132</v>
      </c>
      <c r="C15" s="62">
        <v>386.4</v>
      </c>
      <c r="D15" s="78">
        <v>706.6</v>
      </c>
      <c r="E15" s="36"/>
      <c r="F15" s="49"/>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7"/>
      <c r="AU15" s="21"/>
      <c r="AV15" s="18"/>
    </row>
    <row r="16" spans="1:48">
      <c r="B16" s="49" t="s">
        <v>133</v>
      </c>
      <c r="C16" s="62">
        <v>1740.3000000000002</v>
      </c>
      <c r="D16" s="78">
        <v>1205.0999999999999</v>
      </c>
      <c r="E16" s="36"/>
      <c r="F16" s="49"/>
      <c r="G16" s="36"/>
      <c r="H16" s="36"/>
      <c r="I16" s="36"/>
      <c r="J16" s="36"/>
      <c r="K16" s="36"/>
      <c r="L16" s="36"/>
      <c r="M16" s="36"/>
      <c r="N16" s="36"/>
      <c r="O16" s="36"/>
      <c r="P16" s="36"/>
      <c r="Q16" s="36"/>
      <c r="R16" s="36"/>
      <c r="S16" s="36"/>
      <c r="T16" s="36"/>
      <c r="U16" s="36"/>
      <c r="V16" s="36"/>
      <c r="W16" s="36"/>
      <c r="X16" s="36"/>
      <c r="Y16" s="36"/>
      <c r="Z16" s="36"/>
      <c r="AA16" s="36"/>
      <c r="AB16" s="36"/>
      <c r="AC16" s="36"/>
      <c r="AD16" s="36"/>
      <c r="AE16" s="36"/>
      <c r="AF16" s="36"/>
      <c r="AG16" s="36"/>
      <c r="AH16" s="36"/>
      <c r="AI16" s="36"/>
      <c r="AJ16" s="36"/>
      <c r="AK16" s="36"/>
      <c r="AL16" s="36"/>
      <c r="AM16" s="36"/>
      <c r="AN16" s="36"/>
      <c r="AO16" s="36"/>
      <c r="AP16" s="36"/>
      <c r="AQ16" s="36"/>
      <c r="AR16" s="36"/>
      <c r="AS16" s="36"/>
      <c r="AT16" s="7"/>
      <c r="AU16" s="21"/>
      <c r="AV16" s="18"/>
    </row>
    <row r="17" spans="1:48" s="64" customFormat="1">
      <c r="A17" s="64" t="s">
        <v>12</v>
      </c>
      <c r="B17" s="69" t="s">
        <v>134</v>
      </c>
      <c r="C17" s="33"/>
      <c r="D17" s="33"/>
      <c r="E17" s="33"/>
      <c r="G17" s="33"/>
      <c r="H17" s="33"/>
      <c r="I17" s="33"/>
      <c r="J17" s="33"/>
      <c r="K17" s="33"/>
      <c r="L17" s="33"/>
      <c r="M17" s="33"/>
      <c r="N17" s="33"/>
      <c r="O17" s="33"/>
      <c r="P17" s="33"/>
      <c r="Q17" s="33"/>
      <c r="R17" s="33"/>
      <c r="S17" s="33"/>
      <c r="T17" s="33"/>
      <c r="U17" s="33"/>
      <c r="V17" s="33"/>
      <c r="W17" s="33"/>
      <c r="X17" s="33"/>
      <c r="Y17" s="33"/>
      <c r="Z17" s="33"/>
      <c r="AA17" s="33"/>
      <c r="AB17" s="33"/>
      <c r="AC17" s="33"/>
      <c r="AD17" s="33"/>
      <c r="AE17" s="33"/>
      <c r="AF17" s="33"/>
      <c r="AG17" s="33"/>
      <c r="AH17" s="33"/>
      <c r="AI17" s="33"/>
      <c r="AJ17" s="33"/>
      <c r="AK17" s="33"/>
      <c r="AL17" s="33"/>
      <c r="AM17" s="33"/>
      <c r="AN17" s="33"/>
      <c r="AO17" s="33"/>
      <c r="AP17" s="33"/>
      <c r="AQ17" s="33"/>
      <c r="AR17" s="33"/>
      <c r="AS17" s="33"/>
      <c r="AT17" s="68"/>
      <c r="AU17" s="21"/>
      <c r="AV17" s="21"/>
    </row>
    <row r="18" spans="1:48">
      <c r="A18" s="38" t="s">
        <v>13</v>
      </c>
      <c r="B18" s="49" t="s">
        <v>135</v>
      </c>
      <c r="C18" s="62">
        <v>155</v>
      </c>
      <c r="D18" s="62">
        <v>130.4</v>
      </c>
      <c r="E18" s="36"/>
      <c r="F18" s="4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7"/>
      <c r="AU18" s="18"/>
      <c r="AV18" s="18"/>
    </row>
    <row r="19" spans="1:48">
      <c r="B19" s="76" t="s">
        <v>136</v>
      </c>
      <c r="C19" s="77">
        <v>45.1</v>
      </c>
      <c r="D19" s="80">
        <v>37.5</v>
      </c>
      <c r="E19" s="72"/>
      <c r="F19" s="46"/>
      <c r="G19" s="72"/>
      <c r="H19" s="72"/>
      <c r="I19" s="72"/>
      <c r="J19" s="72"/>
      <c r="K19" s="72"/>
      <c r="L19" s="72"/>
      <c r="M19" s="72"/>
      <c r="N19" s="73"/>
      <c r="O19" s="73"/>
      <c r="P19" s="73"/>
      <c r="Q19" s="73"/>
      <c r="R19" s="74"/>
      <c r="S19" s="74"/>
      <c r="T19" s="74"/>
      <c r="U19" s="74"/>
      <c r="V19" s="74"/>
      <c r="W19" s="74"/>
      <c r="X19" s="74"/>
      <c r="Y19" s="74"/>
      <c r="Z19" s="74"/>
      <c r="AA19" s="74"/>
      <c r="AB19" s="74"/>
      <c r="AC19" s="74"/>
      <c r="AD19" s="74"/>
      <c r="AE19" s="75"/>
      <c r="AF19" s="75"/>
      <c r="AG19" s="75"/>
      <c r="AH19" s="75"/>
      <c r="AI19" s="75"/>
      <c r="AJ19" s="75"/>
      <c r="AK19" s="75"/>
      <c r="AL19" s="75"/>
      <c r="AM19" s="75"/>
      <c r="AN19" s="75"/>
      <c r="AO19" s="75"/>
      <c r="AP19" s="75"/>
      <c r="AQ19" s="75"/>
      <c r="AR19" s="75"/>
      <c r="AS19" s="75"/>
      <c r="AT19" s="7"/>
      <c r="AU19" s="18"/>
      <c r="AV19" s="18"/>
    </row>
    <row r="20" spans="1:48" s="5" customFormat="1">
      <c r="A20" s="5" t="s">
        <v>14</v>
      </c>
      <c r="B20" s="76" t="s">
        <v>137</v>
      </c>
      <c r="C20" s="77">
        <v>109.8</v>
      </c>
      <c r="D20" s="80">
        <v>96.5</v>
      </c>
      <c r="E20" s="72"/>
      <c r="F20" s="46"/>
      <c r="G20" s="72"/>
      <c r="H20" s="72"/>
      <c r="I20" s="72"/>
      <c r="J20" s="72"/>
      <c r="K20" s="72"/>
      <c r="L20" s="72"/>
      <c r="M20" s="72"/>
      <c r="N20" s="73"/>
      <c r="O20" s="73"/>
      <c r="P20" s="73"/>
      <c r="Q20" s="73"/>
      <c r="R20" s="74"/>
      <c r="S20" s="74"/>
      <c r="T20" s="74"/>
      <c r="U20" s="74"/>
      <c r="V20" s="74"/>
      <c r="W20" s="74"/>
      <c r="X20" s="74"/>
      <c r="Y20" s="74"/>
      <c r="Z20" s="74"/>
      <c r="AA20" s="74"/>
      <c r="AB20" s="74"/>
      <c r="AC20" s="74"/>
      <c r="AD20" s="74"/>
      <c r="AE20" s="75"/>
      <c r="AF20" s="75"/>
      <c r="AG20" s="75"/>
      <c r="AH20" s="75"/>
      <c r="AI20" s="75"/>
      <c r="AJ20" s="75"/>
      <c r="AK20" s="75"/>
      <c r="AL20" s="75"/>
      <c r="AM20" s="75"/>
      <c r="AN20" s="75"/>
      <c r="AO20" s="75"/>
      <c r="AP20" s="75"/>
      <c r="AQ20" s="75"/>
      <c r="AR20" s="75"/>
      <c r="AS20" s="75"/>
      <c r="AT20" s="7"/>
      <c r="AU20" s="18"/>
      <c r="AV20" s="18"/>
    </row>
    <row r="21" spans="1:48" s="1" customFormat="1" ht="30">
      <c r="A21" s="1" t="s">
        <v>15</v>
      </c>
      <c r="B21" s="81" t="s">
        <v>138</v>
      </c>
      <c r="C21" s="33"/>
      <c r="D21" s="33"/>
      <c r="E21" s="33"/>
      <c r="F21" s="64"/>
      <c r="G21" s="33"/>
      <c r="H21" s="33"/>
      <c r="I21" s="33"/>
      <c r="J21" s="33"/>
      <c r="K21" s="33"/>
      <c r="L21" s="33"/>
      <c r="M21" s="33"/>
      <c r="N21" s="33"/>
      <c r="O21" s="33"/>
      <c r="P21" s="33"/>
      <c r="Q21" s="33"/>
      <c r="R21" s="33"/>
      <c r="S21" s="33"/>
      <c r="T21" s="33"/>
      <c r="U21" s="33"/>
      <c r="V21" s="33"/>
      <c r="W21" s="33"/>
      <c r="X21" s="33"/>
      <c r="Y21" s="33"/>
      <c r="Z21" s="33"/>
      <c r="AA21" s="33"/>
      <c r="AB21" s="33"/>
      <c r="AC21" s="33"/>
      <c r="AD21" s="33"/>
      <c r="AE21" s="33"/>
      <c r="AF21" s="33"/>
      <c r="AG21" s="33"/>
      <c r="AH21" s="33"/>
      <c r="AI21" s="33"/>
      <c r="AJ21" s="33"/>
      <c r="AK21" s="33"/>
      <c r="AL21" s="33"/>
      <c r="AM21" s="33"/>
      <c r="AN21" s="33"/>
      <c r="AO21" s="33"/>
      <c r="AP21" s="33"/>
      <c r="AQ21" s="33"/>
      <c r="AR21" s="33"/>
      <c r="AS21" s="33"/>
      <c r="AT21" s="6"/>
      <c r="AU21" s="21"/>
      <c r="AV21" s="21"/>
    </row>
    <row r="22" spans="1:48" s="1" customFormat="1">
      <c r="A22" s="1" t="s">
        <v>16</v>
      </c>
      <c r="B22" s="49" t="s">
        <v>139</v>
      </c>
      <c r="C22" s="62">
        <v>1566.8</v>
      </c>
      <c r="D22" s="62">
        <v>1452.2</v>
      </c>
      <c r="E22" s="36"/>
      <c r="F22" s="49"/>
      <c r="G22" s="36"/>
      <c r="H22" s="36"/>
      <c r="I22" s="36"/>
      <c r="J22" s="36"/>
      <c r="K22" s="36"/>
      <c r="L22" s="36"/>
      <c r="M22" s="36"/>
      <c r="N22" s="36"/>
      <c r="O22" s="36"/>
      <c r="P22" s="36"/>
      <c r="Q22" s="36"/>
      <c r="R22" s="36"/>
      <c r="S22" s="36"/>
      <c r="T22" s="36"/>
      <c r="U22" s="36"/>
      <c r="V22" s="36"/>
      <c r="W22" s="36"/>
      <c r="X22" s="36"/>
      <c r="Y22" s="36"/>
      <c r="Z22" s="36"/>
      <c r="AA22" s="36"/>
      <c r="AB22" s="36"/>
      <c r="AC22" s="36"/>
      <c r="AD22" s="36"/>
      <c r="AE22" s="36"/>
      <c r="AF22" s="36"/>
      <c r="AG22" s="36"/>
      <c r="AH22" s="36"/>
      <c r="AI22" s="36"/>
      <c r="AJ22" s="36"/>
      <c r="AK22" s="36"/>
      <c r="AL22" s="36"/>
      <c r="AM22" s="36"/>
      <c r="AN22" s="36"/>
      <c r="AO22" s="36"/>
      <c r="AP22" s="36"/>
      <c r="AQ22" s="36"/>
      <c r="AR22" s="36"/>
      <c r="AS22" s="36"/>
      <c r="AT22" s="6"/>
      <c r="AU22" s="21"/>
      <c r="AV22" s="18"/>
    </row>
    <row r="23" spans="1:48" s="64" customFormat="1">
      <c r="A23" s="64" t="s">
        <v>17</v>
      </c>
      <c r="B23" s="69" t="s">
        <v>140</v>
      </c>
      <c r="C23" s="33"/>
      <c r="D23" s="33"/>
      <c r="E23" s="33"/>
      <c r="G23" s="33"/>
      <c r="H23" s="33"/>
      <c r="I23" s="33"/>
      <c r="J23" s="33"/>
      <c r="K23" s="33"/>
      <c r="L23" s="33"/>
      <c r="M23" s="33"/>
      <c r="N23" s="33"/>
      <c r="O23" s="33"/>
      <c r="P23" s="33"/>
      <c r="Q23" s="33"/>
      <c r="R23" s="33"/>
      <c r="S23" s="33"/>
      <c r="T23" s="33"/>
      <c r="U23" s="33"/>
      <c r="V23" s="33"/>
      <c r="W23" s="33"/>
      <c r="X23" s="33"/>
      <c r="Y23" s="33"/>
      <c r="Z23" s="33"/>
      <c r="AA23" s="33"/>
      <c r="AB23" s="33"/>
      <c r="AC23" s="33"/>
      <c r="AD23" s="33"/>
      <c r="AE23" s="33"/>
      <c r="AF23" s="33"/>
      <c r="AG23" s="33"/>
      <c r="AH23" s="33"/>
      <c r="AI23" s="33"/>
      <c r="AJ23" s="33"/>
      <c r="AK23" s="33"/>
      <c r="AL23" s="33"/>
      <c r="AM23" s="33"/>
      <c r="AN23" s="33"/>
      <c r="AO23" s="33"/>
      <c r="AP23" s="33"/>
      <c r="AQ23" s="33"/>
      <c r="AR23" s="33"/>
      <c r="AS23" s="33"/>
      <c r="AT23" s="68"/>
      <c r="AU23" s="21"/>
      <c r="AV23" s="21"/>
    </row>
    <row r="24" spans="1:48">
      <c r="B24" s="49" t="s">
        <v>141</v>
      </c>
      <c r="C24" s="62">
        <v>25107.786899999999</v>
      </c>
      <c r="D24" s="62">
        <v>24303.586581759999</v>
      </c>
      <c r="E24" s="36"/>
      <c r="F24" s="49"/>
      <c r="G24" s="36"/>
      <c r="H24" s="36"/>
      <c r="I24" s="36"/>
      <c r="J24" s="36"/>
      <c r="K24" s="36"/>
      <c r="L24" s="36"/>
      <c r="M24" s="36"/>
      <c r="N24" s="36"/>
      <c r="O24" s="36"/>
      <c r="P24" s="36"/>
      <c r="Q24" s="36"/>
      <c r="R24" s="36"/>
      <c r="S24" s="36"/>
      <c r="T24" s="36"/>
      <c r="U24" s="36"/>
      <c r="V24" s="36"/>
      <c r="W24" s="36"/>
      <c r="X24" s="36"/>
      <c r="Y24" s="36"/>
      <c r="Z24" s="36"/>
      <c r="AA24" s="36"/>
      <c r="AB24" s="36"/>
      <c r="AC24" s="36"/>
      <c r="AD24" s="36"/>
      <c r="AE24" s="36"/>
      <c r="AF24" s="36"/>
      <c r="AG24" s="36"/>
      <c r="AH24" s="36"/>
      <c r="AI24" s="36"/>
      <c r="AJ24" s="36"/>
      <c r="AK24" s="36"/>
      <c r="AL24" s="36"/>
      <c r="AM24" s="36"/>
      <c r="AN24" s="36"/>
      <c r="AO24" s="36"/>
      <c r="AP24" s="36"/>
      <c r="AQ24" s="36"/>
      <c r="AR24" s="36"/>
      <c r="AS24" s="36"/>
      <c r="AT24" s="7"/>
      <c r="AU24" s="21"/>
      <c r="AV24" s="18"/>
    </row>
    <row r="25" spans="1:48">
      <c r="A25" s="38" t="s">
        <v>18</v>
      </c>
      <c r="B25" s="49" t="s">
        <v>142</v>
      </c>
      <c r="C25" s="36">
        <v>0</v>
      </c>
      <c r="D25" s="62">
        <v>0</v>
      </c>
      <c r="E25" s="36"/>
      <c r="F25" s="49"/>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L25" s="36"/>
      <c r="AM25" s="36"/>
      <c r="AN25" s="36"/>
      <c r="AO25" s="36"/>
      <c r="AP25" s="36"/>
      <c r="AQ25" s="36"/>
      <c r="AR25" s="36"/>
      <c r="AS25" s="36"/>
      <c r="AT25" s="7"/>
      <c r="AU25" s="21"/>
      <c r="AV25" s="18"/>
    </row>
    <row r="26" spans="1:48">
      <c r="B26" s="49" t="s">
        <v>143</v>
      </c>
      <c r="C26" s="62">
        <v>368.60430000000002</v>
      </c>
      <c r="D26" s="62">
        <v>335.71223730000003</v>
      </c>
      <c r="E26" s="36"/>
      <c r="F26" s="49"/>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36"/>
      <c r="AL26" s="36"/>
      <c r="AM26" s="36"/>
      <c r="AN26" s="36"/>
      <c r="AO26" s="36"/>
      <c r="AP26" s="36"/>
      <c r="AQ26" s="36"/>
      <c r="AR26" s="36"/>
      <c r="AS26" s="36"/>
      <c r="AT26" s="7"/>
      <c r="AU26" s="21"/>
      <c r="AV26" s="18"/>
    </row>
    <row r="27" spans="1:48">
      <c r="A27" s="38" t="s">
        <v>19</v>
      </c>
      <c r="B27" s="49" t="s">
        <v>144</v>
      </c>
      <c r="C27" s="62">
        <v>2155.5554999999999</v>
      </c>
      <c r="D27" s="62">
        <v>2404.4783323699999</v>
      </c>
      <c r="E27" s="36"/>
      <c r="F27" s="49"/>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c r="AL27" s="36"/>
      <c r="AM27" s="36"/>
      <c r="AN27" s="36"/>
      <c r="AO27" s="36"/>
      <c r="AP27" s="36"/>
      <c r="AQ27" s="36"/>
      <c r="AR27" s="36"/>
      <c r="AS27" s="36"/>
      <c r="AT27" s="7"/>
      <c r="AU27" s="21"/>
      <c r="AV27" s="18"/>
    </row>
    <row r="28" spans="1:48">
      <c r="A28" s="38" t="s">
        <v>20</v>
      </c>
      <c r="B28" s="49" t="s">
        <v>145</v>
      </c>
      <c r="C28" s="62">
        <v>10853.458699999999</v>
      </c>
      <c r="D28" s="62">
        <v>10539.559017310001</v>
      </c>
      <c r="E28" s="36"/>
      <c r="F28" s="49"/>
      <c r="G28" s="36"/>
      <c r="H28" s="36"/>
      <c r="I28" s="36"/>
      <c r="J28" s="36"/>
      <c r="K28" s="36"/>
      <c r="L28" s="36"/>
      <c r="M28" s="36"/>
      <c r="N28" s="36"/>
      <c r="O28" s="36"/>
      <c r="P28" s="36"/>
      <c r="Q28" s="36"/>
      <c r="R28" s="36"/>
      <c r="S28" s="36"/>
      <c r="T28" s="36"/>
      <c r="U28" s="36"/>
      <c r="V28" s="36"/>
      <c r="W28" s="36"/>
      <c r="X28" s="36"/>
      <c r="Y28" s="36"/>
      <c r="Z28" s="36"/>
      <c r="AA28" s="36"/>
      <c r="AB28" s="36"/>
      <c r="AC28" s="36"/>
      <c r="AD28" s="36"/>
      <c r="AE28" s="36"/>
      <c r="AF28" s="36"/>
      <c r="AG28" s="36"/>
      <c r="AH28" s="36"/>
      <c r="AI28" s="36"/>
      <c r="AJ28" s="36"/>
      <c r="AK28" s="36"/>
      <c r="AL28" s="36"/>
      <c r="AM28" s="36"/>
      <c r="AN28" s="36"/>
      <c r="AO28" s="36"/>
      <c r="AP28" s="36"/>
      <c r="AQ28" s="36"/>
      <c r="AR28" s="36"/>
      <c r="AS28" s="36"/>
      <c r="AT28" s="7"/>
      <c r="AU28" s="21"/>
      <c r="AV28" s="18"/>
    </row>
    <row r="29" spans="1:48">
      <c r="A29" s="38" t="s">
        <v>21</v>
      </c>
      <c r="B29" s="49" t="s">
        <v>146</v>
      </c>
      <c r="C29" s="62">
        <v>10539.8706</v>
      </c>
      <c r="D29" s="62">
        <v>10046.8368372</v>
      </c>
      <c r="E29" s="36"/>
      <c r="F29" s="49"/>
      <c r="G29" s="36"/>
      <c r="H29" s="36"/>
      <c r="I29" s="36"/>
      <c r="J29" s="36"/>
      <c r="K29" s="36"/>
      <c r="L29" s="36"/>
      <c r="M29" s="36"/>
      <c r="N29" s="36"/>
      <c r="O29" s="36"/>
      <c r="P29" s="36"/>
      <c r="Q29" s="36"/>
      <c r="R29" s="36"/>
      <c r="S29" s="36"/>
      <c r="T29" s="36"/>
      <c r="U29" s="36"/>
      <c r="V29" s="36"/>
      <c r="W29" s="36"/>
      <c r="X29" s="36"/>
      <c r="Y29" s="36"/>
      <c r="Z29" s="36"/>
      <c r="AA29" s="36"/>
      <c r="AB29" s="36"/>
      <c r="AC29" s="36"/>
      <c r="AD29" s="36"/>
      <c r="AE29" s="36"/>
      <c r="AF29" s="36"/>
      <c r="AG29" s="36"/>
      <c r="AH29" s="36"/>
      <c r="AI29" s="36"/>
      <c r="AJ29" s="36"/>
      <c r="AK29" s="36"/>
      <c r="AL29" s="36"/>
      <c r="AM29" s="36"/>
      <c r="AN29" s="36"/>
      <c r="AO29" s="36"/>
      <c r="AP29" s="36"/>
      <c r="AQ29" s="36"/>
      <c r="AR29" s="36"/>
      <c r="AS29" s="36"/>
      <c r="AT29" s="7"/>
      <c r="AU29" s="21"/>
      <c r="AV29" s="18"/>
    </row>
    <row r="30" spans="1:48">
      <c r="A30" s="38" t="s">
        <v>22</v>
      </c>
      <c r="B30" s="76" t="s">
        <v>147</v>
      </c>
      <c r="C30" s="77">
        <v>265.03129999999999</v>
      </c>
      <c r="D30" s="80">
        <v>251.82419267</v>
      </c>
      <c r="E30" s="72"/>
      <c r="F30" s="46"/>
      <c r="G30" s="72"/>
      <c r="H30" s="72"/>
      <c r="I30" s="72"/>
      <c r="J30" s="72"/>
      <c r="K30" s="72"/>
      <c r="L30" s="72"/>
      <c r="M30" s="72"/>
      <c r="N30" s="82"/>
      <c r="O30" s="82"/>
      <c r="P30" s="82"/>
      <c r="Q30" s="82"/>
      <c r="R30" s="74"/>
      <c r="S30" s="74"/>
      <c r="T30" s="74"/>
      <c r="U30" s="74"/>
      <c r="V30" s="74"/>
      <c r="W30" s="74"/>
      <c r="X30" s="74"/>
      <c r="Y30" s="74"/>
      <c r="Z30" s="74"/>
      <c r="AA30" s="74"/>
      <c r="AB30" s="74"/>
      <c r="AC30" s="74"/>
      <c r="AD30" s="74"/>
      <c r="AE30" s="75"/>
      <c r="AF30" s="75"/>
      <c r="AG30" s="75"/>
      <c r="AH30" s="75"/>
      <c r="AI30" s="75"/>
      <c r="AJ30" s="75"/>
      <c r="AK30" s="75"/>
      <c r="AL30" s="75"/>
      <c r="AM30" s="75"/>
      <c r="AN30" s="75"/>
      <c r="AO30" s="75"/>
      <c r="AP30" s="75"/>
      <c r="AQ30" s="75"/>
      <c r="AR30" s="75"/>
      <c r="AS30" s="75"/>
      <c r="AT30" s="7"/>
      <c r="AU30" s="18"/>
      <c r="AV30" s="18"/>
    </row>
    <row r="31" spans="1:48" s="4" customFormat="1">
      <c r="A31" s="4" t="s">
        <v>23</v>
      </c>
      <c r="B31" s="76" t="s">
        <v>225</v>
      </c>
      <c r="C31" s="62">
        <v>925.26649999999995</v>
      </c>
      <c r="D31" s="62">
        <v>725.17596490999995</v>
      </c>
      <c r="E31" s="36"/>
      <c r="F31" s="38"/>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c r="AN31" s="36"/>
      <c r="AO31" s="36"/>
      <c r="AP31" s="36"/>
      <c r="AQ31" s="36"/>
      <c r="AR31" s="36"/>
      <c r="AS31" s="36"/>
      <c r="AT31" s="16"/>
      <c r="AU31" s="18"/>
      <c r="AV31" s="18"/>
    </row>
    <row r="32" spans="1:48" s="4" customFormat="1" ht="30">
      <c r="B32" s="105" t="s">
        <v>226</v>
      </c>
      <c r="C32" s="36"/>
      <c r="D32" s="62"/>
      <c r="E32" s="36"/>
      <c r="F32" s="38"/>
      <c r="G32" s="36"/>
      <c r="H32" s="36"/>
      <c r="I32" s="36"/>
      <c r="J32" s="36"/>
      <c r="K32" s="36"/>
      <c r="L32" s="36"/>
      <c r="M32" s="36"/>
      <c r="N32" s="36"/>
      <c r="O32" s="36"/>
      <c r="P32" s="36"/>
      <c r="Q32" s="36"/>
      <c r="R32" s="36"/>
      <c r="S32" s="36"/>
      <c r="T32" s="36"/>
      <c r="U32" s="36"/>
      <c r="V32" s="36"/>
      <c r="W32" s="36"/>
      <c r="X32" s="36"/>
      <c r="Y32" s="36"/>
      <c r="Z32" s="36"/>
      <c r="AA32" s="36"/>
      <c r="AB32" s="36"/>
      <c r="AC32" s="36"/>
      <c r="AD32" s="36"/>
      <c r="AE32" s="36"/>
      <c r="AF32" s="36"/>
      <c r="AG32" s="36"/>
      <c r="AH32" s="36"/>
      <c r="AI32" s="36"/>
      <c r="AJ32" s="36"/>
      <c r="AK32" s="36"/>
      <c r="AL32" s="36"/>
      <c r="AM32" s="36"/>
      <c r="AN32" s="36"/>
      <c r="AO32" s="36"/>
      <c r="AP32" s="36"/>
      <c r="AQ32" s="36"/>
      <c r="AR32" s="36"/>
      <c r="AS32" s="36"/>
      <c r="AT32" s="16"/>
      <c r="AU32" s="18"/>
      <c r="AV32" s="18"/>
    </row>
    <row r="33" spans="1:48" s="29" customFormat="1">
      <c r="B33" s="83" t="s">
        <v>123</v>
      </c>
      <c r="C33" s="33"/>
      <c r="D33" s="94"/>
      <c r="E33" s="33"/>
      <c r="F33" s="64"/>
      <c r="G33" s="33"/>
      <c r="H33" s="33"/>
      <c r="I33" s="33"/>
      <c r="J33" s="33"/>
      <c r="K33" s="33"/>
      <c r="L33" s="33"/>
      <c r="M33" s="33"/>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70"/>
      <c r="AU33" s="21"/>
      <c r="AV33" s="21"/>
    </row>
    <row r="34" spans="1:48" s="4" customFormat="1">
      <c r="B34" s="76" t="s">
        <v>227</v>
      </c>
      <c r="C34" s="62">
        <v>40.5732</v>
      </c>
      <c r="D34" s="62">
        <v>40.408326206999902</v>
      </c>
      <c r="E34" s="36"/>
      <c r="F34" s="38"/>
      <c r="G34" s="36"/>
      <c r="H34" s="36"/>
      <c r="I34" s="36"/>
      <c r="J34" s="36"/>
      <c r="K34" s="36"/>
      <c r="L34" s="36"/>
      <c r="M34" s="36"/>
      <c r="N34" s="36"/>
      <c r="O34" s="36"/>
      <c r="P34" s="36"/>
      <c r="Q34" s="36"/>
      <c r="R34" s="36"/>
      <c r="S34" s="36"/>
      <c r="T34" s="36"/>
      <c r="U34" s="36"/>
      <c r="V34" s="36"/>
      <c r="W34" s="36"/>
      <c r="X34" s="36"/>
      <c r="Y34" s="36"/>
      <c r="Z34" s="36"/>
      <c r="AA34" s="36"/>
      <c r="AB34" s="36"/>
      <c r="AC34" s="36"/>
      <c r="AD34" s="36"/>
      <c r="AE34" s="36"/>
      <c r="AF34" s="36"/>
      <c r="AG34" s="36"/>
      <c r="AH34" s="36"/>
      <c r="AI34" s="36"/>
      <c r="AJ34" s="36"/>
      <c r="AK34" s="36"/>
      <c r="AL34" s="36"/>
      <c r="AM34" s="36"/>
      <c r="AN34" s="36"/>
      <c r="AO34" s="36"/>
      <c r="AP34" s="36"/>
      <c r="AQ34" s="36"/>
      <c r="AR34" s="36"/>
      <c r="AS34" s="36"/>
      <c r="AT34" s="16"/>
      <c r="AU34" s="18"/>
      <c r="AV34" s="18"/>
    </row>
    <row r="35" spans="1:48" s="4" customFormat="1">
      <c r="B35" s="76" t="s">
        <v>228</v>
      </c>
      <c r="C35" s="62">
        <v>217.4273</v>
      </c>
      <c r="D35" s="62">
        <v>152.67600663299899</v>
      </c>
      <c r="E35" s="36"/>
      <c r="F35" s="38"/>
      <c r="G35" s="36"/>
      <c r="H35" s="36"/>
      <c r="I35" s="36"/>
      <c r="J35" s="36"/>
      <c r="K35" s="36"/>
      <c r="L35" s="36"/>
      <c r="M35" s="36"/>
      <c r="N35" s="36"/>
      <c r="O35" s="36"/>
      <c r="P35" s="36"/>
      <c r="Q35" s="36"/>
      <c r="R35" s="36"/>
      <c r="S35" s="36"/>
      <c r="T35" s="36"/>
      <c r="U35" s="36"/>
      <c r="V35" s="36"/>
      <c r="W35" s="36"/>
      <c r="X35" s="36"/>
      <c r="Y35" s="36"/>
      <c r="Z35" s="36"/>
      <c r="AA35" s="36"/>
      <c r="AB35" s="36"/>
      <c r="AC35" s="36"/>
      <c r="AD35" s="36"/>
      <c r="AE35" s="36"/>
      <c r="AF35" s="36"/>
      <c r="AG35" s="36"/>
      <c r="AH35" s="36"/>
      <c r="AI35" s="36"/>
      <c r="AJ35" s="36"/>
      <c r="AK35" s="36"/>
      <c r="AL35" s="36"/>
      <c r="AM35" s="36"/>
      <c r="AN35" s="36"/>
      <c r="AO35" s="36"/>
      <c r="AP35" s="36"/>
      <c r="AQ35" s="36"/>
      <c r="AR35" s="36"/>
      <c r="AS35" s="36"/>
      <c r="AT35" s="16"/>
      <c r="AU35" s="18"/>
      <c r="AV35" s="18"/>
    </row>
    <row r="36" spans="1:48" s="4" customFormat="1">
      <c r="B36" s="76" t="s">
        <v>229</v>
      </c>
      <c r="C36" s="36">
        <v>0</v>
      </c>
      <c r="D36" s="62">
        <v>0</v>
      </c>
      <c r="E36" s="36"/>
      <c r="F36" s="38"/>
      <c r="G36" s="36"/>
      <c r="H36" s="36"/>
      <c r="I36" s="36"/>
      <c r="J36" s="36"/>
      <c r="K36" s="36"/>
      <c r="L36" s="36"/>
      <c r="M36" s="36"/>
      <c r="N36" s="36"/>
      <c r="O36" s="36"/>
      <c r="P36" s="36"/>
      <c r="Q36" s="36"/>
      <c r="R36" s="36"/>
      <c r="S36" s="36"/>
      <c r="T36" s="36"/>
      <c r="U36" s="36"/>
      <c r="V36" s="36"/>
      <c r="W36" s="36"/>
      <c r="X36" s="36"/>
      <c r="Y36" s="36"/>
      <c r="Z36" s="36"/>
      <c r="AA36" s="36"/>
      <c r="AB36" s="36"/>
      <c r="AC36" s="36"/>
      <c r="AD36" s="36"/>
      <c r="AE36" s="36"/>
      <c r="AF36" s="36"/>
      <c r="AG36" s="36"/>
      <c r="AH36" s="36"/>
      <c r="AI36" s="36"/>
      <c r="AJ36" s="36"/>
      <c r="AK36" s="36"/>
      <c r="AL36" s="36"/>
      <c r="AM36" s="36"/>
      <c r="AN36" s="36"/>
      <c r="AO36" s="36"/>
      <c r="AP36" s="36"/>
      <c r="AQ36" s="36"/>
      <c r="AR36" s="36"/>
      <c r="AS36" s="36"/>
      <c r="AT36" s="16"/>
      <c r="AU36" s="18"/>
      <c r="AV36" s="18"/>
    </row>
    <row r="37" spans="1:48" s="4" customFormat="1">
      <c r="B37" s="76" t="s">
        <v>230</v>
      </c>
      <c r="C37" s="62">
        <v>2624.0275000000001</v>
      </c>
      <c r="D37" s="62">
        <v>2400.28680127393</v>
      </c>
      <c r="E37" s="36"/>
      <c r="F37" s="38"/>
      <c r="G37" s="36"/>
      <c r="H37" s="36"/>
      <c r="I37" s="36"/>
      <c r="J37" s="36"/>
      <c r="K37" s="36"/>
      <c r="L37" s="36"/>
      <c r="M37" s="36"/>
      <c r="N37" s="36"/>
      <c r="O37" s="36"/>
      <c r="P37" s="36"/>
      <c r="Q37" s="36"/>
      <c r="R37" s="36"/>
      <c r="S37" s="36"/>
      <c r="T37" s="36"/>
      <c r="U37" s="36"/>
      <c r="V37" s="36"/>
      <c r="W37" s="36"/>
      <c r="X37" s="36"/>
      <c r="Y37" s="36"/>
      <c r="Z37" s="36"/>
      <c r="AA37" s="36"/>
      <c r="AB37" s="36"/>
      <c r="AC37" s="36"/>
      <c r="AD37" s="36"/>
      <c r="AE37" s="36"/>
      <c r="AF37" s="36"/>
      <c r="AG37" s="36"/>
      <c r="AH37" s="36"/>
      <c r="AI37" s="36"/>
      <c r="AJ37" s="36"/>
      <c r="AK37" s="36"/>
      <c r="AL37" s="36"/>
      <c r="AM37" s="36"/>
      <c r="AN37" s="36"/>
      <c r="AO37" s="36"/>
      <c r="AP37" s="36"/>
      <c r="AQ37" s="36"/>
      <c r="AR37" s="36"/>
      <c r="AS37" s="36"/>
      <c r="AT37" s="16"/>
      <c r="AU37" s="18"/>
      <c r="AV37" s="18"/>
    </row>
    <row r="38" spans="1:48" s="4" customFormat="1">
      <c r="B38" s="76" t="s">
        <v>231</v>
      </c>
      <c r="C38" s="62">
        <v>22225.758900000001</v>
      </c>
      <c r="D38" s="62">
        <v>21710.215448196399</v>
      </c>
      <c r="E38" s="36"/>
      <c r="F38" s="38"/>
      <c r="G38" s="36"/>
      <c r="H38" s="36"/>
      <c r="I38" s="36"/>
      <c r="J38" s="36"/>
      <c r="K38" s="36"/>
      <c r="L38" s="36"/>
      <c r="M38" s="36"/>
      <c r="N38" s="36"/>
      <c r="O38" s="36"/>
      <c r="P38" s="36"/>
      <c r="Q38" s="36"/>
      <c r="R38" s="36"/>
      <c r="S38" s="36"/>
      <c r="T38" s="36"/>
      <c r="U38" s="36"/>
      <c r="V38" s="36"/>
      <c r="W38" s="36"/>
      <c r="X38" s="36"/>
      <c r="Y38" s="36"/>
      <c r="Z38" s="36"/>
      <c r="AA38" s="36"/>
      <c r="AB38" s="36"/>
      <c r="AC38" s="36"/>
      <c r="AD38" s="36"/>
      <c r="AE38" s="36"/>
      <c r="AF38" s="36"/>
      <c r="AG38" s="36"/>
      <c r="AH38" s="36"/>
      <c r="AI38" s="36"/>
      <c r="AJ38" s="36"/>
      <c r="AK38" s="36"/>
      <c r="AL38" s="36"/>
      <c r="AM38" s="36"/>
      <c r="AN38" s="36"/>
      <c r="AO38" s="36"/>
      <c r="AP38" s="36"/>
      <c r="AQ38" s="36"/>
      <c r="AR38" s="36"/>
      <c r="AS38" s="36"/>
      <c r="AT38" s="16"/>
      <c r="AU38" s="18"/>
      <c r="AV38" s="18"/>
    </row>
    <row r="39" spans="1:48" s="4" customFormat="1">
      <c r="B39" s="76" t="s">
        <v>133</v>
      </c>
      <c r="C39" s="62">
        <v>25107.786899999999</v>
      </c>
      <c r="D39" s="62">
        <v>24303.586582310301</v>
      </c>
      <c r="E39" s="36"/>
      <c r="F39" s="38"/>
      <c r="G39" s="36"/>
      <c r="H39" s="36"/>
      <c r="I39" s="36"/>
      <c r="J39" s="36"/>
      <c r="K39" s="36"/>
      <c r="L39" s="36"/>
      <c r="M39" s="36"/>
      <c r="N39" s="36"/>
      <c r="O39" s="36"/>
      <c r="P39" s="36"/>
      <c r="Q39" s="36"/>
      <c r="R39" s="36"/>
      <c r="S39" s="36"/>
      <c r="T39" s="36"/>
      <c r="U39" s="36"/>
      <c r="V39" s="36"/>
      <c r="W39" s="36"/>
      <c r="X39" s="36"/>
      <c r="Y39" s="36"/>
      <c r="Z39" s="36"/>
      <c r="AA39" s="36"/>
      <c r="AB39" s="36"/>
      <c r="AC39" s="36"/>
      <c r="AD39" s="36"/>
      <c r="AE39" s="36"/>
      <c r="AF39" s="36"/>
      <c r="AG39" s="36"/>
      <c r="AH39" s="36"/>
      <c r="AI39" s="36"/>
      <c r="AJ39" s="36"/>
      <c r="AK39" s="36"/>
      <c r="AL39" s="36"/>
      <c r="AM39" s="36"/>
      <c r="AN39" s="36"/>
      <c r="AO39" s="36"/>
      <c r="AP39" s="36"/>
      <c r="AQ39" s="36"/>
      <c r="AR39" s="36"/>
      <c r="AS39" s="36"/>
      <c r="AT39" s="16"/>
      <c r="AU39" s="18"/>
      <c r="AV39" s="18"/>
    </row>
    <row r="40" spans="1:48" s="29" customFormat="1">
      <c r="B40" s="104" t="s">
        <v>232</v>
      </c>
      <c r="C40" s="33"/>
      <c r="D40" s="94"/>
      <c r="E40" s="33"/>
      <c r="F40" s="64"/>
      <c r="G40" s="33"/>
      <c r="H40" s="33"/>
      <c r="I40" s="33"/>
      <c r="J40" s="33"/>
      <c r="K40" s="33"/>
      <c r="L40" s="33"/>
      <c r="M40" s="33"/>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70"/>
      <c r="AU40" s="21"/>
      <c r="AV40" s="21"/>
    </row>
    <row r="41" spans="1:48" s="4" customFormat="1">
      <c r="B41" s="83" t="s">
        <v>123</v>
      </c>
      <c r="C41" s="36"/>
      <c r="D41" s="62"/>
      <c r="E41" s="36"/>
      <c r="F41" s="38"/>
      <c r="G41" s="36"/>
      <c r="H41" s="36"/>
      <c r="I41" s="36"/>
      <c r="J41" s="36"/>
      <c r="K41" s="36"/>
      <c r="L41" s="36"/>
      <c r="M41" s="36"/>
      <c r="N41" s="36"/>
      <c r="O41" s="36"/>
      <c r="P41" s="36"/>
      <c r="Q41" s="36"/>
      <c r="R41" s="36"/>
      <c r="S41" s="36"/>
      <c r="T41" s="36"/>
      <c r="U41" s="36"/>
      <c r="V41" s="36"/>
      <c r="W41" s="36"/>
      <c r="X41" s="36"/>
      <c r="Y41" s="36"/>
      <c r="Z41" s="36"/>
      <c r="AA41" s="36"/>
      <c r="AB41" s="36"/>
      <c r="AC41" s="36"/>
      <c r="AD41" s="36"/>
      <c r="AE41" s="36"/>
      <c r="AF41" s="36"/>
      <c r="AG41" s="36"/>
      <c r="AH41" s="36"/>
      <c r="AI41" s="36"/>
      <c r="AJ41" s="36"/>
      <c r="AK41" s="36"/>
      <c r="AL41" s="36"/>
      <c r="AM41" s="36"/>
      <c r="AN41" s="36"/>
      <c r="AO41" s="36"/>
      <c r="AP41" s="36"/>
      <c r="AQ41" s="36"/>
      <c r="AR41" s="36"/>
      <c r="AS41" s="36"/>
      <c r="AT41" s="16"/>
      <c r="AU41" s="18"/>
      <c r="AV41" s="18"/>
    </row>
    <row r="42" spans="1:48" s="4" customFormat="1">
      <c r="B42" s="76" t="s">
        <v>235</v>
      </c>
      <c r="C42" s="62">
        <v>11970.2593</v>
      </c>
      <c r="D42" s="62">
        <v>11324.58469663</v>
      </c>
      <c r="E42" s="36"/>
      <c r="F42" s="38"/>
      <c r="G42" s="36"/>
      <c r="H42" s="36"/>
      <c r="I42" s="36"/>
      <c r="J42" s="36"/>
      <c r="K42" s="36"/>
      <c r="L42" s="36"/>
      <c r="M42" s="36"/>
      <c r="N42" s="36"/>
      <c r="O42" s="36"/>
      <c r="P42" s="36"/>
      <c r="Q42" s="36"/>
      <c r="R42" s="36"/>
      <c r="S42" s="36"/>
      <c r="T42" s="36"/>
      <c r="U42" s="36"/>
      <c r="V42" s="36"/>
      <c r="W42" s="36"/>
      <c r="X42" s="36"/>
      <c r="Y42" s="36"/>
      <c r="Z42" s="36"/>
      <c r="AA42" s="36"/>
      <c r="AB42" s="36"/>
      <c r="AC42" s="36"/>
      <c r="AD42" s="36"/>
      <c r="AE42" s="36"/>
      <c r="AF42" s="36"/>
      <c r="AG42" s="36"/>
      <c r="AH42" s="36"/>
      <c r="AI42" s="36"/>
      <c r="AJ42" s="36"/>
      <c r="AK42" s="36"/>
      <c r="AL42" s="36"/>
      <c r="AM42" s="36"/>
      <c r="AN42" s="36"/>
      <c r="AO42" s="36"/>
      <c r="AP42" s="36"/>
      <c r="AQ42" s="36"/>
      <c r="AR42" s="36"/>
      <c r="AS42" s="36"/>
      <c r="AT42" s="16"/>
      <c r="AU42" s="18"/>
      <c r="AV42" s="18"/>
    </row>
    <row r="43" spans="1:48" s="4" customFormat="1">
      <c r="B43" s="76" t="s">
        <v>236</v>
      </c>
      <c r="C43" s="62">
        <v>13137.5275</v>
      </c>
      <c r="D43" s="62">
        <v>12979.0018857</v>
      </c>
      <c r="E43" s="36"/>
      <c r="F43" s="38"/>
      <c r="G43" s="36"/>
      <c r="H43" s="36"/>
      <c r="I43" s="36"/>
      <c r="J43" s="36"/>
      <c r="K43" s="36"/>
      <c r="L43" s="36"/>
      <c r="M43" s="36"/>
      <c r="N43" s="36"/>
      <c r="O43" s="36"/>
      <c r="P43" s="36"/>
      <c r="Q43" s="36"/>
      <c r="R43" s="36"/>
      <c r="S43" s="36"/>
      <c r="T43" s="36"/>
      <c r="U43" s="36"/>
      <c r="V43" s="36"/>
      <c r="W43" s="36"/>
      <c r="X43" s="36"/>
      <c r="Y43" s="36"/>
      <c r="Z43" s="36"/>
      <c r="AA43" s="36"/>
      <c r="AB43" s="36"/>
      <c r="AC43" s="36"/>
      <c r="AD43" s="36"/>
      <c r="AE43" s="36"/>
      <c r="AF43" s="36"/>
      <c r="AG43" s="36"/>
      <c r="AH43" s="36"/>
      <c r="AI43" s="36"/>
      <c r="AJ43" s="36"/>
      <c r="AK43" s="36"/>
      <c r="AL43" s="36"/>
      <c r="AM43" s="36"/>
      <c r="AN43" s="36"/>
      <c r="AO43" s="36"/>
      <c r="AP43" s="36"/>
      <c r="AQ43" s="36"/>
      <c r="AR43" s="36"/>
      <c r="AS43" s="36"/>
      <c r="AT43" s="16"/>
      <c r="AU43" s="18"/>
      <c r="AV43" s="18"/>
    </row>
    <row r="44" spans="1:48" s="4" customFormat="1">
      <c r="B44" s="106" t="s">
        <v>233</v>
      </c>
      <c r="C44" s="62">
        <v>12988.736699999999</v>
      </c>
      <c r="D44" s="62">
        <v>12828.356865989999</v>
      </c>
      <c r="E44" s="36"/>
      <c r="F44" s="38"/>
      <c r="G44" s="36"/>
      <c r="H44" s="36"/>
      <c r="I44" s="36"/>
      <c r="J44" s="36"/>
      <c r="K44" s="36"/>
      <c r="L44" s="36"/>
      <c r="M44" s="36"/>
      <c r="N44" s="36"/>
      <c r="O44" s="36"/>
      <c r="P44" s="36"/>
      <c r="Q44" s="36"/>
      <c r="R44" s="36"/>
      <c r="S44" s="36"/>
      <c r="T44" s="36"/>
      <c r="U44" s="36"/>
      <c r="V44" s="36"/>
      <c r="W44" s="36"/>
      <c r="X44" s="36"/>
      <c r="Y44" s="36"/>
      <c r="Z44" s="36"/>
      <c r="AA44" s="36"/>
      <c r="AB44" s="36"/>
      <c r="AC44" s="36"/>
      <c r="AD44" s="36"/>
      <c r="AE44" s="36"/>
      <c r="AF44" s="36"/>
      <c r="AG44" s="36"/>
      <c r="AH44" s="36"/>
      <c r="AI44" s="36"/>
      <c r="AJ44" s="36"/>
      <c r="AK44" s="36"/>
      <c r="AL44" s="36"/>
      <c r="AM44" s="36"/>
      <c r="AN44" s="36"/>
      <c r="AO44" s="36"/>
      <c r="AP44" s="36"/>
      <c r="AQ44" s="36"/>
      <c r="AR44" s="36"/>
      <c r="AS44" s="36"/>
      <c r="AT44" s="16"/>
      <c r="AU44" s="18"/>
      <c r="AV44" s="18"/>
    </row>
    <row r="45" spans="1:48" s="4" customFormat="1">
      <c r="B45" s="106" t="s">
        <v>234</v>
      </c>
      <c r="C45" s="62">
        <v>148.79079999999999</v>
      </c>
      <c r="D45" s="62">
        <v>150.64501971000001</v>
      </c>
      <c r="E45" s="36"/>
      <c r="F45" s="38"/>
      <c r="G45" s="36"/>
      <c r="H45" s="36"/>
      <c r="I45" s="36"/>
      <c r="J45" s="36"/>
      <c r="K45" s="36"/>
      <c r="L45" s="36"/>
      <c r="M45" s="36"/>
      <c r="N45" s="36"/>
      <c r="O45" s="36"/>
      <c r="P45" s="36"/>
      <c r="Q45" s="36"/>
      <c r="R45" s="36"/>
      <c r="S45" s="36"/>
      <c r="T45" s="36"/>
      <c r="U45" s="36"/>
      <c r="V45" s="36"/>
      <c r="W45" s="36"/>
      <c r="X45" s="36"/>
      <c r="Y45" s="36"/>
      <c r="Z45" s="36"/>
      <c r="AA45" s="36"/>
      <c r="AB45" s="36"/>
      <c r="AC45" s="36"/>
      <c r="AD45" s="36"/>
      <c r="AE45" s="36"/>
      <c r="AF45" s="36"/>
      <c r="AG45" s="36"/>
      <c r="AH45" s="36"/>
      <c r="AI45" s="36"/>
      <c r="AJ45" s="36"/>
      <c r="AK45" s="36"/>
      <c r="AL45" s="36"/>
      <c r="AM45" s="36"/>
      <c r="AN45" s="36"/>
      <c r="AO45" s="36"/>
      <c r="AP45" s="36"/>
      <c r="AQ45" s="36"/>
      <c r="AR45" s="36"/>
      <c r="AS45" s="36"/>
      <c r="AT45" s="16"/>
      <c r="AU45" s="18"/>
      <c r="AV45" s="18"/>
    </row>
    <row r="46" spans="1:48" s="4" customFormat="1">
      <c r="B46" s="76" t="s">
        <v>133</v>
      </c>
      <c r="C46" s="62">
        <v>25107.786800000002</v>
      </c>
      <c r="D46" s="62">
        <v>24303.586582330001</v>
      </c>
      <c r="E46" s="36"/>
      <c r="F46" s="38"/>
      <c r="G46" s="36"/>
      <c r="H46" s="36"/>
      <c r="I46" s="36"/>
      <c r="J46" s="36"/>
      <c r="K46" s="36"/>
      <c r="L46" s="36"/>
      <c r="M46" s="36"/>
      <c r="N46" s="36"/>
      <c r="O46" s="36"/>
      <c r="P46" s="36"/>
      <c r="Q46" s="36"/>
      <c r="R46" s="36"/>
      <c r="S46" s="36"/>
      <c r="T46" s="36"/>
      <c r="U46" s="36"/>
      <c r="V46" s="36"/>
      <c r="W46" s="36"/>
      <c r="X46" s="36"/>
      <c r="Y46" s="36"/>
      <c r="Z46" s="36"/>
      <c r="AA46" s="36"/>
      <c r="AB46" s="36"/>
      <c r="AC46" s="36"/>
      <c r="AD46" s="36"/>
      <c r="AE46" s="36"/>
      <c r="AF46" s="36"/>
      <c r="AG46" s="36"/>
      <c r="AH46" s="36"/>
      <c r="AI46" s="36"/>
      <c r="AJ46" s="36"/>
      <c r="AK46" s="36"/>
      <c r="AL46" s="36"/>
      <c r="AM46" s="36"/>
      <c r="AN46" s="36"/>
      <c r="AO46" s="36"/>
      <c r="AP46" s="36"/>
      <c r="AQ46" s="36"/>
      <c r="AR46" s="36"/>
      <c r="AS46" s="36"/>
      <c r="AT46" s="16"/>
      <c r="AU46" s="18"/>
      <c r="AV46" s="18"/>
    </row>
    <row r="47" spans="1:48" s="1" customFormat="1" ht="30">
      <c r="A47" s="1" t="s">
        <v>24</v>
      </c>
      <c r="B47" s="84" t="s">
        <v>148</v>
      </c>
      <c r="C47" s="36"/>
      <c r="D47" s="36"/>
      <c r="E47" s="36"/>
      <c r="F47" s="38"/>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c r="AH47" s="36"/>
      <c r="AI47" s="36"/>
      <c r="AJ47" s="36"/>
      <c r="AK47" s="36"/>
      <c r="AL47" s="36"/>
      <c r="AM47" s="36"/>
      <c r="AN47" s="36"/>
      <c r="AO47" s="36"/>
      <c r="AP47" s="36"/>
      <c r="AQ47" s="36"/>
      <c r="AR47" s="36"/>
      <c r="AS47" s="36"/>
      <c r="AT47" s="6"/>
      <c r="AU47" s="21"/>
      <c r="AV47" s="18"/>
    </row>
    <row r="48" spans="1:48" s="3" customFormat="1">
      <c r="A48" s="3" t="s">
        <v>25</v>
      </c>
      <c r="B48" s="28" t="s">
        <v>123</v>
      </c>
      <c r="C48" s="33"/>
      <c r="D48" s="33"/>
      <c r="E48" s="33"/>
      <c r="F48" s="65"/>
      <c r="G48" s="33"/>
      <c r="H48" s="33"/>
      <c r="I48" s="33"/>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3"/>
      <c r="AM48" s="33"/>
      <c r="AN48" s="33"/>
      <c r="AO48" s="33"/>
      <c r="AP48" s="33"/>
      <c r="AQ48" s="33"/>
      <c r="AR48" s="33"/>
      <c r="AS48" s="33"/>
      <c r="AT48" s="17"/>
      <c r="AU48" s="21"/>
      <c r="AV48" s="21"/>
    </row>
    <row r="49" spans="1:48" s="37" customFormat="1">
      <c r="A49" s="37" t="s">
        <v>26</v>
      </c>
      <c r="B49" s="86" t="s">
        <v>149</v>
      </c>
      <c r="C49" s="62">
        <v>16.600000000000001</v>
      </c>
      <c r="D49" s="62">
        <v>16.0352630999</v>
      </c>
      <c r="E49" s="36"/>
      <c r="F49" s="46"/>
      <c r="G49" s="36"/>
      <c r="H49" s="36"/>
      <c r="I49" s="36"/>
      <c r="J49" s="36"/>
      <c r="K49" s="36"/>
      <c r="L49" s="36"/>
      <c r="M49" s="36"/>
      <c r="N49" s="36"/>
      <c r="O49" s="36"/>
      <c r="P49" s="36"/>
      <c r="Q49" s="36"/>
      <c r="R49" s="36"/>
      <c r="S49" s="36"/>
      <c r="T49" s="36"/>
      <c r="U49" s="36"/>
      <c r="V49" s="36"/>
      <c r="W49" s="36"/>
      <c r="X49" s="36"/>
      <c r="Y49" s="36"/>
      <c r="Z49" s="36"/>
      <c r="AA49" s="36"/>
      <c r="AB49" s="36"/>
      <c r="AC49" s="36"/>
      <c r="AD49" s="36"/>
      <c r="AE49" s="36"/>
      <c r="AF49" s="36"/>
      <c r="AG49" s="36"/>
      <c r="AH49" s="36"/>
      <c r="AI49" s="36"/>
      <c r="AJ49" s="36"/>
      <c r="AK49" s="36"/>
      <c r="AL49" s="36"/>
      <c r="AM49" s="36"/>
      <c r="AN49" s="36"/>
      <c r="AO49" s="36"/>
      <c r="AP49" s="36"/>
      <c r="AQ49" s="36"/>
      <c r="AR49" s="36"/>
      <c r="AS49" s="36"/>
      <c r="AT49" s="27"/>
      <c r="AU49" s="18"/>
      <c r="AV49" s="18"/>
    </row>
    <row r="50" spans="1:48" s="37" customFormat="1">
      <c r="B50" s="86" t="s">
        <v>150</v>
      </c>
      <c r="C50" s="62">
        <v>14.2</v>
      </c>
      <c r="D50" s="62">
        <v>12.9249211344</v>
      </c>
      <c r="E50" s="36"/>
      <c r="F50" s="46"/>
      <c r="G50" s="36"/>
      <c r="H50" s="36"/>
      <c r="I50" s="36"/>
      <c r="J50" s="36"/>
      <c r="K50" s="36"/>
      <c r="L50" s="36"/>
      <c r="M50" s="36"/>
      <c r="N50" s="36"/>
      <c r="O50" s="36"/>
      <c r="P50" s="36"/>
      <c r="Q50" s="36"/>
      <c r="R50" s="36"/>
      <c r="S50" s="36"/>
      <c r="T50" s="36"/>
      <c r="U50" s="36"/>
      <c r="V50" s="36"/>
      <c r="W50" s="36"/>
      <c r="X50" s="36"/>
      <c r="Y50" s="36"/>
      <c r="Z50" s="36"/>
      <c r="AA50" s="36"/>
      <c r="AB50" s="36"/>
      <c r="AC50" s="36"/>
      <c r="AD50" s="36"/>
      <c r="AE50" s="36"/>
      <c r="AF50" s="36"/>
      <c r="AG50" s="36"/>
      <c r="AH50" s="36"/>
      <c r="AI50" s="36"/>
      <c r="AJ50" s="36"/>
      <c r="AK50" s="36"/>
      <c r="AL50" s="36"/>
      <c r="AM50" s="36"/>
      <c r="AN50" s="36"/>
      <c r="AO50" s="36"/>
      <c r="AP50" s="36"/>
      <c r="AQ50" s="36"/>
      <c r="AR50" s="36"/>
      <c r="AS50" s="36"/>
      <c r="AT50" s="27"/>
      <c r="AU50" s="18"/>
      <c r="AV50" s="18"/>
    </row>
    <row r="51" spans="1:48" s="4" customFormat="1">
      <c r="A51" s="4" t="s">
        <v>27</v>
      </c>
      <c r="B51" s="87" t="s">
        <v>151</v>
      </c>
      <c r="C51" s="62">
        <v>158.80000000000001</v>
      </c>
      <c r="D51" s="62">
        <v>180.6260276447</v>
      </c>
      <c r="E51" s="36"/>
      <c r="F51" s="46"/>
      <c r="G51" s="36"/>
      <c r="H51" s="36"/>
      <c r="I51" s="36"/>
      <c r="J51" s="36"/>
      <c r="K51" s="36"/>
      <c r="L51" s="36"/>
      <c r="M51" s="36"/>
      <c r="N51" s="36"/>
      <c r="O51" s="36"/>
      <c r="P51" s="36"/>
      <c r="Q51" s="36"/>
      <c r="R51" s="36"/>
      <c r="S51" s="36"/>
      <c r="T51" s="36"/>
      <c r="U51" s="36"/>
      <c r="V51" s="36"/>
      <c r="W51" s="36"/>
      <c r="X51" s="36"/>
      <c r="Y51" s="36"/>
      <c r="Z51" s="36"/>
      <c r="AA51" s="36"/>
      <c r="AB51" s="36"/>
      <c r="AC51" s="36"/>
      <c r="AD51" s="36"/>
      <c r="AE51" s="36"/>
      <c r="AF51" s="36"/>
      <c r="AG51" s="36"/>
      <c r="AH51" s="36"/>
      <c r="AI51" s="36"/>
      <c r="AJ51" s="36"/>
      <c r="AK51" s="36"/>
      <c r="AL51" s="36"/>
      <c r="AM51" s="36"/>
      <c r="AN51" s="36"/>
      <c r="AO51" s="36"/>
      <c r="AP51" s="36"/>
      <c r="AQ51" s="36"/>
      <c r="AR51" s="36"/>
      <c r="AS51" s="36"/>
      <c r="AT51" s="16"/>
      <c r="AU51" s="18"/>
      <c r="AV51" s="18"/>
    </row>
    <row r="52" spans="1:48" s="4" customFormat="1">
      <c r="B52" s="87" t="s">
        <v>152</v>
      </c>
      <c r="C52" s="62">
        <v>895.4</v>
      </c>
      <c r="D52" s="62">
        <v>869.51361892449995</v>
      </c>
      <c r="E52" s="36"/>
      <c r="F52" s="46"/>
      <c r="G52" s="36"/>
      <c r="H52" s="36"/>
      <c r="I52" s="36"/>
      <c r="J52" s="36"/>
      <c r="K52" s="36"/>
      <c r="L52" s="36"/>
      <c r="M52" s="36"/>
      <c r="N52" s="36"/>
      <c r="O52" s="36"/>
      <c r="P52" s="36"/>
      <c r="Q52" s="36"/>
      <c r="R52" s="36"/>
      <c r="S52" s="36"/>
      <c r="T52" s="36"/>
      <c r="U52" s="36"/>
      <c r="V52" s="36"/>
      <c r="W52" s="36"/>
      <c r="X52" s="36"/>
      <c r="Y52" s="36"/>
      <c r="Z52" s="36"/>
      <c r="AA52" s="36"/>
      <c r="AB52" s="36"/>
      <c r="AC52" s="36"/>
      <c r="AD52" s="36"/>
      <c r="AE52" s="36"/>
      <c r="AF52" s="36"/>
      <c r="AG52" s="36"/>
      <c r="AH52" s="36"/>
      <c r="AI52" s="36"/>
      <c r="AJ52" s="36"/>
      <c r="AK52" s="36"/>
      <c r="AL52" s="36"/>
      <c r="AM52" s="36"/>
      <c r="AN52" s="36"/>
      <c r="AO52" s="36"/>
      <c r="AP52" s="36"/>
      <c r="AQ52" s="36"/>
      <c r="AR52" s="36"/>
      <c r="AS52" s="36"/>
      <c r="AT52" s="16"/>
      <c r="AU52" s="18"/>
      <c r="AV52" s="18"/>
    </row>
    <row r="53" spans="1:48" s="4" customFormat="1">
      <c r="B53" s="87" t="s">
        <v>153</v>
      </c>
      <c r="C53" s="62">
        <v>1519.3</v>
      </c>
      <c r="D53" s="62">
        <v>1439.5452046129001</v>
      </c>
      <c r="E53" s="36"/>
      <c r="F53" s="4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36"/>
      <c r="AI53" s="36"/>
      <c r="AJ53" s="36"/>
      <c r="AK53" s="36"/>
      <c r="AL53" s="36"/>
      <c r="AM53" s="36"/>
      <c r="AN53" s="36"/>
      <c r="AO53" s="36"/>
      <c r="AP53" s="36"/>
      <c r="AQ53" s="36"/>
      <c r="AR53" s="36"/>
      <c r="AS53" s="36"/>
      <c r="AT53" s="16"/>
      <c r="AU53" s="18"/>
      <c r="AV53" s="18"/>
    </row>
    <row r="54" spans="1:48" s="4" customFormat="1">
      <c r="B54" s="87" t="s">
        <v>155</v>
      </c>
      <c r="C54" s="62">
        <v>43.7</v>
      </c>
      <c r="D54" s="62">
        <v>41.550991789999998</v>
      </c>
      <c r="E54" s="36"/>
      <c r="F54" s="46"/>
      <c r="G54" s="36"/>
      <c r="H54" s="36"/>
      <c r="I54" s="36"/>
      <c r="J54" s="36"/>
      <c r="K54" s="36"/>
      <c r="L54" s="36"/>
      <c r="M54" s="36"/>
      <c r="N54" s="36"/>
      <c r="O54" s="36"/>
      <c r="P54" s="36"/>
      <c r="Q54" s="36"/>
      <c r="R54" s="36"/>
      <c r="S54" s="36"/>
      <c r="T54" s="36"/>
      <c r="U54" s="36"/>
      <c r="V54" s="36"/>
      <c r="W54" s="36"/>
      <c r="X54" s="36"/>
      <c r="Y54" s="36"/>
      <c r="Z54" s="36"/>
      <c r="AA54" s="36"/>
      <c r="AB54" s="36"/>
      <c r="AC54" s="36"/>
      <c r="AD54" s="36"/>
      <c r="AE54" s="36"/>
      <c r="AF54" s="36"/>
      <c r="AG54" s="36"/>
      <c r="AH54" s="36"/>
      <c r="AI54" s="36"/>
      <c r="AJ54" s="36"/>
      <c r="AK54" s="36"/>
      <c r="AL54" s="36"/>
      <c r="AM54" s="36"/>
      <c r="AN54" s="36"/>
      <c r="AO54" s="36"/>
      <c r="AP54" s="36"/>
      <c r="AQ54" s="36"/>
      <c r="AR54" s="36"/>
      <c r="AS54" s="36"/>
      <c r="AT54" s="16"/>
      <c r="AU54" s="18"/>
      <c r="AV54" s="18"/>
    </row>
    <row r="55" spans="1:48" s="4" customFormat="1">
      <c r="B55" s="87" t="s">
        <v>156</v>
      </c>
      <c r="C55" s="62">
        <v>305.3</v>
      </c>
      <c r="D55" s="62">
        <v>239.3080684203</v>
      </c>
      <c r="E55" s="36"/>
      <c r="F55" s="46"/>
      <c r="G55" s="36"/>
      <c r="H55" s="36"/>
      <c r="I55" s="36"/>
      <c r="J55" s="36"/>
      <c r="K55" s="36"/>
      <c r="L55" s="36"/>
      <c r="M55" s="36"/>
      <c r="N55" s="36"/>
      <c r="O55" s="36"/>
      <c r="P55" s="36"/>
      <c r="Q55" s="36"/>
      <c r="R55" s="36"/>
      <c r="S55" s="36"/>
      <c r="T55" s="36"/>
      <c r="U55" s="36"/>
      <c r="V55" s="36"/>
      <c r="W55" s="36"/>
      <c r="X55" s="36"/>
      <c r="Y55" s="36"/>
      <c r="Z55" s="36"/>
      <c r="AA55" s="36"/>
      <c r="AB55" s="36"/>
      <c r="AC55" s="36"/>
      <c r="AD55" s="36"/>
      <c r="AE55" s="36"/>
      <c r="AF55" s="36"/>
      <c r="AG55" s="36"/>
      <c r="AH55" s="36"/>
      <c r="AI55" s="36"/>
      <c r="AJ55" s="36"/>
      <c r="AK55" s="36"/>
      <c r="AL55" s="36"/>
      <c r="AM55" s="36"/>
      <c r="AN55" s="36"/>
      <c r="AO55" s="36"/>
      <c r="AP55" s="36"/>
      <c r="AQ55" s="36"/>
      <c r="AR55" s="36"/>
      <c r="AS55" s="36"/>
      <c r="AT55" s="16"/>
      <c r="AU55" s="18"/>
      <c r="AV55" s="18"/>
    </row>
    <row r="56" spans="1:48" s="71" customFormat="1">
      <c r="A56" s="71" t="s">
        <v>28</v>
      </c>
      <c r="B56" s="87" t="s">
        <v>154</v>
      </c>
      <c r="C56" s="62">
        <v>2953.3</v>
      </c>
      <c r="D56" s="62">
        <v>2799.5040956266998</v>
      </c>
      <c r="E56" s="36"/>
      <c r="F56" s="46"/>
      <c r="G56" s="36"/>
      <c r="H56" s="36"/>
      <c r="I56" s="36"/>
      <c r="J56" s="36"/>
      <c r="K56" s="36"/>
      <c r="L56" s="36"/>
      <c r="M56" s="36"/>
      <c r="N56" s="36"/>
      <c r="O56" s="36"/>
      <c r="P56" s="36"/>
      <c r="Q56" s="36"/>
      <c r="R56" s="36"/>
      <c r="S56" s="36"/>
      <c r="T56" s="36"/>
      <c r="U56" s="36"/>
      <c r="V56" s="36"/>
      <c r="W56" s="36"/>
      <c r="X56" s="36"/>
      <c r="Y56" s="36"/>
      <c r="Z56" s="36"/>
      <c r="AA56" s="36"/>
      <c r="AB56" s="36"/>
      <c r="AC56" s="36"/>
      <c r="AD56" s="36"/>
      <c r="AE56" s="36"/>
      <c r="AF56" s="36"/>
      <c r="AG56" s="36"/>
      <c r="AH56" s="36"/>
      <c r="AI56" s="36"/>
      <c r="AJ56" s="36"/>
      <c r="AK56" s="36"/>
      <c r="AL56" s="36"/>
      <c r="AM56" s="36"/>
      <c r="AN56" s="36"/>
      <c r="AO56" s="36"/>
      <c r="AP56" s="36"/>
      <c r="AQ56" s="36"/>
      <c r="AR56" s="36"/>
      <c r="AS56" s="36"/>
      <c r="AT56" s="88"/>
      <c r="AU56" s="18"/>
      <c r="AV56" s="18"/>
    </row>
    <row r="57" spans="1:48" s="1" customFormat="1">
      <c r="A57" s="1" t="s">
        <v>29</v>
      </c>
      <c r="B57" s="85" t="s">
        <v>157</v>
      </c>
      <c r="C57" s="33"/>
      <c r="D57" s="33"/>
      <c r="E57" s="33"/>
      <c r="F57" s="65"/>
      <c r="G57" s="33"/>
      <c r="H57" s="33"/>
      <c r="I57" s="33"/>
      <c r="J57" s="33"/>
      <c r="K57" s="33"/>
      <c r="L57" s="33"/>
      <c r="M57" s="33"/>
      <c r="N57" s="33"/>
      <c r="O57" s="33"/>
      <c r="P57" s="33"/>
      <c r="Q57" s="33"/>
      <c r="R57" s="33"/>
      <c r="S57" s="33"/>
      <c r="T57" s="33"/>
      <c r="U57" s="33"/>
      <c r="V57" s="33"/>
      <c r="W57" s="33"/>
      <c r="X57" s="33"/>
      <c r="Y57" s="33"/>
      <c r="Z57" s="33"/>
      <c r="AA57" s="33"/>
      <c r="AB57" s="33"/>
      <c r="AC57" s="33"/>
      <c r="AD57" s="33"/>
      <c r="AE57" s="33"/>
      <c r="AF57" s="33"/>
      <c r="AG57" s="33"/>
      <c r="AH57" s="33"/>
      <c r="AI57" s="33"/>
      <c r="AJ57" s="33"/>
      <c r="AK57" s="33"/>
      <c r="AL57" s="33"/>
      <c r="AM57" s="33"/>
      <c r="AN57" s="33"/>
      <c r="AO57" s="33"/>
      <c r="AP57" s="33"/>
      <c r="AQ57" s="33"/>
      <c r="AR57" s="33"/>
      <c r="AS57" s="33"/>
      <c r="AT57" s="6"/>
      <c r="AU57" s="21"/>
      <c r="AV57" s="21"/>
    </row>
    <row r="58" spans="1:48" s="71" customFormat="1">
      <c r="A58" s="71" t="s">
        <v>30</v>
      </c>
      <c r="B58" s="86" t="s">
        <v>149</v>
      </c>
      <c r="C58" s="62">
        <v>16.600000000000001</v>
      </c>
      <c r="D58" s="62">
        <v>16.035475749900002</v>
      </c>
      <c r="E58" s="36"/>
      <c r="F58" s="46"/>
      <c r="G58" s="36"/>
      <c r="H58" s="36"/>
      <c r="I58" s="36"/>
      <c r="J58" s="36"/>
      <c r="K58" s="36"/>
      <c r="L58" s="36"/>
      <c r="M58" s="36"/>
      <c r="N58" s="36"/>
      <c r="O58" s="36"/>
      <c r="P58" s="36"/>
      <c r="Q58" s="36"/>
      <c r="R58" s="36"/>
      <c r="S58" s="36"/>
      <c r="T58" s="36"/>
      <c r="U58" s="36"/>
      <c r="V58" s="36"/>
      <c r="W58" s="36"/>
      <c r="X58" s="36"/>
      <c r="Y58" s="36"/>
      <c r="Z58" s="36"/>
      <c r="AA58" s="36"/>
      <c r="AB58" s="36"/>
      <c r="AC58" s="36"/>
      <c r="AD58" s="36"/>
      <c r="AE58" s="36"/>
      <c r="AF58" s="36"/>
      <c r="AG58" s="36"/>
      <c r="AH58" s="36"/>
      <c r="AI58" s="36"/>
      <c r="AJ58" s="36"/>
      <c r="AK58" s="36"/>
      <c r="AL58" s="36"/>
      <c r="AM58" s="36"/>
      <c r="AN58" s="36"/>
      <c r="AO58" s="36"/>
      <c r="AP58" s="36"/>
      <c r="AQ58" s="36"/>
      <c r="AR58" s="36"/>
      <c r="AS58" s="36"/>
      <c r="AT58" s="88"/>
      <c r="AU58" s="18"/>
      <c r="AV58" s="18"/>
    </row>
    <row r="59" spans="1:48" s="71" customFormat="1">
      <c r="A59" s="71" t="s">
        <v>31</v>
      </c>
      <c r="B59" s="86" t="s">
        <v>150</v>
      </c>
      <c r="C59" s="62">
        <v>14.2</v>
      </c>
      <c r="D59" s="62">
        <v>12.9249211344</v>
      </c>
      <c r="E59" s="36"/>
      <c r="F59" s="46"/>
      <c r="G59" s="36"/>
      <c r="H59" s="36"/>
      <c r="I59" s="36"/>
      <c r="J59" s="36"/>
      <c r="K59" s="36"/>
      <c r="L59" s="36"/>
      <c r="M59" s="36"/>
      <c r="N59" s="36"/>
      <c r="O59" s="36"/>
      <c r="P59" s="36"/>
      <c r="Q59" s="36"/>
      <c r="R59" s="36"/>
      <c r="S59" s="36"/>
      <c r="T59" s="36"/>
      <c r="U59" s="36"/>
      <c r="V59" s="36"/>
      <c r="W59" s="36"/>
      <c r="X59" s="36"/>
      <c r="Y59" s="36"/>
      <c r="Z59" s="36"/>
      <c r="AA59" s="36"/>
      <c r="AB59" s="36"/>
      <c r="AC59" s="36"/>
      <c r="AD59" s="36"/>
      <c r="AE59" s="36"/>
      <c r="AF59" s="36"/>
      <c r="AG59" s="36"/>
      <c r="AH59" s="36"/>
      <c r="AI59" s="36"/>
      <c r="AJ59" s="36"/>
      <c r="AK59" s="36"/>
      <c r="AL59" s="36"/>
      <c r="AM59" s="36"/>
      <c r="AN59" s="36"/>
      <c r="AO59" s="36"/>
      <c r="AP59" s="36"/>
      <c r="AQ59" s="36"/>
      <c r="AR59" s="36"/>
      <c r="AS59" s="36"/>
      <c r="AT59" s="88"/>
      <c r="AU59" s="18"/>
      <c r="AV59" s="18"/>
    </row>
    <row r="60" spans="1:48" s="71" customFormat="1">
      <c r="A60" s="71" t="s">
        <v>32</v>
      </c>
      <c r="B60" s="87" t="s">
        <v>151</v>
      </c>
      <c r="C60" s="62">
        <v>158.80000000000001</v>
      </c>
      <c r="D60" s="62">
        <v>180.6991120847</v>
      </c>
      <c r="E60" s="12"/>
      <c r="F60" s="46"/>
      <c r="G60" s="12"/>
      <c r="H60" s="12"/>
      <c r="I60" s="12"/>
      <c r="J60" s="12"/>
      <c r="K60" s="12"/>
      <c r="L60" s="12"/>
      <c r="M60" s="12"/>
      <c r="N60" s="38"/>
      <c r="O60" s="38"/>
      <c r="P60" s="38"/>
      <c r="Q60" s="38"/>
      <c r="R60" s="4"/>
      <c r="S60" s="4"/>
      <c r="T60" s="4"/>
      <c r="U60" s="4"/>
      <c r="V60" s="4"/>
      <c r="W60" s="4"/>
      <c r="X60" s="4"/>
      <c r="Y60" s="4"/>
      <c r="Z60" s="38"/>
      <c r="AA60" s="38"/>
      <c r="AB60" s="38"/>
      <c r="AC60" s="38"/>
      <c r="AD60" s="38"/>
      <c r="AE60" s="38"/>
      <c r="AF60" s="38"/>
      <c r="AG60" s="38"/>
      <c r="AH60" s="38"/>
      <c r="AI60" s="38"/>
      <c r="AJ60" s="38"/>
      <c r="AK60" s="38"/>
      <c r="AL60" s="38"/>
      <c r="AM60" s="38"/>
      <c r="AN60" s="38"/>
      <c r="AO60" s="38"/>
      <c r="AP60" s="38"/>
      <c r="AQ60" s="38"/>
      <c r="AR60" s="38"/>
      <c r="AS60" s="38"/>
      <c r="AT60" s="88"/>
      <c r="AU60" s="18"/>
      <c r="AV60" s="89"/>
    </row>
    <row r="61" spans="1:48" ht="15" customHeight="1">
      <c r="B61" s="87" t="s">
        <v>152</v>
      </c>
      <c r="C61" s="62">
        <v>895.4</v>
      </c>
      <c r="D61" s="62">
        <v>869.51361892449995</v>
      </c>
      <c r="F61" s="46"/>
      <c r="AU61" s="18"/>
      <c r="AV61" s="71"/>
    </row>
    <row r="62" spans="1:48">
      <c r="B62" s="87" t="s">
        <v>153</v>
      </c>
      <c r="C62" s="62">
        <v>1531.3</v>
      </c>
      <c r="D62" s="62">
        <v>1450.9145526129</v>
      </c>
      <c r="F62" s="46"/>
      <c r="AU62" s="90"/>
      <c r="AV62" s="71"/>
    </row>
    <row r="63" spans="1:48">
      <c r="B63" s="87" t="s">
        <v>155</v>
      </c>
      <c r="C63" s="62">
        <v>43.7</v>
      </c>
      <c r="D63" s="62">
        <v>41.550991789999998</v>
      </c>
      <c r="F63" s="46"/>
      <c r="AU63" s="91"/>
    </row>
    <row r="64" spans="1:48">
      <c r="B64" s="87" t="s">
        <v>156</v>
      </c>
      <c r="C64" s="62">
        <v>305.3</v>
      </c>
      <c r="D64" s="62">
        <v>239.3080684203</v>
      </c>
      <c r="F64" s="38"/>
      <c r="AU64" s="91"/>
    </row>
    <row r="65" spans="2:47">
      <c r="B65" s="87" t="s">
        <v>154</v>
      </c>
      <c r="C65" s="62">
        <v>2965.3</v>
      </c>
      <c r="D65" s="62">
        <v>2810.9467407166999</v>
      </c>
      <c r="F65" s="46"/>
      <c r="AU65" s="92"/>
    </row>
    <row r="66" spans="2:47" s="64" customFormat="1">
      <c r="B66" s="93" t="s">
        <v>237</v>
      </c>
      <c r="C66" s="79"/>
      <c r="D66" s="62"/>
      <c r="E66" s="79"/>
      <c r="F66" s="65"/>
      <c r="G66" s="79"/>
      <c r="H66" s="79"/>
      <c r="I66" s="79"/>
      <c r="J66" s="79"/>
      <c r="K66" s="79"/>
      <c r="L66" s="79"/>
      <c r="M66" s="79"/>
      <c r="R66" s="29"/>
      <c r="S66" s="29"/>
      <c r="T66" s="29"/>
      <c r="U66" s="29"/>
      <c r="V66" s="29"/>
      <c r="W66" s="29"/>
      <c r="X66" s="29"/>
      <c r="Y66" s="29"/>
      <c r="AU66" s="22"/>
    </row>
    <row r="67" spans="2:47" s="64" customFormat="1">
      <c r="B67" s="85" t="s">
        <v>123</v>
      </c>
      <c r="C67" s="79"/>
      <c r="D67" s="62"/>
      <c r="E67" s="79"/>
      <c r="F67" s="65"/>
      <c r="G67" s="79"/>
      <c r="H67" s="79"/>
      <c r="I67" s="79"/>
      <c r="J67" s="79"/>
      <c r="K67" s="79"/>
      <c r="L67" s="79"/>
      <c r="M67" s="79"/>
      <c r="R67" s="29"/>
      <c r="S67" s="29"/>
      <c r="T67" s="29"/>
      <c r="U67" s="29"/>
      <c r="V67" s="29"/>
      <c r="W67" s="29"/>
      <c r="X67" s="29"/>
      <c r="Y67" s="29"/>
      <c r="AU67" s="22"/>
    </row>
    <row r="68" spans="2:47">
      <c r="B68" s="87" t="s">
        <v>238</v>
      </c>
      <c r="C68" s="62">
        <v>6928</v>
      </c>
      <c r="D68" s="62">
        <v>7382.6464170600002</v>
      </c>
      <c r="F68" s="46"/>
      <c r="AU68" s="92"/>
    </row>
    <row r="69" spans="2:47">
      <c r="B69" s="87" t="s">
        <v>240</v>
      </c>
      <c r="C69" s="62">
        <v>673.3</v>
      </c>
      <c r="D69" s="62">
        <v>638.1404682000001</v>
      </c>
      <c r="F69" s="46"/>
      <c r="AU69" s="92"/>
    </row>
    <row r="70" spans="2:47">
      <c r="B70" s="87" t="s">
        <v>241</v>
      </c>
      <c r="C70" s="62">
        <v>33.9</v>
      </c>
      <c r="D70" s="62">
        <v>25.549702270000004</v>
      </c>
      <c r="F70" s="46"/>
      <c r="AU70" s="92"/>
    </row>
    <row r="71" spans="2:47" s="64" customFormat="1">
      <c r="B71" s="85" t="s">
        <v>239</v>
      </c>
      <c r="C71" s="62"/>
      <c r="D71" s="62"/>
      <c r="E71" s="79"/>
      <c r="F71" s="65"/>
      <c r="G71" s="79"/>
      <c r="H71" s="79"/>
      <c r="I71" s="79"/>
      <c r="J71" s="79"/>
      <c r="K71" s="79"/>
      <c r="L71" s="79"/>
      <c r="M71" s="79"/>
      <c r="R71" s="29"/>
      <c r="S71" s="29"/>
      <c r="T71" s="29"/>
      <c r="U71" s="29"/>
      <c r="V71" s="29"/>
      <c r="W71" s="29"/>
      <c r="X71" s="29"/>
      <c r="Y71" s="29"/>
      <c r="AU71" s="22"/>
    </row>
    <row r="72" spans="2:47">
      <c r="B72" s="87" t="s">
        <v>238</v>
      </c>
      <c r="C72" s="62">
        <v>6928</v>
      </c>
      <c r="D72" s="62">
        <v>7382.6464170600002</v>
      </c>
      <c r="F72" s="46"/>
      <c r="AU72" s="92"/>
    </row>
    <row r="73" spans="2:47">
      <c r="B73" s="87" t="s">
        <v>240</v>
      </c>
      <c r="C73" s="62">
        <v>673.3</v>
      </c>
      <c r="D73" s="62">
        <v>638.1404682000001</v>
      </c>
      <c r="F73" s="46"/>
      <c r="AU73" s="92"/>
    </row>
    <row r="74" spans="2:47">
      <c r="B74" s="87" t="s">
        <v>241</v>
      </c>
      <c r="C74" s="62">
        <v>51.4</v>
      </c>
      <c r="D74" s="62">
        <v>43.570792090000005</v>
      </c>
      <c r="F74" s="46"/>
      <c r="AU74" s="92"/>
    </row>
    <row r="75" spans="2:47" s="64" customFormat="1">
      <c r="B75" s="93" t="s">
        <v>158</v>
      </c>
      <c r="C75" s="62"/>
      <c r="D75" s="62"/>
      <c r="E75" s="79"/>
      <c r="G75" s="79"/>
      <c r="H75" s="79"/>
      <c r="I75" s="79"/>
      <c r="J75" s="79"/>
      <c r="K75" s="79"/>
      <c r="L75" s="79"/>
      <c r="M75" s="79"/>
      <c r="R75" s="29"/>
      <c r="S75" s="29"/>
      <c r="T75" s="29"/>
      <c r="U75" s="29"/>
      <c r="V75" s="29"/>
      <c r="W75" s="29"/>
      <c r="X75" s="29"/>
      <c r="Y75" s="29"/>
      <c r="AU75" s="22"/>
    </row>
    <row r="76" spans="2:47" s="64" customFormat="1">
      <c r="B76" s="85" t="s">
        <v>123</v>
      </c>
      <c r="C76" s="62"/>
      <c r="D76" s="62"/>
      <c r="E76" s="79"/>
      <c r="F76" s="65"/>
      <c r="G76" s="79"/>
      <c r="H76" s="79"/>
      <c r="I76" s="79"/>
      <c r="J76" s="79"/>
      <c r="K76" s="79"/>
      <c r="L76" s="79"/>
      <c r="M76" s="79"/>
      <c r="R76" s="29"/>
      <c r="S76" s="29"/>
      <c r="T76" s="29"/>
      <c r="U76" s="29"/>
      <c r="V76" s="29"/>
      <c r="W76" s="29"/>
      <c r="X76" s="29"/>
      <c r="Y76" s="29"/>
      <c r="AU76" s="22"/>
    </row>
    <row r="77" spans="2:47">
      <c r="B77" s="87" t="s">
        <v>159</v>
      </c>
      <c r="C77" s="62">
        <v>6068.2</v>
      </c>
      <c r="D77" s="62">
        <v>6539.9853161000001</v>
      </c>
      <c r="F77" s="49"/>
    </row>
    <row r="78" spans="2:47" s="64" customFormat="1">
      <c r="B78" s="85" t="s">
        <v>157</v>
      </c>
      <c r="C78" s="62"/>
      <c r="D78" s="94"/>
      <c r="E78" s="79"/>
      <c r="F78" s="65"/>
      <c r="G78" s="79"/>
      <c r="H78" s="79"/>
      <c r="I78" s="79"/>
      <c r="J78" s="79"/>
      <c r="K78" s="79"/>
      <c r="L78" s="79"/>
      <c r="M78" s="79"/>
      <c r="R78" s="29"/>
      <c r="S78" s="29"/>
      <c r="T78" s="29"/>
      <c r="U78" s="29"/>
      <c r="V78" s="29"/>
      <c r="W78" s="29"/>
      <c r="X78" s="29"/>
      <c r="Y78" s="29"/>
      <c r="AU78" s="22"/>
    </row>
    <row r="79" spans="2:47">
      <c r="B79" s="49" t="s">
        <v>159</v>
      </c>
      <c r="C79" s="62">
        <v>6085.7</v>
      </c>
      <c r="D79" s="62">
        <v>6558.0064059200004</v>
      </c>
      <c r="F79" s="49"/>
    </row>
    <row r="80" spans="2:47" s="64" customFormat="1" ht="30">
      <c r="B80" s="95" t="s">
        <v>160</v>
      </c>
      <c r="C80" s="62"/>
      <c r="D80" s="94"/>
      <c r="E80" s="79"/>
      <c r="G80" s="79"/>
      <c r="H80" s="79"/>
      <c r="I80" s="79"/>
      <c r="J80" s="79"/>
      <c r="K80" s="79"/>
      <c r="L80" s="79"/>
      <c r="M80" s="79"/>
      <c r="R80" s="29"/>
      <c r="S80" s="29"/>
      <c r="T80" s="29"/>
      <c r="U80" s="29"/>
      <c r="V80" s="29"/>
      <c r="W80" s="29"/>
      <c r="X80" s="29"/>
      <c r="Y80" s="29"/>
      <c r="AU80" s="22"/>
    </row>
    <row r="81" spans="2:47" s="64" customFormat="1">
      <c r="B81" s="65" t="s">
        <v>123</v>
      </c>
      <c r="C81" s="62"/>
      <c r="D81" s="94"/>
      <c r="E81" s="79"/>
      <c r="F81" s="65"/>
      <c r="G81" s="79"/>
      <c r="H81" s="79"/>
      <c r="I81" s="79"/>
      <c r="J81" s="79"/>
      <c r="K81" s="79"/>
      <c r="L81" s="79"/>
      <c r="M81" s="79"/>
      <c r="R81" s="29"/>
      <c r="S81" s="29"/>
      <c r="T81" s="29"/>
      <c r="U81" s="29"/>
      <c r="V81" s="29"/>
      <c r="W81" s="29"/>
      <c r="X81" s="29"/>
      <c r="Y81" s="29"/>
      <c r="AU81" s="22"/>
    </row>
    <row r="82" spans="2:47">
      <c r="B82" s="49" t="s">
        <v>159</v>
      </c>
      <c r="C82" s="62">
        <v>1986.1</v>
      </c>
      <c r="D82" s="62">
        <v>1661.53729352</v>
      </c>
      <c r="F82" s="49"/>
    </row>
    <row r="83" spans="2:47" s="64" customFormat="1">
      <c r="B83" s="65" t="s">
        <v>157</v>
      </c>
      <c r="C83" s="62"/>
      <c r="D83" s="94"/>
      <c r="E83" s="79"/>
      <c r="F83" s="65"/>
      <c r="G83" s="79"/>
      <c r="H83" s="79"/>
      <c r="I83" s="79"/>
      <c r="J83" s="79"/>
      <c r="K83" s="79"/>
      <c r="L83" s="79"/>
      <c r="M83" s="79"/>
      <c r="R83" s="29"/>
      <c r="S83" s="29"/>
      <c r="T83" s="29"/>
      <c r="U83" s="29"/>
      <c r="V83" s="29"/>
      <c r="W83" s="29"/>
      <c r="X83" s="29"/>
      <c r="Y83" s="29"/>
      <c r="AU83" s="22"/>
    </row>
    <row r="84" spans="2:47">
      <c r="B84" s="49" t="s">
        <v>159</v>
      </c>
      <c r="C84" s="62">
        <v>2003.6</v>
      </c>
      <c r="D84" s="62">
        <v>1679.5583833400001</v>
      </c>
      <c r="F84" s="49"/>
    </row>
    <row r="85" spans="2:47" s="64" customFormat="1" ht="30">
      <c r="B85" s="81" t="s">
        <v>242</v>
      </c>
      <c r="C85" s="62"/>
      <c r="D85" s="94"/>
      <c r="E85" s="79"/>
      <c r="F85" s="65"/>
      <c r="G85" s="79"/>
      <c r="H85" s="79"/>
      <c r="I85" s="79"/>
      <c r="J85" s="79"/>
      <c r="K85" s="79"/>
      <c r="L85" s="79"/>
      <c r="M85" s="79"/>
      <c r="R85" s="29"/>
      <c r="S85" s="29"/>
      <c r="T85" s="29"/>
      <c r="U85" s="29"/>
      <c r="V85" s="29"/>
      <c r="W85" s="29"/>
      <c r="X85" s="29"/>
      <c r="Y85" s="29"/>
      <c r="AU85" s="22"/>
    </row>
    <row r="86" spans="2:47">
      <c r="B86" s="65" t="s">
        <v>123</v>
      </c>
      <c r="C86" s="62"/>
      <c r="D86" s="62"/>
      <c r="F86" s="49"/>
    </row>
    <row r="87" spans="2:47">
      <c r="B87" s="49" t="s">
        <v>243</v>
      </c>
      <c r="C87" s="62">
        <v>298.5</v>
      </c>
      <c r="D87" s="62">
        <v>412.40670963999997</v>
      </c>
      <c r="F87" s="49"/>
    </row>
    <row r="88" spans="2:47" s="64" customFormat="1" ht="30">
      <c r="B88" s="81" t="s">
        <v>245</v>
      </c>
      <c r="C88" s="62"/>
      <c r="D88" s="94"/>
      <c r="E88" s="79"/>
      <c r="F88" s="65"/>
      <c r="G88" s="79"/>
      <c r="H88" s="79"/>
      <c r="I88" s="79"/>
      <c r="J88" s="79"/>
      <c r="K88" s="79"/>
      <c r="L88" s="79"/>
      <c r="M88" s="79"/>
      <c r="R88" s="29"/>
      <c r="S88" s="29"/>
      <c r="T88" s="29"/>
      <c r="U88" s="29"/>
      <c r="V88" s="29"/>
      <c r="W88" s="29"/>
      <c r="X88" s="29"/>
      <c r="Y88" s="29"/>
      <c r="AU88" s="22"/>
    </row>
    <row r="89" spans="2:47">
      <c r="B89" s="65" t="s">
        <v>123</v>
      </c>
      <c r="C89" s="62"/>
      <c r="D89" s="62"/>
      <c r="F89" s="49"/>
    </row>
    <row r="90" spans="2:47">
      <c r="B90" s="49" t="s">
        <v>244</v>
      </c>
      <c r="C90" s="62">
        <v>213.1</v>
      </c>
      <c r="D90" s="62">
        <v>190.3</v>
      </c>
      <c r="F90" s="49"/>
    </row>
    <row r="91" spans="2:47" s="64" customFormat="1" ht="30">
      <c r="B91" s="95" t="s">
        <v>161</v>
      </c>
      <c r="C91" s="62"/>
      <c r="D91" s="94"/>
      <c r="E91" s="79"/>
      <c r="G91" s="79"/>
      <c r="H91" s="79"/>
      <c r="I91" s="79"/>
      <c r="J91" s="79"/>
      <c r="K91" s="79"/>
      <c r="L91" s="79"/>
      <c r="M91" s="79"/>
      <c r="R91" s="29"/>
      <c r="S91" s="29"/>
      <c r="T91" s="29"/>
      <c r="U91" s="29"/>
      <c r="V91" s="29"/>
      <c r="W91" s="29"/>
      <c r="X91" s="29"/>
      <c r="Y91" s="29"/>
      <c r="AU91" s="22"/>
    </row>
    <row r="92" spans="2:47">
      <c r="B92" s="49" t="s">
        <v>162</v>
      </c>
      <c r="C92" s="62">
        <v>2.3445999999999998</v>
      </c>
      <c r="D92" s="62">
        <v>2.6076846699999998</v>
      </c>
      <c r="F92" s="49"/>
    </row>
    <row r="93" spans="2:47">
      <c r="B93" s="49" t="s">
        <v>246</v>
      </c>
      <c r="C93" s="62">
        <v>96.795299999999997</v>
      </c>
      <c r="D93" s="62">
        <v>94.724686180000006</v>
      </c>
      <c r="F93" s="49"/>
    </row>
    <row r="94" spans="2:47" s="64" customFormat="1">
      <c r="B94" s="69" t="s">
        <v>278</v>
      </c>
      <c r="C94" s="62"/>
      <c r="D94" s="94"/>
      <c r="E94" s="79"/>
      <c r="G94" s="79"/>
      <c r="H94" s="79"/>
      <c r="I94" s="79"/>
      <c r="J94" s="79"/>
      <c r="K94" s="79"/>
      <c r="L94" s="79"/>
      <c r="M94" s="79"/>
      <c r="R94" s="29"/>
      <c r="S94" s="29"/>
      <c r="T94" s="29"/>
      <c r="U94" s="29"/>
      <c r="V94" s="29"/>
      <c r="W94" s="29"/>
      <c r="X94" s="29"/>
      <c r="Y94" s="29"/>
      <c r="AU94" s="22"/>
    </row>
    <row r="95" spans="2:47">
      <c r="B95" s="49" t="s">
        <v>163</v>
      </c>
      <c r="C95" s="62">
        <v>0</v>
      </c>
      <c r="D95" s="62">
        <v>139.5</v>
      </c>
      <c r="F95" s="49"/>
    </row>
    <row r="96" spans="2:47">
      <c r="B96" s="49" t="s">
        <v>164</v>
      </c>
      <c r="C96" s="62">
        <v>0</v>
      </c>
      <c r="D96" s="62">
        <v>139</v>
      </c>
      <c r="F96" s="49"/>
    </row>
    <row r="97" spans="2:6">
      <c r="B97" s="49" t="s">
        <v>165</v>
      </c>
      <c r="C97" s="62">
        <v>0</v>
      </c>
      <c r="D97" s="62">
        <v>138.6</v>
      </c>
      <c r="F97" s="49"/>
    </row>
    <row r="98" spans="2:6">
      <c r="B98" s="49" t="s">
        <v>166</v>
      </c>
      <c r="C98" s="62">
        <v>0</v>
      </c>
      <c r="D98" s="62">
        <v>5.4</v>
      </c>
      <c r="F98" s="49"/>
    </row>
    <row r="99" spans="2:6">
      <c r="B99" s="49" t="s">
        <v>167</v>
      </c>
      <c r="C99" s="62">
        <v>0</v>
      </c>
      <c r="D99" s="62">
        <v>5.3</v>
      </c>
      <c r="F99" s="49"/>
    </row>
    <row r="100" spans="2:6">
      <c r="B100" s="49" t="s">
        <v>168</v>
      </c>
      <c r="C100" s="62">
        <v>0</v>
      </c>
      <c r="D100" s="62">
        <v>5</v>
      </c>
      <c r="F100" s="49"/>
    </row>
    <row r="101" spans="2:6">
      <c r="B101" s="49" t="s">
        <v>169</v>
      </c>
      <c r="C101" s="62">
        <v>0</v>
      </c>
      <c r="D101" s="62">
        <v>3.6</v>
      </c>
      <c r="F101" s="49"/>
    </row>
    <row r="102" spans="2:6">
      <c r="B102" s="49" t="s">
        <v>170</v>
      </c>
      <c r="C102" s="62">
        <v>0</v>
      </c>
      <c r="D102" s="62">
        <v>3.5</v>
      </c>
      <c r="F102" s="49"/>
    </row>
    <row r="103" spans="2:6">
      <c r="B103" s="49" t="s">
        <v>171</v>
      </c>
      <c r="C103" s="62">
        <v>0</v>
      </c>
      <c r="D103" s="62">
        <v>3.3</v>
      </c>
      <c r="F103" s="49"/>
    </row>
    <row r="104" spans="2:6">
      <c r="B104" s="49" t="s">
        <v>172</v>
      </c>
      <c r="C104" s="62">
        <v>0</v>
      </c>
      <c r="D104" s="62">
        <v>230.5</v>
      </c>
      <c r="F104" s="49"/>
    </row>
    <row r="105" spans="2:6">
      <c r="B105" s="49" t="s">
        <v>173</v>
      </c>
      <c r="C105" s="62">
        <v>0</v>
      </c>
      <c r="D105" s="62">
        <v>228.2</v>
      </c>
      <c r="F105" s="49"/>
    </row>
    <row r="106" spans="2:6">
      <c r="B106" s="49" t="s">
        <v>174</v>
      </c>
      <c r="C106" s="62">
        <v>0</v>
      </c>
      <c r="D106" s="62">
        <v>221.7</v>
      </c>
      <c r="F106" s="49"/>
    </row>
    <row r="107" spans="2:6">
      <c r="B107" s="49" t="s">
        <v>175</v>
      </c>
      <c r="C107" s="62">
        <v>0</v>
      </c>
      <c r="D107" s="62">
        <v>1.8</v>
      </c>
      <c r="F107" s="49"/>
    </row>
    <row r="108" spans="2:6">
      <c r="B108" s="49" t="s">
        <v>176</v>
      </c>
      <c r="C108" s="62">
        <v>0</v>
      </c>
      <c r="D108" s="62">
        <v>1.6</v>
      </c>
      <c r="F108" s="49"/>
    </row>
    <row r="109" spans="2:6">
      <c r="B109" s="49" t="s">
        <v>177</v>
      </c>
      <c r="C109" s="62">
        <v>0</v>
      </c>
      <c r="D109" s="62">
        <v>1</v>
      </c>
      <c r="F109" s="49"/>
    </row>
    <row r="110" spans="2:6">
      <c r="B110" s="49" t="s">
        <v>178</v>
      </c>
      <c r="C110" s="62">
        <v>0</v>
      </c>
      <c r="D110" s="62">
        <v>380.9</v>
      </c>
      <c r="F110" s="49"/>
    </row>
    <row r="111" spans="2:6">
      <c r="B111" s="49" t="s">
        <v>179</v>
      </c>
      <c r="C111" s="62">
        <v>0</v>
      </c>
      <c r="D111" s="62">
        <v>377.6</v>
      </c>
      <c r="F111" s="49"/>
    </row>
    <row r="112" spans="2:6">
      <c r="B112" s="49" t="s">
        <v>180</v>
      </c>
      <c r="C112" s="62">
        <v>0</v>
      </c>
      <c r="D112" s="62">
        <v>369.6</v>
      </c>
      <c r="F112" s="49"/>
    </row>
    <row r="113" spans="2:47" s="107" customFormat="1">
      <c r="B113" s="69" t="s">
        <v>247</v>
      </c>
      <c r="C113" s="62"/>
      <c r="D113" s="94"/>
      <c r="E113" s="108"/>
      <c r="F113" s="69"/>
      <c r="G113" s="108"/>
      <c r="H113" s="108"/>
      <c r="I113" s="108"/>
      <c r="J113" s="108"/>
      <c r="K113" s="108"/>
      <c r="L113" s="108"/>
      <c r="M113" s="108"/>
      <c r="R113" s="109"/>
      <c r="S113" s="109"/>
      <c r="T113" s="109"/>
      <c r="U113" s="109"/>
      <c r="V113" s="109"/>
      <c r="W113" s="109"/>
      <c r="X113" s="109"/>
      <c r="Y113" s="109"/>
      <c r="AU113" s="22"/>
    </row>
    <row r="114" spans="2:47" s="107" customFormat="1">
      <c r="B114" s="65" t="s">
        <v>123</v>
      </c>
      <c r="C114" s="62"/>
      <c r="D114" s="94"/>
      <c r="E114" s="108"/>
      <c r="F114" s="69"/>
      <c r="G114" s="108"/>
      <c r="H114" s="108"/>
      <c r="I114" s="108"/>
      <c r="J114" s="108"/>
      <c r="K114" s="108"/>
      <c r="L114" s="108"/>
      <c r="M114" s="108"/>
      <c r="R114" s="109"/>
      <c r="S114" s="109"/>
      <c r="T114" s="109"/>
      <c r="U114" s="109"/>
      <c r="V114" s="109"/>
      <c r="W114" s="109"/>
      <c r="X114" s="109"/>
      <c r="Y114" s="109"/>
      <c r="AU114" s="22"/>
    </row>
    <row r="115" spans="2:47" s="110" customFormat="1">
      <c r="B115" s="46" t="s">
        <v>248</v>
      </c>
      <c r="C115" s="62"/>
      <c r="D115" s="62"/>
      <c r="E115" s="111"/>
      <c r="F115" s="112"/>
      <c r="G115" s="111"/>
      <c r="H115" s="111"/>
      <c r="I115" s="111"/>
      <c r="J115" s="111"/>
      <c r="K115" s="111"/>
      <c r="L115" s="111"/>
      <c r="M115" s="111"/>
      <c r="R115" s="37"/>
      <c r="S115" s="37"/>
      <c r="T115" s="37"/>
      <c r="U115" s="37"/>
      <c r="V115" s="37"/>
      <c r="W115" s="37"/>
      <c r="X115" s="37"/>
      <c r="Y115" s="37"/>
      <c r="AU115" s="92"/>
    </row>
    <row r="116" spans="2:47" s="110" customFormat="1">
      <c r="B116" s="66" t="s">
        <v>249</v>
      </c>
      <c r="C116" s="62">
        <v>0.10100000000000001</v>
      </c>
      <c r="D116" s="62">
        <v>0.111</v>
      </c>
      <c r="E116" s="111"/>
      <c r="F116" s="112"/>
      <c r="G116" s="111"/>
      <c r="H116" s="111"/>
      <c r="I116" s="111"/>
      <c r="J116" s="111"/>
      <c r="K116" s="111"/>
      <c r="L116" s="111"/>
      <c r="M116" s="111"/>
      <c r="R116" s="37"/>
      <c r="S116" s="37"/>
      <c r="T116" s="37"/>
      <c r="U116" s="37"/>
      <c r="V116" s="37"/>
      <c r="W116" s="37"/>
      <c r="X116" s="37"/>
      <c r="Y116" s="37"/>
      <c r="AU116" s="92"/>
    </row>
    <row r="117" spans="2:47" s="110" customFormat="1">
      <c r="B117" s="66" t="s">
        <v>250</v>
      </c>
      <c r="C117" s="62">
        <v>2.508</v>
      </c>
      <c r="D117" s="62">
        <v>2.738</v>
      </c>
      <c r="E117" s="111"/>
      <c r="F117" s="112"/>
      <c r="G117" s="111"/>
      <c r="H117" s="111"/>
      <c r="I117" s="111"/>
      <c r="J117" s="111"/>
      <c r="K117" s="111"/>
      <c r="L117" s="111"/>
      <c r="M117" s="111"/>
      <c r="R117" s="37"/>
      <c r="S117" s="37"/>
      <c r="T117" s="37"/>
      <c r="U117" s="37"/>
      <c r="V117" s="37"/>
      <c r="W117" s="37"/>
      <c r="X117" s="37"/>
      <c r="Y117" s="37"/>
      <c r="AU117" s="92"/>
    </row>
    <row r="118" spans="2:47" s="110" customFormat="1">
      <c r="B118" s="66" t="s">
        <v>252</v>
      </c>
      <c r="C118" s="62">
        <v>4.9729999999999999</v>
      </c>
      <c r="D118" s="62">
        <v>5.4219999999999997</v>
      </c>
      <c r="E118" s="111"/>
      <c r="F118" s="112"/>
      <c r="G118" s="111"/>
      <c r="H118" s="111"/>
      <c r="I118" s="111"/>
      <c r="J118" s="111"/>
      <c r="K118" s="111"/>
      <c r="L118" s="111"/>
      <c r="M118" s="111"/>
      <c r="R118" s="37"/>
      <c r="S118" s="37"/>
      <c r="T118" s="37"/>
      <c r="U118" s="37"/>
      <c r="V118" s="37"/>
      <c r="W118" s="37"/>
      <c r="X118" s="37"/>
      <c r="Y118" s="37"/>
      <c r="AU118" s="92"/>
    </row>
    <row r="119" spans="2:47" s="110" customFormat="1">
      <c r="B119" s="49" t="s">
        <v>251</v>
      </c>
      <c r="C119" s="62"/>
      <c r="D119" s="62"/>
      <c r="E119" s="111"/>
      <c r="F119" s="112"/>
      <c r="G119" s="111"/>
      <c r="H119" s="111"/>
      <c r="I119" s="111"/>
      <c r="J119" s="111"/>
      <c r="K119" s="111"/>
      <c r="L119" s="111"/>
      <c r="M119" s="111"/>
      <c r="R119" s="37"/>
      <c r="S119" s="37"/>
      <c r="T119" s="37"/>
      <c r="U119" s="37"/>
      <c r="V119" s="37"/>
      <c r="W119" s="37"/>
      <c r="X119" s="37"/>
      <c r="Y119" s="37"/>
      <c r="AU119" s="92"/>
    </row>
    <row r="120" spans="2:47" s="110" customFormat="1">
      <c r="B120" s="66" t="s">
        <v>249</v>
      </c>
      <c r="C120" s="62">
        <v>0.84099999999999997</v>
      </c>
      <c r="D120" s="62">
        <v>0.70399999999999996</v>
      </c>
      <c r="E120" s="111"/>
      <c r="F120" s="112"/>
      <c r="G120" s="111"/>
      <c r="H120" s="111"/>
      <c r="I120" s="111"/>
      <c r="J120" s="111"/>
      <c r="K120" s="111"/>
      <c r="L120" s="111"/>
      <c r="M120" s="111"/>
      <c r="R120" s="37"/>
      <c r="S120" s="37"/>
      <c r="T120" s="37"/>
      <c r="U120" s="37"/>
      <c r="V120" s="37"/>
      <c r="W120" s="37"/>
      <c r="X120" s="37"/>
      <c r="Y120" s="37"/>
      <c r="AU120" s="92"/>
    </row>
    <row r="121" spans="2:47" s="110" customFormat="1">
      <c r="B121" s="66" t="s">
        <v>250</v>
      </c>
      <c r="C121" s="62">
        <v>21.013999999999999</v>
      </c>
      <c r="D121" s="62">
        <v>17.603999999999999</v>
      </c>
      <c r="E121" s="111"/>
      <c r="F121" s="112"/>
      <c r="G121" s="111"/>
      <c r="H121" s="111"/>
      <c r="I121" s="111"/>
      <c r="J121" s="111"/>
      <c r="K121" s="111"/>
      <c r="L121" s="111"/>
      <c r="M121" s="111"/>
      <c r="R121" s="37"/>
      <c r="S121" s="37"/>
      <c r="T121" s="37"/>
      <c r="U121" s="37"/>
      <c r="V121" s="37"/>
      <c r="W121" s="37"/>
      <c r="X121" s="37"/>
      <c r="Y121" s="37"/>
      <c r="AU121" s="92"/>
    </row>
    <row r="122" spans="2:47" s="110" customFormat="1">
      <c r="B122" s="66" t="s">
        <v>252</v>
      </c>
      <c r="C122" s="62">
        <v>42.029000000000003</v>
      </c>
      <c r="D122" s="62">
        <v>35.207000000000001</v>
      </c>
      <c r="E122" s="111"/>
      <c r="F122" s="112"/>
      <c r="G122" s="111"/>
      <c r="H122" s="111"/>
      <c r="I122" s="111"/>
      <c r="J122" s="111"/>
      <c r="K122" s="111"/>
      <c r="L122" s="111"/>
      <c r="M122" s="111"/>
      <c r="R122" s="37"/>
      <c r="S122" s="37"/>
      <c r="T122" s="37"/>
      <c r="U122" s="37"/>
      <c r="V122" s="37"/>
      <c r="W122" s="37"/>
      <c r="X122" s="37"/>
      <c r="Y122" s="37"/>
      <c r="AU122" s="92"/>
    </row>
    <row r="123" spans="2:47" s="110" customFormat="1">
      <c r="B123" s="49" t="s">
        <v>253</v>
      </c>
      <c r="C123" s="62"/>
      <c r="D123" s="62"/>
      <c r="E123" s="111"/>
      <c r="F123" s="112"/>
      <c r="G123" s="111"/>
      <c r="H123" s="111"/>
      <c r="I123" s="111"/>
      <c r="J123" s="111"/>
      <c r="K123" s="111"/>
      <c r="L123" s="111"/>
      <c r="M123" s="111"/>
      <c r="R123" s="37"/>
      <c r="S123" s="37"/>
      <c r="T123" s="37"/>
      <c r="U123" s="37"/>
      <c r="V123" s="37"/>
      <c r="W123" s="37"/>
      <c r="X123" s="37"/>
      <c r="Y123" s="37"/>
      <c r="AU123" s="92"/>
    </row>
    <row r="124" spans="2:47" s="110" customFormat="1">
      <c r="B124" s="66" t="s">
        <v>249</v>
      </c>
      <c r="C124" s="62">
        <v>0.14399999999999999</v>
      </c>
      <c r="D124" s="62">
        <v>0.14399999999999999</v>
      </c>
      <c r="E124" s="111"/>
      <c r="F124" s="112"/>
      <c r="G124" s="111"/>
      <c r="H124" s="111"/>
      <c r="I124" s="111"/>
      <c r="J124" s="111"/>
      <c r="K124" s="111"/>
      <c r="L124" s="111"/>
      <c r="M124" s="111"/>
      <c r="R124" s="37"/>
      <c r="S124" s="37"/>
      <c r="T124" s="37"/>
      <c r="U124" s="37"/>
      <c r="V124" s="37"/>
      <c r="W124" s="37"/>
      <c r="X124" s="37"/>
      <c r="Y124" s="37"/>
      <c r="AU124" s="92"/>
    </row>
    <row r="125" spans="2:47" s="110" customFormat="1">
      <c r="B125" s="66" t="s">
        <v>250</v>
      </c>
      <c r="C125" s="62">
        <v>3.593</v>
      </c>
      <c r="D125" s="62">
        <v>3.5990000000000002</v>
      </c>
      <c r="E125" s="111"/>
      <c r="F125" s="112"/>
      <c r="G125" s="111"/>
      <c r="H125" s="111"/>
      <c r="I125" s="111"/>
      <c r="J125" s="111"/>
      <c r="K125" s="111"/>
      <c r="L125" s="111"/>
      <c r="M125" s="111"/>
      <c r="R125" s="37"/>
      <c r="S125" s="37"/>
      <c r="T125" s="37"/>
      <c r="U125" s="37"/>
      <c r="V125" s="37"/>
      <c r="W125" s="37"/>
      <c r="X125" s="37"/>
      <c r="Y125" s="37"/>
      <c r="AU125" s="92"/>
    </row>
    <row r="126" spans="2:47" s="110" customFormat="1">
      <c r="B126" s="66" t="s">
        <v>252</v>
      </c>
      <c r="C126" s="62">
        <v>7.1870000000000003</v>
      </c>
      <c r="D126" s="62">
        <v>7.1980000000000004</v>
      </c>
      <c r="E126" s="111"/>
      <c r="F126" s="112"/>
      <c r="G126" s="111"/>
      <c r="H126" s="111"/>
      <c r="I126" s="111"/>
      <c r="J126" s="111"/>
      <c r="K126" s="111"/>
      <c r="L126" s="111"/>
      <c r="M126" s="111"/>
      <c r="R126" s="37"/>
      <c r="S126" s="37"/>
      <c r="T126" s="37"/>
      <c r="U126" s="37"/>
      <c r="V126" s="37"/>
      <c r="W126" s="37"/>
      <c r="X126" s="37"/>
      <c r="Y126" s="37"/>
      <c r="AU126" s="92"/>
    </row>
    <row r="127" spans="2:47" s="110" customFormat="1">
      <c r="B127" s="49" t="s">
        <v>133</v>
      </c>
      <c r="C127" s="62"/>
      <c r="D127" s="62"/>
      <c r="E127" s="111"/>
      <c r="F127" s="112"/>
      <c r="G127" s="111"/>
      <c r="H127" s="111"/>
      <c r="I127" s="111"/>
      <c r="J127" s="111"/>
      <c r="K127" s="111"/>
      <c r="L127" s="111"/>
      <c r="M127" s="111"/>
      <c r="R127" s="37"/>
      <c r="S127" s="37"/>
      <c r="T127" s="37"/>
      <c r="U127" s="37"/>
      <c r="V127" s="37"/>
      <c r="W127" s="37"/>
      <c r="X127" s="37"/>
      <c r="Y127" s="37"/>
      <c r="AU127" s="92"/>
    </row>
    <row r="128" spans="2:47" s="110" customFormat="1">
      <c r="B128" s="66" t="s">
        <v>249</v>
      </c>
      <c r="C128" s="62">
        <v>1.0860000000000001</v>
      </c>
      <c r="D128" s="62">
        <v>0.95899999999999996</v>
      </c>
      <c r="E128" s="111"/>
      <c r="F128" s="112"/>
      <c r="G128" s="111"/>
      <c r="H128" s="111"/>
      <c r="I128" s="111"/>
      <c r="J128" s="111"/>
      <c r="K128" s="111"/>
      <c r="L128" s="111"/>
      <c r="M128" s="111"/>
      <c r="R128" s="37"/>
      <c r="S128" s="37"/>
      <c r="T128" s="37"/>
      <c r="U128" s="37"/>
      <c r="V128" s="37"/>
      <c r="W128" s="37"/>
      <c r="X128" s="37"/>
      <c r="Y128" s="37"/>
      <c r="AU128" s="92"/>
    </row>
    <row r="129" spans="2:47" s="110" customFormat="1">
      <c r="B129" s="66" t="s">
        <v>250</v>
      </c>
      <c r="C129" s="62">
        <v>27.114999999999998</v>
      </c>
      <c r="D129" s="62">
        <v>23.940999999999999</v>
      </c>
      <c r="E129" s="111"/>
      <c r="F129" s="112"/>
      <c r="G129" s="111"/>
      <c r="H129" s="111"/>
      <c r="I129" s="111"/>
      <c r="J129" s="111"/>
      <c r="K129" s="111"/>
      <c r="L129" s="111"/>
      <c r="M129" s="111"/>
      <c r="R129" s="37"/>
      <c r="S129" s="37"/>
      <c r="T129" s="37"/>
      <c r="U129" s="37"/>
      <c r="V129" s="37"/>
      <c r="W129" s="37"/>
      <c r="X129" s="37"/>
      <c r="Y129" s="37"/>
      <c r="AU129" s="92"/>
    </row>
    <row r="130" spans="2:47" s="110" customFormat="1">
      <c r="B130" s="66" t="s">
        <v>252</v>
      </c>
      <c r="C130" s="62">
        <v>54.189</v>
      </c>
      <c r="D130" s="62">
        <v>47.826999999999998</v>
      </c>
      <c r="E130" s="111"/>
      <c r="F130" s="112"/>
      <c r="G130" s="111"/>
      <c r="H130" s="111"/>
      <c r="I130" s="111"/>
      <c r="J130" s="111"/>
      <c r="K130" s="111"/>
      <c r="L130" s="111"/>
      <c r="M130" s="111"/>
      <c r="R130" s="37"/>
      <c r="S130" s="37"/>
      <c r="T130" s="37"/>
      <c r="U130" s="37"/>
      <c r="V130" s="37"/>
      <c r="W130" s="37"/>
      <c r="X130" s="37"/>
      <c r="Y130" s="37"/>
      <c r="AU130" s="92"/>
    </row>
    <row r="131" spans="2:47" s="107" customFormat="1">
      <c r="B131" s="69" t="s">
        <v>254</v>
      </c>
      <c r="C131" s="62"/>
      <c r="D131" s="94"/>
      <c r="E131" s="108"/>
      <c r="F131" s="69"/>
      <c r="G131" s="108"/>
      <c r="H131" s="108"/>
      <c r="I131" s="108"/>
      <c r="J131" s="108"/>
      <c r="K131" s="108"/>
      <c r="L131" s="108"/>
      <c r="M131" s="108"/>
      <c r="R131" s="109"/>
      <c r="S131" s="109"/>
      <c r="T131" s="109"/>
      <c r="U131" s="109"/>
      <c r="V131" s="109"/>
      <c r="W131" s="109"/>
      <c r="X131" s="109"/>
      <c r="Y131" s="109"/>
      <c r="AU131" s="22"/>
    </row>
    <row r="132" spans="2:47" s="107" customFormat="1">
      <c r="B132" s="65" t="s">
        <v>123</v>
      </c>
      <c r="C132" s="62"/>
      <c r="D132" s="94"/>
      <c r="E132" s="108"/>
      <c r="F132" s="69"/>
      <c r="G132" s="108"/>
      <c r="H132" s="108"/>
      <c r="I132" s="108"/>
      <c r="J132" s="108"/>
      <c r="K132" s="108"/>
      <c r="L132" s="108"/>
      <c r="M132" s="108"/>
      <c r="R132" s="109"/>
      <c r="S132" s="109"/>
      <c r="T132" s="109"/>
      <c r="U132" s="109"/>
      <c r="V132" s="109"/>
      <c r="W132" s="109"/>
      <c r="X132" s="109"/>
      <c r="Y132" s="109"/>
      <c r="AU132" s="22"/>
    </row>
    <row r="133" spans="2:47" s="110" customFormat="1">
      <c r="B133" s="46" t="s">
        <v>255</v>
      </c>
      <c r="C133" s="62">
        <v>1.1000000000000001</v>
      </c>
      <c r="D133" s="62">
        <v>0.3</v>
      </c>
      <c r="E133" s="111"/>
      <c r="F133" s="112"/>
      <c r="G133" s="111"/>
      <c r="H133" s="111"/>
      <c r="I133" s="111"/>
      <c r="J133" s="111"/>
      <c r="K133" s="111"/>
      <c r="L133" s="111"/>
      <c r="M133" s="111"/>
      <c r="R133" s="37"/>
      <c r="S133" s="37"/>
      <c r="T133" s="37"/>
      <c r="U133" s="37"/>
      <c r="V133" s="37"/>
      <c r="W133" s="37"/>
      <c r="X133" s="37"/>
      <c r="Y133" s="37"/>
      <c r="AU133" s="92"/>
    </row>
    <row r="134" spans="2:47" s="110" customFormat="1">
      <c r="B134" s="49" t="s">
        <v>256</v>
      </c>
      <c r="C134" s="62">
        <v>1.7</v>
      </c>
      <c r="D134" s="62">
        <v>1.2</v>
      </c>
      <c r="E134" s="111"/>
      <c r="F134" s="112"/>
      <c r="G134" s="111"/>
      <c r="H134" s="111"/>
      <c r="I134" s="111"/>
      <c r="J134" s="111"/>
      <c r="K134" s="111"/>
      <c r="L134" s="111"/>
      <c r="M134" s="111"/>
      <c r="R134" s="37"/>
      <c r="S134" s="37"/>
      <c r="T134" s="37"/>
      <c r="U134" s="37"/>
      <c r="V134" s="37"/>
      <c r="W134" s="37"/>
      <c r="X134" s="37"/>
      <c r="Y134" s="37"/>
      <c r="AU134" s="92"/>
    </row>
    <row r="135" spans="2:47" s="110" customFormat="1">
      <c r="B135" s="49" t="s">
        <v>257</v>
      </c>
      <c r="C135" s="62">
        <v>0</v>
      </c>
      <c r="D135" s="62">
        <v>0</v>
      </c>
      <c r="E135" s="111"/>
      <c r="F135" s="112"/>
      <c r="G135" s="111"/>
      <c r="H135" s="111"/>
      <c r="I135" s="111"/>
      <c r="J135" s="111"/>
      <c r="K135" s="111"/>
      <c r="L135" s="111"/>
      <c r="M135" s="111"/>
      <c r="R135" s="37"/>
      <c r="S135" s="37"/>
      <c r="T135" s="37"/>
      <c r="U135" s="37"/>
      <c r="V135" s="37"/>
      <c r="W135" s="37"/>
      <c r="X135" s="37"/>
      <c r="Y135" s="37"/>
      <c r="AU135" s="92"/>
    </row>
    <row r="136" spans="2:47" s="110" customFormat="1">
      <c r="B136" s="49" t="s">
        <v>258</v>
      </c>
      <c r="C136" s="62">
        <v>0</v>
      </c>
      <c r="D136" s="62">
        <v>0</v>
      </c>
      <c r="E136" s="111"/>
      <c r="F136" s="112"/>
      <c r="G136" s="111"/>
      <c r="H136" s="111"/>
      <c r="I136" s="111"/>
      <c r="J136" s="111"/>
      <c r="K136" s="111"/>
      <c r="L136" s="111"/>
      <c r="M136" s="111"/>
      <c r="R136" s="37"/>
      <c r="S136" s="37"/>
      <c r="T136" s="37"/>
      <c r="U136" s="37"/>
      <c r="V136" s="37"/>
      <c r="W136" s="37"/>
      <c r="X136" s="37"/>
      <c r="Y136" s="37"/>
      <c r="AU136" s="92"/>
    </row>
    <row r="137" spans="2:47" s="110" customFormat="1">
      <c r="B137" s="49" t="s">
        <v>259</v>
      </c>
      <c r="C137" s="62">
        <v>0</v>
      </c>
      <c r="D137" s="62">
        <v>0</v>
      </c>
      <c r="E137" s="111"/>
      <c r="F137" s="112"/>
      <c r="G137" s="111"/>
      <c r="H137" s="111"/>
      <c r="I137" s="111"/>
      <c r="J137" s="111"/>
      <c r="K137" s="111"/>
      <c r="L137" s="111"/>
      <c r="M137" s="111"/>
      <c r="R137" s="37"/>
      <c r="S137" s="37"/>
      <c r="T137" s="37"/>
      <c r="U137" s="37"/>
      <c r="V137" s="37"/>
      <c r="W137" s="37"/>
      <c r="X137" s="37"/>
      <c r="Y137" s="37"/>
      <c r="AU137" s="92"/>
    </row>
    <row r="138" spans="2:47" s="110" customFormat="1">
      <c r="B138" s="49" t="s">
        <v>133</v>
      </c>
      <c r="C138" s="62">
        <v>2.8</v>
      </c>
      <c r="D138" s="62">
        <v>1.5</v>
      </c>
      <c r="E138" s="111"/>
      <c r="F138" s="112"/>
      <c r="G138" s="111"/>
      <c r="H138" s="111"/>
      <c r="I138" s="111"/>
      <c r="J138" s="111"/>
      <c r="K138" s="111"/>
      <c r="L138" s="111"/>
      <c r="M138" s="111"/>
      <c r="R138" s="37"/>
      <c r="S138" s="37"/>
      <c r="T138" s="37"/>
      <c r="U138" s="37"/>
      <c r="V138" s="37"/>
      <c r="W138" s="37"/>
      <c r="X138" s="37"/>
      <c r="Y138" s="37"/>
      <c r="AU138" s="92"/>
    </row>
    <row r="139" spans="2:47" s="107" customFormat="1">
      <c r="B139" s="69" t="s">
        <v>260</v>
      </c>
      <c r="C139" s="62"/>
      <c r="D139" s="94"/>
      <c r="E139" s="108"/>
      <c r="F139" s="69"/>
      <c r="G139" s="108"/>
      <c r="H139" s="108"/>
      <c r="I139" s="108"/>
      <c r="J139" s="108"/>
      <c r="K139" s="108"/>
      <c r="L139" s="108"/>
      <c r="M139" s="108"/>
      <c r="R139" s="109"/>
      <c r="S139" s="109"/>
      <c r="T139" s="109"/>
      <c r="U139" s="109"/>
      <c r="V139" s="109"/>
      <c r="W139" s="109"/>
      <c r="X139" s="109"/>
      <c r="Y139" s="109"/>
      <c r="AU139" s="22"/>
    </row>
    <row r="140" spans="2:47" s="107" customFormat="1">
      <c r="B140" s="65" t="s">
        <v>123</v>
      </c>
      <c r="C140" s="62"/>
      <c r="D140" s="94"/>
      <c r="E140" s="108"/>
      <c r="F140" s="69"/>
      <c r="G140" s="108"/>
      <c r="H140" s="108"/>
      <c r="I140" s="108"/>
      <c r="J140" s="108"/>
      <c r="K140" s="108"/>
      <c r="L140" s="108"/>
      <c r="M140" s="108"/>
      <c r="R140" s="109"/>
      <c r="S140" s="109"/>
      <c r="T140" s="109"/>
      <c r="U140" s="109"/>
      <c r="V140" s="109"/>
      <c r="W140" s="109"/>
      <c r="X140" s="109"/>
      <c r="Y140" s="109"/>
      <c r="AU140" s="22"/>
    </row>
    <row r="141" spans="2:47" s="110" customFormat="1">
      <c r="B141" s="46" t="s">
        <v>255</v>
      </c>
      <c r="C141" s="62">
        <v>154.9</v>
      </c>
      <c r="D141" s="62">
        <v>60.1</v>
      </c>
      <c r="E141" s="111"/>
      <c r="F141" s="112"/>
      <c r="G141" s="111"/>
      <c r="H141" s="111"/>
      <c r="I141" s="111"/>
      <c r="J141" s="111"/>
      <c r="K141" s="111"/>
      <c r="L141" s="111"/>
      <c r="M141" s="111"/>
      <c r="R141" s="37"/>
      <c r="S141" s="37"/>
      <c r="T141" s="37"/>
      <c r="U141" s="37"/>
      <c r="V141" s="37"/>
      <c r="W141" s="37"/>
      <c r="X141" s="37"/>
      <c r="Y141" s="37"/>
      <c r="AU141" s="92"/>
    </row>
    <row r="142" spans="2:47" s="110" customFormat="1">
      <c r="B142" s="49" t="s">
        <v>257</v>
      </c>
      <c r="C142" s="62">
        <v>5.2</v>
      </c>
      <c r="D142" s="62">
        <v>9.5</v>
      </c>
      <c r="E142" s="111"/>
      <c r="F142" s="112"/>
      <c r="G142" s="111"/>
      <c r="H142" s="111"/>
      <c r="I142" s="111"/>
      <c r="J142" s="111"/>
      <c r="K142" s="111"/>
      <c r="L142" s="111"/>
      <c r="M142" s="111"/>
      <c r="R142" s="37"/>
      <c r="S142" s="37"/>
      <c r="T142" s="37"/>
      <c r="U142" s="37"/>
      <c r="V142" s="37"/>
      <c r="W142" s="37"/>
      <c r="X142" s="37"/>
      <c r="Y142" s="37"/>
      <c r="AU142" s="92"/>
    </row>
    <row r="143" spans="2:47" s="110" customFormat="1">
      <c r="B143" s="49" t="s">
        <v>258</v>
      </c>
      <c r="C143" s="62">
        <v>1.8</v>
      </c>
      <c r="D143" s="62">
        <v>1.5</v>
      </c>
      <c r="E143" s="111"/>
      <c r="F143" s="112"/>
      <c r="G143" s="111"/>
      <c r="H143" s="111"/>
      <c r="I143" s="111"/>
      <c r="J143" s="111"/>
      <c r="K143" s="111"/>
      <c r="L143" s="111"/>
      <c r="M143" s="111"/>
      <c r="R143" s="37"/>
      <c r="S143" s="37"/>
      <c r="T143" s="37"/>
      <c r="U143" s="37"/>
      <c r="V143" s="37"/>
      <c r="W143" s="37"/>
      <c r="X143" s="37"/>
      <c r="Y143" s="37"/>
      <c r="AU143" s="92"/>
    </row>
    <row r="144" spans="2:47" s="110" customFormat="1">
      <c r="B144" s="49" t="s">
        <v>259</v>
      </c>
      <c r="C144" s="62">
        <v>43.6</v>
      </c>
      <c r="D144" s="62">
        <v>79.5</v>
      </c>
      <c r="E144" s="111"/>
      <c r="F144" s="112"/>
      <c r="G144" s="111"/>
      <c r="H144" s="111"/>
      <c r="I144" s="111"/>
      <c r="J144" s="111"/>
      <c r="K144" s="111"/>
      <c r="L144" s="111"/>
      <c r="M144" s="111"/>
      <c r="R144" s="37"/>
      <c r="S144" s="37"/>
      <c r="T144" s="37"/>
      <c r="U144" s="37"/>
      <c r="V144" s="37"/>
      <c r="W144" s="37"/>
      <c r="X144" s="37"/>
      <c r="Y144" s="37"/>
      <c r="AU144" s="92"/>
    </row>
    <row r="145" spans="2:47" s="110" customFormat="1">
      <c r="B145" s="49" t="s">
        <v>133</v>
      </c>
      <c r="C145" s="62">
        <v>205.5</v>
      </c>
      <c r="D145" s="62">
        <v>150.6</v>
      </c>
      <c r="E145" s="111"/>
      <c r="F145" s="112"/>
      <c r="G145" s="111"/>
      <c r="H145" s="111"/>
      <c r="I145" s="111"/>
      <c r="J145" s="111"/>
      <c r="K145" s="111"/>
      <c r="L145" s="111"/>
      <c r="M145" s="111"/>
      <c r="R145" s="37"/>
      <c r="S145" s="37"/>
      <c r="T145" s="37"/>
      <c r="U145" s="37"/>
      <c r="V145" s="37"/>
      <c r="W145" s="37"/>
      <c r="X145" s="37"/>
      <c r="Y145" s="37"/>
      <c r="AU145" s="92"/>
    </row>
    <row r="146" spans="2:47" s="107" customFormat="1">
      <c r="B146" s="69" t="s">
        <v>261</v>
      </c>
      <c r="C146" s="62"/>
      <c r="D146" s="94"/>
      <c r="E146" s="108"/>
      <c r="F146" s="69"/>
      <c r="G146" s="108"/>
      <c r="H146" s="108"/>
      <c r="I146" s="108"/>
      <c r="J146" s="108"/>
      <c r="K146" s="108"/>
      <c r="L146" s="108"/>
      <c r="M146" s="108"/>
      <c r="R146" s="109"/>
      <c r="S146" s="109"/>
      <c r="T146" s="109"/>
      <c r="U146" s="109"/>
      <c r="V146" s="109"/>
      <c r="W146" s="109"/>
      <c r="X146" s="109"/>
      <c r="Y146" s="109"/>
      <c r="AU146" s="22"/>
    </row>
    <row r="147" spans="2:47" s="107" customFormat="1">
      <c r="B147" s="65" t="s">
        <v>123</v>
      </c>
      <c r="C147" s="62"/>
      <c r="D147" s="94"/>
      <c r="E147" s="108"/>
      <c r="F147" s="69"/>
      <c r="G147" s="108"/>
      <c r="H147" s="108"/>
      <c r="I147" s="108"/>
      <c r="J147" s="108"/>
      <c r="K147" s="108"/>
      <c r="L147" s="108"/>
      <c r="M147" s="108"/>
      <c r="R147" s="109"/>
      <c r="S147" s="109"/>
      <c r="T147" s="109"/>
      <c r="U147" s="109"/>
      <c r="V147" s="109"/>
      <c r="W147" s="109"/>
      <c r="X147" s="109"/>
      <c r="Y147" s="109"/>
      <c r="AU147" s="22"/>
    </row>
    <row r="148" spans="2:47" s="110" customFormat="1">
      <c r="B148" s="46" t="s">
        <v>262</v>
      </c>
      <c r="C148" s="62">
        <v>206</v>
      </c>
      <c r="D148" s="62">
        <v>150.6</v>
      </c>
      <c r="E148" s="111"/>
      <c r="F148" s="112"/>
      <c r="G148" s="111"/>
      <c r="H148" s="111"/>
      <c r="I148" s="111"/>
      <c r="J148" s="111"/>
      <c r="K148" s="111"/>
      <c r="L148" s="111"/>
      <c r="M148" s="111"/>
      <c r="R148" s="37"/>
      <c r="S148" s="37"/>
      <c r="T148" s="37"/>
      <c r="U148" s="37"/>
      <c r="V148" s="37"/>
      <c r="W148" s="37"/>
      <c r="X148" s="37"/>
      <c r="Y148" s="37"/>
      <c r="AU148" s="92"/>
    </row>
    <row r="149" spans="2:47" s="110" customFormat="1" ht="30">
      <c r="B149" s="81" t="s">
        <v>263</v>
      </c>
      <c r="C149" s="62"/>
      <c r="D149" s="62"/>
      <c r="E149" s="111"/>
      <c r="F149" s="112"/>
      <c r="G149" s="111"/>
      <c r="H149" s="111"/>
      <c r="I149" s="111"/>
      <c r="J149" s="111"/>
      <c r="K149" s="111"/>
      <c r="L149" s="111"/>
      <c r="M149" s="111"/>
      <c r="R149" s="37"/>
      <c r="S149" s="37"/>
      <c r="T149" s="37"/>
      <c r="U149" s="37"/>
      <c r="V149" s="37"/>
      <c r="W149" s="37"/>
      <c r="X149" s="37"/>
      <c r="Y149" s="37"/>
      <c r="AU149" s="92"/>
    </row>
    <row r="150" spans="2:47" s="110" customFormat="1">
      <c r="B150" s="99" t="s">
        <v>123</v>
      </c>
      <c r="C150" s="62"/>
      <c r="D150" s="62"/>
      <c r="E150" s="111"/>
      <c r="F150" s="112"/>
      <c r="G150" s="111"/>
      <c r="H150" s="111"/>
      <c r="I150" s="111"/>
      <c r="J150" s="111"/>
      <c r="K150" s="111"/>
      <c r="L150" s="111"/>
      <c r="M150" s="111"/>
      <c r="R150" s="37"/>
      <c r="S150" s="37"/>
      <c r="T150" s="37"/>
      <c r="U150" s="37"/>
      <c r="V150" s="37"/>
      <c r="W150" s="37"/>
      <c r="X150" s="37"/>
      <c r="Y150" s="37"/>
      <c r="AU150" s="92"/>
    </row>
    <row r="151" spans="2:47" s="110" customFormat="1">
      <c r="B151" s="46" t="s">
        <v>255</v>
      </c>
      <c r="C151" s="62">
        <v>156</v>
      </c>
      <c r="D151" s="62">
        <v>60.4</v>
      </c>
      <c r="E151" s="111"/>
      <c r="F151" s="112"/>
      <c r="G151" s="111"/>
      <c r="H151" s="111"/>
      <c r="I151" s="111"/>
      <c r="J151" s="111"/>
      <c r="K151" s="111"/>
      <c r="L151" s="111"/>
      <c r="M151" s="111"/>
      <c r="R151" s="37"/>
      <c r="S151" s="37"/>
      <c r="T151" s="37"/>
      <c r="U151" s="37"/>
      <c r="V151" s="37"/>
      <c r="W151" s="37"/>
      <c r="X151" s="37"/>
      <c r="Y151" s="37"/>
      <c r="AU151" s="92"/>
    </row>
    <row r="152" spans="2:47" s="110" customFormat="1">
      <c r="B152" s="49" t="s">
        <v>256</v>
      </c>
      <c r="C152" s="62">
        <v>1.7</v>
      </c>
      <c r="D152" s="62">
        <v>1.2</v>
      </c>
      <c r="E152" s="111"/>
      <c r="F152" s="112"/>
      <c r="G152" s="111"/>
      <c r="H152" s="111"/>
      <c r="I152" s="111"/>
      <c r="J152" s="111"/>
      <c r="K152" s="111"/>
      <c r="L152" s="111"/>
      <c r="M152" s="111"/>
      <c r="R152" s="37"/>
      <c r="S152" s="37"/>
      <c r="T152" s="37"/>
      <c r="U152" s="37"/>
      <c r="V152" s="37"/>
      <c r="W152" s="37"/>
      <c r="X152" s="37"/>
      <c r="Y152" s="37"/>
      <c r="AU152" s="92"/>
    </row>
    <row r="153" spans="2:47" s="110" customFormat="1">
      <c r="B153" s="49" t="s">
        <v>257</v>
      </c>
      <c r="C153" s="62">
        <v>5.2</v>
      </c>
      <c r="D153" s="62">
        <v>9.5</v>
      </c>
      <c r="E153" s="111"/>
      <c r="F153" s="112"/>
      <c r="G153" s="111"/>
      <c r="H153" s="111"/>
      <c r="I153" s="111"/>
      <c r="J153" s="111"/>
      <c r="K153" s="111"/>
      <c r="L153" s="111"/>
      <c r="M153" s="111"/>
      <c r="R153" s="37"/>
      <c r="S153" s="37"/>
      <c r="T153" s="37"/>
      <c r="U153" s="37"/>
      <c r="V153" s="37"/>
      <c r="W153" s="37"/>
      <c r="X153" s="37"/>
      <c r="Y153" s="37"/>
      <c r="AU153" s="92"/>
    </row>
    <row r="154" spans="2:47" s="110" customFormat="1">
      <c r="B154" s="49" t="s">
        <v>258</v>
      </c>
      <c r="C154" s="62">
        <v>1.8</v>
      </c>
      <c r="D154" s="62">
        <v>1.5</v>
      </c>
      <c r="E154" s="111"/>
      <c r="F154" s="112"/>
      <c r="G154" s="111"/>
      <c r="H154" s="111"/>
      <c r="I154" s="111"/>
      <c r="J154" s="111"/>
      <c r="K154" s="111"/>
      <c r="L154" s="111"/>
      <c r="M154" s="111"/>
      <c r="R154" s="37"/>
      <c r="S154" s="37"/>
      <c r="T154" s="37"/>
      <c r="U154" s="37"/>
      <c r="V154" s="37"/>
      <c r="W154" s="37"/>
      <c r="X154" s="37"/>
      <c r="Y154" s="37"/>
      <c r="AU154" s="92"/>
    </row>
    <row r="155" spans="2:47" s="110" customFormat="1">
      <c r="B155" s="49" t="s">
        <v>259</v>
      </c>
      <c r="C155" s="62">
        <v>43.6</v>
      </c>
      <c r="D155" s="62">
        <v>79.5</v>
      </c>
      <c r="E155" s="111"/>
      <c r="F155" s="112"/>
      <c r="G155" s="111"/>
      <c r="H155" s="111"/>
      <c r="I155" s="111"/>
      <c r="J155" s="111"/>
      <c r="K155" s="111"/>
      <c r="L155" s="111"/>
      <c r="M155" s="111"/>
      <c r="R155" s="37"/>
      <c r="S155" s="37"/>
      <c r="T155" s="37"/>
      <c r="U155" s="37"/>
      <c r="V155" s="37"/>
      <c r="W155" s="37"/>
      <c r="X155" s="37"/>
      <c r="Y155" s="37"/>
      <c r="AU155" s="92"/>
    </row>
    <row r="156" spans="2:47" s="110" customFormat="1">
      <c r="B156" s="49" t="s">
        <v>133</v>
      </c>
      <c r="C156" s="62">
        <v>208.29999999999998</v>
      </c>
      <c r="D156" s="62">
        <v>152.1</v>
      </c>
      <c r="E156" s="111"/>
      <c r="F156" s="112"/>
      <c r="G156" s="111"/>
      <c r="H156" s="111"/>
      <c r="I156" s="111"/>
      <c r="J156" s="111"/>
      <c r="K156" s="111"/>
      <c r="L156" s="111"/>
      <c r="M156" s="111"/>
      <c r="R156" s="37"/>
      <c r="S156" s="37"/>
      <c r="T156" s="37"/>
      <c r="U156" s="37"/>
      <c r="V156" s="37"/>
      <c r="W156" s="37"/>
      <c r="X156" s="37"/>
      <c r="Y156" s="37"/>
      <c r="AU156" s="92"/>
    </row>
    <row r="157" spans="2:47" s="110" customFormat="1">
      <c r="B157" s="69" t="s">
        <v>264</v>
      </c>
      <c r="C157" s="62"/>
      <c r="D157" s="62"/>
      <c r="E157" s="111"/>
      <c r="F157" s="112"/>
      <c r="G157" s="111"/>
      <c r="H157" s="111"/>
      <c r="I157" s="111"/>
      <c r="J157" s="111"/>
      <c r="K157" s="111"/>
      <c r="L157" s="111"/>
      <c r="M157" s="111"/>
      <c r="R157" s="37"/>
      <c r="S157" s="37"/>
      <c r="T157" s="37"/>
      <c r="U157" s="37"/>
      <c r="V157" s="37"/>
      <c r="W157" s="37"/>
      <c r="X157" s="37"/>
      <c r="Y157" s="37"/>
      <c r="AU157" s="92"/>
    </row>
    <row r="158" spans="2:47" s="110" customFormat="1">
      <c r="B158" s="99" t="s">
        <v>123</v>
      </c>
      <c r="C158" s="62"/>
      <c r="D158" s="62"/>
      <c r="E158" s="111"/>
      <c r="F158" s="112"/>
      <c r="G158" s="111"/>
      <c r="H158" s="111"/>
      <c r="I158" s="111"/>
      <c r="J158" s="111"/>
      <c r="K158" s="111"/>
      <c r="L158" s="111"/>
      <c r="M158" s="111"/>
      <c r="R158" s="37"/>
      <c r="S158" s="37"/>
      <c r="T158" s="37"/>
      <c r="U158" s="37"/>
      <c r="V158" s="37"/>
      <c r="W158" s="37"/>
      <c r="X158" s="37"/>
      <c r="Y158" s="37"/>
      <c r="AU158" s="92"/>
    </row>
    <row r="159" spans="2:47" s="110" customFormat="1">
      <c r="B159" s="99" t="s">
        <v>265</v>
      </c>
      <c r="C159" s="62"/>
      <c r="D159" s="62"/>
      <c r="E159" s="111"/>
      <c r="F159" s="112"/>
      <c r="G159" s="111"/>
      <c r="H159" s="111"/>
      <c r="I159" s="111"/>
      <c r="J159" s="111"/>
      <c r="K159" s="111"/>
      <c r="L159" s="111"/>
      <c r="M159" s="111"/>
      <c r="R159" s="37"/>
      <c r="S159" s="37"/>
      <c r="T159" s="37"/>
      <c r="U159" s="37"/>
      <c r="V159" s="37"/>
      <c r="W159" s="37"/>
      <c r="X159" s="37"/>
      <c r="Y159" s="37"/>
      <c r="AU159" s="92"/>
    </row>
    <row r="160" spans="2:47" s="110" customFormat="1">
      <c r="B160" s="99" t="s">
        <v>268</v>
      </c>
      <c r="C160" s="62"/>
      <c r="D160" s="62"/>
      <c r="E160" s="111"/>
      <c r="F160" s="112"/>
      <c r="G160" s="111"/>
      <c r="H160" s="111"/>
      <c r="I160" s="111"/>
      <c r="J160" s="111"/>
      <c r="K160" s="111"/>
      <c r="L160" s="111"/>
      <c r="M160" s="111"/>
      <c r="R160" s="37"/>
      <c r="S160" s="37"/>
      <c r="T160" s="37"/>
      <c r="U160" s="37"/>
      <c r="V160" s="37"/>
      <c r="W160" s="37"/>
      <c r="X160" s="37"/>
      <c r="Y160" s="37"/>
      <c r="AU160" s="92"/>
    </row>
    <row r="161" spans="2:47" s="110" customFormat="1">
      <c r="B161" s="101" t="s">
        <v>248</v>
      </c>
      <c r="C161" s="62"/>
      <c r="D161" s="62"/>
      <c r="E161" s="111"/>
      <c r="F161" s="112"/>
      <c r="G161" s="111"/>
      <c r="H161" s="111"/>
      <c r="I161" s="111"/>
      <c r="J161" s="111"/>
      <c r="K161" s="111"/>
      <c r="L161" s="111"/>
      <c r="M161" s="111"/>
      <c r="R161" s="37"/>
      <c r="S161" s="37"/>
      <c r="T161" s="37"/>
      <c r="U161" s="37"/>
      <c r="V161" s="37"/>
      <c r="W161" s="37"/>
      <c r="X161" s="37"/>
      <c r="Y161" s="37"/>
      <c r="AU161" s="92"/>
    </row>
    <row r="162" spans="2:47" s="110" customFormat="1">
      <c r="B162" s="98" t="s">
        <v>266</v>
      </c>
      <c r="C162" s="62">
        <v>0</v>
      </c>
      <c r="D162" s="62">
        <v>0</v>
      </c>
      <c r="E162" s="111"/>
      <c r="F162" s="112"/>
      <c r="G162" s="111"/>
      <c r="H162" s="111"/>
      <c r="I162" s="111"/>
      <c r="J162" s="111"/>
      <c r="K162" s="111"/>
      <c r="L162" s="111"/>
      <c r="M162" s="111"/>
      <c r="R162" s="37"/>
      <c r="S162" s="37"/>
      <c r="T162" s="37"/>
      <c r="U162" s="37"/>
      <c r="V162" s="37"/>
      <c r="W162" s="37"/>
      <c r="X162" s="37"/>
      <c r="Y162" s="37"/>
      <c r="AU162" s="92"/>
    </row>
    <row r="163" spans="2:47" s="110" customFormat="1">
      <c r="B163" s="98" t="s">
        <v>267</v>
      </c>
      <c r="C163" s="62">
        <v>-2.305871705E-2</v>
      </c>
      <c r="D163" s="62">
        <v>-1.7841126896099999</v>
      </c>
      <c r="E163" s="111"/>
      <c r="F163" s="112"/>
      <c r="G163" s="111"/>
      <c r="H163" s="111"/>
      <c r="I163" s="111"/>
      <c r="J163" s="111"/>
      <c r="K163" s="111"/>
      <c r="L163" s="111"/>
      <c r="M163" s="111"/>
      <c r="R163" s="37"/>
      <c r="S163" s="37"/>
      <c r="T163" s="37"/>
      <c r="U163" s="37"/>
      <c r="V163" s="37"/>
      <c r="W163" s="37"/>
      <c r="X163" s="37"/>
      <c r="Y163" s="37"/>
      <c r="AU163" s="92"/>
    </row>
    <row r="164" spans="2:47" s="110" customFormat="1">
      <c r="B164" s="96" t="s">
        <v>269</v>
      </c>
      <c r="C164" s="62"/>
      <c r="D164" s="62"/>
      <c r="E164" s="111"/>
      <c r="F164" s="112"/>
      <c r="G164" s="111"/>
      <c r="H164" s="111"/>
      <c r="I164" s="111"/>
      <c r="J164" s="111"/>
      <c r="K164" s="111"/>
      <c r="L164" s="111"/>
      <c r="M164" s="111"/>
      <c r="R164" s="37"/>
      <c r="S164" s="37"/>
      <c r="T164" s="37"/>
      <c r="U164" s="37"/>
      <c r="V164" s="37"/>
      <c r="W164" s="37"/>
      <c r="X164" s="37"/>
      <c r="Y164" s="37"/>
      <c r="AU164" s="92"/>
    </row>
    <row r="165" spans="2:47" s="110" customFormat="1">
      <c r="B165" s="98" t="s">
        <v>266</v>
      </c>
      <c r="C165" s="62">
        <v>1.48032816745</v>
      </c>
      <c r="D165" s="62">
        <v>1.83053981184</v>
      </c>
      <c r="E165" s="111"/>
      <c r="F165" s="112"/>
      <c r="G165" s="111"/>
      <c r="H165" s="111"/>
      <c r="I165" s="111"/>
      <c r="J165" s="111"/>
      <c r="K165" s="111"/>
      <c r="L165" s="111"/>
      <c r="M165" s="111"/>
      <c r="R165" s="37"/>
      <c r="S165" s="37"/>
      <c r="T165" s="37"/>
      <c r="U165" s="37"/>
      <c r="V165" s="37"/>
      <c r="W165" s="37"/>
      <c r="X165" s="37"/>
      <c r="Y165" s="37"/>
      <c r="AU165" s="92"/>
    </row>
    <row r="166" spans="2:47" s="110" customFormat="1">
      <c r="B166" s="98" t="s">
        <v>267</v>
      </c>
      <c r="C166" s="62">
        <v>0</v>
      </c>
      <c r="D166" s="62">
        <v>-1.86780753125</v>
      </c>
      <c r="E166" s="111"/>
      <c r="F166" s="112"/>
      <c r="G166" s="111"/>
      <c r="H166" s="111"/>
      <c r="I166" s="111"/>
      <c r="J166" s="111"/>
      <c r="K166" s="111"/>
      <c r="L166" s="111"/>
      <c r="M166" s="111"/>
      <c r="R166" s="37"/>
      <c r="S166" s="37"/>
      <c r="T166" s="37"/>
      <c r="U166" s="37"/>
      <c r="V166" s="37"/>
      <c r="W166" s="37"/>
      <c r="X166" s="37"/>
      <c r="Y166" s="37"/>
      <c r="AU166" s="92"/>
    </row>
    <row r="167" spans="2:47" s="110" customFormat="1">
      <c r="B167" s="69" t="s">
        <v>181</v>
      </c>
      <c r="C167" s="62"/>
      <c r="D167" s="62"/>
      <c r="E167" s="111"/>
      <c r="F167" s="112"/>
      <c r="G167" s="111"/>
      <c r="H167" s="111"/>
      <c r="I167" s="111"/>
      <c r="J167" s="111"/>
      <c r="K167" s="111"/>
      <c r="L167" s="111"/>
      <c r="M167" s="111"/>
      <c r="R167" s="37"/>
      <c r="S167" s="37"/>
      <c r="T167" s="37"/>
      <c r="U167" s="37"/>
      <c r="V167" s="37"/>
      <c r="W167" s="37"/>
      <c r="X167" s="37"/>
      <c r="Y167" s="37"/>
      <c r="AU167" s="92"/>
    </row>
    <row r="168" spans="2:47" s="64" customFormat="1">
      <c r="B168" s="65" t="s">
        <v>123</v>
      </c>
      <c r="C168" s="62"/>
      <c r="D168" s="94"/>
      <c r="E168" s="79"/>
      <c r="F168" s="65"/>
      <c r="G168" s="79"/>
      <c r="H168" s="79"/>
      <c r="I168" s="79"/>
      <c r="J168" s="79"/>
      <c r="K168" s="79"/>
      <c r="L168" s="79"/>
      <c r="M168" s="79"/>
      <c r="R168" s="29"/>
      <c r="S168" s="29"/>
      <c r="T168" s="29"/>
      <c r="U168" s="29"/>
      <c r="V168" s="29"/>
      <c r="W168" s="29"/>
      <c r="X168" s="29"/>
      <c r="Y168" s="29"/>
      <c r="AU168" s="22"/>
    </row>
    <row r="169" spans="2:47" s="64" customFormat="1">
      <c r="B169" s="65" t="s">
        <v>182</v>
      </c>
      <c r="C169" s="94">
        <v>5789.4071576599999</v>
      </c>
      <c r="D169" s="94">
        <v>5811.6576738800004</v>
      </c>
      <c r="E169" s="79"/>
      <c r="F169" s="65"/>
      <c r="G169" s="79"/>
      <c r="H169" s="79"/>
      <c r="I169" s="79"/>
      <c r="J169" s="79"/>
      <c r="K169" s="79"/>
      <c r="L169" s="79"/>
      <c r="M169" s="79"/>
      <c r="R169" s="29"/>
      <c r="S169" s="29"/>
      <c r="T169" s="29"/>
      <c r="U169" s="29"/>
      <c r="V169" s="29"/>
      <c r="W169" s="29"/>
      <c r="X169" s="29"/>
      <c r="Y169" s="29"/>
      <c r="AU169" s="22"/>
    </row>
    <row r="170" spans="2:47" s="64" customFormat="1">
      <c r="B170" s="65" t="s">
        <v>183</v>
      </c>
      <c r="C170" s="94">
        <v>4778.8525510899999</v>
      </c>
      <c r="D170" s="94">
        <v>4626.1830420300003</v>
      </c>
      <c r="E170" s="79"/>
      <c r="F170" s="65"/>
      <c r="G170" s="79"/>
      <c r="H170" s="79"/>
      <c r="I170" s="79"/>
      <c r="J170" s="79"/>
      <c r="K170" s="79"/>
      <c r="L170" s="79"/>
      <c r="M170" s="79"/>
      <c r="R170" s="29"/>
      <c r="S170" s="29"/>
      <c r="T170" s="29"/>
      <c r="U170" s="29"/>
      <c r="V170" s="29"/>
      <c r="W170" s="29"/>
      <c r="X170" s="29"/>
      <c r="Y170" s="29"/>
      <c r="AU170" s="22"/>
    </row>
    <row r="171" spans="2:47">
      <c r="B171" s="66" t="s">
        <v>184</v>
      </c>
      <c r="C171" s="62">
        <v>4653.4270743199995</v>
      </c>
      <c r="D171" s="62">
        <v>4653.0010382199998</v>
      </c>
      <c r="F171" s="66"/>
    </row>
    <row r="172" spans="2:47">
      <c r="B172" s="66" t="s">
        <v>185</v>
      </c>
      <c r="C172" s="62">
        <v>2282.70856022</v>
      </c>
      <c r="D172" s="62">
        <v>0</v>
      </c>
      <c r="F172" s="66"/>
    </row>
    <row r="173" spans="2:47">
      <c r="B173" s="66" t="s">
        <v>186</v>
      </c>
      <c r="C173" s="62">
        <v>2135.98470782</v>
      </c>
      <c r="D173" s="62">
        <v>0</v>
      </c>
      <c r="F173" s="66"/>
    </row>
    <row r="174" spans="2:47">
      <c r="B174" s="66" t="s">
        <v>187</v>
      </c>
      <c r="C174" s="62">
        <v>10.12412211</v>
      </c>
      <c r="D174" s="62">
        <v>10.12412211</v>
      </c>
      <c r="F174" s="66"/>
    </row>
    <row r="175" spans="2:47" ht="30">
      <c r="B175" s="98" t="s">
        <v>188</v>
      </c>
      <c r="C175" s="62">
        <v>11.174253519999999</v>
      </c>
      <c r="D175" s="62">
        <v>16.693874080000001</v>
      </c>
      <c r="F175" s="66"/>
    </row>
    <row r="176" spans="2:47" ht="30">
      <c r="B176" s="98" t="s">
        <v>191</v>
      </c>
      <c r="C176" s="62">
        <v>0</v>
      </c>
      <c r="D176" s="62">
        <v>0</v>
      </c>
      <c r="F176" s="66"/>
    </row>
    <row r="177" spans="2:47" ht="14.25" customHeight="1">
      <c r="B177" s="66" t="s">
        <v>189</v>
      </c>
      <c r="C177" s="62">
        <v>0</v>
      </c>
      <c r="D177" s="62">
        <v>0</v>
      </c>
      <c r="F177" s="66"/>
    </row>
    <row r="178" spans="2:47" s="64" customFormat="1">
      <c r="B178" s="65" t="s">
        <v>192</v>
      </c>
      <c r="C178" s="94">
        <v>1160.8566801900001</v>
      </c>
      <c r="D178" s="94">
        <v>1332.16184823</v>
      </c>
      <c r="E178" s="79"/>
      <c r="F178" s="65"/>
      <c r="G178" s="79"/>
      <c r="H178" s="79"/>
      <c r="I178" s="79"/>
      <c r="J178" s="79"/>
      <c r="K178" s="79"/>
      <c r="L178" s="79"/>
      <c r="M178" s="79"/>
      <c r="R178" s="29"/>
      <c r="S178" s="29"/>
      <c r="T178" s="29"/>
      <c r="U178" s="29"/>
      <c r="V178" s="29"/>
      <c r="W178" s="29"/>
      <c r="X178" s="29"/>
      <c r="Y178" s="29"/>
      <c r="AU178" s="22"/>
    </row>
    <row r="179" spans="2:47">
      <c r="B179" s="66" t="s">
        <v>193</v>
      </c>
      <c r="C179" s="62">
        <v>1149.68242667</v>
      </c>
      <c r="D179" s="62">
        <v>1315.4679741500001</v>
      </c>
      <c r="F179" s="66"/>
    </row>
    <row r="180" spans="2:47" ht="30">
      <c r="B180" s="98" t="s">
        <v>188</v>
      </c>
      <c r="C180" s="62">
        <v>11.174253519999999</v>
      </c>
      <c r="D180" s="62">
        <v>16.693874080000001</v>
      </c>
      <c r="F180" s="66"/>
    </row>
    <row r="181" spans="2:47" s="64" customFormat="1">
      <c r="B181" s="65" t="s">
        <v>194</v>
      </c>
      <c r="C181" s="94">
        <v>150.30207362000002</v>
      </c>
      <c r="D181" s="94">
        <v>146.68721638</v>
      </c>
      <c r="E181" s="79"/>
      <c r="F181" s="65"/>
      <c r="G181" s="79"/>
      <c r="H181" s="79"/>
      <c r="I181" s="79"/>
      <c r="J181" s="79"/>
      <c r="K181" s="79"/>
      <c r="L181" s="79"/>
      <c r="M181" s="79"/>
      <c r="R181" s="29"/>
      <c r="S181" s="29"/>
      <c r="T181" s="29"/>
      <c r="U181" s="29"/>
      <c r="V181" s="29"/>
      <c r="W181" s="29"/>
      <c r="X181" s="29"/>
      <c r="Y181" s="29"/>
      <c r="AU181" s="22"/>
    </row>
    <row r="182" spans="2:47" ht="30">
      <c r="B182" s="98" t="s">
        <v>195</v>
      </c>
      <c r="C182" s="62">
        <v>150.30207362000002</v>
      </c>
      <c r="D182" s="62">
        <v>146.68721638</v>
      </c>
      <c r="F182" s="66"/>
    </row>
    <row r="183" spans="2:47" s="64" customFormat="1">
      <c r="B183" s="65" t="s">
        <v>157</v>
      </c>
      <c r="C183" s="62"/>
      <c r="D183" s="94"/>
      <c r="E183" s="79"/>
      <c r="F183" s="65"/>
      <c r="G183" s="79"/>
      <c r="H183" s="79"/>
      <c r="I183" s="79"/>
      <c r="J183" s="79"/>
      <c r="K183" s="79"/>
      <c r="L183" s="79"/>
      <c r="M183" s="79"/>
      <c r="R183" s="29"/>
      <c r="S183" s="29"/>
      <c r="T183" s="29"/>
      <c r="U183" s="29"/>
      <c r="V183" s="29"/>
      <c r="W183" s="29"/>
      <c r="X183" s="29"/>
      <c r="Y183" s="29"/>
      <c r="AU183" s="22"/>
    </row>
    <row r="184" spans="2:47" s="64" customFormat="1">
      <c r="B184" s="65" t="s">
        <v>182</v>
      </c>
      <c r="C184" s="94">
        <v>5940.6179212899988</v>
      </c>
      <c r="D184" s="94">
        <v>5960.3067078300001</v>
      </c>
      <c r="E184" s="79"/>
      <c r="F184" s="65"/>
      <c r="G184" s="79"/>
      <c r="H184" s="79"/>
      <c r="I184" s="79"/>
      <c r="J184" s="79"/>
      <c r="K184" s="79"/>
      <c r="L184" s="79"/>
      <c r="M184" s="79"/>
      <c r="R184" s="29"/>
      <c r="S184" s="29"/>
      <c r="T184" s="29"/>
      <c r="U184" s="29"/>
      <c r="V184" s="29"/>
      <c r="W184" s="29"/>
      <c r="X184" s="29"/>
      <c r="Y184" s="29"/>
      <c r="AU184" s="22"/>
    </row>
    <row r="185" spans="2:47" s="64" customFormat="1">
      <c r="B185" s="65" t="s">
        <v>183</v>
      </c>
      <c r="C185" s="94">
        <v>4779.7612410999991</v>
      </c>
      <c r="D185" s="94">
        <v>4628.1448596</v>
      </c>
      <c r="E185" s="79"/>
      <c r="F185" s="65"/>
      <c r="G185" s="79"/>
      <c r="H185" s="79"/>
      <c r="I185" s="79"/>
      <c r="J185" s="79"/>
      <c r="K185" s="79"/>
      <c r="L185" s="79"/>
      <c r="M185" s="79"/>
      <c r="R185" s="29"/>
      <c r="S185" s="29"/>
      <c r="T185" s="29"/>
      <c r="U185" s="29"/>
      <c r="V185" s="29"/>
      <c r="W185" s="29"/>
      <c r="X185" s="29"/>
      <c r="Y185" s="29"/>
      <c r="AU185" s="22"/>
    </row>
    <row r="186" spans="2:47">
      <c r="B186" s="66" t="s">
        <v>184</v>
      </c>
      <c r="C186" s="62">
        <v>4654.3088675700001</v>
      </c>
      <c r="D186" s="62">
        <v>4403.7150538199994</v>
      </c>
      <c r="F186" s="66"/>
    </row>
    <row r="187" spans="2:47">
      <c r="B187" s="66" t="s">
        <v>185</v>
      </c>
      <c r="C187" s="62">
        <v>2018.22495622</v>
      </c>
      <c r="D187" s="62">
        <v>4227.9307295799999</v>
      </c>
      <c r="F187" s="66"/>
    </row>
    <row r="188" spans="2:47">
      <c r="B188" s="66" t="s">
        <v>186</v>
      </c>
      <c r="C188" s="62">
        <v>1871.47420706</v>
      </c>
      <c r="D188" s="62">
        <v>3938.7155974699999</v>
      </c>
      <c r="F188" s="66"/>
    </row>
    <row r="189" spans="2:47">
      <c r="B189" s="66" t="s">
        <v>187</v>
      </c>
      <c r="C189" s="62">
        <v>10.12412211</v>
      </c>
      <c r="D189" s="62">
        <v>10.12412211</v>
      </c>
      <c r="F189" s="66"/>
    </row>
    <row r="190" spans="2:47" ht="30">
      <c r="B190" s="98" t="s">
        <v>188</v>
      </c>
      <c r="C190" s="62">
        <v>11.174253519999999</v>
      </c>
      <c r="D190" s="62">
        <v>16.693874080000001</v>
      </c>
      <c r="F190" s="66"/>
    </row>
    <row r="191" spans="2:47" ht="30">
      <c r="B191" s="98" t="s">
        <v>191</v>
      </c>
      <c r="C191" s="62">
        <v>0</v>
      </c>
      <c r="D191" s="62">
        <v>0</v>
      </c>
      <c r="F191" s="66"/>
    </row>
    <row r="192" spans="2:47">
      <c r="B192" s="66" t="s">
        <v>189</v>
      </c>
      <c r="C192" s="62">
        <v>0</v>
      </c>
      <c r="D192" s="62">
        <v>37.967330140000001</v>
      </c>
      <c r="F192" s="66"/>
    </row>
    <row r="193" spans="2:47" s="64" customFormat="1">
      <c r="B193" s="65" t="s">
        <v>192</v>
      </c>
      <c r="C193" s="94">
        <v>1160.8566801900001</v>
      </c>
      <c r="D193" s="94">
        <v>1332.16184823</v>
      </c>
      <c r="E193" s="79"/>
      <c r="F193" s="65"/>
      <c r="G193" s="79"/>
      <c r="H193" s="79"/>
      <c r="I193" s="79"/>
      <c r="J193" s="79"/>
      <c r="K193" s="79"/>
      <c r="L193" s="79"/>
      <c r="M193" s="79"/>
      <c r="R193" s="29"/>
      <c r="S193" s="29"/>
      <c r="T193" s="29"/>
      <c r="U193" s="29"/>
      <c r="V193" s="29"/>
      <c r="W193" s="29"/>
      <c r="X193" s="29"/>
      <c r="Y193" s="29"/>
      <c r="AU193" s="22"/>
    </row>
    <row r="194" spans="2:47">
      <c r="B194" s="66" t="s">
        <v>193</v>
      </c>
      <c r="C194" s="62">
        <v>1149.68242667</v>
      </c>
      <c r="D194" s="62">
        <v>1315.4679741500001</v>
      </c>
      <c r="F194" s="66"/>
    </row>
    <row r="195" spans="2:47" ht="30">
      <c r="B195" s="98" t="s">
        <v>196</v>
      </c>
      <c r="C195" s="62">
        <v>11.174253519999999</v>
      </c>
      <c r="D195" s="62">
        <v>16.693874080000001</v>
      </c>
      <c r="F195" s="66"/>
    </row>
    <row r="196" spans="2:47" s="64" customFormat="1">
      <c r="B196" s="65" t="s">
        <v>194</v>
      </c>
      <c r="C196" s="62">
        <v>0</v>
      </c>
      <c r="D196" s="94">
        <v>0</v>
      </c>
      <c r="E196" s="79"/>
      <c r="F196" s="65"/>
      <c r="G196" s="79"/>
      <c r="H196" s="79"/>
      <c r="I196" s="79"/>
      <c r="J196" s="79"/>
      <c r="K196" s="79"/>
      <c r="L196" s="79"/>
      <c r="M196" s="79"/>
      <c r="R196" s="29"/>
      <c r="S196" s="29"/>
      <c r="T196" s="29"/>
      <c r="U196" s="29"/>
      <c r="V196" s="29"/>
      <c r="W196" s="29"/>
      <c r="X196" s="29"/>
      <c r="Y196" s="29"/>
      <c r="AU196" s="22"/>
    </row>
    <row r="197" spans="2:47" ht="30">
      <c r="B197" s="98" t="s">
        <v>195</v>
      </c>
      <c r="C197" s="62">
        <v>0</v>
      </c>
      <c r="D197" s="62">
        <v>0</v>
      </c>
      <c r="F197" s="66"/>
    </row>
    <row r="198" spans="2:47" s="64" customFormat="1">
      <c r="B198" s="64" t="s">
        <v>270</v>
      </c>
      <c r="C198" s="62"/>
      <c r="D198" s="94"/>
      <c r="E198" s="79"/>
      <c r="G198" s="79"/>
      <c r="H198" s="79"/>
      <c r="I198" s="79"/>
      <c r="J198" s="79"/>
      <c r="K198" s="79"/>
      <c r="L198" s="79"/>
      <c r="M198" s="79"/>
      <c r="R198" s="29"/>
      <c r="S198" s="29"/>
      <c r="T198" s="29"/>
      <c r="U198" s="29"/>
      <c r="V198" s="29"/>
      <c r="W198" s="29"/>
      <c r="X198" s="29"/>
      <c r="Y198" s="29"/>
      <c r="AU198" s="22"/>
    </row>
    <row r="199" spans="2:47" s="64" customFormat="1">
      <c r="B199" s="65" t="s">
        <v>123</v>
      </c>
      <c r="C199" s="62"/>
      <c r="D199" s="94"/>
      <c r="E199" s="79"/>
      <c r="G199" s="79"/>
      <c r="H199" s="79"/>
      <c r="I199" s="79"/>
      <c r="J199" s="79"/>
      <c r="K199" s="79"/>
      <c r="L199" s="79"/>
      <c r="M199" s="79"/>
      <c r="R199" s="29"/>
      <c r="S199" s="29"/>
      <c r="T199" s="29"/>
      <c r="U199" s="29"/>
      <c r="V199" s="29"/>
      <c r="W199" s="29"/>
      <c r="X199" s="29"/>
      <c r="Y199" s="29"/>
      <c r="AU199" s="22"/>
    </row>
    <row r="200" spans="2:47">
      <c r="B200" s="46" t="s">
        <v>271</v>
      </c>
      <c r="C200" s="62"/>
      <c r="D200" s="62"/>
      <c r="F200" s="38"/>
      <c r="AU200" s="92"/>
    </row>
    <row r="201" spans="2:47">
      <c r="B201" s="49" t="s">
        <v>272</v>
      </c>
      <c r="C201" s="62">
        <v>2012</v>
      </c>
      <c r="D201" s="113">
        <v>2012</v>
      </c>
      <c r="F201" s="38"/>
      <c r="AU201" s="92"/>
    </row>
    <row r="202" spans="2:47">
      <c r="B202" s="49" t="s">
        <v>273</v>
      </c>
      <c r="C202" s="62">
        <v>2022</v>
      </c>
      <c r="D202" s="113">
        <v>2022</v>
      </c>
      <c r="F202" s="38"/>
      <c r="AU202" s="92"/>
    </row>
    <row r="203" spans="2:47" s="114" customFormat="1" ht="60">
      <c r="B203" s="96" t="s">
        <v>275</v>
      </c>
      <c r="C203" s="116" t="s">
        <v>274</v>
      </c>
      <c r="D203" s="116" t="s">
        <v>274</v>
      </c>
      <c r="E203" s="115"/>
      <c r="G203" s="115"/>
      <c r="H203" s="115"/>
      <c r="I203" s="115"/>
      <c r="J203" s="115"/>
      <c r="K203" s="115"/>
      <c r="L203" s="115"/>
      <c r="M203" s="115"/>
      <c r="R203" s="117"/>
      <c r="S203" s="117"/>
      <c r="T203" s="117"/>
      <c r="U203" s="117"/>
      <c r="V203" s="117"/>
      <c r="W203" s="117"/>
      <c r="X203" s="117"/>
      <c r="Y203" s="117"/>
      <c r="AU203" s="118"/>
    </row>
    <row r="204" spans="2:47" s="114" customFormat="1">
      <c r="B204" s="96" t="s">
        <v>276</v>
      </c>
      <c r="C204" s="62">
        <v>1015.3</v>
      </c>
      <c r="D204" s="119">
        <v>1045.2</v>
      </c>
      <c r="E204" s="115"/>
      <c r="G204" s="115"/>
      <c r="H204" s="115"/>
      <c r="I204" s="115"/>
      <c r="J204" s="115"/>
      <c r="K204" s="115"/>
      <c r="L204" s="115"/>
      <c r="M204" s="115"/>
      <c r="R204" s="117"/>
      <c r="S204" s="117"/>
      <c r="T204" s="117"/>
      <c r="U204" s="117"/>
      <c r="V204" s="117"/>
      <c r="W204" s="117"/>
      <c r="X204" s="117"/>
      <c r="Y204" s="117"/>
      <c r="AU204" s="118"/>
    </row>
    <row r="205" spans="2:47" s="114" customFormat="1">
      <c r="B205" s="96" t="s">
        <v>277</v>
      </c>
      <c r="C205" s="62">
        <v>1149.68242667</v>
      </c>
      <c r="D205" s="119">
        <v>1315.4679741499999</v>
      </c>
      <c r="E205" s="115"/>
      <c r="G205" s="115"/>
      <c r="H205" s="115"/>
      <c r="I205" s="115"/>
      <c r="J205" s="115"/>
      <c r="K205" s="115"/>
      <c r="L205" s="115"/>
      <c r="M205" s="115"/>
      <c r="R205" s="117"/>
      <c r="S205" s="117"/>
      <c r="T205" s="117"/>
      <c r="U205" s="117"/>
      <c r="V205" s="117"/>
      <c r="W205" s="117"/>
      <c r="X205" s="117"/>
      <c r="Y205" s="117"/>
      <c r="AU205" s="118"/>
    </row>
    <row r="206" spans="2:47" s="64" customFormat="1">
      <c r="B206" s="64" t="s">
        <v>197</v>
      </c>
      <c r="C206" s="62"/>
      <c r="D206" s="94"/>
      <c r="E206" s="79"/>
      <c r="G206" s="79"/>
      <c r="H206" s="79"/>
      <c r="I206" s="79"/>
      <c r="J206" s="79"/>
      <c r="K206" s="79"/>
      <c r="L206" s="79"/>
      <c r="M206" s="79"/>
      <c r="R206" s="29"/>
      <c r="S206" s="29"/>
      <c r="T206" s="29"/>
      <c r="U206" s="29"/>
      <c r="V206" s="29"/>
      <c r="W206" s="29"/>
      <c r="X206" s="29"/>
      <c r="Y206" s="29"/>
      <c r="AU206" s="22"/>
    </row>
    <row r="207" spans="2:47" s="64" customFormat="1">
      <c r="B207" s="65" t="s">
        <v>123</v>
      </c>
      <c r="C207" s="62"/>
      <c r="D207" s="94"/>
      <c r="E207" s="79"/>
      <c r="F207" s="65"/>
      <c r="G207" s="79"/>
      <c r="H207" s="79"/>
      <c r="I207" s="79"/>
      <c r="J207" s="79"/>
      <c r="K207" s="79"/>
      <c r="L207" s="79"/>
      <c r="M207" s="79"/>
      <c r="R207" s="29"/>
      <c r="S207" s="29"/>
      <c r="T207" s="29"/>
      <c r="U207" s="29"/>
      <c r="V207" s="29"/>
      <c r="W207" s="29"/>
      <c r="X207" s="29"/>
      <c r="Y207" s="29"/>
      <c r="AU207" s="22"/>
    </row>
    <row r="208" spans="2:47" s="64" customFormat="1">
      <c r="B208" s="65" t="s">
        <v>198</v>
      </c>
      <c r="C208" s="94">
        <v>2953.3971705579002</v>
      </c>
      <c r="D208" s="94">
        <v>2799.5040956266998</v>
      </c>
      <c r="E208" s="79"/>
      <c r="F208" s="65"/>
      <c r="G208" s="79"/>
      <c r="H208" s="79"/>
      <c r="I208" s="79"/>
      <c r="J208" s="79"/>
      <c r="K208" s="79"/>
      <c r="L208" s="79"/>
      <c r="M208" s="79"/>
      <c r="R208" s="29"/>
      <c r="S208" s="29"/>
      <c r="T208" s="29"/>
      <c r="U208" s="29"/>
      <c r="V208" s="29"/>
      <c r="W208" s="29"/>
      <c r="X208" s="29"/>
      <c r="Y208" s="29"/>
      <c r="AU208" s="22"/>
    </row>
    <row r="209" spans="2:47">
      <c r="B209" s="49" t="s">
        <v>199</v>
      </c>
      <c r="C209" s="62">
        <v>712.7190107685999</v>
      </c>
      <c r="D209" s="62">
        <v>684.94260693210003</v>
      </c>
      <c r="F209" s="49"/>
    </row>
    <row r="210" spans="2:47">
      <c r="B210" s="49" t="s">
        <v>200</v>
      </c>
      <c r="C210" s="62">
        <v>143.2913449616</v>
      </c>
      <c r="D210" s="62">
        <v>148.18091659909999</v>
      </c>
      <c r="F210" s="49"/>
    </row>
    <row r="211" spans="2:47">
      <c r="B211" s="49" t="s">
        <v>201</v>
      </c>
      <c r="C211" s="62">
        <v>1447.1077725577002</v>
      </c>
      <c r="D211" s="62">
        <v>1339.8286290004</v>
      </c>
      <c r="F211" s="49"/>
    </row>
    <row r="212" spans="2:47">
      <c r="B212" s="49" t="s">
        <v>202</v>
      </c>
      <c r="C212" s="62">
        <v>73.650650625199987</v>
      </c>
      <c r="D212" s="62">
        <v>70.329373184400012</v>
      </c>
      <c r="F212" s="49"/>
    </row>
    <row r="213" spans="2:47">
      <c r="B213" s="49" t="s">
        <v>203</v>
      </c>
      <c r="C213" s="62">
        <v>84.610892768599996</v>
      </c>
      <c r="D213" s="62">
        <v>76.0480519117</v>
      </c>
      <c r="F213" s="49"/>
    </row>
    <row r="214" spans="2:47">
      <c r="B214" s="49" t="s">
        <v>204</v>
      </c>
      <c r="C214" s="62">
        <v>78.818720805000012</v>
      </c>
      <c r="D214" s="62">
        <v>73.843436558099995</v>
      </c>
      <c r="F214" s="49"/>
    </row>
    <row r="215" spans="2:47">
      <c r="B215" s="49" t="s">
        <v>205</v>
      </c>
      <c r="C215" s="62">
        <v>90.888449992999995</v>
      </c>
      <c r="D215" s="62">
        <v>84.772455942899995</v>
      </c>
      <c r="F215" s="49"/>
    </row>
    <row r="216" spans="2:47">
      <c r="B216" s="49" t="s">
        <v>206</v>
      </c>
      <c r="C216" s="62">
        <v>322.31032807820026</v>
      </c>
      <c r="D216" s="62">
        <v>321.55862549800003</v>
      </c>
      <c r="F216" s="49"/>
    </row>
    <row r="217" spans="2:47" s="64" customFormat="1">
      <c r="B217" s="65" t="s">
        <v>207</v>
      </c>
      <c r="C217" s="94">
        <v>68.224376930000005</v>
      </c>
      <c r="D217" s="94">
        <v>73.033868380000001</v>
      </c>
      <c r="E217" s="79"/>
      <c r="F217" s="65"/>
      <c r="G217" s="79"/>
      <c r="H217" s="79"/>
      <c r="I217" s="79"/>
      <c r="J217" s="79"/>
      <c r="K217" s="79"/>
      <c r="L217" s="79"/>
      <c r="M217" s="79"/>
      <c r="R217" s="29"/>
      <c r="S217" s="29"/>
      <c r="T217" s="29"/>
      <c r="U217" s="29"/>
      <c r="V217" s="29"/>
      <c r="W217" s="29"/>
      <c r="X217" s="29"/>
      <c r="Y217" s="29"/>
      <c r="AU217" s="22"/>
    </row>
    <row r="218" spans="2:47">
      <c r="B218" s="49" t="s">
        <v>208</v>
      </c>
      <c r="C218" s="62">
        <v>63.169734920000003</v>
      </c>
      <c r="D218" s="62">
        <v>69.154473899999999</v>
      </c>
      <c r="F218" s="49"/>
    </row>
    <row r="219" spans="2:47">
      <c r="B219" s="49" t="s">
        <v>209</v>
      </c>
      <c r="C219" s="62">
        <v>2.7549096899999999</v>
      </c>
      <c r="D219" s="62">
        <v>1.57607078</v>
      </c>
      <c r="F219" s="49"/>
    </row>
    <row r="220" spans="2:47">
      <c r="B220" s="67" t="s">
        <v>210</v>
      </c>
      <c r="C220" s="62">
        <v>2.7549096899999999</v>
      </c>
      <c r="D220" s="62">
        <v>1.57607078</v>
      </c>
      <c r="F220" s="67"/>
    </row>
    <row r="221" spans="2:47">
      <c r="B221" s="67" t="s">
        <v>211</v>
      </c>
      <c r="C221" s="62">
        <v>0</v>
      </c>
      <c r="D221" s="62">
        <v>0</v>
      </c>
      <c r="F221" s="67"/>
    </row>
    <row r="222" spans="2:47">
      <c r="B222" s="67" t="s">
        <v>212</v>
      </c>
      <c r="C222" s="62">
        <v>0</v>
      </c>
      <c r="D222" s="62">
        <v>0</v>
      </c>
      <c r="F222" s="67"/>
    </row>
    <row r="223" spans="2:47">
      <c r="B223" s="67" t="s">
        <v>213</v>
      </c>
      <c r="C223" s="62">
        <v>0</v>
      </c>
      <c r="D223" s="62">
        <v>0</v>
      </c>
      <c r="F223" s="67"/>
    </row>
    <row r="224" spans="2:47">
      <c r="B224" s="49" t="s">
        <v>214</v>
      </c>
      <c r="C224" s="62">
        <v>0</v>
      </c>
      <c r="D224" s="62">
        <v>0</v>
      </c>
      <c r="F224" s="49"/>
    </row>
    <row r="225" spans="2:47">
      <c r="B225" s="49" t="s">
        <v>215</v>
      </c>
      <c r="C225" s="62">
        <v>2.2997323199999999</v>
      </c>
      <c r="D225" s="62">
        <v>2.3033237</v>
      </c>
      <c r="F225" s="49"/>
    </row>
    <row r="226" spans="2:47">
      <c r="B226" s="65" t="s">
        <v>216</v>
      </c>
      <c r="C226" s="94">
        <v>470.86602656000002</v>
      </c>
      <c r="D226" s="94">
        <v>442.0474236</v>
      </c>
      <c r="F226" s="65"/>
    </row>
    <row r="227" spans="2:47">
      <c r="B227" s="65" t="s">
        <v>217</v>
      </c>
      <c r="C227" s="94">
        <v>3492.4875740479001</v>
      </c>
      <c r="D227" s="94">
        <v>3314.5853876066999</v>
      </c>
      <c r="F227" s="65"/>
    </row>
    <row r="228" spans="2:47">
      <c r="B228" s="65" t="s">
        <v>182</v>
      </c>
      <c r="C228" s="94">
        <v>5789.4071576599999</v>
      </c>
      <c r="D228" s="94">
        <v>5811.6576738800004</v>
      </c>
      <c r="F228" s="65"/>
    </row>
    <row r="229" spans="2:47" ht="30">
      <c r="B229" s="99" t="s">
        <v>218</v>
      </c>
      <c r="C229" s="62">
        <v>0</v>
      </c>
      <c r="D229" s="62">
        <v>0</v>
      </c>
      <c r="F229" s="65"/>
    </row>
    <row r="230" spans="2:47" s="64" customFormat="1">
      <c r="B230" s="65" t="s">
        <v>219</v>
      </c>
      <c r="C230" s="94">
        <v>205.55636822999998</v>
      </c>
      <c r="D230" s="94">
        <v>150.56188327999999</v>
      </c>
      <c r="E230" s="79"/>
      <c r="F230" s="65"/>
      <c r="G230" s="79"/>
      <c r="H230" s="79"/>
      <c r="I230" s="79"/>
      <c r="J230" s="79"/>
      <c r="K230" s="79"/>
      <c r="L230" s="79"/>
      <c r="M230" s="79"/>
      <c r="R230" s="29"/>
      <c r="S230" s="29"/>
      <c r="T230" s="29"/>
      <c r="U230" s="29"/>
      <c r="V230" s="29"/>
      <c r="W230" s="29"/>
      <c r="X230" s="29"/>
      <c r="Y230" s="29"/>
      <c r="AU230" s="22"/>
    </row>
    <row r="231" spans="2:47" s="64" customFormat="1">
      <c r="B231" s="65" t="s">
        <v>220</v>
      </c>
      <c r="C231" s="94">
        <v>2091.3632153821</v>
      </c>
      <c r="D231" s="94">
        <v>2346.5104029933004</v>
      </c>
      <c r="E231" s="79"/>
      <c r="F231" s="65"/>
      <c r="G231" s="79"/>
      <c r="H231" s="79"/>
      <c r="I231" s="79"/>
      <c r="J231" s="79"/>
      <c r="K231" s="79"/>
      <c r="L231" s="79"/>
      <c r="M231" s="79"/>
      <c r="R231" s="29"/>
      <c r="S231" s="29"/>
      <c r="T231" s="29"/>
      <c r="U231" s="29"/>
      <c r="V231" s="29"/>
      <c r="W231" s="29"/>
      <c r="X231" s="29"/>
      <c r="Y231" s="29"/>
      <c r="AU231" s="22"/>
    </row>
    <row r="232" spans="2:47" s="64" customFormat="1">
      <c r="B232" s="65" t="s">
        <v>221</v>
      </c>
      <c r="C232" s="94">
        <v>18.234418128637401</v>
      </c>
      <c r="D232" s="100">
        <v>19.286947517390502</v>
      </c>
      <c r="E232" s="79"/>
      <c r="F232" s="65"/>
      <c r="G232" s="79"/>
      <c r="H232" s="79"/>
      <c r="I232" s="79"/>
      <c r="J232" s="79"/>
      <c r="K232" s="79"/>
      <c r="L232" s="79"/>
      <c r="M232" s="79"/>
      <c r="R232" s="29"/>
      <c r="S232" s="29"/>
      <c r="T232" s="29"/>
      <c r="U232" s="29"/>
      <c r="V232" s="29"/>
      <c r="W232" s="29"/>
      <c r="X232" s="29"/>
      <c r="Y232" s="29"/>
      <c r="AU232" s="22"/>
    </row>
    <row r="233" spans="2:47">
      <c r="B233" s="65" t="s">
        <v>157</v>
      </c>
      <c r="C233" s="62"/>
      <c r="D233" s="62"/>
      <c r="F233" s="65"/>
    </row>
    <row r="234" spans="2:47" s="64" customFormat="1">
      <c r="B234" s="65" t="s">
        <v>198</v>
      </c>
      <c r="C234" s="94">
        <v>2965.3797945478996</v>
      </c>
      <c r="D234" s="94">
        <v>2810.9467407328998</v>
      </c>
      <c r="E234" s="79"/>
      <c r="F234" s="65"/>
      <c r="G234" s="79"/>
      <c r="H234" s="79"/>
      <c r="I234" s="79"/>
      <c r="J234" s="79"/>
      <c r="K234" s="79"/>
      <c r="L234" s="79"/>
      <c r="M234" s="79"/>
      <c r="R234" s="29"/>
      <c r="S234" s="29"/>
      <c r="T234" s="29"/>
      <c r="U234" s="29"/>
      <c r="V234" s="29"/>
      <c r="W234" s="29"/>
      <c r="X234" s="29"/>
      <c r="Y234" s="29"/>
      <c r="AU234" s="22"/>
    </row>
    <row r="235" spans="2:47">
      <c r="B235" s="46" t="s">
        <v>199</v>
      </c>
      <c r="C235" s="62">
        <v>751.88665964939992</v>
      </c>
      <c r="D235" s="62">
        <v>684.94260693210003</v>
      </c>
      <c r="F235" s="46"/>
      <c r="AU235" s="92"/>
    </row>
    <row r="236" spans="2:47">
      <c r="B236" s="49" t="s">
        <v>200</v>
      </c>
      <c r="C236" s="62">
        <v>143.2913449616</v>
      </c>
      <c r="D236" s="62">
        <v>148.18091659909999</v>
      </c>
      <c r="F236" s="49"/>
    </row>
    <row r="237" spans="2:47">
      <c r="B237" s="49" t="s">
        <v>201</v>
      </c>
      <c r="C237" s="62">
        <v>1368.0242132524002</v>
      </c>
      <c r="D237" s="62">
        <v>1347.7864780841999</v>
      </c>
      <c r="F237" s="49"/>
    </row>
    <row r="238" spans="2:47">
      <c r="B238" s="49" t="s">
        <v>202</v>
      </c>
      <c r="C238" s="62">
        <v>73.650650625199987</v>
      </c>
      <c r="D238" s="62">
        <v>70.329373184400012</v>
      </c>
      <c r="F238" s="49"/>
    </row>
    <row r="239" spans="2:47">
      <c r="B239" s="49" t="s">
        <v>203</v>
      </c>
      <c r="C239" s="62">
        <v>84.610892768599996</v>
      </c>
      <c r="D239" s="62">
        <v>76.0480519117</v>
      </c>
      <c r="F239" s="49"/>
    </row>
    <row r="240" spans="2:47">
      <c r="B240" s="49" t="s">
        <v>204</v>
      </c>
      <c r="C240" s="62">
        <v>78.818720805000012</v>
      </c>
      <c r="D240" s="62">
        <v>73.843451477400009</v>
      </c>
      <c r="F240" s="49"/>
    </row>
    <row r="241" spans="2:47">
      <c r="B241" s="49" t="s">
        <v>205</v>
      </c>
      <c r="C241" s="62">
        <v>90.888449992999995</v>
      </c>
      <c r="D241" s="62">
        <v>84.798564743200004</v>
      </c>
      <c r="F241" s="49"/>
    </row>
    <row r="242" spans="2:47">
      <c r="B242" s="49" t="s">
        <v>206</v>
      </c>
      <c r="C242" s="62">
        <v>374.20886249269944</v>
      </c>
      <c r="D242" s="62">
        <v>325.01729780080001</v>
      </c>
      <c r="F242" s="49"/>
    </row>
    <row r="243" spans="2:47" s="64" customFormat="1">
      <c r="B243" s="65" t="s">
        <v>207</v>
      </c>
      <c r="C243" s="94">
        <v>68.224376930000005</v>
      </c>
      <c r="D243" s="94">
        <v>73.033868380000001</v>
      </c>
      <c r="E243" s="79"/>
      <c r="F243" s="65"/>
      <c r="G243" s="79"/>
      <c r="H243" s="79"/>
      <c r="I243" s="79"/>
      <c r="J243" s="79"/>
      <c r="K243" s="79"/>
      <c r="L243" s="79"/>
      <c r="M243" s="79"/>
      <c r="R243" s="29"/>
      <c r="S243" s="29"/>
      <c r="T243" s="29"/>
      <c r="U243" s="29"/>
      <c r="V243" s="29"/>
      <c r="W243" s="29"/>
      <c r="X243" s="29"/>
      <c r="Y243" s="29"/>
      <c r="AU243" s="22"/>
    </row>
    <row r="244" spans="2:47">
      <c r="B244" s="49" t="s">
        <v>208</v>
      </c>
      <c r="C244" s="62">
        <v>63.169734920000003</v>
      </c>
      <c r="D244" s="62">
        <v>69.154473899999999</v>
      </c>
      <c r="F244" s="49"/>
    </row>
    <row r="245" spans="2:47">
      <c r="B245" s="49" t="s">
        <v>209</v>
      </c>
      <c r="C245" s="62">
        <v>2.7549096899999999</v>
      </c>
      <c r="D245" s="62">
        <v>1.57607078</v>
      </c>
      <c r="F245" s="49"/>
    </row>
    <row r="246" spans="2:47">
      <c r="B246" s="67" t="s">
        <v>210</v>
      </c>
      <c r="C246" s="62">
        <v>2.7549096899999999</v>
      </c>
      <c r="D246" s="62">
        <v>1.57607078</v>
      </c>
      <c r="F246" s="67"/>
    </row>
    <row r="247" spans="2:47">
      <c r="B247" s="67" t="s">
        <v>211</v>
      </c>
      <c r="C247" s="62">
        <v>0</v>
      </c>
      <c r="D247" s="62">
        <v>0</v>
      </c>
      <c r="F247" s="67"/>
    </row>
    <row r="248" spans="2:47">
      <c r="B248" s="67" t="s">
        <v>212</v>
      </c>
      <c r="C248" s="62">
        <v>0</v>
      </c>
      <c r="D248" s="62">
        <v>0</v>
      </c>
      <c r="F248" s="67"/>
    </row>
    <row r="249" spans="2:47">
      <c r="B249" s="67" t="s">
        <v>213</v>
      </c>
      <c r="C249" s="62">
        <v>0</v>
      </c>
      <c r="D249" s="62">
        <v>0</v>
      </c>
      <c r="F249" s="67"/>
    </row>
    <row r="250" spans="2:47">
      <c r="B250" s="49" t="s">
        <v>214</v>
      </c>
      <c r="C250" s="62">
        <v>0</v>
      </c>
      <c r="D250" s="62">
        <v>0</v>
      </c>
      <c r="F250" s="49"/>
    </row>
    <row r="251" spans="2:47">
      <c r="B251" s="49" t="s">
        <v>215</v>
      </c>
      <c r="C251" s="62">
        <v>2.2997323199999999</v>
      </c>
      <c r="D251" s="62">
        <v>2.3033237</v>
      </c>
      <c r="F251" s="49"/>
    </row>
    <row r="252" spans="2:47" s="64" customFormat="1">
      <c r="B252" s="99" t="s">
        <v>216</v>
      </c>
      <c r="C252" s="94">
        <v>475.64634197000004</v>
      </c>
      <c r="D252" s="94">
        <v>444.17641277999996</v>
      </c>
      <c r="E252" s="79"/>
      <c r="F252" s="65"/>
      <c r="G252" s="79"/>
      <c r="H252" s="79"/>
      <c r="I252" s="79"/>
      <c r="J252" s="79"/>
      <c r="K252" s="79"/>
      <c r="L252" s="79"/>
      <c r="M252" s="79"/>
      <c r="R252" s="29"/>
      <c r="S252" s="29"/>
      <c r="T252" s="29"/>
      <c r="U252" s="29"/>
      <c r="V252" s="29"/>
      <c r="W252" s="29"/>
      <c r="X252" s="29"/>
      <c r="Y252" s="29"/>
      <c r="AU252" s="22"/>
    </row>
    <row r="253" spans="2:47" s="64" customFormat="1">
      <c r="B253" s="99" t="s">
        <v>217</v>
      </c>
      <c r="C253" s="94">
        <v>3509.2505134478997</v>
      </c>
      <c r="D253" s="94">
        <v>3328.1570218929</v>
      </c>
      <c r="E253" s="79"/>
      <c r="F253" s="65"/>
      <c r="G253" s="79"/>
      <c r="H253" s="79"/>
      <c r="I253" s="79"/>
      <c r="J253" s="79"/>
      <c r="K253" s="79"/>
      <c r="L253" s="79"/>
      <c r="M253" s="79"/>
      <c r="R253" s="29"/>
      <c r="S253" s="29"/>
      <c r="T253" s="29"/>
      <c r="U253" s="29"/>
      <c r="V253" s="29"/>
      <c r="W253" s="29"/>
      <c r="X253" s="29"/>
      <c r="Y253" s="29"/>
      <c r="AU253" s="22"/>
    </row>
    <row r="254" spans="2:47" s="64" customFormat="1">
      <c r="B254" s="99" t="s">
        <v>182</v>
      </c>
      <c r="C254" s="94">
        <v>5940.6179212899997</v>
      </c>
      <c r="D254" s="94">
        <v>5960.3067078300001</v>
      </c>
      <c r="E254" s="79"/>
      <c r="F254" s="65"/>
      <c r="G254" s="79"/>
      <c r="H254" s="79"/>
      <c r="I254" s="79"/>
      <c r="J254" s="79"/>
      <c r="K254" s="79"/>
      <c r="L254" s="79"/>
      <c r="M254" s="79"/>
      <c r="R254" s="29"/>
      <c r="S254" s="29"/>
      <c r="T254" s="29"/>
      <c r="U254" s="29"/>
      <c r="V254" s="29"/>
      <c r="W254" s="29"/>
      <c r="X254" s="29"/>
      <c r="Y254" s="29"/>
      <c r="AU254" s="22"/>
    </row>
    <row r="255" spans="2:47" s="64" customFormat="1" ht="30">
      <c r="B255" s="99" t="s">
        <v>218</v>
      </c>
      <c r="C255" s="94">
        <v>0</v>
      </c>
      <c r="D255" s="94">
        <v>0</v>
      </c>
      <c r="E255" s="79"/>
      <c r="F255" s="65"/>
      <c r="G255" s="79"/>
      <c r="H255" s="79"/>
      <c r="I255" s="79"/>
      <c r="J255" s="79"/>
      <c r="K255" s="79"/>
      <c r="L255" s="79"/>
      <c r="M255" s="79"/>
      <c r="R255" s="29"/>
      <c r="S255" s="29"/>
      <c r="T255" s="29"/>
      <c r="U255" s="29"/>
      <c r="V255" s="29"/>
      <c r="W255" s="29"/>
      <c r="X255" s="29"/>
      <c r="Y255" s="29"/>
      <c r="AU255" s="22"/>
    </row>
    <row r="256" spans="2:47" s="64" customFormat="1">
      <c r="B256" s="99" t="s">
        <v>219</v>
      </c>
      <c r="C256" s="94">
        <v>205.55636822999998</v>
      </c>
      <c r="D256" s="94">
        <v>150.56188327999999</v>
      </c>
      <c r="E256" s="79"/>
      <c r="F256" s="65"/>
      <c r="G256" s="79"/>
      <c r="H256" s="79"/>
      <c r="I256" s="79"/>
      <c r="J256" s="79"/>
      <c r="K256" s="79"/>
      <c r="L256" s="79"/>
      <c r="M256" s="79"/>
      <c r="R256" s="29"/>
      <c r="S256" s="29"/>
      <c r="T256" s="29"/>
      <c r="U256" s="29"/>
      <c r="V256" s="29"/>
      <c r="W256" s="29"/>
      <c r="X256" s="29"/>
      <c r="Y256" s="29"/>
      <c r="AU256" s="22"/>
    </row>
    <row r="257" spans="2:47" s="64" customFormat="1">
      <c r="B257" s="99" t="s">
        <v>220</v>
      </c>
      <c r="C257" s="94">
        <v>2225.8110396121001</v>
      </c>
      <c r="D257" s="94">
        <v>2481.5878026570999</v>
      </c>
      <c r="E257" s="79"/>
      <c r="F257" s="65"/>
      <c r="G257" s="79"/>
      <c r="H257" s="79"/>
      <c r="I257" s="79"/>
      <c r="J257" s="79"/>
      <c r="K257" s="79"/>
      <c r="L257" s="79"/>
      <c r="M257" s="79"/>
      <c r="R257" s="29"/>
      <c r="S257" s="29"/>
      <c r="T257" s="29"/>
      <c r="U257" s="29"/>
      <c r="V257" s="29"/>
      <c r="W257" s="29"/>
      <c r="X257" s="29"/>
      <c r="Y257" s="29"/>
      <c r="AU257" s="22"/>
    </row>
    <row r="258" spans="2:47" s="64" customFormat="1">
      <c r="B258" s="99" t="s">
        <v>221</v>
      </c>
      <c r="C258" s="94">
        <v>18.621297306582299</v>
      </c>
      <c r="D258" s="102">
        <v>19.699603520762</v>
      </c>
      <c r="E258" s="79"/>
      <c r="F258" s="65"/>
      <c r="G258" s="79"/>
      <c r="H258" s="79"/>
      <c r="I258" s="79"/>
      <c r="J258" s="79"/>
      <c r="K258" s="79"/>
      <c r="L258" s="79"/>
      <c r="M258" s="79"/>
      <c r="R258" s="29"/>
      <c r="S258" s="29"/>
      <c r="T258" s="29"/>
      <c r="U258" s="29"/>
      <c r="V258" s="29"/>
      <c r="W258" s="29"/>
      <c r="X258" s="29"/>
      <c r="Y258" s="29"/>
      <c r="AU258" s="22"/>
    </row>
    <row r="259" spans="2:47">
      <c r="B259" s="81" t="s">
        <v>222</v>
      </c>
      <c r="C259" s="62"/>
      <c r="D259" s="62"/>
      <c r="F259" s="64"/>
    </row>
    <row r="260" spans="2:47" s="64" customFormat="1">
      <c r="B260" s="99" t="s">
        <v>123</v>
      </c>
      <c r="C260" s="62"/>
      <c r="E260" s="79"/>
      <c r="F260" s="65"/>
      <c r="G260" s="79"/>
      <c r="H260" s="79"/>
      <c r="I260" s="79"/>
      <c r="J260" s="79"/>
      <c r="K260" s="79"/>
      <c r="L260" s="79"/>
      <c r="M260" s="79"/>
      <c r="R260" s="29"/>
      <c r="S260" s="29"/>
      <c r="T260" s="29"/>
      <c r="U260" s="29"/>
      <c r="V260" s="29"/>
      <c r="W260" s="29"/>
      <c r="X260" s="29"/>
      <c r="Y260" s="29"/>
      <c r="AU260" s="22"/>
    </row>
    <row r="261" spans="2:47" s="64" customFormat="1">
      <c r="B261" s="99" t="s">
        <v>217</v>
      </c>
      <c r="C261" s="94">
        <v>3492.4875740378998</v>
      </c>
      <c r="D261" s="94">
        <v>3314.5853876000001</v>
      </c>
      <c r="E261" s="79"/>
      <c r="F261" s="65"/>
      <c r="G261" s="79"/>
      <c r="H261" s="79"/>
      <c r="I261" s="79"/>
      <c r="J261" s="79"/>
      <c r="K261" s="79"/>
      <c r="L261" s="79"/>
      <c r="M261" s="79"/>
      <c r="R261" s="29"/>
      <c r="S261" s="29"/>
      <c r="T261" s="29"/>
      <c r="U261" s="29"/>
      <c r="V261" s="29"/>
      <c r="W261" s="29"/>
      <c r="X261" s="29"/>
      <c r="Y261" s="29"/>
      <c r="AU261" s="22"/>
    </row>
    <row r="262" spans="2:47" s="64" customFormat="1">
      <c r="B262" s="99" t="s">
        <v>182</v>
      </c>
      <c r="C262" s="94">
        <v>5789.4071576599999</v>
      </c>
      <c r="D262" s="94">
        <v>5811.6576738800004</v>
      </c>
      <c r="E262" s="79"/>
      <c r="F262" s="65"/>
      <c r="G262" s="79"/>
      <c r="H262" s="79"/>
      <c r="I262" s="79"/>
      <c r="J262" s="79"/>
      <c r="K262" s="79"/>
      <c r="L262" s="79"/>
      <c r="M262" s="79"/>
      <c r="R262" s="29"/>
      <c r="S262" s="29"/>
      <c r="T262" s="29"/>
      <c r="U262" s="29"/>
      <c r="V262" s="29"/>
      <c r="W262" s="29"/>
      <c r="X262" s="29"/>
      <c r="Y262" s="29"/>
      <c r="AU262" s="22"/>
    </row>
    <row r="263" spans="2:47" s="64" customFormat="1">
      <c r="B263" s="99" t="s">
        <v>157</v>
      </c>
      <c r="C263" s="62"/>
      <c r="D263" s="94"/>
      <c r="E263" s="79"/>
      <c r="F263" s="65"/>
      <c r="G263" s="79"/>
      <c r="H263" s="79"/>
      <c r="I263" s="79"/>
      <c r="J263" s="79"/>
      <c r="K263" s="79"/>
      <c r="L263" s="79"/>
      <c r="M263" s="79"/>
      <c r="R263" s="29"/>
      <c r="S263" s="29"/>
      <c r="T263" s="29"/>
      <c r="U263" s="29"/>
      <c r="V263" s="29"/>
      <c r="W263" s="29"/>
      <c r="X263" s="29"/>
      <c r="Y263" s="29"/>
      <c r="AU263" s="22"/>
    </row>
    <row r="264" spans="2:47" s="64" customFormat="1">
      <c r="B264" s="99" t="s">
        <v>217</v>
      </c>
      <c r="C264" s="94">
        <v>3509.2505134479002</v>
      </c>
      <c r="D264" s="94">
        <v>3328.1570218699999</v>
      </c>
      <c r="E264" s="79"/>
      <c r="F264" s="65"/>
      <c r="G264" s="79"/>
      <c r="H264" s="79"/>
      <c r="I264" s="79"/>
      <c r="J264" s="79"/>
      <c r="K264" s="79"/>
      <c r="L264" s="79"/>
      <c r="M264" s="79"/>
      <c r="R264" s="29"/>
      <c r="S264" s="29"/>
      <c r="T264" s="29"/>
      <c r="U264" s="29"/>
      <c r="V264" s="29"/>
      <c r="W264" s="29"/>
      <c r="X264" s="29"/>
      <c r="Y264" s="29"/>
      <c r="AU264" s="22"/>
    </row>
    <row r="265" spans="2:47" s="64" customFormat="1">
      <c r="B265" s="99" t="s">
        <v>182</v>
      </c>
      <c r="C265" s="94">
        <v>5940.6179212899997</v>
      </c>
      <c r="D265" s="94">
        <v>5960.3067078300001</v>
      </c>
      <c r="E265" s="79"/>
      <c r="F265" s="65"/>
      <c r="G265" s="79"/>
      <c r="H265" s="79"/>
      <c r="I265" s="79"/>
      <c r="J265" s="79"/>
      <c r="K265" s="79"/>
      <c r="L265" s="79"/>
      <c r="M265" s="79"/>
      <c r="R265" s="29"/>
      <c r="S265" s="29"/>
      <c r="T265" s="29"/>
      <c r="U265" s="29"/>
      <c r="V265" s="29"/>
      <c r="W265" s="29"/>
      <c r="X265" s="29"/>
      <c r="Y265" s="29"/>
      <c r="AU265" s="22"/>
    </row>
    <row r="266" spans="2:47" s="64" customFormat="1">
      <c r="B266" s="64" t="s">
        <v>221</v>
      </c>
      <c r="C266" s="62"/>
      <c r="D266" s="94"/>
      <c r="E266" s="79"/>
      <c r="G266" s="79"/>
      <c r="H266" s="79"/>
      <c r="I266" s="79"/>
      <c r="J266" s="79"/>
      <c r="K266" s="79"/>
      <c r="L266" s="79"/>
      <c r="M266" s="79"/>
      <c r="R266" s="29"/>
      <c r="S266" s="29"/>
      <c r="T266" s="29"/>
      <c r="U266" s="29"/>
      <c r="V266" s="29"/>
      <c r="W266" s="29"/>
      <c r="X266" s="29"/>
      <c r="Y266" s="29"/>
      <c r="AU266" s="22"/>
    </row>
    <row r="267" spans="2:47" s="64" customFormat="1">
      <c r="B267" s="99" t="s">
        <v>223</v>
      </c>
      <c r="C267" s="94">
        <v>18.23</v>
      </c>
      <c r="D267" s="102">
        <v>19.29</v>
      </c>
      <c r="E267" s="79"/>
      <c r="F267" s="65"/>
      <c r="G267" s="79"/>
      <c r="H267" s="79"/>
      <c r="I267" s="79"/>
      <c r="J267" s="79"/>
      <c r="K267" s="79"/>
      <c r="L267" s="79"/>
      <c r="M267" s="79"/>
      <c r="R267" s="29"/>
      <c r="S267" s="29"/>
      <c r="T267" s="29"/>
      <c r="U267" s="29"/>
      <c r="V267" s="29"/>
      <c r="W267" s="29"/>
      <c r="X267" s="29"/>
      <c r="Y267" s="29"/>
      <c r="AU267" s="22"/>
    </row>
    <row r="268" spans="2:47" s="64" customFormat="1">
      <c r="B268" s="99" t="s">
        <v>224</v>
      </c>
      <c r="C268" s="94">
        <v>18.62</v>
      </c>
      <c r="D268" s="102">
        <v>19.7</v>
      </c>
      <c r="E268" s="103"/>
      <c r="F268" s="99"/>
      <c r="G268" s="103"/>
      <c r="H268" s="103"/>
      <c r="I268" s="103"/>
      <c r="J268" s="103"/>
      <c r="K268" s="103"/>
      <c r="L268" s="103"/>
      <c r="M268" s="103"/>
      <c r="R268" s="29"/>
      <c r="S268" s="29"/>
      <c r="T268" s="29"/>
      <c r="U268" s="29"/>
      <c r="V268" s="29"/>
      <c r="W268" s="29"/>
      <c r="X268" s="29"/>
      <c r="Y268" s="29"/>
      <c r="AU268" s="22"/>
    </row>
    <row r="269" spans="2:47">
      <c r="D269" s="62"/>
    </row>
    <row r="270" spans="2:47" ht="39">
      <c r="B270" s="97" t="s">
        <v>190</v>
      </c>
      <c r="D270" s="62"/>
    </row>
    <row r="271" spans="2:47">
      <c r="B271" s="97" t="s">
        <v>279</v>
      </c>
      <c r="D271" s="62"/>
    </row>
    <row r="272" spans="2:47">
      <c r="D272" s="62"/>
    </row>
    <row r="273" spans="4:4">
      <c r="D273" s="62"/>
    </row>
    <row r="274" spans="4:4">
      <c r="D274" s="62"/>
    </row>
    <row r="275" spans="4:4">
      <c r="D275" s="62"/>
    </row>
    <row r="276" spans="4:4">
      <c r="D276" s="62"/>
    </row>
    <row r="277" spans="4:4">
      <c r="D277" s="62"/>
    </row>
    <row r="278" spans="4:4">
      <c r="D278" s="62"/>
    </row>
    <row r="279" spans="4:4">
      <c r="D279" s="62"/>
    </row>
    <row r="280" spans="4:4">
      <c r="D280" s="62"/>
    </row>
    <row r="281" spans="4:4">
      <c r="D281" s="62"/>
    </row>
    <row r="282" spans="4:4">
      <c r="D282" s="62"/>
    </row>
  </sheetData>
  <pageMargins left="0.51181102362204722" right="0.51181102362204722" top="0.78740157480314965" bottom="0.78740157480314965" header="0.31496062992125984" footer="0.31496062992125984"/>
  <pageSetup paperSize="9" scale="6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34</vt:i4>
      </vt:variant>
      <vt:variant>
        <vt:lpstr>Intervalos Nomeados</vt:lpstr>
      </vt:variant>
      <vt:variant>
        <vt:i4>1</vt:i4>
      </vt:variant>
    </vt:vector>
  </HeadingPairs>
  <TitlesOfParts>
    <vt:vector size="35" baseType="lpstr">
      <vt:lpstr>Index</vt:lpstr>
      <vt:lpstr>BS - ASSETS (Reclassified)</vt:lpstr>
      <vt:lpstr>BS - ASSETS (Previous)</vt:lpstr>
      <vt:lpstr>BS - LIABILITIES (Reclassified)</vt:lpstr>
      <vt:lpstr>BS - LIABILITIES (Previous)</vt:lpstr>
      <vt:lpstr>INCOME (Reclassified)</vt:lpstr>
      <vt:lpstr>INCOME (Previous)</vt:lpstr>
      <vt:lpstr>Cash and Cash Equivalents</vt:lpstr>
      <vt:lpstr>Funding</vt:lpstr>
      <vt:lpstr>Securities</vt:lpstr>
      <vt:lpstr>Deferred Taxes</vt:lpstr>
      <vt:lpstr>Deferred Taxes Liabilities</vt:lpstr>
      <vt:lpstr>Loan Breakdown</vt:lpstr>
      <vt:lpstr>Payroll Loans</vt:lpstr>
      <vt:lpstr>Loans Breakdown by type risk</vt:lpstr>
      <vt:lpstr>Breakdown Maturity and Risk</vt:lpstr>
      <vt:lpstr>Loans by Business Sector</vt:lpstr>
      <vt:lpstr>Changes in Allowances</vt:lpstr>
      <vt:lpstr>Allowances Breakdown</vt:lpstr>
      <vt:lpstr>Recovery and Reneg Credits</vt:lpstr>
      <vt:lpstr>Fee Income</vt:lpstr>
      <vt:lpstr>Other Operational Income</vt:lpstr>
      <vt:lpstr>Personnel Expenses</vt:lpstr>
      <vt:lpstr>Other Adm Expenses</vt:lpstr>
      <vt:lpstr>Other Operational Expenses</vt:lpstr>
      <vt:lpstr>Other Liabilities</vt:lpstr>
      <vt:lpstr>Analytical Margin until 1Q2020</vt:lpstr>
      <vt:lpstr>New Analytical Margin</vt:lpstr>
      <vt:lpstr>Variations in Interest Inc Exp</vt:lpstr>
      <vt:lpstr>Financial and Economic Indexes</vt:lpstr>
      <vt:lpstr>Structural Indicators</vt:lpstr>
      <vt:lpstr>Shares - Indicators</vt:lpstr>
      <vt:lpstr>Market Share</vt:lpstr>
      <vt:lpstr>GERENCIAMENTO DE RISCOS</vt:lpstr>
      <vt:lpstr>Balanço_Patrimonial___ATIVO__atual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Mayara Souza</dc:creator>
  <cp:lastModifiedBy>Geisi Ribeiro Cosman</cp:lastModifiedBy>
  <cp:lastPrinted>2010-06-10T12:58:37Z</cp:lastPrinted>
  <dcterms:created xsi:type="dcterms:W3CDTF">2007-12-18T13:14:57Z</dcterms:created>
  <dcterms:modified xsi:type="dcterms:W3CDTF">2025-02-13T13:16:56Z</dcterms:modified>
</cp:coreProperties>
</file>